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filterPrivacy="1"/>
  <xr:revisionPtr revIDLastSave="0" documentId="8_{5499427F-C2FF-4D07-AF6C-B0E71919F778}" xr6:coauthVersionLast="47" xr6:coauthVersionMax="47" xr10:uidLastSave="{00000000-0000-0000-0000-000000000000}"/>
  <bookViews>
    <workbookView xWindow="-110" yWindow="-110" windowWidth="22780" windowHeight="14540" tabRatio="869" xr2:uid="{240ADA73-59A6-4DD2-9531-6816C155846B}"/>
  </bookViews>
  <sheets>
    <sheet name="Cover" sheetId="40" r:id="rId1"/>
    <sheet name="FAST" sheetId="44" r:id="rId2"/>
    <sheet name="Conceptual model" sheetId="38" r:id="rId3"/>
    <sheet name="Change Log" sheetId="45" r:id="rId4"/>
    <sheet name="Input &amp; Output Log" sheetId="46" r:id="rId5"/>
    <sheet name="Inputs &gt;" sheetId="7" r:id="rId6"/>
    <sheet name="Lists" sheetId="21" r:id="rId7"/>
    <sheet name="Inputs" sheetId="30" r:id="rId8"/>
    <sheet name="Inputs - Allowed" sheetId="4" r:id="rId9"/>
    <sheet name="Inputs - Delivery mechanism" sheetId="37" r:id="rId10"/>
    <sheet name="Inputs - Actual" sheetId="6" r:id="rId11"/>
    <sheet name="Inputs - Substitution" sheetId="26" r:id="rId12"/>
    <sheet name="Inputs - Scheme Level Models" sheetId="23" r:id="rId13"/>
    <sheet name="Inputs - PR19 Legacy PCDs" sheetId="20" r:id="rId14"/>
    <sheet name="Inputs - SO investigations" sheetId="35" r:id="rId15"/>
    <sheet name="Inputs - UM" sheetId="36" r:id="rId16"/>
    <sheet name="Calculations &gt;" sheetId="8" r:id="rId17"/>
    <sheet name="PCD non-delivery" sheetId="11" r:id="rId18"/>
    <sheet name="TI - Underperformance" sheetId="13" r:id="rId19"/>
    <sheet name="TI - Outperformance" sheetId="17" r:id="rId20"/>
    <sheet name="Outputs &gt;" sheetId="25" r:id="rId21"/>
    <sheet name="Summary Calculations" sheetId="24" r:id="rId22"/>
    <sheet name="Output for Cost Sharing" sheetId="43" r:id="rId23"/>
    <sheet name="Output for Time Incentives" sheetId="33" r:id="rId24"/>
    <sheet name="RCV and Revenue Adj" sheetId="28" r:id="rId25"/>
  </sheets>
  <externalReferences>
    <externalReference r:id="rId26"/>
  </externalReferences>
  <definedNames>
    <definedName name="\\k">#REF!</definedName>
    <definedName name="\0">#REF!</definedName>
    <definedName name="\A">#REF!</definedName>
    <definedName name="\AA">#REF!</definedName>
    <definedName name="\AB">#REF!</definedName>
    <definedName name="\AD">#REF!</definedName>
    <definedName name="\AE">#REF!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PAGE">#REF!</definedName>
    <definedName name="\PR">#REF!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XA">#REF!</definedName>
    <definedName name="\XX">#REF!</definedName>
    <definedName name="\XXX">#REF!</definedName>
    <definedName name="\XXXX">#REF!</definedName>
    <definedName name="\Y">#REF!</definedName>
    <definedName name="\YY">#REF!</definedName>
    <definedName name="\YYY">#REF!</definedName>
    <definedName name="\Z">#REF!</definedName>
    <definedName name="\ZZ">#REF!</definedName>
    <definedName name="_____C">#REF!</definedName>
    <definedName name="_____R">#REF!</definedName>
    <definedName name="____C">#REF!</definedName>
    <definedName name="____net1" hidden="1">{"NET",#N/A,FALSE,"401C11"}</definedName>
    <definedName name="____R">#REF!</definedName>
    <definedName name="___C">#REF!</definedName>
    <definedName name="___INDEX_SHEET___ASAP_Utilities">#REF!</definedName>
    <definedName name="___R">#REF!</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C">#REF!</definedName>
    <definedName name="__net1" hidden="1">{"NET",#N/A,FALSE,"401C11"}</definedName>
    <definedName name="__R">#REF!</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hidden="1">#REF!</definedName>
    <definedName name="_1_123Grap" hidden="1">#REF!</definedName>
    <definedName name="_1_8_4_Step2">#REF!</definedName>
    <definedName name="_123Graph_F" hidden="1">#REF!</definedName>
    <definedName name="_1st_model_column_flag">#REF!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_8_4_Step2">#REF!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m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Yr3">#REF!</definedName>
    <definedName name="_C">#REF!</definedName>
    <definedName name="_Dec02">#REF!</definedName>
    <definedName name="_Dist_Values" hidden="1">#REF!</definedName>
    <definedName name="_Feb03">#REF!</definedName>
    <definedName name="_Fill" hidden="1">#REF!</definedName>
    <definedName name="_xlnm._FilterDatabase" hidden="1">#REF!</definedName>
    <definedName name="_Jan03">#REF!</definedName>
    <definedName name="_Key1" hidden="1">#REF!</definedName>
    <definedName name="_Key2" hidden="1">#REF!</definedName>
    <definedName name="_mQg3710">OFFSET(#REF!,0,#REF!,1,#REF!)</definedName>
    <definedName name="_mQg3810">OFFSET(#REF!,0,#REF!,1,#REF!)</definedName>
    <definedName name="_mQg57">OFFSET(#REF!,0,#REF!,1,#REF!)</definedName>
    <definedName name="_net1" hidden="1">{"NET",#N/A,FALSE,"401C11"}</definedName>
    <definedName name="_obx0057f81f8d2b4b7a9db8407e7279e8b1" hidden="1">#REF!</definedName>
    <definedName name="_obx08c8911076f8403894a16ffe5088ea07" hidden="1">#REF!</definedName>
    <definedName name="_obx097e5ec3d74c4a32b7be94dc2b336e36" hidden="1">#REF!</definedName>
    <definedName name="_obx0a9d6ec709424b33a1f1cc59235b5aab" hidden="1">#REF!</definedName>
    <definedName name="_obx0b71660b080446ce92b1e4f3bfa7be7c" hidden="1">#REF!</definedName>
    <definedName name="_obx0e60ca18991642a4a1d91869c39c140a" hidden="1">#REF!</definedName>
    <definedName name="_obx101ef00f43f7455796e759f16df42880" hidden="1">#REF!</definedName>
    <definedName name="_obx110ca38508174384a036e67ac3a98809" hidden="1">#REF!</definedName>
    <definedName name="_obx118bde3b574e47aeb8a7db2f3db103d7" hidden="1">#REF!</definedName>
    <definedName name="_obx11e2af4adb2841ec9c4055dda21f0cfc" hidden="1">#REF!</definedName>
    <definedName name="_obx15ae591943424bd6aa2f2ce7bfa5c884" hidden="1">#REF!</definedName>
    <definedName name="_obx17d5d249d6004c67bbad793616e52dbf" hidden="1">#REF!</definedName>
    <definedName name="_obx1c26e108b09342eba06d892be18a9a05" hidden="1">#REF!</definedName>
    <definedName name="_obx1dc0196e71ef4367aaa93272bb3ba906" hidden="1">#REF!</definedName>
    <definedName name="_obx1dfefb1983b14f59816954c9e8a1e022" hidden="1">#REF!</definedName>
    <definedName name="_obx251ddb0bf9244929b2ce531e84cb2b8d" hidden="1">#REF!</definedName>
    <definedName name="_obx2c1fb20599274ae4bd37b23fe8f25e8c" hidden="1">#REF!</definedName>
    <definedName name="_obx2d21276f51ca4701869122884ce1f801" hidden="1">#REF!</definedName>
    <definedName name="_obx2d59daed167949c9a90f16d86546662d" hidden="1">#REF!</definedName>
    <definedName name="_obx2d76a9968024419e8ec4001774d76f67" hidden="1">#REF!</definedName>
    <definedName name="_obx30bc5c54db2840e49aef7bd9ee2bc0b0" hidden="1">#REF!</definedName>
    <definedName name="_obx33734ca1e55e4e32809e74290964eb4b" hidden="1">#REF!</definedName>
    <definedName name="_obx3c1e6f4005b54b988e3612edfeca096c" hidden="1">#REF!</definedName>
    <definedName name="_obx3ce7a5c0ee514f4fb7cdb336e9e1f68f" hidden="1">#REF!</definedName>
    <definedName name="_obx40656c5c827144cf9ee26910ff5eb75d" hidden="1">#REF!</definedName>
    <definedName name="_obx407f82e9c6db4db291e26c5dbb2dd008" hidden="1">#REF!</definedName>
    <definedName name="_obx429b77552b6142428c545b838f3ea5f2" hidden="1">#REF!</definedName>
    <definedName name="_obx4379705cef2c4e54b1a9bc8ccf7b3114" hidden="1">#REF!</definedName>
    <definedName name="_obx44c04998020746639dc5cf4d0234ad2e" hidden="1">#REF!</definedName>
    <definedName name="_obx48ac5f1421854c9f90d1018a69fea876" hidden="1">#REF!</definedName>
    <definedName name="_obx49c60f6b253947b1b323b8c30aa6e6d0" hidden="1">#REF!</definedName>
    <definedName name="_obx4bf0bb59ee00415ea645505855fe1ce5" hidden="1">#REF!</definedName>
    <definedName name="_obx4cb987314a5340359aafcb88281b5098" hidden="1">#REF!</definedName>
    <definedName name="_obx4d25bdab86e54fc5b573846e6b0fe538" hidden="1">#REF!</definedName>
    <definedName name="_obx4e0fdfd7a6b0478eb205a068f565e482" hidden="1">#REF!</definedName>
    <definedName name="_obx4e407c90cfa24b769e1f682b232408b8" hidden="1">#REF!</definedName>
    <definedName name="_obx4f03f640767c459181a13372ecffd014" hidden="1">#REF!</definedName>
    <definedName name="_obx50e77c08b51241d6a7118a88967e789c" hidden="1">#REF!</definedName>
    <definedName name="_obx57e7f74fdb2448fb8362ee7f01d91c1f" hidden="1">#REF!</definedName>
    <definedName name="_obx5a2167857094458e8b54e2f06396d529" hidden="1">#REF!</definedName>
    <definedName name="_obx5ad0f5e063d74990b80db5b53f3fc877" hidden="1">#REF!</definedName>
    <definedName name="_obx5b82dc6336284a56b6311f5bb8df53b1" hidden="1">#REF!</definedName>
    <definedName name="_obx5bc280ee5ed943a7bdbd79487cb827b7" hidden="1">#REF!</definedName>
    <definedName name="_obx60bd745dfeb44bfba30d532d5c1aed01" hidden="1">#REF!</definedName>
    <definedName name="_obx61482029c909467a88f5b43b9bf7043e" hidden="1">#REF!</definedName>
    <definedName name="_obx61a66d4851ea418fb975724d22e3bc8c" hidden="1">#REF!</definedName>
    <definedName name="_obx62c827f1e4be4867ae2300391b35388e" hidden="1">#REF!</definedName>
    <definedName name="_obx62f1b2732da147a48e2c84802fbbb585" hidden="1">#REF!</definedName>
    <definedName name="_obx6550fb3bfcf24c5382b00ab92d240f3d" hidden="1">#REF!</definedName>
    <definedName name="_obx69a75a10a2144ad2953f5ba51036f708" hidden="1">#REF!</definedName>
    <definedName name="_obx6a84e8872ee84be6bc442f09ca8e3d55" hidden="1">#REF!</definedName>
    <definedName name="_obx6aa6859cb0fe433f90273195ce4eed04" hidden="1">#REF!</definedName>
    <definedName name="_obx6cce072d1f5c4ba889a199433549d249" hidden="1">#REF!</definedName>
    <definedName name="_obx6cf6163222b7423e8553ceb624d6cac6" hidden="1">#REF!</definedName>
    <definedName name="_obx6f6b7c8cd08447488eef0d82b76756c5" hidden="1">#REF!</definedName>
    <definedName name="_obx70e2c46f0bbf4bb3b6984ee6ef74ede9" hidden="1">#REF!</definedName>
    <definedName name="_obx72d0189976794720b7b21bc6d181df84" hidden="1">#REF!</definedName>
    <definedName name="_obx7414393674494eb28f0f224d5f3fe843" hidden="1">#REF!</definedName>
    <definedName name="_obx7a3da0cee58a4c39afae79403fb32770" hidden="1">#REF!</definedName>
    <definedName name="_obx7b78801597174878bbf746cca4872482" hidden="1">#REF!</definedName>
    <definedName name="_obx7cac27e71a4c44a59e06d636d3f1aea6" hidden="1">#REF!</definedName>
    <definedName name="_obx816836bf7a33434bb4c65f4c48d5a428" hidden="1">#REF!</definedName>
    <definedName name="_obx817d2d916f0e4263b86b1201b4e8db50" hidden="1">#REF!</definedName>
    <definedName name="_obx8238d30d82e4432791d73f4fedd75fe4" hidden="1">#REF!</definedName>
    <definedName name="_obx82d1ce7c05a14005807a44b928efd512" hidden="1">#REF!</definedName>
    <definedName name="_obx83de9b3d25e44ffabb46953fa8a78184" hidden="1">#REF!</definedName>
    <definedName name="_obx8475c77770874cf59bf4110472135b8f" hidden="1">#REF!</definedName>
    <definedName name="_obx85416e3f96b44b5184b39b4a840b6a24" hidden="1">#REF!</definedName>
    <definedName name="_obx866d8ed65fa9419e9814ad51ac855db5" hidden="1">#REF!</definedName>
    <definedName name="_obx873414700e6c403a9a7da85ca4d18ebf" hidden="1">#REF!</definedName>
    <definedName name="_obx8a78d72331ea4d5a9d81ac175b8f2139" hidden="1">#REF!</definedName>
    <definedName name="_obx8aa1e781d8d2455ea5f166f02cb104e1" hidden="1">#REF!</definedName>
    <definedName name="_obx8b117c734c2e4eb4b2829499359987b2" hidden="1">#REF!</definedName>
    <definedName name="_obx90971112150046be9c43265253a12b8c" hidden="1">#REF!</definedName>
    <definedName name="_obx91b9efad1c4b4e77b76be0bd342b9f8a" hidden="1">#REF!</definedName>
    <definedName name="_obx927b99644b1c479f86199b51fede93e8" hidden="1">#REF!</definedName>
    <definedName name="_obx933da0279829450cbdd3f16c2c607385" hidden="1">#REF!</definedName>
    <definedName name="_obx951923160c724f17ac6f4d4e60b4fdf3" hidden="1">#REF!</definedName>
    <definedName name="_obx96907e5160964204b02a782800757705" hidden="1">#REF!</definedName>
    <definedName name="_obx98be7dfd185942129c7c45d4efc92e24" hidden="1">#REF!</definedName>
    <definedName name="_obx99926d2e3d9d4e04964dad2ab3fe8a7c" hidden="1">#REF!</definedName>
    <definedName name="_obx9b18450bec574a78bf571a859a8f40e9" hidden="1">#REF!</definedName>
    <definedName name="_obx9b350cebd75a491492b0e25f6a1b6073" hidden="1">#REF!</definedName>
    <definedName name="_obx9c529223384c45a6a5884860a79390a9" hidden="1">#REF!</definedName>
    <definedName name="_obxa02011f2342841b187a2c378c70ab4c6" hidden="1">#REF!</definedName>
    <definedName name="_obxa4c53920079740eca61d880c265aaff3" hidden="1">#REF!</definedName>
    <definedName name="_obxa58aedfb551d4e6c9d84131240cc24a7" hidden="1">#REF!</definedName>
    <definedName name="_obxa5e38fb7910147479e23e5cae3820096" hidden="1">#REF!</definedName>
    <definedName name="_obxa665c88ded82486b819be4db1291b1c3" hidden="1">#REF!</definedName>
    <definedName name="_obxa784135edbeb4e2fbcb071c4815afa3b" hidden="1">#REF!</definedName>
    <definedName name="_obxa796723296de4978a7e53b12ce814ac4" hidden="1">#REF!</definedName>
    <definedName name="_obxa7b158ceb82a4d1b8ddd79094a160253" hidden="1">#REF!</definedName>
    <definedName name="_obxaa525edf66764930bb9fde76d2fb747d" hidden="1">#REF!</definedName>
    <definedName name="_obxab8f6a80343b4315a270b2728d3e2b3e" hidden="1">#REF!</definedName>
    <definedName name="_obxacb601d3211c41b099d4ada008b21301" hidden="1">#REF!</definedName>
    <definedName name="_obxaccd00eeccb645579f6a5c2f8db7f11b" hidden="1">#REF!</definedName>
    <definedName name="_obxadc58293fb7941049477318f49d4d273" hidden="1">#REF!</definedName>
    <definedName name="_obxb069733128da4748af2cae67e1179906" hidden="1">#REF!</definedName>
    <definedName name="_obxb12f69e6220f496c85cbb635efe99424" hidden="1">#REF!</definedName>
    <definedName name="_obxb219cb71e8854dbda6c717f27d165b9c" hidden="1">#REF!</definedName>
    <definedName name="_obxb2bf8bb599aa438cb5315d4bbaab1d83" hidden="1">#REF!</definedName>
    <definedName name="_obxb38f3215986d47c0b20b30f09baa6512" hidden="1">#REF!</definedName>
    <definedName name="_obxb5c86848f96d42d199536d154e9d9620" hidden="1">#REF!</definedName>
    <definedName name="_obxb638afcff1ea433db8798c733b2965de" hidden="1">#REF!</definedName>
    <definedName name="_obxb97c441ff0614cd4af7b730a301eeddb" hidden="1">#REF!</definedName>
    <definedName name="_obxba386cebea07413e83a11b60f384363d" hidden="1">#REF!</definedName>
    <definedName name="_obxba552d1b5f3148279414637ebfe3c01b" hidden="1">#REF!</definedName>
    <definedName name="_obxbb2029c9900f4594ab0c8b19d41baf43" hidden="1">#REF!</definedName>
    <definedName name="_obxbd2e8ae5eb2b40a4957f92363b1363f9" hidden="1">#REF!</definedName>
    <definedName name="_obxbd36e18c848142f3905358658aae0c0b" hidden="1">#REF!</definedName>
    <definedName name="_obxbe284d0d3e3143be92bb01c23a3468d9" hidden="1">#REF!</definedName>
    <definedName name="_obxc0b73b251eab4d26b300f64b1740a42e" hidden="1">#REF!</definedName>
    <definedName name="_obxc1b862b464c149b08aa23faf87809ee2" hidden="1">#REF!</definedName>
    <definedName name="_obxc28edfe3415740af8bb0e8db4fac204b" hidden="1">#REF!</definedName>
    <definedName name="_obxc3971afe20ae47018b160adf197f8e57" hidden="1">#REF!</definedName>
    <definedName name="_obxc4e6fea0eb614bc8a4920044090a7786" hidden="1">#REF!</definedName>
    <definedName name="_obxc5d7474e7e9e48b68c95bb05926a93f0" hidden="1">#REF!</definedName>
    <definedName name="_obxc6d0d4b3392746d8ad017eb8bc390ce8" hidden="1">#REF!</definedName>
    <definedName name="_obxc931fd9a5f8845a0bff4cc3b3a20b1da" hidden="1">#REF!</definedName>
    <definedName name="_obxca8d4ac6e1604d6ca651fec53833075c" hidden="1">#REF!</definedName>
    <definedName name="_obxcaaf0e7bd91e4e63abfd8a150cdebc0e" hidden="1">#REF!</definedName>
    <definedName name="_obxcb9032a816b34838a617b244bcc84d43" hidden="1">#REF!</definedName>
    <definedName name="_obxcdd7439e0ef9476c8a28c1ffa413ebd4" hidden="1">#REF!</definedName>
    <definedName name="_obxce8c629b6bc2421e864b73f4cb15792f" hidden="1">#REF!</definedName>
    <definedName name="_obxd05b4c67520f4529885ac36e26279fef" hidden="1">#REF!</definedName>
    <definedName name="_obxd119c251debb48bcac26b071e53353a3" hidden="1">#REF!</definedName>
    <definedName name="_obxd1dd901d8ca44428b20a0de007204fe3" hidden="1">#REF!</definedName>
    <definedName name="_obxd5d8d23a76324eaf8be2842c43d60dba" hidden="1">#REF!</definedName>
    <definedName name="_obxd6d342609fd2465c90c32975d8db588f" hidden="1">#REF!</definedName>
    <definedName name="_obxd98079d6d5b94485a5afa24575ae7503" hidden="1">#REF!</definedName>
    <definedName name="_obxd9b0ca2ad55f449a8c3d2ef863dc62f4" hidden="1">#REF!</definedName>
    <definedName name="_obxdb45045ceeb24c31991dfb5cd985409f" hidden="1">#REF!</definedName>
    <definedName name="_obxdd84a01c4072454d9b8565fa63f485e1" hidden="1">#REF!</definedName>
    <definedName name="_obxde449d3a8fa54a17a7b38a4c186bbeea" hidden="1">#REF!</definedName>
    <definedName name="_obxdfe9cf09dae141bb8ebf5c25e6af048e" hidden="1">#REF!</definedName>
    <definedName name="_obxe2908d560ede4040b7d2557c1dbf3629" hidden="1">#REF!</definedName>
    <definedName name="_obxe2e4780428fa4277ab64aad70dd1ab9d" hidden="1">#REF!</definedName>
    <definedName name="_obxe40a0bd9182f44ff9b2ca84f7a29fc6e" hidden="1">#REF!</definedName>
    <definedName name="_obxe6a8a4ae90694498a4e708dbac237ca8" hidden="1">#REF!</definedName>
    <definedName name="_obxe78c7b3548b4413dab8115ccfc83e05a" hidden="1">#REF!</definedName>
    <definedName name="_obxe8be7d2785f34aae9c9182c7aa5eb901" hidden="1">#REF!</definedName>
    <definedName name="_obxea1d2c2344e04eb8892924a8979dddae" hidden="1">#REF!</definedName>
    <definedName name="_obxea329d39a34f45f99d54334c0c066fb7" hidden="1">#REF!</definedName>
    <definedName name="_obxedc97255ec6844b9b6f38aba7309b5c7" hidden="1">#REF!</definedName>
    <definedName name="_obxedef9e851257415cab3c5d4a0e17cec8" hidden="1">#REF!</definedName>
    <definedName name="_obxf01dd0a806174afeb91062f111db4ffa" hidden="1">#REF!</definedName>
    <definedName name="_obxf1725388f1804072bfd2533e74f2a241" hidden="1">#REF!</definedName>
    <definedName name="_obxf2e2e94b9d8c4f2fadc4411d848d5e6f" hidden="1">#REF!</definedName>
    <definedName name="_obxf3354b7fd21648558c7ff0a6860222a4" hidden="1">#REF!</definedName>
    <definedName name="_obxf3bc786d43a64715bdc3c52c691fbd23" hidden="1">#REF!</definedName>
    <definedName name="_obxf40bed8bbd294d728bc8a1dac2947639" hidden="1">#REF!</definedName>
    <definedName name="_obxf53d7636f89f416682ad44b59fac373d" hidden="1">#REF!</definedName>
    <definedName name="_obxf71c27a2be4d441098c497428674dd1b" hidden="1">#REF!</definedName>
    <definedName name="_obxf93a7941f0f74357bc70c8dcef2947a7" hidden="1">#REF!</definedName>
    <definedName name="_obxf9ef2a1a3a144ea7a371fd2cceec387d" hidden="1">#REF!</definedName>
    <definedName name="_obxfa66b577d11a4acea163f447c083e1c6" hidden="1">#REF!</definedName>
    <definedName name="_obxfc9252e1accf4e038dd3f487684ea674" hidden="1">#REF!</definedName>
    <definedName name="_obxfe1bcec0b17b4ff097fc5758622b73cb" hidden="1">#REF!</definedName>
    <definedName name="_obxfe4f42b8a0bf4e6088c30c329100bc91" hidden="1">#REF!</definedName>
    <definedName name="_obxfe662275a622491cab9530c24508a6fc" hidden="1">#REF!</definedName>
    <definedName name="_obxfef7e2136ca94cd0b9e79820d2f54849" hidden="1">#REF!</definedName>
    <definedName name="_Order1" hidden="1">255</definedName>
    <definedName name="_Order2" hidden="1">255</definedName>
    <definedName name="_R">#REF!</definedName>
    <definedName name="_Sort" hidden="1">#REF!</definedName>
    <definedName name="_SYr3">#REF!</definedName>
    <definedName name="_UYr3">#REF!</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 hidden="1">{"CHARGE",#N/A,FALSE,"401C11"}</definedName>
    <definedName name="aaa" hidden="1">{"CHARGE",#N/A,FALSE,"401C11"}</definedName>
    <definedName name="aaaa" hidden="1">{"CHARGE",#N/A,FALSE,"401C11"}</definedName>
    <definedName name="abc" hidden="1">{"NET",#N/A,FALSE,"401C11"}</definedName>
    <definedName name="Abstraction___cost_sharing_outperformance_rate___company_share">#REF!</definedName>
    <definedName name="Abstraction___cost_sharing_underperformance_rate___company_share">#REF!</definedName>
    <definedName name="AccessDatabase" hidden="1">"C:\Budgets\2003\NM and VS BP forecast 2003 NM37 VS197 311002 v1.mdb"</definedName>
    <definedName name="Acquisition_date__midnight_">#REF!</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#REF!</definedName>
    <definedName name="Actual_net_totex_for_cost_sharing_reconciliation___abstraction___nominal.ADDN1">#REF!</definedName>
    <definedName name="Actual_net_totex_for_cost_sharing_reconciliation___abstraction___nominal.ADDN2">#REF!</definedName>
    <definedName name="Actual_net_totex_for_cost_sharing_reconciliation___abstraction___nominal.BIO">#REF!</definedName>
    <definedName name="Actual_net_totex_for_cost_sharing_reconciliation___abstraction___nominal.WN.">#REF!</definedName>
    <definedName name="Actual_net_totex_for_cost_sharing_reconciliation___abstraction___nominal.WR">#REF!</definedName>
    <definedName name="Actual_net_totex_for_cost_sharing_reconciliation___abstraction___nominal.WWN.">#REF!</definedName>
    <definedName name="Actual_net_totex_for_cost_sharing_reconciliation___bespoke_items___nominal.ADDN1">#REF!</definedName>
    <definedName name="Actual_net_totex_for_cost_sharing_reconciliation___bespoke_items___nominal.ADDN2">#REF!</definedName>
    <definedName name="Actual_net_totex_for_cost_sharing_reconciliation___bespoke_items___nominal.BIO">#REF!</definedName>
    <definedName name="Actual_net_totex_for_cost_sharing_reconciliation___bespoke_items___nominal.WN.">#REF!</definedName>
    <definedName name="Actual_net_totex_for_cost_sharing_reconciliation___bespoke_items___nominal.WR">#REF!</definedName>
    <definedName name="Actual_net_totex_for_cost_sharing_reconciliation___bespoke_items___nominal.WWN.">#REF!</definedName>
    <definedName name="Actual_net_totex_for_cost_sharing_reconciliation___business_rates___nominal.ADDN1">#REF!</definedName>
    <definedName name="Actual_net_totex_for_cost_sharing_reconciliation___business_rates___nominal.ADDN2">#REF!</definedName>
    <definedName name="Actual_net_totex_for_cost_sharing_reconciliation___business_rates___nominal.BIO">#REF!</definedName>
    <definedName name="Actual_net_totex_for_cost_sharing_reconciliation___business_rates___nominal.WN.">#REF!</definedName>
    <definedName name="Actual_net_totex_for_cost_sharing_reconciliation___business_rates___nominal.WR">#REF!</definedName>
    <definedName name="Actual_net_totex_for_cost_sharing_reconciliation___business_rates___nominal.WWN.">#REF!</definedName>
    <definedName name="Actual_net_totex_for_cost_sharing_reconciliation___delivery_mechanism_allowance___nominal.ADDN1">#REF!</definedName>
    <definedName name="Actual_net_totex_for_cost_sharing_reconciliation___delivery_mechanism_allowance___nominal.ADDN2">#REF!</definedName>
    <definedName name="Actual_net_totex_for_cost_sharing_reconciliation___delivery_mechanism_allowance___nominal.BIO">#REF!</definedName>
    <definedName name="Actual_net_totex_for_cost_sharing_reconciliation___delivery_mechanism_allowance___nominal.WN.">#REF!</definedName>
    <definedName name="Actual_net_totex_for_cost_sharing_reconciliation___delivery_mechanism_allowance___nominal.WR">#REF!</definedName>
    <definedName name="Actual_net_totex_for_cost_sharing_reconciliation___delivery_mechanism_allowance___nominal.WWN.">#REF!</definedName>
    <definedName name="Actual_net_totex_for_cost_sharing_reconciliation___enhanced_engagement_and_cost_sharing_schemes___nominal.ADDN1">#REF!</definedName>
    <definedName name="Actual_net_totex_for_cost_sharing_reconciliation___enhanced_engagement_and_cost_sharing_schemes___nominal.ADDN2">#REF!</definedName>
    <definedName name="Actual_net_totex_for_cost_sharing_reconciliation___enhanced_engagement_and_cost_sharing_schemes___nominal.BIO">#REF!</definedName>
    <definedName name="Actual_net_totex_for_cost_sharing_reconciliation___enhanced_engagement_and_cost_sharing_schemes___nominal.WN.">#REF!</definedName>
    <definedName name="Actual_net_totex_for_cost_sharing_reconciliation___enhanced_engagement_and_cost_sharing_schemes___nominal.WR">#REF!</definedName>
    <definedName name="Actual_net_totex_for_cost_sharing_reconciliation___enhanced_engagement_and_cost_sharing_schemes___nominal.WWN.">#REF!</definedName>
    <definedName name="Actual_net_totex_for_cost_sharing_reconciliation___IED___nominal.ADDN1">#REF!</definedName>
    <definedName name="Actual_net_totex_for_cost_sharing_reconciliation___IED___nominal.ADDN2">#REF!</definedName>
    <definedName name="Actual_net_totex_for_cost_sharing_reconciliation___IED___nominal.BIO">#REF!</definedName>
    <definedName name="Actual_net_totex_for_cost_sharing_reconciliation___IED___nominal.WN.">#REF!</definedName>
    <definedName name="Actual_net_totex_for_cost_sharing_reconciliation___IED___nominal.WR">#REF!</definedName>
    <definedName name="Actual_net_totex_for_cost_sharing_reconciliation___IED___nominal.WWN.">#REF!</definedName>
    <definedName name="Actual_net_totex_for_cost_sharing_reconciliation___large_schemes_gated_process___nominal.ADDN1">#REF!</definedName>
    <definedName name="Actual_net_totex_for_cost_sharing_reconciliation___large_schemes_gated_process___nominal.ADDN2">#REF!</definedName>
    <definedName name="Actual_net_totex_for_cost_sharing_reconciliation___large_schemes_gated_process___nominal.BIO">#REF!</definedName>
    <definedName name="Actual_net_totex_for_cost_sharing_reconciliation___large_schemes_gated_process___nominal.WN.">#REF!</definedName>
    <definedName name="Actual_net_totex_for_cost_sharing_reconciliation___large_schemes_gated_process___nominal.WR">#REF!</definedName>
    <definedName name="Actual_net_totex_for_cost_sharing_reconciliation___large_schemes_gated_process___nominal.WWN.">#REF!</definedName>
    <definedName name="Actual_net_totex_for_cost_sharing_reconciliation___SRO_contingent_allowances___nominal.ADDN1">#REF!</definedName>
    <definedName name="Actual_net_totex_for_cost_sharing_reconciliation___SRO_contingent_allowances___nominal.ADDN2">#REF!</definedName>
    <definedName name="Actual_net_totex_for_cost_sharing_reconciliation___SRO_contingent_allowances___nominal.BIO">#REF!</definedName>
    <definedName name="Actual_net_totex_for_cost_sharing_reconciliation___SRO_contingent_allowances___nominal.WN.">#REF!</definedName>
    <definedName name="Actual_net_totex_for_cost_sharing_reconciliation___SRO_contingent_allowances___nominal.WR">#REF!</definedName>
    <definedName name="Actual_net_totex_for_cost_sharing_reconciliation___SRO_contingent_allowances___nominal.WWN.">#REF!</definedName>
    <definedName name="Actual_net_totex_for_cost_sharing_reconciliation___SRO_gated_allowances___nominal.ADDN1">#REF!</definedName>
    <definedName name="Actual_net_totex_for_cost_sharing_reconciliation___SRO_gated_allowances___nominal.ADDN2">#REF!</definedName>
    <definedName name="Actual_net_totex_for_cost_sharing_reconciliation___SRO_gated_allowances___nominal.BIO">#REF!</definedName>
    <definedName name="Actual_net_totex_for_cost_sharing_reconciliation___SRO_gated_allowances___nominal.WN.">#REF!</definedName>
    <definedName name="Actual_net_totex_for_cost_sharing_reconciliation___SRO_gated_allowances___nominal.WR">#REF!</definedName>
    <definedName name="Actual_net_totex_for_cost_sharing_reconciliation___SRO_gated_allowances___nominal.WWN.">#REF!</definedName>
    <definedName name="Actual_net_totex_for_cost_sharing_reconciliation___standard_base_cost_sharing___nominal.ADDN1">#REF!</definedName>
    <definedName name="Actual_net_totex_for_cost_sharing_reconciliation___standard_base_cost_sharing___nominal.ADDN2">#REF!</definedName>
    <definedName name="Actual_net_totex_for_cost_sharing_reconciliation___standard_base_cost_sharing___nominal.BIO">#REF!</definedName>
    <definedName name="Actual_net_totex_for_cost_sharing_reconciliation___standard_base_cost_sharing___nominal.WN.">#REF!</definedName>
    <definedName name="Actual_net_totex_for_cost_sharing_reconciliation___standard_base_cost_sharing___nominal.WR">#REF!</definedName>
    <definedName name="Actual_net_totex_for_cost_sharing_reconciliation___standard_base_cost_sharing___nominal.WWN.">#REF!</definedName>
    <definedName name="Actual_net_totex_for_cost_sharing_reconciliation___standard_enhancement_cost_sharing___nominal.ADDN1">#REF!</definedName>
    <definedName name="Actual_net_totex_for_cost_sharing_reconciliation___standard_enhancement_cost_sharing___nominal.ADDN2">#REF!</definedName>
    <definedName name="Actual_net_totex_for_cost_sharing_reconciliation___standard_enhancement_cost_sharing___nominal.BIO">#REF!</definedName>
    <definedName name="Actual_net_totex_for_cost_sharing_reconciliation___standard_enhancement_cost_sharing___nominal.WN.">#REF!</definedName>
    <definedName name="Actual_net_totex_for_cost_sharing_reconciliation___standard_enhancement_cost_sharing___nominal.WR">#REF!</definedName>
    <definedName name="Actual_net_totex_for_cost_sharing_reconciliation___standard_enhancement_cost_sharing___nominal.WWN.">#REF!</definedName>
    <definedName name="Actual_net_totex_for_cost_sharing_reconciliation___Thames_Water_gated_allowance___nominal.ADDN1">#REF!</definedName>
    <definedName name="Actual_net_totex_for_cost_sharing_reconciliation___Thames_Water_gated_allowance___nominal.ADDN2">#REF!</definedName>
    <definedName name="Actual_net_totex_for_cost_sharing_reconciliation___Thames_Water_gated_allowance___nominal.BIO">#REF!</definedName>
    <definedName name="Actual_net_totex_for_cost_sharing_reconciliation___Thames_Water_gated_allowance___nominal.WN.">#REF!</definedName>
    <definedName name="Actual_net_totex_for_cost_sharing_reconciliation___Thames_Water_gated_allowance___nominal.WR">#REF!</definedName>
    <definedName name="Actual_net_totex_for_cost_sharing_reconciliation___Thames_Water_gated_allowance___nominal.WWN.">#REF!</definedName>
    <definedName name="Actual_opening_Fixed_rate_debt___wholesale___nominal">#REF!</definedName>
    <definedName name="Actual_opening_index_linked_debt___wholesale___nominal">#REF!</definedName>
    <definedName name="Actuals">#REF!</definedName>
    <definedName name="Actuals_Old">#REF!</definedName>
    <definedName name="Actuals9293Prices">#REF!</definedName>
    <definedName name="Actuals9798">#REF!</definedName>
    <definedName name="ActualTax">#REF!</definedName>
    <definedName name="AD">#REF!</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2017_18_to_2022_23_FYA_prices">#REF!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ASM_total_adjustment_amount">#REF!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E">#REF!</definedName>
    <definedName name="AFWBPtrans">#REF!</definedName>
    <definedName name="AFWtransition">#REF!</definedName>
    <definedName name="Alerts_breached_any_period">#REF!</definedName>
    <definedName name="All_Raw_Data">OFFSET(#REF!,0,0,COUNTA(#REF!),COUNTA(#REF!))</definedName>
    <definedName name="ALLCMS">#REF!</definedName>
    <definedName name="Allocation_proportions_check_overall">#REF!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portionments">#REF!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qua">#REF!</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sas">#REF!</definedName>
    <definedName name="Assumption1">#REF!</definedName>
    <definedName name="Assumption2">#REF!</definedName>
    <definedName name="Assumption3">#REF!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#REF!</definedName>
    <definedName name="Average_Van_Miles">#REF!</definedName>
    <definedName name="AVG">#REF!</definedName>
    <definedName name="AVON">#REF!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hidden="1">{"CHARGE",#N/A,FALSE,"401C11"}</definedName>
    <definedName name="B_NFIN_All">#REF!</definedName>
    <definedName name="BAN">#REF!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#REF!</definedName>
    <definedName name="Base_year_start">#REF!</definedName>
    <definedName name="BaseYear">#REF!</definedName>
    <definedName name="bbbb">#REF!</definedName>
    <definedName name="BEDS">#REF!</definedName>
    <definedName name="BenchmarkAll">#REF!</definedName>
    <definedName name="BenchmarkAPbyDel">#REF!</definedName>
    <definedName name="BenchmarkTitle">#REF!</definedName>
    <definedName name="BERKS">#REF!</definedName>
    <definedName name="Bespoke_items_cost_sharing_rate___company_share.ADDN1">#REF!</definedName>
    <definedName name="Bespoke_items_cost_sharing_rate___company_share.ADDN2">#REF!</definedName>
    <definedName name="Bespoke_items_cost_sharing_rate___company_share.BIO">#REF!</definedName>
    <definedName name="Bespoke_items_cost_sharing_rate___company_share.WN.">#REF!</definedName>
    <definedName name="Bespoke_items_cost_sharing_rate___company_share.WR">#REF!</definedName>
    <definedName name="Bespoke_items_cost_sharing_rate___company_share.WWN.">#REF!</definedName>
    <definedName name="BIC">#REF!</definedName>
    <definedName name="BIC_Staging_unloaded">OFFSET(#REF!, 0, 0, COUNTA(#REF!), COUNTA(#REF!))</definedName>
    <definedName name="BIC_Staging_unloaded_header">#REF!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ioresources_allowed_revenue_build_up___check">#REF!</definedName>
    <definedName name="Bioresources_allowed_revenue_build_up___check_overall">#REF!</definedName>
    <definedName name="Black_Cab_CO2">#REF!</definedName>
    <definedName name="Black_Cab_Pass_km">#REF!</definedName>
    <definedName name="BlendCoc">#REF!</definedName>
    <definedName name="BMGHIndex" hidden="1">"O"</definedName>
    <definedName name="BnCinLLP">#REF!</definedName>
    <definedName name="BON_InputData">#REF!</definedName>
    <definedName name="BottomCell">#REF!</definedName>
    <definedName name="BOW">#REF!</definedName>
    <definedName name="BRA">#REF!</definedName>
    <definedName name="BRLBPtrans">#REF!</definedName>
    <definedName name="BRLtransition">#REF!</definedName>
    <definedName name="BSD">#REF!</definedName>
    <definedName name="BUCKS">#REF!</definedName>
    <definedName name="Budget">#REF!</definedName>
    <definedName name="Bus_CO2">#REF!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ate___company_shares___cost_sharing_outperformance_rate___company_share">#REF!</definedName>
    <definedName name="Business_rate___company_shares___cost_sharing_underperformance_rate___company_share">#REF!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#REF!</definedName>
    <definedName name="CAPACT">#REF!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ex_split_profile___base_costs.ADDN1">#REF!</definedName>
    <definedName name="Capex_split_profile___base_costs.ADDN2">#REF!</definedName>
    <definedName name="Capex_split_profile___base_costs.BIO">#REF!</definedName>
    <definedName name="Capex_split_profile___base_costs.WN.">#REF!</definedName>
    <definedName name="Capex_split_profile___base_costs.WR">#REF!</definedName>
    <definedName name="Capex_split_profile___base_costs.WWN.">#REF!</definedName>
    <definedName name="Capex_split_profile___enhancement_costs.ADDN1">#REF!</definedName>
    <definedName name="Capex_split_profile___enhancement_costs.ADDN2">#REF!</definedName>
    <definedName name="Capex_split_profile___enhancement_costs.BIO">#REF!</definedName>
    <definedName name="Capex_split_profile___enhancement_costs.WN.">#REF!</definedName>
    <definedName name="Capex_split_profile___enhancement_costs.WR">#REF!</definedName>
    <definedName name="Capex_split_profile___enhancement_costs.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shflow">#REF!</definedName>
    <definedName name="Cashflow_Q">#REF!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CAccounts">#REF!</definedName>
    <definedName name="CCADepn">#REF!</definedName>
    <definedName name="CCD_Input">#REF!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hidden="1">{"CHARGE",#N/A,FALSE,"401C11"}</definedName>
    <definedName name="charge" hidden="1">{"CHARGE",#N/A,FALSE,"401C11"}</definedName>
    <definedName name="CHE">#REF!</definedName>
    <definedName name="Checks_breached_any_period">#REF!</definedName>
    <definedName name="CHESHIRE">#REF!</definedName>
    <definedName name="ChK_Tol">#REF!</definedName>
    <definedName name="CHK_TOL_TAX">#REF!</definedName>
    <definedName name="CHOICES">#REF!</definedName>
    <definedName name="CHOOSE">#REF!</definedName>
    <definedName name="CHP_Power_EF_CO2">#REF!</definedName>
    <definedName name="CIMMLookUpYr3">#REF!</definedName>
    <definedName name="CIMMOUTP">#REF!</definedName>
    <definedName name="CIQWBGuid" hidden="1">"0f0259b9-6046-41aa-ac9c-7befc2576c88"</definedName>
    <definedName name="CISARateS">#REF!</definedName>
    <definedName name="CISARateW">#REF!</definedName>
    <definedName name="CISFlag">#REF!</definedName>
    <definedName name="CISRestated">#REF!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bined_allocated_innovation_funding___company_totals____Real_2022_23_FYA_prices.AFW">#REF!</definedName>
    <definedName name="Combined_allocated_innovation_funding___company_totals____Real_2022_23_FYA_prices.ANH">#REF!</definedName>
    <definedName name="Combined_allocated_innovation_funding___company_totals____Real_2022_23_FYA_prices.BRL">#REF!</definedName>
    <definedName name="Combined_allocated_innovation_funding___company_totals____Real_2022_23_FYA_prices.HDD">#REF!</definedName>
    <definedName name="Combined_allocated_innovation_funding___company_totals____Real_2022_23_FYA_prices.NES">#REF!</definedName>
    <definedName name="Combined_allocated_innovation_funding___company_totals____Real_2022_23_FYA_prices.NWT">#REF!</definedName>
    <definedName name="Combined_allocated_innovation_funding___company_totals____Real_2022_23_FYA_prices.PRT">#REF!</definedName>
    <definedName name="Combined_allocated_innovation_funding___company_totals____Real_2022_23_FYA_prices.SES">#REF!</definedName>
    <definedName name="Combined_allocated_innovation_funding___company_totals____Real_2022_23_FYA_prices.SEW">#REF!</definedName>
    <definedName name="Combined_allocated_innovation_funding___company_totals____Real_2022_23_FYA_prices.SRN">#REF!</definedName>
    <definedName name="Combined_allocated_innovation_funding___company_totals____Real_2022_23_FYA_prices.SSC">#REF!</definedName>
    <definedName name="Combined_allocated_innovation_funding___company_totals____Real_2022_23_FYA_prices.SVE">#REF!</definedName>
    <definedName name="Combined_allocated_innovation_funding___company_totals____Real_2022_23_FYA_prices.SWB">#REF!</definedName>
    <definedName name="Combined_allocated_innovation_funding___company_totals____Real_2022_23_FYA_prices.TMS">#REF!</definedName>
    <definedName name="Combined_allocated_innovation_funding___company_totals____Real_2022_23_FYA_prices.WSH">#REF!</definedName>
    <definedName name="Combined_allocated_innovation_funding___company_totals____Real_2022_23_FYA_prices.WSX">#REF!</definedName>
    <definedName name="Combined_allocated_innovation_funding___company_totals____Real_2022_23_FYA_prices.YKY">#REF!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#REF!</definedName>
    <definedName name="Company_exited_the_retail_market_switch">#REF!</definedName>
    <definedName name="Company_is_WoC">#REF!</definedName>
    <definedName name="CompanyCode">#REF!</definedName>
    <definedName name="CompanyDesc">#REF!</definedName>
    <definedName name="CompanyName">#REF!</definedName>
    <definedName name="CompanyNumber">#REF!</definedName>
    <definedName name="components_by_LA">#REF!</definedName>
    <definedName name="Constants">#REF!</definedName>
    <definedName name="Consumer_price_index__including_housing_costs____Consumer_Price_Index__with_housing__for_April___base_index_2017_18">#REF!</definedName>
    <definedName name="Consumer_price_index__including_housing_costs____Consumer_Price_Index__with_housing__for_April___base_index_2022_23">#REF!</definedName>
    <definedName name="Consumer_price_index__including_housing_costs____Consumer_Price_Index__with_housing__for_August___base_index_2017_18">#REF!</definedName>
    <definedName name="Consumer_price_index__including_housing_costs____Consumer_Price_Index__with_housing__for_August___base_index_2022_23">#REF!</definedName>
    <definedName name="Consumer_price_index__including_housing_costs____Consumer_Price_Index__with_housing__for_December___base_index_2017_18">#REF!</definedName>
    <definedName name="Consumer_price_index__including_housing_costs____Consumer_Price_Index__with_housing__for_December___base_index_2022_23">#REF!</definedName>
    <definedName name="Consumer_price_index__including_housing_costs____Consumer_Price_Index__with_housing__for_February___base_index_2017_18">#REF!</definedName>
    <definedName name="Consumer_price_index__including_housing_costs____Consumer_Price_Index__with_housing__for_February___base_index_2022_23">#REF!</definedName>
    <definedName name="Consumer_price_index__including_housing_costs____Consumer_Price_Index__with_housing__for_January___base_index_2017_18">#REF!</definedName>
    <definedName name="Consumer_price_index__including_housing_costs____Consumer_Price_Index__with_housing__for_January___base_index_2022_23">#REF!</definedName>
    <definedName name="Consumer_price_index__including_housing_costs____Consumer_Price_Index__with_housing__for_July___base_index_2017_18">#REF!</definedName>
    <definedName name="Consumer_price_index__including_housing_costs____Consumer_Price_Index__with_housing__for_July___base_index_2022_23">#REF!</definedName>
    <definedName name="Consumer_price_index__including_housing_costs____Consumer_Price_Index__with_housing__for_June___base_index_2017_18">#REF!</definedName>
    <definedName name="Consumer_price_index__including_housing_costs____Consumer_Price_Index__with_housing__for_June___base_index_2022_23">#REF!</definedName>
    <definedName name="Consumer_price_index__including_housing_costs____Consumer_Price_Index__with_housing__for_March___base_index_2017_18">#REF!</definedName>
    <definedName name="Consumer_price_index__including_housing_costs____Consumer_Price_Index__with_housing__for_March___base_index_2022_23">#REF!</definedName>
    <definedName name="Consumer_price_index__including_housing_costs____Consumer_Price_Index__with_housing__for_May___base_index_2017_18">#REF!</definedName>
    <definedName name="Consumer_price_index__including_housing_costs____Consumer_Price_Index__with_housing__for_May___base_index_2022_23">#REF!</definedName>
    <definedName name="Consumer_price_index__including_housing_costs____Consumer_Price_Index__with_housing__for_November___base_index_2017_18">#REF!</definedName>
    <definedName name="Consumer_price_index__including_housing_costs____Consumer_Price_Index__with_housing__for_November___base_index_2022_23">#REF!</definedName>
    <definedName name="Consumer_price_index__including_housing_costs____Consumer_Price_Index__with_housing__for_October___base_index_2017_18">#REF!</definedName>
    <definedName name="Consumer_price_index__including_housing_costs____Consumer_Price_Index__with_housing__for_October___base_index_2022_23">#REF!</definedName>
    <definedName name="Consumer_price_index__including_housing_costs____Consumer_Price_Index__with_housing__for_September___base_index_2017_18">#REF!</definedName>
    <definedName name="Consumer_price_index__including_housing_costs____Consumer_Price_Index__with_housing__for_September___base_index_2022_23">#REF!</definedName>
    <definedName name="Consumer_Price_Index__with_housing_.April">#REF!</definedName>
    <definedName name="Consumer_Price_Index__with_housing_.August">#REF!</definedName>
    <definedName name="Consumer_Price_Index__with_housing_.December">#REF!</definedName>
    <definedName name="Consumer_Price_Index__with_housing_.February">#REF!</definedName>
    <definedName name="Consumer_Price_Index__with_housing_.January">#REF!</definedName>
    <definedName name="Consumer_Price_Index__with_housing_.July">#REF!</definedName>
    <definedName name="Consumer_Price_Index__with_housing_.June">#REF!</definedName>
    <definedName name="Consumer_Price_Index__with_housing_.March">#REF!</definedName>
    <definedName name="Consumer_Price_Index__with_housing_.May">#REF!</definedName>
    <definedName name="Consumer_Price_Index__with_housing_.November">#REF!</definedName>
    <definedName name="Consumer_Price_Index__with_housing_.October">#REF!</definedName>
    <definedName name="Consumer_Price_Index__with_housing_.September">#REF!</definedName>
    <definedName name="Consumer_Price_Index__with_housing____base_year.April">#REF!</definedName>
    <definedName name="Consumer_Price_Index__with_housing____base_year.August">#REF!</definedName>
    <definedName name="Consumer_Price_Index__with_housing____base_year.December">#REF!</definedName>
    <definedName name="Consumer_Price_Index__with_housing____base_year.February">#REF!</definedName>
    <definedName name="Consumer_Price_Index__with_housing____base_year.January">#REF!</definedName>
    <definedName name="Consumer_Price_Index__with_housing____base_year.July">#REF!</definedName>
    <definedName name="Consumer_Price_Index__with_housing____base_year.June">#REF!</definedName>
    <definedName name="Consumer_Price_Index__with_housing____base_year.March">#REF!</definedName>
    <definedName name="Consumer_Price_Index__with_housing____base_year.May">#REF!</definedName>
    <definedName name="Consumer_Price_Index__with_housing____base_year.November">#REF!</definedName>
    <definedName name="Consumer_Price_Index__with_housing____base_year.October">#REF!</definedName>
    <definedName name="Consumer_Price_Index__with_housing____base_year.September">#REF!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PI_0203">#REF!</definedName>
    <definedName name="COPI_0708">#REF!</definedName>
    <definedName name="COPI2">#REF!</definedName>
    <definedName name="COPInotNI">#REF!</definedName>
    <definedName name="COPIVar">#REF!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Sharing">[1]Lists!$D$7:$D$10</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ostsactualcum">#REF!</definedName>
    <definedName name="CoTypeSwitch">#REF!</definedName>
    <definedName name="CPI_H____2022_23___April">#REF!</definedName>
    <definedName name="CPI_H____2022_23___August">#REF!</definedName>
    <definedName name="CPI_H____2022_23___December">#REF!</definedName>
    <definedName name="CPI_H____2022_23___February">#REF!</definedName>
    <definedName name="CPI_H____2022_23___January">#REF!</definedName>
    <definedName name="CPI_H____2022_23___July">#REF!</definedName>
    <definedName name="CPI_H____2022_23___June">#REF!</definedName>
    <definedName name="CPI_H____2022_23___March">#REF!</definedName>
    <definedName name="CPI_H____2022_23___May">#REF!</definedName>
    <definedName name="CPI_H____2022_23___November">#REF!</definedName>
    <definedName name="CPI_H____2022_23___October">#REF!</definedName>
    <definedName name="CPI_H____2022_23___September">#REF!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2017_18_FYA___Base_Year">#REF!</definedName>
    <definedName name="CPIH_2022_23_FYA___Base_Year">#REF!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#REF!</definedName>
    <definedName name="CUMBRIA">#REF!</definedName>
    <definedName name="Currency">#REF!</definedName>
    <definedName name="Current_assets___Appointee___nominal">#REF!</definedName>
    <definedName name="Current_Capex_by_Subline">#REF!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#REF!</definedName>
    <definedName name="CurrentRate06">#REF!</definedName>
    <definedName name="CWDSpreadsheet23APRILSTUDIES">#REF!</definedName>
    <definedName name="d">#REF!</definedName>
    <definedName name="da" hidden="1">#REF!</definedName>
    <definedName name="data">#REF!</definedName>
    <definedName name="_xlnm.Database">#REF!</definedName>
    <definedName name="DatasetCode">#REF!</definedName>
    <definedName name="DatasetName">#REF!</definedName>
    <definedName name="date">#REF!</definedName>
    <definedName name="Days_in_a_year">#REF!</definedName>
    <definedName name="Days_in_year">#REF!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layed_delivery_cashflow_mechanism_adjustment___real.ADDN1">#REF!</definedName>
    <definedName name="Delayed_delivery_cashflow_mechanism_adjustment___real.ADDN2">#REF!</definedName>
    <definedName name="Delayed_delivery_cashflow_mechanism_adjustment___real.BIO">#REF!</definedName>
    <definedName name="Delayed_delivery_cashflow_mechanism_adjustment___real.WN.">#REF!</definedName>
    <definedName name="Delayed_delivery_cashflow_mechanism_adjustment___real.WR">#REF!</definedName>
    <definedName name="Delayed_delivery_cashflow_mechanism_adjustment___real.WWN.">#REF!</definedName>
    <definedName name="Delivery_Mechanism">[1]Lists!$E$7:$E$8</definedName>
    <definedName name="Delivery_mechanism_allowance___cost_sharing_outperformance_rate___company_share">#REF!</definedName>
    <definedName name="Delivery_mechanism_allowance___cost_sharing_underperformance_rate___company_share">#REF!</definedName>
    <definedName name="Denitrification_N_Fraction_Lost">#REF!</definedName>
    <definedName name="DepInput">#REF!</definedName>
    <definedName name="Depreciation___Appointee___nominal">#REF!</definedName>
    <definedName name="Depreciation___Appointee___nominal.NEG">#REF!</definedName>
    <definedName name="DERBYSHIRE">#REF!</definedName>
    <definedName name="desc2prog">#REF!</definedName>
    <definedName name="DescriptionColumnRef">#REF!</definedName>
    <definedName name="DETR">#REF!</definedName>
    <definedName name="DEVON">#REF!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IVISION">#REF!</definedName>
    <definedName name="dnonames">#REF!</definedName>
    <definedName name="dog" hidden="1">{"NET",#N/A,FALSE,"401C11"}</definedName>
    <definedName name="Dom_Freight_Tonne_km">#REF!</definedName>
    <definedName name="Dom_Freight_Tonne_km_CO2">#REF!</definedName>
    <definedName name="Dom_Passenger_km">#REF!</definedName>
    <definedName name="DORSET">#REF!</definedName>
    <definedName name="DR">#REF!</definedName>
    <definedName name="DURHAM">#REF!</definedName>
    <definedName name="DVWBPinputs">#REF!</definedName>
    <definedName name="DVWBPtrans">#REF!</definedName>
    <definedName name="DVWtransition">#REF!</definedName>
    <definedName name="DYFED">#REF!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_SUSSEX">#REF!</definedName>
    <definedName name="EAcat">#REF!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#REF!</definedName>
    <definedName name="EAsummary2004">#REF!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#REF!</definedName>
    <definedName name="ELECTRICITY">#REF!</definedName>
    <definedName name="End_of_AMP_period_flag">#REF!</definedName>
    <definedName name="End_of_AMP_period_flag_date">#REF!</definedName>
    <definedName name="End_of_RPI_modelled_period_date">#REF!</definedName>
    <definedName name="EndAMP">#REF!</definedName>
    <definedName name="EndYearRef">#REF!</definedName>
    <definedName name="Enhanced_engagement_and_cost_sharing_schemes___cost_sharing_outperformance_rate___company_share">#REF!</definedName>
    <definedName name="Enhanced_engagement_and_cost_sharing_schemes___cost_sharing_underperformance_rate___company_shar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stingRate06">#REF!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Co">#REF!</definedName>
    <definedName name="Expenditure_Area">[1]Lists!$B$7:$B$8</definedName>
    <definedName name="ExpenditureTargeting">#REF!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#REF!</definedName>
    <definedName name="Export_NGasCHP_Drink">#REF!</definedName>
    <definedName name="Export_NGasCHP_Sewage">#REF!</definedName>
    <definedName name="ExpSewerage">#REF!</definedName>
    <definedName name="ExpWater">#REF!</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fe">#REF!</definedName>
    <definedName name="females_UK">#REF!</definedName>
    <definedName name="Ferry_RoPax_Pass_CO2">#REF!</definedName>
    <definedName name="Ferry_RoPax_Pass_km">#REF!</definedName>
    <definedName name="fewrew">#REF!</definedName>
    <definedName name="ffds">#REF!</definedName>
    <definedName name="FFO_less_dividends_declared___Appointee___nominal">#REF!</definedName>
    <definedName name="FG">#REF!</definedName>
    <definedName name="file_LTDS">#REF!</definedName>
    <definedName name="file_LTDS_2nd">#REF!</definedName>
    <definedName name="file_totex">#REF!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_Year_End_Month_Number">#REF!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ancing_cost_index">#REF!</definedName>
    <definedName name="FinPayts">#REF!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#REF!</definedName>
    <definedName name="First_date_of_time_ruler">#REF!</definedName>
    <definedName name="First_model_period_BEG">#REF!</definedName>
    <definedName name="First_Modelling_Column_Financial_Year_Number">#REF!</definedName>
    <definedName name="First_post_forecast_period_flag">#REF!</definedName>
    <definedName name="First_Price_Review_period_label">#REF!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#REF!</definedName>
    <definedName name="FOLLOWING_YEAR">#REF!</definedName>
    <definedName name="Forecast_duration">#REF!</definedName>
    <definedName name="Forecast_end_date">#REF!</definedName>
    <definedName name="Forecast_end_period_flag">#REF!</definedName>
    <definedName name="Forecast_end_period_flag_date">#REF!</definedName>
    <definedName name="Forecast_period_flag">#REF!</definedName>
    <definedName name="Forecast_period_flag_total">#REF!</definedName>
    <definedName name="Forecast_period_start_date">#REF!</definedName>
    <definedName name="Forecast_Period_Total">#REF!</definedName>
    <definedName name="Forecast_start_date__first_day_of_financial_year_">#REF!</definedName>
    <definedName name="Forecast_start_period_flag">#REF!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dfffd" hidden="1">#REF!</definedName>
    <definedName name="fsdfsd" hidden="1">#REF!</definedName>
    <definedName name="fsfds"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#REF!</definedName>
    <definedName name="g_kg_conversion">#REF!</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#REF!</definedName>
    <definedName name="General1">#REF!</definedName>
    <definedName name="General2">#REF!</definedName>
    <definedName name="GEOG9703">#REF!</definedName>
    <definedName name="gfff" hidden="1">{"CHARGE",#N/A,FALSE,"401C11"}</definedName>
    <definedName name="GLOS">#REF!</definedName>
    <definedName name="GMActualcum">#REF!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hidden="1">{"GROSS",#N/A,FALSE,"401C11"}</definedName>
    <definedName name="Group_Q">#REF!</definedName>
    <definedName name="GTR_MAN">#REF!</definedName>
    <definedName name="GWENT">#REF!</definedName>
    <definedName name="GWYNEDD">#REF!</definedName>
    <definedName name="HANTS">#REF!</definedName>
    <definedName name="hasdfjklhklj" hidden="1">{"NET",#N/A,FALSE,"401C11"}</definedName>
    <definedName name="HCAccounts">#REF!</definedName>
    <definedName name="HCADepn">#REF!</definedName>
    <definedName name="HdRm_Cats">OFFSET(#REF!,#REF!,0,#REF!,1)</definedName>
    <definedName name="HdRm_Elements">#REF!</definedName>
    <definedName name="heading_table">#REF!</definedName>
    <definedName name="Headings">#REF!</definedName>
    <definedName name="Headroom___Business___nominal">#REF!</definedName>
    <definedName name="Headroom___Residential___nominal">#REF!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ghghhj" hidden="1">{"CHARGE",#N/A,FALSE,"401C11"}</definedName>
    <definedName name="Highly_dense_threshold">#REF!</definedName>
    <definedName name="hm">#REF!</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DoKadj">#REF!</definedName>
    <definedName name="IED___cost_sharing_outperformance_rate___company_share">#REF!</definedName>
    <definedName name="IED___cost_sharing_underperformance_rate___company_share">#REF!</definedName>
    <definedName name="IFRS_Adoption">#REF!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entiveTaxConsistent">#REF!</definedName>
    <definedName name="Include_accumulated_depreciation_in_financial_model">#REF!</definedName>
    <definedName name="IncludesIncentives">#REF!</definedName>
    <definedName name="Income">#REF!</definedName>
    <definedName name="IncomeAll">#REF!</definedName>
    <definedName name="Incometemp">#REF!</definedName>
    <definedName name="Increase____decrease__in_cash___Appointee___nominal">#REF!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#REF!</definedName>
    <definedName name="Indices_Q">#REF!</definedName>
    <definedName name="IndustryAssumptionName">#REF!</definedName>
    <definedName name="Industrytransition">#REF!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#REF!,#REF!,#REF!,#REF!,#REF!,#REF!,#REF!,#REF!,#REF!,#REF!,#REF!,#REF!,#REF!,#REF!,#REF!,#REF!</definedName>
    <definedName name="InputArea">#REF!</definedName>
    <definedName name="InputYears">#REF!</definedName>
    <definedName name="IntAccount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Q">#REF!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#REF!</definedName>
    <definedName name="Internat_Rail_Pass_km">#REF!</definedName>
    <definedName name="INTERNATIONAL">#REF!</definedName>
    <definedName name="interpretation">#REF!</definedName>
    <definedName name="Intersited_JanFeb_2006">#REF!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#REF!</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_totex_adjustment_for_ACICR__Ofwat____Appointee___real">#REF!</definedName>
    <definedName name="IRE_totex_adjustment_for_ACICR__Ofwat____nominal">#REF!</definedName>
    <definedName name="IREACT">#REF!</definedName>
    <definedName name="IREACT3">#REF!</definedName>
    <definedName name="IRECALC">#REF!</definedName>
    <definedName name="IRECALC2">#REF!</definedName>
    <definedName name="IRECALC3">#REF!</definedName>
    <definedName name="IRECap">#REF!</definedName>
    <definedName name="IREWD">#REF!</definedName>
    <definedName name="IREWD3">#REF!</definedName>
    <definedName name="ItemDataSectionEnd">#REF!</definedName>
    <definedName name="ItemDataSectionStart">#REF!</definedName>
    <definedName name="JFELL" hidden="1">#REF!</definedName>
    <definedName name="Joint_Retail_income___real">#REF!</definedName>
    <definedName name="JR_LAST_YEAR">#REF!</definedName>
    <definedName name="JR_REPORT_YEAR">#REF!</definedName>
    <definedName name="JR_YEAR_B4_LAST">#REF!</definedName>
    <definedName name="JR_YEAR_B5_LAST">#REF!</definedName>
    <definedName name="K">#REF!</definedName>
    <definedName name="K_Decimal">#REF!</definedName>
    <definedName name="k_Month_In">#REF!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SIterationHeading">#REF!</definedName>
    <definedName name="KSolveIteration">#REF!</definedName>
    <definedName name="L">#REF!</definedName>
    <definedName name="Label">#REF!</definedName>
    <definedName name="LANCS">#REF!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schemes_gated_process___cost_sharing_outperformance_rate___company_share">#REF!</definedName>
    <definedName name="Large_schemes_gated_process___cost_sharing_underperformance_rate___company_share">#REF!</definedName>
    <definedName name="Large_Tanker_CO2">#REF!</definedName>
    <definedName name="Large_Tanker_Tonne_km">#REF!</definedName>
    <definedName name="Large_Tanker_Tonne_km_CO2">#REF!</definedName>
    <definedName name="Large_Tanker_TonneMiles">#REF!</definedName>
    <definedName name="Last_forecast_date">#REF!</definedName>
    <definedName name="Last_pre_forecast_date">#REF!</definedName>
    <definedName name="Last_pre_forecast_period_flag">#REF!</definedName>
    <definedName name="Last_pre_forecast_period_flag_date">#REF!</definedName>
    <definedName name="Last_year">#REF!</definedName>
    <definedName name="LastCodeRowRef">#REF!</definedName>
    <definedName name="LastIFRS">#REF!</definedName>
    <definedName name="LastPR">#REF!</definedName>
    <definedName name="LEAKAGE">#REF!</definedName>
    <definedName name="Leakage_WW">#REF!</definedName>
    <definedName name="LEICS">#REF!</definedName>
    <definedName name="Length_of_critical_sewer_by_LA">#REF!</definedName>
    <definedName name="Length_of_forecast_period">#REF!</definedName>
    <definedName name="Length_of_price_review_period">#REF!</definedName>
    <definedName name="LengthMains">#REF!</definedName>
    <definedName name="LH_Freight_Tonne_km">#REF!</definedName>
    <definedName name="LH_Freight_Tonne_km_CO2">#REF!</definedName>
    <definedName name="LH_Freight_TonneMiles">#REF!</definedName>
    <definedName name="LH_Passenger_km">#REF!</definedName>
    <definedName name="Liabilities___Appointee___nominal">#REF!</definedName>
    <definedName name="Light_Rail_Pass_CO2">#REF!</definedName>
    <definedName name="Light_Rail_Pass_km">#REF!</definedName>
    <definedName name="Light_Rail_Tram_Pass_CO2">#REF!</definedName>
    <definedName name="Light_Rail_Tram_Pass_km">#REF!</definedName>
    <definedName name="LINCS">#REF!</definedName>
    <definedName name="LMW">#REF!</definedName>
    <definedName name="Local_Bus_CO2">#REF!</definedName>
    <definedName name="Local_Bus_Pass_km">#REF!</definedName>
    <definedName name="LONDON">#REF!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LYear">#REF!</definedName>
    <definedName name="M">#REF!</definedName>
    <definedName name="M_GLAM">#REF!</definedName>
    <definedName name="males_UK">#REF!</definedName>
    <definedName name="managers">#REF!</definedName>
    <definedName name="MAP">#REF!</definedName>
    <definedName name="Margin_value__tariff_band___nominal.1">#REF!</definedName>
    <definedName name="Margin_value__tariff_band___nominal.2">#REF!</definedName>
    <definedName name="Margin_value__tariff_band___nominal.3">#REF!</definedName>
    <definedName name="Margins">#REF!</definedName>
    <definedName name="markit">#REF!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#REF!</definedName>
    <definedName name="miles_km_conversion">#REF!</definedName>
    <definedName name="misc">#REF!</definedName>
    <definedName name="MJW_EFF">#REF!</definedName>
    <definedName name="Model_column_total">#REF!</definedName>
    <definedName name="Model_period_end">#REF!</definedName>
    <definedName name="Model_period_start">#REF!</definedName>
    <definedName name="Model_tolerance">#REF!</definedName>
    <definedName name="Model_Track_Tolerance_Level">#REF!</definedName>
    <definedName name="Modelling_period_check">#REF!</definedName>
    <definedName name="Modelling_period_check_overall">#REF!</definedName>
    <definedName name="Monetary_output">[1]Lists!#REF!</definedName>
    <definedName name="Month">#REF!</definedName>
    <definedName name="Month_number">#REF!</definedName>
    <definedName name="Months_in_a_year">#REF!</definedName>
    <definedName name="Months_per_period">#REF!</definedName>
    <definedName name="MoodyPension">#REF!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OFFSET(#REF!,0,#REF!,1,#REF!)</definedName>
    <definedName name="mQgLabels">OFFSET(#REF!,0,#REF!,2,#REF!)</definedName>
    <definedName name="N">#REF!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_YORKS">#REF!</definedName>
    <definedName name="N2O_CO2eq_GWP">#REF!</definedName>
    <definedName name="N2O_N_N2O_conversion">#REF!</definedName>
    <definedName name="name">#REF!</definedName>
    <definedName name="name_table">#REF!</definedName>
    <definedName name="names">#REF!</definedName>
    <definedName name="Nat_Rail_Pass_CO2">#REF!</definedName>
    <definedName name="Nat_Rail_Pass_km">#REF!</definedName>
    <definedName name="Negative_funding_check.AFW">#REF!</definedName>
    <definedName name="Negative_funding_check.ANH">#REF!</definedName>
    <definedName name="Negative_funding_check.BRL">#REF!</definedName>
    <definedName name="Negative_funding_check.HDD">#REF!</definedName>
    <definedName name="Negative_funding_check.NES">#REF!</definedName>
    <definedName name="Negative_funding_check.NWT">#REF!</definedName>
    <definedName name="Negative_funding_check.PRT">#REF!</definedName>
    <definedName name="Negative_funding_check.SES">#REF!</definedName>
    <definedName name="Negative_funding_check.SEW">#REF!</definedName>
    <definedName name="Negative_funding_check.SRN">#REF!</definedName>
    <definedName name="Negative_funding_check.SSC">#REF!</definedName>
    <definedName name="Negative_funding_check.SVE">#REF!</definedName>
    <definedName name="Negative_funding_check.SWB">#REF!</definedName>
    <definedName name="Negative_funding_check.TMS">#REF!</definedName>
    <definedName name="Negative_funding_check.WSH">#REF!</definedName>
    <definedName name="Negative_funding_check.WSX">#REF!</definedName>
    <definedName name="Negative_funding_check.YKY">#REF!</definedName>
    <definedName name="Negative_funding_check_overall.AFW">#REF!</definedName>
    <definedName name="Negative_funding_check_overall.ANH">#REF!</definedName>
    <definedName name="Negative_funding_check_overall.BRL">#REF!</definedName>
    <definedName name="Negative_funding_check_overall.HDD">#REF!</definedName>
    <definedName name="Negative_funding_check_overall.NES">#REF!</definedName>
    <definedName name="Negative_funding_check_overall.NWT">#REF!</definedName>
    <definedName name="Negative_funding_check_overall.PRT">#REF!</definedName>
    <definedName name="Negative_funding_check_overall.SES">#REF!</definedName>
    <definedName name="Negative_funding_check_overall.SEW">#REF!</definedName>
    <definedName name="Negative_funding_check_overall.SRN">#REF!</definedName>
    <definedName name="Negative_funding_check_overall.SSC">#REF!</definedName>
    <definedName name="Negative_funding_check_overall.SVE">#REF!</definedName>
    <definedName name="Negative_funding_check_overall.SWB">#REF!</definedName>
    <definedName name="Negative_funding_check_overall.TMS">#REF!</definedName>
    <definedName name="Negative_funding_check_overall.WSH">#REF!</definedName>
    <definedName name="Negative_funding_check_overall.WSX">#REF!</definedName>
    <definedName name="Negative_funding_check_overall.YKY">#REF!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allowance_available_for_cost_sharing___abstraction___real.ADDN1">#REF!</definedName>
    <definedName name="Net_totex_allowance_available_for_cost_sharing___abstraction___real.ADDN2">#REF!</definedName>
    <definedName name="Net_totex_allowance_available_for_cost_sharing___abstraction___real.BIO">#REF!</definedName>
    <definedName name="Net_totex_allowance_available_for_cost_sharing___abstraction___real.WN.">#REF!</definedName>
    <definedName name="Net_totex_allowance_available_for_cost_sharing___abstraction___real.WR">#REF!</definedName>
    <definedName name="Net_totex_allowance_available_for_cost_sharing___abstraction___real.WWN.">#REF!</definedName>
    <definedName name="Net_totex_allowance_available_for_cost_sharing___bespoke_items___real.ADDN1">#REF!</definedName>
    <definedName name="Net_totex_allowance_available_for_cost_sharing___bespoke_items___real.ADDN2">#REF!</definedName>
    <definedName name="Net_totex_allowance_available_for_cost_sharing___bespoke_items___real.BIO">#REF!</definedName>
    <definedName name="Net_totex_allowance_available_for_cost_sharing___bespoke_items___real.WN.">#REF!</definedName>
    <definedName name="Net_totex_allowance_available_for_cost_sharing___bespoke_items___real.WR">#REF!</definedName>
    <definedName name="Net_totex_allowance_available_for_cost_sharing___bespoke_items___real.WWN.">#REF!</definedName>
    <definedName name="Net_totex_allowance_available_for_cost_sharing___business_rates___real.ADDN1">#REF!</definedName>
    <definedName name="Net_totex_allowance_available_for_cost_sharing___business_rates___real.ADDN2">#REF!</definedName>
    <definedName name="Net_totex_allowance_available_for_cost_sharing___business_rates___real.BIO">#REF!</definedName>
    <definedName name="Net_totex_allowance_available_for_cost_sharing___business_rates___real.WN.">#REF!</definedName>
    <definedName name="Net_totex_allowance_available_for_cost_sharing___business_rates___real.WR">#REF!</definedName>
    <definedName name="Net_totex_allowance_available_for_cost_sharing___business_rates___real.WWN.">#REF!</definedName>
    <definedName name="Net_totex_allowance_available_for_cost_sharing___delivery_mechanism_allowance___real.ADDN1">#REF!</definedName>
    <definedName name="Net_totex_allowance_available_for_cost_sharing___delivery_mechanism_allowance___real.ADDN2">#REF!</definedName>
    <definedName name="Net_totex_allowance_available_for_cost_sharing___delivery_mechanism_allowance___real.BIO">#REF!</definedName>
    <definedName name="Net_totex_allowance_available_for_cost_sharing___delivery_mechanism_allowance___real.WN.">#REF!</definedName>
    <definedName name="Net_totex_allowance_available_for_cost_sharing___delivery_mechanism_allowance___real.WR">#REF!</definedName>
    <definedName name="Net_totex_allowance_available_for_cost_sharing___delivery_mechanism_allowance___real.WWN.">#REF!</definedName>
    <definedName name="Net_totex_allowance_available_for_cost_sharing___enhanced_engagement_and_cost_sharing_schemes___real.ADDN1">#REF!</definedName>
    <definedName name="Net_totex_allowance_available_for_cost_sharing___enhanced_engagement_and_cost_sharing_schemes___real.ADDN2">#REF!</definedName>
    <definedName name="Net_totex_allowance_available_for_cost_sharing___enhanced_engagement_and_cost_sharing_schemes___real.BIO">#REF!</definedName>
    <definedName name="Net_totex_allowance_available_for_cost_sharing___enhanced_engagement_and_cost_sharing_schemes___real.WN.">#REF!</definedName>
    <definedName name="Net_totex_allowance_available_for_cost_sharing___enhanced_engagement_and_cost_sharing_schemes___real.WR">#REF!</definedName>
    <definedName name="Net_totex_allowance_available_for_cost_sharing___enhanced_engagement_and_cost_sharing_schemes___real.WWN.">#REF!</definedName>
    <definedName name="Net_totex_allowance_available_for_cost_sharing___IED___real.ADDN1">#REF!</definedName>
    <definedName name="Net_totex_allowance_available_for_cost_sharing___IED___real.ADDN2">#REF!</definedName>
    <definedName name="Net_totex_allowance_available_for_cost_sharing___IED___real.BIO">#REF!</definedName>
    <definedName name="Net_totex_allowance_available_for_cost_sharing___IED___real.WN.">#REF!</definedName>
    <definedName name="Net_totex_allowance_available_for_cost_sharing___IED___real.WR">#REF!</definedName>
    <definedName name="Net_totex_allowance_available_for_cost_sharing___IED___real.WWN.">#REF!</definedName>
    <definedName name="Net_totex_allowance_available_for_cost_sharing___large_schemes_gated_process___real.ADDN1">#REF!</definedName>
    <definedName name="Net_totex_allowance_available_for_cost_sharing___large_schemes_gated_process___real.ADDN2">#REF!</definedName>
    <definedName name="Net_totex_allowance_available_for_cost_sharing___large_schemes_gated_process___real.BIO">#REF!</definedName>
    <definedName name="Net_totex_allowance_available_for_cost_sharing___large_schemes_gated_process___real.WN.">#REF!</definedName>
    <definedName name="Net_totex_allowance_available_for_cost_sharing___large_schemes_gated_process___real.WR">#REF!</definedName>
    <definedName name="Net_totex_allowance_available_for_cost_sharing___large_schemes_gated_process___real.WWN.">#REF!</definedName>
    <definedName name="Net_totex_allowance_available_for_cost_sharing___SRO_contingent_allowances___real.ADDN1">#REF!</definedName>
    <definedName name="Net_totex_allowance_available_for_cost_sharing___SRO_contingent_allowances___real.ADDN2">#REF!</definedName>
    <definedName name="Net_totex_allowance_available_for_cost_sharing___SRO_contingent_allowances___real.BIO">#REF!</definedName>
    <definedName name="Net_totex_allowance_available_for_cost_sharing___SRO_contingent_allowances___real.WN.">#REF!</definedName>
    <definedName name="Net_totex_allowance_available_for_cost_sharing___SRO_contingent_allowances___real.WR">#REF!</definedName>
    <definedName name="Net_totex_allowance_available_for_cost_sharing___SRO_contingent_allowances___real.WWN.">#REF!</definedName>
    <definedName name="Net_totex_allowance_available_for_cost_sharing___SRO_gated_allowances___real.ADDN1">#REF!</definedName>
    <definedName name="Net_totex_allowance_available_for_cost_sharing___SRO_gated_allowances___real.ADDN2">#REF!</definedName>
    <definedName name="Net_totex_allowance_available_for_cost_sharing___SRO_gated_allowances___real.BIO">#REF!</definedName>
    <definedName name="Net_totex_allowance_available_for_cost_sharing___SRO_gated_allowances___real.WN.">#REF!</definedName>
    <definedName name="Net_totex_allowance_available_for_cost_sharing___SRO_gated_allowances___real.WR">#REF!</definedName>
    <definedName name="Net_totex_allowance_available_for_cost_sharing___SRO_gated_allowances___real.WWN.">#REF!</definedName>
    <definedName name="Net_totex_allowance_available_for_cost_sharing___standard_base_cost_sharing___real.ADDN1">#REF!</definedName>
    <definedName name="Net_totex_allowance_available_for_cost_sharing___standard_base_cost_sharing___real.ADDN2">#REF!</definedName>
    <definedName name="Net_totex_allowance_available_for_cost_sharing___standard_base_cost_sharing___real.BIO">#REF!</definedName>
    <definedName name="Net_totex_allowance_available_for_cost_sharing___standard_base_cost_sharing___real.WN.">#REF!</definedName>
    <definedName name="Net_totex_allowance_available_for_cost_sharing___standard_base_cost_sharing___real.WR">#REF!</definedName>
    <definedName name="Net_totex_allowance_available_for_cost_sharing___standard_base_cost_sharing___real.WWN.">#REF!</definedName>
    <definedName name="Net_totex_allowance_available_for_cost_sharing___standard_enhancement_cost_sharing___real.ADDN1">#REF!</definedName>
    <definedName name="Net_totex_allowance_available_for_cost_sharing___standard_enhancement_cost_sharing___real.ADDN2">#REF!</definedName>
    <definedName name="Net_totex_allowance_available_for_cost_sharing___standard_enhancement_cost_sharing___real.BIO">#REF!</definedName>
    <definedName name="Net_totex_allowance_available_for_cost_sharing___standard_enhancement_cost_sharing___real.WN.">#REF!</definedName>
    <definedName name="Net_totex_allowance_available_for_cost_sharing___standard_enhancement_cost_sharing___real.WR">#REF!</definedName>
    <definedName name="Net_totex_allowance_available_for_cost_sharing___standard_enhancement_cost_sharing___real.WWN.">#REF!</definedName>
    <definedName name="Net_totex_allowance_available_for_cost_sharing___Thames_Water_gated_allowance___real.ADDN1">#REF!</definedName>
    <definedName name="Net_totex_allowance_available_for_cost_sharing___Thames_Water_gated_allowance___real.ADDN2">#REF!</definedName>
    <definedName name="Net_totex_allowance_available_for_cost_sharing___Thames_Water_gated_allowance___real.BIO">#REF!</definedName>
    <definedName name="Net_totex_allowance_available_for_cost_sharing___Thames_Water_gated_allowance___real.WN.">#REF!</definedName>
    <definedName name="Net_totex_allowance_available_for_cost_sharing___Thames_Water_gated_allowance___real.WR">#REF!</definedName>
    <definedName name="Net_totex_allowance_available_for_cost_sharing___Thames_Water_gated_allowance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hidden="1">{"bal",#N/A,FALSE,"working papers";"income",#N/A,FALSE,"working papers"}</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delete" hidden="1">{"bal",#N/A,FALSE,"working papers";"income",#N/A,FALSE,"working papers"}</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nAppointed">#REF!</definedName>
    <definedName name="NORFOLK">#REF!</definedName>
    <definedName name="NORTHANTS">#REF!</definedName>
    <definedName name="NORTHUMBERLAND">#REF!</definedName>
    <definedName name="Notional">#REF!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#REF!</definedName>
    <definedName name="O">#REF!</definedName>
    <definedName name="obxIssuesLog">#REF!</definedName>
    <definedName name="OCF_Sites_List">#REF!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#REF!</definedName>
    <definedName name="OfwatCOPIerror">#REF!</definedName>
    <definedName name="OISIII" hidden="1">#REF!</definedName>
    <definedName name="old">#REF!</definedName>
    <definedName name="oldsub">#REF!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ration_Finish_Date__midnight_">#REF!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_split_profile___base_costs.ADDN1">#REF!</definedName>
    <definedName name="Opex_split_profile___base_costs.ADDN2">#REF!</definedName>
    <definedName name="Opex_split_profile___base_costs.BIO">#REF!</definedName>
    <definedName name="Opex_split_profile___base_costs.WN.">#REF!</definedName>
    <definedName name="Opex_split_profile___base_costs.WR">#REF!</definedName>
    <definedName name="Opex_split_profile___base_costs.WWN.">#REF!</definedName>
    <definedName name="Opex_split_profile___enhancement_costs.ADDN1">#REF!</definedName>
    <definedName name="Opex_split_profile___enhancement_costs.ADDN2">#REF!</definedName>
    <definedName name="Opex_split_profile___enhancement_costs.BIO">#REF!</definedName>
    <definedName name="Opex_split_profile___enhancement_costs.WN.">#REF!</definedName>
    <definedName name="Opex_split_profile___enhancement_costs.WR">#REF!</definedName>
    <definedName name="Opex_split_profile___enhancement_costs.WWN.">#REF!</definedName>
    <definedName name="OPEXACT">#REF!</definedName>
    <definedName name="OpexAnalysis">#REF!</definedName>
    <definedName name="OPEXCALC">#REF!</definedName>
    <definedName name="OPEXCALC2">#REF!</definedName>
    <definedName name="OpexInputs">"Input!$T$2:$AF$2"</definedName>
    <definedName name="OpexRPIFlex">#REF!</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#REF!</definedName>
    <definedName name="OXON">#REF!</definedName>
    <definedName name="Ozonation_EF_N2O">#REF!</definedName>
    <definedName name="Ozone_Drink">#REF!</definedName>
    <definedName name="P">#REF!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#REF!</definedName>
    <definedName name="path_LTDS_2nd">#REF!</definedName>
    <definedName name="path_totex">#REF!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BaseTypes">#REF!</definedName>
    <definedName name="Pct_Tol">#REF!</definedName>
    <definedName name="pe_sewage">#REF!</definedName>
    <definedName name="Pension">#REF!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#REF!</definedName>
    <definedName name="Percentage_totex_linked_to_energy.ADDN1">#REF!</definedName>
    <definedName name="Percentage_totex_linked_to_energy.ADDN2">#REF!</definedName>
    <definedName name="Percentage_totex_linked_to_energy.BIO">#REF!</definedName>
    <definedName name="Percentage_totex_linked_to_energy.WN.">#REF!</definedName>
    <definedName name="Percentage_totex_linked_to_energy.WR">#REF!</definedName>
    <definedName name="Percentage_totex_linked_to_energy.WWN.">#REF!</definedName>
    <definedName name="Percentage_totex_linked_to_materials__plant_and_equipment.ADDN1">#REF!</definedName>
    <definedName name="Percentage_totex_linked_to_materials__plant_and_equipment.ADDN2">#REF!</definedName>
    <definedName name="Percentage_totex_linked_to_materials__plant_and_equipment.BIO">#REF!</definedName>
    <definedName name="Percentage_totex_linked_to_materials__plant_and_equipment.WN.">#REF!</definedName>
    <definedName name="Percentage_totex_linked_to_materials__plant_and_equipment.WR">#REF!</definedName>
    <definedName name="Percentage_totex_linked_to_materials__plant_and_equipment.WWN.">#REF!</definedName>
    <definedName name="Percentage_totex_linked_to_wage_growth___construction.ADDN1">#REF!</definedName>
    <definedName name="Percentage_totex_linked_to_wage_growth___construction.ADDN2">#REF!</definedName>
    <definedName name="Percentage_totex_linked_to_wage_growth___construction.BIO">#REF!</definedName>
    <definedName name="Percentage_totex_linked_to_wage_growth___construction.WN.">#REF!</definedName>
    <definedName name="Percentage_totex_linked_to_wage_growth___construction.WR">#REF!</definedName>
    <definedName name="Percentage_totex_linked_to_wage_growth___construction.WWN.">#REF!</definedName>
    <definedName name="Percentage_totex_linked_to_wage_growth___manufacturing.ADDN1">#REF!</definedName>
    <definedName name="Percentage_totex_linked_to_wage_growth___manufacturing.ADDN2">#REF!</definedName>
    <definedName name="Percentage_totex_linked_to_wage_growth___manufacturing.BIO">#REF!</definedName>
    <definedName name="Percentage_totex_linked_to_wage_growth___manufacturing.WN.">#REF!</definedName>
    <definedName name="Percentage_totex_linked_to_wage_growth___manufacturing.WR">#REF!</definedName>
    <definedName name="Percentage_totex_linked_to_wage_growth___manufacturing.WW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iod_number">#REF!</definedName>
    <definedName name="persons_UK">#REF!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hase">#REF!</definedName>
    <definedName name="Phase2">#REF!</definedName>
    <definedName name="Phase5">#REF!</definedName>
    <definedName name="Phase6">#REF!</definedName>
    <definedName name="Phase7">#REF!</definedName>
    <definedName name="Phase8">#REF!</definedName>
    <definedName name="Pie_Rev">#REF!</definedName>
    <definedName name="PolicyAssumptionName">#REF!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Forecast_Period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stFinanceabilityAdjustments">#REF!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#REF!</definedName>
    <definedName name="PPM_Actuals">#REF!</definedName>
    <definedName name="PR19_WACC.AFW">#REF!</definedName>
    <definedName name="PR19_WACC.ANH">#REF!</definedName>
    <definedName name="PR19_WACC.BRL">#REF!</definedName>
    <definedName name="PR19_WACC.HDD">#REF!</definedName>
    <definedName name="PR19_WACC.NES">#REF!</definedName>
    <definedName name="PR19_WACC.NWT">#REF!</definedName>
    <definedName name="PR19_WACC.PRT">#REF!</definedName>
    <definedName name="PR19_WACC.SES">#REF!</definedName>
    <definedName name="PR19_WACC.SEW">#REF!</definedName>
    <definedName name="PR19_WACC.SRN">#REF!</definedName>
    <definedName name="PR19_WACC.SSC">#REF!</definedName>
    <definedName name="PR19_WACC.SVE">#REF!</definedName>
    <definedName name="PR19_WACC.SWB">#REF!</definedName>
    <definedName name="PR19_WACC.TMS">#REF!</definedName>
    <definedName name="PR19_WACC.WSH">#REF!</definedName>
    <definedName name="PR19_WACC.WSX">#REF!</definedName>
    <definedName name="PR19_WACC.YKY">#REF!</definedName>
    <definedName name="PR24_WACC.AFW">#REF!</definedName>
    <definedName name="PR24_WACC.ANH">#REF!</definedName>
    <definedName name="PR24_WACC.BRL">#REF!</definedName>
    <definedName name="PR24_WACC.HDD">#REF!</definedName>
    <definedName name="PR24_WACC.NES">#REF!</definedName>
    <definedName name="PR24_WACC.NWT">#REF!</definedName>
    <definedName name="PR24_WACC.PRT">#REF!</definedName>
    <definedName name="PR24_WACC.SES">#REF!</definedName>
    <definedName name="PR24_WACC.SEW">#REF!</definedName>
    <definedName name="PR24_WACC.SRN">#REF!</definedName>
    <definedName name="PR24_WACC.SSC">#REF!</definedName>
    <definedName name="PR24_WACC.SVE">#REF!</definedName>
    <definedName name="PR24_WACC.SWB">#REF!</definedName>
    <definedName name="PR24_WACC.TMS">#REF!</definedName>
    <definedName name="PR24_WACC.WSH">#REF!</definedName>
    <definedName name="PR24_WACC.WSX">#REF!</definedName>
    <definedName name="PR24_WACC.YKY">#REF!</definedName>
    <definedName name="PR24_year_5_regulated_equity_closing_balance___real">#REF!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Forecast_Period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eEff">#REF!</definedName>
    <definedName name="Price_Control">[1]Lists!$C$7:$C$12</definedName>
    <definedName name="Price_control_deliverables_adjustment___abstraction___other_PCDs___real.ADDN1">#REF!</definedName>
    <definedName name="Price_control_deliverables_adjustment___abstraction___other_PCDs___real.ADDN2">#REF!</definedName>
    <definedName name="Price_control_deliverables_adjustment___abstraction___other_PCDs___real.BIO">#REF!</definedName>
    <definedName name="Price_control_deliverables_adjustment___abstraction___other_PCDs___real.WN.">#REF!</definedName>
    <definedName name="Price_control_deliverables_adjustment___abstraction___other_PCDs___real.WR">#REF!</definedName>
    <definedName name="Price_control_deliverables_adjustment___abstraction___other_PCDs___real.WWN.">#REF!</definedName>
    <definedName name="Price_control_deliverables_adjustment___abstraction___time_incentive_PCDs___real.ADDN1">#REF!</definedName>
    <definedName name="Price_control_deliverables_adjustment___abstraction___time_incentive_PCDs___real.ADDN2">#REF!</definedName>
    <definedName name="Price_control_deliverables_adjustment___abstraction___time_incentive_PCDs___real.BIO">#REF!</definedName>
    <definedName name="Price_control_deliverables_adjustment___abstraction___time_incentive_PCDs___real.WN.">#REF!</definedName>
    <definedName name="Price_control_deliverables_adjustment___abstraction___time_incentive_PCDs___real.WR">#REF!</definedName>
    <definedName name="Price_control_deliverables_adjustment___abstraction___time_incentive_PCDs___real.WWN.">#REF!</definedName>
    <definedName name="Price_control_deliverables_adjustment___business_rates___other_PCDs___real.ADDN1">#REF!</definedName>
    <definedName name="Price_control_deliverables_adjustment___business_rates___other_PCDs___real.ADDN2">#REF!</definedName>
    <definedName name="Price_control_deliverables_adjustment___business_rates___other_PCDs___real.BIO">#REF!</definedName>
    <definedName name="Price_control_deliverables_adjustment___business_rates___other_PCDs___real.WN.">#REF!</definedName>
    <definedName name="Price_control_deliverables_adjustment___business_rates___other_PCDs___real.WR">#REF!</definedName>
    <definedName name="Price_control_deliverables_adjustment___business_rates___other_PCDs___real.WWN.">#REF!</definedName>
    <definedName name="Price_control_deliverables_adjustment___business_rates___time_incentive_PCDs___real.ADDN1">#REF!</definedName>
    <definedName name="Price_control_deliverables_adjustment___business_rates___time_incentive_PCDs___real.ADDN2">#REF!</definedName>
    <definedName name="Price_control_deliverables_adjustment___business_rates___time_incentive_PCDs___real.BIO">#REF!</definedName>
    <definedName name="Price_control_deliverables_adjustment___business_rates___time_incentive_PCDs___real.WN.">#REF!</definedName>
    <definedName name="Price_control_deliverables_adjustment___business_rates___time_incentive_PCDs___real.WR">#REF!</definedName>
    <definedName name="Price_control_deliverables_adjustment___business_rates___time_incentive_PCDs___real.WWN.">#REF!</definedName>
    <definedName name="Price_control_deliverables_adjustment___delivery_mechanism_allowance___other_PCDs___real.ADDN1">#REF!</definedName>
    <definedName name="Price_control_deliverables_adjustment___delivery_mechanism_allowance___other_PCDs___real.ADDN2">#REF!</definedName>
    <definedName name="Price_control_deliverables_adjustment___delivery_mechanism_allowance___other_PCDs___real.BIO">#REF!</definedName>
    <definedName name="Price_control_deliverables_adjustment___delivery_mechanism_allowance___other_PCDs___real.WN.">#REF!</definedName>
    <definedName name="Price_control_deliverables_adjustment___delivery_mechanism_allowance___other_PCDs___real.WR">#REF!</definedName>
    <definedName name="Price_control_deliverables_adjustment___delivery_mechanism_allowance___other_PCDs___real.WWN.">#REF!</definedName>
    <definedName name="Price_control_deliverables_adjustment___delivery_mechanism_allowance___time_incentive_PCDs___real.ADDN1">#REF!</definedName>
    <definedName name="Price_control_deliverables_adjustment___delivery_mechanism_allowance___time_incentive_PCDs___real.ADDN2">#REF!</definedName>
    <definedName name="Price_control_deliverables_adjustment___delivery_mechanism_allowance___time_incentive_PCDs___real.BIO">#REF!</definedName>
    <definedName name="Price_control_deliverables_adjustment___delivery_mechanism_allowance___time_incentive_PCDs___real.WN.">#REF!</definedName>
    <definedName name="Price_control_deliverables_adjustment___delivery_mechanism_allowance___time_incentive_PCDs___real.WR">#REF!</definedName>
    <definedName name="Price_control_deliverables_adjustment___delivery_mechanism_allowance___time_incentive_PCDs___real.WWN.">#REF!</definedName>
    <definedName name="Price_control_deliverables_adjustment___enhanced_engagement_and_cost_sharing_schemes___other_PCDs___real.ADDN1">#REF!</definedName>
    <definedName name="Price_control_deliverables_adjustment___enhanced_engagement_and_cost_sharing_schemes___other_PCDs___real.ADDN2">#REF!</definedName>
    <definedName name="Price_control_deliverables_adjustment___enhanced_engagement_and_cost_sharing_schemes___other_PCDs___real.BIO">#REF!</definedName>
    <definedName name="Price_control_deliverables_adjustment___enhanced_engagement_and_cost_sharing_schemes___other_PCDs___real.WN.">#REF!</definedName>
    <definedName name="Price_control_deliverables_adjustment___enhanced_engagement_and_cost_sharing_schemes___other_PCDs___real.WR">#REF!</definedName>
    <definedName name="Price_control_deliverables_adjustment___enhanced_engagement_and_cost_sharing_schemes___other_PCDs___real.WWN.">#REF!</definedName>
    <definedName name="Price_control_deliverables_adjustment___enhanced_engagement_and_cost_sharing_schemes___time_incentive_PCDs___real.ADDN1">#REF!</definedName>
    <definedName name="Price_control_deliverables_adjustment___enhanced_engagement_and_cost_sharing_schemes___time_incentive_PCDs___real.ADDN2">#REF!</definedName>
    <definedName name="Price_control_deliverables_adjustment___enhanced_engagement_and_cost_sharing_schemes___time_incentive_PCDs___real.BIO">#REF!</definedName>
    <definedName name="Price_control_deliverables_adjustment___enhanced_engagement_and_cost_sharing_schemes___time_incentive_PCDs___real.WN.">#REF!</definedName>
    <definedName name="Price_control_deliverables_adjustment___enhanced_engagement_and_cost_sharing_schemes___time_incentive_PCDs___real.WR">#REF!</definedName>
    <definedName name="Price_control_deliverables_adjustment___enhanced_engagement_and_cost_sharing_schemes___time_incentive_PCDs___real.WWN.">#REF!</definedName>
    <definedName name="Price_control_deliverables_adjustment___IED___other_PCDs___real.ADDN1">#REF!</definedName>
    <definedName name="Price_control_deliverables_adjustment___IED___other_PCDs___real.ADDN2">#REF!</definedName>
    <definedName name="Price_control_deliverables_adjustment___IED___other_PCDs___real.BIO">#REF!</definedName>
    <definedName name="Price_control_deliverables_adjustment___IED___other_PCDs___real.WN.">#REF!</definedName>
    <definedName name="Price_control_deliverables_adjustment___IED___other_PCDs___real.WR">#REF!</definedName>
    <definedName name="Price_control_deliverables_adjustment___IED___other_PCDs___real.WWN.">#REF!</definedName>
    <definedName name="Price_control_deliverables_adjustment___IED___time_incentive_PCDs___real.ADDN1">#REF!</definedName>
    <definedName name="Price_control_deliverables_adjustment___IED___time_incentive_PCDs___real.ADDN2">#REF!</definedName>
    <definedName name="Price_control_deliverables_adjustment___IED___time_incentive_PCDs___real.BIO">#REF!</definedName>
    <definedName name="Price_control_deliverables_adjustment___IED___time_incentive_PCDs___real.WN.">#REF!</definedName>
    <definedName name="Price_control_deliverables_adjustment___IED___time_incentive_PCDs___real.WR">#REF!</definedName>
    <definedName name="Price_control_deliverables_adjustment___IED___time_incentive_PCDs___real.WWN.">#REF!</definedName>
    <definedName name="Price_control_deliverables_adjustment___large_schemes_gated_process___other_PCDs___real.ADDN1">#REF!</definedName>
    <definedName name="Price_control_deliverables_adjustment___large_schemes_gated_process___other_PCDs___real.ADDN2">#REF!</definedName>
    <definedName name="Price_control_deliverables_adjustment___large_schemes_gated_process___other_PCDs___real.BIO">#REF!</definedName>
    <definedName name="Price_control_deliverables_adjustment___large_schemes_gated_process___other_PCDs___real.WN.">#REF!</definedName>
    <definedName name="Price_control_deliverables_adjustment___large_schemes_gated_process___other_PCDs___real.WR">#REF!</definedName>
    <definedName name="Price_control_deliverables_adjustment___large_schemes_gated_process___other_PCDs___real.WWN.">#REF!</definedName>
    <definedName name="Price_control_deliverables_adjustment___large_schemes_gated_process___time_incentive_PCDs___real.ADDN1">#REF!</definedName>
    <definedName name="Price_control_deliverables_adjustment___large_schemes_gated_process___time_incentive_PCDs___real.ADDN2">#REF!</definedName>
    <definedName name="Price_control_deliverables_adjustment___large_schemes_gated_process___time_incentive_PCDs___real.BIO">#REF!</definedName>
    <definedName name="Price_control_deliverables_adjustment___large_schemes_gated_process___time_incentive_PCDs___real.WN.">#REF!</definedName>
    <definedName name="Price_control_deliverables_adjustment___large_schemes_gated_process___time_incentive_PCDs___real.WR">#REF!</definedName>
    <definedName name="Price_control_deliverables_adjustment___large_schemes_gated_process___time_incentive_PCDs___real.WWN.">#REF!</definedName>
    <definedName name="Price_control_deliverables_adjustment___SRO_contingent_allowances___other_PCDs___real.ADDN1">#REF!</definedName>
    <definedName name="Price_control_deliverables_adjustment___SRO_contingent_allowances___other_PCDs___real.ADDN2">#REF!</definedName>
    <definedName name="Price_control_deliverables_adjustment___SRO_contingent_allowances___other_PCDs___real.BIO">#REF!</definedName>
    <definedName name="Price_control_deliverables_adjustment___SRO_contingent_allowances___other_PCDs___real.WN.">#REF!</definedName>
    <definedName name="Price_control_deliverables_adjustment___SRO_contingent_allowances___other_PCDs___real.WR">#REF!</definedName>
    <definedName name="Price_control_deliverables_adjustment___SRO_contingent_allowances___other_PCDs___real.WWN.">#REF!</definedName>
    <definedName name="Price_control_deliverables_adjustment___SRO_contingent_allowances___time_incentive_PCDs___real.ADDN1">#REF!</definedName>
    <definedName name="Price_control_deliverables_adjustment___SRO_contingent_allowances___time_incentive_PCDs___real.ADDN2">#REF!</definedName>
    <definedName name="Price_control_deliverables_adjustment___SRO_contingent_allowances___time_incentive_PCDs___real.BIO">#REF!</definedName>
    <definedName name="Price_control_deliverables_adjustment___SRO_contingent_allowances___time_incentive_PCDs___real.WN.">#REF!</definedName>
    <definedName name="Price_control_deliverables_adjustment___SRO_contingent_allowances___time_incentive_PCDs___real.WR">#REF!</definedName>
    <definedName name="Price_control_deliverables_adjustment___SRO_contingent_allowances___time_incentive_PCDs___real.WWN.">#REF!</definedName>
    <definedName name="Price_control_deliverables_adjustment___SRO_gated_allowances___other_PCDs___real.ADDN1">#REF!</definedName>
    <definedName name="Price_control_deliverables_adjustment___SRO_gated_allowances___other_PCDs___real.ADDN2">#REF!</definedName>
    <definedName name="Price_control_deliverables_adjustment___SRO_gated_allowances___other_PCDs___real.BIO">#REF!</definedName>
    <definedName name="Price_control_deliverables_adjustment___SRO_gated_allowances___other_PCDs___real.WN.">#REF!</definedName>
    <definedName name="Price_control_deliverables_adjustment___SRO_gated_allowances___other_PCDs___real.WR">#REF!</definedName>
    <definedName name="Price_control_deliverables_adjustment___SRO_gated_allowances___other_PCDs___real.WWN.">#REF!</definedName>
    <definedName name="Price_control_deliverables_adjustment___SRO_gated_allowances___time_incentive_PCDs___real.ADDN1">#REF!</definedName>
    <definedName name="Price_control_deliverables_adjustment___SRO_gated_allowances___time_incentive_PCDs___real.ADDN2">#REF!</definedName>
    <definedName name="Price_control_deliverables_adjustment___SRO_gated_allowances___time_incentive_PCDs___real.BIO">#REF!</definedName>
    <definedName name="Price_control_deliverables_adjustment___SRO_gated_allowances___time_incentive_PCDs___real.WN.">#REF!</definedName>
    <definedName name="Price_control_deliverables_adjustment___SRO_gated_allowances___time_incentive_PCDs___real.WR">#REF!</definedName>
    <definedName name="Price_control_deliverables_adjustment___SRO_gated_allowances___time_incentive_PCDs___real.WWN.">#REF!</definedName>
    <definedName name="Price_control_deliverables_adjustment___standard_base___other_PCDs___real.ADDN1">#REF!</definedName>
    <definedName name="Price_control_deliverables_adjustment___standard_base___other_PCDs___real.ADDN2">#REF!</definedName>
    <definedName name="Price_control_deliverables_adjustment___standard_base___other_PCDs___real.BIO">#REF!</definedName>
    <definedName name="Price_control_deliverables_adjustment___standard_base___other_PCDs___real.WN.">#REF!</definedName>
    <definedName name="Price_control_deliverables_adjustment___standard_base___other_PCDs___real.WR">#REF!</definedName>
    <definedName name="Price_control_deliverables_adjustment___standard_base___other_PCDs___real.WWN.">#REF!</definedName>
    <definedName name="Price_control_deliverables_adjustment___standard_base___time_incentive_PCDs___real.ADDN1">#REF!</definedName>
    <definedName name="Price_control_deliverables_adjustment___standard_base___time_incentive_PCDs___real.ADDN2">#REF!</definedName>
    <definedName name="Price_control_deliverables_adjustment___standard_base___time_incentive_PCDs___real.BIO">#REF!</definedName>
    <definedName name="Price_control_deliverables_adjustment___standard_base___time_incentive_PCDs___real.WN.">#REF!</definedName>
    <definedName name="Price_control_deliverables_adjustment___standard_base___time_incentive_PCDs___real.WR">#REF!</definedName>
    <definedName name="Price_control_deliverables_adjustment___standard_base___time_incentive_PCDs___real.WWN.">#REF!</definedName>
    <definedName name="Price_control_deliverables_adjustment___standard_enhancement___other_PCDs___real.ADDN1">#REF!</definedName>
    <definedName name="Price_control_deliverables_adjustment___standard_enhancement___other_PCDs___real.ADDN2">#REF!</definedName>
    <definedName name="Price_control_deliverables_adjustment___standard_enhancement___other_PCDs___real.BIO">#REF!</definedName>
    <definedName name="Price_control_deliverables_adjustment___standard_enhancement___other_PCDs___real.WN.">#REF!</definedName>
    <definedName name="Price_control_deliverables_adjustment___standard_enhancement___other_PCDs___real.WR">#REF!</definedName>
    <definedName name="Price_control_deliverables_adjustment___standard_enhancement___other_PCDs___real.WWN.">#REF!</definedName>
    <definedName name="Price_control_deliverables_adjustment___standard_enhancement___time_incentive_PCDs___real.ADDN1">#REF!</definedName>
    <definedName name="Price_control_deliverables_adjustment___standard_enhancement___time_incentive_PCDs___real.ADDN2">#REF!</definedName>
    <definedName name="Price_control_deliverables_adjustment___standard_enhancement___time_incentive_PCDs___real.BIO">#REF!</definedName>
    <definedName name="Price_control_deliverables_adjustment___standard_enhancement___time_incentive_PCDs___real.WN.">#REF!</definedName>
    <definedName name="Price_control_deliverables_adjustment___standard_enhancement___time_incentive_PCDs___real.WR">#REF!</definedName>
    <definedName name="Price_control_deliverables_adjustment___standard_enhancement___time_incentive_PCDs___real.WWN.">#REF!</definedName>
    <definedName name="Price_control_deliverables_adjustment___Thames_Water_gated_allowance___other_PCDs___real.ADDN1">#REF!</definedName>
    <definedName name="Price_control_deliverables_adjustment___Thames_Water_gated_allowance___other_PCDs___real.ADDN2">#REF!</definedName>
    <definedName name="Price_control_deliverables_adjustment___Thames_Water_gated_allowance___other_PCDs___real.BIO">#REF!</definedName>
    <definedName name="Price_control_deliverables_adjustment___Thames_Water_gated_allowance___other_PCDs___real.WN.">#REF!</definedName>
    <definedName name="Price_control_deliverables_adjustment___Thames_Water_gated_allowance___other_PCDs___real.WR">#REF!</definedName>
    <definedName name="Price_control_deliverables_adjustment___Thames_Water_gated_allowance___other_PCDs___real.WWN.">#REF!</definedName>
    <definedName name="Price_control_deliverables_adjustment___Thames_Water_gated_allowance___time_incentive_PCDs___real.ADDN1">#REF!</definedName>
    <definedName name="Price_control_deliverables_adjustment___Thames_Water_gated_allowance___time_incentive_PCDs___real.ADDN2">#REF!</definedName>
    <definedName name="Price_control_deliverables_adjustment___Thames_Water_gated_allowance___time_incentive_PCDs___real.BIO">#REF!</definedName>
    <definedName name="Price_control_deliverables_adjustment___Thames_Water_gated_allowance___time_incentive_PCDs___real.WN.">#REF!</definedName>
    <definedName name="Price_control_deliverables_adjustment___Thames_Water_gated_allowance___time_incentive_PCDs___real.WR">#REF!</definedName>
    <definedName name="Price_control_deliverables_adjustment___Thames_Water_gated_allowance___time_incentive_PCDs___real.WWN.">#REF!</definedName>
    <definedName name="PriceBaseCurrency">#REF!</definedName>
    <definedName name="PriceBaseFinancialYears">#REF!</definedName>
    <definedName name="PriceBaseType">#REF!</definedName>
    <definedName name="PriceBaseYear">#REF!</definedName>
    <definedName name="PriceBaseYearAndMonth">#REF!</definedName>
    <definedName name="PricingType">#REF!</definedName>
    <definedName name="PrimaryRC04">#REF!</definedName>
    <definedName name="PrimaryRC05">#REF!</definedName>
    <definedName name="PRINT">#REF!</definedName>
    <definedName name="_xlnm.Print_Area">#REF!</definedName>
    <definedName name="Print_Area_T16">#REF!</definedName>
    <definedName name="PRINT_MACRO">#REF!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#REF!</definedName>
    <definedName name="Profit">#REF!</definedName>
    <definedName name="Profit_after_tax___Appointee___nominal">#REF!</definedName>
    <definedName name="Profit_after_tax_post_financeability_adjustment___appointee___nominal">#REF!</definedName>
    <definedName name="Profit_before_tax___Appointee___nominal">#REF!</definedName>
    <definedName name="progs">#REF!</definedName>
    <definedName name="Project_List___by_Subline">#REF!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redistribution_allocated_to_wastewater__WWN_.AFW">#REF!</definedName>
    <definedName name="Proportion_of_redistribution_allocated_to_wastewater__WWN_.ANH">#REF!</definedName>
    <definedName name="Proportion_of_redistribution_allocated_to_wastewater__WWN_.BRL">#REF!</definedName>
    <definedName name="Proportion_of_redistribution_allocated_to_wastewater__WWN_.HDD">#REF!</definedName>
    <definedName name="Proportion_of_redistribution_allocated_to_wastewater__WWN_.NES">#REF!</definedName>
    <definedName name="Proportion_of_redistribution_allocated_to_wastewater__WWN_.NWT">#REF!</definedName>
    <definedName name="Proportion_of_redistribution_allocated_to_wastewater__WWN_.PRT">#REF!</definedName>
    <definedName name="Proportion_of_redistribution_allocated_to_wastewater__WWN_.SES">#REF!</definedName>
    <definedName name="Proportion_of_redistribution_allocated_to_wastewater__WWN_.SEW">#REF!</definedName>
    <definedName name="Proportion_of_redistribution_allocated_to_wastewater__WWN_.SRN">#REF!</definedName>
    <definedName name="Proportion_of_redistribution_allocated_to_wastewater__WWN_.SSC">#REF!</definedName>
    <definedName name="Proportion_of_redistribution_allocated_to_wastewater__WWN_.SVE">#REF!</definedName>
    <definedName name="Proportion_of_redistribution_allocated_to_wastewater__WWN_.SWB">#REF!</definedName>
    <definedName name="Proportion_of_redistribution_allocated_to_wastewater__WWN_.TMS">#REF!</definedName>
    <definedName name="Proportion_of_redistribution_allocated_to_wastewater__WWN_.WSH">#REF!</definedName>
    <definedName name="Proportion_of_redistribution_allocated_to_wastewater__WWN_.WSX">#REF!</definedName>
    <definedName name="Proportion_of_redistribution_allocated_to_wastewater__WWN_.YKY">#REF!</definedName>
    <definedName name="Proportion_of_redistribution_allocated_to_water__WN_.AFW">#REF!</definedName>
    <definedName name="Proportion_of_redistribution_allocated_to_water__WN_.ANH">#REF!</definedName>
    <definedName name="Proportion_of_redistribution_allocated_to_water__WN_.BRL">#REF!</definedName>
    <definedName name="Proportion_of_redistribution_allocated_to_water__WN_.HDD">#REF!</definedName>
    <definedName name="Proportion_of_redistribution_allocated_to_water__WN_.NES">#REF!</definedName>
    <definedName name="Proportion_of_redistribution_allocated_to_water__WN_.NWT">#REF!</definedName>
    <definedName name="Proportion_of_redistribution_allocated_to_water__WN_.PRT">#REF!</definedName>
    <definedName name="Proportion_of_redistribution_allocated_to_water__WN_.SES">#REF!</definedName>
    <definedName name="Proportion_of_redistribution_allocated_to_water__WN_.SEW">#REF!</definedName>
    <definedName name="Proportion_of_redistribution_allocated_to_water__WN_.SRN">#REF!</definedName>
    <definedName name="Proportion_of_redistribution_allocated_to_water__WN_.SSC">#REF!</definedName>
    <definedName name="Proportion_of_redistribution_allocated_to_water__WN_.SVE">#REF!</definedName>
    <definedName name="Proportion_of_redistribution_allocated_to_water__WN_.SWB">#REF!</definedName>
    <definedName name="Proportion_of_redistribution_allocated_to_water__WN_.TMS">#REF!</definedName>
    <definedName name="Proportion_of_redistribution_allocated_to_water__WN_.WSH">#REF!</definedName>
    <definedName name="Proportion_of_redistribution_allocated_to_water__WN_.WSX">#REF!</definedName>
    <definedName name="Proportion_of_redistribution_allocated_to_water__WN_.YKY">#REF!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#REF!</definedName>
    <definedName name="PRTBPinputs">#REF!</definedName>
    <definedName name="PRTBPtrans">#REF!</definedName>
    <definedName name="PRTCOUNT">#REF!</definedName>
    <definedName name="PRTEND">#REF!</definedName>
    <definedName name="PRTSTART">#REF!</definedName>
    <definedName name="PRTtransition">#REF!</definedName>
    <definedName name="PSETUP">#REF!</definedName>
    <definedName name="PTABLE">#REF!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hidden="1">{"NET",#N/A,FALSE,"401C11"}</definedName>
    <definedName name="qqq">#REF!</definedName>
    <definedName name="qqqq">#REF!</definedName>
    <definedName name="qqqqq">#REF!</definedName>
    <definedName name="qqqqqqq">#REF!</definedName>
    <definedName name="qqqqqqqqqq">#REF!</definedName>
    <definedName name="qqqqqqqqqqqqqq">#REF!</definedName>
    <definedName name="qqqqqqqqqqqqqqq">#REF!</definedName>
    <definedName name="qqqqqqqqqqqqqqqq">#REF!</definedName>
    <definedName name="qqqqqqqqqqqqqqqqq">#REF!</definedName>
    <definedName name="qqqqqqqqqqqqqqqqqq">#REF!</definedName>
    <definedName name="qqqqqqqqqqqqqqqqqqqqqqqq">#REF!</definedName>
    <definedName name="qsysExpenditureExportByProject">#REF!</definedName>
    <definedName name="qsysPlanProjectExport">#REF!</definedName>
    <definedName name="Quarter1">#REF!</definedName>
    <definedName name="QuarterRange">#REF!</definedName>
    <definedName name="qwefqefa" hidden="1">#REF!</definedName>
    <definedName name="Rail_Freight_Tonne_km">#REF!</definedName>
    <definedName name="Rail_Freight_Tonne_km_CO2">#REF!</definedName>
    <definedName name="Rail_Freight_TonneMiles">#REF!</definedName>
    <definedName name="RangeSelection">#REF!</definedName>
    <definedName name="rate">#REF!</definedName>
    <definedName name="RATES">#REF!</definedName>
    <definedName name="Raw_Data_Less_Adj">OFFSET(#REF!,0,0,COUNTA(#REF!),COUNTA(#REF!))</definedName>
    <definedName name="RCF_to_capex___Appointee">#REF!</definedName>
    <definedName name="RCV">#REF!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hidden="1">#REF!</definedName>
    <definedName name="Real_price_effects___annual_growth___energy.ADDN1">#REF!</definedName>
    <definedName name="Real_price_effects___annual_growth___energy.ADDN2">#REF!</definedName>
    <definedName name="Real_price_effects___annual_growth___energy.BIO">#REF!</definedName>
    <definedName name="Real_price_effects___annual_growth___energy.WN.">#REF!</definedName>
    <definedName name="Real_price_effects___annual_growth___energy.WR">#REF!</definedName>
    <definedName name="Real_price_effects___annual_growth___energy.WWN.">#REF!</definedName>
    <definedName name="Real_price_effects___annual_growth___materials__plant_and_equipment.ADDN1">#REF!</definedName>
    <definedName name="Real_price_effects___annual_growth___materials__plant_and_equipment.ADDN2">#REF!</definedName>
    <definedName name="Real_price_effects___annual_growth___materials__plant_and_equipment.BIO">#REF!</definedName>
    <definedName name="Real_price_effects___annual_growth___materials__plant_and_equipment.WN.">#REF!</definedName>
    <definedName name="Real_price_effects___annual_growth___materials__plant_and_equipment.WR">#REF!</definedName>
    <definedName name="Real_price_effects___annual_growth___materials__plant_and_equipment.WWN.">#REF!</definedName>
    <definedName name="Real_price_effects___annual_wage_growth___construction.ADDN1">#REF!</definedName>
    <definedName name="Real_price_effects___annual_wage_growth___construction.ADDN2">#REF!</definedName>
    <definedName name="Real_price_effects___annual_wage_growth___construction.BIO">#REF!</definedName>
    <definedName name="Real_price_effects___annual_wage_growth___construction.WN.">#REF!</definedName>
    <definedName name="Real_price_effects___annual_wage_growth___construction.WR">#REF!</definedName>
    <definedName name="Real_price_effects___annual_wage_growth___construction.WWN.">#REF!</definedName>
    <definedName name="Real_price_effects___annual_wage_growth___manufacturing.ADDN1">#REF!</definedName>
    <definedName name="Real_price_effects___annual_wage_growth___manufacturing.ADDN2">#REF!</definedName>
    <definedName name="Real_price_effects___annual_wage_growth___manufacturing.BIO">#REF!</definedName>
    <definedName name="Real_price_effects___annual_wage_growth___manufacturing.WN.">#REF!</definedName>
    <definedName name="Real_price_effects___annual_wage_growth___manufacturing.WR">#REF!</definedName>
    <definedName name="Real_price_effects___annual_wage_growth___manufacturing.WWN.">#REF!</definedName>
    <definedName name="Real_WACC_CPI_H__deflated">#REF!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#REF!</definedName>
    <definedName name="RefiReqtAssumption">#REF!</definedName>
    <definedName name="Regular_Taxi_CO2">#REF!</definedName>
    <definedName name="Regular_Taxi_Pass_km">#REF!</definedName>
    <definedName name="Regulatory_equity___regulated_earnings_for_the_regulated_company___Appointee">#REF!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turns">#REF!</definedName>
    <definedName name="Rev_Q">#REF!</definedName>
    <definedName name="Revenue">#REF!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#REF!</definedName>
    <definedName name="RevReq_Q">#REF!</definedName>
    <definedName name="RevRequirement">#REF!</definedName>
    <definedName name="rge">#REF!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#REF!</definedName>
    <definedName name="RiskSamplingType" hidden="1">3</definedName>
    <definedName name="RiskShowRiskWindowAtEndOfSimulation">TRUE</definedName>
    <definedName name="RiskStandardRecalc" hidden="1">2</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#REF!</definedName>
    <definedName name="rytry" hidden="1">{"NET",#N/A,FALSE,"401C11"}</definedName>
    <definedName name="s">#REF!</definedName>
    <definedName name="S_D">#REF!</definedName>
    <definedName name="S_GLAM">#REF!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M_CTRY_UK">#REF!</definedName>
    <definedName name="SAPBEXrevision" hidden="1">1</definedName>
    <definedName name="SAPBEXsysID" hidden="1">"BWB"</definedName>
    <definedName name="SAPBEXwbID" hidden="1">"49ZLUKBQR0WG29D9LLI3IBIIT"</definedName>
    <definedName name="SBaseG_Act">#REF!</definedName>
    <definedName name="SBaseG_BP">#REF!</definedName>
    <definedName name="SBaseG_FD">#REF!</definedName>
    <definedName name="SBaseN_Act">#REF!</definedName>
    <definedName name="SBaseN_FD">#REF!</definedName>
    <definedName name="SBU">#REF!</definedName>
    <definedName name="SBWBPinputs">#REF!</definedName>
    <definedName name="SBWBPtrans">#REF!</definedName>
    <definedName name="SBWtransition">#REF!</definedName>
    <definedName name="Scenario106">#REF!</definedName>
    <definedName name="Scenario206">#REF!</definedName>
    <definedName name="Scenario306">#REF!</definedName>
    <definedName name="ScenarioName">#REF!</definedName>
    <definedName name="Screenings_Grit_Landfill">#REF!</definedName>
    <definedName name="Screenings_Grit_Landfill_EF_CH4">#REF!</definedName>
    <definedName name="Second_Price_Review_period_label">#REF!</definedName>
    <definedName name="SecondRC04">#REF!</definedName>
    <definedName name="SecondRC05">#REF!</definedName>
    <definedName name="Selection.First">#REF!</definedName>
    <definedName name="Selection.Second">#REF!</definedName>
    <definedName name="SelectionFirst">#REF!</definedName>
    <definedName name="SEnhG_BP">#REF!</definedName>
    <definedName name="SEnhG_FD">#REF!</definedName>
    <definedName name="SEnhN_Act">#REF!</definedName>
    <definedName name="SEnhN_FD">#REF!</definedName>
    <definedName name="SEP01CIMM">#REF!</definedName>
    <definedName name="SESBPinputs">#REF!</definedName>
    <definedName name="SESBPtrans">#REF!</definedName>
    <definedName name="SEStransition">#REF!</definedName>
    <definedName name="Sewage_Rivers_Est_EF_N2O">#REF!</definedName>
    <definedName name="Sewage_Store_Thicken_EF_CH4">#REF!</definedName>
    <definedName name="Sewage_Treatment_EF_N2O">#REF!</definedName>
    <definedName name="SEWBPinputs">#REF!</definedName>
    <definedName name="SEWBPtrans">#REF!</definedName>
    <definedName name="SewGC">#REF!</definedName>
    <definedName name="sewIRE">#REF!</definedName>
    <definedName name="SewMNIgc">#REF!</definedName>
    <definedName name="SEWtransition">#REF!</definedName>
    <definedName name="SF6_as_a_tracer_Weight">#REF!</definedName>
    <definedName name="SF6_CO2eq_GWP">#REF!</definedName>
    <definedName name="SGross_Act">#REF!</definedName>
    <definedName name="SH_Freight_Tonne_km">#REF!</definedName>
    <definedName name="SH_Freight_Tonne_km_CO2">#REF!</definedName>
    <definedName name="SH_Freight_TonneMiles">#REF!</definedName>
    <definedName name="SH_Passenger_km">#REF!</definedName>
    <definedName name="sheet1">#REF!</definedName>
    <definedName name="SHROPS">#REF!</definedName>
    <definedName name="Single_Retail_income___real">#REF!</definedName>
    <definedName name="SIREN_Act">#REF!</definedName>
    <definedName name="sitelist">#REF!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REF">#REF!</definedName>
    <definedName name="SOMERSET">#REF!</definedName>
    <definedName name="sort" hidden="1">#REF!</definedName>
    <definedName name="SRNBPinputs">#REF!</definedName>
    <definedName name="SRNBPtrans">#REF!</definedName>
    <definedName name="SRNtransition">#REF!</definedName>
    <definedName name="SRO_contingent_allowances___cost_sharing_outperformance_rate___company_share">#REF!</definedName>
    <definedName name="SRO_contingent_allowances___cost_sharing_underperformance_rate___company_share">#REF!</definedName>
    <definedName name="SRO_gated_allowances___cost_sharing_outperformance_rate___company_share">#REF!</definedName>
    <definedName name="SRO_gated_allowances___cost_sharing_underperformance_rate___company_share">#REF!</definedName>
    <definedName name="SSCBPinputs">#REF!</definedName>
    <definedName name="SSCBPtrans">#REF!</definedName>
    <definedName name="SSCtransition">#REF!</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FFS">#REF!</definedName>
    <definedName name="stage">#REF!</definedName>
    <definedName name="Standard_base___cost_sharing_outperformance_rate___company_share">#REF!</definedName>
    <definedName name="Standard_base___cost_sharing_underperformance_rate___company_share">#REF!</definedName>
    <definedName name="Standard_enhancement___cost_sharing_outperformance_rate___company_share">#REF!</definedName>
    <definedName name="Standard_enhancement___cost_sharing_underperformance_rate___company_share">#REF!</definedName>
    <definedName name="Start_date">#REF!</definedName>
    <definedName name="StartYear">#REF!</definedName>
    <definedName name="StartYearRef">#REF!</definedName>
    <definedName name="StatTaxAdj">#REF!</definedName>
    <definedName name="STotalgross">#REF!</definedName>
    <definedName name="STRATAREA">#REF!</definedName>
    <definedName name="STWC">#REF!</definedName>
    <definedName name="STWConsents">#REF!</definedName>
    <definedName name="subline_matt_final">#REF!</definedName>
    <definedName name="SUBLINETARG">#REF!</definedName>
    <definedName name="SUBS">#REF!</definedName>
    <definedName name="Substitution">[1]Lists!#REF!</definedName>
    <definedName name="Substitution_levels">[1]Lists!$G$7:$G$12</definedName>
    <definedName name="SUFFOLK">#REF!</definedName>
    <definedName name="Summ">#REF!</definedName>
    <definedName name="SummaryActualcum">#REF!</definedName>
    <definedName name="Supply_demand_balance_scheme_classification">#REF!</definedName>
    <definedName name="SURREY">#REF!</definedName>
    <definedName name="SVTBPinputs">#REF!</definedName>
    <definedName name="SVTBPtrans">#REF!</definedName>
    <definedName name="SVTtransi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E">#REF!</definedName>
    <definedName name="SWG">#REF!</definedName>
    <definedName name="SWI">#REF!</definedName>
    <definedName name="Switch">#REF!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SWW">#REF!</definedName>
    <definedName name="T">#REF!</definedName>
    <definedName name="T_A_H">#REF!</definedName>
    <definedName name="T_A_M">#REF!</definedName>
    <definedName name="T_AW_H">#REF!</definedName>
    <definedName name="T_AW_M">#REF!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REF">#REF!</definedName>
    <definedName name="TABLEX">#REF!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Q">#REF!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#REF!</definedName>
    <definedName name="tbl_Exportdata_17A">#REF!</definedName>
    <definedName name="tbl_Exportdata_17B">#REF!</definedName>
    <definedName name="TC">#REF!</definedName>
    <definedName name="Test23" hidden="1">{"NET",#N/A,FALSE,"401C11"}</definedName>
    <definedName name="Thames_Water_gated_allowance___cost_sharing_outperformance_rate___company_share">#REF!</definedName>
    <definedName name="Thames_Water_gated_allowance___cost_sharing_underperformance_rate___company_share">#REF!</definedName>
    <definedName name="TheList">#REF!</definedName>
    <definedName name="TheListHeader">#REF!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_Frequency">[1]Lists!$F$7:$F$8</definedName>
    <definedName name="tideway">#REF!</definedName>
    <definedName name="tidewayCAT">#REF!</definedName>
    <definedName name="tidewaySUMMARY">#REF!</definedName>
    <definedName name="tidewayTO">#REF!</definedName>
    <definedName name="time">#REF!</definedName>
    <definedName name="Time_Incentive">[1]Lists!#REF!</definedName>
    <definedName name="Timeline_label">#REF!</definedName>
    <definedName name="TimeRow">#REF!</definedName>
    <definedName name="TITLES">#REF!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Aggregate_sharing_mechanism">#REF!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Cost_sharing_rates">#REF!</definedName>
    <definedName name="TOCobxInputs.Cost_sharing_rates.Base_costs">#REF!</definedName>
    <definedName name="TOCobxInputs.Cost_sharing_rates.Bespoke_items">#REF!</definedName>
    <definedName name="TOCobxInputs.Cost_sharing_rates.Enhancement_costs">#REF!</definedName>
    <definedName name="TOCobxInputs.DDCM">#REF!</definedName>
    <definedName name="TOCobxInputs.Financing">#REF!</definedName>
    <definedName name="TOCobxInputs.Indexation">#REF!</definedName>
    <definedName name="TOCobxInputs.Indexation.Base_year">#REF!</definedName>
    <definedName name="TOCobxInputs.Indexation.Period">#REF!</definedName>
    <definedName name="TOCobxInputs.Model_Constants">#REF!</definedName>
    <definedName name="TOCobxInputs.Net_totex_for_cost_sharing_reconciliation">#REF!</definedName>
    <definedName name="TOCobxInputs.Net_totex_for_cost_sharing_reconciliation.Actuals">#REF!</definedName>
    <definedName name="TOCobxInputs.Net_totex_for_cost_sharing_reconciliation.Actuals.Base_costs">#REF!</definedName>
    <definedName name="TOCobxInputs.Net_totex_for_cost_sharing_reconciliation.Actuals.Enhancement_costs">#REF!</definedName>
    <definedName name="TOCobxInputs.Net_totex_for_cost_sharing_reconciliation.Allowances">#REF!</definedName>
    <definedName name="TOCobxInputs.Net_totex_for_cost_sharing_reconciliation.Allowances.Base_costs">#REF!</definedName>
    <definedName name="TOCobxInputs.Net_totex_for_cost_sharing_reconciliation.Allowances.Enhancement_costs">#REF!</definedName>
    <definedName name="TOCobxInputs.Net_totex_for_cost_sharing_reconciliation.Bespoke_items">#REF!</definedName>
    <definedName name="TOCobxInputs.Net_totex_for_cost_sharing_reconciliation.PAYG_rate">#REF!</definedName>
    <definedName name="TOCobxInputs.Net_totex_for_cost_sharing_reconciliation.PCDs">#REF!</definedName>
    <definedName name="TOCobxInputs.Net_totex_for_cost_sharing_reconciliation.PCDs.Base_costs">#REF!</definedName>
    <definedName name="TOCobxInputs.Net_totex_for_cost_sharing_reconciliation.PCDs.Base_costs.Other_PCDs">#REF!</definedName>
    <definedName name="TOCobxInputs.Net_totex_for_cost_sharing_reconciliation.PCDs.Base_costs.Time_incentive_PCDs">#REF!</definedName>
    <definedName name="TOCobxInputs.Net_totex_for_cost_sharing_reconciliation.PCDs.Enhancement_costs">#REF!</definedName>
    <definedName name="TOCobxInputs.Net_totex_for_cost_sharing_reconciliation.PCDs.Enhancement_costs.Other_PCDs">#REF!</definedName>
    <definedName name="TOCobxInputs.Net_totex_for_cost_sharing_reconciliation.PCDs.Enhancement_costs.Time_incentive_PCD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puts.True_ups">#REF!</definedName>
    <definedName name="TOCobxInputs.True_ups.Base_costs">#REF!</definedName>
    <definedName name="TOCobxInputs.True_ups.Enhancement_costs">#REF!</definedName>
    <definedName name="TOCobxInputs.True_ups.Real_price_effects">#REF!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novation_to_be_redistributed_after_TVM_adjustment___real_2022_23_FYA_prices.AFW">#REF!</definedName>
    <definedName name="Total_innovation_to_be_redistributed_after_TVM_adjustment___real_2022_23_FYA_prices.ANH">#REF!</definedName>
    <definedName name="Total_innovation_to_be_redistributed_after_TVM_adjustment___real_2022_23_FYA_prices.BRL">#REF!</definedName>
    <definedName name="Total_innovation_to_be_redistributed_after_TVM_adjustment___real_2022_23_FYA_prices.HDD">#REF!</definedName>
    <definedName name="Total_innovation_to_be_redistributed_after_TVM_adjustment___real_2022_23_FYA_prices.NES">#REF!</definedName>
    <definedName name="Total_innovation_to_be_redistributed_after_TVM_adjustment___real_2022_23_FYA_prices.NWT">#REF!</definedName>
    <definedName name="Total_innovation_to_be_redistributed_after_TVM_adjustment___real_2022_23_FYA_prices.PRT">#REF!</definedName>
    <definedName name="Total_innovation_to_be_redistributed_after_TVM_adjustment___real_2022_23_FYA_prices.SES">#REF!</definedName>
    <definedName name="Total_innovation_to_be_redistributed_after_TVM_adjustment___real_2022_23_FYA_prices.SEW">#REF!</definedName>
    <definedName name="Total_innovation_to_be_redistributed_after_TVM_adjustment___real_2022_23_FYA_prices.SRN">#REF!</definedName>
    <definedName name="Total_innovation_to_be_redistributed_after_TVM_adjustment___real_2022_23_FYA_prices.SSC">#REF!</definedName>
    <definedName name="Total_innovation_to_be_redistributed_after_TVM_adjustment___real_2022_23_FYA_prices.SVE">#REF!</definedName>
    <definedName name="Total_innovation_to_be_redistributed_after_TVM_adjustment___real_2022_23_FYA_prices.SWB">#REF!</definedName>
    <definedName name="Total_innovation_to_be_redistributed_after_TVM_adjustment___real_2022_23_FYA_prices.TMS">#REF!</definedName>
    <definedName name="Total_innovation_to_be_redistributed_after_TVM_adjustment___real_2022_23_FYA_prices.WSH">#REF!</definedName>
    <definedName name="Total_innovation_to_be_redistributed_after_TVM_adjustment___real_2022_23_FYA_prices.WSX">#REF!</definedName>
    <definedName name="Total_innovation_to_be_redistributed_after_TVM_adjustment___real_2022_23_FYA_prices.YKY">#REF!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et_totex_actual_spend_eligible_for_cost_sharing___nominal.ADDN1">#REF!</definedName>
    <definedName name="Total_net_totex_actual_spend_eligible_for_cost_sharing___nominal.ADDN2">#REF!</definedName>
    <definedName name="Total_net_totex_actual_spend_eligible_for_cost_sharing___nominal.BIO">#REF!</definedName>
    <definedName name="Total_net_totex_actual_spend_eligible_for_cost_sharing___nominal.WN.">#REF!</definedName>
    <definedName name="Total_net_totex_actual_spend_eligible_for_cost_sharing___nominal.WR">#REF!</definedName>
    <definedName name="Total_net_totex_actual_spend_eligible_for_cost_sharing___nominal.WWN.">#REF!</definedName>
    <definedName name="Total_net_totex_allowance_eligible_for_cost_sharing___real.ADDN1">#REF!</definedName>
    <definedName name="Total_net_totex_allowance_eligible_for_cost_sharing___real.ADDN2">#REF!</definedName>
    <definedName name="Total_net_totex_allowance_eligible_for_cost_sharing___real.BIO">#REF!</definedName>
    <definedName name="Total_net_totex_allowance_eligible_for_cost_sharing___real.WN.">#REF!</definedName>
    <definedName name="Total_net_totex_allowance_eligible_for_cost_sharing___real.WR">#REF!</definedName>
    <definedName name="Total_net_totex_allowance_eligible_for_cost_sharing___re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#REF!</definedName>
    <definedName name="Total_Power_NGasCHP_Admin">#REF!</definedName>
    <definedName name="Total_Power_NGasCHP_Drink">#REF!</definedName>
    <definedName name="Total_Power_NGasCHP_Sewage">#REF!</definedName>
    <definedName name="Total_PR19_innovation_funding_annual_balance_rolled_forward___nominal">#REF!</definedName>
    <definedName name="Total_PR19_innovation_funding_annual_balance_rolled_forward___real_2022_23_FYA_prices.AFW">#REF!</definedName>
    <definedName name="Total_PR19_innovation_funding_annual_balance_rolled_forward___real_2022_23_FYA_prices.ANH">#REF!</definedName>
    <definedName name="Total_PR19_innovation_funding_annual_balance_rolled_forward___real_2022_23_FYA_prices.BRL">#REF!</definedName>
    <definedName name="Total_PR19_innovation_funding_annual_balance_rolled_forward___real_2022_23_FYA_prices.HDD">#REF!</definedName>
    <definedName name="Total_PR19_innovation_funding_annual_balance_rolled_forward___real_2022_23_FYA_prices.NES">#REF!</definedName>
    <definedName name="Total_PR19_innovation_funding_annual_balance_rolled_forward___real_2022_23_FYA_prices.NWT">#REF!</definedName>
    <definedName name="Total_PR19_innovation_funding_annual_balance_rolled_forward___real_2022_23_FYA_prices.PRT">#REF!</definedName>
    <definedName name="Total_PR19_innovation_funding_annual_balance_rolled_forward___real_2022_23_FYA_prices.SES">#REF!</definedName>
    <definedName name="Total_PR19_innovation_funding_annual_balance_rolled_forward___real_2022_23_FYA_prices.SEW">#REF!</definedName>
    <definedName name="Total_PR19_innovation_funding_annual_balance_rolled_forward___real_2022_23_FYA_prices.SRN">#REF!</definedName>
    <definedName name="Total_PR19_innovation_funding_annual_balance_rolled_forward___real_2022_23_FYA_prices.SSC">#REF!</definedName>
    <definedName name="Total_PR19_innovation_funding_annual_balance_rolled_forward___real_2022_23_FYA_prices.SVE">#REF!</definedName>
    <definedName name="Total_PR19_innovation_funding_annual_balance_rolled_forward___real_2022_23_FYA_prices.SWB">#REF!</definedName>
    <definedName name="Total_PR19_innovation_funding_annual_balance_rolled_forward___real_2022_23_FYA_prices.TMS">#REF!</definedName>
    <definedName name="Total_PR19_innovation_funding_annual_balance_rolled_forward___real_2022_23_FYA_prices.WSH">#REF!</definedName>
    <definedName name="Total_PR19_innovation_funding_annual_balance_rolled_forward___real_2022_23_FYA_prices.WSX">#REF!</definedName>
    <definedName name="Total_PR19_innovation_funding_annual_balance_rolled_forward___real_2022_23_FYA_prices.YKY">#REF!</definedName>
    <definedName name="Total_raw_sludge_produced">#REF!</definedName>
    <definedName name="Total_RCV_adjustment_for_cost_sharing___real.ADDN1">#REF!</definedName>
    <definedName name="Total_RCV_adjustment_for_cost_sharing___real.ADDN2">#REF!</definedName>
    <definedName name="Total_RCV_adjustment_for_cost_sharing___real.BIO">#REF!</definedName>
    <definedName name="Total_RCV_adjustment_for_cost_sharing___real.WN.">#REF!</definedName>
    <definedName name="Total_RCV_adjustment_for_cost_sharing___real.WR">#REF!</definedName>
    <definedName name="Total_RCV_adjustment_for_cost_sharing___real.WWN.">#REF!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adjustment_for_cost_sharing___real.ADDN1">#REF!</definedName>
    <definedName name="Total_revenue_adjustment_for_cost_sharing___real.ADDN2">#REF!</definedName>
    <definedName name="Total_revenue_adjustment_for_cost_sharing___real.BIO">#REF!</definedName>
    <definedName name="Total_revenue_adjustment_for_cost_sharing___real.WN.">#REF!</definedName>
    <definedName name="Total_revenue_adjustment_for_cost_sharing___real.WR">#REF!</definedName>
    <definedName name="Total_revenue_adjustment_for_cost_sharing___real.WWN.">#REF!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ACT">#REF!</definedName>
    <definedName name="TRDCALC2">#REF!</definedName>
    <definedName name="trdhtr" hidden="1">#REF!</definedName>
    <definedName name="TRDWD">#REF!</definedName>
    <definedName name="trends">#REF!</definedName>
    <definedName name="Trigger_point_on_aggregate_sharing_mechanism">#REF!</definedName>
    <definedName name="Trk_Tol">#REF!</definedName>
    <definedName name="TWcat">#REF!</definedName>
    <definedName name="TWsummary">#REF!</definedName>
    <definedName name="TWto">#REF!</definedName>
    <definedName name="TYNE_WEAR">#REF!</definedName>
    <definedName name="TYPE">#REF!</definedName>
    <definedName name="TypeCo">#REF!</definedName>
    <definedName name="U">#REF!</definedName>
    <definedName name="UK">#REF!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ts">#REF!</definedName>
    <definedName name="Units_in_a_million">#REF!</definedName>
    <definedName name="Unknown_Fuel_CO2">#REF!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D_COPI">#REF!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#REF!</definedName>
    <definedName name="UserRole">#REF!</definedName>
    <definedName name="V">#REF!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OFFSET(#REF!,0,0,5-COUNTBLANK(#REF!),1)</definedName>
    <definedName name="Var_AP_List2">OFFSET(#REF!,#REF!,0,#REF!)</definedName>
    <definedName name="VarianceMode">#REF!</definedName>
    <definedName name="VarianceType">#REF!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#REF!</definedName>
    <definedName name="WARWICKS">#REF!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innovation_funding_balance_to_return_after_TVM_adjustment___real_2022_23_FYA_prices.AFW">#REF!</definedName>
    <definedName name="Wastewater_innovation_funding_balance_to_return_after_TVM_adjustment___real_2022_23_FYA_prices.ANH">#REF!</definedName>
    <definedName name="Wastewater_innovation_funding_balance_to_return_after_TVM_adjustment___real_2022_23_FYA_prices.BRL">#REF!</definedName>
    <definedName name="Wastewater_innovation_funding_balance_to_return_after_TVM_adjustment___real_2022_23_FYA_prices.HDD">#REF!</definedName>
    <definedName name="Wastewater_innovation_funding_balance_to_return_after_TVM_adjustment___real_2022_23_FYA_prices.NES">#REF!</definedName>
    <definedName name="Wastewater_innovation_funding_balance_to_return_after_TVM_adjustment___real_2022_23_FYA_prices.NWT">#REF!</definedName>
    <definedName name="Wastewater_innovation_funding_balance_to_return_after_TVM_adjustment___real_2022_23_FYA_prices.PRT">#REF!</definedName>
    <definedName name="Wastewater_innovation_funding_balance_to_return_after_TVM_adjustment___real_2022_23_FYA_prices.SES">#REF!</definedName>
    <definedName name="Wastewater_innovation_funding_balance_to_return_after_TVM_adjustment___real_2022_23_FYA_prices.SEW">#REF!</definedName>
    <definedName name="Wastewater_innovation_funding_balance_to_return_after_TVM_adjustment___real_2022_23_FYA_prices.SRN">#REF!</definedName>
    <definedName name="Wastewater_innovation_funding_balance_to_return_after_TVM_adjustment___real_2022_23_FYA_prices.SSC">#REF!</definedName>
    <definedName name="Wastewater_innovation_funding_balance_to_return_after_TVM_adjustment___real_2022_23_FYA_prices.SVE">#REF!</definedName>
    <definedName name="Wastewater_innovation_funding_balance_to_return_after_TVM_adjustment___real_2022_23_FYA_prices.SWB">#REF!</definedName>
    <definedName name="Wastewater_innovation_funding_balance_to_return_after_TVM_adjustment___real_2022_23_FYA_prices.TMS">#REF!</definedName>
    <definedName name="Wastewater_innovation_funding_balance_to_return_after_TVM_adjustment___real_2022_23_FYA_prices.WSH">#REF!</definedName>
    <definedName name="Wastewater_innovation_funding_balance_to_return_after_TVM_adjustment___real_2022_23_FYA_prices.WSX">#REF!</definedName>
    <definedName name="Wastewater_innovation_funding_balance_to_return_after_TVM_adjustment___real_2022_23_FYA_prices.YKY">#REF!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_wastewater_proportions_check.AFW">#REF!</definedName>
    <definedName name="Water__wastewater_proportions_check.ANH">#REF!</definedName>
    <definedName name="Water__wastewater_proportions_check.BRL">#REF!</definedName>
    <definedName name="Water__wastewater_proportions_check.HDD">#REF!</definedName>
    <definedName name="Water__wastewater_proportions_check.NES">#REF!</definedName>
    <definedName name="Water__wastewater_proportions_check.NWT">#REF!</definedName>
    <definedName name="Water__wastewater_proportions_check.PRT">#REF!</definedName>
    <definedName name="Water__wastewater_proportions_check.SES">#REF!</definedName>
    <definedName name="Water__wastewater_proportions_check.SEW">#REF!</definedName>
    <definedName name="Water__wastewater_proportions_check.SRN">#REF!</definedName>
    <definedName name="Water__wastewater_proportions_check.SSC">#REF!</definedName>
    <definedName name="Water__wastewater_proportions_check.SVE">#REF!</definedName>
    <definedName name="Water__wastewater_proportions_check.SWB">#REF!</definedName>
    <definedName name="Water__wastewater_proportions_check.TMS">#REF!</definedName>
    <definedName name="Water__wastewater_proportions_check.WSH">#REF!</definedName>
    <definedName name="Water__wastewater_proportions_check.WSX">#REF!</definedName>
    <definedName name="Water__wastewater_proportions_check.YKY">#REF!</definedName>
    <definedName name="Water__wastewater_proportions_check_overall.AFW">#REF!</definedName>
    <definedName name="Water__wastewater_proportions_check_overall.ANH">#REF!</definedName>
    <definedName name="Water__wastewater_proportions_check_overall.BRL">#REF!</definedName>
    <definedName name="Water__wastewater_proportions_check_overall.HDD">#REF!</definedName>
    <definedName name="Water__wastewater_proportions_check_overall.NES">#REF!</definedName>
    <definedName name="Water__wastewater_proportions_check_overall.NWT">#REF!</definedName>
    <definedName name="Water__wastewater_proportions_check_overall.PRT">#REF!</definedName>
    <definedName name="Water__wastewater_proportions_check_overall.SES">#REF!</definedName>
    <definedName name="Water__wastewater_proportions_check_overall.SEW">#REF!</definedName>
    <definedName name="Water__wastewater_proportions_check_overall.SRN">#REF!</definedName>
    <definedName name="Water__wastewater_proportions_check_overall.SSC">#REF!</definedName>
    <definedName name="Water__wastewater_proportions_check_overall.SVE">#REF!</definedName>
    <definedName name="Water__wastewater_proportions_check_overall.SWB">#REF!</definedName>
    <definedName name="Water__wastewater_proportions_check_overall.TMS">#REF!</definedName>
    <definedName name="Water__wastewater_proportions_check_overall.WSH">#REF!</definedName>
    <definedName name="Water__wastewater_proportions_check_overall.WSX">#REF!</definedName>
    <definedName name="Water__wastewater_proportions_check_overall.YKY">#REF!</definedName>
    <definedName name="Water_innovation_funding_balance_to_return_after_TVM_adjustment___real_2022_23_FYA_prices.AFW">#REF!</definedName>
    <definedName name="Water_innovation_funding_balance_to_return_after_TVM_adjustment___real_2022_23_FYA_prices.ANH">#REF!</definedName>
    <definedName name="Water_innovation_funding_balance_to_return_after_TVM_adjustment___real_2022_23_FYA_prices.BRL">#REF!</definedName>
    <definedName name="Water_innovation_funding_balance_to_return_after_TVM_adjustment___real_2022_23_FYA_prices.HDD">#REF!</definedName>
    <definedName name="Water_innovation_funding_balance_to_return_after_TVM_adjustment___real_2022_23_FYA_prices.NES">#REF!</definedName>
    <definedName name="Water_innovation_funding_balance_to_return_after_TVM_adjustment___real_2022_23_FYA_prices.NWT">#REF!</definedName>
    <definedName name="Water_innovation_funding_balance_to_return_after_TVM_adjustment___real_2022_23_FYA_prices.PRT">#REF!</definedName>
    <definedName name="Water_innovation_funding_balance_to_return_after_TVM_adjustment___real_2022_23_FYA_prices.SES">#REF!</definedName>
    <definedName name="Water_innovation_funding_balance_to_return_after_TVM_adjustment___real_2022_23_FYA_prices.SEW">#REF!</definedName>
    <definedName name="Water_innovation_funding_balance_to_return_after_TVM_adjustment___real_2022_23_FYA_prices.SRN">#REF!</definedName>
    <definedName name="Water_innovation_funding_balance_to_return_after_TVM_adjustment___real_2022_23_FYA_prices.SSC">#REF!</definedName>
    <definedName name="Water_innovation_funding_balance_to_return_after_TVM_adjustment___real_2022_23_FYA_prices.SVE">#REF!</definedName>
    <definedName name="Water_innovation_funding_balance_to_return_after_TVM_adjustment___real_2022_23_FYA_prices.SWB">#REF!</definedName>
    <definedName name="Water_innovation_funding_balance_to_return_after_TVM_adjustment___real_2022_23_FYA_prices.TMS">#REF!</definedName>
    <definedName name="Water_innovation_funding_balance_to_return_after_TVM_adjustment___real_2022_23_FYA_prices.WSH">#REF!</definedName>
    <definedName name="Water_innovation_funding_balance_to_return_after_TVM_adjustment___real_2022_23_FYA_prices.WSX">#REF!</definedName>
    <definedName name="Water_innovation_funding_balance_to_return_after_TVM_adjustment___real_2022_23_FYA_prices.YKY">#REF!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cap">#REF!</definedName>
    <definedName name="wdfw">#REF!</definedName>
    <definedName name="wedfw">#REF!</definedName>
    <definedName name="wefw">#REF!</definedName>
    <definedName name="wefwe">#REF!</definedName>
    <definedName name="wefwerf">#REF!</definedName>
    <definedName name="Weighted_average_Base_RoRE_Appointee___nominal">#REF!</definedName>
    <definedName name="Weighted_average_PAYG_rate.ADDN1">#REF!</definedName>
    <definedName name="Weighted_average_PAYG_rate.ADDN2">#REF!</definedName>
    <definedName name="Weighted_average_PAYG_rate.BIO">#REF!</definedName>
    <definedName name="Weighted_average_PAYG_rate.WN.">#REF!</definedName>
    <definedName name="Weighted_average_PAYG_rate.WR">#REF!</definedName>
    <definedName name="Weighted_average_PAYG_rate.WWN.">#REF!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ightedInterest06">#REF!</definedName>
    <definedName name="WEnhG_BP">#REF!</definedName>
    <definedName name="WEnhG_FD">#REF!</definedName>
    <definedName name="WEnhN_Act">#REF!</definedName>
    <definedName name="WEnhN_FD">#REF!</definedName>
    <definedName name="wert" hidden="1">{"GROSS",#N/A,FALSE,"401C11"}</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#REF!</definedName>
    <definedName name="WIREN_Act">#REF!</definedName>
    <definedName name="WIT">#REF!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hidden="1">#REF!</definedName>
    <definedName name="WorkCap">#REF!</definedName>
    <definedName name="WorkCap_Q">#REF!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CHARGE." hidden="1">{"CHARGE",#N/A,FALSE,"401C11"}</definedName>
    <definedName name="wrn.GROSS." hidden="1">{"GROSS",#N/A,FALSE,"401C11"}</definedName>
    <definedName name="wrn.NET." hidden="1">{"NET",#N/A,FALSE,"401C11"}</definedName>
    <definedName name="wrn.papersdraft" hidden="1">{"bal",#N/A,FALSE,"working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wpapers." hidden="1">{"bal",#N/A,FALSE,"working papers";"income",#N/A,FALSE,"working papers"}</definedName>
    <definedName name="WRP">#REF!</definedName>
    <definedName name="WSHBPinputs">#REF!</definedName>
    <definedName name="WSHBPtrans">#REF!</definedName>
    <definedName name="WSHtransition">#REF!</definedName>
    <definedName name="WSXBPinputs">#REF!</definedName>
    <definedName name="WSXBPtrans">#REF!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#REF!</definedName>
    <definedName name="XCCVBV">#REF!</definedName>
    <definedName name="xdcvdsf">#REF!</definedName>
    <definedName name="XX">#REF!</definedName>
    <definedName name="xxx" hidden="1">{"CHARGE",#N/A,FALSE,"401C11"}</definedName>
    <definedName name="Y">#REF!</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#REF!</definedName>
    <definedName name="YEAR_B4B4_LAST">#REF!</definedName>
    <definedName name="YEAR_B5_LAST">#REF!</definedName>
    <definedName name="YearRange_InputData">#REF!</definedName>
    <definedName name="Years_from_valuation_date">#REF!</definedName>
    <definedName name="YearVal">#REF!</definedName>
    <definedName name="yhnry">#REF!</definedName>
    <definedName name="YKYBPinputs">#REF!</definedName>
    <definedName name="YKYBPtrans">#REF!</definedName>
    <definedName name="YKYtransition">#REF!</definedName>
    <definedName name="YYear">#REF!</definedName>
    <definedName name="yyy" hidden="1">{"GROSS",#N/A,FALSE,"401C11"}</definedName>
    <definedName name="Z">#REF!</definedName>
    <definedName name="zzCompany_Name">#REF!</definedName>
    <definedName name="zzics">#REF!</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46" l="1"/>
  <c r="G21" i="46"/>
  <c r="E7" i="45"/>
  <c r="X150" i="13" a="1"/>
  <c r="X150" i="13" s="1"/>
  <c r="W150" i="13" a="1"/>
  <c r="W150" i="13" s="1"/>
  <c r="T147" i="13" a="1"/>
  <c r="T147" i="13" s="1"/>
  <c r="T143" i="13" a="1"/>
  <c r="T143" i="13" s="1"/>
  <c r="X140" i="13" a="1"/>
  <c r="X140" i="13" s="1"/>
  <c r="T140" i="13" a="1"/>
  <c r="T140" i="13" s="1"/>
  <c r="V138" i="13" a="1"/>
  <c r="V138" i="13" s="1"/>
  <c r="AH138" i="13" s="1"/>
  <c r="U126" i="13" a="1"/>
  <c r="U126" i="13" s="1"/>
  <c r="T126" i="13" a="1"/>
  <c r="T126" i="13" s="1"/>
  <c r="O126" i="13" a="1"/>
  <c r="O126" i="13" s="1"/>
  <c r="T123" i="13" a="1"/>
  <c r="T123" i="13" s="1"/>
  <c r="V119" i="13" a="1"/>
  <c r="V119" i="13" s="1"/>
  <c r="U119" i="13" a="1"/>
  <c r="U119" i="13" s="1"/>
  <c r="Q119" i="13" a="1"/>
  <c r="Q119" i="13" s="1"/>
  <c r="P119" i="13" a="1"/>
  <c r="P119" i="13" s="1"/>
  <c r="O119" i="13" a="1"/>
  <c r="O119" i="13" s="1"/>
  <c r="S116" i="13" a="1"/>
  <c r="S116" i="13" s="1"/>
  <c r="P116" i="13" a="1"/>
  <c r="P116" i="13" s="1"/>
  <c r="V111" i="13" a="1"/>
  <c r="V111" i="13" s="1"/>
  <c r="P104" i="13" a="1"/>
  <c r="P104" i="13" s="1"/>
  <c r="O104" i="13" a="1"/>
  <c r="O104" i="13" s="1"/>
  <c r="Q102" i="13" a="1"/>
  <c r="Q102" i="13" s="1"/>
  <c r="O102" i="13" a="1"/>
  <c r="O102" i="13" s="1"/>
  <c r="S99" i="13" a="1"/>
  <c r="S99" i="13" s="1"/>
  <c r="O99" i="13" a="1"/>
  <c r="O99" i="13" s="1"/>
  <c r="P95" i="13" a="1"/>
  <c r="P95" i="13" s="1"/>
  <c r="O95" i="13" a="1"/>
  <c r="O95" i="13" s="1"/>
  <c r="X92" i="13" a="1"/>
  <c r="X92" i="13" s="1"/>
  <c r="W92" i="13" a="1"/>
  <c r="W92" i="13" s="1"/>
  <c r="AI92" i="13" s="1"/>
  <c r="T92" i="13" a="1"/>
  <c r="T92" i="13" s="1"/>
  <c r="P92" i="13" a="1"/>
  <c r="P92" i="13" s="1"/>
  <c r="O92" i="13" a="1"/>
  <c r="O92" i="13" s="1"/>
  <c r="U90" i="13" a="1"/>
  <c r="U90" i="13" s="1"/>
  <c r="R90" i="13" a="1"/>
  <c r="R90" i="13" s="1"/>
  <c r="Q90" i="13" a="1"/>
  <c r="Q90" i="13" s="1"/>
  <c r="AC90" i="13" s="1"/>
  <c r="P90" i="13" a="1"/>
  <c r="P90" i="13" s="1"/>
  <c r="O90" i="13"/>
  <c r="O90" i="13" a="1"/>
  <c r="P88" i="13" a="1"/>
  <c r="P88" i="13" s="1"/>
  <c r="U83" i="13" a="1"/>
  <c r="U83" i="13" s="1"/>
  <c r="T83" i="13" a="1"/>
  <c r="T83" i="13" s="1"/>
  <c r="R83" i="13" a="1"/>
  <c r="R83" i="13" s="1"/>
  <c r="Q83" i="13" a="1"/>
  <c r="Q83" i="13" s="1"/>
  <c r="P83" i="13" a="1"/>
  <c r="P83" i="13" s="1"/>
  <c r="S81" i="13" a="1"/>
  <c r="S81" i="13" s="1"/>
  <c r="U80" i="13" a="1"/>
  <c r="U80" i="13" s="1"/>
  <c r="S79" i="13" a="1"/>
  <c r="S79" i="13" s="1"/>
  <c r="AE79" i="13" s="1"/>
  <c r="V78" i="13" a="1"/>
  <c r="V78" i="13" s="1"/>
  <c r="P78" i="13" a="1"/>
  <c r="P78" i="13" s="1"/>
  <c r="T75" i="13" a="1"/>
  <c r="T75" i="13" s="1"/>
  <c r="Q75" i="13" a="1"/>
  <c r="Q75" i="13" s="1"/>
  <c r="U71" i="13" a="1"/>
  <c r="U71" i="13" s="1"/>
  <c r="T71" i="13" a="1"/>
  <c r="T71" i="13" s="1"/>
  <c r="R71" i="13" a="1"/>
  <c r="R71" i="13" s="1"/>
  <c r="P71" i="13" a="1"/>
  <c r="P71" i="13" s="1"/>
  <c r="W68" i="13" a="1"/>
  <c r="W68" i="13" s="1"/>
  <c r="S68" i="13" a="1"/>
  <c r="S68" i="13" s="1"/>
  <c r="T67" i="13" a="1"/>
  <c r="T67" i="13" s="1"/>
  <c r="X66" i="13" a="1"/>
  <c r="X66" i="13" s="1"/>
  <c r="V66" i="13" a="1"/>
  <c r="V66" i="13" s="1"/>
  <c r="R66" i="13" a="1"/>
  <c r="R66" i="13" s="1"/>
  <c r="P66" i="13" a="1"/>
  <c r="P66" i="13" s="1"/>
  <c r="P64" i="13" a="1"/>
  <c r="P64" i="13" s="1"/>
  <c r="O64" i="13" a="1"/>
  <c r="O64" i="13" s="1"/>
  <c r="R62" i="13" a="1"/>
  <c r="R62" i="13" s="1"/>
  <c r="AD62" i="13" s="1"/>
  <c r="S61" i="13" a="1"/>
  <c r="S61" i="13" s="1"/>
  <c r="AE61" i="13" s="1"/>
  <c r="X59" i="13" a="1"/>
  <c r="X59" i="13" s="1"/>
  <c r="W59" i="13" a="1"/>
  <c r="W59" i="13" s="1"/>
  <c r="V59" i="13" a="1"/>
  <c r="V59" i="13" s="1"/>
  <c r="P59" i="13" a="1"/>
  <c r="P59" i="13" s="1"/>
  <c r="AB59" i="13" s="1"/>
  <c r="O59" i="13" a="1"/>
  <c r="O59" i="13" s="1"/>
  <c r="W56" i="13" a="1"/>
  <c r="W56" i="13" s="1"/>
  <c r="AI56" i="13" s="1"/>
  <c r="U56" i="13"/>
  <c r="U56" i="13" a="1"/>
  <c r="T56" i="13" a="1"/>
  <c r="T56" i="13" s="1"/>
  <c r="R56" i="13" a="1"/>
  <c r="R56" i="13" s="1"/>
  <c r="Q56" i="13" a="1"/>
  <c r="Q56" i="13" s="1"/>
  <c r="P56" i="13" a="1"/>
  <c r="P56" i="13" s="1"/>
  <c r="S55" i="13" a="1"/>
  <c r="S55" i="13" s="1"/>
  <c r="W54" i="13" a="1"/>
  <c r="W54" i="13" s="1"/>
  <c r="AI54" i="13" s="1"/>
  <c r="R54" i="13" a="1"/>
  <c r="R54" i="13" s="1"/>
  <c r="Q54" i="13" a="1"/>
  <c r="Q54" i="13" s="1"/>
  <c r="W52" i="13" a="1"/>
  <c r="W52" i="13" s="1"/>
  <c r="P52" i="13" a="1"/>
  <c r="P52" i="13" s="1"/>
  <c r="O52" i="13" a="1"/>
  <c r="O52" i="13" s="1"/>
  <c r="T51" i="13" a="1"/>
  <c r="T51" i="13" s="1"/>
  <c r="Q51" i="13" a="1"/>
  <c r="Q51" i="13" s="1"/>
  <c r="O51" i="13" a="1"/>
  <c r="O51" i="13" s="1"/>
  <c r="V50" i="13" a="1"/>
  <c r="V50" i="13" s="1"/>
  <c r="AH50" i="13" s="1"/>
  <c r="S50" i="13" a="1"/>
  <c r="S50" i="13" s="1"/>
  <c r="AE50" i="13" s="1"/>
  <c r="R49" i="13" a="1"/>
  <c r="R49" i="13" s="1"/>
  <c r="AD49" i="13" s="1"/>
  <c r="V48" i="13" a="1"/>
  <c r="V48" i="13" s="1"/>
  <c r="T48" i="13" a="1"/>
  <c r="T48" i="13" s="1"/>
  <c r="AF48" i="13" s="1"/>
  <c r="Q48" i="13" a="1"/>
  <c r="Q48" i="13" s="1"/>
  <c r="AC48" i="13" s="1"/>
  <c r="X47" i="13" a="1"/>
  <c r="X47" i="13" s="1"/>
  <c r="W47" i="13" a="1"/>
  <c r="W47" i="13" s="1"/>
  <c r="V47" i="13" a="1"/>
  <c r="V47" i="13" s="1"/>
  <c r="Q47" i="13" a="1"/>
  <c r="Q47" i="13" s="1"/>
  <c r="O47" i="13" a="1"/>
  <c r="O47" i="13" s="1"/>
  <c r="V45" i="13" a="1"/>
  <c r="V45" i="13" s="1"/>
  <c r="T45" i="13" a="1"/>
  <c r="T45" i="13" s="1"/>
  <c r="AF45" i="13" s="1"/>
  <c r="P45" i="13" a="1"/>
  <c r="P45" i="13" s="1"/>
  <c r="V44" i="13" a="1"/>
  <c r="V44" i="13" s="1"/>
  <c r="T44" i="13" a="1"/>
  <c r="T44" i="13" s="1"/>
  <c r="S44" i="13" a="1"/>
  <c r="S44" i="13" s="1"/>
  <c r="R44" i="13" a="1"/>
  <c r="R44" i="13" s="1"/>
  <c r="Q44" i="13" a="1"/>
  <c r="Q44" i="13" s="1"/>
  <c r="O44" i="13"/>
  <c r="O44" i="13" a="1"/>
  <c r="Q43" i="13" a="1"/>
  <c r="Q43" i="13" s="1"/>
  <c r="X42" i="13" a="1"/>
  <c r="X42" i="13" s="1"/>
  <c r="W42" i="13" a="1"/>
  <c r="W42" i="13" s="1"/>
  <c r="V42" i="13" a="1"/>
  <c r="V42" i="13" s="1"/>
  <c r="T42" i="13" a="1"/>
  <c r="T42" i="13" s="1"/>
  <c r="P42" i="13" a="1"/>
  <c r="P42" i="13" s="1"/>
  <c r="O42" i="13" a="1"/>
  <c r="O42" i="13" s="1"/>
  <c r="V40" i="13" a="1"/>
  <c r="V40" i="13" s="1"/>
  <c r="X39" i="13" a="1"/>
  <c r="X39" i="13" s="1"/>
  <c r="AJ39" i="13" s="1"/>
  <c r="V39" i="13" a="1"/>
  <c r="V39" i="13" s="1"/>
  <c r="U39" i="13" a="1"/>
  <c r="U39" i="13" s="1"/>
  <c r="S39" i="13" a="1"/>
  <c r="S39" i="13" s="1"/>
  <c r="X37" i="13" a="1"/>
  <c r="X37" i="13" s="1"/>
  <c r="AJ37" i="13" s="1"/>
  <c r="W37" i="13" a="1"/>
  <c r="W37" i="13" s="1"/>
  <c r="AI37" i="13" s="1"/>
  <c r="S37" i="13" a="1"/>
  <c r="S37" i="13" s="1"/>
  <c r="AE37" i="13" s="1"/>
  <c r="O37" i="13" a="1"/>
  <c r="O37" i="13" s="1"/>
  <c r="AA37" i="13" s="1"/>
  <c r="S36" i="13" a="1"/>
  <c r="S36" i="13" s="1"/>
  <c r="AE36" i="13" s="1"/>
  <c r="V35" i="13" a="1"/>
  <c r="V35" i="13" s="1"/>
  <c r="U35" i="13" a="1"/>
  <c r="U35" i="13" s="1"/>
  <c r="T35" i="13" a="1"/>
  <c r="T35" i="13" s="1"/>
  <c r="Q35" i="13" a="1"/>
  <c r="Q35" i="13" s="1"/>
  <c r="X32" i="13" a="1"/>
  <c r="X32" i="13" s="1"/>
  <c r="W32" i="13" a="1"/>
  <c r="W32" i="13" s="1"/>
  <c r="V32" i="13" a="1"/>
  <c r="V32" i="13" s="1"/>
  <c r="T32" i="13" a="1"/>
  <c r="T32" i="13" s="1"/>
  <c r="R32" i="13" a="1"/>
  <c r="R32" i="13" s="1"/>
  <c r="P32" i="13" a="1"/>
  <c r="P32" i="13" s="1"/>
  <c r="AB32" i="13" s="1"/>
  <c r="O32" i="13" a="1"/>
  <c r="O32" i="13" s="1"/>
  <c r="AA32" i="13" s="1"/>
  <c r="R31" i="13" a="1"/>
  <c r="R31" i="13" s="1"/>
  <c r="W30" i="13" a="1"/>
  <c r="W30" i="13" s="1"/>
  <c r="V30" i="13" a="1"/>
  <c r="V30" i="13" s="1"/>
  <c r="U30" i="13" a="1"/>
  <c r="U30" i="13" s="1"/>
  <c r="T30" i="13" a="1"/>
  <c r="T30" i="13" s="1"/>
  <c r="AF30" i="13" s="1"/>
  <c r="R30" i="13" a="1"/>
  <c r="R30" i="13" s="1"/>
  <c r="AD30" i="13" s="1"/>
  <c r="P30" i="13" a="1"/>
  <c r="P30" i="13" s="1"/>
  <c r="X28" i="13" a="1"/>
  <c r="X28" i="13" s="1"/>
  <c r="V28" i="13" a="1"/>
  <c r="V28" i="13" s="1"/>
  <c r="T28" i="13" a="1"/>
  <c r="T28" i="13" s="1"/>
  <c r="R28" i="13" a="1"/>
  <c r="R28" i="13" s="1"/>
  <c r="P28" i="13" a="1"/>
  <c r="P28" i="13" s="1"/>
  <c r="W27" i="13" a="1"/>
  <c r="W27" i="13" s="1"/>
  <c r="U27" i="13" a="1"/>
  <c r="U27" i="13" s="1"/>
  <c r="S27" i="13" a="1"/>
  <c r="S27" i="13" s="1"/>
  <c r="P27" i="13" a="1"/>
  <c r="P27" i="13" s="1"/>
  <c r="X26" i="13" a="1"/>
  <c r="X26" i="13" s="1"/>
  <c r="AJ26" i="13" s="1"/>
  <c r="U26" i="13" a="1"/>
  <c r="U26" i="13" s="1"/>
  <c r="AG26" i="13" s="1"/>
  <c r="X25" i="13" a="1"/>
  <c r="X25" i="13" s="1"/>
  <c r="AJ25" i="13" s="1"/>
  <c r="V25" i="13" a="1"/>
  <c r="V25" i="13" s="1"/>
  <c r="AH25" i="13" s="1"/>
  <c r="T25" i="13" a="1"/>
  <c r="T25" i="13" s="1"/>
  <c r="AF25" i="13" s="1"/>
  <c r="Q25" i="13" a="1"/>
  <c r="Q25" i="13" s="1"/>
  <c r="AC25" i="13" s="1"/>
  <c r="O24" i="13" a="1"/>
  <c r="O24" i="13" s="1"/>
  <c r="AA24" i="13" s="1"/>
  <c r="X23" i="13" a="1"/>
  <c r="X23" i="13" s="1"/>
  <c r="W23" i="13" a="1"/>
  <c r="W23" i="13" s="1"/>
  <c r="V23" i="13" a="1"/>
  <c r="V23" i="13" s="1"/>
  <c r="T23" i="13" a="1"/>
  <c r="T23" i="13" s="1"/>
  <c r="O23" i="13" a="1"/>
  <c r="O23" i="13" s="1"/>
  <c r="W22" i="13" a="1"/>
  <c r="W22" i="13" s="1"/>
  <c r="AI22" i="13" s="1"/>
  <c r="U22" i="13" a="1"/>
  <c r="U22" i="13" s="1"/>
  <c r="O22" i="13" a="1"/>
  <c r="O22" i="13" s="1"/>
  <c r="W21" i="13" a="1"/>
  <c r="W21" i="13" s="1"/>
  <c r="V21" i="13" a="1"/>
  <c r="V21" i="13" s="1"/>
  <c r="U21" i="13" a="1"/>
  <c r="U21" i="13" s="1"/>
  <c r="T21" i="13" a="1"/>
  <c r="T21" i="13" s="1"/>
  <c r="S21" i="13" a="1"/>
  <c r="S21" i="13" s="1"/>
  <c r="R21" i="13" a="1"/>
  <c r="R21" i="13" s="1"/>
  <c r="Q21" i="13" a="1"/>
  <c r="Q21" i="13" s="1"/>
  <c r="P21" i="13" a="1"/>
  <c r="P21" i="13" s="1"/>
  <c r="O21" i="13" a="1"/>
  <c r="O21" i="13" s="1"/>
  <c r="W20" i="13" a="1"/>
  <c r="W20" i="13" s="1"/>
  <c r="R20" i="13" a="1"/>
  <c r="R20" i="13" s="1"/>
  <c r="Q20" i="13" a="1"/>
  <c r="Q20" i="13" s="1"/>
  <c r="P20" i="13" a="1"/>
  <c r="P20" i="13" s="1"/>
  <c r="O20" i="13" a="1"/>
  <c r="O20" i="13" s="1"/>
  <c r="W19" i="13" a="1"/>
  <c r="W19" i="13" s="1"/>
  <c r="U19" i="13" a="1"/>
  <c r="U19" i="13" s="1"/>
  <c r="T19" i="13" a="1"/>
  <c r="T19" i="13" s="1"/>
  <c r="S19" i="13" a="1"/>
  <c r="S19" i="13" s="1"/>
  <c r="R19" i="13" a="1"/>
  <c r="R19" i="13" s="1"/>
  <c r="Q19" i="13" a="1"/>
  <c r="Q19" i="13" s="1"/>
  <c r="P19" i="13" a="1"/>
  <c r="P19" i="13" s="1"/>
  <c r="AB19" i="13" s="1"/>
  <c r="O19" i="13" a="1"/>
  <c r="O19" i="13" s="1"/>
  <c r="AA19" i="13" s="1"/>
  <c r="X18" i="13" a="1"/>
  <c r="X18" i="13" s="1"/>
  <c r="W18" i="13" a="1"/>
  <c r="W18" i="13" s="1"/>
  <c r="V18" i="13" a="1"/>
  <c r="V18" i="13" s="1"/>
  <c r="T18" i="13" a="1"/>
  <c r="T18" i="13" s="1"/>
  <c r="AF18" i="13" s="1"/>
  <c r="S18" i="13" a="1"/>
  <c r="S18" i="13" s="1"/>
  <c r="R18" i="13" a="1"/>
  <c r="R18" i="13" s="1"/>
  <c r="Q18" i="13" a="1"/>
  <c r="Q18" i="13" s="1"/>
  <c r="AC18" i="13" s="1"/>
  <c r="O18" i="13" a="1"/>
  <c r="O18" i="13" s="1"/>
  <c r="W16" i="13" a="1"/>
  <c r="W16" i="13" s="1"/>
  <c r="U16" i="13" a="1"/>
  <c r="U16" i="13" s="1"/>
  <c r="R16" i="13" a="1"/>
  <c r="R16" i="13" s="1"/>
  <c r="P16" i="13" a="1"/>
  <c r="P16" i="13" s="1"/>
  <c r="AB16" i="13" s="1"/>
  <c r="X15" i="13" a="1"/>
  <c r="X15" i="13" s="1"/>
  <c r="V15" i="13" a="1"/>
  <c r="V15" i="13" s="1"/>
  <c r="T15" i="13" a="1"/>
  <c r="T15" i="13" s="1"/>
  <c r="S15" i="13" a="1"/>
  <c r="S15" i="13" s="1"/>
  <c r="P15" i="13" a="1"/>
  <c r="P15" i="13" s="1"/>
  <c r="AB15" i="13" s="1"/>
  <c r="T14" i="13" a="1"/>
  <c r="T14" i="13" s="1"/>
  <c r="AF14" i="13" s="1"/>
  <c r="R14" i="13" a="1"/>
  <c r="R14" i="13" s="1"/>
  <c r="AD14" i="13" s="1"/>
  <c r="X13" i="13" a="1"/>
  <c r="X13" i="13" s="1"/>
  <c r="AJ13" i="13" s="1"/>
  <c r="U13" i="13" a="1"/>
  <c r="U13" i="13" s="1"/>
  <c r="AG13" i="13" s="1"/>
  <c r="S13" i="13" a="1"/>
  <c r="S13" i="13" s="1"/>
  <c r="AE13" i="13" s="1"/>
  <c r="Q13" i="13" a="1"/>
  <c r="Q13" i="13" s="1"/>
  <c r="AC13" i="13" s="1"/>
  <c r="O13" i="13" a="1"/>
  <c r="O13" i="13" s="1"/>
  <c r="AA13" i="13" s="1"/>
  <c r="AH48" i="13"/>
  <c r="K12" i="13"/>
  <c r="K13" i="13"/>
  <c r="W13" i="13" s="1" a="1"/>
  <c r="W13" i="13" s="1"/>
  <c r="AI13" i="13" s="1"/>
  <c r="K14" i="13"/>
  <c r="K15" i="13"/>
  <c r="K16" i="13"/>
  <c r="K17" i="13"/>
  <c r="V17" i="13" s="1" a="1"/>
  <c r="V17" i="13" s="1"/>
  <c r="K18" i="13"/>
  <c r="U18" i="13" s="1" a="1"/>
  <c r="U18" i="13" s="1"/>
  <c r="K19" i="13"/>
  <c r="X19" i="13" s="1" a="1"/>
  <c r="X19" i="13" s="1"/>
  <c r="K20" i="13"/>
  <c r="S20" i="13" s="1" a="1"/>
  <c r="S20" i="13" s="1"/>
  <c r="K21" i="13"/>
  <c r="X21" i="13" s="1" a="1"/>
  <c r="X21" i="13" s="1"/>
  <c r="K22" i="13"/>
  <c r="K23" i="13"/>
  <c r="K24" i="13"/>
  <c r="K25" i="13"/>
  <c r="S25" i="13" s="1" a="1"/>
  <c r="S25" i="13" s="1"/>
  <c r="AE25" i="13" s="1"/>
  <c r="K26" i="13"/>
  <c r="K27" i="13"/>
  <c r="Q27" i="13" s="1" a="1"/>
  <c r="Q27" i="13" s="1"/>
  <c r="K28" i="13"/>
  <c r="K29" i="13"/>
  <c r="R29" i="13" s="1" a="1"/>
  <c r="R29" i="13" s="1"/>
  <c r="K30" i="13"/>
  <c r="Q30" i="13" s="1" a="1"/>
  <c r="Q30" i="13" s="1"/>
  <c r="K31" i="13"/>
  <c r="P31" i="13" s="1" a="1"/>
  <c r="P31" i="13" s="1"/>
  <c r="K32" i="13"/>
  <c r="U32" i="13" s="1" a="1"/>
  <c r="U32" i="13" s="1"/>
  <c r="K33" i="13"/>
  <c r="W33" i="13" s="1" a="1"/>
  <c r="W33" i="13" s="1"/>
  <c r="K34" i="13"/>
  <c r="W34" i="13" s="1" a="1"/>
  <c r="W34" i="13" s="1"/>
  <c r="K35" i="13"/>
  <c r="K36" i="13"/>
  <c r="K37" i="13"/>
  <c r="K38" i="13"/>
  <c r="K39" i="13"/>
  <c r="P39" i="13" s="1" a="1"/>
  <c r="P39" i="13" s="1"/>
  <c r="K40" i="13"/>
  <c r="T40" i="13" s="1" a="1"/>
  <c r="T40" i="13" s="1"/>
  <c r="K41" i="13"/>
  <c r="Q41" i="13" s="1" a="1"/>
  <c r="Q41" i="13" s="1"/>
  <c r="AC41" i="13" s="1"/>
  <c r="K42" i="13"/>
  <c r="S42" i="13" s="1" a="1"/>
  <c r="S42" i="13" s="1"/>
  <c r="K43" i="13"/>
  <c r="V43" i="13" s="1" a="1"/>
  <c r="V43" i="13" s="1"/>
  <c r="K44" i="13"/>
  <c r="X44" i="13" s="1" a="1"/>
  <c r="X44" i="13" s="1"/>
  <c r="K45" i="13"/>
  <c r="K46" i="13"/>
  <c r="K47" i="13"/>
  <c r="K48" i="13"/>
  <c r="K49" i="13"/>
  <c r="K50" i="13"/>
  <c r="K51" i="13"/>
  <c r="K52" i="13"/>
  <c r="K53" i="13"/>
  <c r="S53" i="13" s="1" a="1"/>
  <c r="S53" i="13" s="1"/>
  <c r="AE53" i="13" s="1"/>
  <c r="K54" i="13"/>
  <c r="V54" i="13" s="1" a="1"/>
  <c r="V54" i="13" s="1"/>
  <c r="K55" i="13"/>
  <c r="K56" i="13"/>
  <c r="V56" i="13" s="1" a="1"/>
  <c r="V56" i="13" s="1"/>
  <c r="AH56" i="13" s="1"/>
  <c r="K57" i="13"/>
  <c r="K58" i="13"/>
  <c r="K59" i="13"/>
  <c r="K60" i="13"/>
  <c r="K61" i="13"/>
  <c r="K62" i="13"/>
  <c r="K63" i="13"/>
  <c r="T63" i="13" s="1" a="1"/>
  <c r="T63" i="13" s="1"/>
  <c r="K64" i="13"/>
  <c r="K65" i="13"/>
  <c r="K66" i="13"/>
  <c r="Q66" i="13" s="1" a="1"/>
  <c r="Q66" i="13" s="1"/>
  <c r="K67" i="13"/>
  <c r="K68" i="13"/>
  <c r="P68" i="13" s="1" a="1"/>
  <c r="P68" i="13" s="1"/>
  <c r="K69" i="13"/>
  <c r="R69" i="13" s="1" a="1"/>
  <c r="R69" i="13" s="1"/>
  <c r="K70" i="13"/>
  <c r="K71" i="13"/>
  <c r="K72" i="13"/>
  <c r="K73" i="13"/>
  <c r="K74" i="13"/>
  <c r="K75" i="13"/>
  <c r="O75" i="13" s="1" a="1"/>
  <c r="O75" i="13" s="1"/>
  <c r="K76" i="13"/>
  <c r="W76" i="13" s="1" a="1"/>
  <c r="W76" i="13" s="1"/>
  <c r="K77" i="13"/>
  <c r="K78" i="13"/>
  <c r="S78" i="13" s="1" a="1"/>
  <c r="S78" i="13" s="1"/>
  <c r="K79" i="13"/>
  <c r="K80" i="13"/>
  <c r="O80" i="13" s="1" a="1"/>
  <c r="O80" i="13" s="1"/>
  <c r="K81" i="13"/>
  <c r="K82" i="13"/>
  <c r="K83" i="13"/>
  <c r="K84" i="13"/>
  <c r="K85" i="13"/>
  <c r="K86" i="13"/>
  <c r="K87" i="13"/>
  <c r="T87" i="13" s="1" a="1"/>
  <c r="T87" i="13" s="1"/>
  <c r="K88" i="13"/>
  <c r="K89" i="13"/>
  <c r="K90" i="13"/>
  <c r="V90" i="13" s="1" a="1"/>
  <c r="V90" i="13" s="1"/>
  <c r="K91" i="13"/>
  <c r="K92" i="13"/>
  <c r="K93" i="13"/>
  <c r="K94" i="13"/>
  <c r="K95" i="13"/>
  <c r="K96" i="13"/>
  <c r="K97" i="13"/>
  <c r="K98" i="13"/>
  <c r="K99" i="13"/>
  <c r="K100" i="13"/>
  <c r="K101" i="13"/>
  <c r="K102" i="13"/>
  <c r="W102" i="13" s="1" a="1"/>
  <c r="W102" i="13" s="1"/>
  <c r="K103" i="13"/>
  <c r="K104" i="13"/>
  <c r="U104" i="13" s="1" a="1"/>
  <c r="U104" i="13" s="1"/>
  <c r="K105" i="13"/>
  <c r="K106" i="13"/>
  <c r="K107" i="13"/>
  <c r="K108" i="13"/>
  <c r="K109" i="13"/>
  <c r="K110" i="13"/>
  <c r="K111" i="13"/>
  <c r="U111" i="13" s="1" a="1"/>
  <c r="U111" i="13" s="1"/>
  <c r="K112" i="13"/>
  <c r="K113" i="13"/>
  <c r="K114" i="13"/>
  <c r="P114" i="13" s="1" a="1"/>
  <c r="P114" i="13" s="1"/>
  <c r="AB114" i="13" s="1"/>
  <c r="K115" i="13"/>
  <c r="K116" i="13"/>
  <c r="X116" i="13" s="1" a="1"/>
  <c r="X116" i="13" s="1"/>
  <c r="K117" i="13"/>
  <c r="K118" i="13"/>
  <c r="K119" i="13"/>
  <c r="K120" i="13"/>
  <c r="K121" i="13"/>
  <c r="K122" i="13"/>
  <c r="K123" i="13"/>
  <c r="K124" i="13"/>
  <c r="K125" i="13"/>
  <c r="K126" i="13"/>
  <c r="K127" i="13"/>
  <c r="K128" i="13"/>
  <c r="K129" i="13"/>
  <c r="K130" i="13"/>
  <c r="K131" i="13"/>
  <c r="K132" i="13"/>
  <c r="K133" i="13"/>
  <c r="K134" i="13"/>
  <c r="K135" i="13"/>
  <c r="K136" i="13"/>
  <c r="U136" i="13" s="1" a="1"/>
  <c r="U136" i="13" s="1"/>
  <c r="K137" i="13"/>
  <c r="K138" i="13"/>
  <c r="X138" i="13" s="1" a="1"/>
  <c r="X138" i="13" s="1"/>
  <c r="K139" i="13"/>
  <c r="K140" i="13"/>
  <c r="K141" i="13"/>
  <c r="K142" i="13"/>
  <c r="K143" i="13"/>
  <c r="K144" i="13"/>
  <c r="K145" i="13"/>
  <c r="K146" i="13"/>
  <c r="K147" i="13"/>
  <c r="P147" i="13" s="1" a="1"/>
  <c r="P147" i="13" s="1"/>
  <c r="K148" i="13"/>
  <c r="K149" i="13"/>
  <c r="K150" i="13"/>
  <c r="Q150" i="13" s="1" a="1"/>
  <c r="Q150" i="13" s="1"/>
  <c r="K151" i="13"/>
  <c r="K152" i="13"/>
  <c r="W152" i="13" s="1" a="1"/>
  <c r="W152" i="13" s="1"/>
  <c r="K153" i="13"/>
  <c r="K154" i="13"/>
  <c r="K155" i="13"/>
  <c r="O155" i="13" s="1" a="1"/>
  <c r="O155" i="13" s="1"/>
  <c r="K156" i="13"/>
  <c r="K157" i="13"/>
  <c r="K158" i="13"/>
  <c r="K11" i="13"/>
  <c r="K10" i="13"/>
  <c r="K9" i="13"/>
  <c r="K8" i="13"/>
  <c r="E8" i="45"/>
  <c r="G64" i="46"/>
  <c r="G63" i="46"/>
  <c r="G62" i="46"/>
  <c r="G56" i="46"/>
  <c r="G55" i="46"/>
  <c r="G54" i="46"/>
  <c r="G53" i="46"/>
  <c r="G52" i="46"/>
  <c r="G51" i="46"/>
  <c r="G50" i="46"/>
  <c r="G49" i="46"/>
  <c r="G48" i="46"/>
  <c r="G47" i="46"/>
  <c r="G46" i="46"/>
  <c r="G45" i="46"/>
  <c r="G44" i="46"/>
  <c r="G43" i="46"/>
  <c r="G42" i="46"/>
  <c r="G41" i="46"/>
  <c r="G40" i="46"/>
  <c r="G39" i="46"/>
  <c r="G38" i="46"/>
  <c r="G37" i="46"/>
  <c r="G36" i="46"/>
  <c r="G35" i="46"/>
  <c r="G34" i="46"/>
  <c r="G33" i="46"/>
  <c r="G32" i="46"/>
  <c r="G31" i="46"/>
  <c r="G30" i="46"/>
  <c r="G29" i="46"/>
  <c r="G28" i="46"/>
  <c r="G27" i="46"/>
  <c r="G26" i="46"/>
  <c r="G24" i="46"/>
  <c r="G23" i="46"/>
  <c r="G22" i="46"/>
  <c r="G19" i="46"/>
  <c r="G18" i="46"/>
  <c r="G17" i="46"/>
  <c r="G16" i="46"/>
  <c r="G15" i="46"/>
  <c r="G14" i="46"/>
  <c r="G13" i="46"/>
  <c r="G12" i="46"/>
  <c r="G11" i="46"/>
  <c r="G10" i="46"/>
  <c r="G9" i="46"/>
  <c r="G8" i="46"/>
  <c r="N38" i="43"/>
  <c r="M38" i="43"/>
  <c r="L38" i="43"/>
  <c r="K38" i="43"/>
  <c r="J38" i="43"/>
  <c r="I38" i="43"/>
  <c r="H38" i="43"/>
  <c r="N37" i="43"/>
  <c r="M37" i="43"/>
  <c r="L37" i="43"/>
  <c r="K37" i="43"/>
  <c r="J37" i="43"/>
  <c r="I37" i="43"/>
  <c r="H37" i="43"/>
  <c r="N36" i="43"/>
  <c r="M36" i="43"/>
  <c r="L36" i="43"/>
  <c r="K36" i="43"/>
  <c r="J36" i="43"/>
  <c r="I36" i="43"/>
  <c r="H36" i="43"/>
  <c r="N34" i="43"/>
  <c r="M34" i="43"/>
  <c r="L34" i="43"/>
  <c r="K34" i="43"/>
  <c r="J34" i="43"/>
  <c r="I34" i="43"/>
  <c r="H34" i="43"/>
  <c r="N33" i="43"/>
  <c r="M33" i="43"/>
  <c r="L33" i="43"/>
  <c r="K33" i="43"/>
  <c r="J33" i="43"/>
  <c r="I33" i="43"/>
  <c r="H33" i="43"/>
  <c r="N30" i="43"/>
  <c r="M30" i="43"/>
  <c r="L30" i="43"/>
  <c r="K30" i="43"/>
  <c r="J30" i="43"/>
  <c r="I30" i="43"/>
  <c r="H30" i="43"/>
  <c r="N27" i="43"/>
  <c r="M27" i="43"/>
  <c r="L27" i="43"/>
  <c r="K27" i="43"/>
  <c r="J27" i="43"/>
  <c r="I27" i="43"/>
  <c r="H27" i="43"/>
  <c r="N24" i="43"/>
  <c r="M24" i="43"/>
  <c r="L24" i="43"/>
  <c r="K24" i="43"/>
  <c r="J24" i="43"/>
  <c r="I24" i="43"/>
  <c r="H24" i="43"/>
  <c r="N21" i="43"/>
  <c r="M21" i="43"/>
  <c r="L21" i="43"/>
  <c r="K21" i="43"/>
  <c r="J21" i="43"/>
  <c r="I21" i="43"/>
  <c r="H21" i="43"/>
  <c r="N63" i="24"/>
  <c r="D6" i="36"/>
  <c r="F8" i="36"/>
  <c r="F7" i="36"/>
  <c r="P5" i="35"/>
  <c r="M5" i="35"/>
  <c r="N5" i="35" s="1"/>
  <c r="H5" i="35"/>
  <c r="J5" i="35" s="1"/>
  <c r="O5" i="35" s="1"/>
  <c r="E5" i="35"/>
  <c r="M2" i="24"/>
  <c r="M63" i="24" s="1"/>
  <c r="L2" i="24"/>
  <c r="L63" i="24" s="1"/>
  <c r="K2" i="24"/>
  <c r="K63" i="24" s="1"/>
  <c r="J2" i="24"/>
  <c r="J63" i="24" s="1"/>
  <c r="I2" i="24"/>
  <c r="I63" i="24" s="1"/>
  <c r="H2" i="24"/>
  <c r="H63" i="24" s="1"/>
  <c r="A1" i="46"/>
  <c r="A1" i="45"/>
  <c r="A1" i="28"/>
  <c r="C62" i="46" s="1"/>
  <c r="A1" i="33"/>
  <c r="A1" i="43"/>
  <c r="A1" i="24"/>
  <c r="A1" i="17"/>
  <c r="A1" i="13"/>
  <c r="C8" i="45" s="1"/>
  <c r="A1" i="11"/>
  <c r="A1" i="36"/>
  <c r="A1" i="35"/>
  <c r="A1" i="20"/>
  <c r="A1" i="40"/>
  <c r="A1" i="38"/>
  <c r="A1" i="21"/>
  <c r="A1" i="30"/>
  <c r="A1" i="4"/>
  <c r="C7" i="45" s="1"/>
  <c r="A1" i="37"/>
  <c r="A1" i="6"/>
  <c r="C29" i="46" s="1"/>
  <c r="A1" i="26"/>
  <c r="AW9" i="4"/>
  <c r="AW10" i="4"/>
  <c r="AW11" i="4"/>
  <c r="AW12" i="4"/>
  <c r="AW13" i="4"/>
  <c r="AW14" i="4"/>
  <c r="AW15" i="4"/>
  <c r="AW16" i="4"/>
  <c r="AW17" i="4"/>
  <c r="AW18" i="4"/>
  <c r="AW19" i="4"/>
  <c r="AW20" i="4"/>
  <c r="AW21" i="4"/>
  <c r="AW22" i="4"/>
  <c r="AW23" i="4"/>
  <c r="AW24" i="4"/>
  <c r="AW25" i="4"/>
  <c r="AW26" i="4"/>
  <c r="AW27" i="4"/>
  <c r="AW28" i="4"/>
  <c r="AW29" i="4"/>
  <c r="AW30" i="4"/>
  <c r="AW31" i="4"/>
  <c r="AW32" i="4"/>
  <c r="AW33" i="4"/>
  <c r="AW34" i="4"/>
  <c r="AW35" i="4"/>
  <c r="AW36" i="4"/>
  <c r="AW37" i="4"/>
  <c r="AW38" i="4"/>
  <c r="AW39" i="4"/>
  <c r="AW40" i="4"/>
  <c r="AW41" i="4"/>
  <c r="AW42" i="4"/>
  <c r="AW43" i="4"/>
  <c r="AW44" i="4"/>
  <c r="AW45" i="4"/>
  <c r="AW46" i="4"/>
  <c r="AW47" i="4"/>
  <c r="AW48" i="4"/>
  <c r="AW49" i="4"/>
  <c r="AW50" i="4"/>
  <c r="AW51" i="4"/>
  <c r="AW52" i="4"/>
  <c r="AW53" i="4"/>
  <c r="AW54" i="4"/>
  <c r="AW55" i="4"/>
  <c r="AW56" i="4"/>
  <c r="AW57" i="4"/>
  <c r="AW58" i="4"/>
  <c r="AW59" i="4"/>
  <c r="AW60" i="4"/>
  <c r="AW61" i="4"/>
  <c r="AW62" i="4"/>
  <c r="AW63" i="4"/>
  <c r="AW64" i="4"/>
  <c r="AW65" i="4"/>
  <c r="AW66" i="4"/>
  <c r="AW67" i="4"/>
  <c r="AW68" i="4"/>
  <c r="AW69" i="4"/>
  <c r="AW70" i="4"/>
  <c r="AW71" i="4"/>
  <c r="AW72" i="4"/>
  <c r="AW73" i="4"/>
  <c r="AW74" i="4"/>
  <c r="AW75" i="4"/>
  <c r="AW76" i="4"/>
  <c r="AW77" i="4"/>
  <c r="AW78" i="4"/>
  <c r="AW79" i="4"/>
  <c r="AW80" i="4"/>
  <c r="AW81" i="4"/>
  <c r="AW82" i="4"/>
  <c r="AW83" i="4"/>
  <c r="AW84" i="4"/>
  <c r="AW85" i="4"/>
  <c r="AW86" i="4"/>
  <c r="AW87" i="4"/>
  <c r="AW88" i="4"/>
  <c r="AW89" i="4"/>
  <c r="AW90" i="4"/>
  <c r="AW91" i="4"/>
  <c r="AW92" i="4"/>
  <c r="AW93" i="4"/>
  <c r="AW94" i="4"/>
  <c r="AW95" i="4"/>
  <c r="AW96" i="4"/>
  <c r="AW97" i="4"/>
  <c r="AW98" i="4"/>
  <c r="AW99" i="4"/>
  <c r="AW100" i="4"/>
  <c r="AW101" i="4"/>
  <c r="AW102" i="4"/>
  <c r="AW103" i="4"/>
  <c r="AW104" i="4"/>
  <c r="AW105" i="4"/>
  <c r="AW106" i="4"/>
  <c r="AW107" i="4"/>
  <c r="AW108" i="4"/>
  <c r="AW109" i="4"/>
  <c r="AW110" i="4"/>
  <c r="AW111" i="4"/>
  <c r="AW112" i="4"/>
  <c r="AW113" i="4"/>
  <c r="AW114" i="4"/>
  <c r="AW115" i="4"/>
  <c r="AW116" i="4"/>
  <c r="AW117" i="4"/>
  <c r="AW118" i="4"/>
  <c r="AW119" i="4"/>
  <c r="AW120" i="4"/>
  <c r="AW121" i="4"/>
  <c r="AW122" i="4"/>
  <c r="AW123" i="4"/>
  <c r="AW124" i="4"/>
  <c r="AW125" i="4"/>
  <c r="AW126" i="4"/>
  <c r="AW127" i="4"/>
  <c r="AW128" i="4"/>
  <c r="AW129" i="4"/>
  <c r="AW130" i="4"/>
  <c r="AW131" i="4"/>
  <c r="AW132" i="4"/>
  <c r="AW133" i="4"/>
  <c r="AW134" i="4"/>
  <c r="AW135" i="4"/>
  <c r="AW136" i="4"/>
  <c r="AW137" i="4"/>
  <c r="AW138" i="4"/>
  <c r="AW139" i="4"/>
  <c r="AW140" i="4"/>
  <c r="AW141" i="4"/>
  <c r="AW142" i="4"/>
  <c r="AW143" i="4"/>
  <c r="AW144" i="4"/>
  <c r="AW145" i="4"/>
  <c r="AW146" i="4"/>
  <c r="AW147" i="4"/>
  <c r="AW148" i="4"/>
  <c r="AW149" i="4"/>
  <c r="AW150" i="4"/>
  <c r="AW151" i="4"/>
  <c r="AW152" i="4"/>
  <c r="AW153" i="4"/>
  <c r="AW154" i="4"/>
  <c r="AW155" i="4"/>
  <c r="AW156" i="4"/>
  <c r="AW157" i="4"/>
  <c r="AW158" i="4"/>
  <c r="A9" i="6"/>
  <c r="A10" i="6"/>
  <c r="A11" i="6"/>
  <c r="A12" i="6"/>
  <c r="A13" i="6"/>
  <c r="A14" i="6"/>
  <c r="A15" i="6"/>
  <c r="A16" i="6"/>
  <c r="A17" i="6"/>
  <c r="A18" i="6"/>
  <c r="A19" i="6"/>
  <c r="A20" i="6"/>
  <c r="A21" i="6"/>
  <c r="A22" i="6"/>
  <c r="A23" i="6"/>
  <c r="A24" i="6"/>
  <c r="I6" i="11"/>
  <c r="Q14" i="11"/>
  <c r="V9" i="20"/>
  <c r="P9" i="23"/>
  <c r="R9" i="23"/>
  <c r="X9" i="23" s="1"/>
  <c r="W9" i="23"/>
  <c r="B4" i="43"/>
  <c r="G164" i="28" a="1"/>
  <c r="G164" i="28" s="1"/>
  <c r="G163" i="28" a="1"/>
  <c r="G163" i="28"/>
  <c r="G162" i="28" a="1"/>
  <c r="G162" i="28" s="1"/>
  <c r="G161" i="28" a="1"/>
  <c r="G161" i="28"/>
  <c r="G160" i="28" a="1"/>
  <c r="G160" i="28"/>
  <c r="G159" i="28" a="1"/>
  <c r="G159" i="28"/>
  <c r="G126" i="28" a="1"/>
  <c r="G126" i="28" s="1"/>
  <c r="G125" i="28" a="1"/>
  <c r="G125" i="28" s="1"/>
  <c r="G124" i="28" a="1"/>
  <c r="G124" i="28"/>
  <c r="G123" i="28" a="1"/>
  <c r="G123" i="28" s="1"/>
  <c r="G122" i="28" a="1"/>
  <c r="G122" i="28" s="1"/>
  <c r="G121" i="28" a="1"/>
  <c r="G121" i="28"/>
  <c r="G76" i="28" a="1"/>
  <c r="G76" i="28" s="1"/>
  <c r="G75" i="28" a="1"/>
  <c r="G75" i="28" s="1"/>
  <c r="G74" i="28" a="1"/>
  <c r="G74" i="28"/>
  <c r="G73" i="28" a="1"/>
  <c r="G73" i="28" s="1"/>
  <c r="G72" i="28" a="1"/>
  <c r="G72" i="28" s="1"/>
  <c r="G71" i="28" a="1"/>
  <c r="G71" i="28"/>
  <c r="G38" i="28" a="1"/>
  <c r="G38" i="28" s="1"/>
  <c r="G37" i="28" a="1"/>
  <c r="G37" i="28" s="1"/>
  <c r="G36" i="28" a="1"/>
  <c r="G36" i="28"/>
  <c r="G35" i="28" a="1"/>
  <c r="G35" i="28" s="1"/>
  <c r="G34" i="28" a="1"/>
  <c r="G34" i="28"/>
  <c r="G33" i="28" a="1"/>
  <c r="G33" i="28"/>
  <c r="G19" i="28" a="1"/>
  <c r="G19" i="28" s="1"/>
  <c r="G14" i="28" a="1"/>
  <c r="G14" i="28" s="1"/>
  <c r="L24" i="11"/>
  <c r="V9" i="6"/>
  <c r="AU11" i="4"/>
  <c r="AY9" i="4"/>
  <c r="AY10" i="4"/>
  <c r="AG126" i="13"/>
  <c r="AI102" i="13"/>
  <c r="AG18" i="13"/>
  <c r="AY8" i="4"/>
  <c r="AV11" i="4"/>
  <c r="AV12" i="4"/>
  <c r="AV13" i="4"/>
  <c r="AV14" i="4"/>
  <c r="AV15" i="4"/>
  <c r="AV16" i="4"/>
  <c r="AV17" i="4"/>
  <c r="AV18" i="4"/>
  <c r="AV19" i="4"/>
  <c r="AV20" i="4"/>
  <c r="AV21" i="4"/>
  <c r="AV22" i="4"/>
  <c r="AV23" i="4"/>
  <c r="AV24" i="4"/>
  <c r="AV25" i="4"/>
  <c r="AV26" i="4"/>
  <c r="AV27" i="4"/>
  <c r="AV28" i="4"/>
  <c r="AV29" i="4"/>
  <c r="AV30" i="4"/>
  <c r="AV31" i="4"/>
  <c r="AV32" i="4"/>
  <c r="AV33" i="4"/>
  <c r="AV34" i="4"/>
  <c r="AV35" i="4"/>
  <c r="AV36" i="4"/>
  <c r="AV37" i="4"/>
  <c r="AV38" i="4"/>
  <c r="AV39" i="4"/>
  <c r="AV40" i="4"/>
  <c r="AV41" i="4"/>
  <c r="AV42" i="4"/>
  <c r="AV43" i="4"/>
  <c r="AV44" i="4"/>
  <c r="AV45" i="4"/>
  <c r="AV46" i="4"/>
  <c r="AV47" i="4"/>
  <c r="AV48" i="4"/>
  <c r="AV49" i="4"/>
  <c r="AV50" i="4"/>
  <c r="AV51" i="4"/>
  <c r="AV52" i="4"/>
  <c r="AV53" i="4"/>
  <c r="AV54" i="4"/>
  <c r="AV55" i="4"/>
  <c r="AV56" i="4"/>
  <c r="AV57" i="4"/>
  <c r="AV58" i="4"/>
  <c r="AV59" i="4"/>
  <c r="AV60" i="4"/>
  <c r="AV61" i="4"/>
  <c r="AV62" i="4"/>
  <c r="AV63" i="4"/>
  <c r="AV64" i="4"/>
  <c r="AV65" i="4"/>
  <c r="AV66" i="4"/>
  <c r="AV67" i="4"/>
  <c r="AV68" i="4"/>
  <c r="AV69" i="4"/>
  <c r="AV70" i="4"/>
  <c r="AV71" i="4"/>
  <c r="AV72" i="4"/>
  <c r="AV73" i="4"/>
  <c r="AV74" i="4"/>
  <c r="AV75" i="4"/>
  <c r="AV76" i="4"/>
  <c r="AV77" i="4"/>
  <c r="AV78" i="4"/>
  <c r="AV79" i="4"/>
  <c r="AV80" i="4"/>
  <c r="AV81" i="4"/>
  <c r="AV82" i="4"/>
  <c r="AV83" i="4"/>
  <c r="AV84" i="4"/>
  <c r="AV85" i="4"/>
  <c r="AV86" i="4"/>
  <c r="AV87" i="4"/>
  <c r="AV88" i="4"/>
  <c r="AV89" i="4"/>
  <c r="AV90" i="4"/>
  <c r="AV91" i="4"/>
  <c r="AV92" i="4"/>
  <c r="AV93" i="4"/>
  <c r="AV94" i="4"/>
  <c r="AV95" i="4"/>
  <c r="AV96" i="4"/>
  <c r="AV97" i="4"/>
  <c r="AV98" i="4"/>
  <c r="AV99" i="4"/>
  <c r="AV100" i="4"/>
  <c r="AV101" i="4"/>
  <c r="AV102" i="4"/>
  <c r="AV103" i="4"/>
  <c r="AV104" i="4"/>
  <c r="AV105" i="4"/>
  <c r="AV106" i="4"/>
  <c r="AV107" i="4"/>
  <c r="AV108" i="4"/>
  <c r="AV109" i="4"/>
  <c r="AV110" i="4"/>
  <c r="AV111" i="4"/>
  <c r="AV112" i="4"/>
  <c r="AV113" i="4"/>
  <c r="AV114" i="4"/>
  <c r="AV115" i="4"/>
  <c r="AV116" i="4"/>
  <c r="AV117" i="4"/>
  <c r="AV118" i="4"/>
  <c r="AV119" i="4"/>
  <c r="AV120" i="4"/>
  <c r="AV121" i="4"/>
  <c r="AV122" i="4"/>
  <c r="AV123" i="4"/>
  <c r="AV124" i="4"/>
  <c r="AV125" i="4"/>
  <c r="AV126" i="4"/>
  <c r="AV127" i="4"/>
  <c r="AV128" i="4"/>
  <c r="AV129" i="4"/>
  <c r="AV130" i="4"/>
  <c r="AV131" i="4"/>
  <c r="AV132" i="4"/>
  <c r="AV133" i="4"/>
  <c r="AV134" i="4"/>
  <c r="AV135" i="4"/>
  <c r="AV136" i="4"/>
  <c r="AV137" i="4"/>
  <c r="AV138" i="4"/>
  <c r="AV139" i="4"/>
  <c r="AV140" i="4"/>
  <c r="AV141" i="4"/>
  <c r="AV142" i="4"/>
  <c r="AV143" i="4"/>
  <c r="AV144" i="4"/>
  <c r="AV145" i="4"/>
  <c r="AV146" i="4"/>
  <c r="AV147" i="4"/>
  <c r="AV148" i="4"/>
  <c r="AV149" i="4"/>
  <c r="AV150" i="4"/>
  <c r="AV151" i="4"/>
  <c r="AV152" i="4"/>
  <c r="AV153" i="4"/>
  <c r="AV154" i="4"/>
  <c r="AV155" i="4"/>
  <c r="AV156" i="4"/>
  <c r="AV157" i="4"/>
  <c r="AV158" i="4"/>
  <c r="AV10" i="4"/>
  <c r="AH8" i="37"/>
  <c r="AO23" i="4"/>
  <c r="AW8" i="4"/>
  <c r="AH18" i="37"/>
  <c r="AH17" i="37"/>
  <c r="AH16" i="37"/>
  <c r="AH15" i="37"/>
  <c r="AH14" i="37"/>
  <c r="AH13" i="37"/>
  <c r="AH12" i="37"/>
  <c r="AH11" i="37"/>
  <c r="AH10" i="37"/>
  <c r="AH9" i="37"/>
  <c r="S24" i="11"/>
  <c r="M25" i="11"/>
  <c r="P10" i="23"/>
  <c r="G104" i="28" a="1"/>
  <c r="G104" i="28" s="1"/>
  <c r="G173" i="28" a="1"/>
  <c r="G173" i="28"/>
  <c r="G85" i="28" a="1"/>
  <c r="G85" i="28" s="1"/>
  <c r="W18" i="11"/>
  <c r="P18" i="23"/>
  <c r="P17" i="23"/>
  <c r="P16" i="23"/>
  <c r="P15" i="23"/>
  <c r="P14" i="23"/>
  <c r="P13" i="23"/>
  <c r="P12" i="23"/>
  <c r="P11" i="23"/>
  <c r="R11" i="23" s="1"/>
  <c r="P8" i="23"/>
  <c r="AN23" i="4"/>
  <c r="AM23" i="4"/>
  <c r="AL23" i="4"/>
  <c r="X157" i="11"/>
  <c r="W157" i="11"/>
  <c r="V157" i="11"/>
  <c r="U157" i="11"/>
  <c r="T157" i="11"/>
  <c r="S157" i="11"/>
  <c r="R157" i="11"/>
  <c r="Q157" i="11"/>
  <c r="P157" i="11"/>
  <c r="O157" i="11"/>
  <c r="N157" i="11"/>
  <c r="M157" i="11"/>
  <c r="X156" i="11"/>
  <c r="W156" i="11"/>
  <c r="V156" i="11"/>
  <c r="U156" i="11"/>
  <c r="T156" i="11"/>
  <c r="S156" i="11"/>
  <c r="R156" i="11"/>
  <c r="Q156" i="11"/>
  <c r="P156" i="11"/>
  <c r="O156" i="11"/>
  <c r="N156" i="11"/>
  <c r="M156" i="11"/>
  <c r="X155" i="11"/>
  <c r="W155" i="11"/>
  <c r="V155" i="11"/>
  <c r="U155" i="11"/>
  <c r="T155" i="11"/>
  <c r="S155" i="11"/>
  <c r="R155" i="11"/>
  <c r="Q155" i="11"/>
  <c r="P155" i="11"/>
  <c r="O155" i="11"/>
  <c r="N155" i="11"/>
  <c r="M155" i="11"/>
  <c r="X154" i="11"/>
  <c r="W154" i="11"/>
  <c r="V154" i="11"/>
  <c r="U154" i="11"/>
  <c r="T154" i="11"/>
  <c r="S154" i="11"/>
  <c r="R154" i="11"/>
  <c r="Q154" i="11"/>
  <c r="P154" i="11"/>
  <c r="O154" i="11"/>
  <c r="N154" i="11"/>
  <c r="M154" i="11"/>
  <c r="X153" i="11"/>
  <c r="W153" i="11"/>
  <c r="V153" i="11"/>
  <c r="U153" i="11"/>
  <c r="T153" i="11"/>
  <c r="S153" i="11"/>
  <c r="R153" i="11"/>
  <c r="Q153" i="11"/>
  <c r="P153" i="11"/>
  <c r="O153" i="11"/>
  <c r="N153" i="11"/>
  <c r="M153" i="11"/>
  <c r="X152" i="11"/>
  <c r="W152" i="11"/>
  <c r="V152" i="11"/>
  <c r="U152" i="11"/>
  <c r="T152" i="11"/>
  <c r="S152" i="11"/>
  <c r="R152" i="11"/>
  <c r="Q152" i="11"/>
  <c r="P152" i="11"/>
  <c r="O152" i="11"/>
  <c r="N152" i="11"/>
  <c r="M152" i="11"/>
  <c r="X151" i="11"/>
  <c r="W151" i="11"/>
  <c r="V151" i="11"/>
  <c r="U151" i="11"/>
  <c r="T151" i="11"/>
  <c r="S151" i="11"/>
  <c r="R151" i="11"/>
  <c r="Q151" i="11"/>
  <c r="P151" i="11"/>
  <c r="O151" i="11"/>
  <c r="N151" i="11"/>
  <c r="M151" i="11"/>
  <c r="X150" i="11"/>
  <c r="W150" i="11"/>
  <c r="V150" i="11"/>
  <c r="U150" i="11"/>
  <c r="T150" i="11"/>
  <c r="S150" i="11"/>
  <c r="R150" i="11"/>
  <c r="Q150" i="11"/>
  <c r="P150" i="11"/>
  <c r="O150" i="11"/>
  <c r="N150" i="11"/>
  <c r="M150" i="11"/>
  <c r="X149" i="11"/>
  <c r="W149" i="11"/>
  <c r="V149" i="11"/>
  <c r="U149" i="11"/>
  <c r="T149" i="11"/>
  <c r="S149" i="11"/>
  <c r="R149" i="11"/>
  <c r="Q149" i="11"/>
  <c r="P149" i="11"/>
  <c r="O149" i="11"/>
  <c r="N149" i="11"/>
  <c r="M149" i="11"/>
  <c r="X148" i="11"/>
  <c r="W148" i="11"/>
  <c r="V148" i="11"/>
  <c r="U148" i="11"/>
  <c r="T148" i="11"/>
  <c r="S148" i="11"/>
  <c r="R148" i="11"/>
  <c r="Q148" i="11"/>
  <c r="P148" i="11"/>
  <c r="O148" i="11"/>
  <c r="N148" i="11"/>
  <c r="M148" i="11"/>
  <c r="X147" i="11"/>
  <c r="W147" i="11"/>
  <c r="V147" i="11"/>
  <c r="U147" i="11"/>
  <c r="T147" i="11"/>
  <c r="S147" i="11"/>
  <c r="R147" i="11"/>
  <c r="Q147" i="11"/>
  <c r="P147" i="11"/>
  <c r="O147" i="11"/>
  <c r="N147" i="11"/>
  <c r="M147" i="11"/>
  <c r="X146" i="11"/>
  <c r="W146" i="11"/>
  <c r="V146" i="11"/>
  <c r="U146" i="11"/>
  <c r="T146" i="11"/>
  <c r="S146" i="11"/>
  <c r="R146" i="11"/>
  <c r="Q146" i="11"/>
  <c r="P146" i="11"/>
  <c r="O146" i="11"/>
  <c r="N146" i="11"/>
  <c r="M146" i="11"/>
  <c r="X145" i="11"/>
  <c r="W145" i="11"/>
  <c r="V145" i="11"/>
  <c r="U145" i="11"/>
  <c r="T145" i="11"/>
  <c r="S145" i="11"/>
  <c r="R145" i="11"/>
  <c r="Q145" i="11"/>
  <c r="P145" i="11"/>
  <c r="O145" i="11"/>
  <c r="N145" i="11"/>
  <c r="M145" i="11"/>
  <c r="X144" i="11"/>
  <c r="W144" i="11"/>
  <c r="V144" i="11"/>
  <c r="U144" i="11"/>
  <c r="T144" i="11"/>
  <c r="S144" i="11"/>
  <c r="R144" i="11"/>
  <c r="Q144" i="11"/>
  <c r="P144" i="11"/>
  <c r="O144" i="11"/>
  <c r="N144" i="11"/>
  <c r="M144" i="11"/>
  <c r="X143" i="11"/>
  <c r="W143" i="11"/>
  <c r="V143" i="11"/>
  <c r="U143" i="11"/>
  <c r="T143" i="11"/>
  <c r="S143" i="11"/>
  <c r="R143" i="11"/>
  <c r="Q143" i="11"/>
  <c r="P143" i="11"/>
  <c r="O143" i="11"/>
  <c r="N143" i="11"/>
  <c r="M143" i="11"/>
  <c r="X142" i="11"/>
  <c r="W142" i="11"/>
  <c r="V142" i="11"/>
  <c r="U142" i="11"/>
  <c r="T142" i="11"/>
  <c r="S142" i="11"/>
  <c r="R142" i="11"/>
  <c r="Q142" i="11"/>
  <c r="P142" i="11"/>
  <c r="O142" i="11"/>
  <c r="N142" i="11"/>
  <c r="M142" i="11"/>
  <c r="X141" i="11"/>
  <c r="W141" i="11"/>
  <c r="V141" i="11"/>
  <c r="U141" i="11"/>
  <c r="T141" i="11"/>
  <c r="S141" i="11"/>
  <c r="R141" i="11"/>
  <c r="Q141" i="11"/>
  <c r="P141" i="11"/>
  <c r="O141" i="11"/>
  <c r="N141" i="11"/>
  <c r="M141" i="11"/>
  <c r="X140" i="11"/>
  <c r="W140" i="11"/>
  <c r="V140" i="11"/>
  <c r="U140" i="11"/>
  <c r="T140" i="11"/>
  <c r="S140" i="11"/>
  <c r="R140" i="11"/>
  <c r="Q140" i="11"/>
  <c r="P140" i="11"/>
  <c r="O140" i="11"/>
  <c r="N140" i="11"/>
  <c r="M140" i="11"/>
  <c r="X139" i="11"/>
  <c r="W139" i="11"/>
  <c r="V139" i="11"/>
  <c r="U139" i="11"/>
  <c r="T139" i="11"/>
  <c r="S139" i="11"/>
  <c r="R139" i="11"/>
  <c r="Q139" i="11"/>
  <c r="P139" i="11"/>
  <c r="O139" i="11"/>
  <c r="N139" i="11"/>
  <c r="M139" i="11"/>
  <c r="X138" i="11"/>
  <c r="W138" i="11"/>
  <c r="V138" i="11"/>
  <c r="U138" i="11"/>
  <c r="T138" i="11"/>
  <c r="S138" i="11"/>
  <c r="R138" i="11"/>
  <c r="Q138" i="11"/>
  <c r="P138" i="11"/>
  <c r="O138" i="11"/>
  <c r="N138" i="11"/>
  <c r="M138" i="11"/>
  <c r="X137" i="11"/>
  <c r="W137" i="11"/>
  <c r="V137" i="11"/>
  <c r="U137" i="11"/>
  <c r="T137" i="11"/>
  <c r="S137" i="11"/>
  <c r="R137" i="11"/>
  <c r="Q137" i="11"/>
  <c r="P137" i="11"/>
  <c r="O137" i="11"/>
  <c r="N137" i="11"/>
  <c r="M137" i="11"/>
  <c r="X136" i="11"/>
  <c r="W136" i="11"/>
  <c r="V136" i="11"/>
  <c r="U136" i="11"/>
  <c r="T136" i="11"/>
  <c r="S136" i="11"/>
  <c r="R136" i="11"/>
  <c r="Q136" i="11"/>
  <c r="P136" i="11"/>
  <c r="O136" i="11"/>
  <c r="N136" i="11"/>
  <c r="M136" i="11"/>
  <c r="X135" i="11"/>
  <c r="W135" i="11"/>
  <c r="V135" i="11"/>
  <c r="U135" i="11"/>
  <c r="T135" i="11"/>
  <c r="S135" i="11"/>
  <c r="R135" i="11"/>
  <c r="Q135" i="11"/>
  <c r="P135" i="11"/>
  <c r="O135" i="11"/>
  <c r="N135" i="11"/>
  <c r="M135" i="11"/>
  <c r="X134" i="11"/>
  <c r="W134" i="11"/>
  <c r="V134" i="11"/>
  <c r="U134" i="11"/>
  <c r="T134" i="11"/>
  <c r="S134" i="11"/>
  <c r="R134" i="11"/>
  <c r="Q134" i="11"/>
  <c r="P134" i="11"/>
  <c r="O134" i="11"/>
  <c r="N134" i="11"/>
  <c r="M134" i="11"/>
  <c r="X133" i="11"/>
  <c r="W133" i="11"/>
  <c r="V133" i="11"/>
  <c r="U133" i="11"/>
  <c r="T133" i="11"/>
  <c r="S133" i="11"/>
  <c r="R133" i="11"/>
  <c r="Q133" i="11"/>
  <c r="P133" i="11"/>
  <c r="O133" i="11"/>
  <c r="N133" i="11"/>
  <c r="M133" i="11"/>
  <c r="X132" i="11"/>
  <c r="W132" i="11"/>
  <c r="V132" i="11"/>
  <c r="U132" i="11"/>
  <c r="T132" i="11"/>
  <c r="S132" i="11"/>
  <c r="R132" i="11"/>
  <c r="Q132" i="11"/>
  <c r="P132" i="11"/>
  <c r="O132" i="11"/>
  <c r="N132" i="11"/>
  <c r="M132" i="11"/>
  <c r="X131" i="11"/>
  <c r="W131" i="11"/>
  <c r="V131" i="11"/>
  <c r="U131" i="11"/>
  <c r="T131" i="11"/>
  <c r="S131" i="11"/>
  <c r="R131" i="11"/>
  <c r="Q131" i="11"/>
  <c r="P131" i="11"/>
  <c r="O131" i="11"/>
  <c r="N131" i="11"/>
  <c r="M131" i="11"/>
  <c r="X130" i="11"/>
  <c r="W130" i="11"/>
  <c r="V130" i="11"/>
  <c r="U130" i="11"/>
  <c r="T130" i="11"/>
  <c r="S130" i="11"/>
  <c r="R130" i="11"/>
  <c r="Q130" i="11"/>
  <c r="P130" i="11"/>
  <c r="O130" i="11"/>
  <c r="N130" i="11"/>
  <c r="M130" i="11"/>
  <c r="X129" i="11"/>
  <c r="W129" i="11"/>
  <c r="V129" i="11"/>
  <c r="U129" i="11"/>
  <c r="T129" i="11"/>
  <c r="S129" i="11"/>
  <c r="R129" i="11"/>
  <c r="Q129" i="11"/>
  <c r="P129" i="11"/>
  <c r="O129" i="11"/>
  <c r="N129" i="11"/>
  <c r="M129" i="11"/>
  <c r="X128" i="11"/>
  <c r="W128" i="11"/>
  <c r="V128" i="11"/>
  <c r="U128" i="11"/>
  <c r="T128" i="11"/>
  <c r="S128" i="11"/>
  <c r="R128" i="11"/>
  <c r="Q128" i="11"/>
  <c r="P128" i="11"/>
  <c r="O128" i="11"/>
  <c r="N128" i="11"/>
  <c r="M128" i="11"/>
  <c r="X127" i="11"/>
  <c r="W127" i="11"/>
  <c r="V127" i="11"/>
  <c r="U127" i="11"/>
  <c r="T127" i="11"/>
  <c r="S127" i="11"/>
  <c r="R127" i="11"/>
  <c r="Q127" i="11"/>
  <c r="P127" i="11"/>
  <c r="O127" i="11"/>
  <c r="N127" i="11"/>
  <c r="M127" i="11"/>
  <c r="X126" i="11"/>
  <c r="W126" i="11"/>
  <c r="V126" i="11"/>
  <c r="U126" i="11"/>
  <c r="T126" i="11"/>
  <c r="S126" i="11"/>
  <c r="R126" i="11"/>
  <c r="Q126" i="11"/>
  <c r="P126" i="11"/>
  <c r="O126" i="11"/>
  <c r="N126" i="11"/>
  <c r="M126" i="11"/>
  <c r="X125" i="11"/>
  <c r="W125" i="11"/>
  <c r="V125" i="11"/>
  <c r="U125" i="11"/>
  <c r="T125" i="11"/>
  <c r="S125" i="11"/>
  <c r="R125" i="11"/>
  <c r="Q125" i="11"/>
  <c r="P125" i="11"/>
  <c r="O125" i="11"/>
  <c r="N125" i="11"/>
  <c r="M125" i="11"/>
  <c r="X124" i="11"/>
  <c r="W124" i="11"/>
  <c r="V124" i="11"/>
  <c r="U124" i="11"/>
  <c r="T124" i="11"/>
  <c r="S124" i="11"/>
  <c r="R124" i="11"/>
  <c r="Q124" i="11"/>
  <c r="P124" i="11"/>
  <c r="O124" i="11"/>
  <c r="N124" i="11"/>
  <c r="M124" i="11"/>
  <c r="X123" i="11"/>
  <c r="W123" i="11"/>
  <c r="V123" i="11"/>
  <c r="U123" i="11"/>
  <c r="T123" i="11"/>
  <c r="S123" i="11"/>
  <c r="R123" i="11"/>
  <c r="Q123" i="11"/>
  <c r="P123" i="11"/>
  <c r="O123" i="11"/>
  <c r="N123" i="11"/>
  <c r="M123" i="11"/>
  <c r="X122" i="11"/>
  <c r="W122" i="11"/>
  <c r="V122" i="11"/>
  <c r="U122" i="11"/>
  <c r="T122" i="11"/>
  <c r="S122" i="11"/>
  <c r="R122" i="11"/>
  <c r="Q122" i="11"/>
  <c r="P122" i="11"/>
  <c r="O122" i="11"/>
  <c r="N122" i="11"/>
  <c r="M122" i="11"/>
  <c r="X121" i="11"/>
  <c r="W121" i="11"/>
  <c r="V121" i="11"/>
  <c r="U121" i="11"/>
  <c r="T121" i="11"/>
  <c r="S121" i="11"/>
  <c r="R121" i="11"/>
  <c r="Q121" i="11"/>
  <c r="P121" i="11"/>
  <c r="O121" i="11"/>
  <c r="N121" i="11"/>
  <c r="M121" i="11"/>
  <c r="X120" i="11"/>
  <c r="W120" i="11"/>
  <c r="V120" i="11"/>
  <c r="U120" i="11"/>
  <c r="T120" i="11"/>
  <c r="S120" i="11"/>
  <c r="R120" i="11"/>
  <c r="Q120" i="11"/>
  <c r="P120" i="11"/>
  <c r="O120" i="11"/>
  <c r="N120" i="11"/>
  <c r="M120" i="11"/>
  <c r="X119" i="11"/>
  <c r="W119" i="11"/>
  <c r="V119" i="11"/>
  <c r="U119" i="11"/>
  <c r="T119" i="11"/>
  <c r="S119" i="11"/>
  <c r="R119" i="11"/>
  <c r="Q119" i="11"/>
  <c r="P119" i="11"/>
  <c r="O119" i="11"/>
  <c r="N119" i="11"/>
  <c r="M119" i="11"/>
  <c r="X118" i="11"/>
  <c r="W118" i="11"/>
  <c r="V118" i="11"/>
  <c r="U118" i="11"/>
  <c r="T118" i="11"/>
  <c r="S118" i="11"/>
  <c r="R118" i="11"/>
  <c r="Q118" i="11"/>
  <c r="P118" i="11"/>
  <c r="O118" i="11"/>
  <c r="N118" i="11"/>
  <c r="M118" i="11"/>
  <c r="X117" i="11"/>
  <c r="W117" i="11"/>
  <c r="V117" i="11"/>
  <c r="U117" i="11"/>
  <c r="T117" i="11"/>
  <c r="S117" i="11"/>
  <c r="R117" i="11"/>
  <c r="Q117" i="11"/>
  <c r="P117" i="11"/>
  <c r="O117" i="11"/>
  <c r="N117" i="11"/>
  <c r="M117" i="11"/>
  <c r="X116" i="11"/>
  <c r="W116" i="11"/>
  <c r="V116" i="11"/>
  <c r="U116" i="11"/>
  <c r="T116" i="11"/>
  <c r="S116" i="11"/>
  <c r="R116" i="11"/>
  <c r="Q116" i="11"/>
  <c r="P116" i="11"/>
  <c r="O116" i="11"/>
  <c r="N116" i="11"/>
  <c r="M116" i="11"/>
  <c r="X115" i="11"/>
  <c r="W115" i="11"/>
  <c r="V115" i="11"/>
  <c r="U115" i="11"/>
  <c r="T115" i="11"/>
  <c r="S115" i="11"/>
  <c r="R115" i="11"/>
  <c r="Q115" i="11"/>
  <c r="P115" i="11"/>
  <c r="O115" i="11"/>
  <c r="N115" i="11"/>
  <c r="M115" i="11"/>
  <c r="X114" i="11"/>
  <c r="W114" i="11"/>
  <c r="V114" i="11"/>
  <c r="U114" i="11"/>
  <c r="T114" i="11"/>
  <c r="S114" i="11"/>
  <c r="R114" i="11"/>
  <c r="Q114" i="11"/>
  <c r="P114" i="11"/>
  <c r="O114" i="11"/>
  <c r="N114" i="11"/>
  <c r="M114" i="11"/>
  <c r="X113" i="11"/>
  <c r="W113" i="11"/>
  <c r="V113" i="11"/>
  <c r="U113" i="11"/>
  <c r="T113" i="11"/>
  <c r="S113" i="11"/>
  <c r="R113" i="11"/>
  <c r="Q113" i="11"/>
  <c r="P113" i="11"/>
  <c r="O113" i="11"/>
  <c r="N113" i="11"/>
  <c r="M113" i="11"/>
  <c r="X112" i="11"/>
  <c r="W112" i="11"/>
  <c r="V112" i="11"/>
  <c r="U112" i="11"/>
  <c r="T112" i="11"/>
  <c r="S112" i="11"/>
  <c r="R112" i="11"/>
  <c r="Q112" i="11"/>
  <c r="P112" i="11"/>
  <c r="O112" i="11"/>
  <c r="N112" i="11"/>
  <c r="M112" i="11"/>
  <c r="X111" i="11"/>
  <c r="W111" i="11"/>
  <c r="V111" i="11"/>
  <c r="U111" i="11"/>
  <c r="T111" i="11"/>
  <c r="S111" i="11"/>
  <c r="R111" i="11"/>
  <c r="Q111" i="11"/>
  <c r="P111" i="11"/>
  <c r="O111" i="11"/>
  <c r="N111" i="11"/>
  <c r="M111" i="11"/>
  <c r="X110" i="11"/>
  <c r="W110" i="11"/>
  <c r="V110" i="11"/>
  <c r="U110" i="11"/>
  <c r="T110" i="11"/>
  <c r="S110" i="11"/>
  <c r="R110" i="11"/>
  <c r="Q110" i="11"/>
  <c r="P110" i="11"/>
  <c r="O110" i="11"/>
  <c r="N110" i="11"/>
  <c r="M110" i="11"/>
  <c r="X109" i="11"/>
  <c r="W109" i="11"/>
  <c r="V109" i="11"/>
  <c r="U109" i="11"/>
  <c r="T109" i="11"/>
  <c r="S109" i="11"/>
  <c r="R109" i="11"/>
  <c r="Q109" i="11"/>
  <c r="P109" i="11"/>
  <c r="O109" i="11"/>
  <c r="N109" i="11"/>
  <c r="M109" i="11"/>
  <c r="X108" i="11"/>
  <c r="W108" i="11"/>
  <c r="V108" i="11"/>
  <c r="U108" i="11"/>
  <c r="T108" i="11"/>
  <c r="S108" i="11"/>
  <c r="R108" i="11"/>
  <c r="Q108" i="11"/>
  <c r="P108" i="11"/>
  <c r="O108" i="11"/>
  <c r="N108" i="11"/>
  <c r="M108" i="11"/>
  <c r="X107" i="11"/>
  <c r="W107" i="11"/>
  <c r="V107" i="11"/>
  <c r="U107" i="11"/>
  <c r="T107" i="11"/>
  <c r="S107" i="11"/>
  <c r="R107" i="11"/>
  <c r="Q107" i="11"/>
  <c r="P107" i="11"/>
  <c r="O107" i="11"/>
  <c r="N107" i="11"/>
  <c r="M107" i="11"/>
  <c r="X106" i="11"/>
  <c r="W106" i="11"/>
  <c r="V106" i="11"/>
  <c r="U106" i="11"/>
  <c r="T106" i="11"/>
  <c r="S106" i="11"/>
  <c r="R106" i="11"/>
  <c r="Q106" i="11"/>
  <c r="P106" i="11"/>
  <c r="O106" i="11"/>
  <c r="N106" i="11"/>
  <c r="M106" i="11"/>
  <c r="X105" i="11"/>
  <c r="W105" i="11"/>
  <c r="V105" i="11"/>
  <c r="U105" i="11"/>
  <c r="T105" i="11"/>
  <c r="S105" i="11"/>
  <c r="R105" i="11"/>
  <c r="Q105" i="11"/>
  <c r="P105" i="11"/>
  <c r="O105" i="11"/>
  <c r="N105" i="11"/>
  <c r="M105" i="11"/>
  <c r="X104" i="11"/>
  <c r="W104" i="11"/>
  <c r="V104" i="11"/>
  <c r="U104" i="11"/>
  <c r="T104" i="11"/>
  <c r="S104" i="11"/>
  <c r="R104" i="11"/>
  <c r="Q104" i="11"/>
  <c r="P104" i="11"/>
  <c r="O104" i="11"/>
  <c r="N104" i="11"/>
  <c r="M104" i="11"/>
  <c r="X103" i="11"/>
  <c r="W103" i="11"/>
  <c r="V103" i="11"/>
  <c r="U103" i="11"/>
  <c r="T103" i="11"/>
  <c r="S103" i="11"/>
  <c r="R103" i="11"/>
  <c r="Q103" i="11"/>
  <c r="P103" i="11"/>
  <c r="O103" i="11"/>
  <c r="N103" i="11"/>
  <c r="M103" i="11"/>
  <c r="X102" i="11"/>
  <c r="W102" i="11"/>
  <c r="V102" i="11"/>
  <c r="U102" i="11"/>
  <c r="T102" i="11"/>
  <c r="S102" i="11"/>
  <c r="R102" i="11"/>
  <c r="Q102" i="11"/>
  <c r="P102" i="11"/>
  <c r="O102" i="11"/>
  <c r="N102" i="11"/>
  <c r="M102" i="11"/>
  <c r="X101" i="11"/>
  <c r="W101" i="11"/>
  <c r="V101" i="11"/>
  <c r="U101" i="11"/>
  <c r="T101" i="11"/>
  <c r="S101" i="11"/>
  <c r="R101" i="11"/>
  <c r="Q101" i="11"/>
  <c r="P101" i="11"/>
  <c r="O101" i="11"/>
  <c r="N101" i="11"/>
  <c r="M101" i="11"/>
  <c r="X100" i="11"/>
  <c r="W100" i="11"/>
  <c r="V100" i="11"/>
  <c r="U100" i="11"/>
  <c r="T100" i="11"/>
  <c r="S100" i="11"/>
  <c r="R100" i="11"/>
  <c r="Q100" i="11"/>
  <c r="P100" i="11"/>
  <c r="O100" i="11"/>
  <c r="N100" i="11"/>
  <c r="M100" i="11"/>
  <c r="X99" i="11"/>
  <c r="W99" i="11"/>
  <c r="V99" i="11"/>
  <c r="U99" i="11"/>
  <c r="T99" i="11"/>
  <c r="S99" i="11"/>
  <c r="R99" i="11"/>
  <c r="Q99" i="11"/>
  <c r="P99" i="11"/>
  <c r="O99" i="11"/>
  <c r="N99" i="11"/>
  <c r="M99" i="11"/>
  <c r="X98" i="11"/>
  <c r="W98" i="11"/>
  <c r="V98" i="11"/>
  <c r="U98" i="11"/>
  <c r="T98" i="11"/>
  <c r="S98" i="11"/>
  <c r="R98" i="11"/>
  <c r="Q98" i="11"/>
  <c r="P98" i="11"/>
  <c r="O98" i="11"/>
  <c r="N98" i="11"/>
  <c r="M98" i="11"/>
  <c r="X97" i="11"/>
  <c r="W97" i="11"/>
  <c r="V97" i="11"/>
  <c r="U97" i="11"/>
  <c r="T97" i="11"/>
  <c r="S97" i="11"/>
  <c r="R97" i="11"/>
  <c r="Q97" i="11"/>
  <c r="P97" i="11"/>
  <c r="O97" i="11"/>
  <c r="N97" i="11"/>
  <c r="M97" i="11"/>
  <c r="X96" i="11"/>
  <c r="W96" i="11"/>
  <c r="V96" i="11"/>
  <c r="U96" i="11"/>
  <c r="T96" i="11"/>
  <c r="S96" i="11"/>
  <c r="R96" i="11"/>
  <c r="Q96" i="11"/>
  <c r="P96" i="11"/>
  <c r="O96" i="11"/>
  <c r="N96" i="11"/>
  <c r="M96" i="11"/>
  <c r="X95" i="11"/>
  <c r="W95" i="11"/>
  <c r="V95" i="11"/>
  <c r="U95" i="11"/>
  <c r="T95" i="11"/>
  <c r="S95" i="11"/>
  <c r="R95" i="11"/>
  <c r="Q95" i="11"/>
  <c r="P95" i="11"/>
  <c r="O95" i="11"/>
  <c r="N95" i="11"/>
  <c r="M95" i="11"/>
  <c r="X94" i="11"/>
  <c r="W94" i="11"/>
  <c r="V94" i="11"/>
  <c r="U94" i="11"/>
  <c r="T94" i="11"/>
  <c r="S94" i="11"/>
  <c r="R94" i="11"/>
  <c r="Q94" i="11"/>
  <c r="P94" i="11"/>
  <c r="O94" i="11"/>
  <c r="N94" i="11"/>
  <c r="M94" i="11"/>
  <c r="X93" i="11"/>
  <c r="W93" i="11"/>
  <c r="V93" i="11"/>
  <c r="U93" i="11"/>
  <c r="T93" i="11"/>
  <c r="S93" i="11"/>
  <c r="R93" i="11"/>
  <c r="Q93" i="11"/>
  <c r="P93" i="11"/>
  <c r="O93" i="11"/>
  <c r="N93" i="11"/>
  <c r="M93" i="11"/>
  <c r="X92" i="11"/>
  <c r="W92" i="11"/>
  <c r="V92" i="11"/>
  <c r="U92" i="11"/>
  <c r="T92" i="11"/>
  <c r="S92" i="11"/>
  <c r="R92" i="11"/>
  <c r="Q92" i="11"/>
  <c r="P92" i="11"/>
  <c r="O92" i="11"/>
  <c r="N92" i="11"/>
  <c r="M92" i="11"/>
  <c r="X91" i="11"/>
  <c r="W91" i="11"/>
  <c r="V91" i="11"/>
  <c r="U91" i="11"/>
  <c r="T91" i="11"/>
  <c r="S91" i="11"/>
  <c r="R91" i="11"/>
  <c r="Q91" i="11"/>
  <c r="P91" i="11"/>
  <c r="O91" i="11"/>
  <c r="N91" i="11"/>
  <c r="M91" i="11"/>
  <c r="X90" i="11"/>
  <c r="W90" i="11"/>
  <c r="V90" i="11"/>
  <c r="U90" i="11"/>
  <c r="T90" i="11"/>
  <c r="S90" i="11"/>
  <c r="R90" i="11"/>
  <c r="Q90" i="11"/>
  <c r="P90" i="11"/>
  <c r="O90" i="11"/>
  <c r="N90" i="11"/>
  <c r="M90" i="11"/>
  <c r="X89" i="11"/>
  <c r="W89" i="11"/>
  <c r="V89" i="11"/>
  <c r="U89" i="11"/>
  <c r="T89" i="11"/>
  <c r="S89" i="11"/>
  <c r="R89" i="11"/>
  <c r="Q89" i="11"/>
  <c r="P89" i="11"/>
  <c r="O89" i="11"/>
  <c r="N89" i="11"/>
  <c r="M89" i="11"/>
  <c r="X88" i="11"/>
  <c r="W88" i="11"/>
  <c r="V88" i="11"/>
  <c r="U88" i="11"/>
  <c r="T88" i="11"/>
  <c r="S88" i="11"/>
  <c r="R88" i="11"/>
  <c r="Q88" i="11"/>
  <c r="P88" i="11"/>
  <c r="O88" i="11"/>
  <c r="N88" i="11"/>
  <c r="M88" i="11"/>
  <c r="X87" i="11"/>
  <c r="W87" i="11"/>
  <c r="V87" i="11"/>
  <c r="U87" i="11"/>
  <c r="T87" i="11"/>
  <c r="S87" i="11"/>
  <c r="R87" i="11"/>
  <c r="Q87" i="11"/>
  <c r="P87" i="11"/>
  <c r="O87" i="11"/>
  <c r="N87" i="11"/>
  <c r="M87" i="11"/>
  <c r="X86" i="11"/>
  <c r="W86" i="11"/>
  <c r="V86" i="11"/>
  <c r="U86" i="11"/>
  <c r="T86" i="11"/>
  <c r="S86" i="11"/>
  <c r="R86" i="11"/>
  <c r="Q86" i="11"/>
  <c r="P86" i="11"/>
  <c r="O86" i="11"/>
  <c r="N86" i="11"/>
  <c r="M86" i="11"/>
  <c r="X85" i="11"/>
  <c r="W85" i="11"/>
  <c r="V85" i="11"/>
  <c r="U85" i="11"/>
  <c r="T85" i="11"/>
  <c r="S85" i="11"/>
  <c r="R85" i="11"/>
  <c r="Q85" i="11"/>
  <c r="P85" i="11"/>
  <c r="O85" i="11"/>
  <c r="N85" i="11"/>
  <c r="M85" i="11"/>
  <c r="X84" i="11"/>
  <c r="W84" i="11"/>
  <c r="V84" i="11"/>
  <c r="U84" i="11"/>
  <c r="T84" i="11"/>
  <c r="S84" i="11"/>
  <c r="R84" i="11"/>
  <c r="Q84" i="11"/>
  <c r="P84" i="11"/>
  <c r="O84" i="11"/>
  <c r="N84" i="11"/>
  <c r="M84" i="11"/>
  <c r="X83" i="11"/>
  <c r="W83" i="11"/>
  <c r="V83" i="11"/>
  <c r="U83" i="11"/>
  <c r="T83" i="11"/>
  <c r="S83" i="11"/>
  <c r="R83" i="11"/>
  <c r="Q83" i="11"/>
  <c r="P83" i="11"/>
  <c r="O83" i="11"/>
  <c r="N83" i="11"/>
  <c r="M83" i="11"/>
  <c r="X82" i="11"/>
  <c r="W82" i="11"/>
  <c r="V82" i="11"/>
  <c r="U82" i="11"/>
  <c r="T82" i="11"/>
  <c r="S82" i="11"/>
  <c r="R82" i="11"/>
  <c r="Q82" i="11"/>
  <c r="P82" i="11"/>
  <c r="O82" i="11"/>
  <c r="N82" i="11"/>
  <c r="M82" i="11"/>
  <c r="X81" i="11"/>
  <c r="W81" i="11"/>
  <c r="V81" i="11"/>
  <c r="U81" i="11"/>
  <c r="T81" i="11"/>
  <c r="S81" i="11"/>
  <c r="R81" i="11"/>
  <c r="Q81" i="11"/>
  <c r="P81" i="11"/>
  <c r="O81" i="11"/>
  <c r="N81" i="11"/>
  <c r="M81" i="11"/>
  <c r="X80" i="11"/>
  <c r="W80" i="11"/>
  <c r="V80" i="11"/>
  <c r="U80" i="11"/>
  <c r="T80" i="11"/>
  <c r="S80" i="11"/>
  <c r="R80" i="11"/>
  <c r="Q80" i="11"/>
  <c r="P80" i="11"/>
  <c r="O80" i="11"/>
  <c r="N80" i="11"/>
  <c r="M80" i="11"/>
  <c r="X79" i="11"/>
  <c r="W79" i="11"/>
  <c r="V79" i="11"/>
  <c r="U79" i="11"/>
  <c r="T79" i="11"/>
  <c r="S79" i="11"/>
  <c r="R79" i="11"/>
  <c r="Q79" i="11"/>
  <c r="P79" i="11"/>
  <c r="O79" i="11"/>
  <c r="N79" i="11"/>
  <c r="M79" i="11"/>
  <c r="X78" i="11"/>
  <c r="W78" i="11"/>
  <c r="V78" i="11"/>
  <c r="U78" i="11"/>
  <c r="T78" i="11"/>
  <c r="S78" i="11"/>
  <c r="R78" i="11"/>
  <c r="Q78" i="11"/>
  <c r="P78" i="11"/>
  <c r="O78" i="11"/>
  <c r="N78" i="11"/>
  <c r="M78" i="11"/>
  <c r="X77" i="11"/>
  <c r="W77" i="11"/>
  <c r="V77" i="11"/>
  <c r="U77" i="11"/>
  <c r="T77" i="11"/>
  <c r="S77" i="11"/>
  <c r="R77" i="11"/>
  <c r="Q77" i="11"/>
  <c r="P77" i="11"/>
  <c r="O77" i="11"/>
  <c r="N77" i="11"/>
  <c r="M77" i="11"/>
  <c r="X76" i="11"/>
  <c r="W76" i="11"/>
  <c r="V76" i="11"/>
  <c r="U76" i="11"/>
  <c r="T76" i="11"/>
  <c r="S76" i="11"/>
  <c r="R76" i="11"/>
  <c r="Q76" i="11"/>
  <c r="P76" i="11"/>
  <c r="O76" i="11"/>
  <c r="N76" i="11"/>
  <c r="M76" i="11"/>
  <c r="X75" i="11"/>
  <c r="W75" i="11"/>
  <c r="V75" i="11"/>
  <c r="U75" i="11"/>
  <c r="T75" i="11"/>
  <c r="S75" i="11"/>
  <c r="R75" i="11"/>
  <c r="Q75" i="11"/>
  <c r="P75" i="11"/>
  <c r="O75" i="11"/>
  <c r="N75" i="11"/>
  <c r="M75" i="11"/>
  <c r="X74" i="11"/>
  <c r="W74" i="11"/>
  <c r="V74" i="11"/>
  <c r="U74" i="11"/>
  <c r="T74" i="11"/>
  <c r="S74" i="11"/>
  <c r="R74" i="11"/>
  <c r="Q74" i="11"/>
  <c r="P74" i="11"/>
  <c r="O74" i="11"/>
  <c r="N74" i="11"/>
  <c r="M74" i="11"/>
  <c r="X73" i="11"/>
  <c r="W73" i="11"/>
  <c r="V73" i="11"/>
  <c r="U73" i="11"/>
  <c r="T73" i="11"/>
  <c r="S73" i="11"/>
  <c r="R73" i="11"/>
  <c r="Q73" i="11"/>
  <c r="P73" i="11"/>
  <c r="O73" i="11"/>
  <c r="N73" i="11"/>
  <c r="M73" i="11"/>
  <c r="X72" i="11"/>
  <c r="W72" i="11"/>
  <c r="V72" i="11"/>
  <c r="U72" i="11"/>
  <c r="T72" i="11"/>
  <c r="S72" i="11"/>
  <c r="R72" i="11"/>
  <c r="Q72" i="11"/>
  <c r="P72" i="11"/>
  <c r="O72" i="11"/>
  <c r="N72" i="11"/>
  <c r="M72" i="11"/>
  <c r="X71" i="11"/>
  <c r="W71" i="11"/>
  <c r="V71" i="11"/>
  <c r="U71" i="11"/>
  <c r="T71" i="11"/>
  <c r="S71" i="11"/>
  <c r="R71" i="11"/>
  <c r="Q71" i="11"/>
  <c r="P71" i="11"/>
  <c r="O71" i="11"/>
  <c r="N71" i="11"/>
  <c r="M71" i="11"/>
  <c r="X70" i="11"/>
  <c r="W70" i="11"/>
  <c r="V70" i="11"/>
  <c r="U70" i="11"/>
  <c r="T70" i="11"/>
  <c r="S70" i="11"/>
  <c r="R70" i="11"/>
  <c r="Q70" i="11"/>
  <c r="P70" i="11"/>
  <c r="O70" i="11"/>
  <c r="N70" i="11"/>
  <c r="M70" i="11"/>
  <c r="X69" i="11"/>
  <c r="W69" i="11"/>
  <c r="V69" i="11"/>
  <c r="U69" i="11"/>
  <c r="T69" i="11"/>
  <c r="S69" i="11"/>
  <c r="R69" i="11"/>
  <c r="Q69" i="11"/>
  <c r="P69" i="11"/>
  <c r="O69" i="11"/>
  <c r="N69" i="11"/>
  <c r="M69" i="11"/>
  <c r="X68" i="11"/>
  <c r="W68" i="11"/>
  <c r="V68" i="11"/>
  <c r="U68" i="11"/>
  <c r="T68" i="11"/>
  <c r="S68" i="11"/>
  <c r="R68" i="11"/>
  <c r="Q68" i="11"/>
  <c r="P68" i="11"/>
  <c r="O68" i="11"/>
  <c r="N68" i="11"/>
  <c r="M68" i="11"/>
  <c r="X67" i="11"/>
  <c r="W67" i="11"/>
  <c r="V67" i="11"/>
  <c r="U67" i="11"/>
  <c r="T67" i="11"/>
  <c r="S67" i="11"/>
  <c r="R67" i="11"/>
  <c r="Q67" i="11"/>
  <c r="P67" i="11"/>
  <c r="O67" i="11"/>
  <c r="N67" i="11"/>
  <c r="M67" i="11"/>
  <c r="X66" i="11"/>
  <c r="W66" i="11"/>
  <c r="V66" i="11"/>
  <c r="U66" i="11"/>
  <c r="T66" i="11"/>
  <c r="S66" i="11"/>
  <c r="R66" i="11"/>
  <c r="Q66" i="11"/>
  <c r="P66" i="11"/>
  <c r="O66" i="11"/>
  <c r="N66" i="11"/>
  <c r="M66" i="11"/>
  <c r="X65" i="11"/>
  <c r="W65" i="11"/>
  <c r="V65" i="11"/>
  <c r="U65" i="11"/>
  <c r="T65" i="11"/>
  <c r="S65" i="11"/>
  <c r="R65" i="11"/>
  <c r="Q65" i="11"/>
  <c r="P65" i="11"/>
  <c r="O65" i="11"/>
  <c r="N65" i="11"/>
  <c r="M65" i="11"/>
  <c r="X64" i="11"/>
  <c r="W64" i="11"/>
  <c r="V64" i="11"/>
  <c r="U64" i="11"/>
  <c r="T64" i="11"/>
  <c r="S64" i="11"/>
  <c r="R64" i="11"/>
  <c r="Q64" i="11"/>
  <c r="P64" i="11"/>
  <c r="O64" i="11"/>
  <c r="N64" i="11"/>
  <c r="M64" i="11"/>
  <c r="X63" i="11"/>
  <c r="W63" i="11"/>
  <c r="V63" i="11"/>
  <c r="U63" i="11"/>
  <c r="T63" i="11"/>
  <c r="S63" i="11"/>
  <c r="R63" i="11"/>
  <c r="Q63" i="11"/>
  <c r="P63" i="11"/>
  <c r="O63" i="11"/>
  <c r="N63" i="11"/>
  <c r="M63" i="11"/>
  <c r="X62" i="11"/>
  <c r="W62" i="11"/>
  <c r="V62" i="11"/>
  <c r="U62" i="11"/>
  <c r="T62" i="11"/>
  <c r="S62" i="11"/>
  <c r="R62" i="11"/>
  <c r="Q62" i="11"/>
  <c r="P62" i="11"/>
  <c r="O62" i="11"/>
  <c r="N62" i="11"/>
  <c r="M62" i="11"/>
  <c r="X61" i="11"/>
  <c r="W61" i="11"/>
  <c r="V61" i="11"/>
  <c r="U61" i="11"/>
  <c r="T61" i="11"/>
  <c r="S61" i="11"/>
  <c r="R61" i="11"/>
  <c r="Q61" i="11"/>
  <c r="P61" i="11"/>
  <c r="O61" i="11"/>
  <c r="N61" i="11"/>
  <c r="M61" i="11"/>
  <c r="X60" i="11"/>
  <c r="W60" i="11"/>
  <c r="V60" i="11"/>
  <c r="U60" i="11"/>
  <c r="T60" i="11"/>
  <c r="S60" i="11"/>
  <c r="R60" i="11"/>
  <c r="Q60" i="11"/>
  <c r="P60" i="11"/>
  <c r="O60" i="11"/>
  <c r="N60" i="11"/>
  <c r="M60" i="11"/>
  <c r="X59" i="11"/>
  <c r="W59" i="11"/>
  <c r="V59" i="11"/>
  <c r="U59" i="11"/>
  <c r="T59" i="11"/>
  <c r="S59" i="11"/>
  <c r="R59" i="11"/>
  <c r="Q59" i="11"/>
  <c r="P59" i="11"/>
  <c r="O59" i="11"/>
  <c r="N59" i="11"/>
  <c r="M59" i="11"/>
  <c r="X58" i="11"/>
  <c r="W58" i="11"/>
  <c r="V58" i="11"/>
  <c r="U58" i="11"/>
  <c r="T58" i="11"/>
  <c r="S58" i="11"/>
  <c r="R58" i="11"/>
  <c r="Q58" i="11"/>
  <c r="P58" i="11"/>
  <c r="O58" i="11"/>
  <c r="N58" i="11"/>
  <c r="M58" i="11"/>
  <c r="X57" i="11"/>
  <c r="W57" i="11"/>
  <c r="V57" i="11"/>
  <c r="U57" i="11"/>
  <c r="T57" i="11"/>
  <c r="S57" i="11"/>
  <c r="R57" i="11"/>
  <c r="Q57" i="11"/>
  <c r="P57" i="11"/>
  <c r="O57" i="11"/>
  <c r="N57" i="11"/>
  <c r="M57" i="11"/>
  <c r="X56" i="11"/>
  <c r="W56" i="11"/>
  <c r="V56" i="11"/>
  <c r="U56" i="11"/>
  <c r="T56" i="11"/>
  <c r="S56" i="11"/>
  <c r="R56" i="11"/>
  <c r="Q56" i="11"/>
  <c r="P56" i="11"/>
  <c r="O56" i="11"/>
  <c r="N56" i="11"/>
  <c r="M56" i="11"/>
  <c r="X55" i="11"/>
  <c r="W55" i="11"/>
  <c r="V55" i="11"/>
  <c r="U55" i="11"/>
  <c r="T55" i="11"/>
  <c r="S55" i="11"/>
  <c r="R55" i="11"/>
  <c r="Q55" i="11"/>
  <c r="P55" i="11"/>
  <c r="O55" i="11"/>
  <c r="N55" i="11"/>
  <c r="M55" i="11"/>
  <c r="X54" i="11"/>
  <c r="W54" i="11"/>
  <c r="V54" i="11"/>
  <c r="U54" i="11"/>
  <c r="T54" i="11"/>
  <c r="S54" i="11"/>
  <c r="R54" i="11"/>
  <c r="Q54" i="11"/>
  <c r="P54" i="11"/>
  <c r="O54" i="11"/>
  <c r="N54" i="11"/>
  <c r="M54" i="11"/>
  <c r="X53" i="11"/>
  <c r="W53" i="11"/>
  <c r="V53" i="11"/>
  <c r="U53" i="11"/>
  <c r="T53" i="11"/>
  <c r="S53" i="11"/>
  <c r="R53" i="11"/>
  <c r="Q53" i="11"/>
  <c r="P53" i="11"/>
  <c r="O53" i="11"/>
  <c r="N53" i="11"/>
  <c r="M53" i="11"/>
  <c r="X52" i="11"/>
  <c r="W52" i="11"/>
  <c r="V52" i="11"/>
  <c r="U52" i="11"/>
  <c r="T52" i="11"/>
  <c r="S52" i="11"/>
  <c r="R52" i="11"/>
  <c r="Q52" i="11"/>
  <c r="P52" i="11"/>
  <c r="O52" i="11"/>
  <c r="N52" i="11"/>
  <c r="M52" i="11"/>
  <c r="X51" i="11"/>
  <c r="W51" i="11"/>
  <c r="V51" i="11"/>
  <c r="U51" i="11"/>
  <c r="T51" i="11"/>
  <c r="S51" i="11"/>
  <c r="R51" i="11"/>
  <c r="Q51" i="11"/>
  <c r="P51" i="11"/>
  <c r="O51" i="11"/>
  <c r="N51" i="11"/>
  <c r="M51" i="11"/>
  <c r="X50" i="11"/>
  <c r="W50" i="11"/>
  <c r="V50" i="11"/>
  <c r="U50" i="11"/>
  <c r="T50" i="11"/>
  <c r="S50" i="11"/>
  <c r="R50" i="11"/>
  <c r="Q50" i="11"/>
  <c r="P50" i="11"/>
  <c r="O50" i="11"/>
  <c r="N50" i="11"/>
  <c r="M50" i="11"/>
  <c r="X49" i="11"/>
  <c r="W49" i="11"/>
  <c r="V49" i="11"/>
  <c r="U49" i="11"/>
  <c r="T49" i="11"/>
  <c r="S49" i="11"/>
  <c r="R49" i="11"/>
  <c r="Q49" i="11"/>
  <c r="P49" i="11"/>
  <c r="O49" i="11"/>
  <c r="N49" i="11"/>
  <c r="M49" i="11"/>
  <c r="X48" i="11"/>
  <c r="W48" i="11"/>
  <c r="V48" i="11"/>
  <c r="U48" i="11"/>
  <c r="T48" i="11"/>
  <c r="S48" i="11"/>
  <c r="R48" i="11"/>
  <c r="Q48" i="11"/>
  <c r="P48" i="11"/>
  <c r="O48" i="11"/>
  <c r="N48" i="11"/>
  <c r="M48" i="11"/>
  <c r="X47" i="11"/>
  <c r="W47" i="11"/>
  <c r="V47" i="11"/>
  <c r="U47" i="11"/>
  <c r="T47" i="11"/>
  <c r="S47" i="11"/>
  <c r="R47" i="11"/>
  <c r="Q47" i="11"/>
  <c r="P47" i="11"/>
  <c r="O47" i="11"/>
  <c r="N47" i="11"/>
  <c r="M47" i="11"/>
  <c r="X46" i="11"/>
  <c r="W46" i="11"/>
  <c r="V46" i="11"/>
  <c r="U46" i="11"/>
  <c r="T46" i="11"/>
  <c r="S46" i="11"/>
  <c r="R46" i="11"/>
  <c r="Q46" i="11"/>
  <c r="P46" i="11"/>
  <c r="O46" i="11"/>
  <c r="N46" i="11"/>
  <c r="M46" i="11"/>
  <c r="X45" i="11"/>
  <c r="W45" i="11"/>
  <c r="V45" i="11"/>
  <c r="U45" i="11"/>
  <c r="T45" i="11"/>
  <c r="S45" i="11"/>
  <c r="R45" i="11"/>
  <c r="Q45" i="11"/>
  <c r="P45" i="11"/>
  <c r="O45" i="11"/>
  <c r="N45" i="11"/>
  <c r="M45" i="11"/>
  <c r="X44" i="11"/>
  <c r="W44" i="11"/>
  <c r="V44" i="11"/>
  <c r="U44" i="11"/>
  <c r="T44" i="11"/>
  <c r="S44" i="11"/>
  <c r="R44" i="11"/>
  <c r="Q44" i="11"/>
  <c r="P44" i="11"/>
  <c r="O44" i="11"/>
  <c r="N44" i="11"/>
  <c r="M44" i="11"/>
  <c r="X43" i="11"/>
  <c r="W43" i="11"/>
  <c r="V43" i="11"/>
  <c r="U43" i="11"/>
  <c r="T43" i="11"/>
  <c r="S43" i="11"/>
  <c r="R43" i="11"/>
  <c r="Q43" i="11"/>
  <c r="P43" i="11"/>
  <c r="O43" i="11"/>
  <c r="N43" i="11"/>
  <c r="M43" i="11"/>
  <c r="X42" i="11"/>
  <c r="W42" i="11"/>
  <c r="V42" i="11"/>
  <c r="U42" i="11"/>
  <c r="T42" i="11"/>
  <c r="S42" i="11"/>
  <c r="R42" i="11"/>
  <c r="Q42" i="11"/>
  <c r="P42" i="11"/>
  <c r="O42" i="11"/>
  <c r="N42" i="11"/>
  <c r="M42" i="11"/>
  <c r="X41" i="11"/>
  <c r="W41" i="11"/>
  <c r="V41" i="11"/>
  <c r="U41" i="11"/>
  <c r="T41" i="11"/>
  <c r="S41" i="11"/>
  <c r="R41" i="11"/>
  <c r="Q41" i="11"/>
  <c r="P41" i="11"/>
  <c r="O41" i="11"/>
  <c r="N41" i="11"/>
  <c r="M41" i="11"/>
  <c r="X40" i="11"/>
  <c r="W40" i="11"/>
  <c r="V40" i="11"/>
  <c r="U40" i="11"/>
  <c r="T40" i="11"/>
  <c r="S40" i="11"/>
  <c r="R40" i="11"/>
  <c r="Q40" i="11"/>
  <c r="P40" i="11"/>
  <c r="O40" i="11"/>
  <c r="N40" i="11"/>
  <c r="M40" i="11"/>
  <c r="X39" i="11"/>
  <c r="W39" i="11"/>
  <c r="V39" i="11"/>
  <c r="U39" i="11"/>
  <c r="T39" i="11"/>
  <c r="S39" i="11"/>
  <c r="R39" i="11"/>
  <c r="Q39" i="11"/>
  <c r="P39" i="11"/>
  <c r="O39" i="11"/>
  <c r="N39" i="11"/>
  <c r="M39" i="11"/>
  <c r="X38" i="11"/>
  <c r="W38" i="11"/>
  <c r="V38" i="11"/>
  <c r="U38" i="11"/>
  <c r="T38" i="11"/>
  <c r="S38" i="11"/>
  <c r="R38" i="11"/>
  <c r="Q38" i="11"/>
  <c r="P38" i="11"/>
  <c r="O38" i="11"/>
  <c r="N38" i="11"/>
  <c r="M38" i="11"/>
  <c r="X37" i="11"/>
  <c r="W37" i="11"/>
  <c r="V37" i="11"/>
  <c r="U37" i="11"/>
  <c r="T37" i="11"/>
  <c r="S37" i="11"/>
  <c r="R37" i="11"/>
  <c r="Q37" i="11"/>
  <c r="P37" i="11"/>
  <c r="O37" i="11"/>
  <c r="N37" i="11"/>
  <c r="M37" i="11"/>
  <c r="X36" i="11"/>
  <c r="W36" i="11"/>
  <c r="V36" i="11"/>
  <c r="U36" i="11"/>
  <c r="T36" i="11"/>
  <c r="S36" i="11"/>
  <c r="R36" i="11"/>
  <c r="Q36" i="11"/>
  <c r="P36" i="11"/>
  <c r="O36" i="11"/>
  <c r="N36" i="11"/>
  <c r="M36" i="11"/>
  <c r="X35" i="11"/>
  <c r="W35" i="11"/>
  <c r="V35" i="11"/>
  <c r="U35" i="11"/>
  <c r="T35" i="11"/>
  <c r="S35" i="11"/>
  <c r="R35" i="11"/>
  <c r="Q35" i="11"/>
  <c r="P35" i="11"/>
  <c r="O35" i="11"/>
  <c r="N35" i="11"/>
  <c r="M35" i="11"/>
  <c r="X34" i="11"/>
  <c r="W34" i="11"/>
  <c r="V34" i="11"/>
  <c r="U34" i="11"/>
  <c r="T34" i="11"/>
  <c r="S34" i="11"/>
  <c r="R34" i="11"/>
  <c r="Q34" i="11"/>
  <c r="P34" i="11"/>
  <c r="O34" i="11"/>
  <c r="N34" i="11"/>
  <c r="M34" i="11"/>
  <c r="X33" i="11"/>
  <c r="W33" i="11"/>
  <c r="V33" i="11"/>
  <c r="U33" i="11"/>
  <c r="T33" i="11"/>
  <c r="S33" i="11"/>
  <c r="R33" i="11"/>
  <c r="Q33" i="11"/>
  <c r="P33" i="11"/>
  <c r="O33" i="11"/>
  <c r="N33" i="11"/>
  <c r="M33" i="11"/>
  <c r="X32" i="11"/>
  <c r="W32" i="11"/>
  <c r="V32" i="11"/>
  <c r="U32" i="11"/>
  <c r="T32" i="11"/>
  <c r="S32" i="11"/>
  <c r="R32" i="11"/>
  <c r="Q32" i="11"/>
  <c r="P32" i="11"/>
  <c r="O32" i="11"/>
  <c r="N32" i="11"/>
  <c r="M32" i="11"/>
  <c r="X31" i="11"/>
  <c r="W31" i="11"/>
  <c r="V31" i="11"/>
  <c r="U31" i="11"/>
  <c r="T31" i="11"/>
  <c r="S31" i="11"/>
  <c r="R31" i="11"/>
  <c r="Q31" i="11"/>
  <c r="P31" i="11"/>
  <c r="O31" i="11"/>
  <c r="N31" i="11"/>
  <c r="M31" i="11"/>
  <c r="X30" i="11"/>
  <c r="W30" i="11"/>
  <c r="V30" i="11"/>
  <c r="U30" i="11"/>
  <c r="T30" i="11"/>
  <c r="S30" i="11"/>
  <c r="R30" i="11"/>
  <c r="Q30" i="11"/>
  <c r="P30" i="11"/>
  <c r="O30" i="11"/>
  <c r="N30" i="11"/>
  <c r="M30" i="11"/>
  <c r="X29" i="11"/>
  <c r="W29" i="11"/>
  <c r="V29" i="11"/>
  <c r="U29" i="11"/>
  <c r="T29" i="11"/>
  <c r="S29" i="11"/>
  <c r="R29" i="11"/>
  <c r="Q29" i="11"/>
  <c r="P29" i="11"/>
  <c r="O29" i="11"/>
  <c r="N29" i="11"/>
  <c r="M29" i="11"/>
  <c r="X28" i="11"/>
  <c r="W28" i="11"/>
  <c r="V28" i="11"/>
  <c r="U28" i="11"/>
  <c r="T28" i="11"/>
  <c r="S28" i="11"/>
  <c r="R28" i="11"/>
  <c r="Q28" i="11"/>
  <c r="P28" i="11"/>
  <c r="O28" i="11"/>
  <c r="N28" i="11"/>
  <c r="M28" i="11"/>
  <c r="X27" i="11"/>
  <c r="W27" i="11"/>
  <c r="V27" i="11"/>
  <c r="U27" i="11"/>
  <c r="T27" i="11"/>
  <c r="S27" i="11"/>
  <c r="R27" i="11"/>
  <c r="Q27" i="11"/>
  <c r="P27" i="11"/>
  <c r="O27" i="11"/>
  <c r="N27" i="11"/>
  <c r="M27" i="11"/>
  <c r="X26" i="11"/>
  <c r="W26" i="11"/>
  <c r="V26" i="11"/>
  <c r="U26" i="11"/>
  <c r="T26" i="11"/>
  <c r="S26" i="11"/>
  <c r="R26" i="11"/>
  <c r="Q26" i="11"/>
  <c r="P26" i="11"/>
  <c r="O26" i="11"/>
  <c r="N26" i="11"/>
  <c r="M26" i="11"/>
  <c r="X25" i="11"/>
  <c r="W25" i="11"/>
  <c r="V25" i="11"/>
  <c r="U25" i="11"/>
  <c r="T25" i="11"/>
  <c r="S25" i="11"/>
  <c r="R25" i="11"/>
  <c r="Q25" i="11"/>
  <c r="P25" i="11"/>
  <c r="O25" i="11"/>
  <c r="N25" i="11"/>
  <c r="X24" i="11"/>
  <c r="W24" i="11"/>
  <c r="V24" i="11"/>
  <c r="U24" i="11"/>
  <c r="T24" i="11"/>
  <c r="R24" i="11"/>
  <c r="Q24" i="11"/>
  <c r="P24" i="11"/>
  <c r="O24" i="11"/>
  <c r="N24" i="11"/>
  <c r="M24" i="11"/>
  <c r="X23" i="11"/>
  <c r="W23" i="11"/>
  <c r="V23" i="11"/>
  <c r="U23" i="11"/>
  <c r="T23" i="11"/>
  <c r="S23" i="11"/>
  <c r="R23" i="11"/>
  <c r="Q23" i="11"/>
  <c r="P23" i="11"/>
  <c r="O23" i="11"/>
  <c r="N23" i="11"/>
  <c r="M23" i="11"/>
  <c r="X22" i="11"/>
  <c r="W22" i="11"/>
  <c r="V22" i="11"/>
  <c r="U22" i="11"/>
  <c r="T22" i="11"/>
  <c r="S22" i="11"/>
  <c r="R22" i="11"/>
  <c r="Q22" i="11"/>
  <c r="P22" i="11"/>
  <c r="O22" i="11"/>
  <c r="N22" i="11"/>
  <c r="M22" i="11"/>
  <c r="X21" i="11"/>
  <c r="W21" i="11"/>
  <c r="V21" i="11"/>
  <c r="U21" i="11"/>
  <c r="T21" i="11"/>
  <c r="S21" i="11"/>
  <c r="R21" i="11"/>
  <c r="Q21" i="11"/>
  <c r="P21" i="11"/>
  <c r="O21" i="11"/>
  <c r="N21" i="11"/>
  <c r="M21" i="11"/>
  <c r="X20" i="11"/>
  <c r="W20" i="11"/>
  <c r="V20" i="11"/>
  <c r="U20" i="11"/>
  <c r="T20" i="11"/>
  <c r="S20" i="11"/>
  <c r="R20" i="11"/>
  <c r="Q20" i="11"/>
  <c r="P20" i="11"/>
  <c r="O20" i="11"/>
  <c r="N20" i="11"/>
  <c r="M20" i="11"/>
  <c r="X19" i="11"/>
  <c r="W19" i="11"/>
  <c r="V19" i="11"/>
  <c r="U19" i="11"/>
  <c r="T19" i="11"/>
  <c r="S19" i="11"/>
  <c r="R19" i="11"/>
  <c r="Q19" i="11"/>
  <c r="P19" i="11"/>
  <c r="O19" i="11"/>
  <c r="N19" i="11"/>
  <c r="M19" i="11"/>
  <c r="X18" i="11"/>
  <c r="V18" i="11"/>
  <c r="U18" i="11"/>
  <c r="T18" i="11"/>
  <c r="S18" i="11"/>
  <c r="R18" i="11"/>
  <c r="Q18" i="11"/>
  <c r="P18" i="11"/>
  <c r="O18" i="11"/>
  <c r="N18" i="11"/>
  <c r="M18" i="11"/>
  <c r="X17" i="11"/>
  <c r="W17" i="11"/>
  <c r="V17" i="11"/>
  <c r="U17" i="11"/>
  <c r="T17" i="11"/>
  <c r="S17" i="11"/>
  <c r="R17" i="11"/>
  <c r="Q17" i="11"/>
  <c r="P17" i="11"/>
  <c r="O17" i="11"/>
  <c r="N17" i="11"/>
  <c r="M17" i="11"/>
  <c r="X16" i="11"/>
  <c r="W16" i="11"/>
  <c r="V16" i="11"/>
  <c r="U16" i="11"/>
  <c r="T16" i="11"/>
  <c r="S16" i="11"/>
  <c r="R16" i="11"/>
  <c r="Q16" i="11"/>
  <c r="P16" i="11"/>
  <c r="O16" i="11"/>
  <c r="N16" i="11"/>
  <c r="M16" i="11"/>
  <c r="X15" i="11"/>
  <c r="W15" i="11"/>
  <c r="V15" i="11"/>
  <c r="U15" i="11"/>
  <c r="T15" i="11"/>
  <c r="S15" i="11"/>
  <c r="R15" i="11"/>
  <c r="Q15" i="11"/>
  <c r="P15" i="11"/>
  <c r="O15" i="11"/>
  <c r="N15" i="11"/>
  <c r="M15" i="11"/>
  <c r="X14" i="11"/>
  <c r="W14" i="11"/>
  <c r="V14" i="11"/>
  <c r="U14" i="11"/>
  <c r="T14" i="11"/>
  <c r="S14" i="11"/>
  <c r="R14" i="11"/>
  <c r="P14" i="11"/>
  <c r="O14" i="11"/>
  <c r="N14" i="11"/>
  <c r="M14" i="11"/>
  <c r="X13" i="11"/>
  <c r="W13" i="11"/>
  <c r="V13" i="11"/>
  <c r="U13" i="11"/>
  <c r="T13" i="11"/>
  <c r="S13" i="11"/>
  <c r="R13" i="11"/>
  <c r="Q13" i="11"/>
  <c r="P13" i="11"/>
  <c r="O13" i="11"/>
  <c r="N13" i="11"/>
  <c r="M13" i="11"/>
  <c r="X12" i="11"/>
  <c r="W12" i="11"/>
  <c r="V12" i="11"/>
  <c r="U12" i="11"/>
  <c r="T12" i="11"/>
  <c r="S12" i="11"/>
  <c r="R12" i="11"/>
  <c r="Q12" i="11"/>
  <c r="P12" i="11"/>
  <c r="O12" i="11"/>
  <c r="N12" i="11"/>
  <c r="M12" i="11"/>
  <c r="R8" i="23"/>
  <c r="R18" i="23"/>
  <c r="R17" i="23"/>
  <c r="R16" i="23"/>
  <c r="R15" i="23"/>
  <c r="R14" i="23"/>
  <c r="U14" i="23"/>
  <c r="R13" i="23"/>
  <c r="R12" i="23"/>
  <c r="Y12" i="23" s="1"/>
  <c r="R10" i="23"/>
  <c r="V10" i="23" s="1"/>
  <c r="Y16" i="23"/>
  <c r="U16" i="23"/>
  <c r="Y18" i="23"/>
  <c r="U18" i="23"/>
  <c r="X15" i="23"/>
  <c r="U15" i="23"/>
  <c r="V9" i="23"/>
  <c r="Y13" i="23"/>
  <c r="U13" i="23"/>
  <c r="V17" i="23"/>
  <c r="U17" i="23"/>
  <c r="Y10" i="23"/>
  <c r="U10" i="23"/>
  <c r="Y8" i="23"/>
  <c r="U8" i="23"/>
  <c r="Y9" i="23"/>
  <c r="W15" i="23"/>
  <c r="W16" i="23"/>
  <c r="Y15" i="23"/>
  <c r="X10" i="23"/>
  <c r="V16" i="23"/>
  <c r="W17" i="23"/>
  <c r="Y17" i="23"/>
  <c r="V8" i="23"/>
  <c r="V14" i="23"/>
  <c r="X14" i="23"/>
  <c r="X18" i="23"/>
  <c r="W14" i="23"/>
  <c r="X17" i="23"/>
  <c r="W8" i="23"/>
  <c r="V13" i="23"/>
  <c r="Y14" i="23"/>
  <c r="X8" i="23"/>
  <c r="W13" i="23"/>
  <c r="X16" i="23"/>
  <c r="V18" i="23"/>
  <c r="W10" i="23"/>
  <c r="X13" i="23"/>
  <c r="V15" i="23"/>
  <c r="W18" i="23"/>
  <c r="AU9" i="4"/>
  <c r="AU10" i="4"/>
  <c r="AU12" i="4"/>
  <c r="AU13" i="4"/>
  <c r="AU14" i="4"/>
  <c r="AU15" i="4"/>
  <c r="AU16" i="4"/>
  <c r="AU17" i="4"/>
  <c r="AU18" i="4"/>
  <c r="AU19" i="4"/>
  <c r="AU20" i="4"/>
  <c r="AU21" i="4"/>
  <c r="AU22" i="4"/>
  <c r="AU24" i="4"/>
  <c r="AU25" i="4"/>
  <c r="AU26" i="4"/>
  <c r="AU27" i="4"/>
  <c r="AU28" i="4"/>
  <c r="AU29" i="4"/>
  <c r="AU30" i="4"/>
  <c r="AU31" i="4"/>
  <c r="AU32" i="4"/>
  <c r="AU33" i="4"/>
  <c r="AU34" i="4"/>
  <c r="AU35" i="4"/>
  <c r="AU36" i="4"/>
  <c r="AU37" i="4"/>
  <c r="AU38" i="4"/>
  <c r="AU39" i="4"/>
  <c r="AU40" i="4"/>
  <c r="AU41" i="4"/>
  <c r="AU42" i="4"/>
  <c r="AU43" i="4"/>
  <c r="AU44" i="4"/>
  <c r="AU45" i="4"/>
  <c r="AU46" i="4"/>
  <c r="AU47" i="4"/>
  <c r="AU48" i="4"/>
  <c r="AU49" i="4"/>
  <c r="AU50" i="4"/>
  <c r="AU51" i="4"/>
  <c r="AU52" i="4"/>
  <c r="AU53" i="4"/>
  <c r="AU54" i="4"/>
  <c r="AU55" i="4"/>
  <c r="AU56" i="4"/>
  <c r="AU57" i="4"/>
  <c r="AU58" i="4"/>
  <c r="AU59" i="4"/>
  <c r="AU60" i="4"/>
  <c r="AU61" i="4"/>
  <c r="AU62" i="4"/>
  <c r="AU63" i="4"/>
  <c r="AU64" i="4"/>
  <c r="AU65" i="4"/>
  <c r="AU66" i="4"/>
  <c r="AU67" i="4"/>
  <c r="AU68" i="4"/>
  <c r="AU69" i="4"/>
  <c r="AU70" i="4"/>
  <c r="AU71" i="4"/>
  <c r="AU72" i="4"/>
  <c r="AU73" i="4"/>
  <c r="AU74" i="4"/>
  <c r="AU75" i="4"/>
  <c r="AU76" i="4"/>
  <c r="AU77" i="4"/>
  <c r="AU78" i="4"/>
  <c r="AU79" i="4"/>
  <c r="AU80" i="4"/>
  <c r="AU81" i="4"/>
  <c r="AU82" i="4"/>
  <c r="AU83" i="4"/>
  <c r="AU84" i="4"/>
  <c r="AU85" i="4"/>
  <c r="AU86" i="4"/>
  <c r="AU87" i="4"/>
  <c r="AU88" i="4"/>
  <c r="AU89" i="4"/>
  <c r="AU90" i="4"/>
  <c r="AU91" i="4"/>
  <c r="AU92" i="4"/>
  <c r="AU93" i="4"/>
  <c r="AU94" i="4"/>
  <c r="AU95" i="4"/>
  <c r="AU96" i="4"/>
  <c r="AU97" i="4"/>
  <c r="AU98" i="4"/>
  <c r="AU99" i="4"/>
  <c r="AU100" i="4"/>
  <c r="AU101" i="4"/>
  <c r="AU102" i="4"/>
  <c r="AU103" i="4"/>
  <c r="AU104" i="4"/>
  <c r="AU105" i="4"/>
  <c r="AU106" i="4"/>
  <c r="AU107" i="4"/>
  <c r="AU108" i="4"/>
  <c r="AU109" i="4"/>
  <c r="AU110" i="4"/>
  <c r="AU111" i="4"/>
  <c r="AU112" i="4"/>
  <c r="AU113" i="4"/>
  <c r="AU114" i="4"/>
  <c r="AU115" i="4"/>
  <c r="AU116" i="4"/>
  <c r="AU117" i="4"/>
  <c r="AU118" i="4"/>
  <c r="AU119" i="4"/>
  <c r="AU120" i="4"/>
  <c r="AU121" i="4"/>
  <c r="AU122" i="4"/>
  <c r="AU123" i="4"/>
  <c r="AU124" i="4"/>
  <c r="AU125" i="4"/>
  <c r="AU126" i="4"/>
  <c r="AU127" i="4"/>
  <c r="AU128" i="4"/>
  <c r="AU129" i="4"/>
  <c r="AU130" i="4"/>
  <c r="AU131" i="4"/>
  <c r="AU132" i="4"/>
  <c r="AU133" i="4"/>
  <c r="AU134" i="4"/>
  <c r="AU135" i="4"/>
  <c r="AU136" i="4"/>
  <c r="AU137" i="4"/>
  <c r="AU138" i="4"/>
  <c r="AU139" i="4"/>
  <c r="AU140" i="4"/>
  <c r="AU141" i="4"/>
  <c r="AU142" i="4"/>
  <c r="AU143" i="4"/>
  <c r="AU144" i="4"/>
  <c r="AU145" i="4"/>
  <c r="AU146" i="4"/>
  <c r="AU147" i="4"/>
  <c r="AU148" i="4"/>
  <c r="AU149" i="4"/>
  <c r="AU150" i="4"/>
  <c r="AU151" i="4"/>
  <c r="AU152" i="4"/>
  <c r="AU153" i="4"/>
  <c r="AU154" i="4"/>
  <c r="AU155" i="4"/>
  <c r="AU156" i="4"/>
  <c r="AU157" i="4"/>
  <c r="AU158" i="4"/>
  <c r="AU8" i="4"/>
  <c r="G57" i="28" a="1"/>
  <c r="G57" i="28" s="1"/>
  <c r="G56" i="28" a="1"/>
  <c r="G56" i="28" s="1"/>
  <c r="G55" i="28" a="1"/>
  <c r="G55" i="28" s="1"/>
  <c r="G54" i="28" a="1"/>
  <c r="G54" i="28" s="1"/>
  <c r="G53" i="28" a="1"/>
  <c r="G53" i="28" s="1"/>
  <c r="G52" i="28" a="1"/>
  <c r="G52" i="28" s="1"/>
  <c r="G18" i="28" a="1"/>
  <c r="G18" i="28" s="1"/>
  <c r="G17" i="28" a="1"/>
  <c r="G17" i="28" s="1"/>
  <c r="G16" i="28" a="1"/>
  <c r="G16" i="28" s="1"/>
  <c r="G15" i="28" a="1"/>
  <c r="G15" i="28" s="1"/>
  <c r="G145" i="28" a="1"/>
  <c r="G145" i="28" s="1"/>
  <c r="G144" i="28" a="1"/>
  <c r="G144" i="28" s="1"/>
  <c r="G143" i="28" a="1"/>
  <c r="G143" i="28" s="1"/>
  <c r="G142" i="28" a="1"/>
  <c r="G142" i="28" s="1"/>
  <c r="G141" i="28" a="1"/>
  <c r="G141" i="28" s="1"/>
  <c r="G140" i="28" a="1"/>
  <c r="G140" i="28" s="1"/>
  <c r="G107" i="28" a="1"/>
  <c r="G107" i="28" s="1"/>
  <c r="G106" i="28" a="1"/>
  <c r="G106" i="28" s="1"/>
  <c r="G105" i="28" a="1"/>
  <c r="G105" i="28" s="1"/>
  <c r="G103" i="28" a="1"/>
  <c r="G103" i="28" s="1"/>
  <c r="G102" i="28" a="1"/>
  <c r="G102" i="28" s="1"/>
  <c r="B4" i="33"/>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4"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H150" i="13"/>
  <c r="H151" i="13"/>
  <c r="H152" i="13"/>
  <c r="H153" i="13"/>
  <c r="H154" i="13"/>
  <c r="H155" i="13"/>
  <c r="H156" i="13"/>
  <c r="H157" i="13"/>
  <c r="H158" i="13"/>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5" i="11"/>
  <c r="H126" i="11"/>
  <c r="H127" i="11"/>
  <c r="H128" i="11"/>
  <c r="H129" i="11"/>
  <c r="H130" i="11"/>
  <c r="H131" i="11"/>
  <c r="H132" i="11"/>
  <c r="H133" i="11"/>
  <c r="H134" i="11"/>
  <c r="H135" i="11"/>
  <c r="H136" i="11"/>
  <c r="H137" i="11"/>
  <c r="H138" i="11"/>
  <c r="H139" i="11"/>
  <c r="H140" i="11"/>
  <c r="H141" i="11"/>
  <c r="H142" i="11"/>
  <c r="H143" i="11"/>
  <c r="H144" i="11"/>
  <c r="H145" i="11"/>
  <c r="H146" i="11"/>
  <c r="H147" i="11"/>
  <c r="H148" i="11"/>
  <c r="H149" i="11"/>
  <c r="H150" i="11"/>
  <c r="H151" i="11"/>
  <c r="H152" i="11"/>
  <c r="H153" i="11"/>
  <c r="H154" i="11"/>
  <c r="H155" i="11"/>
  <c r="H156" i="11"/>
  <c r="H157" i="11"/>
  <c r="H20" i="26"/>
  <c r="H21" i="26"/>
  <c r="H22" i="26"/>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H66" i="26"/>
  <c r="H67" i="26"/>
  <c r="H68" i="26"/>
  <c r="H69" i="26"/>
  <c r="H70" i="26"/>
  <c r="H71" i="26"/>
  <c r="H72" i="26"/>
  <c r="H73" i="26"/>
  <c r="H74" i="26"/>
  <c r="H75" i="26"/>
  <c r="H76" i="26"/>
  <c r="H77" i="26"/>
  <c r="H78" i="26"/>
  <c r="H79" i="26"/>
  <c r="H80" i="26"/>
  <c r="H81" i="26"/>
  <c r="H82" i="26"/>
  <c r="H83" i="26"/>
  <c r="H84" i="26"/>
  <c r="H85" i="26"/>
  <c r="H86" i="26"/>
  <c r="H87" i="26"/>
  <c r="H88" i="26"/>
  <c r="H89" i="26"/>
  <c r="H90" i="26"/>
  <c r="H91" i="26"/>
  <c r="H92" i="26"/>
  <c r="H93" i="26"/>
  <c r="H94" i="26"/>
  <c r="H95" i="26"/>
  <c r="H96" i="26"/>
  <c r="H97" i="26"/>
  <c r="H98" i="26"/>
  <c r="H99" i="26"/>
  <c r="H100" i="26"/>
  <c r="H101" i="26"/>
  <c r="H102" i="26"/>
  <c r="H103" i="26"/>
  <c r="H104" i="26"/>
  <c r="H105" i="26"/>
  <c r="H106" i="26"/>
  <c r="H107" i="26"/>
  <c r="H108" i="26"/>
  <c r="H109" i="26"/>
  <c r="H110" i="26"/>
  <c r="H111" i="26"/>
  <c r="H112" i="26"/>
  <c r="H113" i="26"/>
  <c r="H114" i="26"/>
  <c r="H115" i="26"/>
  <c r="H116" i="26"/>
  <c r="H117" i="26"/>
  <c r="H118" i="26"/>
  <c r="H119" i="26"/>
  <c r="H120" i="26"/>
  <c r="H121" i="26"/>
  <c r="H122" i="26"/>
  <c r="H123" i="26"/>
  <c r="H124" i="26"/>
  <c r="H125" i="26"/>
  <c r="H126" i="26"/>
  <c r="H127" i="26"/>
  <c r="H128" i="26"/>
  <c r="H129" i="26"/>
  <c r="H130" i="26"/>
  <c r="H131" i="26"/>
  <c r="H132" i="26"/>
  <c r="H133" i="26"/>
  <c r="H134" i="26"/>
  <c r="H135" i="26"/>
  <c r="H136" i="26"/>
  <c r="H137" i="26"/>
  <c r="H138" i="26"/>
  <c r="H139" i="26"/>
  <c r="H140" i="26"/>
  <c r="H141" i="26"/>
  <c r="H142" i="26"/>
  <c r="H143" i="26"/>
  <c r="H144" i="26"/>
  <c r="H145" i="26"/>
  <c r="H146" i="26"/>
  <c r="H147" i="26"/>
  <c r="H148" i="26"/>
  <c r="H149" i="26"/>
  <c r="H150" i="26"/>
  <c r="H151" i="26"/>
  <c r="H152" i="26"/>
  <c r="H153" i="26"/>
  <c r="H154" i="26"/>
  <c r="H155" i="26"/>
  <c r="H156" i="26"/>
  <c r="H157" i="26"/>
  <c r="H158" i="2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9" i="6"/>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G66" i="26"/>
  <c r="G67" i="26"/>
  <c r="G68" i="26"/>
  <c r="G69" i="26"/>
  <c r="G70" i="26"/>
  <c r="G71" i="26"/>
  <c r="G72" i="26"/>
  <c r="G73" i="26"/>
  <c r="G74" i="26"/>
  <c r="G75" i="26"/>
  <c r="G76" i="26"/>
  <c r="G77" i="26"/>
  <c r="G78" i="26"/>
  <c r="G79" i="26"/>
  <c r="G80" i="26"/>
  <c r="G81" i="26"/>
  <c r="G82" i="26"/>
  <c r="G83" i="26"/>
  <c r="G84" i="26"/>
  <c r="G85" i="26"/>
  <c r="G86" i="26"/>
  <c r="G87" i="26"/>
  <c r="G88" i="26"/>
  <c r="G89" i="26"/>
  <c r="G90" i="26"/>
  <c r="G91" i="26"/>
  <c r="G92" i="26"/>
  <c r="G93" i="26"/>
  <c r="G94" i="26"/>
  <c r="G95" i="26"/>
  <c r="G96" i="26"/>
  <c r="G97" i="26"/>
  <c r="G98" i="26"/>
  <c r="G99" i="26"/>
  <c r="G100" i="26"/>
  <c r="G101" i="26"/>
  <c r="G102" i="26"/>
  <c r="G103" i="26"/>
  <c r="G104" i="26"/>
  <c r="G105" i="26"/>
  <c r="G106" i="26"/>
  <c r="G107" i="26"/>
  <c r="G108" i="26"/>
  <c r="G109" i="26"/>
  <c r="G110" i="26"/>
  <c r="G111" i="26"/>
  <c r="G112" i="26"/>
  <c r="G113" i="26"/>
  <c r="G114" i="26"/>
  <c r="G115" i="26"/>
  <c r="G116" i="26"/>
  <c r="G117" i="26"/>
  <c r="G118" i="26"/>
  <c r="G119" i="26"/>
  <c r="G120" i="26"/>
  <c r="G121" i="26"/>
  <c r="G122" i="26"/>
  <c r="G123" i="26"/>
  <c r="G124" i="26"/>
  <c r="G125" i="26"/>
  <c r="G126" i="26"/>
  <c r="G127" i="26"/>
  <c r="G128" i="26"/>
  <c r="G129" i="26"/>
  <c r="G130" i="26"/>
  <c r="G131" i="26"/>
  <c r="G132" i="26"/>
  <c r="G133" i="26"/>
  <c r="G134" i="26"/>
  <c r="G135" i="26"/>
  <c r="G136" i="26"/>
  <c r="G137" i="26"/>
  <c r="G138" i="26"/>
  <c r="G139" i="26"/>
  <c r="G140" i="26"/>
  <c r="G141" i="26"/>
  <c r="G142" i="26"/>
  <c r="G143" i="26"/>
  <c r="G144" i="26"/>
  <c r="G145" i="26"/>
  <c r="G146" i="26"/>
  <c r="G147" i="26"/>
  <c r="G148" i="26"/>
  <c r="G149" i="26"/>
  <c r="G150" i="26"/>
  <c r="G151" i="26"/>
  <c r="G152" i="26"/>
  <c r="G153" i="26"/>
  <c r="G154" i="26"/>
  <c r="G155" i="26"/>
  <c r="G156" i="26"/>
  <c r="G157" i="26"/>
  <c r="G158" i="2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9" i="6"/>
  <c r="C6" i="17"/>
  <c r="C6" i="13"/>
  <c r="J6" i="11"/>
  <c r="F6" i="11"/>
  <c r="F31" i="11" s="1"/>
  <c r="E6" i="11"/>
  <c r="E12" i="11" s="1"/>
  <c r="D6" i="11"/>
  <c r="C6" i="11"/>
  <c r="B6" i="11"/>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I37" i="11"/>
  <c r="J37" i="11" s="1"/>
  <c r="I47" i="11"/>
  <c r="I72" i="11"/>
  <c r="J72" i="11" s="1"/>
  <c r="I133" i="11"/>
  <c r="I107" i="11"/>
  <c r="I13" i="11"/>
  <c r="I22" i="11"/>
  <c r="I73" i="11"/>
  <c r="I48" i="11"/>
  <c r="I144" i="11"/>
  <c r="I49" i="11"/>
  <c r="I119" i="11"/>
  <c r="I25" i="11"/>
  <c r="I59" i="11"/>
  <c r="J59" i="11" s="1"/>
  <c r="I85" i="11"/>
  <c r="J85" i="11" s="1"/>
  <c r="I120" i="11"/>
  <c r="J120" i="11" s="1"/>
  <c r="I108" i="11"/>
  <c r="J108" i="11" s="1"/>
  <c r="I23" i="11"/>
  <c r="I83" i="11"/>
  <c r="I109" i="11"/>
  <c r="I24" i="11"/>
  <c r="I84" i="11"/>
  <c r="J84" i="11" s="1"/>
  <c r="I145" i="11"/>
  <c r="I34" i="11"/>
  <c r="J34" i="11" s="1"/>
  <c r="I60" i="11"/>
  <c r="J60" i="11" s="1"/>
  <c r="I95" i="11"/>
  <c r="J95" i="11" s="1"/>
  <c r="I121" i="11"/>
  <c r="I143" i="11"/>
  <c r="J143" i="11" s="1"/>
  <c r="I35" i="11"/>
  <c r="J35" i="11" s="1"/>
  <c r="I61" i="11"/>
  <c r="I96" i="11"/>
  <c r="I131" i="11"/>
  <c r="I12" i="11"/>
  <c r="I36" i="11"/>
  <c r="I71" i="11"/>
  <c r="I97" i="11"/>
  <c r="J97" i="11" s="1"/>
  <c r="I132" i="11"/>
  <c r="J132" i="11" s="1"/>
  <c r="I26" i="11"/>
  <c r="J26" i="11" s="1"/>
  <c r="I62" i="11"/>
  <c r="J62" i="11" s="1"/>
  <c r="I98" i="11"/>
  <c r="J98" i="11" s="1"/>
  <c r="I122" i="11"/>
  <c r="I146" i="11"/>
  <c r="J146" i="11" s="1"/>
  <c r="I27" i="11"/>
  <c r="I63" i="11"/>
  <c r="J63" i="11" s="1"/>
  <c r="I99" i="11"/>
  <c r="J99" i="11" s="1"/>
  <c r="I147" i="11"/>
  <c r="J147" i="11" s="1"/>
  <c r="I28" i="11"/>
  <c r="I64" i="11"/>
  <c r="I100" i="11"/>
  <c r="J100" i="11" s="1"/>
  <c r="I136" i="11"/>
  <c r="J136" i="11" s="1"/>
  <c r="I20" i="11"/>
  <c r="J20" i="11" s="1"/>
  <c r="I32" i="11"/>
  <c r="J32" i="11" s="1"/>
  <c r="I44" i="11"/>
  <c r="I56" i="11"/>
  <c r="I68" i="11"/>
  <c r="I80" i="11"/>
  <c r="J80" i="11" s="1"/>
  <c r="I92" i="11"/>
  <c r="J92" i="11" s="1"/>
  <c r="I104" i="11"/>
  <c r="J104" i="11" s="1"/>
  <c r="I116" i="11"/>
  <c r="I128" i="11"/>
  <c r="J128" i="11" s="1"/>
  <c r="I140" i="11"/>
  <c r="J140" i="11" s="1"/>
  <c r="I21" i="11"/>
  <c r="J21" i="11" s="1"/>
  <c r="I33" i="11"/>
  <c r="I45" i="11"/>
  <c r="I57" i="11"/>
  <c r="J57" i="11" s="1"/>
  <c r="I69" i="11"/>
  <c r="J69" i="11" s="1"/>
  <c r="I81" i="11"/>
  <c r="J81" i="11" s="1"/>
  <c r="I93" i="11"/>
  <c r="J93" i="11" s="1"/>
  <c r="I105" i="11"/>
  <c r="I117" i="11"/>
  <c r="I129" i="11"/>
  <c r="I141" i="11"/>
  <c r="J141" i="11" s="1"/>
  <c r="I46" i="11"/>
  <c r="J46" i="11" s="1"/>
  <c r="I58" i="11"/>
  <c r="J58" i="11" s="1"/>
  <c r="I70" i="11"/>
  <c r="J70" i="11" s="1"/>
  <c r="I82" i="11"/>
  <c r="J82" i="11" s="1"/>
  <c r="I94" i="11"/>
  <c r="I106" i="11"/>
  <c r="J106" i="11" s="1"/>
  <c r="I118" i="11"/>
  <c r="J118" i="11" s="1"/>
  <c r="I130" i="11"/>
  <c r="J130" i="11" s="1"/>
  <c r="I142" i="11"/>
  <c r="J142" i="11" s="1"/>
  <c r="I14" i="11"/>
  <c r="I38" i="11"/>
  <c r="I50" i="11"/>
  <c r="I74" i="11"/>
  <c r="J74" i="11" s="1"/>
  <c r="I86" i="11"/>
  <c r="J86" i="11" s="1"/>
  <c r="I110" i="11"/>
  <c r="J110" i="11" s="1"/>
  <c r="I134" i="11"/>
  <c r="J134" i="11" s="1"/>
  <c r="I15" i="11"/>
  <c r="J15" i="11" s="1"/>
  <c r="I39" i="11"/>
  <c r="J39" i="11" s="1"/>
  <c r="I51" i="11"/>
  <c r="J51" i="11" s="1"/>
  <c r="I75" i="11"/>
  <c r="J75" i="11" s="1"/>
  <c r="I87" i="11"/>
  <c r="I111" i="11"/>
  <c r="J111" i="11" s="1"/>
  <c r="I123" i="11"/>
  <c r="I135" i="11"/>
  <c r="J135" i="11" s="1"/>
  <c r="I16" i="11"/>
  <c r="J16" i="11" s="1"/>
  <c r="I40" i="11"/>
  <c r="J40" i="11" s="1"/>
  <c r="I52" i="11"/>
  <c r="J52" i="11" s="1"/>
  <c r="I76" i="11"/>
  <c r="J76" i="11" s="1"/>
  <c r="I88" i="11"/>
  <c r="J88" i="11" s="1"/>
  <c r="I112" i="11"/>
  <c r="J112" i="11" s="1"/>
  <c r="I124" i="11"/>
  <c r="J124" i="11" s="1"/>
  <c r="I148" i="11"/>
  <c r="J148" i="11" s="1"/>
  <c r="I17" i="11"/>
  <c r="I29" i="11"/>
  <c r="I41" i="11"/>
  <c r="I53" i="11"/>
  <c r="J53" i="11" s="1"/>
  <c r="I65" i="11"/>
  <c r="J65" i="11" s="1"/>
  <c r="I77" i="11"/>
  <c r="J77" i="11" s="1"/>
  <c r="I89" i="11"/>
  <c r="J89" i="11" s="1"/>
  <c r="I101" i="11"/>
  <c r="J101" i="11" s="1"/>
  <c r="I113" i="11"/>
  <c r="I125" i="11"/>
  <c r="J125" i="11" s="1"/>
  <c r="I137" i="11"/>
  <c r="J137" i="11" s="1"/>
  <c r="I150" i="11"/>
  <c r="J150" i="11" s="1"/>
  <c r="I18" i="11"/>
  <c r="J18" i="11" s="1"/>
  <c r="I30" i="11"/>
  <c r="J30" i="11" s="1"/>
  <c r="I42" i="11"/>
  <c r="I54" i="11"/>
  <c r="I66" i="11"/>
  <c r="J66" i="11" s="1"/>
  <c r="I78" i="11"/>
  <c r="J78" i="11" s="1"/>
  <c r="I90" i="11"/>
  <c r="J90" i="11" s="1"/>
  <c r="I102" i="11"/>
  <c r="J102" i="11" s="1"/>
  <c r="I114" i="11"/>
  <c r="J114" i="11" s="1"/>
  <c r="I126" i="11"/>
  <c r="J126" i="11" s="1"/>
  <c r="I138" i="11"/>
  <c r="J138" i="11" s="1"/>
  <c r="I151" i="11"/>
  <c r="J151" i="11" s="1"/>
  <c r="I19" i="11"/>
  <c r="I31" i="11"/>
  <c r="J31" i="11" s="1"/>
  <c r="I43" i="11"/>
  <c r="I55" i="11"/>
  <c r="J55" i="11" s="1"/>
  <c r="I67" i="11"/>
  <c r="J67" i="11" s="1"/>
  <c r="I79" i="11"/>
  <c r="J79" i="11" s="1"/>
  <c r="I91" i="11"/>
  <c r="J91" i="11" s="1"/>
  <c r="I103" i="11"/>
  <c r="J103" i="11" s="1"/>
  <c r="I115" i="11"/>
  <c r="I127" i="11"/>
  <c r="J127" i="11" s="1"/>
  <c r="I139" i="11"/>
  <c r="J139" i="11" s="1"/>
  <c r="I152" i="11"/>
  <c r="J152" i="11" s="1"/>
  <c r="I149" i="11"/>
  <c r="I153" i="11"/>
  <c r="I154" i="11"/>
  <c r="I155" i="11"/>
  <c r="J155" i="11" s="1"/>
  <c r="I156" i="11"/>
  <c r="J156" i="11" s="1"/>
  <c r="I157" i="11"/>
  <c r="J157" i="11" s="1"/>
  <c r="B4" i="26"/>
  <c r="B4" i="20"/>
  <c r="B4" i="23"/>
  <c r="E20" i="26"/>
  <c r="F20" i="26"/>
  <c r="E21" i="26"/>
  <c r="F21" i="26"/>
  <c r="E22" i="26"/>
  <c r="F22" i="26"/>
  <c r="E23" i="26"/>
  <c r="F23" i="26"/>
  <c r="E24" i="26"/>
  <c r="F24" i="26"/>
  <c r="E25" i="26"/>
  <c r="F25" i="26"/>
  <c r="E26" i="26"/>
  <c r="F26" i="26"/>
  <c r="E27" i="26"/>
  <c r="F27" i="26"/>
  <c r="E28" i="26"/>
  <c r="F28" i="26"/>
  <c r="E29" i="26"/>
  <c r="F29" i="26"/>
  <c r="E30" i="26"/>
  <c r="F30" i="26"/>
  <c r="E31" i="26"/>
  <c r="F31" i="26"/>
  <c r="E32" i="26"/>
  <c r="F32" i="26"/>
  <c r="E33" i="26"/>
  <c r="F33" i="26"/>
  <c r="E34" i="26"/>
  <c r="F34" i="26"/>
  <c r="E35" i="26"/>
  <c r="F35" i="26"/>
  <c r="E36" i="26"/>
  <c r="F36" i="26"/>
  <c r="E37" i="26"/>
  <c r="F37" i="26"/>
  <c r="E38" i="26"/>
  <c r="F38" i="26"/>
  <c r="E39" i="26"/>
  <c r="F39" i="26"/>
  <c r="E40" i="26"/>
  <c r="F40" i="26"/>
  <c r="E41" i="26"/>
  <c r="F41" i="26"/>
  <c r="E42" i="26"/>
  <c r="F42" i="26"/>
  <c r="E43" i="26"/>
  <c r="F43" i="26"/>
  <c r="E44" i="26"/>
  <c r="F44" i="26"/>
  <c r="E45" i="26"/>
  <c r="F45" i="26"/>
  <c r="E46" i="26"/>
  <c r="F46" i="26"/>
  <c r="E47" i="26"/>
  <c r="F47" i="26"/>
  <c r="E48" i="26"/>
  <c r="F48" i="26"/>
  <c r="E49" i="26"/>
  <c r="F49" i="26"/>
  <c r="E50" i="26"/>
  <c r="F50" i="26"/>
  <c r="E51" i="26"/>
  <c r="F51" i="26"/>
  <c r="E52" i="26"/>
  <c r="F52" i="26"/>
  <c r="E53" i="26"/>
  <c r="F53" i="26"/>
  <c r="E54" i="26"/>
  <c r="F54" i="26"/>
  <c r="E55" i="26"/>
  <c r="F55" i="26"/>
  <c r="E56" i="26"/>
  <c r="F56" i="26"/>
  <c r="E57" i="26"/>
  <c r="F57" i="26"/>
  <c r="E58" i="26"/>
  <c r="F58" i="26"/>
  <c r="E59" i="26"/>
  <c r="F59" i="26"/>
  <c r="E60" i="26"/>
  <c r="F60" i="26"/>
  <c r="E61" i="26"/>
  <c r="F61" i="26"/>
  <c r="E62" i="26"/>
  <c r="F62" i="26"/>
  <c r="E63" i="26"/>
  <c r="F63" i="26"/>
  <c r="E64" i="26"/>
  <c r="F64" i="26"/>
  <c r="E65" i="26"/>
  <c r="F65" i="26"/>
  <c r="E66" i="26"/>
  <c r="F66" i="26"/>
  <c r="E67" i="26"/>
  <c r="F67" i="26"/>
  <c r="E68" i="26"/>
  <c r="F68" i="26"/>
  <c r="E69" i="26"/>
  <c r="F69" i="26"/>
  <c r="E70" i="26"/>
  <c r="F70" i="26"/>
  <c r="E71" i="26"/>
  <c r="F71" i="26"/>
  <c r="E72" i="26"/>
  <c r="F72" i="26"/>
  <c r="E73" i="26"/>
  <c r="F73" i="26"/>
  <c r="E74" i="26"/>
  <c r="F74" i="26"/>
  <c r="E75" i="26"/>
  <c r="F75" i="26"/>
  <c r="E76" i="26"/>
  <c r="F76" i="26"/>
  <c r="E77" i="26"/>
  <c r="F77" i="26"/>
  <c r="E78" i="26"/>
  <c r="F78" i="26"/>
  <c r="E79" i="26"/>
  <c r="F79" i="26"/>
  <c r="E80" i="26"/>
  <c r="F80" i="26"/>
  <c r="E81" i="26"/>
  <c r="F81" i="26"/>
  <c r="E82" i="26"/>
  <c r="F82" i="26"/>
  <c r="E83" i="26"/>
  <c r="F83" i="26"/>
  <c r="E84" i="26"/>
  <c r="F84" i="26"/>
  <c r="E85" i="26"/>
  <c r="F85" i="26"/>
  <c r="E86" i="26"/>
  <c r="F86" i="26"/>
  <c r="E87" i="26"/>
  <c r="F87" i="26"/>
  <c r="E88" i="26"/>
  <c r="F88" i="26"/>
  <c r="E89" i="26"/>
  <c r="F89" i="26"/>
  <c r="E90" i="26"/>
  <c r="F90" i="26"/>
  <c r="E91" i="26"/>
  <c r="F91" i="26"/>
  <c r="E92" i="26"/>
  <c r="F92" i="26"/>
  <c r="E93" i="26"/>
  <c r="F93" i="26"/>
  <c r="E94" i="26"/>
  <c r="F94" i="26"/>
  <c r="E95" i="26"/>
  <c r="F95" i="26"/>
  <c r="E96" i="26"/>
  <c r="F96" i="26"/>
  <c r="E97" i="26"/>
  <c r="F97" i="26"/>
  <c r="E98" i="26"/>
  <c r="F98" i="26"/>
  <c r="E99" i="26"/>
  <c r="F99" i="26"/>
  <c r="E100" i="26"/>
  <c r="F100" i="26"/>
  <c r="E101" i="26"/>
  <c r="F101" i="26"/>
  <c r="E102" i="26"/>
  <c r="F102" i="26"/>
  <c r="E103" i="26"/>
  <c r="F103" i="26"/>
  <c r="E104" i="26"/>
  <c r="F104" i="26"/>
  <c r="E105" i="26"/>
  <c r="F105" i="26"/>
  <c r="E106" i="26"/>
  <c r="F106" i="26"/>
  <c r="E107" i="26"/>
  <c r="F107" i="26"/>
  <c r="E108" i="26"/>
  <c r="F108" i="26"/>
  <c r="E109" i="26"/>
  <c r="F109" i="26"/>
  <c r="E110" i="26"/>
  <c r="F110" i="26"/>
  <c r="E111" i="26"/>
  <c r="F111" i="26"/>
  <c r="E112" i="26"/>
  <c r="F112" i="26"/>
  <c r="E113" i="26"/>
  <c r="F113" i="26"/>
  <c r="E114" i="26"/>
  <c r="F114" i="26"/>
  <c r="E115" i="26"/>
  <c r="F115" i="26"/>
  <c r="E116" i="26"/>
  <c r="F116" i="26"/>
  <c r="E117" i="26"/>
  <c r="F117" i="26"/>
  <c r="E118" i="26"/>
  <c r="F118" i="26"/>
  <c r="E119" i="26"/>
  <c r="F119" i="26"/>
  <c r="E120" i="26"/>
  <c r="F120" i="26"/>
  <c r="E121" i="26"/>
  <c r="F121" i="26"/>
  <c r="E122" i="26"/>
  <c r="F122" i="26"/>
  <c r="E123" i="26"/>
  <c r="F123" i="26"/>
  <c r="E124" i="26"/>
  <c r="F124" i="26"/>
  <c r="E125" i="26"/>
  <c r="F125" i="26"/>
  <c r="E126" i="26"/>
  <c r="F126" i="26"/>
  <c r="E127" i="26"/>
  <c r="F127" i="26"/>
  <c r="E128" i="26"/>
  <c r="F128" i="26"/>
  <c r="E129" i="26"/>
  <c r="F129" i="26"/>
  <c r="E130" i="26"/>
  <c r="F130" i="26"/>
  <c r="E131" i="26"/>
  <c r="F131" i="26"/>
  <c r="E132" i="26"/>
  <c r="F132" i="26"/>
  <c r="E133" i="26"/>
  <c r="F133" i="26"/>
  <c r="E134" i="26"/>
  <c r="F134" i="26"/>
  <c r="E135" i="26"/>
  <c r="F135" i="26"/>
  <c r="E136" i="26"/>
  <c r="F136" i="26"/>
  <c r="E137" i="26"/>
  <c r="F137" i="26"/>
  <c r="E138" i="26"/>
  <c r="F138" i="26"/>
  <c r="E139" i="26"/>
  <c r="F139" i="26"/>
  <c r="E140" i="26"/>
  <c r="F140" i="26"/>
  <c r="E141" i="26"/>
  <c r="F141" i="26"/>
  <c r="E142" i="26"/>
  <c r="F142" i="26"/>
  <c r="E143" i="26"/>
  <c r="F143" i="26"/>
  <c r="E144" i="26"/>
  <c r="F144" i="26"/>
  <c r="E145" i="26"/>
  <c r="F145" i="26"/>
  <c r="E146" i="26"/>
  <c r="F146" i="26"/>
  <c r="E147" i="26"/>
  <c r="F147" i="26"/>
  <c r="E148" i="26"/>
  <c r="F148" i="26"/>
  <c r="E149" i="26"/>
  <c r="F149" i="26"/>
  <c r="E150" i="26"/>
  <c r="F150" i="26"/>
  <c r="E151" i="26"/>
  <c r="F151" i="26"/>
  <c r="E152" i="26"/>
  <c r="F152" i="26"/>
  <c r="E153" i="26"/>
  <c r="F153" i="26"/>
  <c r="E154" i="26"/>
  <c r="F154" i="26"/>
  <c r="E155" i="26"/>
  <c r="F155" i="26"/>
  <c r="E156" i="26"/>
  <c r="F156" i="26"/>
  <c r="E157" i="26"/>
  <c r="F157" i="26"/>
  <c r="E158" i="26"/>
  <c r="F158"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54" i="26"/>
  <c r="L55" i="26"/>
  <c r="L56" i="26"/>
  <c r="L57" i="26"/>
  <c r="L58" i="26"/>
  <c r="L59" i="26"/>
  <c r="L60" i="26"/>
  <c r="L61" i="26"/>
  <c r="L62" i="26"/>
  <c r="L63" i="26"/>
  <c r="L64"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92" i="26"/>
  <c r="L93" i="26"/>
  <c r="L94" i="26"/>
  <c r="L95" i="26"/>
  <c r="L96" i="26"/>
  <c r="L97" i="26"/>
  <c r="L98" i="26"/>
  <c r="L99" i="26"/>
  <c r="L100" i="26"/>
  <c r="L101" i="26"/>
  <c r="L102" i="26"/>
  <c r="L103" i="26"/>
  <c r="L104" i="26"/>
  <c r="L105" i="26"/>
  <c r="L106" i="26"/>
  <c r="L107" i="26"/>
  <c r="L108" i="26"/>
  <c r="L109" i="26"/>
  <c r="L110" i="26"/>
  <c r="L111" i="26"/>
  <c r="L112" i="26"/>
  <c r="L113" i="26"/>
  <c r="L114" i="26"/>
  <c r="L115" i="26"/>
  <c r="L116" i="26"/>
  <c r="L117" i="26"/>
  <c r="L118" i="26"/>
  <c r="L119" i="26"/>
  <c r="L120" i="26"/>
  <c r="L121" i="26"/>
  <c r="L122" i="26"/>
  <c r="L123" i="26"/>
  <c r="L124" i="26"/>
  <c r="L125" i="26"/>
  <c r="L126" i="26"/>
  <c r="L127" i="26"/>
  <c r="L128" i="26"/>
  <c r="L129" i="26"/>
  <c r="L130" i="26"/>
  <c r="L131" i="26"/>
  <c r="L132" i="26"/>
  <c r="L133" i="26"/>
  <c r="L134" i="26"/>
  <c r="L135" i="26"/>
  <c r="L136" i="26"/>
  <c r="L137" i="26"/>
  <c r="L138" i="26"/>
  <c r="L139" i="26"/>
  <c r="L140" i="26"/>
  <c r="L141" i="26"/>
  <c r="L142" i="26"/>
  <c r="L143" i="26"/>
  <c r="L144" i="26"/>
  <c r="L145" i="26"/>
  <c r="L146" i="26"/>
  <c r="L147" i="26"/>
  <c r="L148" i="26"/>
  <c r="L149" i="26"/>
  <c r="L150" i="26"/>
  <c r="L151" i="26"/>
  <c r="L152" i="26"/>
  <c r="L153" i="26"/>
  <c r="L154" i="26"/>
  <c r="L155" i="26"/>
  <c r="L156" i="26"/>
  <c r="L157" i="26"/>
  <c r="L158" i="26"/>
  <c r="I20" i="26"/>
  <c r="J20" i="26" s="1"/>
  <c r="I21" i="26"/>
  <c r="J21" i="26" s="1"/>
  <c r="I22" i="26"/>
  <c r="J22" i="26" s="1"/>
  <c r="I23" i="26"/>
  <c r="J23" i="26" s="1"/>
  <c r="K23" i="26" s="1"/>
  <c r="I24" i="26"/>
  <c r="J24" i="26" s="1"/>
  <c r="I25" i="26"/>
  <c r="J25" i="26" s="1"/>
  <c r="K25" i="26" s="1"/>
  <c r="I26" i="26"/>
  <c r="J26" i="26" s="1"/>
  <c r="I27" i="26"/>
  <c r="J27" i="26" s="1"/>
  <c r="K27" i="26" s="1"/>
  <c r="I28" i="26"/>
  <c r="J28" i="26" s="1"/>
  <c r="I29" i="26"/>
  <c r="J29" i="26" s="1"/>
  <c r="I30" i="26"/>
  <c r="J30" i="26" s="1"/>
  <c r="I31" i="26"/>
  <c r="J31" i="26" s="1"/>
  <c r="K31" i="26" s="1"/>
  <c r="I32" i="26"/>
  <c r="J32" i="26" s="1"/>
  <c r="I33" i="26"/>
  <c r="J33" i="26" s="1"/>
  <c r="K33" i="26" s="1"/>
  <c r="I34" i="26"/>
  <c r="J34" i="26" s="1"/>
  <c r="I35" i="26"/>
  <c r="J35" i="26" s="1"/>
  <c r="K35" i="26" s="1"/>
  <c r="I36" i="26"/>
  <c r="J36" i="26" s="1"/>
  <c r="I37" i="26"/>
  <c r="J37" i="26" s="1"/>
  <c r="I38" i="26"/>
  <c r="J38" i="26" s="1"/>
  <c r="I39" i="26"/>
  <c r="J39" i="26" s="1"/>
  <c r="K39" i="26" s="1"/>
  <c r="I40" i="26"/>
  <c r="J40" i="26" s="1"/>
  <c r="I41" i="26"/>
  <c r="J41" i="26" s="1"/>
  <c r="K41" i="26" s="1"/>
  <c r="I42" i="26"/>
  <c r="J42" i="26" s="1"/>
  <c r="I43" i="26"/>
  <c r="J43" i="26" s="1"/>
  <c r="I44" i="26"/>
  <c r="J44" i="26" s="1"/>
  <c r="I45" i="26"/>
  <c r="J45" i="26" s="1"/>
  <c r="I46" i="26"/>
  <c r="J46" i="26" s="1"/>
  <c r="I47" i="26"/>
  <c r="J47" i="26" s="1"/>
  <c r="K47" i="26" s="1"/>
  <c r="I48" i="26"/>
  <c r="J48" i="26" s="1"/>
  <c r="I49" i="26"/>
  <c r="J49" i="26" s="1"/>
  <c r="K49" i="26" s="1"/>
  <c r="I50" i="26"/>
  <c r="J50" i="26" s="1"/>
  <c r="I51" i="26"/>
  <c r="J51" i="26" s="1"/>
  <c r="I52" i="26"/>
  <c r="J52" i="26" s="1"/>
  <c r="I53" i="26"/>
  <c r="J53" i="26" s="1"/>
  <c r="I54" i="26"/>
  <c r="J54" i="26" s="1"/>
  <c r="I55" i="26"/>
  <c r="J55" i="26" s="1"/>
  <c r="K55" i="26" s="1"/>
  <c r="I56" i="26"/>
  <c r="J56" i="26" s="1"/>
  <c r="I57" i="26"/>
  <c r="J57" i="26" s="1"/>
  <c r="K57" i="26" s="1"/>
  <c r="I58" i="26"/>
  <c r="J58" i="26" s="1"/>
  <c r="I59" i="26"/>
  <c r="J59" i="26" s="1"/>
  <c r="I60" i="26"/>
  <c r="J60" i="26" s="1"/>
  <c r="I61" i="26"/>
  <c r="J61" i="26" s="1"/>
  <c r="I62" i="26"/>
  <c r="J62" i="26" s="1"/>
  <c r="I63" i="26"/>
  <c r="J63" i="26" s="1"/>
  <c r="K63" i="26" s="1"/>
  <c r="I64" i="26"/>
  <c r="J64" i="26" s="1"/>
  <c r="I65" i="26"/>
  <c r="J65" i="26" s="1"/>
  <c r="K65" i="26" s="1"/>
  <c r="I66" i="26"/>
  <c r="J66" i="26" s="1"/>
  <c r="I67" i="26"/>
  <c r="J67" i="26" s="1"/>
  <c r="K67" i="26" s="1"/>
  <c r="I68" i="26"/>
  <c r="J68" i="26" s="1"/>
  <c r="I69" i="26"/>
  <c r="J69" i="26" s="1"/>
  <c r="I70" i="26"/>
  <c r="J70" i="26" s="1"/>
  <c r="I71" i="26"/>
  <c r="J71" i="26" s="1"/>
  <c r="K71" i="26" s="1"/>
  <c r="I72" i="26"/>
  <c r="J72" i="26" s="1"/>
  <c r="I73" i="26"/>
  <c r="J73" i="26" s="1"/>
  <c r="K73" i="26" s="1"/>
  <c r="I74" i="26"/>
  <c r="J74" i="26" s="1"/>
  <c r="I75" i="26"/>
  <c r="J75" i="26" s="1"/>
  <c r="K75" i="26" s="1"/>
  <c r="I76" i="26"/>
  <c r="J76" i="26" s="1"/>
  <c r="I77" i="26"/>
  <c r="J77" i="26" s="1"/>
  <c r="I78" i="26"/>
  <c r="J78" i="26" s="1"/>
  <c r="I79" i="26"/>
  <c r="J79" i="26" s="1"/>
  <c r="K79" i="26" s="1"/>
  <c r="I80" i="26"/>
  <c r="J80" i="26" s="1"/>
  <c r="I81" i="26"/>
  <c r="J81" i="26" s="1"/>
  <c r="K81" i="26" s="1"/>
  <c r="I82" i="26"/>
  <c r="J82" i="26" s="1"/>
  <c r="I83" i="26"/>
  <c r="J83" i="26" s="1"/>
  <c r="K83" i="26" s="1"/>
  <c r="I84" i="26"/>
  <c r="J84" i="26" s="1"/>
  <c r="I85" i="26"/>
  <c r="J85" i="26" s="1"/>
  <c r="I86" i="26"/>
  <c r="J86" i="26" s="1"/>
  <c r="I87" i="26"/>
  <c r="J87" i="26" s="1"/>
  <c r="K87" i="26" s="1"/>
  <c r="I88" i="26"/>
  <c r="J88" i="26" s="1"/>
  <c r="I89" i="26"/>
  <c r="J89" i="26" s="1"/>
  <c r="K89" i="26" s="1"/>
  <c r="I90" i="26"/>
  <c r="J90" i="26" s="1"/>
  <c r="I91" i="26"/>
  <c r="J91" i="26" s="1"/>
  <c r="K91" i="26" s="1"/>
  <c r="I92" i="26"/>
  <c r="J92" i="26" s="1"/>
  <c r="I93" i="26"/>
  <c r="J93" i="26" s="1"/>
  <c r="I94" i="26"/>
  <c r="J94" i="26" s="1"/>
  <c r="I95" i="26"/>
  <c r="J95" i="26" s="1"/>
  <c r="K95" i="26" s="1"/>
  <c r="I96" i="26"/>
  <c r="J96" i="26" s="1"/>
  <c r="I97" i="26"/>
  <c r="J97" i="26" s="1"/>
  <c r="I98" i="26"/>
  <c r="J98" i="26" s="1"/>
  <c r="I99" i="26"/>
  <c r="J99" i="26" s="1"/>
  <c r="K99" i="26" s="1"/>
  <c r="I100" i="26"/>
  <c r="J100" i="26" s="1"/>
  <c r="I101" i="26"/>
  <c r="J101" i="26" s="1"/>
  <c r="I102" i="26"/>
  <c r="J102" i="26" s="1"/>
  <c r="I103" i="26"/>
  <c r="J103" i="26" s="1"/>
  <c r="K103" i="26" s="1"/>
  <c r="I104" i="26"/>
  <c r="J104" i="26" s="1"/>
  <c r="I105" i="26"/>
  <c r="J105" i="26" s="1"/>
  <c r="K105" i="26" s="1"/>
  <c r="I106" i="26"/>
  <c r="J106" i="26" s="1"/>
  <c r="I107" i="26"/>
  <c r="J107" i="26" s="1"/>
  <c r="I108" i="26"/>
  <c r="J108" i="26" s="1"/>
  <c r="I109" i="26"/>
  <c r="J109" i="26" s="1"/>
  <c r="I110" i="26"/>
  <c r="J110" i="26" s="1"/>
  <c r="I111" i="26"/>
  <c r="J111" i="26" s="1"/>
  <c r="K111" i="26" s="1"/>
  <c r="I112" i="26"/>
  <c r="J112" i="26" s="1"/>
  <c r="I113" i="26"/>
  <c r="J113" i="26" s="1"/>
  <c r="K113" i="26" s="1"/>
  <c r="I114" i="26"/>
  <c r="J114" i="26" s="1"/>
  <c r="I115" i="26"/>
  <c r="J115" i="26" s="1"/>
  <c r="I116" i="26"/>
  <c r="J116" i="26" s="1"/>
  <c r="I117" i="26"/>
  <c r="J117" i="26" s="1"/>
  <c r="I118" i="26"/>
  <c r="J118" i="26" s="1"/>
  <c r="I119" i="26"/>
  <c r="J119" i="26" s="1"/>
  <c r="K119" i="26" s="1"/>
  <c r="I120" i="26"/>
  <c r="J120" i="26" s="1"/>
  <c r="I121" i="26"/>
  <c r="J121" i="26" s="1"/>
  <c r="I122" i="26"/>
  <c r="J122" i="26" s="1"/>
  <c r="I123" i="26"/>
  <c r="J123" i="26" s="1"/>
  <c r="I124" i="26"/>
  <c r="J124" i="26" s="1"/>
  <c r="I125" i="26"/>
  <c r="J125" i="26" s="1"/>
  <c r="I126" i="26"/>
  <c r="J126" i="26" s="1"/>
  <c r="I127" i="26"/>
  <c r="J127" i="26" s="1"/>
  <c r="K127" i="26" s="1"/>
  <c r="I128" i="26"/>
  <c r="J128" i="26" s="1"/>
  <c r="I129" i="26"/>
  <c r="J129" i="26" s="1"/>
  <c r="K129" i="26" s="1"/>
  <c r="I130" i="26"/>
  <c r="J130" i="26" s="1"/>
  <c r="I131" i="26"/>
  <c r="J131" i="26" s="1"/>
  <c r="I132" i="26"/>
  <c r="J132" i="26" s="1"/>
  <c r="I133" i="26"/>
  <c r="J133" i="26" s="1"/>
  <c r="I134" i="26"/>
  <c r="J134" i="26" s="1"/>
  <c r="I135" i="26"/>
  <c r="J135" i="26" s="1"/>
  <c r="K135" i="26" s="1"/>
  <c r="I136" i="26"/>
  <c r="J136" i="26" s="1"/>
  <c r="I137" i="26"/>
  <c r="J137" i="26" s="1"/>
  <c r="K137" i="26" s="1"/>
  <c r="I138" i="26"/>
  <c r="J138" i="26" s="1"/>
  <c r="I139" i="26"/>
  <c r="J139" i="26" s="1"/>
  <c r="K139" i="26" s="1"/>
  <c r="I140" i="26"/>
  <c r="J140" i="26" s="1"/>
  <c r="I141" i="26"/>
  <c r="J141" i="26" s="1"/>
  <c r="I142" i="26"/>
  <c r="J142" i="26" s="1"/>
  <c r="I143" i="26"/>
  <c r="J143" i="26" s="1"/>
  <c r="I144" i="26"/>
  <c r="J144" i="26" s="1"/>
  <c r="I145" i="26"/>
  <c r="J145" i="26" s="1"/>
  <c r="I146" i="26"/>
  <c r="J146" i="26" s="1"/>
  <c r="I147" i="26"/>
  <c r="J147" i="26" s="1"/>
  <c r="K147" i="26" s="1"/>
  <c r="I148" i="26"/>
  <c r="J148" i="26" s="1"/>
  <c r="I149" i="26"/>
  <c r="J149" i="26" s="1"/>
  <c r="I150" i="26"/>
  <c r="J150" i="26" s="1"/>
  <c r="I151" i="26"/>
  <c r="J151" i="26" s="1"/>
  <c r="K151" i="26" s="1"/>
  <c r="I152" i="26"/>
  <c r="J152" i="26" s="1"/>
  <c r="I153" i="26"/>
  <c r="J153" i="26" s="1"/>
  <c r="I154" i="26"/>
  <c r="J154" i="26" s="1"/>
  <c r="I155" i="26"/>
  <c r="J155" i="26" s="1"/>
  <c r="K155" i="26" s="1"/>
  <c r="I156" i="26"/>
  <c r="J156" i="26" s="1"/>
  <c r="I157" i="26"/>
  <c r="J157" i="26" s="1"/>
  <c r="I158" i="26"/>
  <c r="J158" i="26" s="1"/>
  <c r="K158" i="26" s="1"/>
  <c r="AX9" i="4"/>
  <c r="AX10" i="4"/>
  <c r="AX11" i="4"/>
  <c r="AX12" i="4"/>
  <c r="AX13" i="4"/>
  <c r="AX14" i="4"/>
  <c r="AX15" i="4"/>
  <c r="AX16" i="4"/>
  <c r="AX17" i="4"/>
  <c r="AX18" i="4"/>
  <c r="AX19" i="4"/>
  <c r="AX20" i="4"/>
  <c r="AX21" i="4"/>
  <c r="AX22" i="4"/>
  <c r="AX23" i="4"/>
  <c r="AX24" i="4"/>
  <c r="AX25" i="4"/>
  <c r="AX26" i="4"/>
  <c r="AX27" i="4"/>
  <c r="AX28" i="4"/>
  <c r="AX29" i="4"/>
  <c r="AX30" i="4"/>
  <c r="AX31" i="4"/>
  <c r="AX32" i="4"/>
  <c r="AX33" i="4"/>
  <c r="AX34" i="4"/>
  <c r="AX35" i="4"/>
  <c r="AX36" i="4"/>
  <c r="AX37" i="4"/>
  <c r="AX38" i="4"/>
  <c r="AX39" i="4"/>
  <c r="AX40" i="4"/>
  <c r="AX41" i="4"/>
  <c r="AX42" i="4"/>
  <c r="AX43" i="4"/>
  <c r="AX44" i="4"/>
  <c r="AX45" i="4"/>
  <c r="AX46" i="4"/>
  <c r="AX47" i="4"/>
  <c r="AX48" i="4"/>
  <c r="AX49" i="4"/>
  <c r="AX50" i="4"/>
  <c r="AX51" i="4"/>
  <c r="AX52" i="4"/>
  <c r="AX53" i="4"/>
  <c r="AX54" i="4"/>
  <c r="AX55" i="4"/>
  <c r="AX56" i="4"/>
  <c r="AX57" i="4"/>
  <c r="AX58" i="4"/>
  <c r="AX59" i="4"/>
  <c r="AX60" i="4"/>
  <c r="AX61" i="4"/>
  <c r="AX62" i="4"/>
  <c r="AX63" i="4"/>
  <c r="AX64" i="4"/>
  <c r="AX65" i="4"/>
  <c r="AX66" i="4"/>
  <c r="AX67" i="4"/>
  <c r="AX68" i="4"/>
  <c r="AX69" i="4"/>
  <c r="AX70" i="4"/>
  <c r="AX71" i="4"/>
  <c r="AX72" i="4"/>
  <c r="AX73" i="4"/>
  <c r="AX74" i="4"/>
  <c r="AX75" i="4"/>
  <c r="AX76" i="4"/>
  <c r="AX77" i="4"/>
  <c r="AX78" i="4"/>
  <c r="AX79" i="4"/>
  <c r="AX80" i="4"/>
  <c r="AX81" i="4"/>
  <c r="AX82" i="4"/>
  <c r="AX83" i="4"/>
  <c r="AX84" i="4"/>
  <c r="AX85" i="4"/>
  <c r="AX86" i="4"/>
  <c r="AX87" i="4"/>
  <c r="AX88" i="4"/>
  <c r="AX89" i="4"/>
  <c r="AX90" i="4"/>
  <c r="AX91" i="4"/>
  <c r="AX92" i="4"/>
  <c r="AX93" i="4"/>
  <c r="AX94" i="4"/>
  <c r="AX95" i="4"/>
  <c r="AX96" i="4"/>
  <c r="AX97" i="4"/>
  <c r="AX98" i="4"/>
  <c r="AX99" i="4"/>
  <c r="AX100" i="4"/>
  <c r="AX101" i="4"/>
  <c r="AX102" i="4"/>
  <c r="AX103" i="4"/>
  <c r="AX104" i="4"/>
  <c r="AX105" i="4"/>
  <c r="AX106" i="4"/>
  <c r="AX107" i="4"/>
  <c r="AX108" i="4"/>
  <c r="AX109" i="4"/>
  <c r="AX110" i="4"/>
  <c r="AX111" i="4"/>
  <c r="AX112" i="4"/>
  <c r="AX113" i="4"/>
  <c r="AX114" i="4"/>
  <c r="AX115" i="4"/>
  <c r="AX116" i="4"/>
  <c r="AX117" i="4"/>
  <c r="AX118" i="4"/>
  <c r="AX119" i="4"/>
  <c r="AX120" i="4"/>
  <c r="AX121" i="4"/>
  <c r="AX122" i="4"/>
  <c r="AX123" i="4"/>
  <c r="AX124" i="4"/>
  <c r="AX125" i="4"/>
  <c r="AX126" i="4"/>
  <c r="AX127" i="4"/>
  <c r="AX128" i="4"/>
  <c r="AX129" i="4"/>
  <c r="AX130" i="4"/>
  <c r="AX131" i="4"/>
  <c r="AX132" i="4"/>
  <c r="AX133" i="4"/>
  <c r="AX134" i="4"/>
  <c r="AX135" i="4"/>
  <c r="AX136" i="4"/>
  <c r="AX137" i="4"/>
  <c r="AX138" i="4"/>
  <c r="AX139" i="4"/>
  <c r="AX140" i="4"/>
  <c r="AX141" i="4"/>
  <c r="AX142" i="4"/>
  <c r="AX143" i="4"/>
  <c r="AX144" i="4"/>
  <c r="AX145" i="4"/>
  <c r="AX146" i="4"/>
  <c r="AX147" i="4"/>
  <c r="AX148" i="4"/>
  <c r="AX149" i="4"/>
  <c r="AX150" i="4"/>
  <c r="AX151" i="4"/>
  <c r="AX152" i="4"/>
  <c r="AX153" i="4"/>
  <c r="AX154" i="4"/>
  <c r="AX155" i="4"/>
  <c r="AX156" i="4"/>
  <c r="AX157" i="4"/>
  <c r="AX158" i="4"/>
  <c r="AX8" i="4"/>
  <c r="A8" i="26" a="1"/>
  <c r="H14" i="26" s="1"/>
  <c r="F14" i="11"/>
  <c r="F15" i="11"/>
  <c r="F36" i="11"/>
  <c r="F37" i="11"/>
  <c r="F51" i="11"/>
  <c r="F61" i="11"/>
  <c r="F63" i="11"/>
  <c r="F73" i="11"/>
  <c r="F97" i="11"/>
  <c r="F99" i="11"/>
  <c r="F100" i="11"/>
  <c r="F108" i="11"/>
  <c r="F110" i="11"/>
  <c r="F111" i="11"/>
  <c r="F123" i="11"/>
  <c r="F133" i="11"/>
  <c r="F135" i="11"/>
  <c r="F156" i="11"/>
  <c r="E13" i="11"/>
  <c r="E23" i="11"/>
  <c r="E25" i="11"/>
  <c r="E29" i="11"/>
  <c r="E34" i="11"/>
  <c r="E47" i="11"/>
  <c r="E49" i="11"/>
  <c r="E50" i="11"/>
  <c r="E58" i="11"/>
  <c r="E60" i="11"/>
  <c r="E61" i="11"/>
  <c r="E74" i="11"/>
  <c r="E82" i="11"/>
  <c r="E83" i="11"/>
  <c r="E85" i="11"/>
  <c r="E96" i="11"/>
  <c r="E97" i="11"/>
  <c r="E107" i="11"/>
  <c r="E109" i="11"/>
  <c r="E119" i="11"/>
  <c r="E121" i="11"/>
  <c r="E125" i="11"/>
  <c r="E130" i="11"/>
  <c r="E143" i="11"/>
  <c r="E145" i="11"/>
  <c r="E146" i="11"/>
  <c r="E154" i="11"/>
  <c r="E156" i="11"/>
  <c r="E157" i="11"/>
  <c r="AV9" i="4"/>
  <c r="AV8" i="4"/>
  <c r="V11" i="20"/>
  <c r="V12" i="20"/>
  <c r="V13" i="20"/>
  <c r="V14" i="20"/>
  <c r="V15" i="20"/>
  <c r="V16" i="20"/>
  <c r="V17" i="20"/>
  <c r="V18" i="20"/>
  <c r="V19" i="20"/>
  <c r="V20" i="20"/>
  <c r="V21" i="20"/>
  <c r="V22" i="20"/>
  <c r="V23" i="20"/>
  <c r="V24" i="20"/>
  <c r="V25" i="20"/>
  <c r="V26" i="20"/>
  <c r="V27" i="20"/>
  <c r="V28" i="20"/>
  <c r="V29" i="20"/>
  <c r="V30" i="20"/>
  <c r="V31" i="20"/>
  <c r="V32" i="20"/>
  <c r="V33" i="20"/>
  <c r="V34" i="20"/>
  <c r="V35" i="20"/>
  <c r="V36" i="20"/>
  <c r="V37" i="20"/>
  <c r="V38" i="20"/>
  <c r="V39" i="20"/>
  <c r="V40" i="20"/>
  <c r="V41" i="20"/>
  <c r="V42" i="20"/>
  <c r="V43" i="20"/>
  <c r="V44" i="20"/>
  <c r="V45" i="20"/>
  <c r="V46" i="20"/>
  <c r="V47" i="20"/>
  <c r="V48" i="20"/>
  <c r="V49" i="20"/>
  <c r="V50" i="20"/>
  <c r="V51" i="20"/>
  <c r="V52" i="20"/>
  <c r="V53" i="20"/>
  <c r="V54" i="20"/>
  <c r="V55" i="20"/>
  <c r="V56" i="20"/>
  <c r="V57" i="20"/>
  <c r="V58" i="20"/>
  <c r="V59" i="20"/>
  <c r="V60" i="20"/>
  <c r="V61" i="20"/>
  <c r="V62" i="20"/>
  <c r="V63" i="20"/>
  <c r="V64" i="20"/>
  <c r="V65" i="20"/>
  <c r="V66" i="20"/>
  <c r="V67" i="20"/>
  <c r="V68" i="20"/>
  <c r="V69" i="20"/>
  <c r="V70" i="20"/>
  <c r="V71" i="20"/>
  <c r="V72" i="20"/>
  <c r="V73" i="20"/>
  <c r="V74" i="20"/>
  <c r="V75" i="20"/>
  <c r="V76" i="20"/>
  <c r="V77" i="20"/>
  <c r="V78" i="20"/>
  <c r="V79" i="20"/>
  <c r="V80" i="20"/>
  <c r="V81" i="20"/>
  <c r="V82" i="20"/>
  <c r="V83" i="20"/>
  <c r="V84" i="20"/>
  <c r="V85" i="20"/>
  <c r="V86" i="20"/>
  <c r="V87" i="20"/>
  <c r="V88" i="20"/>
  <c r="V89" i="20"/>
  <c r="V90" i="20"/>
  <c r="V91" i="20"/>
  <c r="V92" i="20"/>
  <c r="V93" i="20"/>
  <c r="V94" i="20"/>
  <c r="V95" i="20"/>
  <c r="V96" i="20"/>
  <c r="V97" i="20"/>
  <c r="V98" i="20"/>
  <c r="V99" i="20"/>
  <c r="V100" i="20"/>
  <c r="V101" i="20"/>
  <c r="V102" i="20"/>
  <c r="V103" i="20"/>
  <c r="V104" i="20"/>
  <c r="V105" i="20"/>
  <c r="V106" i="20"/>
  <c r="V107" i="20"/>
  <c r="V108" i="20"/>
  <c r="V109" i="20"/>
  <c r="V110" i="20"/>
  <c r="V111" i="20"/>
  <c r="V112" i="20"/>
  <c r="V113" i="20"/>
  <c r="V114" i="20"/>
  <c r="V115" i="20"/>
  <c r="V116" i="20"/>
  <c r="V117" i="20"/>
  <c r="V118" i="20"/>
  <c r="V119" i="20"/>
  <c r="V120" i="20"/>
  <c r="V121" i="20"/>
  <c r="V122" i="20"/>
  <c r="V123" i="20"/>
  <c r="V124" i="20"/>
  <c r="V125" i="20"/>
  <c r="V126" i="20"/>
  <c r="V127" i="20"/>
  <c r="V128" i="20"/>
  <c r="V129" i="20"/>
  <c r="V130" i="20"/>
  <c r="V131" i="20"/>
  <c r="V132" i="20"/>
  <c r="V133" i="20"/>
  <c r="V134" i="20"/>
  <c r="V135" i="20"/>
  <c r="V136" i="20"/>
  <c r="V137" i="20"/>
  <c r="V138" i="20"/>
  <c r="V139" i="20"/>
  <c r="V140" i="20"/>
  <c r="V141" i="20"/>
  <c r="V142" i="20"/>
  <c r="V143" i="20"/>
  <c r="V144" i="20"/>
  <c r="V145" i="20"/>
  <c r="V146" i="20"/>
  <c r="V147" i="20"/>
  <c r="V148" i="20"/>
  <c r="V149" i="20"/>
  <c r="V150" i="20"/>
  <c r="V151" i="20"/>
  <c r="V152" i="20"/>
  <c r="V153" i="20"/>
  <c r="V154" i="20"/>
  <c r="V155" i="20"/>
  <c r="V156" i="20"/>
  <c r="V157" i="20"/>
  <c r="V158" i="20"/>
  <c r="V8" i="20"/>
  <c r="V10" i="20"/>
  <c r="W8" i="20"/>
  <c r="W9" i="20"/>
  <c r="W10" i="20"/>
  <c r="W11" i="20"/>
  <c r="W12" i="20"/>
  <c r="W13" i="20"/>
  <c r="W14" i="20"/>
  <c r="W15" i="20"/>
  <c r="W16" i="20"/>
  <c r="W17" i="20"/>
  <c r="W18" i="20"/>
  <c r="W19" i="20"/>
  <c r="W20" i="20"/>
  <c r="W21" i="20"/>
  <c r="W22" i="20"/>
  <c r="W23" i="20"/>
  <c r="W24" i="20"/>
  <c r="W25" i="20"/>
  <c r="W26" i="20"/>
  <c r="W27" i="20"/>
  <c r="W28" i="20"/>
  <c r="W29" i="20"/>
  <c r="W30" i="20"/>
  <c r="W31" i="20"/>
  <c r="W32" i="20"/>
  <c r="W33" i="20"/>
  <c r="W34" i="20"/>
  <c r="W35" i="20"/>
  <c r="W36" i="20"/>
  <c r="W37" i="20"/>
  <c r="W38" i="20"/>
  <c r="W39" i="20"/>
  <c r="W40" i="20"/>
  <c r="W41" i="20"/>
  <c r="W42" i="20"/>
  <c r="W43" i="20"/>
  <c r="W44" i="20"/>
  <c r="W45" i="20"/>
  <c r="W46" i="20"/>
  <c r="W47" i="20"/>
  <c r="W48" i="20"/>
  <c r="W49" i="20"/>
  <c r="W50" i="20"/>
  <c r="W51" i="20"/>
  <c r="W52" i="20"/>
  <c r="W53" i="20"/>
  <c r="W54" i="20"/>
  <c r="W55" i="20"/>
  <c r="W56" i="20"/>
  <c r="W57" i="20"/>
  <c r="W58" i="20"/>
  <c r="W59" i="20"/>
  <c r="W60" i="20"/>
  <c r="W61" i="20"/>
  <c r="W62" i="20"/>
  <c r="W63" i="20"/>
  <c r="W64" i="20"/>
  <c r="W65" i="20"/>
  <c r="W66" i="20"/>
  <c r="W67" i="20"/>
  <c r="W68" i="20"/>
  <c r="W69" i="20"/>
  <c r="W70" i="20"/>
  <c r="W71" i="20"/>
  <c r="W72" i="20"/>
  <c r="W73" i="20"/>
  <c r="W74" i="20"/>
  <c r="W75" i="20"/>
  <c r="W76" i="20"/>
  <c r="W77" i="20"/>
  <c r="W78" i="20"/>
  <c r="W79" i="20"/>
  <c r="W80" i="20"/>
  <c r="W81" i="20"/>
  <c r="W82" i="20"/>
  <c r="W83" i="20"/>
  <c r="W84" i="20"/>
  <c r="W85" i="20"/>
  <c r="W86" i="20"/>
  <c r="W87" i="20"/>
  <c r="W88" i="20"/>
  <c r="W89" i="20"/>
  <c r="W90" i="20"/>
  <c r="W91" i="20"/>
  <c r="W92" i="20"/>
  <c r="W93" i="20"/>
  <c r="W94" i="20"/>
  <c r="W95" i="20"/>
  <c r="W96" i="20"/>
  <c r="W97" i="20"/>
  <c r="W98" i="20"/>
  <c r="W99" i="20"/>
  <c r="W100" i="20"/>
  <c r="W101" i="20"/>
  <c r="W102" i="20"/>
  <c r="W103" i="20"/>
  <c r="W104" i="20"/>
  <c r="W105" i="20"/>
  <c r="W106" i="20"/>
  <c r="W107" i="20"/>
  <c r="W108" i="20"/>
  <c r="W109" i="20"/>
  <c r="W110" i="20"/>
  <c r="W111" i="20"/>
  <c r="W112" i="20"/>
  <c r="W113" i="20"/>
  <c r="W114" i="20"/>
  <c r="W115" i="20"/>
  <c r="W116" i="20"/>
  <c r="W117" i="20"/>
  <c r="W118" i="20"/>
  <c r="W119" i="20"/>
  <c r="W120" i="20"/>
  <c r="W121" i="20"/>
  <c r="W122" i="20"/>
  <c r="W123" i="20"/>
  <c r="W124" i="20"/>
  <c r="W125" i="20"/>
  <c r="W126" i="20"/>
  <c r="W127" i="20"/>
  <c r="W128" i="20"/>
  <c r="W129" i="20"/>
  <c r="W130" i="20"/>
  <c r="W131" i="20"/>
  <c r="W132" i="20"/>
  <c r="W133" i="20"/>
  <c r="W134" i="20"/>
  <c r="W135" i="20"/>
  <c r="W136" i="20"/>
  <c r="W137" i="20"/>
  <c r="W138" i="20"/>
  <c r="W139" i="20"/>
  <c r="W140" i="20"/>
  <c r="W141" i="20"/>
  <c r="W142" i="20"/>
  <c r="W143" i="20"/>
  <c r="W144" i="20"/>
  <c r="W145" i="20"/>
  <c r="W146" i="20"/>
  <c r="W147" i="20"/>
  <c r="W148" i="20"/>
  <c r="W149" i="20"/>
  <c r="W150" i="20"/>
  <c r="W151" i="20"/>
  <c r="W152" i="20"/>
  <c r="W153" i="20"/>
  <c r="W154" i="20"/>
  <c r="W155" i="20"/>
  <c r="W156" i="20"/>
  <c r="W157" i="20"/>
  <c r="W158" i="20"/>
  <c r="B11" i="6"/>
  <c r="D11" i="6"/>
  <c r="E11" i="6"/>
  <c r="F11" i="6"/>
  <c r="B12" i="6"/>
  <c r="D12" i="6"/>
  <c r="E12" i="6"/>
  <c r="F12" i="6"/>
  <c r="B13" i="6"/>
  <c r="D13" i="6"/>
  <c r="E13" i="6"/>
  <c r="F13" i="6"/>
  <c r="B14" i="6"/>
  <c r="D14" i="6"/>
  <c r="E14" i="6"/>
  <c r="F14" i="6"/>
  <c r="B15" i="6"/>
  <c r="D15" i="6"/>
  <c r="E15" i="6"/>
  <c r="F15" i="6"/>
  <c r="B16" i="6"/>
  <c r="D16" i="6"/>
  <c r="E16" i="6"/>
  <c r="F16" i="6"/>
  <c r="F158" i="17"/>
  <c r="E158" i="17"/>
  <c r="F157" i="17"/>
  <c r="E157" i="17"/>
  <c r="F156" i="17"/>
  <c r="E156" i="17"/>
  <c r="F155" i="17"/>
  <c r="E155" i="17"/>
  <c r="F154" i="17"/>
  <c r="E154" i="17"/>
  <c r="F153" i="17"/>
  <c r="E153" i="17"/>
  <c r="F152" i="17"/>
  <c r="E152" i="17"/>
  <c r="F151" i="17"/>
  <c r="E151" i="17"/>
  <c r="F150" i="17"/>
  <c r="E150" i="17"/>
  <c r="F149" i="17"/>
  <c r="E149" i="17"/>
  <c r="F148" i="17"/>
  <c r="E148" i="17"/>
  <c r="F147" i="17"/>
  <c r="E147" i="17"/>
  <c r="F146" i="17"/>
  <c r="E146" i="17"/>
  <c r="F145" i="17"/>
  <c r="E145" i="17"/>
  <c r="F144" i="17"/>
  <c r="E144" i="17"/>
  <c r="F143" i="17"/>
  <c r="E143" i="17"/>
  <c r="F142" i="17"/>
  <c r="E142" i="17"/>
  <c r="F141" i="17"/>
  <c r="E141" i="17"/>
  <c r="F140" i="17"/>
  <c r="E140" i="17"/>
  <c r="F139" i="17"/>
  <c r="E139" i="17"/>
  <c r="F138" i="17"/>
  <c r="E138" i="17"/>
  <c r="F137" i="17"/>
  <c r="E137" i="17"/>
  <c r="F136" i="17"/>
  <c r="E136" i="17"/>
  <c r="F135" i="17"/>
  <c r="E135" i="17"/>
  <c r="F134" i="17"/>
  <c r="E134" i="17"/>
  <c r="F133" i="17"/>
  <c r="E133" i="17"/>
  <c r="F132" i="17"/>
  <c r="E132" i="17"/>
  <c r="F131" i="17"/>
  <c r="E131" i="17"/>
  <c r="F130" i="17"/>
  <c r="E130" i="17"/>
  <c r="F129" i="17"/>
  <c r="E129" i="17"/>
  <c r="F128" i="17"/>
  <c r="E128" i="17"/>
  <c r="F127" i="17"/>
  <c r="E127" i="17"/>
  <c r="F126" i="17"/>
  <c r="E126" i="17"/>
  <c r="F125" i="17"/>
  <c r="E125" i="17"/>
  <c r="F124" i="17"/>
  <c r="E124" i="17"/>
  <c r="F123" i="17"/>
  <c r="E123" i="17"/>
  <c r="F122" i="17"/>
  <c r="E122" i="17"/>
  <c r="F121" i="17"/>
  <c r="E121" i="17"/>
  <c r="F120" i="17"/>
  <c r="E120" i="17"/>
  <c r="F119" i="17"/>
  <c r="E119" i="17"/>
  <c r="F118" i="17"/>
  <c r="E118" i="17"/>
  <c r="F117" i="17"/>
  <c r="E117" i="17"/>
  <c r="F116" i="17"/>
  <c r="E116" i="17"/>
  <c r="F115" i="17"/>
  <c r="E115" i="17"/>
  <c r="F114" i="17"/>
  <c r="E114" i="17"/>
  <c r="F113" i="17"/>
  <c r="E113" i="17"/>
  <c r="F112" i="17"/>
  <c r="E112" i="17"/>
  <c r="F111" i="17"/>
  <c r="E111" i="17"/>
  <c r="F110" i="17"/>
  <c r="E110" i="17"/>
  <c r="F109" i="17"/>
  <c r="E109" i="17"/>
  <c r="F108" i="17"/>
  <c r="E108" i="17"/>
  <c r="F107" i="17"/>
  <c r="E107" i="17"/>
  <c r="F106" i="17"/>
  <c r="E106" i="17"/>
  <c r="F105" i="17"/>
  <c r="E105" i="17"/>
  <c r="F104" i="17"/>
  <c r="E104" i="17"/>
  <c r="F103" i="17"/>
  <c r="E103" i="17"/>
  <c r="F102" i="17"/>
  <c r="E102" i="17"/>
  <c r="F101" i="17"/>
  <c r="E101" i="17"/>
  <c r="F100" i="17"/>
  <c r="E100" i="17"/>
  <c r="F99" i="17"/>
  <c r="E99" i="17"/>
  <c r="F98" i="17"/>
  <c r="E98" i="17"/>
  <c r="F97" i="17"/>
  <c r="E97" i="17"/>
  <c r="F96" i="17"/>
  <c r="E96" i="17"/>
  <c r="F95" i="17"/>
  <c r="E95" i="17"/>
  <c r="F94" i="17"/>
  <c r="E94" i="17"/>
  <c r="F93" i="17"/>
  <c r="E93" i="17"/>
  <c r="F92" i="17"/>
  <c r="E92" i="17"/>
  <c r="F91" i="17"/>
  <c r="E91" i="17"/>
  <c r="F90" i="17"/>
  <c r="E90" i="17"/>
  <c r="F89" i="17"/>
  <c r="E89" i="17"/>
  <c r="F88" i="17"/>
  <c r="E88" i="17"/>
  <c r="F87" i="17"/>
  <c r="E87" i="17"/>
  <c r="F86" i="17"/>
  <c r="E86" i="17"/>
  <c r="F85" i="17"/>
  <c r="E85" i="17"/>
  <c r="F84" i="17"/>
  <c r="E84" i="17"/>
  <c r="F83" i="17"/>
  <c r="E83" i="17"/>
  <c r="F82" i="17"/>
  <c r="E82" i="17"/>
  <c r="F81" i="17"/>
  <c r="E81" i="17"/>
  <c r="F80" i="17"/>
  <c r="E80" i="17"/>
  <c r="F79" i="17"/>
  <c r="E79" i="17"/>
  <c r="F78" i="17"/>
  <c r="E78" i="17"/>
  <c r="F77" i="17"/>
  <c r="E77" i="17"/>
  <c r="F76" i="17"/>
  <c r="E76" i="17"/>
  <c r="F75" i="17"/>
  <c r="E75" i="17"/>
  <c r="F74" i="17"/>
  <c r="E74" i="17"/>
  <c r="F73" i="17"/>
  <c r="E73" i="17"/>
  <c r="F72" i="17"/>
  <c r="E72" i="17"/>
  <c r="F71" i="17"/>
  <c r="E71" i="17"/>
  <c r="F70" i="17"/>
  <c r="E70" i="17"/>
  <c r="F69" i="17"/>
  <c r="E69" i="17"/>
  <c r="F68" i="17"/>
  <c r="E68" i="17"/>
  <c r="F67" i="17"/>
  <c r="E67" i="17"/>
  <c r="F66" i="17"/>
  <c r="E66" i="17"/>
  <c r="F65" i="17"/>
  <c r="E65" i="17"/>
  <c r="F64" i="17"/>
  <c r="E64" i="17"/>
  <c r="F63" i="17"/>
  <c r="E63" i="17"/>
  <c r="F62" i="17"/>
  <c r="E62" i="17"/>
  <c r="F61" i="17"/>
  <c r="E61" i="17"/>
  <c r="F60" i="17"/>
  <c r="E60" i="17"/>
  <c r="F59" i="17"/>
  <c r="E59" i="17"/>
  <c r="F58" i="17"/>
  <c r="E58" i="17"/>
  <c r="F57" i="17"/>
  <c r="E57" i="17"/>
  <c r="F56" i="17"/>
  <c r="E56" i="17"/>
  <c r="F55" i="17"/>
  <c r="E55" i="17"/>
  <c r="F54" i="17"/>
  <c r="E54" i="17"/>
  <c r="F53" i="17"/>
  <c r="E53" i="17"/>
  <c r="F52" i="17"/>
  <c r="E52" i="17"/>
  <c r="F51" i="17"/>
  <c r="E51" i="17"/>
  <c r="F50" i="17"/>
  <c r="E50" i="17"/>
  <c r="F49" i="17"/>
  <c r="E49" i="17"/>
  <c r="F48" i="17"/>
  <c r="E48" i="17"/>
  <c r="F47" i="17"/>
  <c r="E47" i="17"/>
  <c r="F46" i="17"/>
  <c r="E46" i="17"/>
  <c r="F45" i="17"/>
  <c r="E45" i="17"/>
  <c r="F44" i="17"/>
  <c r="E44" i="17"/>
  <c r="F43" i="17"/>
  <c r="E43" i="17"/>
  <c r="F42" i="17"/>
  <c r="E42" i="17"/>
  <c r="F41" i="17"/>
  <c r="E41" i="17"/>
  <c r="F40" i="17"/>
  <c r="E40" i="17"/>
  <c r="F39" i="17"/>
  <c r="E39" i="17"/>
  <c r="F38" i="17"/>
  <c r="E38" i="17"/>
  <c r="F37" i="17"/>
  <c r="E37" i="17"/>
  <c r="F36" i="17"/>
  <c r="E36" i="17"/>
  <c r="F35" i="17"/>
  <c r="E35" i="17"/>
  <c r="F34" i="17"/>
  <c r="E34" i="17"/>
  <c r="F33" i="17"/>
  <c r="E33" i="17"/>
  <c r="F32" i="17"/>
  <c r="E32" i="17"/>
  <c r="F31" i="17"/>
  <c r="E31" i="17"/>
  <c r="F30" i="17"/>
  <c r="E30" i="17"/>
  <c r="F29" i="17"/>
  <c r="E29" i="17"/>
  <c r="F28" i="17"/>
  <c r="E28" i="17"/>
  <c r="F27" i="17"/>
  <c r="E27" i="17"/>
  <c r="F26" i="17"/>
  <c r="E26" i="17"/>
  <c r="F25" i="17"/>
  <c r="E25" i="17"/>
  <c r="F24" i="17"/>
  <c r="E24" i="17"/>
  <c r="F23" i="17"/>
  <c r="E23" i="17"/>
  <c r="F22" i="17"/>
  <c r="E22" i="17"/>
  <c r="F21" i="17"/>
  <c r="E21" i="17"/>
  <c r="F20" i="17"/>
  <c r="E20" i="17"/>
  <c r="F19" i="17"/>
  <c r="E19" i="17"/>
  <c r="F18" i="17"/>
  <c r="E18" i="17"/>
  <c r="F17" i="17"/>
  <c r="E17" i="17"/>
  <c r="F16" i="17"/>
  <c r="E16" i="17"/>
  <c r="F15" i="17"/>
  <c r="E15" i="17"/>
  <c r="F14" i="17"/>
  <c r="E14" i="17"/>
  <c r="F158" i="13"/>
  <c r="E158" i="13"/>
  <c r="F157" i="13"/>
  <c r="E157" i="13"/>
  <c r="F156" i="13"/>
  <c r="E156" i="13"/>
  <c r="F155" i="13"/>
  <c r="E155" i="13"/>
  <c r="F154" i="13"/>
  <c r="E154" i="13"/>
  <c r="F153" i="13"/>
  <c r="E153" i="13"/>
  <c r="F152" i="13"/>
  <c r="E152" i="13"/>
  <c r="F151" i="13"/>
  <c r="E151" i="13"/>
  <c r="F150" i="13"/>
  <c r="E150" i="13"/>
  <c r="F149" i="13"/>
  <c r="E149" i="13"/>
  <c r="F148" i="13"/>
  <c r="E148" i="13"/>
  <c r="F147" i="13"/>
  <c r="E147" i="13"/>
  <c r="F146" i="13"/>
  <c r="E146" i="13"/>
  <c r="F145" i="13"/>
  <c r="E145" i="13"/>
  <c r="F144" i="13"/>
  <c r="E144" i="13"/>
  <c r="F143" i="13"/>
  <c r="E143" i="13"/>
  <c r="F142" i="13"/>
  <c r="E142" i="13"/>
  <c r="F141" i="13"/>
  <c r="E141" i="13"/>
  <c r="F140" i="13"/>
  <c r="E140" i="13"/>
  <c r="F139" i="13"/>
  <c r="E139" i="13"/>
  <c r="F138" i="13"/>
  <c r="E138" i="13"/>
  <c r="F137" i="13"/>
  <c r="E137" i="13"/>
  <c r="F136" i="13"/>
  <c r="E136" i="13"/>
  <c r="F135" i="13"/>
  <c r="E135" i="13"/>
  <c r="F134" i="13"/>
  <c r="E134" i="13"/>
  <c r="F133" i="13"/>
  <c r="E133" i="13"/>
  <c r="F132" i="13"/>
  <c r="E132" i="13"/>
  <c r="F131" i="13"/>
  <c r="E131" i="13"/>
  <c r="F130" i="13"/>
  <c r="E130" i="13"/>
  <c r="F129" i="13"/>
  <c r="E129" i="13"/>
  <c r="F128" i="13"/>
  <c r="E128" i="13"/>
  <c r="F127" i="13"/>
  <c r="E127" i="13"/>
  <c r="F126" i="13"/>
  <c r="E126" i="13"/>
  <c r="F125" i="13"/>
  <c r="E125" i="13"/>
  <c r="F124" i="13"/>
  <c r="E124" i="13"/>
  <c r="F123" i="13"/>
  <c r="E123" i="13"/>
  <c r="F122" i="13"/>
  <c r="E122" i="13"/>
  <c r="F121" i="13"/>
  <c r="E121" i="13"/>
  <c r="F120" i="13"/>
  <c r="E120" i="13"/>
  <c r="F119" i="13"/>
  <c r="E119" i="13"/>
  <c r="F118" i="13"/>
  <c r="E118" i="13"/>
  <c r="F117" i="13"/>
  <c r="E117" i="13"/>
  <c r="F116" i="13"/>
  <c r="E116" i="13"/>
  <c r="F115" i="13"/>
  <c r="E115" i="13"/>
  <c r="F114" i="13"/>
  <c r="E114" i="13"/>
  <c r="F113" i="13"/>
  <c r="E113" i="13"/>
  <c r="F112" i="13"/>
  <c r="E112" i="13"/>
  <c r="F111" i="13"/>
  <c r="E111" i="13"/>
  <c r="F110" i="13"/>
  <c r="E110" i="13"/>
  <c r="F109" i="13"/>
  <c r="E109" i="13"/>
  <c r="F108" i="13"/>
  <c r="E108" i="13"/>
  <c r="F107" i="13"/>
  <c r="E107" i="13"/>
  <c r="F106" i="13"/>
  <c r="E106" i="13"/>
  <c r="F105" i="13"/>
  <c r="E105" i="13"/>
  <c r="F104" i="13"/>
  <c r="E104" i="13"/>
  <c r="F103" i="13"/>
  <c r="E103" i="13"/>
  <c r="F102" i="13"/>
  <c r="E102" i="13"/>
  <c r="F101" i="13"/>
  <c r="E101" i="13"/>
  <c r="F100" i="13"/>
  <c r="E100" i="13"/>
  <c r="F99" i="13"/>
  <c r="E99" i="13"/>
  <c r="F98" i="13"/>
  <c r="E98" i="13"/>
  <c r="F97" i="13"/>
  <c r="E97" i="13"/>
  <c r="F96" i="13"/>
  <c r="E96" i="13"/>
  <c r="F95" i="13"/>
  <c r="E95" i="13"/>
  <c r="F94" i="13"/>
  <c r="E94" i="13"/>
  <c r="F93" i="13"/>
  <c r="E93" i="13"/>
  <c r="F92" i="13"/>
  <c r="E92" i="13"/>
  <c r="F91" i="13"/>
  <c r="E91" i="13"/>
  <c r="F90" i="13"/>
  <c r="E90" i="13"/>
  <c r="F89" i="13"/>
  <c r="E89" i="13"/>
  <c r="F88" i="13"/>
  <c r="E88" i="13"/>
  <c r="F87" i="13"/>
  <c r="E87" i="13"/>
  <c r="F86" i="13"/>
  <c r="E86" i="13"/>
  <c r="F85" i="13"/>
  <c r="E85" i="13"/>
  <c r="F84" i="13"/>
  <c r="E84" i="13"/>
  <c r="F83" i="13"/>
  <c r="E83" i="13"/>
  <c r="F82" i="13"/>
  <c r="E82" i="13"/>
  <c r="F81" i="13"/>
  <c r="E81" i="13"/>
  <c r="F80" i="13"/>
  <c r="E80" i="13"/>
  <c r="F79" i="13"/>
  <c r="E79" i="13"/>
  <c r="F78" i="13"/>
  <c r="E78" i="13"/>
  <c r="F77" i="13"/>
  <c r="E77" i="13"/>
  <c r="F76" i="13"/>
  <c r="E76" i="13"/>
  <c r="F75" i="13"/>
  <c r="E75" i="13"/>
  <c r="F74" i="13"/>
  <c r="E74" i="13"/>
  <c r="F73" i="13"/>
  <c r="E73" i="13"/>
  <c r="F72" i="13"/>
  <c r="E72" i="13"/>
  <c r="F71" i="13"/>
  <c r="E71" i="13"/>
  <c r="F70" i="13"/>
  <c r="E70" i="13"/>
  <c r="F69" i="13"/>
  <c r="E69" i="13"/>
  <c r="F68" i="13"/>
  <c r="E68" i="13"/>
  <c r="F67" i="13"/>
  <c r="E67" i="13"/>
  <c r="F66" i="13"/>
  <c r="E66" i="13"/>
  <c r="F65" i="13"/>
  <c r="E65" i="13"/>
  <c r="F64" i="13"/>
  <c r="E64" i="13"/>
  <c r="F63" i="13"/>
  <c r="E63" i="13"/>
  <c r="F62" i="13"/>
  <c r="E62" i="13"/>
  <c r="F61" i="13"/>
  <c r="E61" i="13"/>
  <c r="F60" i="13"/>
  <c r="E60" i="13"/>
  <c r="F59" i="13"/>
  <c r="E59" i="13"/>
  <c r="F58" i="13"/>
  <c r="E58" i="13"/>
  <c r="F57" i="13"/>
  <c r="E57" i="13"/>
  <c r="F56" i="13"/>
  <c r="E56" i="13"/>
  <c r="F55" i="13"/>
  <c r="E55" i="13"/>
  <c r="F54" i="13"/>
  <c r="E54" i="13"/>
  <c r="F53" i="13"/>
  <c r="E53" i="13"/>
  <c r="F52" i="13"/>
  <c r="E52" i="13"/>
  <c r="F51" i="13"/>
  <c r="E51" i="13"/>
  <c r="F50" i="13"/>
  <c r="E50" i="13"/>
  <c r="F49" i="13"/>
  <c r="E49" i="13"/>
  <c r="F48" i="13"/>
  <c r="E48" i="13"/>
  <c r="F47" i="13"/>
  <c r="E47" i="13"/>
  <c r="F46" i="13"/>
  <c r="E46" i="13"/>
  <c r="F45" i="13"/>
  <c r="E45" i="13"/>
  <c r="F44" i="13"/>
  <c r="E44" i="13"/>
  <c r="F43" i="13"/>
  <c r="E43" i="13"/>
  <c r="F42" i="13"/>
  <c r="E42" i="13"/>
  <c r="F41" i="13"/>
  <c r="E41" i="13"/>
  <c r="F40" i="13"/>
  <c r="E40" i="13"/>
  <c r="F39" i="13"/>
  <c r="E39" i="13"/>
  <c r="F38" i="13"/>
  <c r="E38" i="13"/>
  <c r="F37" i="13"/>
  <c r="E37" i="13"/>
  <c r="F36" i="13"/>
  <c r="E36" i="13"/>
  <c r="F35" i="13"/>
  <c r="E35" i="13"/>
  <c r="F34" i="13"/>
  <c r="E34" i="13"/>
  <c r="F33" i="13"/>
  <c r="E33" i="13"/>
  <c r="F32" i="13"/>
  <c r="E32" i="13"/>
  <c r="F31" i="13"/>
  <c r="E31" i="13"/>
  <c r="F30" i="13"/>
  <c r="E30" i="13"/>
  <c r="F29" i="13"/>
  <c r="E29" i="13"/>
  <c r="F28" i="13"/>
  <c r="E28" i="13"/>
  <c r="F27" i="13"/>
  <c r="E27" i="13"/>
  <c r="F26" i="13"/>
  <c r="E26" i="13"/>
  <c r="F25" i="13"/>
  <c r="E25" i="13"/>
  <c r="F24" i="13"/>
  <c r="E24" i="13"/>
  <c r="F23" i="13"/>
  <c r="E23" i="13"/>
  <c r="F22" i="13"/>
  <c r="E22" i="13"/>
  <c r="F21" i="13"/>
  <c r="E21" i="13"/>
  <c r="F20" i="13"/>
  <c r="E20" i="13"/>
  <c r="F19" i="13"/>
  <c r="E19" i="13"/>
  <c r="F18" i="13"/>
  <c r="E18" i="13"/>
  <c r="F17" i="13"/>
  <c r="E17" i="13"/>
  <c r="F16" i="13"/>
  <c r="E16" i="13"/>
  <c r="F15" i="13"/>
  <c r="E15" i="13"/>
  <c r="F14" i="13"/>
  <c r="E14" i="13"/>
  <c r="B4" i="24"/>
  <c r="B4" i="17"/>
  <c r="B4" i="13"/>
  <c r="A1" i="23"/>
  <c r="F10"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9" i="6"/>
  <c r="F8" i="6"/>
  <c r="AY11" i="4"/>
  <c r="AY12" i="4"/>
  <c r="AY13" i="4"/>
  <c r="AY14" i="4"/>
  <c r="AY15" i="4"/>
  <c r="AY16" i="4"/>
  <c r="AY17" i="4"/>
  <c r="AY18" i="4"/>
  <c r="AY19" i="4"/>
  <c r="AY20" i="4"/>
  <c r="AY21" i="4"/>
  <c r="AY22" i="4"/>
  <c r="AY23" i="4"/>
  <c r="AY24" i="4"/>
  <c r="AY25" i="4"/>
  <c r="AY26" i="4"/>
  <c r="AY27" i="4"/>
  <c r="AY28" i="4"/>
  <c r="AY29" i="4"/>
  <c r="AY30" i="4"/>
  <c r="AY31" i="4"/>
  <c r="AY32" i="4"/>
  <c r="AY33" i="4"/>
  <c r="AY34" i="4"/>
  <c r="AY35" i="4"/>
  <c r="AY36" i="4"/>
  <c r="AY37" i="4"/>
  <c r="AY38" i="4"/>
  <c r="AY39" i="4"/>
  <c r="AY40" i="4"/>
  <c r="AY41" i="4"/>
  <c r="AY42" i="4"/>
  <c r="AY43" i="4"/>
  <c r="AY44" i="4"/>
  <c r="AY45" i="4"/>
  <c r="AY46" i="4"/>
  <c r="AY47" i="4"/>
  <c r="AY48" i="4"/>
  <c r="AY49" i="4"/>
  <c r="AY50" i="4"/>
  <c r="AY51" i="4"/>
  <c r="AY52" i="4"/>
  <c r="AY53" i="4"/>
  <c r="AY54" i="4"/>
  <c r="AY55" i="4"/>
  <c r="AY56" i="4"/>
  <c r="AY57" i="4"/>
  <c r="AY58" i="4"/>
  <c r="AY59" i="4"/>
  <c r="AY60" i="4"/>
  <c r="AY61" i="4"/>
  <c r="AY62" i="4"/>
  <c r="AY63" i="4"/>
  <c r="AY64" i="4"/>
  <c r="AY65" i="4"/>
  <c r="AY66" i="4"/>
  <c r="AY67" i="4"/>
  <c r="AY68" i="4"/>
  <c r="AY69" i="4"/>
  <c r="AY70" i="4"/>
  <c r="AY71" i="4"/>
  <c r="AY72" i="4"/>
  <c r="AY73" i="4"/>
  <c r="AY74" i="4"/>
  <c r="AY75" i="4"/>
  <c r="AY76" i="4"/>
  <c r="AY77" i="4"/>
  <c r="AY78" i="4"/>
  <c r="AY79" i="4"/>
  <c r="AY80" i="4"/>
  <c r="AY81" i="4"/>
  <c r="AY82" i="4"/>
  <c r="AY83" i="4"/>
  <c r="AY84" i="4"/>
  <c r="AY85" i="4"/>
  <c r="AY86" i="4"/>
  <c r="AY87" i="4"/>
  <c r="AY88" i="4"/>
  <c r="AY89" i="4"/>
  <c r="AY90" i="4"/>
  <c r="AY91" i="4"/>
  <c r="AY92" i="4"/>
  <c r="AY93" i="4"/>
  <c r="AY94" i="4"/>
  <c r="AY95" i="4"/>
  <c r="AY96" i="4"/>
  <c r="AY97" i="4"/>
  <c r="AY98" i="4"/>
  <c r="AY99" i="4"/>
  <c r="AY100" i="4"/>
  <c r="AY101" i="4"/>
  <c r="AY102" i="4"/>
  <c r="AY103" i="4"/>
  <c r="AY104" i="4"/>
  <c r="AY105" i="4"/>
  <c r="AY106" i="4"/>
  <c r="AY107" i="4"/>
  <c r="AY108" i="4"/>
  <c r="AY109" i="4"/>
  <c r="AY110" i="4"/>
  <c r="AY111" i="4"/>
  <c r="AY112" i="4"/>
  <c r="AY113" i="4"/>
  <c r="AY114" i="4"/>
  <c r="AY115" i="4"/>
  <c r="AY116" i="4"/>
  <c r="AY117" i="4"/>
  <c r="AY118" i="4"/>
  <c r="AY119" i="4"/>
  <c r="AY120" i="4"/>
  <c r="AY121" i="4"/>
  <c r="AY122" i="4"/>
  <c r="AY123" i="4"/>
  <c r="AY124" i="4"/>
  <c r="AY125" i="4"/>
  <c r="AY126" i="4"/>
  <c r="AY127" i="4"/>
  <c r="AY128" i="4"/>
  <c r="AY129" i="4"/>
  <c r="AY130" i="4"/>
  <c r="AY131" i="4"/>
  <c r="AY132" i="4"/>
  <c r="AY133" i="4"/>
  <c r="AY134" i="4"/>
  <c r="AY135" i="4"/>
  <c r="AY136" i="4"/>
  <c r="AY137" i="4"/>
  <c r="AY138" i="4"/>
  <c r="AY139" i="4"/>
  <c r="AY140" i="4"/>
  <c r="AY141" i="4"/>
  <c r="AY142" i="4"/>
  <c r="AY143" i="4"/>
  <c r="AY144" i="4"/>
  <c r="AY145" i="4"/>
  <c r="AY146" i="4"/>
  <c r="AY147" i="4"/>
  <c r="AY148" i="4"/>
  <c r="AY149" i="4"/>
  <c r="AY150" i="4"/>
  <c r="AY151" i="4"/>
  <c r="AY152" i="4"/>
  <c r="AY153" i="4"/>
  <c r="AY154" i="4"/>
  <c r="AY155" i="4"/>
  <c r="AY156" i="4"/>
  <c r="AY157" i="4"/>
  <c r="AY158" i="4"/>
  <c r="I14" i="17"/>
  <c r="J14" i="17"/>
  <c r="K14" i="17"/>
  <c r="I15" i="17"/>
  <c r="J15" i="17"/>
  <c r="K15" i="17"/>
  <c r="I16" i="17"/>
  <c r="J16" i="17"/>
  <c r="K16" i="17"/>
  <c r="I17" i="17"/>
  <c r="J17" i="17"/>
  <c r="K17" i="17"/>
  <c r="I18" i="17"/>
  <c r="J18" i="17"/>
  <c r="K18" i="17"/>
  <c r="I19" i="17"/>
  <c r="J19" i="17"/>
  <c r="K19" i="17"/>
  <c r="I20" i="17"/>
  <c r="J20" i="17"/>
  <c r="K20" i="17"/>
  <c r="I21" i="17"/>
  <c r="J21" i="17"/>
  <c r="K21" i="17"/>
  <c r="I22" i="17"/>
  <c r="J22" i="17"/>
  <c r="K22" i="17"/>
  <c r="I23" i="17"/>
  <c r="J23" i="17"/>
  <c r="K23" i="17"/>
  <c r="I24" i="17"/>
  <c r="J24" i="17"/>
  <c r="K24" i="17"/>
  <c r="I25" i="17"/>
  <c r="J25" i="17"/>
  <c r="K25" i="17"/>
  <c r="I26" i="17"/>
  <c r="J26" i="17"/>
  <c r="K26" i="17"/>
  <c r="I27" i="17"/>
  <c r="J27" i="17"/>
  <c r="K27" i="17"/>
  <c r="I28" i="17"/>
  <c r="J28" i="17"/>
  <c r="K28" i="17"/>
  <c r="I29" i="17"/>
  <c r="J29" i="17"/>
  <c r="K29" i="17"/>
  <c r="I30" i="17"/>
  <c r="J30" i="17"/>
  <c r="K30" i="17"/>
  <c r="I31" i="17"/>
  <c r="J31" i="17"/>
  <c r="K31" i="17"/>
  <c r="I32" i="17"/>
  <c r="J32" i="17"/>
  <c r="K32" i="17"/>
  <c r="I33" i="17"/>
  <c r="J33" i="17"/>
  <c r="K33" i="17"/>
  <c r="I34" i="17"/>
  <c r="J34" i="17"/>
  <c r="K34" i="17"/>
  <c r="I35" i="17"/>
  <c r="J35" i="17"/>
  <c r="K35" i="17"/>
  <c r="I36" i="17"/>
  <c r="J36" i="17"/>
  <c r="K36" i="17"/>
  <c r="I37" i="17"/>
  <c r="J37" i="17"/>
  <c r="K37" i="17"/>
  <c r="I38" i="17"/>
  <c r="J38" i="17"/>
  <c r="K38" i="17"/>
  <c r="I39" i="17"/>
  <c r="J39" i="17"/>
  <c r="K39" i="17"/>
  <c r="I40" i="17"/>
  <c r="J40" i="17"/>
  <c r="K40" i="17"/>
  <c r="I41" i="17"/>
  <c r="J41" i="17"/>
  <c r="K41" i="17"/>
  <c r="I42" i="17"/>
  <c r="J42" i="17"/>
  <c r="K42" i="17"/>
  <c r="I43" i="17"/>
  <c r="J43" i="17"/>
  <c r="K43" i="17"/>
  <c r="I44" i="17"/>
  <c r="J44" i="17"/>
  <c r="K44" i="17"/>
  <c r="I45" i="17"/>
  <c r="J45" i="17"/>
  <c r="K45" i="17"/>
  <c r="I46" i="17"/>
  <c r="J46" i="17"/>
  <c r="K46" i="17"/>
  <c r="I47" i="17"/>
  <c r="J47" i="17"/>
  <c r="K47" i="17"/>
  <c r="I48" i="17"/>
  <c r="J48" i="17"/>
  <c r="K48" i="17"/>
  <c r="I49" i="17"/>
  <c r="J49" i="17"/>
  <c r="K49" i="17"/>
  <c r="I50" i="17"/>
  <c r="J50" i="17"/>
  <c r="K50" i="17"/>
  <c r="I51" i="17"/>
  <c r="J51" i="17"/>
  <c r="K51" i="17"/>
  <c r="I52" i="17"/>
  <c r="J52" i="17"/>
  <c r="K52" i="17"/>
  <c r="I53" i="17"/>
  <c r="J53" i="17"/>
  <c r="K53" i="17"/>
  <c r="I54" i="17"/>
  <c r="J54" i="17"/>
  <c r="K54" i="17"/>
  <c r="I55" i="17"/>
  <c r="J55" i="17"/>
  <c r="K55" i="17"/>
  <c r="I56" i="17"/>
  <c r="J56" i="17"/>
  <c r="K56" i="17"/>
  <c r="I57" i="17"/>
  <c r="J57" i="17"/>
  <c r="K57" i="17"/>
  <c r="I58" i="17"/>
  <c r="J58" i="17"/>
  <c r="K58" i="17"/>
  <c r="I59" i="17"/>
  <c r="J59" i="17"/>
  <c r="K59" i="17"/>
  <c r="I60" i="17"/>
  <c r="J60" i="17"/>
  <c r="K60" i="17"/>
  <c r="I61" i="17"/>
  <c r="J61" i="17"/>
  <c r="K61" i="17"/>
  <c r="I62" i="17"/>
  <c r="J62" i="17"/>
  <c r="K62" i="17"/>
  <c r="I63" i="17"/>
  <c r="J63" i="17"/>
  <c r="K63" i="17"/>
  <c r="I64" i="17"/>
  <c r="J64" i="17"/>
  <c r="K64" i="17"/>
  <c r="I65" i="17"/>
  <c r="J65" i="17"/>
  <c r="K65" i="17"/>
  <c r="I66" i="17"/>
  <c r="J66" i="17"/>
  <c r="K66" i="17"/>
  <c r="I67" i="17"/>
  <c r="J67" i="17"/>
  <c r="K67" i="17"/>
  <c r="I68" i="17"/>
  <c r="J68" i="17"/>
  <c r="K68" i="17"/>
  <c r="I69" i="17"/>
  <c r="J69" i="17"/>
  <c r="K69" i="17"/>
  <c r="I70" i="17"/>
  <c r="J70" i="17"/>
  <c r="K70" i="17"/>
  <c r="I71" i="17"/>
  <c r="J71" i="17"/>
  <c r="K71" i="17"/>
  <c r="I72" i="17"/>
  <c r="J72" i="17"/>
  <c r="K72" i="17"/>
  <c r="I73" i="17"/>
  <c r="J73" i="17"/>
  <c r="K73" i="17"/>
  <c r="I74" i="17"/>
  <c r="J74" i="17"/>
  <c r="K74" i="17"/>
  <c r="I75" i="17"/>
  <c r="J75" i="17"/>
  <c r="K75" i="17"/>
  <c r="I76" i="17"/>
  <c r="J76" i="17"/>
  <c r="K76" i="17"/>
  <c r="I77" i="17"/>
  <c r="J77" i="17"/>
  <c r="K77" i="17"/>
  <c r="I78" i="17"/>
  <c r="J78" i="17"/>
  <c r="K78" i="17"/>
  <c r="I79" i="17"/>
  <c r="J79" i="17"/>
  <c r="K79" i="17"/>
  <c r="I80" i="17"/>
  <c r="J80" i="17"/>
  <c r="K80" i="17"/>
  <c r="I81" i="17"/>
  <c r="J81" i="17"/>
  <c r="K81" i="17"/>
  <c r="I82" i="17"/>
  <c r="J82" i="17"/>
  <c r="K82" i="17"/>
  <c r="I83" i="17"/>
  <c r="J83" i="17"/>
  <c r="K83" i="17"/>
  <c r="I84" i="17"/>
  <c r="J84" i="17"/>
  <c r="K84" i="17"/>
  <c r="I85" i="17"/>
  <c r="J85" i="17"/>
  <c r="K85" i="17"/>
  <c r="I86" i="17"/>
  <c r="J86" i="17"/>
  <c r="K86" i="17"/>
  <c r="I87" i="17"/>
  <c r="J87" i="17"/>
  <c r="K87" i="17"/>
  <c r="I88" i="17"/>
  <c r="J88" i="17"/>
  <c r="K88" i="17"/>
  <c r="I89" i="17"/>
  <c r="J89" i="17"/>
  <c r="K89" i="17"/>
  <c r="I90" i="17"/>
  <c r="J90" i="17"/>
  <c r="K90" i="17"/>
  <c r="I91" i="17"/>
  <c r="J91" i="17"/>
  <c r="K91" i="17"/>
  <c r="I92" i="17"/>
  <c r="J92" i="17"/>
  <c r="K92" i="17"/>
  <c r="I93" i="17"/>
  <c r="J93" i="17"/>
  <c r="K93" i="17"/>
  <c r="I94" i="17"/>
  <c r="J94" i="17"/>
  <c r="K94" i="17"/>
  <c r="I95" i="17"/>
  <c r="J95" i="17"/>
  <c r="K95" i="17"/>
  <c r="I96" i="17"/>
  <c r="J96" i="17"/>
  <c r="K96" i="17"/>
  <c r="I97" i="17"/>
  <c r="J97" i="17"/>
  <c r="K97" i="17"/>
  <c r="I98" i="17"/>
  <c r="J98" i="17"/>
  <c r="K98" i="17"/>
  <c r="I99" i="17"/>
  <c r="J99" i="17"/>
  <c r="K99" i="17"/>
  <c r="I100" i="17"/>
  <c r="J100" i="17"/>
  <c r="K100" i="17"/>
  <c r="I101" i="17"/>
  <c r="J101" i="17"/>
  <c r="K101" i="17"/>
  <c r="I102" i="17"/>
  <c r="J102" i="17"/>
  <c r="K102" i="17"/>
  <c r="I103" i="17"/>
  <c r="J103" i="17"/>
  <c r="K103" i="17"/>
  <c r="I104" i="17"/>
  <c r="J104" i="17"/>
  <c r="K104" i="17"/>
  <c r="I105" i="17"/>
  <c r="J105" i="17"/>
  <c r="K105" i="17"/>
  <c r="I106" i="17"/>
  <c r="J106" i="17"/>
  <c r="K106" i="17"/>
  <c r="I107" i="17"/>
  <c r="J107" i="17"/>
  <c r="K107" i="17"/>
  <c r="I108" i="17"/>
  <c r="J108" i="17"/>
  <c r="K108" i="17"/>
  <c r="I109" i="17"/>
  <c r="J109" i="17"/>
  <c r="K109" i="17"/>
  <c r="I110" i="17"/>
  <c r="J110" i="17"/>
  <c r="K110" i="17"/>
  <c r="I111" i="17"/>
  <c r="J111" i="17"/>
  <c r="K111" i="17"/>
  <c r="I112" i="17"/>
  <c r="J112" i="17"/>
  <c r="K112" i="17"/>
  <c r="I113" i="17"/>
  <c r="J113" i="17"/>
  <c r="K113" i="17"/>
  <c r="I114" i="17"/>
  <c r="J114" i="17"/>
  <c r="K114" i="17"/>
  <c r="I115" i="17"/>
  <c r="J115" i="17"/>
  <c r="K115" i="17"/>
  <c r="I116" i="17"/>
  <c r="J116" i="17"/>
  <c r="K116" i="17"/>
  <c r="I117" i="17"/>
  <c r="J117" i="17"/>
  <c r="K117" i="17"/>
  <c r="I118" i="17"/>
  <c r="J118" i="17"/>
  <c r="K118" i="17"/>
  <c r="I119" i="17"/>
  <c r="J119" i="17"/>
  <c r="K119" i="17"/>
  <c r="I120" i="17"/>
  <c r="J120" i="17"/>
  <c r="K120" i="17"/>
  <c r="I121" i="17"/>
  <c r="J121" i="17"/>
  <c r="K121" i="17"/>
  <c r="I122" i="17"/>
  <c r="J122" i="17"/>
  <c r="K122" i="17"/>
  <c r="I123" i="17"/>
  <c r="J123" i="17"/>
  <c r="K123" i="17"/>
  <c r="I124" i="17"/>
  <c r="J124" i="17"/>
  <c r="K124" i="17"/>
  <c r="I125" i="17"/>
  <c r="J125" i="17"/>
  <c r="K125" i="17"/>
  <c r="I126" i="17"/>
  <c r="J126" i="17"/>
  <c r="K126" i="17"/>
  <c r="I127" i="17"/>
  <c r="J127" i="17"/>
  <c r="K127" i="17"/>
  <c r="I128" i="17"/>
  <c r="J128" i="17"/>
  <c r="K128" i="17"/>
  <c r="I129" i="17"/>
  <c r="J129" i="17"/>
  <c r="K129" i="17"/>
  <c r="I130" i="17"/>
  <c r="J130" i="17"/>
  <c r="K130" i="17"/>
  <c r="I131" i="17"/>
  <c r="J131" i="17"/>
  <c r="K131" i="17"/>
  <c r="I132" i="17"/>
  <c r="J132" i="17"/>
  <c r="K132" i="17"/>
  <c r="I133" i="17"/>
  <c r="J133" i="17"/>
  <c r="K133" i="17"/>
  <c r="I134" i="17"/>
  <c r="J134" i="17"/>
  <c r="K134" i="17"/>
  <c r="I135" i="17"/>
  <c r="J135" i="17"/>
  <c r="K135" i="17"/>
  <c r="I136" i="17"/>
  <c r="J136" i="17"/>
  <c r="K136" i="17"/>
  <c r="I137" i="17"/>
  <c r="J137" i="17"/>
  <c r="K137" i="17"/>
  <c r="I138" i="17"/>
  <c r="J138" i="17"/>
  <c r="K138" i="17"/>
  <c r="I139" i="17"/>
  <c r="J139" i="17"/>
  <c r="K139" i="17"/>
  <c r="I140" i="17"/>
  <c r="J140" i="17"/>
  <c r="K140" i="17"/>
  <c r="I141" i="17"/>
  <c r="J141" i="17"/>
  <c r="K141" i="17"/>
  <c r="I142" i="17"/>
  <c r="J142" i="17"/>
  <c r="K142" i="17"/>
  <c r="I143" i="17"/>
  <c r="J143" i="17"/>
  <c r="K143" i="17"/>
  <c r="I144" i="17"/>
  <c r="J144" i="17"/>
  <c r="K144" i="17"/>
  <c r="I145" i="17"/>
  <c r="J145" i="17"/>
  <c r="K145" i="17"/>
  <c r="I146" i="17"/>
  <c r="J146" i="17"/>
  <c r="K146" i="17"/>
  <c r="I147" i="17"/>
  <c r="J147" i="17"/>
  <c r="K147" i="17"/>
  <c r="I148" i="17"/>
  <c r="J148" i="17"/>
  <c r="K148" i="17"/>
  <c r="I149" i="17"/>
  <c r="J149" i="17"/>
  <c r="K149" i="17"/>
  <c r="I150" i="17"/>
  <c r="J150" i="17"/>
  <c r="K150" i="17"/>
  <c r="I151" i="17"/>
  <c r="J151" i="17"/>
  <c r="K151" i="17"/>
  <c r="I152" i="17"/>
  <c r="J152" i="17"/>
  <c r="K152" i="17"/>
  <c r="I153" i="17"/>
  <c r="J153" i="17"/>
  <c r="K153" i="17"/>
  <c r="I154" i="17"/>
  <c r="J154" i="17"/>
  <c r="K154" i="17"/>
  <c r="I155" i="17"/>
  <c r="J155" i="17"/>
  <c r="K155" i="17"/>
  <c r="I156" i="17"/>
  <c r="J156" i="17"/>
  <c r="K156" i="17"/>
  <c r="I157" i="17"/>
  <c r="J157" i="17"/>
  <c r="K157" i="17"/>
  <c r="I158" i="17"/>
  <c r="J158" i="17"/>
  <c r="K158" i="17"/>
  <c r="I14" i="13"/>
  <c r="J14" i="13"/>
  <c r="L14" i="13"/>
  <c r="I15" i="13"/>
  <c r="J15" i="13"/>
  <c r="L15" i="13"/>
  <c r="I16" i="13"/>
  <c r="J16" i="13"/>
  <c r="L16" i="13"/>
  <c r="I17" i="13"/>
  <c r="J17" i="13"/>
  <c r="L17" i="13"/>
  <c r="I18" i="13"/>
  <c r="J18" i="13"/>
  <c r="L18" i="13"/>
  <c r="I19" i="13"/>
  <c r="J19" i="13"/>
  <c r="L19" i="13"/>
  <c r="I20" i="13"/>
  <c r="J20" i="13"/>
  <c r="L20" i="13"/>
  <c r="I21" i="13"/>
  <c r="J21" i="13"/>
  <c r="L21" i="13"/>
  <c r="I22" i="13"/>
  <c r="J22" i="13"/>
  <c r="L22" i="13"/>
  <c r="I23" i="13"/>
  <c r="J23" i="13"/>
  <c r="L23" i="13"/>
  <c r="I24" i="13"/>
  <c r="J24" i="13"/>
  <c r="L24" i="13"/>
  <c r="I25" i="13"/>
  <c r="J25" i="13"/>
  <c r="L25" i="13"/>
  <c r="I26" i="13"/>
  <c r="J26" i="13"/>
  <c r="L26" i="13"/>
  <c r="I27" i="13"/>
  <c r="J27" i="13"/>
  <c r="L27" i="13"/>
  <c r="I28" i="13"/>
  <c r="J28" i="13"/>
  <c r="L28" i="13"/>
  <c r="I29" i="13"/>
  <c r="J29" i="13"/>
  <c r="L29" i="13"/>
  <c r="I30" i="13"/>
  <c r="J30" i="13"/>
  <c r="L30" i="13"/>
  <c r="I31" i="13"/>
  <c r="J31" i="13"/>
  <c r="L31" i="13"/>
  <c r="I32" i="13"/>
  <c r="J32" i="13"/>
  <c r="L32" i="13"/>
  <c r="I33" i="13"/>
  <c r="J33" i="13"/>
  <c r="L33" i="13"/>
  <c r="I34" i="13"/>
  <c r="J34" i="13"/>
  <c r="L34" i="13"/>
  <c r="I35" i="13"/>
  <c r="J35" i="13"/>
  <c r="L35" i="13"/>
  <c r="I36" i="13"/>
  <c r="J36" i="13"/>
  <c r="L36" i="13"/>
  <c r="I37" i="13"/>
  <c r="J37" i="13"/>
  <c r="L37" i="13"/>
  <c r="I38" i="13"/>
  <c r="J38" i="13"/>
  <c r="L38" i="13"/>
  <c r="I39" i="13"/>
  <c r="J39" i="13"/>
  <c r="L39" i="13"/>
  <c r="I40" i="13"/>
  <c r="J40" i="13"/>
  <c r="L40" i="13"/>
  <c r="I41" i="13"/>
  <c r="J41" i="13"/>
  <c r="L41" i="13"/>
  <c r="I42" i="13"/>
  <c r="J42" i="13"/>
  <c r="L42" i="13"/>
  <c r="I43" i="13"/>
  <c r="J43" i="13"/>
  <c r="L43" i="13"/>
  <c r="I44" i="13"/>
  <c r="J44" i="13"/>
  <c r="L44" i="13"/>
  <c r="I45" i="13"/>
  <c r="J45" i="13"/>
  <c r="L45" i="13"/>
  <c r="I46" i="13"/>
  <c r="J46" i="13"/>
  <c r="L46" i="13"/>
  <c r="I47" i="13"/>
  <c r="J47" i="13"/>
  <c r="L47" i="13"/>
  <c r="I48" i="13"/>
  <c r="J48" i="13"/>
  <c r="L48" i="13"/>
  <c r="I49" i="13"/>
  <c r="J49" i="13"/>
  <c r="L49" i="13"/>
  <c r="I50" i="13"/>
  <c r="J50" i="13"/>
  <c r="L50" i="13"/>
  <c r="I51" i="13"/>
  <c r="J51" i="13"/>
  <c r="L51" i="13"/>
  <c r="I52" i="13"/>
  <c r="J52" i="13"/>
  <c r="L52" i="13"/>
  <c r="I53" i="13"/>
  <c r="J53" i="13"/>
  <c r="L53" i="13"/>
  <c r="I54" i="13"/>
  <c r="J54" i="13"/>
  <c r="L54" i="13"/>
  <c r="I55" i="13"/>
  <c r="J55" i="13"/>
  <c r="L55" i="13"/>
  <c r="I56" i="13"/>
  <c r="J56" i="13"/>
  <c r="L56" i="13"/>
  <c r="I57" i="13"/>
  <c r="J57" i="13"/>
  <c r="L57" i="13"/>
  <c r="I58" i="13"/>
  <c r="J58" i="13"/>
  <c r="L58" i="13"/>
  <c r="I59" i="13"/>
  <c r="J59" i="13"/>
  <c r="L59" i="13"/>
  <c r="I60" i="13"/>
  <c r="J60" i="13"/>
  <c r="L60" i="13"/>
  <c r="I61" i="13"/>
  <c r="J61" i="13"/>
  <c r="L61" i="13"/>
  <c r="I62" i="13"/>
  <c r="J62" i="13"/>
  <c r="L62" i="13"/>
  <c r="I63" i="13"/>
  <c r="J63" i="13"/>
  <c r="L63" i="13"/>
  <c r="I64" i="13"/>
  <c r="J64" i="13"/>
  <c r="L64" i="13"/>
  <c r="I65" i="13"/>
  <c r="J65" i="13"/>
  <c r="L65" i="13"/>
  <c r="I66" i="13"/>
  <c r="J66" i="13"/>
  <c r="L66" i="13"/>
  <c r="I67" i="13"/>
  <c r="J67" i="13"/>
  <c r="L67" i="13"/>
  <c r="I68" i="13"/>
  <c r="J68" i="13"/>
  <c r="L68" i="13"/>
  <c r="I69" i="13"/>
  <c r="J69" i="13"/>
  <c r="L69" i="13"/>
  <c r="I70" i="13"/>
  <c r="J70" i="13"/>
  <c r="L70" i="13"/>
  <c r="I71" i="13"/>
  <c r="J71" i="13"/>
  <c r="L71" i="13"/>
  <c r="I72" i="13"/>
  <c r="J72" i="13"/>
  <c r="L72" i="13"/>
  <c r="I73" i="13"/>
  <c r="J73" i="13"/>
  <c r="L73" i="13"/>
  <c r="I74" i="13"/>
  <c r="J74" i="13"/>
  <c r="L74" i="13"/>
  <c r="I75" i="13"/>
  <c r="J75" i="13"/>
  <c r="L75" i="13"/>
  <c r="I76" i="13"/>
  <c r="J76" i="13"/>
  <c r="L76" i="13"/>
  <c r="I77" i="13"/>
  <c r="J77" i="13"/>
  <c r="L77" i="13"/>
  <c r="I78" i="13"/>
  <c r="J78" i="13"/>
  <c r="L78" i="13"/>
  <c r="I79" i="13"/>
  <c r="J79" i="13"/>
  <c r="L79" i="13"/>
  <c r="I80" i="13"/>
  <c r="J80" i="13"/>
  <c r="L80" i="13"/>
  <c r="I81" i="13"/>
  <c r="J81" i="13"/>
  <c r="L81" i="13"/>
  <c r="I82" i="13"/>
  <c r="J82" i="13"/>
  <c r="L82" i="13"/>
  <c r="I83" i="13"/>
  <c r="J83" i="13"/>
  <c r="L83" i="13"/>
  <c r="I84" i="13"/>
  <c r="J84" i="13"/>
  <c r="L84" i="13"/>
  <c r="I85" i="13"/>
  <c r="J85" i="13"/>
  <c r="L85" i="13"/>
  <c r="I86" i="13"/>
  <c r="J86" i="13"/>
  <c r="L86" i="13"/>
  <c r="I87" i="13"/>
  <c r="J87" i="13"/>
  <c r="L87" i="13"/>
  <c r="I88" i="13"/>
  <c r="J88" i="13"/>
  <c r="L88" i="13"/>
  <c r="I89" i="13"/>
  <c r="J89" i="13"/>
  <c r="L89" i="13"/>
  <c r="I90" i="13"/>
  <c r="J90" i="13"/>
  <c r="L90" i="13"/>
  <c r="I91" i="13"/>
  <c r="J91" i="13"/>
  <c r="L91" i="13"/>
  <c r="I92" i="13"/>
  <c r="J92" i="13"/>
  <c r="L92" i="13"/>
  <c r="I93" i="13"/>
  <c r="J93" i="13"/>
  <c r="L93" i="13"/>
  <c r="I94" i="13"/>
  <c r="J94" i="13"/>
  <c r="L94" i="13"/>
  <c r="I95" i="13"/>
  <c r="J95" i="13"/>
  <c r="L95" i="13"/>
  <c r="I96" i="13"/>
  <c r="J96" i="13"/>
  <c r="L96" i="13"/>
  <c r="I97" i="13"/>
  <c r="J97" i="13"/>
  <c r="L97" i="13"/>
  <c r="I98" i="13"/>
  <c r="J98" i="13"/>
  <c r="L98" i="13"/>
  <c r="I99" i="13"/>
  <c r="J99" i="13"/>
  <c r="L99" i="13"/>
  <c r="I100" i="13"/>
  <c r="J100" i="13"/>
  <c r="L100" i="13"/>
  <c r="I101" i="13"/>
  <c r="J101" i="13"/>
  <c r="L101" i="13"/>
  <c r="I102" i="13"/>
  <c r="J102" i="13"/>
  <c r="L102" i="13"/>
  <c r="I103" i="13"/>
  <c r="J103" i="13"/>
  <c r="L103" i="13"/>
  <c r="I104" i="13"/>
  <c r="J104" i="13"/>
  <c r="L104" i="13"/>
  <c r="I105" i="13"/>
  <c r="J105" i="13"/>
  <c r="L105" i="13"/>
  <c r="I106" i="13"/>
  <c r="J106" i="13"/>
  <c r="L106" i="13"/>
  <c r="I107" i="13"/>
  <c r="J107" i="13"/>
  <c r="L107" i="13"/>
  <c r="I108" i="13"/>
  <c r="J108" i="13"/>
  <c r="L108" i="13"/>
  <c r="I109" i="13"/>
  <c r="J109" i="13"/>
  <c r="L109" i="13"/>
  <c r="I110" i="13"/>
  <c r="J110" i="13"/>
  <c r="L110" i="13"/>
  <c r="I111" i="13"/>
  <c r="J111" i="13"/>
  <c r="L111" i="13"/>
  <c r="I112" i="13"/>
  <c r="J112" i="13"/>
  <c r="L112" i="13"/>
  <c r="I113" i="13"/>
  <c r="J113" i="13"/>
  <c r="L113" i="13"/>
  <c r="I114" i="13"/>
  <c r="J114" i="13"/>
  <c r="L114" i="13"/>
  <c r="I115" i="13"/>
  <c r="J115" i="13"/>
  <c r="L115" i="13"/>
  <c r="I116" i="13"/>
  <c r="J116" i="13"/>
  <c r="L116" i="13"/>
  <c r="I117" i="13"/>
  <c r="J117" i="13"/>
  <c r="L117" i="13"/>
  <c r="I118" i="13"/>
  <c r="J118" i="13"/>
  <c r="L118" i="13"/>
  <c r="I119" i="13"/>
  <c r="J119" i="13"/>
  <c r="L119" i="13"/>
  <c r="I120" i="13"/>
  <c r="J120" i="13"/>
  <c r="L120" i="13"/>
  <c r="I121" i="13"/>
  <c r="J121" i="13"/>
  <c r="L121" i="13"/>
  <c r="I122" i="13"/>
  <c r="J122" i="13"/>
  <c r="L122" i="13"/>
  <c r="I123" i="13"/>
  <c r="J123" i="13"/>
  <c r="L123" i="13"/>
  <c r="I124" i="13"/>
  <c r="J124" i="13"/>
  <c r="L124" i="13"/>
  <c r="I125" i="13"/>
  <c r="J125" i="13"/>
  <c r="L125" i="13"/>
  <c r="I126" i="13"/>
  <c r="J126" i="13"/>
  <c r="L126" i="13"/>
  <c r="I127" i="13"/>
  <c r="J127" i="13"/>
  <c r="L127" i="13"/>
  <c r="I128" i="13"/>
  <c r="J128" i="13"/>
  <c r="L128" i="13"/>
  <c r="I129" i="13"/>
  <c r="J129" i="13"/>
  <c r="L129" i="13"/>
  <c r="I130" i="13"/>
  <c r="J130" i="13"/>
  <c r="L130" i="13"/>
  <c r="I131" i="13"/>
  <c r="J131" i="13"/>
  <c r="L131" i="13"/>
  <c r="I132" i="13"/>
  <c r="J132" i="13"/>
  <c r="L132" i="13"/>
  <c r="I133" i="13"/>
  <c r="J133" i="13"/>
  <c r="L133" i="13"/>
  <c r="I134" i="13"/>
  <c r="J134" i="13"/>
  <c r="L134" i="13"/>
  <c r="I135" i="13"/>
  <c r="J135" i="13"/>
  <c r="L135" i="13"/>
  <c r="I136" i="13"/>
  <c r="J136" i="13"/>
  <c r="L136" i="13"/>
  <c r="I137" i="13"/>
  <c r="J137" i="13"/>
  <c r="L137" i="13"/>
  <c r="I138" i="13"/>
  <c r="J138" i="13"/>
  <c r="L138" i="13"/>
  <c r="I139" i="13"/>
  <c r="J139" i="13"/>
  <c r="L139" i="13"/>
  <c r="I140" i="13"/>
  <c r="J140" i="13"/>
  <c r="L140" i="13"/>
  <c r="I141" i="13"/>
  <c r="J141" i="13"/>
  <c r="L141" i="13"/>
  <c r="I142" i="13"/>
  <c r="J142" i="13"/>
  <c r="L142" i="13"/>
  <c r="I143" i="13"/>
  <c r="J143" i="13"/>
  <c r="L143" i="13"/>
  <c r="I144" i="13"/>
  <c r="J144" i="13"/>
  <c r="L144" i="13"/>
  <c r="I145" i="13"/>
  <c r="J145" i="13"/>
  <c r="L145" i="13"/>
  <c r="I146" i="13"/>
  <c r="J146" i="13"/>
  <c r="L146" i="13"/>
  <c r="I147" i="13"/>
  <c r="J147" i="13"/>
  <c r="L147" i="13"/>
  <c r="I148" i="13"/>
  <c r="J148" i="13"/>
  <c r="L148" i="13"/>
  <c r="I149" i="13"/>
  <c r="J149" i="13"/>
  <c r="L149" i="13"/>
  <c r="I150" i="13"/>
  <c r="J150" i="13"/>
  <c r="L150" i="13"/>
  <c r="I151" i="13"/>
  <c r="J151" i="13"/>
  <c r="L151" i="13"/>
  <c r="I152" i="13"/>
  <c r="J152" i="13"/>
  <c r="L152" i="13"/>
  <c r="I153" i="13"/>
  <c r="J153" i="13"/>
  <c r="L153" i="13"/>
  <c r="I154" i="13"/>
  <c r="J154" i="13"/>
  <c r="L154" i="13"/>
  <c r="I155" i="13"/>
  <c r="J155" i="13"/>
  <c r="L155" i="13"/>
  <c r="I156" i="13"/>
  <c r="J156" i="13"/>
  <c r="L156" i="13"/>
  <c r="I157" i="13"/>
  <c r="J157" i="13"/>
  <c r="L157" i="13"/>
  <c r="I158" i="13"/>
  <c r="J158" i="13"/>
  <c r="L158" i="13"/>
  <c r="B4" i="11"/>
  <c r="A103" i="6"/>
  <c r="B103" i="6"/>
  <c r="D103" i="6"/>
  <c r="E103" i="6"/>
  <c r="V103" i="6"/>
  <c r="A104" i="6"/>
  <c r="B104" i="6"/>
  <c r="D104" i="6"/>
  <c r="E104" i="6"/>
  <c r="V104" i="6"/>
  <c r="A105" i="6"/>
  <c r="B105" i="6"/>
  <c r="D105" i="6"/>
  <c r="E105" i="6"/>
  <c r="V105" i="6"/>
  <c r="A106" i="6"/>
  <c r="B106" i="6"/>
  <c r="D106" i="6"/>
  <c r="E106" i="6"/>
  <c r="V106" i="6"/>
  <c r="A107" i="6"/>
  <c r="B107" i="6"/>
  <c r="D107" i="6"/>
  <c r="E107" i="6"/>
  <c r="V107" i="6"/>
  <c r="A108" i="6"/>
  <c r="B108" i="6"/>
  <c r="D108" i="6"/>
  <c r="E108" i="6"/>
  <c r="V108" i="6"/>
  <c r="A109" i="6"/>
  <c r="B109" i="6"/>
  <c r="D109" i="6"/>
  <c r="E109" i="6"/>
  <c r="V109" i="6"/>
  <c r="A110" i="6"/>
  <c r="B110" i="6"/>
  <c r="D110" i="6"/>
  <c r="E110" i="6"/>
  <c r="V110" i="6"/>
  <c r="A111" i="6"/>
  <c r="B111" i="6"/>
  <c r="D111" i="6"/>
  <c r="E111" i="6"/>
  <c r="V111" i="6"/>
  <c r="A112" i="6"/>
  <c r="B112" i="6"/>
  <c r="D112" i="6"/>
  <c r="E112" i="6"/>
  <c r="V112" i="6"/>
  <c r="A113" i="6"/>
  <c r="B113" i="6"/>
  <c r="D113" i="6"/>
  <c r="E113" i="6"/>
  <c r="V113" i="6"/>
  <c r="A114" i="6"/>
  <c r="B114" i="6"/>
  <c r="D114" i="6"/>
  <c r="E114" i="6"/>
  <c r="V114" i="6"/>
  <c r="A115" i="6"/>
  <c r="B115" i="6"/>
  <c r="D115" i="6"/>
  <c r="E115" i="6"/>
  <c r="V115" i="6"/>
  <c r="A116" i="6"/>
  <c r="B116" i="6"/>
  <c r="D116" i="6"/>
  <c r="E116" i="6"/>
  <c r="V116" i="6"/>
  <c r="A117" i="6"/>
  <c r="B117" i="6"/>
  <c r="D117" i="6"/>
  <c r="E117" i="6"/>
  <c r="V117" i="6"/>
  <c r="A118" i="6"/>
  <c r="B118" i="6"/>
  <c r="D118" i="6"/>
  <c r="E118" i="6"/>
  <c r="V118" i="6"/>
  <c r="A119" i="6"/>
  <c r="B119" i="6"/>
  <c r="D119" i="6"/>
  <c r="E119" i="6"/>
  <c r="V119" i="6"/>
  <c r="A120" i="6"/>
  <c r="B120" i="6"/>
  <c r="D120" i="6"/>
  <c r="E120" i="6"/>
  <c r="V120" i="6"/>
  <c r="A121" i="6"/>
  <c r="B121" i="6"/>
  <c r="D121" i="6"/>
  <c r="E121" i="6"/>
  <c r="V121" i="6"/>
  <c r="A122" i="6"/>
  <c r="B122" i="6"/>
  <c r="D122" i="6"/>
  <c r="E122" i="6"/>
  <c r="V122" i="6"/>
  <c r="A123" i="6"/>
  <c r="B123" i="6"/>
  <c r="D123" i="6"/>
  <c r="E123" i="6"/>
  <c r="V123" i="6"/>
  <c r="A124" i="6"/>
  <c r="B124" i="6"/>
  <c r="D124" i="6"/>
  <c r="E124" i="6"/>
  <c r="V124" i="6"/>
  <c r="A125" i="6"/>
  <c r="B125" i="6"/>
  <c r="D125" i="6"/>
  <c r="E125" i="6"/>
  <c r="V125" i="6"/>
  <c r="A126" i="6"/>
  <c r="B126" i="6"/>
  <c r="D126" i="6"/>
  <c r="E126" i="6"/>
  <c r="V126" i="6"/>
  <c r="A127" i="6"/>
  <c r="B127" i="6"/>
  <c r="D127" i="6"/>
  <c r="E127" i="6"/>
  <c r="V127" i="6"/>
  <c r="A128" i="6"/>
  <c r="B128" i="6"/>
  <c r="D128" i="6"/>
  <c r="E128" i="6"/>
  <c r="V128" i="6"/>
  <c r="A129" i="6"/>
  <c r="B129" i="6"/>
  <c r="D129" i="6"/>
  <c r="E129" i="6"/>
  <c r="V129" i="6"/>
  <c r="A130" i="6"/>
  <c r="B130" i="6"/>
  <c r="D130" i="6"/>
  <c r="E130" i="6"/>
  <c r="V130" i="6"/>
  <c r="A131" i="6"/>
  <c r="B131" i="6"/>
  <c r="D131" i="6"/>
  <c r="E131" i="6"/>
  <c r="V131" i="6"/>
  <c r="A132" i="6"/>
  <c r="B132" i="6"/>
  <c r="D132" i="6"/>
  <c r="E132" i="6"/>
  <c r="V132" i="6"/>
  <c r="A133" i="6"/>
  <c r="B133" i="6"/>
  <c r="D133" i="6"/>
  <c r="E133" i="6"/>
  <c r="V133" i="6"/>
  <c r="A134" i="6"/>
  <c r="B134" i="6"/>
  <c r="D134" i="6"/>
  <c r="E134" i="6"/>
  <c r="V134" i="6"/>
  <c r="A135" i="6"/>
  <c r="B135" i="6"/>
  <c r="D135" i="6"/>
  <c r="E135" i="6"/>
  <c r="V135" i="6"/>
  <c r="A136" i="6"/>
  <c r="B136" i="6"/>
  <c r="D136" i="6"/>
  <c r="E136" i="6"/>
  <c r="V136" i="6"/>
  <c r="A137" i="6"/>
  <c r="B137" i="6"/>
  <c r="D137" i="6"/>
  <c r="E137" i="6"/>
  <c r="V137" i="6"/>
  <c r="A138" i="6"/>
  <c r="B138" i="6"/>
  <c r="D138" i="6"/>
  <c r="E138" i="6"/>
  <c r="V138" i="6"/>
  <c r="A139" i="6"/>
  <c r="B139" i="6"/>
  <c r="D139" i="6"/>
  <c r="E139" i="6"/>
  <c r="V139" i="6"/>
  <c r="A140" i="6"/>
  <c r="B140" i="6"/>
  <c r="D140" i="6"/>
  <c r="E140" i="6"/>
  <c r="V140" i="6"/>
  <c r="A141" i="6"/>
  <c r="B141" i="6"/>
  <c r="D141" i="6"/>
  <c r="E141" i="6"/>
  <c r="V141" i="6"/>
  <c r="A142" i="6"/>
  <c r="B142" i="6"/>
  <c r="D142" i="6"/>
  <c r="E142" i="6"/>
  <c r="V142" i="6"/>
  <c r="A143" i="6"/>
  <c r="B143" i="6"/>
  <c r="D143" i="6"/>
  <c r="E143" i="6"/>
  <c r="V143" i="6"/>
  <c r="A144" i="6"/>
  <c r="B144" i="6"/>
  <c r="D144" i="6"/>
  <c r="E144" i="6"/>
  <c r="V144" i="6"/>
  <c r="A145" i="6"/>
  <c r="B145" i="6"/>
  <c r="D145" i="6"/>
  <c r="E145" i="6"/>
  <c r="V145" i="6"/>
  <c r="A146" i="6"/>
  <c r="B146" i="6"/>
  <c r="D146" i="6"/>
  <c r="E146" i="6"/>
  <c r="V146" i="6"/>
  <c r="A147" i="6"/>
  <c r="B147" i="6"/>
  <c r="D147" i="6"/>
  <c r="E147" i="6"/>
  <c r="V147" i="6"/>
  <c r="A148" i="6"/>
  <c r="B148" i="6"/>
  <c r="D148" i="6"/>
  <c r="E148" i="6"/>
  <c r="V148" i="6"/>
  <c r="A149" i="6"/>
  <c r="B149" i="6"/>
  <c r="D149" i="6"/>
  <c r="E149" i="6"/>
  <c r="V149" i="6"/>
  <c r="A150" i="6"/>
  <c r="B150" i="6"/>
  <c r="D150" i="6"/>
  <c r="E150" i="6"/>
  <c r="V150" i="6"/>
  <c r="A151" i="6"/>
  <c r="B151" i="6"/>
  <c r="D151" i="6"/>
  <c r="E151" i="6"/>
  <c r="V151" i="6"/>
  <c r="A152" i="6"/>
  <c r="B152" i="6"/>
  <c r="D152" i="6"/>
  <c r="E152" i="6"/>
  <c r="V152" i="6"/>
  <c r="A153" i="6"/>
  <c r="B153" i="6"/>
  <c r="D153" i="6"/>
  <c r="E153" i="6"/>
  <c r="V153" i="6"/>
  <c r="A154" i="6"/>
  <c r="B154" i="6"/>
  <c r="D154" i="6"/>
  <c r="E154" i="6"/>
  <c r="V154" i="6"/>
  <c r="A155" i="6"/>
  <c r="B155" i="6"/>
  <c r="D155" i="6"/>
  <c r="E155" i="6"/>
  <c r="V155" i="6"/>
  <c r="A156" i="6"/>
  <c r="B156" i="6"/>
  <c r="D156" i="6"/>
  <c r="E156" i="6"/>
  <c r="V156" i="6"/>
  <c r="A157" i="6"/>
  <c r="B157" i="6"/>
  <c r="D157" i="6"/>
  <c r="E157" i="6"/>
  <c r="V157" i="6"/>
  <c r="A158" i="6"/>
  <c r="B158" i="6"/>
  <c r="D158" i="6"/>
  <c r="E158" i="6"/>
  <c r="V158" i="6"/>
  <c r="A159" i="6"/>
  <c r="B159" i="6"/>
  <c r="D159" i="6"/>
  <c r="E159" i="6"/>
  <c r="V159" i="6"/>
  <c r="A160" i="6"/>
  <c r="B160" i="6"/>
  <c r="D160" i="6"/>
  <c r="E160" i="6"/>
  <c r="V160" i="6"/>
  <c r="A161" i="6"/>
  <c r="B161" i="6"/>
  <c r="D161" i="6"/>
  <c r="E161" i="6"/>
  <c r="V161" i="6"/>
  <c r="A162" i="6"/>
  <c r="B162" i="6"/>
  <c r="D162" i="6"/>
  <c r="E162" i="6"/>
  <c r="V162" i="6"/>
  <c r="A163" i="6"/>
  <c r="B163" i="6"/>
  <c r="D163" i="6"/>
  <c r="E163" i="6"/>
  <c r="V163" i="6"/>
  <c r="A164" i="6"/>
  <c r="B164" i="6"/>
  <c r="D164" i="6"/>
  <c r="E164" i="6"/>
  <c r="V164" i="6"/>
  <c r="A165" i="6"/>
  <c r="B165" i="6"/>
  <c r="D165" i="6"/>
  <c r="E165" i="6"/>
  <c r="V165" i="6"/>
  <c r="A166" i="6"/>
  <c r="B166" i="6"/>
  <c r="D166" i="6"/>
  <c r="E166" i="6"/>
  <c r="V166" i="6"/>
  <c r="A167" i="6"/>
  <c r="B167" i="6"/>
  <c r="D167" i="6"/>
  <c r="E167" i="6"/>
  <c r="V167" i="6"/>
  <c r="A168" i="6"/>
  <c r="B168" i="6"/>
  <c r="D168" i="6"/>
  <c r="E168" i="6"/>
  <c r="V168" i="6"/>
  <c r="A169" i="6"/>
  <c r="B169" i="6"/>
  <c r="D169" i="6"/>
  <c r="E169" i="6"/>
  <c r="V169" i="6"/>
  <c r="A170" i="6"/>
  <c r="B170" i="6"/>
  <c r="D170" i="6"/>
  <c r="E170" i="6"/>
  <c r="V170" i="6"/>
  <c r="A171" i="6"/>
  <c r="B171" i="6"/>
  <c r="D171" i="6"/>
  <c r="E171" i="6"/>
  <c r="V171" i="6"/>
  <c r="A172" i="6"/>
  <c r="B172" i="6"/>
  <c r="D172" i="6"/>
  <c r="E172" i="6"/>
  <c r="V172" i="6"/>
  <c r="A173" i="6"/>
  <c r="B173" i="6"/>
  <c r="D173" i="6"/>
  <c r="E173" i="6"/>
  <c r="V173" i="6"/>
  <c r="A174" i="6"/>
  <c r="B174" i="6"/>
  <c r="D174" i="6"/>
  <c r="E174" i="6"/>
  <c r="V174" i="6"/>
  <c r="A175" i="6"/>
  <c r="B175" i="6"/>
  <c r="D175" i="6"/>
  <c r="E175" i="6"/>
  <c r="V175" i="6"/>
  <c r="A176" i="6"/>
  <c r="B176" i="6"/>
  <c r="D176" i="6"/>
  <c r="E176" i="6"/>
  <c r="V176" i="6"/>
  <c r="A177" i="6"/>
  <c r="B177" i="6"/>
  <c r="D177" i="6"/>
  <c r="E177" i="6"/>
  <c r="V177" i="6"/>
  <c r="A178" i="6"/>
  <c r="B178" i="6"/>
  <c r="D178" i="6"/>
  <c r="E178" i="6"/>
  <c r="V178" i="6"/>
  <c r="A179" i="6"/>
  <c r="B179" i="6"/>
  <c r="D179" i="6"/>
  <c r="E179" i="6"/>
  <c r="V179" i="6"/>
  <c r="A180" i="6"/>
  <c r="B180" i="6"/>
  <c r="D180" i="6"/>
  <c r="E180" i="6"/>
  <c r="V180" i="6"/>
  <c r="A181" i="6"/>
  <c r="B181" i="6"/>
  <c r="D181" i="6"/>
  <c r="E181" i="6"/>
  <c r="V181" i="6"/>
  <c r="A182" i="6"/>
  <c r="B182" i="6"/>
  <c r="D182" i="6"/>
  <c r="E182" i="6"/>
  <c r="V182" i="6"/>
  <c r="A183" i="6"/>
  <c r="B183" i="6"/>
  <c r="D183" i="6"/>
  <c r="E183" i="6"/>
  <c r="V183" i="6"/>
  <c r="A184" i="6"/>
  <c r="B184" i="6"/>
  <c r="D184" i="6"/>
  <c r="E184" i="6"/>
  <c r="V184" i="6"/>
  <c r="A185" i="6"/>
  <c r="B185" i="6"/>
  <c r="D185" i="6"/>
  <c r="E185" i="6"/>
  <c r="V185" i="6"/>
  <c r="A186" i="6"/>
  <c r="B186" i="6"/>
  <c r="D186" i="6"/>
  <c r="E186" i="6"/>
  <c r="V186" i="6"/>
  <c r="A187" i="6"/>
  <c r="B187" i="6"/>
  <c r="D187" i="6"/>
  <c r="E187" i="6"/>
  <c r="V187" i="6"/>
  <c r="A188" i="6"/>
  <c r="B188" i="6"/>
  <c r="D188" i="6"/>
  <c r="E188" i="6"/>
  <c r="V188" i="6"/>
  <c r="A189" i="6"/>
  <c r="B189" i="6"/>
  <c r="D189" i="6"/>
  <c r="E189" i="6"/>
  <c r="V189" i="6"/>
  <c r="A190" i="6"/>
  <c r="B190" i="6"/>
  <c r="D190" i="6"/>
  <c r="E190" i="6"/>
  <c r="V190" i="6"/>
  <c r="A191" i="6"/>
  <c r="B191" i="6"/>
  <c r="D191" i="6"/>
  <c r="E191" i="6"/>
  <c r="V191" i="6"/>
  <c r="A192" i="6"/>
  <c r="B192" i="6"/>
  <c r="D192" i="6"/>
  <c r="E192" i="6"/>
  <c r="V192" i="6"/>
  <c r="A193" i="6"/>
  <c r="B193" i="6"/>
  <c r="D193" i="6"/>
  <c r="E193" i="6"/>
  <c r="V193" i="6"/>
  <c r="A194" i="6"/>
  <c r="B194" i="6"/>
  <c r="D194" i="6"/>
  <c r="E194" i="6"/>
  <c r="V194" i="6"/>
  <c r="A195" i="6"/>
  <c r="B195" i="6"/>
  <c r="D195" i="6"/>
  <c r="E195" i="6"/>
  <c r="V195" i="6"/>
  <c r="A196" i="6"/>
  <c r="B196" i="6"/>
  <c r="D196" i="6"/>
  <c r="E196" i="6"/>
  <c r="V196" i="6"/>
  <c r="A197" i="6"/>
  <c r="B197" i="6"/>
  <c r="D197" i="6"/>
  <c r="E197" i="6"/>
  <c r="V197" i="6"/>
  <c r="A198" i="6"/>
  <c r="B198" i="6"/>
  <c r="D198" i="6"/>
  <c r="E198" i="6"/>
  <c r="V198" i="6"/>
  <c r="A199" i="6"/>
  <c r="B199" i="6"/>
  <c r="D199" i="6"/>
  <c r="E199" i="6"/>
  <c r="V199" i="6"/>
  <c r="A200" i="6"/>
  <c r="B200" i="6"/>
  <c r="D200" i="6"/>
  <c r="E200" i="6"/>
  <c r="V200"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8" i="6"/>
  <c r="A8" i="6"/>
  <c r="T11" i="13" s="1" a="1"/>
  <c r="T11" i="13" s="1"/>
  <c r="B8" i="6"/>
  <c r="D8" i="6"/>
  <c r="E8" i="6"/>
  <c r="B10" i="6"/>
  <c r="D10" i="6"/>
  <c r="E10" i="6"/>
  <c r="B17" i="6"/>
  <c r="D17" i="6"/>
  <c r="E17" i="6"/>
  <c r="B18" i="6"/>
  <c r="D18" i="6"/>
  <c r="E18" i="6"/>
  <c r="B19" i="6"/>
  <c r="D19" i="6"/>
  <c r="E19" i="6"/>
  <c r="B20" i="6"/>
  <c r="D20" i="6"/>
  <c r="E20" i="6"/>
  <c r="B21" i="6"/>
  <c r="D21" i="6"/>
  <c r="E21" i="6"/>
  <c r="B22" i="6"/>
  <c r="D22" i="6"/>
  <c r="E22" i="6"/>
  <c r="B23" i="6"/>
  <c r="D23" i="6"/>
  <c r="E23" i="6"/>
  <c r="B24" i="6"/>
  <c r="D24" i="6"/>
  <c r="E24" i="6"/>
  <c r="A25" i="6"/>
  <c r="B25" i="6"/>
  <c r="D25" i="6"/>
  <c r="E25" i="6"/>
  <c r="A26" i="6"/>
  <c r="B26" i="6"/>
  <c r="D26" i="6"/>
  <c r="E26" i="6"/>
  <c r="A27" i="6"/>
  <c r="B27" i="6"/>
  <c r="D27" i="6"/>
  <c r="E27" i="6"/>
  <c r="A28" i="6"/>
  <c r="B28" i="6"/>
  <c r="D28" i="6"/>
  <c r="E28" i="6"/>
  <c r="A29" i="6"/>
  <c r="B29" i="6"/>
  <c r="D29" i="6"/>
  <c r="E29" i="6"/>
  <c r="A30" i="6"/>
  <c r="B30" i="6"/>
  <c r="D30" i="6"/>
  <c r="E30" i="6"/>
  <c r="A31" i="6"/>
  <c r="B31" i="6"/>
  <c r="D31" i="6"/>
  <c r="E31" i="6"/>
  <c r="A32" i="6"/>
  <c r="B32" i="6"/>
  <c r="D32" i="6"/>
  <c r="E32" i="6"/>
  <c r="A33" i="6"/>
  <c r="B33" i="6"/>
  <c r="D33" i="6"/>
  <c r="E33" i="6"/>
  <c r="A34" i="6"/>
  <c r="B34" i="6"/>
  <c r="D34" i="6"/>
  <c r="E34" i="6"/>
  <c r="A35" i="6"/>
  <c r="B35" i="6"/>
  <c r="D35" i="6"/>
  <c r="E35" i="6"/>
  <c r="A36" i="6"/>
  <c r="B36" i="6"/>
  <c r="D36" i="6"/>
  <c r="E36" i="6"/>
  <c r="A37" i="6"/>
  <c r="B37" i="6"/>
  <c r="D37" i="6"/>
  <c r="E37" i="6"/>
  <c r="A38" i="6"/>
  <c r="B38" i="6"/>
  <c r="D38" i="6"/>
  <c r="E38" i="6"/>
  <c r="A39" i="6"/>
  <c r="B39" i="6"/>
  <c r="D39" i="6"/>
  <c r="E39" i="6"/>
  <c r="A40" i="6"/>
  <c r="B40" i="6"/>
  <c r="D40" i="6"/>
  <c r="E40" i="6"/>
  <c r="A41" i="6"/>
  <c r="B41" i="6"/>
  <c r="D41" i="6"/>
  <c r="E41" i="6"/>
  <c r="A42" i="6"/>
  <c r="B42" i="6"/>
  <c r="D42" i="6"/>
  <c r="E42" i="6"/>
  <c r="A43" i="6"/>
  <c r="B43" i="6"/>
  <c r="D43" i="6"/>
  <c r="E43" i="6"/>
  <c r="A44" i="6"/>
  <c r="B44" i="6"/>
  <c r="D44" i="6"/>
  <c r="E44" i="6"/>
  <c r="A45" i="6"/>
  <c r="B45" i="6"/>
  <c r="D45" i="6"/>
  <c r="E45" i="6"/>
  <c r="A46" i="6"/>
  <c r="B46" i="6"/>
  <c r="D46" i="6"/>
  <c r="E46" i="6"/>
  <c r="A47" i="6"/>
  <c r="B47" i="6"/>
  <c r="D47" i="6"/>
  <c r="E47" i="6"/>
  <c r="A48" i="6"/>
  <c r="B48" i="6"/>
  <c r="D48" i="6"/>
  <c r="E48" i="6"/>
  <c r="A49" i="6"/>
  <c r="B49" i="6"/>
  <c r="D49" i="6"/>
  <c r="E49" i="6"/>
  <c r="A50" i="6"/>
  <c r="B50" i="6"/>
  <c r="D50" i="6"/>
  <c r="E50" i="6"/>
  <c r="A51" i="6"/>
  <c r="B51" i="6"/>
  <c r="D51" i="6"/>
  <c r="E51" i="6"/>
  <c r="A52" i="6"/>
  <c r="B52" i="6"/>
  <c r="D52" i="6"/>
  <c r="E52" i="6"/>
  <c r="A53" i="6"/>
  <c r="B53" i="6"/>
  <c r="D53" i="6"/>
  <c r="E53" i="6"/>
  <c r="A54" i="6"/>
  <c r="B54" i="6"/>
  <c r="D54" i="6"/>
  <c r="E54" i="6"/>
  <c r="A55" i="6"/>
  <c r="B55" i="6"/>
  <c r="D55" i="6"/>
  <c r="E55" i="6"/>
  <c r="A56" i="6"/>
  <c r="B56" i="6"/>
  <c r="D56" i="6"/>
  <c r="E56" i="6"/>
  <c r="A57" i="6"/>
  <c r="B57" i="6"/>
  <c r="D57" i="6"/>
  <c r="E57" i="6"/>
  <c r="A58" i="6"/>
  <c r="B58" i="6"/>
  <c r="D58" i="6"/>
  <c r="E58" i="6"/>
  <c r="A59" i="6"/>
  <c r="B59" i="6"/>
  <c r="D59" i="6"/>
  <c r="E59" i="6"/>
  <c r="A60" i="6"/>
  <c r="B60" i="6"/>
  <c r="D60" i="6"/>
  <c r="E60" i="6"/>
  <c r="A61" i="6"/>
  <c r="B61" i="6"/>
  <c r="D61" i="6"/>
  <c r="E61" i="6"/>
  <c r="A62" i="6"/>
  <c r="B62" i="6"/>
  <c r="D62" i="6"/>
  <c r="E62" i="6"/>
  <c r="A63" i="6"/>
  <c r="B63" i="6"/>
  <c r="D63" i="6"/>
  <c r="E63" i="6"/>
  <c r="A64" i="6"/>
  <c r="B64" i="6"/>
  <c r="D64" i="6"/>
  <c r="E64" i="6"/>
  <c r="A65" i="6"/>
  <c r="B65" i="6"/>
  <c r="D65" i="6"/>
  <c r="E65" i="6"/>
  <c r="A66" i="6"/>
  <c r="B66" i="6"/>
  <c r="D66" i="6"/>
  <c r="E66" i="6"/>
  <c r="A67" i="6"/>
  <c r="B67" i="6"/>
  <c r="D67" i="6"/>
  <c r="E67" i="6"/>
  <c r="A68" i="6"/>
  <c r="B68" i="6"/>
  <c r="D68" i="6"/>
  <c r="E68" i="6"/>
  <c r="A69" i="6"/>
  <c r="B69" i="6"/>
  <c r="D69" i="6"/>
  <c r="E69" i="6"/>
  <c r="A70" i="6"/>
  <c r="B70" i="6"/>
  <c r="D70" i="6"/>
  <c r="E70" i="6"/>
  <c r="A71" i="6"/>
  <c r="B71" i="6"/>
  <c r="D71" i="6"/>
  <c r="E71" i="6"/>
  <c r="A72" i="6"/>
  <c r="B72" i="6"/>
  <c r="D72" i="6"/>
  <c r="E72" i="6"/>
  <c r="A73" i="6"/>
  <c r="B73" i="6"/>
  <c r="D73" i="6"/>
  <c r="E73" i="6"/>
  <c r="A74" i="6"/>
  <c r="B74" i="6"/>
  <c r="D74" i="6"/>
  <c r="E74" i="6"/>
  <c r="A75" i="6"/>
  <c r="B75" i="6"/>
  <c r="D75" i="6"/>
  <c r="E75" i="6"/>
  <c r="A76" i="6"/>
  <c r="B76" i="6"/>
  <c r="D76" i="6"/>
  <c r="E76" i="6"/>
  <c r="A77" i="6"/>
  <c r="B77" i="6"/>
  <c r="D77" i="6"/>
  <c r="E77" i="6"/>
  <c r="A78" i="6"/>
  <c r="B78" i="6"/>
  <c r="D78" i="6"/>
  <c r="E78" i="6"/>
  <c r="A79" i="6"/>
  <c r="B79" i="6"/>
  <c r="D79" i="6"/>
  <c r="E79" i="6"/>
  <c r="A80" i="6"/>
  <c r="B80" i="6"/>
  <c r="D80" i="6"/>
  <c r="E80" i="6"/>
  <c r="A81" i="6"/>
  <c r="B81" i="6"/>
  <c r="D81" i="6"/>
  <c r="E81" i="6"/>
  <c r="A82" i="6"/>
  <c r="B82" i="6"/>
  <c r="D82" i="6"/>
  <c r="E82" i="6"/>
  <c r="A83" i="6"/>
  <c r="B83" i="6"/>
  <c r="D83" i="6"/>
  <c r="E83" i="6"/>
  <c r="A84" i="6"/>
  <c r="B84" i="6"/>
  <c r="D84" i="6"/>
  <c r="E84" i="6"/>
  <c r="A85" i="6"/>
  <c r="B85" i="6"/>
  <c r="D85" i="6"/>
  <c r="E85" i="6"/>
  <c r="A86" i="6"/>
  <c r="B86" i="6"/>
  <c r="D86" i="6"/>
  <c r="E86" i="6"/>
  <c r="A87" i="6"/>
  <c r="B87" i="6"/>
  <c r="D87" i="6"/>
  <c r="E87" i="6"/>
  <c r="A88" i="6"/>
  <c r="B88" i="6"/>
  <c r="D88" i="6"/>
  <c r="E88" i="6"/>
  <c r="A89" i="6"/>
  <c r="B89" i="6"/>
  <c r="D89" i="6"/>
  <c r="E89" i="6"/>
  <c r="A90" i="6"/>
  <c r="B90" i="6"/>
  <c r="D90" i="6"/>
  <c r="E90" i="6"/>
  <c r="A91" i="6"/>
  <c r="B91" i="6"/>
  <c r="D91" i="6"/>
  <c r="E91" i="6"/>
  <c r="A92" i="6"/>
  <c r="B92" i="6"/>
  <c r="D92" i="6"/>
  <c r="E92" i="6"/>
  <c r="A93" i="6"/>
  <c r="B93" i="6"/>
  <c r="D93" i="6"/>
  <c r="E93" i="6"/>
  <c r="A94" i="6"/>
  <c r="B94" i="6"/>
  <c r="D94" i="6"/>
  <c r="E94" i="6"/>
  <c r="A95" i="6"/>
  <c r="B95" i="6"/>
  <c r="D95" i="6"/>
  <c r="E95" i="6"/>
  <c r="A96" i="6"/>
  <c r="B96" i="6"/>
  <c r="D96" i="6"/>
  <c r="E96" i="6"/>
  <c r="A97" i="6"/>
  <c r="B97" i="6"/>
  <c r="D97" i="6"/>
  <c r="E97" i="6"/>
  <c r="A98" i="6"/>
  <c r="B98" i="6"/>
  <c r="D98" i="6"/>
  <c r="E98" i="6"/>
  <c r="A99" i="6"/>
  <c r="B99" i="6"/>
  <c r="D99" i="6"/>
  <c r="E99" i="6"/>
  <c r="A100" i="6"/>
  <c r="B100" i="6"/>
  <c r="D100" i="6"/>
  <c r="E100" i="6"/>
  <c r="A101" i="6"/>
  <c r="B101" i="6"/>
  <c r="D101" i="6"/>
  <c r="E101" i="6"/>
  <c r="A102" i="6"/>
  <c r="B102" i="6"/>
  <c r="D102" i="6"/>
  <c r="E102" i="6"/>
  <c r="B9" i="6"/>
  <c r="D9" i="6"/>
  <c r="E9" i="6"/>
  <c r="B4" i="6"/>
  <c r="G18" i="26"/>
  <c r="F19" i="26"/>
  <c r="L10" i="26"/>
  <c r="I15" i="26"/>
  <c r="J15" i="26" s="1"/>
  <c r="K15" i="26" s="1"/>
  <c r="I12" i="26"/>
  <c r="J12" i="26" s="1"/>
  <c r="M12" i="26"/>
  <c r="A8" i="13" a="1"/>
  <c r="U11" i="11"/>
  <c r="T11" i="11"/>
  <c r="S11" i="11"/>
  <c r="R11" i="11"/>
  <c r="Q11" i="11"/>
  <c r="P11" i="11"/>
  <c r="O11" i="11"/>
  <c r="V11" i="11"/>
  <c r="N11" i="11"/>
  <c r="M11" i="11"/>
  <c r="X11" i="11"/>
  <c r="W11" i="11"/>
  <c r="H11" i="11"/>
  <c r="G11" i="11"/>
  <c r="I11" i="11"/>
  <c r="J11" i="11" s="1"/>
  <c r="H13" i="13"/>
  <c r="G13" i="13"/>
  <c r="F13" i="13"/>
  <c r="I13" i="13"/>
  <c r="E13" i="13"/>
  <c r="J13" i="13"/>
  <c r="L13" i="13"/>
  <c r="H13" i="17"/>
  <c r="G13" i="17"/>
  <c r="E13" i="17"/>
  <c r="J13" i="17"/>
  <c r="I13" i="17"/>
  <c r="F13" i="17"/>
  <c r="K13" i="17"/>
  <c r="H12" i="13"/>
  <c r="G12" i="13"/>
  <c r="E12" i="13"/>
  <c r="I12" i="13"/>
  <c r="J12" i="13"/>
  <c r="L12" i="13"/>
  <c r="F12" i="13"/>
  <c r="H12" i="17"/>
  <c r="G12" i="17"/>
  <c r="F12" i="17"/>
  <c r="I12" i="17"/>
  <c r="E12" i="17"/>
  <c r="J12" i="17"/>
  <c r="K12" i="17"/>
  <c r="J27" i="11" l="1"/>
  <c r="J109" i="11"/>
  <c r="J33" i="11"/>
  <c r="J23" i="11"/>
  <c r="F87" i="11"/>
  <c r="F84" i="11"/>
  <c r="F79" i="11"/>
  <c r="F75" i="11"/>
  <c r="J25" i="11"/>
  <c r="J36" i="11"/>
  <c r="J68" i="11"/>
  <c r="F157" i="11"/>
  <c r="F60" i="11"/>
  <c r="J56" i="11"/>
  <c r="J44" i="11"/>
  <c r="J61" i="11"/>
  <c r="F147" i="11"/>
  <c r="F50" i="11"/>
  <c r="F146" i="11"/>
  <c r="F39" i="11"/>
  <c r="J22" i="11"/>
  <c r="J13" i="11"/>
  <c r="J121" i="11"/>
  <c r="F132" i="11"/>
  <c r="F28" i="11"/>
  <c r="J133" i="11"/>
  <c r="F124" i="11"/>
  <c r="F27" i="11"/>
  <c r="J47" i="11"/>
  <c r="F12" i="11"/>
  <c r="Y11" i="23"/>
  <c r="U11" i="23"/>
  <c r="V11" i="23"/>
  <c r="W11" i="23"/>
  <c r="X11" i="23"/>
  <c r="X12" i="23"/>
  <c r="U12" i="23"/>
  <c r="V12" i="23"/>
  <c r="W12" i="23"/>
  <c r="U9" i="23"/>
  <c r="S10" i="13" a="1"/>
  <c r="S10" i="13" s="1"/>
  <c r="W10" i="13" a="1"/>
  <c r="W10" i="13" s="1"/>
  <c r="O11" i="13" a="1"/>
  <c r="O11" i="13" s="1"/>
  <c r="M75" i="26"/>
  <c r="O9" i="13" a="1"/>
  <c r="O9" i="13" s="1"/>
  <c r="V9" i="13" a="1"/>
  <c r="V9" i="13" s="1"/>
  <c r="W8" i="13" a="1"/>
  <c r="W8" i="13" s="1"/>
  <c r="O10" i="13" a="1"/>
  <c r="O10" i="13" s="1"/>
  <c r="Q9" i="13" a="1"/>
  <c r="Q9" i="13" s="1"/>
  <c r="P10" i="13" a="1"/>
  <c r="P10" i="13" s="1"/>
  <c r="Q10" i="13" a="1"/>
  <c r="Q10" i="13" s="1"/>
  <c r="X11" i="13" a="1"/>
  <c r="X11" i="13" s="1"/>
  <c r="AJ11" i="13" s="1"/>
  <c r="R10" i="13" a="1"/>
  <c r="R10" i="13" s="1"/>
  <c r="C21" i="46"/>
  <c r="R17" i="13" a="1"/>
  <c r="R17" i="13" s="1"/>
  <c r="AD17" i="13" s="1"/>
  <c r="X158" i="13" a="1"/>
  <c r="X158" i="13" s="1"/>
  <c r="AJ158" i="13" s="1"/>
  <c r="W158" i="13" a="1"/>
  <c r="W158" i="13" s="1"/>
  <c r="AI158" i="13" s="1"/>
  <c r="V158" i="13" a="1"/>
  <c r="V158" i="13" s="1"/>
  <c r="AH158" i="13" s="1"/>
  <c r="U158" i="13" a="1"/>
  <c r="U158" i="13" s="1"/>
  <c r="AG158" i="13" s="1"/>
  <c r="T158" i="13" a="1"/>
  <c r="T158" i="13" s="1"/>
  <c r="AF158" i="13" s="1"/>
  <c r="S158" i="13" a="1"/>
  <c r="S158" i="13" s="1"/>
  <c r="AE158" i="13" s="1"/>
  <c r="R158" i="13" a="1"/>
  <c r="R158" i="13" s="1"/>
  <c r="AD158" i="13" s="1"/>
  <c r="AK158" i="13" s="1"/>
  <c r="O158" i="13" a="1"/>
  <c r="O158" i="13" s="1"/>
  <c r="AA158" i="13" s="1"/>
  <c r="Q158" i="13" a="1"/>
  <c r="Q158" i="13" s="1"/>
  <c r="AC158" i="13" s="1"/>
  <c r="P158" i="13" a="1"/>
  <c r="P158" i="13" s="1"/>
  <c r="AB158" i="13" s="1"/>
  <c r="O146" i="13" a="1"/>
  <c r="O146" i="13" s="1"/>
  <c r="AA146" i="13" s="1"/>
  <c r="V146" i="13" a="1"/>
  <c r="V146" i="13" s="1"/>
  <c r="AH146" i="13" s="1"/>
  <c r="U146" i="13" a="1"/>
  <c r="U146" i="13" s="1"/>
  <c r="AG146" i="13" s="1"/>
  <c r="T146" i="13" a="1"/>
  <c r="T146" i="13" s="1"/>
  <c r="AF146" i="13" s="1"/>
  <c r="S146" i="13" a="1"/>
  <c r="S146" i="13" s="1"/>
  <c r="AE146" i="13" s="1"/>
  <c r="P146" i="13" a="1"/>
  <c r="P146" i="13" s="1"/>
  <c r="AB146" i="13" s="1"/>
  <c r="Q146" i="13" a="1"/>
  <c r="Q146" i="13" s="1"/>
  <c r="AC146" i="13" s="1"/>
  <c r="X146" i="13" a="1"/>
  <c r="X146" i="13" s="1"/>
  <c r="AJ146" i="13" s="1"/>
  <c r="W146" i="13" a="1"/>
  <c r="W146" i="13" s="1"/>
  <c r="AI146" i="13" s="1"/>
  <c r="AK146" i="13" s="1"/>
  <c r="R146" i="13" a="1"/>
  <c r="R146" i="13" s="1"/>
  <c r="AD146" i="13" s="1"/>
  <c r="U134" i="13" a="1"/>
  <c r="U134" i="13" s="1"/>
  <c r="AG134" i="13" s="1"/>
  <c r="R134" i="13" a="1"/>
  <c r="R134" i="13" s="1"/>
  <c r="AD134" i="13" s="1"/>
  <c r="Q134" i="13" a="1"/>
  <c r="Q134" i="13" s="1"/>
  <c r="AC134" i="13" s="1"/>
  <c r="P134" i="13" a="1"/>
  <c r="P134" i="13" s="1"/>
  <c r="AB134" i="13" s="1"/>
  <c r="O134" i="13" a="1"/>
  <c r="O134" i="13" s="1"/>
  <c r="AA134" i="13" s="1"/>
  <c r="X134" i="13" a="1"/>
  <c r="X134" i="13" s="1"/>
  <c r="AJ134" i="13" s="1"/>
  <c r="W134" i="13" a="1"/>
  <c r="W134" i="13" s="1"/>
  <c r="AI134" i="13" s="1"/>
  <c r="V134" i="13" a="1"/>
  <c r="V134" i="13" s="1"/>
  <c r="AH134" i="13" s="1"/>
  <c r="T134" i="13" a="1"/>
  <c r="T134" i="13" s="1"/>
  <c r="AF134" i="13" s="1"/>
  <c r="S134" i="13" a="1"/>
  <c r="S134" i="13" s="1"/>
  <c r="AE134" i="13" s="1"/>
  <c r="AK134" i="13" s="1"/>
  <c r="X122" i="13" a="1"/>
  <c r="X122" i="13" s="1"/>
  <c r="AJ122" i="13" s="1"/>
  <c r="T122" i="13" a="1"/>
  <c r="T122" i="13" s="1"/>
  <c r="AF122" i="13" s="1"/>
  <c r="W122" i="13" a="1"/>
  <c r="W122" i="13" s="1"/>
  <c r="AI122" i="13" s="1"/>
  <c r="V122" i="13" a="1"/>
  <c r="V122" i="13" s="1"/>
  <c r="AH122" i="13" s="1"/>
  <c r="U122" i="13" a="1"/>
  <c r="U122" i="13" s="1"/>
  <c r="AG122" i="13" s="1"/>
  <c r="R122" i="13" a="1"/>
  <c r="R122" i="13" s="1"/>
  <c r="AD122" i="13" s="1"/>
  <c r="Q122" i="13" a="1"/>
  <c r="Q122" i="13" s="1"/>
  <c r="AC122" i="13" s="1"/>
  <c r="P122" i="13" a="1"/>
  <c r="P122" i="13" s="1"/>
  <c r="AB122" i="13" s="1"/>
  <c r="S122" i="13" a="1"/>
  <c r="S122" i="13" s="1"/>
  <c r="AE122" i="13" s="1"/>
  <c r="O122" i="13" a="1"/>
  <c r="O122" i="13" s="1"/>
  <c r="AA122" i="13" s="1"/>
  <c r="AK122" i="13" s="1"/>
  <c r="O110" i="13" a="1"/>
  <c r="O110" i="13" s="1"/>
  <c r="AA110" i="13" s="1"/>
  <c r="AK110" i="13" s="1"/>
  <c r="V110" i="13" a="1"/>
  <c r="V110" i="13" s="1"/>
  <c r="AH110" i="13" s="1"/>
  <c r="U110" i="13" a="1"/>
  <c r="U110" i="13" s="1"/>
  <c r="AG110" i="13" s="1"/>
  <c r="T110" i="13" a="1"/>
  <c r="T110" i="13" s="1"/>
  <c r="AF110" i="13" s="1"/>
  <c r="Q110" i="13" a="1"/>
  <c r="Q110" i="13" s="1"/>
  <c r="AC110" i="13" s="1"/>
  <c r="X110" i="13" a="1"/>
  <c r="X110" i="13" s="1"/>
  <c r="AJ110" i="13" s="1"/>
  <c r="W110" i="13" a="1"/>
  <c r="W110" i="13" s="1"/>
  <c r="AI110" i="13" s="1"/>
  <c r="P110" i="13" a="1"/>
  <c r="P110" i="13" s="1"/>
  <c r="AB110" i="13" s="1"/>
  <c r="S110" i="13" a="1"/>
  <c r="S110" i="13" s="1"/>
  <c r="AE110" i="13" s="1"/>
  <c r="R110" i="13" a="1"/>
  <c r="R110" i="13" s="1"/>
  <c r="AD110" i="13" s="1"/>
  <c r="U98" i="13" a="1"/>
  <c r="U98" i="13" s="1"/>
  <c r="AG98" i="13" s="1"/>
  <c r="X98" i="13" a="1"/>
  <c r="X98" i="13" s="1"/>
  <c r="AJ98" i="13" s="1"/>
  <c r="W98" i="13" a="1"/>
  <c r="W98" i="13" s="1"/>
  <c r="AI98" i="13" s="1"/>
  <c r="V98" i="13" a="1"/>
  <c r="V98" i="13" s="1"/>
  <c r="AH98" i="13" s="1"/>
  <c r="R98" i="13" a="1"/>
  <c r="R98" i="13" s="1"/>
  <c r="AD98" i="13" s="1"/>
  <c r="AK98" i="13" s="1"/>
  <c r="Q98" i="13" a="1"/>
  <c r="Q98" i="13" s="1"/>
  <c r="AC98" i="13" s="1"/>
  <c r="S98" i="13" a="1"/>
  <c r="S98" i="13" s="1"/>
  <c r="AE98" i="13" s="1"/>
  <c r="P98" i="13" a="1"/>
  <c r="P98" i="13" s="1"/>
  <c r="AB98" i="13" s="1"/>
  <c r="O98" i="13" a="1"/>
  <c r="O98" i="13" s="1"/>
  <c r="AA98" i="13" s="1"/>
  <c r="T98" i="13" a="1"/>
  <c r="T98" i="13" s="1"/>
  <c r="AF98" i="13" s="1"/>
  <c r="R86" i="13" a="1"/>
  <c r="R86" i="13" s="1"/>
  <c r="AD86" i="13" s="1"/>
  <c r="W86" i="13" a="1"/>
  <c r="W86" i="13" s="1"/>
  <c r="AI86" i="13" s="1"/>
  <c r="T86" i="13" a="1"/>
  <c r="T86" i="13" s="1"/>
  <c r="AF86" i="13" s="1"/>
  <c r="U86" i="13" a="1"/>
  <c r="U86" i="13" s="1"/>
  <c r="AG86" i="13" s="1"/>
  <c r="X86" i="13" a="1"/>
  <c r="X86" i="13" s="1"/>
  <c r="AJ86" i="13" s="1"/>
  <c r="V86" i="13" a="1"/>
  <c r="V86" i="13" s="1"/>
  <c r="AH86" i="13" s="1"/>
  <c r="S86" i="13" a="1"/>
  <c r="S86" i="13" s="1"/>
  <c r="AE86" i="13" s="1"/>
  <c r="Q86" i="13" a="1"/>
  <c r="Q86" i="13" s="1"/>
  <c r="AC86" i="13" s="1"/>
  <c r="P86" i="13" a="1"/>
  <c r="P86" i="13" s="1"/>
  <c r="AB86" i="13" s="1"/>
  <c r="O86" i="13" a="1"/>
  <c r="O86" i="13" s="1"/>
  <c r="AA86" i="13" s="1"/>
  <c r="R74" i="13" a="1"/>
  <c r="R74" i="13" s="1"/>
  <c r="AD74" i="13" s="1"/>
  <c r="P74" i="13" a="1"/>
  <c r="P74" i="13" s="1"/>
  <c r="AB74" i="13" s="1"/>
  <c r="Q74" i="13" a="1"/>
  <c r="Q74" i="13" s="1"/>
  <c r="AC74" i="13" s="1"/>
  <c r="X74" i="13" a="1"/>
  <c r="X74" i="13" s="1"/>
  <c r="AJ74" i="13" s="1"/>
  <c r="W74" i="13" a="1"/>
  <c r="W74" i="13" s="1"/>
  <c r="AI74" i="13" s="1"/>
  <c r="V74" i="13" a="1"/>
  <c r="V74" i="13" s="1"/>
  <c r="AH74" i="13" s="1"/>
  <c r="U74" i="13" a="1"/>
  <c r="U74" i="13" s="1"/>
  <c r="AG74" i="13" s="1"/>
  <c r="T74" i="13" a="1"/>
  <c r="T74" i="13" s="1"/>
  <c r="AF74" i="13" s="1"/>
  <c r="S74" i="13" a="1"/>
  <c r="S74" i="13" s="1"/>
  <c r="AE74" i="13" s="1"/>
  <c r="AK74" i="13" s="1"/>
  <c r="O74" i="13" a="1"/>
  <c r="O74" i="13" s="1"/>
  <c r="AA74" i="13" s="1"/>
  <c r="X62" i="13" a="1"/>
  <c r="X62" i="13" s="1"/>
  <c r="AJ62" i="13" s="1"/>
  <c r="Q62" i="13" a="1"/>
  <c r="Q62" i="13" s="1"/>
  <c r="AC62" i="13" s="1"/>
  <c r="W62" i="13" a="1"/>
  <c r="W62" i="13" s="1"/>
  <c r="AI62" i="13" s="1"/>
  <c r="U62" i="13" a="1"/>
  <c r="U62" i="13" s="1"/>
  <c r="AG62" i="13" s="1"/>
  <c r="S62" i="13" a="1"/>
  <c r="S62" i="13" s="1"/>
  <c r="AE62" i="13" s="1"/>
  <c r="O62" i="13" a="1"/>
  <c r="O62" i="13" s="1"/>
  <c r="AA62" i="13" s="1"/>
  <c r="V62" i="13" a="1"/>
  <c r="V62" i="13" s="1"/>
  <c r="AH62" i="13" s="1"/>
  <c r="T62" i="13" a="1"/>
  <c r="T62" i="13" s="1"/>
  <c r="AF62" i="13" s="1"/>
  <c r="P62" i="13" a="1"/>
  <c r="P62" i="13" s="1"/>
  <c r="AB62" i="13" s="1"/>
  <c r="AK62" i="13" s="1"/>
  <c r="X50" i="13" a="1"/>
  <c r="X50" i="13" s="1"/>
  <c r="AJ50" i="13" s="1"/>
  <c r="O50" i="13" a="1"/>
  <c r="O50" i="13" s="1"/>
  <c r="AA50" i="13" s="1"/>
  <c r="AK50" i="13" s="1"/>
  <c r="W50" i="13" a="1"/>
  <c r="W50" i="13" s="1"/>
  <c r="AI50" i="13" s="1"/>
  <c r="U50" i="13" a="1"/>
  <c r="U50" i="13" s="1"/>
  <c r="AG50" i="13" s="1"/>
  <c r="T50" i="13" a="1"/>
  <c r="T50" i="13" s="1"/>
  <c r="AF50" i="13" s="1"/>
  <c r="P50" i="13" a="1"/>
  <c r="P50" i="13" s="1"/>
  <c r="AB50" i="13" s="1"/>
  <c r="R50" i="13" a="1"/>
  <c r="R50" i="13" s="1"/>
  <c r="AD50" i="13" s="1"/>
  <c r="Q50" i="13" a="1"/>
  <c r="Q50" i="13" s="1"/>
  <c r="AC50" i="13" s="1"/>
  <c r="S38" i="13" a="1"/>
  <c r="S38" i="13" s="1"/>
  <c r="AE38" i="13" s="1"/>
  <c r="Q38" i="13" a="1"/>
  <c r="Q38" i="13" s="1"/>
  <c r="AC38" i="13" s="1"/>
  <c r="P38" i="13" a="1"/>
  <c r="P38" i="13" s="1"/>
  <c r="AB38" i="13" s="1"/>
  <c r="AK38" i="13" s="1"/>
  <c r="V38" i="13" a="1"/>
  <c r="V38" i="13" s="1"/>
  <c r="AH38" i="13" s="1"/>
  <c r="U38" i="13" a="1"/>
  <c r="U38" i="13" s="1"/>
  <c r="AG38" i="13" s="1"/>
  <c r="T38" i="13" a="1"/>
  <c r="T38" i="13" s="1"/>
  <c r="AF38" i="13" s="1"/>
  <c r="S26" i="13" a="1"/>
  <c r="S26" i="13" s="1"/>
  <c r="AE26" i="13" s="1"/>
  <c r="Q26" i="13" a="1"/>
  <c r="Q26" i="13" s="1"/>
  <c r="AC26" i="13" s="1"/>
  <c r="AK26" i="13" s="1"/>
  <c r="W26" i="13" a="1"/>
  <c r="W26" i="13" s="1"/>
  <c r="AI26" i="13" s="1"/>
  <c r="R26" i="13" a="1"/>
  <c r="R26" i="13" s="1"/>
  <c r="AD26" i="13" s="1"/>
  <c r="P26" i="13" a="1"/>
  <c r="P26" i="13" s="1"/>
  <c r="AB26" i="13" s="1"/>
  <c r="O26" i="13" a="1"/>
  <c r="O26" i="13" s="1"/>
  <c r="AA26" i="13" s="1"/>
  <c r="O14" i="13" a="1"/>
  <c r="O14" i="13" s="1"/>
  <c r="AA14" i="13" s="1"/>
  <c r="X14" i="13" a="1"/>
  <c r="X14" i="13" s="1"/>
  <c r="AJ14" i="13" s="1"/>
  <c r="W14" i="13" a="1"/>
  <c r="W14" i="13" s="1"/>
  <c r="AI14" i="13" s="1"/>
  <c r="U14" i="13" a="1"/>
  <c r="U14" i="13" s="1"/>
  <c r="AG14" i="13" s="1"/>
  <c r="S14" i="13" a="1"/>
  <c r="S14" i="13" s="1"/>
  <c r="AE14" i="13" s="1"/>
  <c r="Q14" i="13" a="1"/>
  <c r="Q14" i="13" s="1"/>
  <c r="AC14" i="13" s="1"/>
  <c r="AK14" i="13" s="1"/>
  <c r="P14" i="13" a="1"/>
  <c r="P14" i="13" s="1"/>
  <c r="AB14" i="13" s="1"/>
  <c r="Q8" i="13" a="1"/>
  <c r="Q8" i="13" s="1"/>
  <c r="V14" i="13" a="1"/>
  <c r="V14" i="13" s="1"/>
  <c r="AH14" i="13" s="1"/>
  <c r="O31" i="13" a="1"/>
  <c r="O31" i="13" s="1"/>
  <c r="AA31" i="13" s="1"/>
  <c r="O38" i="13" a="1"/>
  <c r="O38" i="13" s="1"/>
  <c r="AA38" i="13" s="1"/>
  <c r="O41" i="13" a="1"/>
  <c r="O41" i="13" s="1"/>
  <c r="AA41" i="13" s="1"/>
  <c r="T43" i="13" a="1"/>
  <c r="T43" i="13" s="1"/>
  <c r="U137" i="13" a="1"/>
  <c r="U137" i="13" s="1"/>
  <c r="AG137" i="13" s="1"/>
  <c r="T137" i="13" a="1"/>
  <c r="T137" i="13" s="1"/>
  <c r="P137" i="13" a="1"/>
  <c r="P137" i="13" s="1"/>
  <c r="O137" i="13" a="1"/>
  <c r="O137" i="13" s="1"/>
  <c r="AA137" i="13" s="1"/>
  <c r="X137" i="13" a="1"/>
  <c r="X137" i="13" s="1"/>
  <c r="AJ137" i="13" s="1"/>
  <c r="W137" i="13" a="1"/>
  <c r="W137" i="13" s="1"/>
  <c r="R137" i="13" a="1"/>
  <c r="R137" i="13" s="1"/>
  <c r="AD137" i="13" s="1"/>
  <c r="Q137" i="13" a="1"/>
  <c r="Q137" i="13" s="1"/>
  <c r="V137" i="13" a="1"/>
  <c r="V137" i="13" s="1"/>
  <c r="AH137" i="13" s="1"/>
  <c r="S137" i="13" a="1"/>
  <c r="S137" i="13" s="1"/>
  <c r="O77" i="13" a="1"/>
  <c r="O77" i="13" s="1"/>
  <c r="X77" i="13" a="1"/>
  <c r="X77" i="13" s="1"/>
  <c r="AJ77" i="13" s="1"/>
  <c r="U77" i="13" a="1"/>
  <c r="U77" i="13" s="1"/>
  <c r="AG77" i="13" s="1"/>
  <c r="V77" i="13" a="1"/>
  <c r="V77" i="13" s="1"/>
  <c r="AH77" i="13" s="1"/>
  <c r="S77" i="13" a="1"/>
  <c r="S77" i="13" s="1"/>
  <c r="AE77" i="13" s="1"/>
  <c r="R77" i="13" a="1"/>
  <c r="R77" i="13" s="1"/>
  <c r="AD77" i="13" s="1"/>
  <c r="W77" i="13" a="1"/>
  <c r="W77" i="13" s="1"/>
  <c r="AI77" i="13" s="1"/>
  <c r="Q77" i="13" a="1"/>
  <c r="Q77" i="13" s="1"/>
  <c r="P77" i="13" a="1"/>
  <c r="P77" i="13" s="1"/>
  <c r="U17" i="13" a="1"/>
  <c r="U17" i="13" s="1"/>
  <c r="AG17" i="13" s="1"/>
  <c r="S17" i="13" a="1"/>
  <c r="S17" i="13" s="1"/>
  <c r="AE17" i="13" s="1"/>
  <c r="X17" i="13" a="1"/>
  <c r="X17" i="13" s="1"/>
  <c r="W17" i="13" a="1"/>
  <c r="W17" i="13" s="1"/>
  <c r="T17" i="13" a="1"/>
  <c r="T17" i="13" s="1"/>
  <c r="Q17" i="13" a="1"/>
  <c r="Q17" i="13" s="1"/>
  <c r="AC17" i="13" s="1"/>
  <c r="O17" i="13" a="1"/>
  <c r="O17" i="13" s="1"/>
  <c r="AA17" i="13" s="1"/>
  <c r="X157" i="13" a="1"/>
  <c r="X157" i="13" s="1"/>
  <c r="AJ157" i="13" s="1"/>
  <c r="O157" i="13" a="1"/>
  <c r="O157" i="13" s="1"/>
  <c r="AA157" i="13" s="1"/>
  <c r="U157" i="13" a="1"/>
  <c r="U157" i="13" s="1"/>
  <c r="AG157" i="13" s="1"/>
  <c r="T157" i="13" a="1"/>
  <c r="T157" i="13" s="1"/>
  <c r="AF157" i="13" s="1"/>
  <c r="Q157" i="13" a="1"/>
  <c r="Q157" i="13" s="1"/>
  <c r="AC157" i="13" s="1"/>
  <c r="P157" i="13" a="1"/>
  <c r="P157" i="13" s="1"/>
  <c r="AB157" i="13" s="1"/>
  <c r="W157" i="13" a="1"/>
  <c r="W157" i="13" s="1"/>
  <c r="AI157" i="13" s="1"/>
  <c r="R157" i="13" a="1"/>
  <c r="R157" i="13" s="1"/>
  <c r="AD157" i="13" s="1"/>
  <c r="V157" i="13" a="1"/>
  <c r="V157" i="13" s="1"/>
  <c r="AH157" i="13" s="1"/>
  <c r="S157" i="13" a="1"/>
  <c r="S157" i="13" s="1"/>
  <c r="AE157" i="13" s="1"/>
  <c r="P145" i="13" a="1"/>
  <c r="P145" i="13" s="1"/>
  <c r="AB145" i="13" s="1"/>
  <c r="V145" i="13" a="1"/>
  <c r="V145" i="13" s="1"/>
  <c r="AH145" i="13" s="1"/>
  <c r="U145" i="13" a="1"/>
  <c r="U145" i="13" s="1"/>
  <c r="AG145" i="13" s="1"/>
  <c r="R145" i="13" a="1"/>
  <c r="R145" i="13" s="1"/>
  <c r="AD145" i="13" s="1"/>
  <c r="Q145" i="13" a="1"/>
  <c r="Q145" i="13" s="1"/>
  <c r="AC145" i="13" s="1"/>
  <c r="AK145" i="13" s="1"/>
  <c r="X145" i="13" a="1"/>
  <c r="X145" i="13" s="1"/>
  <c r="AJ145" i="13" s="1"/>
  <c r="W145" i="13" a="1"/>
  <c r="W145" i="13" s="1"/>
  <c r="AI145" i="13" s="1"/>
  <c r="S145" i="13" a="1"/>
  <c r="S145" i="13" s="1"/>
  <c r="AE145" i="13" s="1"/>
  <c r="T145" i="13" a="1"/>
  <c r="T145" i="13" s="1"/>
  <c r="AF145" i="13" s="1"/>
  <c r="O145" i="13" a="1"/>
  <c r="O145" i="13" s="1"/>
  <c r="AA145" i="13" s="1"/>
  <c r="T133" i="13" a="1"/>
  <c r="T133" i="13" s="1"/>
  <c r="AF133" i="13" s="1"/>
  <c r="Q133" i="13" a="1"/>
  <c r="Q133" i="13" s="1"/>
  <c r="AC133" i="13" s="1"/>
  <c r="P133" i="13" a="1"/>
  <c r="P133" i="13" s="1"/>
  <c r="AB133" i="13" s="1"/>
  <c r="X133" i="13" a="1"/>
  <c r="X133" i="13" s="1"/>
  <c r="AJ133" i="13" s="1"/>
  <c r="U133" i="13" a="1"/>
  <c r="U133" i="13" s="1"/>
  <c r="AG133" i="13" s="1"/>
  <c r="V133" i="13" a="1"/>
  <c r="V133" i="13" s="1"/>
  <c r="AH133" i="13" s="1"/>
  <c r="S133" i="13" a="1"/>
  <c r="S133" i="13" s="1"/>
  <c r="AE133" i="13" s="1"/>
  <c r="W133" i="13" a="1"/>
  <c r="W133" i="13" s="1"/>
  <c r="AI133" i="13" s="1"/>
  <c r="R133" i="13" a="1"/>
  <c r="R133" i="13" s="1"/>
  <c r="AD133" i="13" s="1"/>
  <c r="AK133" i="13" s="1"/>
  <c r="O133" i="13" a="1"/>
  <c r="O133" i="13" s="1"/>
  <c r="AA133" i="13" s="1"/>
  <c r="U121" i="13" a="1"/>
  <c r="U121" i="13" s="1"/>
  <c r="AG121" i="13" s="1"/>
  <c r="T121" i="13" a="1"/>
  <c r="T121" i="13" s="1"/>
  <c r="AF121" i="13" s="1"/>
  <c r="S121" i="13" a="1"/>
  <c r="S121" i="13" s="1"/>
  <c r="AE121" i="13" s="1"/>
  <c r="R121" i="13" a="1"/>
  <c r="R121" i="13" s="1"/>
  <c r="AD121" i="13" s="1"/>
  <c r="O121" i="13" a="1"/>
  <c r="O121" i="13" s="1"/>
  <c r="AA121" i="13" s="1"/>
  <c r="P121" i="13" a="1"/>
  <c r="P121" i="13" s="1"/>
  <c r="AB121" i="13" s="1"/>
  <c r="AK121" i="13" s="1"/>
  <c r="X121" i="13" a="1"/>
  <c r="X121" i="13" s="1"/>
  <c r="AJ121" i="13" s="1"/>
  <c r="W121" i="13" a="1"/>
  <c r="W121" i="13" s="1"/>
  <c r="AI121" i="13" s="1"/>
  <c r="V121" i="13" a="1"/>
  <c r="V121" i="13" s="1"/>
  <c r="AH121" i="13" s="1"/>
  <c r="Q121" i="13" a="1"/>
  <c r="Q121" i="13" s="1"/>
  <c r="AC121" i="13" s="1"/>
  <c r="R109" i="13" a="1"/>
  <c r="R109" i="13" s="1"/>
  <c r="AD109" i="13" s="1"/>
  <c r="S109" i="13" a="1"/>
  <c r="S109" i="13" s="1"/>
  <c r="AE109" i="13" s="1"/>
  <c r="Q109" i="13" a="1"/>
  <c r="Q109" i="13" s="1"/>
  <c r="AC109" i="13" s="1"/>
  <c r="P109" i="13" a="1"/>
  <c r="P109" i="13" s="1"/>
  <c r="AB109" i="13" s="1"/>
  <c r="X109" i="13" a="1"/>
  <c r="X109" i="13" s="1"/>
  <c r="AJ109" i="13" s="1"/>
  <c r="W109" i="13" a="1"/>
  <c r="W109" i="13" s="1"/>
  <c r="AI109" i="13" s="1"/>
  <c r="V109" i="13" a="1"/>
  <c r="V109" i="13" s="1"/>
  <c r="AH109" i="13" s="1"/>
  <c r="U109" i="13" a="1"/>
  <c r="U109" i="13" s="1"/>
  <c r="AG109" i="13" s="1"/>
  <c r="T109" i="13" a="1"/>
  <c r="T109" i="13" s="1"/>
  <c r="AF109" i="13" s="1"/>
  <c r="O109" i="13" a="1"/>
  <c r="O109" i="13" s="1"/>
  <c r="AA109" i="13" s="1"/>
  <c r="AK109" i="13" s="1"/>
  <c r="X97" i="13" a="1"/>
  <c r="X97" i="13" s="1"/>
  <c r="AJ97" i="13" s="1"/>
  <c r="AK97" i="13" s="1"/>
  <c r="T97" i="13" a="1"/>
  <c r="T97" i="13" s="1"/>
  <c r="AF97" i="13" s="1"/>
  <c r="U97" i="13" a="1"/>
  <c r="U97" i="13" s="1"/>
  <c r="AG97" i="13" s="1"/>
  <c r="S97" i="13" a="1"/>
  <c r="S97" i="13" s="1"/>
  <c r="AE97" i="13" s="1"/>
  <c r="R97" i="13" a="1"/>
  <c r="R97" i="13" s="1"/>
  <c r="AD97" i="13" s="1"/>
  <c r="O97" i="13" a="1"/>
  <c r="O97" i="13" s="1"/>
  <c r="AA97" i="13" s="1"/>
  <c r="W97" i="13" a="1"/>
  <c r="W97" i="13" s="1"/>
  <c r="AI97" i="13" s="1"/>
  <c r="V97" i="13" a="1"/>
  <c r="V97" i="13" s="1"/>
  <c r="AH97" i="13" s="1"/>
  <c r="Q97" i="13" a="1"/>
  <c r="Q97" i="13" s="1"/>
  <c r="AC97" i="13" s="1"/>
  <c r="P97" i="13" a="1"/>
  <c r="P97" i="13" s="1"/>
  <c r="AB97" i="13" s="1"/>
  <c r="S85" i="13" a="1"/>
  <c r="S85" i="13" s="1"/>
  <c r="AE85" i="13" s="1"/>
  <c r="AK85" i="13" s="1"/>
  <c r="X85" i="13" a="1"/>
  <c r="X85" i="13" s="1"/>
  <c r="AJ85" i="13" s="1"/>
  <c r="W85" i="13" a="1"/>
  <c r="W85" i="13" s="1"/>
  <c r="AI85" i="13" s="1"/>
  <c r="U85" i="13" a="1"/>
  <c r="U85" i="13" s="1"/>
  <c r="AG85" i="13" s="1"/>
  <c r="V85" i="13" a="1"/>
  <c r="V85" i="13" s="1"/>
  <c r="AH85" i="13" s="1"/>
  <c r="Q85" i="13" a="1"/>
  <c r="Q85" i="13" s="1"/>
  <c r="AC85" i="13" s="1"/>
  <c r="O85" i="13" a="1"/>
  <c r="O85" i="13" s="1"/>
  <c r="AA85" i="13" s="1"/>
  <c r="T85" i="13" a="1"/>
  <c r="T85" i="13" s="1"/>
  <c r="AF85" i="13" s="1"/>
  <c r="R85" i="13" a="1"/>
  <c r="R85" i="13" s="1"/>
  <c r="AD85" i="13" s="1"/>
  <c r="P85" i="13" a="1"/>
  <c r="P85" i="13" s="1"/>
  <c r="AB85" i="13" s="1"/>
  <c r="Q73" i="13" a="1"/>
  <c r="Q73" i="13" s="1"/>
  <c r="AC73" i="13" s="1"/>
  <c r="O73" i="13" a="1"/>
  <c r="O73" i="13" s="1"/>
  <c r="AA73" i="13" s="1"/>
  <c r="W73" i="13" a="1"/>
  <c r="W73" i="13" s="1"/>
  <c r="AI73" i="13" s="1"/>
  <c r="X73" i="13" a="1"/>
  <c r="X73" i="13" s="1"/>
  <c r="AJ73" i="13" s="1"/>
  <c r="U73" i="13" a="1"/>
  <c r="U73" i="13" s="1"/>
  <c r="AG73" i="13" s="1"/>
  <c r="AK73" i="13" s="1"/>
  <c r="T73" i="13" a="1"/>
  <c r="T73" i="13" s="1"/>
  <c r="AF73" i="13" s="1"/>
  <c r="R73" i="13" a="1"/>
  <c r="R73" i="13" s="1"/>
  <c r="AD73" i="13" s="1"/>
  <c r="P73" i="13" a="1"/>
  <c r="P73" i="13" s="1"/>
  <c r="AB73" i="13" s="1"/>
  <c r="Q61" i="13" a="1"/>
  <c r="Q61" i="13" s="1"/>
  <c r="AC61" i="13" s="1"/>
  <c r="W61" i="13" a="1"/>
  <c r="W61" i="13" s="1"/>
  <c r="AI61" i="13" s="1"/>
  <c r="U61" i="13" a="1"/>
  <c r="U61" i="13" s="1"/>
  <c r="AG61" i="13" s="1"/>
  <c r="X61" i="13" a="1"/>
  <c r="X61" i="13" s="1"/>
  <c r="AJ61" i="13" s="1"/>
  <c r="V61" i="13" a="1"/>
  <c r="V61" i="13" s="1"/>
  <c r="AH61" i="13" s="1"/>
  <c r="T61" i="13" a="1"/>
  <c r="T61" i="13" s="1"/>
  <c r="AF61" i="13" s="1"/>
  <c r="R61" i="13" a="1"/>
  <c r="R61" i="13" s="1"/>
  <c r="AD61" i="13" s="1"/>
  <c r="P61" i="13" a="1"/>
  <c r="P61" i="13" s="1"/>
  <c r="AB61" i="13" s="1"/>
  <c r="O61" i="13" a="1"/>
  <c r="O61" i="13" s="1"/>
  <c r="AA61" i="13" s="1"/>
  <c r="AK61" i="13" s="1"/>
  <c r="X49" i="13" a="1"/>
  <c r="X49" i="13" s="1"/>
  <c r="AJ49" i="13" s="1"/>
  <c r="P49" i="13" a="1"/>
  <c r="P49" i="13" s="1"/>
  <c r="AB49" i="13" s="1"/>
  <c r="AK49" i="13" s="1"/>
  <c r="V49" i="13" a="1"/>
  <c r="V49" i="13" s="1"/>
  <c r="AH49" i="13" s="1"/>
  <c r="W49" i="13" a="1"/>
  <c r="W49" i="13" s="1"/>
  <c r="AI49" i="13" s="1"/>
  <c r="T49" i="13" a="1"/>
  <c r="T49" i="13" s="1"/>
  <c r="AF49" i="13" s="1"/>
  <c r="S49" i="13" a="1"/>
  <c r="S49" i="13" s="1"/>
  <c r="AE49" i="13" s="1"/>
  <c r="Q49" i="13" a="1"/>
  <c r="Q49" i="13" s="1"/>
  <c r="AC49" i="13" s="1"/>
  <c r="O49" i="13" a="1"/>
  <c r="O49" i="13" s="1"/>
  <c r="AA49" i="13" s="1"/>
  <c r="T37" i="13" a="1"/>
  <c r="T37" i="13" s="1"/>
  <c r="AF37" i="13" s="1"/>
  <c r="R37" i="13" a="1"/>
  <c r="R37" i="13" s="1"/>
  <c r="AD37" i="13" s="1"/>
  <c r="Q37" i="13" a="1"/>
  <c r="Q37" i="13" s="1"/>
  <c r="AC37" i="13" s="1"/>
  <c r="V37" i="13" a="1"/>
  <c r="V37" i="13" s="1"/>
  <c r="AH37" i="13" s="1"/>
  <c r="U37" i="13" a="1"/>
  <c r="U37" i="13" s="1"/>
  <c r="AG37" i="13" s="1"/>
  <c r="T26" i="13" a="1"/>
  <c r="T26" i="13" s="1"/>
  <c r="AF26" i="13" s="1"/>
  <c r="P33" i="13" a="1"/>
  <c r="P33" i="13" s="1"/>
  <c r="AB33" i="13" s="1"/>
  <c r="R38" i="13" a="1"/>
  <c r="R38" i="13" s="1"/>
  <c r="AD38" i="13" s="1"/>
  <c r="S73" i="13" a="1"/>
  <c r="S73" i="13" s="1"/>
  <c r="AE73" i="13" s="1"/>
  <c r="T101" i="13" a="1"/>
  <c r="T101" i="13" s="1"/>
  <c r="S101" i="13" a="1"/>
  <c r="S101" i="13" s="1"/>
  <c r="AE101" i="13" s="1"/>
  <c r="R101" i="13" a="1"/>
  <c r="R101" i="13" s="1"/>
  <c r="AD101" i="13" s="1"/>
  <c r="P101" i="13" a="1"/>
  <c r="P101" i="13" s="1"/>
  <c r="AB101" i="13" s="1"/>
  <c r="W101" i="13" a="1"/>
  <c r="W101" i="13" s="1"/>
  <c r="AI101" i="13" s="1"/>
  <c r="V101" i="13" a="1"/>
  <c r="V101" i="13" s="1"/>
  <c r="AH101" i="13" s="1"/>
  <c r="U101" i="13" a="1"/>
  <c r="U101" i="13" s="1"/>
  <c r="AG101" i="13" s="1"/>
  <c r="O101" i="13" a="1"/>
  <c r="O101" i="13" s="1"/>
  <c r="X101" i="13" a="1"/>
  <c r="X101" i="13" s="1"/>
  <c r="AJ101" i="13" s="1"/>
  <c r="Q101" i="13" a="1"/>
  <c r="Q101" i="13" s="1"/>
  <c r="AC101" i="13" s="1"/>
  <c r="W41" i="13" a="1"/>
  <c r="W41" i="13" s="1"/>
  <c r="AI41" i="13" s="1"/>
  <c r="R41" i="13" a="1"/>
  <c r="R41" i="13" s="1"/>
  <c r="P41" i="13" a="1"/>
  <c r="P41" i="13" s="1"/>
  <c r="X41" i="13" a="1"/>
  <c r="X41" i="13" s="1"/>
  <c r="AJ41" i="13" s="1"/>
  <c r="V41" i="13" a="1"/>
  <c r="V41" i="13" s="1"/>
  <c r="U41" i="13" a="1"/>
  <c r="U41" i="13" s="1"/>
  <c r="AG41" i="13" s="1"/>
  <c r="T41" i="13" a="1"/>
  <c r="T41" i="13" s="1"/>
  <c r="AF41" i="13" s="1"/>
  <c r="U156" i="13" a="1"/>
  <c r="U156" i="13" s="1"/>
  <c r="AG156" i="13" s="1"/>
  <c r="V156" i="13" a="1"/>
  <c r="V156" i="13" s="1"/>
  <c r="AH156" i="13" s="1"/>
  <c r="Q156" i="13" a="1"/>
  <c r="Q156" i="13" s="1"/>
  <c r="AC156" i="13" s="1"/>
  <c r="P156" i="13" a="1"/>
  <c r="P156" i="13" s="1"/>
  <c r="AB156" i="13" s="1"/>
  <c r="AK156" i="13" s="1"/>
  <c r="O156" i="13" a="1"/>
  <c r="O156" i="13" s="1"/>
  <c r="AA156" i="13" s="1"/>
  <c r="X156" i="13" a="1"/>
  <c r="X156" i="13" s="1"/>
  <c r="AJ156" i="13" s="1"/>
  <c r="W156" i="13" a="1"/>
  <c r="W156" i="13" s="1"/>
  <c r="AI156" i="13" s="1"/>
  <c r="T156" i="13" a="1"/>
  <c r="T156" i="13" s="1"/>
  <c r="AF156" i="13" s="1"/>
  <c r="S156" i="13" a="1"/>
  <c r="S156" i="13" s="1"/>
  <c r="AE156" i="13" s="1"/>
  <c r="R156" i="13" a="1"/>
  <c r="R156" i="13" s="1"/>
  <c r="AD156" i="13" s="1"/>
  <c r="O144" i="13" a="1"/>
  <c r="O144" i="13" s="1"/>
  <c r="AA144" i="13" s="1"/>
  <c r="V144" i="13" a="1"/>
  <c r="V144" i="13" s="1"/>
  <c r="AH144" i="13" s="1"/>
  <c r="U144" i="13" a="1"/>
  <c r="U144" i="13" s="1"/>
  <c r="AG144" i="13" s="1"/>
  <c r="W144" i="13" a="1"/>
  <c r="W144" i="13" s="1"/>
  <c r="AI144" i="13" s="1"/>
  <c r="R144" i="13" a="1"/>
  <c r="R144" i="13" s="1"/>
  <c r="AD144" i="13" s="1"/>
  <c r="Q144" i="13" a="1"/>
  <c r="Q144" i="13" s="1"/>
  <c r="AC144" i="13" s="1"/>
  <c r="P144" i="13" a="1"/>
  <c r="P144" i="13" s="1"/>
  <c r="AB144" i="13" s="1"/>
  <c r="X144" i="13" a="1"/>
  <c r="X144" i="13" s="1"/>
  <c r="AJ144" i="13" s="1"/>
  <c r="T144" i="13" a="1"/>
  <c r="T144" i="13" s="1"/>
  <c r="AF144" i="13" s="1"/>
  <c r="S144" i="13" a="1"/>
  <c r="S144" i="13" s="1"/>
  <c r="S132" i="13" a="1"/>
  <c r="S132" i="13" s="1"/>
  <c r="AE132" i="13" s="1"/>
  <c r="P132" i="13" a="1"/>
  <c r="P132" i="13" s="1"/>
  <c r="AB132" i="13" s="1"/>
  <c r="V132" i="13" a="1"/>
  <c r="V132" i="13" s="1"/>
  <c r="AH132" i="13" s="1"/>
  <c r="U132" i="13" a="1"/>
  <c r="U132" i="13" s="1"/>
  <c r="AG132" i="13" s="1"/>
  <c r="T132" i="13" a="1"/>
  <c r="T132" i="13" s="1"/>
  <c r="AF132" i="13" s="1"/>
  <c r="X132" i="13" a="1"/>
  <c r="X132" i="13" s="1"/>
  <c r="AJ132" i="13" s="1"/>
  <c r="W132" i="13" a="1"/>
  <c r="W132" i="13" s="1"/>
  <c r="AI132" i="13" s="1"/>
  <c r="R132" i="13" a="1"/>
  <c r="R132" i="13" s="1"/>
  <c r="AD132" i="13" s="1"/>
  <c r="AK132" i="13" s="1"/>
  <c r="Q132" i="13" a="1"/>
  <c r="Q132" i="13" s="1"/>
  <c r="AC132" i="13" s="1"/>
  <c r="O132" i="13" a="1"/>
  <c r="O132" i="13" s="1"/>
  <c r="AA132" i="13" s="1"/>
  <c r="AJ120" i="13"/>
  <c r="X120" i="13" a="1"/>
  <c r="X120" i="13" s="1"/>
  <c r="T120" i="13" a="1"/>
  <c r="T120" i="13" s="1"/>
  <c r="AF120" i="13" s="1"/>
  <c r="S120" i="13" a="1"/>
  <c r="S120" i="13" s="1"/>
  <c r="AE120" i="13" s="1"/>
  <c r="O120" i="13" a="1"/>
  <c r="O120" i="13" s="1"/>
  <c r="AA120" i="13" s="1"/>
  <c r="W120" i="13" a="1"/>
  <c r="W120" i="13" s="1"/>
  <c r="AI120" i="13" s="1"/>
  <c r="V120" i="13" a="1"/>
  <c r="V120" i="13" s="1"/>
  <c r="AH120" i="13" s="1"/>
  <c r="Q120" i="13" a="1"/>
  <c r="Q120" i="13" s="1"/>
  <c r="AC120" i="13" s="1"/>
  <c r="P120" i="13" a="1"/>
  <c r="P120" i="13" s="1"/>
  <c r="AB120" i="13" s="1"/>
  <c r="U120" i="13" a="1"/>
  <c r="U120" i="13" s="1"/>
  <c r="R120" i="13" a="1"/>
  <c r="R120" i="13" s="1"/>
  <c r="AD120" i="13" s="1"/>
  <c r="P108" i="13" a="1"/>
  <c r="P108" i="13" s="1"/>
  <c r="AB108" i="13" s="1"/>
  <c r="O108" i="13" a="1"/>
  <c r="O108" i="13" s="1"/>
  <c r="AA108" i="13" s="1"/>
  <c r="W108" i="13" a="1"/>
  <c r="W108" i="13" s="1"/>
  <c r="AI108" i="13" s="1"/>
  <c r="X108" i="13" a="1"/>
  <c r="X108" i="13" s="1"/>
  <c r="AJ108" i="13" s="1"/>
  <c r="V108" i="13" a="1"/>
  <c r="V108" i="13" s="1"/>
  <c r="AH108" i="13" s="1"/>
  <c r="U108" i="13" a="1"/>
  <c r="U108" i="13" s="1"/>
  <c r="AG108" i="13" s="1"/>
  <c r="R108" i="13" a="1"/>
  <c r="R108" i="13" s="1"/>
  <c r="AD108" i="13" s="1"/>
  <c r="Q108" i="13" a="1"/>
  <c r="Q108" i="13" s="1"/>
  <c r="AC108" i="13" s="1"/>
  <c r="T108" i="13" a="1"/>
  <c r="T108" i="13" s="1"/>
  <c r="AF108" i="13" s="1"/>
  <c r="S108" i="13" a="1"/>
  <c r="S108" i="13" s="1"/>
  <c r="AE108" i="13" s="1"/>
  <c r="P96" i="13" a="1"/>
  <c r="P96" i="13" s="1"/>
  <c r="AB96" i="13" s="1"/>
  <c r="T96" i="13" a="1"/>
  <c r="T96" i="13" s="1"/>
  <c r="AF96" i="13" s="1"/>
  <c r="R96" i="13" a="1"/>
  <c r="R96" i="13" s="1"/>
  <c r="AD96" i="13" s="1"/>
  <c r="Q96" i="13" a="1"/>
  <c r="Q96" i="13" s="1"/>
  <c r="AC96" i="13" s="1"/>
  <c r="O96" i="13" a="1"/>
  <c r="O96" i="13" s="1"/>
  <c r="AA96" i="13" s="1"/>
  <c r="X96" i="13" a="1"/>
  <c r="X96" i="13" s="1"/>
  <c r="AJ96" i="13" s="1"/>
  <c r="S96" i="13" a="1"/>
  <c r="S96" i="13" s="1"/>
  <c r="AE96" i="13" s="1"/>
  <c r="W96" i="13" a="1"/>
  <c r="W96" i="13" s="1"/>
  <c r="AI96" i="13" s="1"/>
  <c r="V96" i="13" a="1"/>
  <c r="V96" i="13" s="1"/>
  <c r="AH96" i="13" s="1"/>
  <c r="U96" i="13" a="1"/>
  <c r="U96" i="13" s="1"/>
  <c r="AG96" i="13" s="1"/>
  <c r="X84" i="13" a="1"/>
  <c r="X84" i="13" s="1"/>
  <c r="AJ84" i="13" s="1"/>
  <c r="V84" i="13" a="1"/>
  <c r="V84" i="13" s="1"/>
  <c r="AH84" i="13" s="1"/>
  <c r="T84" i="13" a="1"/>
  <c r="T84" i="13" s="1"/>
  <c r="AF84" i="13" s="1"/>
  <c r="S84" i="13" a="1"/>
  <c r="S84" i="13" s="1"/>
  <c r="AE84" i="13" s="1"/>
  <c r="R84" i="13" a="1"/>
  <c r="R84" i="13" s="1"/>
  <c r="AD84" i="13" s="1"/>
  <c r="Q84" i="13" a="1"/>
  <c r="Q84" i="13" s="1"/>
  <c r="AC84" i="13" s="1"/>
  <c r="O84" i="13" a="1"/>
  <c r="O84" i="13" s="1"/>
  <c r="AA84" i="13" s="1"/>
  <c r="W84" i="13" a="1"/>
  <c r="W84" i="13" s="1"/>
  <c r="AI84" i="13" s="1"/>
  <c r="U84" i="13" a="1"/>
  <c r="U84" i="13" s="1"/>
  <c r="AG84" i="13" s="1"/>
  <c r="P84" i="13" a="1"/>
  <c r="P84" i="13" s="1"/>
  <c r="AB84" i="13" s="1"/>
  <c r="AK84" i="13" s="1"/>
  <c r="P72" i="13" a="1"/>
  <c r="P72" i="13" s="1"/>
  <c r="AB72" i="13" s="1"/>
  <c r="V72" i="13" a="1"/>
  <c r="V72" i="13" s="1"/>
  <c r="AH72" i="13" s="1"/>
  <c r="U72" i="13" a="1"/>
  <c r="U72" i="13" s="1"/>
  <c r="AG72" i="13" s="1"/>
  <c r="AK72" i="13" s="1"/>
  <c r="Q72" i="13" a="1"/>
  <c r="Q72" i="13" s="1"/>
  <c r="AC72" i="13" s="1"/>
  <c r="O72" i="13" a="1"/>
  <c r="O72" i="13" s="1"/>
  <c r="AA72" i="13" s="1"/>
  <c r="W72" i="13" a="1"/>
  <c r="W72" i="13" s="1"/>
  <c r="AI72" i="13" s="1"/>
  <c r="T72" i="13" a="1"/>
  <c r="T72" i="13" s="1"/>
  <c r="AF72" i="13" s="1"/>
  <c r="S72" i="13" a="1"/>
  <c r="S72" i="13" s="1"/>
  <c r="AE72" i="13" s="1"/>
  <c r="R72" i="13" a="1"/>
  <c r="R72" i="13" s="1"/>
  <c r="AD72" i="13" s="1"/>
  <c r="X72" i="13" a="1"/>
  <c r="X72" i="13" s="1"/>
  <c r="AJ72" i="13" s="1"/>
  <c r="S60" i="13" a="1"/>
  <c r="S60" i="13" s="1"/>
  <c r="AE60" i="13" s="1"/>
  <c r="O60" i="13" a="1"/>
  <c r="O60" i="13" s="1"/>
  <c r="AA60" i="13" s="1"/>
  <c r="AK60" i="13" s="1"/>
  <c r="W60" i="13" a="1"/>
  <c r="W60" i="13" s="1"/>
  <c r="AI60" i="13" s="1"/>
  <c r="V60" i="13" a="1"/>
  <c r="V60" i="13" s="1"/>
  <c r="AH60" i="13" s="1"/>
  <c r="U60" i="13" a="1"/>
  <c r="U60" i="13" s="1"/>
  <c r="AG60" i="13" s="1"/>
  <c r="T60" i="13" a="1"/>
  <c r="T60" i="13" s="1"/>
  <c r="AF60" i="13" s="1"/>
  <c r="R60" i="13" a="1"/>
  <c r="R60" i="13" s="1"/>
  <c r="AD60" i="13" s="1"/>
  <c r="P60" i="13" a="1"/>
  <c r="P60" i="13" s="1"/>
  <c r="AB60" i="13" s="1"/>
  <c r="X60" i="13" a="1"/>
  <c r="X60" i="13" s="1"/>
  <c r="AJ60" i="13" s="1"/>
  <c r="R48" i="13" a="1"/>
  <c r="R48" i="13" s="1"/>
  <c r="AD48" i="13" s="1"/>
  <c r="X48" i="13" a="1"/>
  <c r="X48" i="13" s="1"/>
  <c r="AJ48" i="13" s="1"/>
  <c r="P48" i="13" a="1"/>
  <c r="P48" i="13" s="1"/>
  <c r="AB48" i="13" s="1"/>
  <c r="O48" i="13" a="1"/>
  <c r="O48" i="13" s="1"/>
  <c r="AA48" i="13" s="1"/>
  <c r="W48" i="13" a="1"/>
  <c r="W48" i="13" s="1"/>
  <c r="AI48" i="13" s="1"/>
  <c r="U48" i="13" a="1"/>
  <c r="U48" i="13" s="1"/>
  <c r="AG48" i="13" s="1"/>
  <c r="S48" i="13" a="1"/>
  <c r="S48" i="13" s="1"/>
  <c r="AE48" i="13" s="1"/>
  <c r="AK48" i="13" s="1"/>
  <c r="W36" i="13" a="1"/>
  <c r="W36" i="13" s="1"/>
  <c r="AI36" i="13" s="1"/>
  <c r="R36" i="13" a="1"/>
  <c r="R36" i="13" s="1"/>
  <c r="AD36" i="13" s="1"/>
  <c r="Q36" i="13" a="1"/>
  <c r="Q36" i="13" s="1"/>
  <c r="AC36" i="13" s="1"/>
  <c r="AK36" i="13" s="1"/>
  <c r="P36" i="13" a="1"/>
  <c r="P36" i="13" s="1"/>
  <c r="AB36" i="13" s="1"/>
  <c r="X36" i="13" a="1"/>
  <c r="X36" i="13" s="1"/>
  <c r="AJ36" i="13" s="1"/>
  <c r="V36" i="13" a="1"/>
  <c r="V36" i="13" s="1"/>
  <c r="AH36" i="13" s="1"/>
  <c r="U36" i="13" a="1"/>
  <c r="U36" i="13" s="1"/>
  <c r="AG36" i="13" s="1"/>
  <c r="T36" i="13" a="1"/>
  <c r="T36" i="13" s="1"/>
  <c r="AF36" i="13" s="1"/>
  <c r="T24" i="13" a="1"/>
  <c r="T24" i="13" s="1"/>
  <c r="AF24" i="13" s="1"/>
  <c r="R24" i="13" a="1"/>
  <c r="R24" i="13" s="1"/>
  <c r="AD24" i="13" s="1"/>
  <c r="X24" i="13" a="1"/>
  <c r="X24" i="13" s="1"/>
  <c r="AJ24" i="13" s="1"/>
  <c r="V24" i="13" a="1"/>
  <c r="V24" i="13" s="1"/>
  <c r="AH24" i="13" s="1"/>
  <c r="S24" i="13" a="1"/>
  <c r="S24" i="13" s="1"/>
  <c r="AE24" i="13" s="1"/>
  <c r="P24" i="13" a="1"/>
  <c r="P24" i="13" s="1"/>
  <c r="AB24" i="13" s="1"/>
  <c r="X12" i="13" a="1"/>
  <c r="X12" i="13" s="1"/>
  <c r="AJ12" i="13" s="1"/>
  <c r="T12" i="13" a="1"/>
  <c r="T12" i="13" s="1"/>
  <c r="AF12" i="13" s="1"/>
  <c r="R12" i="13" a="1"/>
  <c r="R12" i="13" s="1"/>
  <c r="AD12" i="13" s="1"/>
  <c r="Q12" i="13" a="1"/>
  <c r="Q12" i="13" s="1"/>
  <c r="AC12" i="13" s="1"/>
  <c r="O12" i="13" a="1"/>
  <c r="O12" i="13" s="1"/>
  <c r="AA12" i="13" s="1"/>
  <c r="W12" i="13" a="1"/>
  <c r="W12" i="13" s="1"/>
  <c r="AI12" i="13" s="1"/>
  <c r="V12" i="13" a="1"/>
  <c r="V12" i="13" s="1"/>
  <c r="AH12" i="13" s="1"/>
  <c r="U12" i="13" a="1"/>
  <c r="U12" i="13" s="1"/>
  <c r="AG12" i="13" s="1"/>
  <c r="P12" i="13" a="1"/>
  <c r="P12" i="13" s="1"/>
  <c r="AB12" i="13" s="1"/>
  <c r="AK12" i="13" s="1"/>
  <c r="S33" i="13" a="1"/>
  <c r="S33" i="13" s="1"/>
  <c r="AE33" i="13" s="1"/>
  <c r="W38" i="13" a="1"/>
  <c r="W38" i="13" s="1"/>
  <c r="AI38" i="13" s="1"/>
  <c r="S41" i="13" a="1"/>
  <c r="S41" i="13" s="1"/>
  <c r="AE41" i="13" s="1"/>
  <c r="U49" i="13" a="1"/>
  <c r="U49" i="13" s="1"/>
  <c r="AG49" i="13" s="1"/>
  <c r="P53" i="13" a="1"/>
  <c r="P53" i="13" s="1"/>
  <c r="Q60" i="13" a="1"/>
  <c r="Q60" i="13" s="1"/>
  <c r="AC60" i="13" s="1"/>
  <c r="V73" i="13" a="1"/>
  <c r="V73" i="13" s="1"/>
  <c r="AH73" i="13" s="1"/>
  <c r="S12" i="13" a="1"/>
  <c r="S12" i="13" s="1"/>
  <c r="AE12" i="13" s="1"/>
  <c r="V26" i="13" a="1"/>
  <c r="V26" i="13" s="1"/>
  <c r="AH26" i="13" s="1"/>
  <c r="O36" i="13" a="1"/>
  <c r="O36" i="13" s="1"/>
  <c r="AA36" i="13" s="1"/>
  <c r="X38" i="13" a="1"/>
  <c r="X38" i="13" s="1"/>
  <c r="AJ38" i="13" s="1"/>
  <c r="P17" i="13" a="1"/>
  <c r="P17" i="13" s="1"/>
  <c r="AB17" i="13" s="1"/>
  <c r="P142" i="13" a="1"/>
  <c r="P142" i="13" s="1"/>
  <c r="AB142" i="13" s="1"/>
  <c r="V142" i="13" a="1"/>
  <c r="V142" i="13" s="1"/>
  <c r="AH142" i="13" s="1"/>
  <c r="U142" i="13" a="1"/>
  <c r="U142" i="13" s="1"/>
  <c r="T142" i="13" a="1"/>
  <c r="T142" i="13" s="1"/>
  <c r="S142" i="13" a="1"/>
  <c r="S142" i="13" s="1"/>
  <c r="Q142" i="13" a="1"/>
  <c r="Q142" i="13" s="1"/>
  <c r="AC142" i="13" s="1"/>
  <c r="O142" i="13" a="1"/>
  <c r="O142" i="13" s="1"/>
  <c r="X142" i="13" a="1"/>
  <c r="X142" i="13" s="1"/>
  <c r="W142" i="13" a="1"/>
  <c r="W142" i="13" s="1"/>
  <c r="R142" i="13" a="1"/>
  <c r="R142" i="13" s="1"/>
  <c r="AD142" i="13" s="1"/>
  <c r="R94" i="13" a="1"/>
  <c r="R94" i="13" s="1"/>
  <c r="V94" i="13" a="1"/>
  <c r="V94" i="13" s="1"/>
  <c r="AH94" i="13" s="1"/>
  <c r="U94" i="13" a="1"/>
  <c r="U94" i="13" s="1"/>
  <c r="AG94" i="13" s="1"/>
  <c r="X94" i="13" a="1"/>
  <c r="X94" i="13" s="1"/>
  <c r="AJ94" i="13" s="1"/>
  <c r="W94" i="13" a="1"/>
  <c r="W94" i="13" s="1"/>
  <c r="S94" i="13" a="1"/>
  <c r="S94" i="13" s="1"/>
  <c r="AE94" i="13" s="1"/>
  <c r="Q94" i="13" a="1"/>
  <c r="Q94" i="13" s="1"/>
  <c r="O94" i="13" a="1"/>
  <c r="O94" i="13" s="1"/>
  <c r="AA94" i="13" s="1"/>
  <c r="T94" i="13" a="1"/>
  <c r="T94" i="13" s="1"/>
  <c r="P94" i="13" a="1"/>
  <c r="P94" i="13" s="1"/>
  <c r="T9" i="13" a="1"/>
  <c r="T9" i="13" s="1"/>
  <c r="R9" i="13" a="1"/>
  <c r="R9" i="13" s="1"/>
  <c r="W9" i="13" a="1"/>
  <c r="W9" i="13" s="1"/>
  <c r="U9" i="13" a="1"/>
  <c r="U9" i="13" s="1"/>
  <c r="S9" i="13" a="1"/>
  <c r="S9" i="13" s="1"/>
  <c r="P9" i="13" a="1"/>
  <c r="P9" i="13" s="1"/>
  <c r="AB9" i="13" s="1"/>
  <c r="X9" i="13" a="1"/>
  <c r="X9" i="13" s="1"/>
  <c r="Q24" i="13" a="1"/>
  <c r="Q24" i="13" s="1"/>
  <c r="AC24" i="13" s="1"/>
  <c r="AK24" i="13" s="1"/>
  <c r="T77" i="13" a="1"/>
  <c r="T77" i="13" s="1"/>
  <c r="O149" i="13" a="1"/>
  <c r="O149" i="13" s="1"/>
  <c r="AA149" i="13" s="1"/>
  <c r="V149" i="13" a="1"/>
  <c r="V149" i="13" s="1"/>
  <c r="U149" i="13" a="1"/>
  <c r="U149" i="13" s="1"/>
  <c r="R149" i="13" a="1"/>
  <c r="R149" i="13" s="1"/>
  <c r="Q149" i="13" a="1"/>
  <c r="Q149" i="13" s="1"/>
  <c r="AC149" i="13" s="1"/>
  <c r="P149" i="13" a="1"/>
  <c r="P149" i="13" s="1"/>
  <c r="AB149" i="13" s="1"/>
  <c r="X149" i="13" a="1"/>
  <c r="X149" i="13" s="1"/>
  <c r="AJ149" i="13" s="1"/>
  <c r="S149" i="13" a="1"/>
  <c r="S149" i="13" s="1"/>
  <c r="AE149" i="13" s="1"/>
  <c r="W149" i="13" a="1"/>
  <c r="W149" i="13" s="1"/>
  <c r="AI149" i="13" s="1"/>
  <c r="T149" i="13" a="1"/>
  <c r="T149" i="13" s="1"/>
  <c r="O125" i="13" a="1"/>
  <c r="O125" i="13" s="1"/>
  <c r="AA125" i="13" s="1"/>
  <c r="V125" i="13" a="1"/>
  <c r="V125" i="13" s="1"/>
  <c r="AH125" i="13" s="1"/>
  <c r="U125" i="13" a="1"/>
  <c r="U125" i="13" s="1"/>
  <c r="AG125" i="13" s="1"/>
  <c r="T125" i="13" a="1"/>
  <c r="T125" i="13" s="1"/>
  <c r="S125" i="13" a="1"/>
  <c r="S125" i="13" s="1"/>
  <c r="P125" i="13" a="1"/>
  <c r="P125" i="13" s="1"/>
  <c r="Q125" i="13" a="1"/>
  <c r="Q125" i="13" s="1"/>
  <c r="AC125" i="13" s="1"/>
  <c r="W125" i="13" a="1"/>
  <c r="W125" i="13" s="1"/>
  <c r="AI125" i="13" s="1"/>
  <c r="R125" i="13" a="1"/>
  <c r="R125" i="13" s="1"/>
  <c r="AD125" i="13" s="1"/>
  <c r="X125" i="13" a="1"/>
  <c r="X125" i="13" s="1"/>
  <c r="AJ125" i="13" s="1"/>
  <c r="X89" i="13" a="1"/>
  <c r="X89" i="13" s="1"/>
  <c r="P89" i="13" a="1"/>
  <c r="P89" i="13" s="1"/>
  <c r="V89" i="13" a="1"/>
  <c r="V89" i="13" s="1"/>
  <c r="AH89" i="13" s="1"/>
  <c r="T89" i="13" a="1"/>
  <c r="T89" i="13" s="1"/>
  <c r="W89" i="13" a="1"/>
  <c r="W89" i="13" s="1"/>
  <c r="AI89" i="13" s="1"/>
  <c r="U89" i="13" a="1"/>
  <c r="U89" i="13" s="1"/>
  <c r="R89" i="13" a="1"/>
  <c r="R89" i="13" s="1"/>
  <c r="S89" i="13" a="1"/>
  <c r="S89" i="13" s="1"/>
  <c r="Q89" i="13" a="1"/>
  <c r="Q89" i="13" s="1"/>
  <c r="AC89" i="13" s="1"/>
  <c r="O89" i="13" a="1"/>
  <c r="O89" i="13" s="1"/>
  <c r="P65" i="13" a="1"/>
  <c r="P65" i="13" s="1"/>
  <c r="X65" i="13" a="1"/>
  <c r="X65" i="13" s="1"/>
  <c r="AJ65" i="13" s="1"/>
  <c r="V65" i="13" a="1"/>
  <c r="V65" i="13" s="1"/>
  <c r="AH65" i="13" s="1"/>
  <c r="S65" i="13" a="1"/>
  <c r="S65" i="13" s="1"/>
  <c r="O65" i="13" a="1"/>
  <c r="O65" i="13" s="1"/>
  <c r="AA65" i="13" s="1"/>
  <c r="W65" i="13" a="1"/>
  <c r="W65" i="13" s="1"/>
  <c r="T65" i="13" a="1"/>
  <c r="T65" i="13" s="1"/>
  <c r="AF65" i="13" s="1"/>
  <c r="R65" i="13" a="1"/>
  <c r="R65" i="13" s="1"/>
  <c r="AD65" i="13" s="1"/>
  <c r="Q65" i="13" a="1"/>
  <c r="Q65" i="13" s="1"/>
  <c r="AC65" i="13" s="1"/>
  <c r="Q29" i="13" a="1"/>
  <c r="Q29" i="13" s="1"/>
  <c r="AC29" i="13" s="1"/>
  <c r="O29" i="13" a="1"/>
  <c r="O29" i="13" s="1"/>
  <c r="AA29" i="13" s="1"/>
  <c r="S29" i="13" a="1"/>
  <c r="S29" i="13" s="1"/>
  <c r="AE29" i="13" s="1"/>
  <c r="P29" i="13" a="1"/>
  <c r="P29" i="13" s="1"/>
  <c r="AB29" i="13" s="1"/>
  <c r="X29" i="13" a="1"/>
  <c r="X29" i="13" s="1"/>
  <c r="AJ29" i="13" s="1"/>
  <c r="V29" i="13" a="1"/>
  <c r="V29" i="13" s="1"/>
  <c r="AH29" i="13" s="1"/>
  <c r="U29" i="13" a="1"/>
  <c r="U29" i="13" s="1"/>
  <c r="T29" i="13" a="1"/>
  <c r="T29" i="13" s="1"/>
  <c r="AF29" i="13" s="1"/>
  <c r="U65" i="13" a="1"/>
  <c r="U65" i="13" s="1"/>
  <c r="W46" i="13" a="1"/>
  <c r="W46" i="13" s="1"/>
  <c r="AI46" i="13" s="1"/>
  <c r="O46" i="13" a="1"/>
  <c r="O46" i="13" s="1"/>
  <c r="S46" i="13" a="1"/>
  <c r="S46" i="13" s="1"/>
  <c r="R46" i="13" a="1"/>
  <c r="R46" i="13" s="1"/>
  <c r="Q46" i="13" a="1"/>
  <c r="Q46" i="13" s="1"/>
  <c r="P46" i="13" a="1"/>
  <c r="P46" i="13" s="1"/>
  <c r="AB46" i="13" s="1"/>
  <c r="X46" i="13" a="1"/>
  <c r="X46" i="13" s="1"/>
  <c r="AJ46" i="13" s="1"/>
  <c r="V46" i="13" a="1"/>
  <c r="V46" i="13" s="1"/>
  <c r="AH46" i="13" s="1"/>
  <c r="U46" i="13" a="1"/>
  <c r="U46" i="13" s="1"/>
  <c r="AG46" i="13" s="1"/>
  <c r="T46" i="13" a="1"/>
  <c r="T46" i="13" s="1"/>
  <c r="AF46" i="13" s="1"/>
  <c r="R8" i="13" a="1"/>
  <c r="R8" i="13" s="1"/>
  <c r="P8" i="13" a="1"/>
  <c r="P8" i="13" s="1"/>
  <c r="S8" i="13" a="1"/>
  <c r="S8" i="13" s="1"/>
  <c r="O8" i="13" a="1"/>
  <c r="O8" i="13" s="1"/>
  <c r="X8" i="13" a="1"/>
  <c r="X8" i="13" s="1"/>
  <c r="V8" i="13" a="1"/>
  <c r="V8" i="13" s="1"/>
  <c r="U8" i="13" a="1"/>
  <c r="U8" i="13" s="1"/>
  <c r="T8" i="13" a="1"/>
  <c r="T8" i="13" s="1"/>
  <c r="U153" i="13" a="1"/>
  <c r="U153" i="13" s="1"/>
  <c r="AG153" i="13" s="1"/>
  <c r="Q153" i="13" a="1"/>
  <c r="Q153" i="13" s="1"/>
  <c r="AC153" i="13" s="1"/>
  <c r="P153" i="13" a="1"/>
  <c r="P153" i="13" s="1"/>
  <c r="AB153" i="13" s="1"/>
  <c r="O153" i="13" a="1"/>
  <c r="O153" i="13" s="1"/>
  <c r="AA153" i="13" s="1"/>
  <c r="X153" i="13" a="1"/>
  <c r="X153" i="13" s="1"/>
  <c r="AJ153" i="13" s="1"/>
  <c r="W153" i="13" a="1"/>
  <c r="W153" i="13" s="1"/>
  <c r="AI153" i="13" s="1"/>
  <c r="S153" i="13" a="1"/>
  <c r="S153" i="13" s="1"/>
  <c r="R153" i="13" a="1"/>
  <c r="R153" i="13" s="1"/>
  <c r="V153" i="13" a="1"/>
  <c r="V153" i="13" s="1"/>
  <c r="T153" i="13" a="1"/>
  <c r="T153" i="13" s="1"/>
  <c r="AF153" i="13" s="1"/>
  <c r="Q129" i="13" a="1"/>
  <c r="Q129" i="13" s="1"/>
  <c r="X129" i="13" a="1"/>
  <c r="X129" i="13" s="1"/>
  <c r="AJ129" i="13" s="1"/>
  <c r="W129" i="13" a="1"/>
  <c r="W129" i="13" s="1"/>
  <c r="AI129" i="13" s="1"/>
  <c r="V129" i="13" a="1"/>
  <c r="V129" i="13" s="1"/>
  <c r="AH129" i="13" s="1"/>
  <c r="U129" i="13" a="1"/>
  <c r="U129" i="13" s="1"/>
  <c r="AG129" i="13" s="1"/>
  <c r="R129" i="13" a="1"/>
  <c r="R129" i="13" s="1"/>
  <c r="S129" i="13" a="1"/>
  <c r="S129" i="13" s="1"/>
  <c r="AE129" i="13" s="1"/>
  <c r="P129" i="13" a="1"/>
  <c r="P129" i="13" s="1"/>
  <c r="AB129" i="13" s="1"/>
  <c r="O129" i="13" a="1"/>
  <c r="O129" i="13" s="1"/>
  <c r="T129" i="13" a="1"/>
  <c r="T129" i="13" s="1"/>
  <c r="AF129" i="13" s="1"/>
  <c r="R117" i="13" a="1"/>
  <c r="R117" i="13" s="1"/>
  <c r="AD117" i="13" s="1"/>
  <c r="Q117" i="13" a="1"/>
  <c r="Q117" i="13" s="1"/>
  <c r="AC117" i="13" s="1"/>
  <c r="P117" i="13" a="1"/>
  <c r="P117" i="13" s="1"/>
  <c r="AB117" i="13" s="1"/>
  <c r="O117" i="13" a="1"/>
  <c r="O117" i="13" s="1"/>
  <c r="AA117" i="13" s="1"/>
  <c r="X117" i="13" a="1"/>
  <c r="X117" i="13" s="1"/>
  <c r="AJ117" i="13" s="1"/>
  <c r="W117" i="13" a="1"/>
  <c r="W117" i="13" s="1"/>
  <c r="AI117" i="13" s="1"/>
  <c r="V117" i="13" a="1"/>
  <c r="V117" i="13" s="1"/>
  <c r="AH117" i="13" s="1"/>
  <c r="U117" i="13" a="1"/>
  <c r="U117" i="13" s="1"/>
  <c r="AG117" i="13" s="1"/>
  <c r="T117" i="13" a="1"/>
  <c r="T117" i="13" s="1"/>
  <c r="AF117" i="13" s="1"/>
  <c r="S117" i="13" a="1"/>
  <c r="S117" i="13" s="1"/>
  <c r="V93" i="13" a="1"/>
  <c r="V93" i="13" s="1"/>
  <c r="U93" i="13" a="1"/>
  <c r="U93" i="13" s="1"/>
  <c r="R93" i="13" a="1"/>
  <c r="R93" i="13" s="1"/>
  <c r="AD93" i="13" s="1"/>
  <c r="T93" i="13" a="1"/>
  <c r="T93" i="13" s="1"/>
  <c r="S93" i="13" a="1"/>
  <c r="S93" i="13" s="1"/>
  <c r="AE93" i="13" s="1"/>
  <c r="P93" i="13" a="1"/>
  <c r="P93" i="13" s="1"/>
  <c r="X93" i="13" a="1"/>
  <c r="X93" i="13" s="1"/>
  <c r="AJ93" i="13" s="1"/>
  <c r="W93" i="13" a="1"/>
  <c r="W93" i="13" s="1"/>
  <c r="Q93" i="13" a="1"/>
  <c r="Q93" i="13" s="1"/>
  <c r="AC93" i="13" s="1"/>
  <c r="O93" i="13" a="1"/>
  <c r="O93" i="13" s="1"/>
  <c r="V81" i="13" a="1"/>
  <c r="V81" i="13" s="1"/>
  <c r="AH81" i="13" s="1"/>
  <c r="W81" i="13" a="1"/>
  <c r="W81" i="13" s="1"/>
  <c r="AI81" i="13" s="1"/>
  <c r="T81" i="13" a="1"/>
  <c r="T81" i="13" s="1"/>
  <c r="X81" i="13" a="1"/>
  <c r="X81" i="13" s="1"/>
  <c r="AJ81" i="13" s="1"/>
  <c r="U81" i="13" a="1"/>
  <c r="U81" i="13" s="1"/>
  <c r="Q81" i="13" a="1"/>
  <c r="Q81" i="13" s="1"/>
  <c r="AC81" i="13" s="1"/>
  <c r="P81" i="13" a="1"/>
  <c r="P81" i="13" s="1"/>
  <c r="R81" i="13" a="1"/>
  <c r="R81" i="13" s="1"/>
  <c r="AD81" i="13" s="1"/>
  <c r="O81" i="13" a="1"/>
  <c r="O81" i="13" s="1"/>
  <c r="AA81" i="13" s="1"/>
  <c r="Q57" i="13" a="1"/>
  <c r="Q57" i="13" s="1"/>
  <c r="AC57" i="13" s="1"/>
  <c r="X57" i="13" a="1"/>
  <c r="X57" i="13" s="1"/>
  <c r="AJ57" i="13" s="1"/>
  <c r="P57" i="13" a="1"/>
  <c r="P57" i="13" s="1"/>
  <c r="AB57" i="13" s="1"/>
  <c r="V57" i="13" a="1"/>
  <c r="V57" i="13" s="1"/>
  <c r="AH57" i="13" s="1"/>
  <c r="U57" i="13" a="1"/>
  <c r="U57" i="13" s="1"/>
  <c r="AG57" i="13" s="1"/>
  <c r="O57" i="13" a="1"/>
  <c r="O57" i="13" s="1"/>
  <c r="W57" i="13" a="1"/>
  <c r="W57" i="13" s="1"/>
  <c r="S57" i="13" a="1"/>
  <c r="S57" i="13" s="1"/>
  <c r="AE57" i="13" s="1"/>
  <c r="R57" i="13" a="1"/>
  <c r="R57" i="13" s="1"/>
  <c r="R33" i="13" a="1"/>
  <c r="R33" i="13" s="1"/>
  <c r="AD33" i="13" s="1"/>
  <c r="T33" i="13" a="1"/>
  <c r="T33" i="13" s="1"/>
  <c r="AF33" i="13" s="1"/>
  <c r="Q33" i="13" a="1"/>
  <c r="Q33" i="13" s="1"/>
  <c r="AC33" i="13" s="1"/>
  <c r="O33" i="13" a="1"/>
  <c r="O33" i="13" s="1"/>
  <c r="X33" i="13" a="1"/>
  <c r="X33" i="13" s="1"/>
  <c r="AJ33" i="13" s="1"/>
  <c r="V33" i="13" a="1"/>
  <c r="V33" i="13" s="1"/>
  <c r="AH33" i="13" s="1"/>
  <c r="U33" i="13" a="1"/>
  <c r="U33" i="13" s="1"/>
  <c r="AG33" i="13" s="1"/>
  <c r="O151" i="13" a="1"/>
  <c r="O151" i="13" s="1"/>
  <c r="AA151" i="13" s="1"/>
  <c r="V151" i="13" a="1"/>
  <c r="V151" i="13" s="1"/>
  <c r="U151" i="13" a="1"/>
  <c r="U151" i="13" s="1"/>
  <c r="X151" i="13" a="1"/>
  <c r="X151" i="13" s="1"/>
  <c r="AJ151" i="13" s="1"/>
  <c r="W151" i="13" a="1"/>
  <c r="W151" i="13" s="1"/>
  <c r="R151" i="13" a="1"/>
  <c r="R151" i="13" s="1"/>
  <c r="AD151" i="13" s="1"/>
  <c r="Q151" i="13" a="1"/>
  <c r="Q151" i="13" s="1"/>
  <c r="T151" i="13" a="1"/>
  <c r="T151" i="13" s="1"/>
  <c r="AF151" i="13" s="1"/>
  <c r="S151" i="13" a="1"/>
  <c r="S151" i="13" s="1"/>
  <c r="P151" i="13" a="1"/>
  <c r="P151" i="13" s="1"/>
  <c r="AB151" i="13" s="1"/>
  <c r="O139" i="13" a="1"/>
  <c r="O139" i="13" s="1"/>
  <c r="AA139" i="13" s="1"/>
  <c r="V139" i="13" a="1"/>
  <c r="V139" i="13" s="1"/>
  <c r="AH139" i="13" s="1"/>
  <c r="U139" i="13" a="1"/>
  <c r="U139" i="13" s="1"/>
  <c r="AG139" i="13" s="1"/>
  <c r="X139" i="13" a="1"/>
  <c r="X139" i="13" s="1"/>
  <c r="W139" i="13" a="1"/>
  <c r="W139" i="13" s="1"/>
  <c r="R139" i="13" a="1"/>
  <c r="R139" i="13" s="1"/>
  <c r="Q139" i="13" a="1"/>
  <c r="Q139" i="13" s="1"/>
  <c r="T139" i="13" a="1"/>
  <c r="T139" i="13" s="1"/>
  <c r="AF139" i="13" s="1"/>
  <c r="S139" i="13" a="1"/>
  <c r="S139" i="13" s="1"/>
  <c r="AE139" i="13" s="1"/>
  <c r="P139" i="13" a="1"/>
  <c r="P139" i="13" s="1"/>
  <c r="AB139" i="13" s="1"/>
  <c r="P127" i="13" a="1"/>
  <c r="P127" i="13" s="1"/>
  <c r="AB127" i="13" s="1"/>
  <c r="V127" i="13" a="1"/>
  <c r="V127" i="13" s="1"/>
  <c r="AH127" i="13" s="1"/>
  <c r="U127" i="13" a="1"/>
  <c r="U127" i="13" s="1"/>
  <c r="AG127" i="13" s="1"/>
  <c r="O127" i="13" a="1"/>
  <c r="O127" i="13" s="1"/>
  <c r="AA127" i="13" s="1"/>
  <c r="W127" i="13" a="1"/>
  <c r="W127" i="13" s="1"/>
  <c r="AI127" i="13" s="1"/>
  <c r="R127" i="13" a="1"/>
  <c r="R127" i="13" s="1"/>
  <c r="Q127" i="13" a="1"/>
  <c r="Q127" i="13" s="1"/>
  <c r="X127" i="13" a="1"/>
  <c r="X127" i="13" s="1"/>
  <c r="AJ127" i="13" s="1"/>
  <c r="T127" i="13" a="1"/>
  <c r="T127" i="13" s="1"/>
  <c r="AF127" i="13" s="1"/>
  <c r="S127" i="13" a="1"/>
  <c r="S127" i="13" s="1"/>
  <c r="AE127" i="13" s="1"/>
  <c r="U115" i="13" a="1"/>
  <c r="U115" i="13" s="1"/>
  <c r="AG115" i="13" s="1"/>
  <c r="R115" i="13" a="1"/>
  <c r="R115" i="13" s="1"/>
  <c r="AD115" i="13" s="1"/>
  <c r="Q115" i="13" a="1"/>
  <c r="Q115" i="13" s="1"/>
  <c r="AC115" i="13" s="1"/>
  <c r="X115" i="13" a="1"/>
  <c r="X115" i="13" s="1"/>
  <c r="AJ115" i="13" s="1"/>
  <c r="W115" i="13" a="1"/>
  <c r="W115" i="13" s="1"/>
  <c r="AI115" i="13" s="1"/>
  <c r="V115" i="13" a="1"/>
  <c r="V115" i="13" s="1"/>
  <c r="AH115" i="13" s="1"/>
  <c r="S115" i="13" a="1"/>
  <c r="S115" i="13" s="1"/>
  <c r="AE115" i="13" s="1"/>
  <c r="T115" i="13" a="1"/>
  <c r="T115" i="13" s="1"/>
  <c r="AF115" i="13" s="1"/>
  <c r="P115" i="13" a="1"/>
  <c r="P115" i="13" s="1"/>
  <c r="O115" i="13" a="1"/>
  <c r="O115" i="13" s="1"/>
  <c r="AA115" i="13" s="1"/>
  <c r="T103" i="13" a="1"/>
  <c r="T103" i="13" s="1"/>
  <c r="AF103" i="13" s="1"/>
  <c r="S103" i="13" a="1"/>
  <c r="S103" i="13" s="1"/>
  <c r="R103" i="13" a="1"/>
  <c r="R103" i="13" s="1"/>
  <c r="AD103" i="13" s="1"/>
  <c r="P103" i="13" a="1"/>
  <c r="P103" i="13" s="1"/>
  <c r="AB103" i="13" s="1"/>
  <c r="O103" i="13" a="1"/>
  <c r="O103" i="13" s="1"/>
  <c r="AA103" i="13" s="1"/>
  <c r="X103" i="13" a="1"/>
  <c r="X103" i="13" s="1"/>
  <c r="AJ103" i="13" s="1"/>
  <c r="U103" i="13" a="1"/>
  <c r="U103" i="13" s="1"/>
  <c r="AG103" i="13" s="1"/>
  <c r="Q103" i="13" a="1"/>
  <c r="Q103" i="13" s="1"/>
  <c r="AC103" i="13" s="1"/>
  <c r="W103" i="13" a="1"/>
  <c r="W103" i="13" s="1"/>
  <c r="AI103" i="13" s="1"/>
  <c r="V103" i="13" a="1"/>
  <c r="V103" i="13" s="1"/>
  <c r="V91" i="13" a="1"/>
  <c r="V91" i="13" s="1"/>
  <c r="S91" i="13" a="1"/>
  <c r="S91" i="13" s="1"/>
  <c r="P91" i="13" a="1"/>
  <c r="P91" i="13" s="1"/>
  <c r="AB91" i="13" s="1"/>
  <c r="O91" i="13" a="1"/>
  <c r="O91" i="13" s="1"/>
  <c r="AA91" i="13" s="1"/>
  <c r="X91" i="13" a="1"/>
  <c r="X91" i="13" s="1"/>
  <c r="AJ91" i="13" s="1"/>
  <c r="W91" i="13" a="1"/>
  <c r="W91" i="13" s="1"/>
  <c r="AI91" i="13" s="1"/>
  <c r="U91" i="13" a="1"/>
  <c r="U91" i="13" s="1"/>
  <c r="AG91" i="13" s="1"/>
  <c r="T91" i="13" a="1"/>
  <c r="T91" i="13" s="1"/>
  <c r="AF91" i="13" s="1"/>
  <c r="R91" i="13" a="1"/>
  <c r="R91" i="13" s="1"/>
  <c r="AD91" i="13" s="1"/>
  <c r="Q91" i="13" a="1"/>
  <c r="Q91" i="13" s="1"/>
  <c r="AC91" i="13" s="1"/>
  <c r="W79" i="13" a="1"/>
  <c r="W79" i="13" s="1"/>
  <c r="AI79" i="13" s="1"/>
  <c r="O79" i="13" a="1"/>
  <c r="O79" i="13" s="1"/>
  <c r="AA79" i="13" s="1"/>
  <c r="Q79" i="13" a="1"/>
  <c r="Q79" i="13" s="1"/>
  <c r="AC79" i="13" s="1"/>
  <c r="X79" i="13" a="1"/>
  <c r="X79" i="13" s="1"/>
  <c r="AJ79" i="13" s="1"/>
  <c r="V79" i="13" a="1"/>
  <c r="V79" i="13" s="1"/>
  <c r="AH79" i="13" s="1"/>
  <c r="U79" i="13" a="1"/>
  <c r="U79" i="13" s="1"/>
  <c r="AG79" i="13" s="1"/>
  <c r="T79" i="13" a="1"/>
  <c r="T79" i="13" s="1"/>
  <c r="AF79" i="13" s="1"/>
  <c r="R79" i="13" a="1"/>
  <c r="R79" i="13" s="1"/>
  <c r="AD79" i="13" s="1"/>
  <c r="P79" i="13" a="1"/>
  <c r="P79" i="13" s="1"/>
  <c r="AB79" i="13" s="1"/>
  <c r="O67" i="13" a="1"/>
  <c r="O67" i="13" s="1"/>
  <c r="AA67" i="13" s="1"/>
  <c r="W67" i="13" a="1"/>
  <c r="W67" i="13" s="1"/>
  <c r="AI67" i="13" s="1"/>
  <c r="U67" i="13" a="1"/>
  <c r="U67" i="13" s="1"/>
  <c r="AG67" i="13" s="1"/>
  <c r="R67" i="13" a="1"/>
  <c r="R67" i="13" s="1"/>
  <c r="AD67" i="13" s="1"/>
  <c r="P67" i="13" a="1"/>
  <c r="P67" i="13" s="1"/>
  <c r="X67" i="13" a="1"/>
  <c r="X67" i="13" s="1"/>
  <c r="V67" i="13" a="1"/>
  <c r="V67" i="13" s="1"/>
  <c r="S67" i="13" a="1"/>
  <c r="S67" i="13" s="1"/>
  <c r="AE67" i="13" s="1"/>
  <c r="Q67" i="13" a="1"/>
  <c r="Q67" i="13" s="1"/>
  <c r="AC67" i="13" s="1"/>
  <c r="U55" i="13" a="1"/>
  <c r="U55" i="13" s="1"/>
  <c r="R55" i="13" a="1"/>
  <c r="R55" i="13" s="1"/>
  <c r="Q55" i="13" a="1"/>
  <c r="Q55" i="13" s="1"/>
  <c r="AC55" i="13" s="1"/>
  <c r="X55" i="13" a="1"/>
  <c r="X55" i="13" s="1"/>
  <c r="AJ55" i="13" s="1"/>
  <c r="W55" i="13" a="1"/>
  <c r="W55" i="13" s="1"/>
  <c r="AI55" i="13" s="1"/>
  <c r="V55" i="13" a="1"/>
  <c r="V55" i="13" s="1"/>
  <c r="T55" i="13" a="1"/>
  <c r="T55" i="13" s="1"/>
  <c r="AF55" i="13" s="1"/>
  <c r="P55" i="13" a="1"/>
  <c r="P55" i="13" s="1"/>
  <c r="O55" i="13" a="1"/>
  <c r="O55" i="13" s="1"/>
  <c r="S43" i="13" a="1"/>
  <c r="S43" i="13" s="1"/>
  <c r="AE43" i="13" s="1"/>
  <c r="R43" i="13" a="1"/>
  <c r="R43" i="13" s="1"/>
  <c r="AD43" i="13" s="1"/>
  <c r="X43" i="13" a="1"/>
  <c r="X43" i="13" s="1"/>
  <c r="AJ43" i="13" s="1"/>
  <c r="O43" i="13" a="1"/>
  <c r="O43" i="13" s="1"/>
  <c r="AA43" i="13" s="1"/>
  <c r="W43" i="13" a="1"/>
  <c r="W43" i="13" s="1"/>
  <c r="AI43" i="13" s="1"/>
  <c r="U43" i="13" a="1"/>
  <c r="U43" i="13" s="1"/>
  <c r="AG43" i="13" s="1"/>
  <c r="P43" i="13" a="1"/>
  <c r="P43" i="13" s="1"/>
  <c r="AB43" i="13" s="1"/>
  <c r="W31" i="13" a="1"/>
  <c r="W31" i="13" s="1"/>
  <c r="AI31" i="13" s="1"/>
  <c r="S31" i="13" a="1"/>
  <c r="S31" i="13" s="1"/>
  <c r="AE31" i="13" s="1"/>
  <c r="Q31" i="13" a="1"/>
  <c r="Q31" i="13" s="1"/>
  <c r="AC31" i="13" s="1"/>
  <c r="X31" i="13" a="1"/>
  <c r="X31" i="13" s="1"/>
  <c r="AJ31" i="13" s="1"/>
  <c r="V31" i="13" a="1"/>
  <c r="V31" i="13" s="1"/>
  <c r="AH31" i="13" s="1"/>
  <c r="U31" i="13" a="1"/>
  <c r="U31" i="13" s="1"/>
  <c r="T31" i="13" a="1"/>
  <c r="T31" i="13" s="1"/>
  <c r="U24" i="13" a="1"/>
  <c r="U24" i="13" s="1"/>
  <c r="AG24" i="13" s="1"/>
  <c r="T57" i="13" a="1"/>
  <c r="T57" i="13" s="1"/>
  <c r="AF57" i="13" s="1"/>
  <c r="U113" i="13" a="1"/>
  <c r="U113" i="13" s="1"/>
  <c r="AG113" i="13" s="1"/>
  <c r="P113" i="13" a="1"/>
  <c r="P113" i="13" s="1"/>
  <c r="AB113" i="13" s="1"/>
  <c r="Q113" i="13" a="1"/>
  <c r="Q113" i="13" s="1"/>
  <c r="AC113" i="13" s="1"/>
  <c r="O113" i="13" a="1"/>
  <c r="O113" i="13" s="1"/>
  <c r="X113" i="13" a="1"/>
  <c r="X113" i="13" s="1"/>
  <c r="AJ113" i="13" s="1"/>
  <c r="W113" i="13" a="1"/>
  <c r="W113" i="13" s="1"/>
  <c r="AI113" i="13" s="1"/>
  <c r="V113" i="13" a="1"/>
  <c r="V113" i="13" s="1"/>
  <c r="T113" i="13" a="1"/>
  <c r="T113" i="13" s="1"/>
  <c r="AF113" i="13" s="1"/>
  <c r="S113" i="13" a="1"/>
  <c r="S113" i="13" s="1"/>
  <c r="AE113" i="13" s="1"/>
  <c r="R113" i="13" a="1"/>
  <c r="R113" i="13" s="1"/>
  <c r="AD113" i="13" s="1"/>
  <c r="R53" i="13" a="1"/>
  <c r="R53" i="13" s="1"/>
  <c r="AD53" i="13" s="1"/>
  <c r="Q53" i="13" a="1"/>
  <c r="Q53" i="13" s="1"/>
  <c r="W53" i="13" a="1"/>
  <c r="W53" i="13" s="1"/>
  <c r="AI53" i="13" s="1"/>
  <c r="O53" i="13" a="1"/>
  <c r="O53" i="13" s="1"/>
  <c r="AA53" i="13" s="1"/>
  <c r="V53" i="13" a="1"/>
  <c r="V53" i="13" s="1"/>
  <c r="AH53" i="13" s="1"/>
  <c r="T53" i="13" a="1"/>
  <c r="T53" i="13" s="1"/>
  <c r="X53" i="13" a="1"/>
  <c r="X53" i="13" s="1"/>
  <c r="O154" i="13" a="1"/>
  <c r="O154" i="13" s="1"/>
  <c r="AA154" i="13" s="1"/>
  <c r="V154" i="13" a="1"/>
  <c r="V154" i="13" s="1"/>
  <c r="AH154" i="13" s="1"/>
  <c r="U154" i="13" a="1"/>
  <c r="U154" i="13" s="1"/>
  <c r="T154" i="13" a="1"/>
  <c r="T154" i="13" s="1"/>
  <c r="AF154" i="13" s="1"/>
  <c r="S154" i="13" a="1"/>
  <c r="S154" i="13" s="1"/>
  <c r="R154" i="13" a="1"/>
  <c r="R154" i="13" s="1"/>
  <c r="AD154" i="13" s="1"/>
  <c r="P154" i="13" a="1"/>
  <c r="P154" i="13" s="1"/>
  <c r="AB154" i="13" s="1"/>
  <c r="X154" i="13" a="1"/>
  <c r="X154" i="13" s="1"/>
  <c r="AJ154" i="13" s="1"/>
  <c r="W154" i="13" a="1"/>
  <c r="W154" i="13" s="1"/>
  <c r="AI154" i="13" s="1"/>
  <c r="Q154" i="13" a="1"/>
  <c r="Q154" i="13" s="1"/>
  <c r="AC154" i="13" s="1"/>
  <c r="R130" i="13" a="1"/>
  <c r="R130" i="13" s="1"/>
  <c r="AD130" i="13" s="1"/>
  <c r="V130" i="13" a="1"/>
  <c r="V130" i="13" s="1"/>
  <c r="U130" i="13" a="1"/>
  <c r="U130" i="13" s="1"/>
  <c r="AG130" i="13" s="1"/>
  <c r="T130" i="13" a="1"/>
  <c r="T130" i="13" s="1"/>
  <c r="X130" i="13" a="1"/>
  <c r="X130" i="13" s="1"/>
  <c r="W130" i="13" a="1"/>
  <c r="W130" i="13" s="1"/>
  <c r="AI130" i="13" s="1"/>
  <c r="S130" i="13" a="1"/>
  <c r="S130" i="13" s="1"/>
  <c r="AE130" i="13" s="1"/>
  <c r="Q130" i="13" a="1"/>
  <c r="Q130" i="13" s="1"/>
  <c r="AC130" i="13" s="1"/>
  <c r="P130" i="13" a="1"/>
  <c r="P130" i="13" s="1"/>
  <c r="AB130" i="13" s="1"/>
  <c r="O130" i="13" a="1"/>
  <c r="O130" i="13" s="1"/>
  <c r="AA130" i="13" s="1"/>
  <c r="V118" i="13" a="1"/>
  <c r="V118" i="13" s="1"/>
  <c r="AH118" i="13" s="1"/>
  <c r="R118" i="13" a="1"/>
  <c r="R118" i="13" s="1"/>
  <c r="AD118" i="13" s="1"/>
  <c r="Q118" i="13" a="1"/>
  <c r="Q118" i="13" s="1"/>
  <c r="AC118" i="13" s="1"/>
  <c r="U118" i="13" a="1"/>
  <c r="U118" i="13" s="1"/>
  <c r="AG118" i="13" s="1"/>
  <c r="T118" i="13" a="1"/>
  <c r="T118" i="13" s="1"/>
  <c r="AF118" i="13" s="1"/>
  <c r="S118" i="13" a="1"/>
  <c r="S118" i="13" s="1"/>
  <c r="X118" i="13" a="1"/>
  <c r="X118" i="13" s="1"/>
  <c r="AJ118" i="13" s="1"/>
  <c r="W118" i="13" a="1"/>
  <c r="W118" i="13" s="1"/>
  <c r="O118" i="13" a="1"/>
  <c r="O118" i="13" s="1"/>
  <c r="AA118" i="13" s="1"/>
  <c r="P118" i="13" a="1"/>
  <c r="P118" i="13" s="1"/>
  <c r="AB118" i="13" s="1"/>
  <c r="T106" i="13" a="1"/>
  <c r="T106" i="13" s="1"/>
  <c r="AF106" i="13" s="1"/>
  <c r="X106" i="13" a="1"/>
  <c r="X106" i="13" s="1"/>
  <c r="AJ106" i="13" s="1"/>
  <c r="O106" i="13" a="1"/>
  <c r="O106" i="13" s="1"/>
  <c r="AA106" i="13" s="1"/>
  <c r="U106" i="13" a="1"/>
  <c r="U106" i="13" s="1"/>
  <c r="AG106" i="13" s="1"/>
  <c r="S106" i="13" a="1"/>
  <c r="S106" i="13" s="1"/>
  <c r="W106" i="13" a="1"/>
  <c r="W106" i="13" s="1"/>
  <c r="AI106" i="13" s="1"/>
  <c r="V106" i="13" a="1"/>
  <c r="V106" i="13" s="1"/>
  <c r="R106" i="13" a="1"/>
  <c r="R106" i="13" s="1"/>
  <c r="AD106" i="13" s="1"/>
  <c r="Q106" i="13" a="1"/>
  <c r="Q106" i="13" s="1"/>
  <c r="AC106" i="13" s="1"/>
  <c r="P106" i="13" a="1"/>
  <c r="P106" i="13" s="1"/>
  <c r="U82" i="13" a="1"/>
  <c r="U82" i="13" s="1"/>
  <c r="AG82" i="13" s="1"/>
  <c r="O82" i="13" a="1"/>
  <c r="O82" i="13" s="1"/>
  <c r="V82" i="13" a="1"/>
  <c r="V82" i="13" s="1"/>
  <c r="AH82" i="13" s="1"/>
  <c r="S82" i="13" a="1"/>
  <c r="S82" i="13" s="1"/>
  <c r="AE82" i="13" s="1"/>
  <c r="X82" i="13" a="1"/>
  <c r="X82" i="13" s="1"/>
  <c r="AJ82" i="13" s="1"/>
  <c r="T82" i="13" a="1"/>
  <c r="T82" i="13" s="1"/>
  <c r="AF82" i="13" s="1"/>
  <c r="R82" i="13" a="1"/>
  <c r="R82" i="13" s="1"/>
  <c r="Q82" i="13" a="1"/>
  <c r="Q82" i="13" s="1"/>
  <c r="P82" i="13" a="1"/>
  <c r="P82" i="13" s="1"/>
  <c r="AB82" i="13" s="1"/>
  <c r="W82" i="13" a="1"/>
  <c r="W82" i="13" s="1"/>
  <c r="P70" i="13" a="1"/>
  <c r="P70" i="13" s="1"/>
  <c r="O70" i="13" a="1"/>
  <c r="O70" i="13" s="1"/>
  <c r="AA70" i="13" s="1"/>
  <c r="W70" i="13" a="1"/>
  <c r="W70" i="13" s="1"/>
  <c r="AI70" i="13" s="1"/>
  <c r="X70" i="13" a="1"/>
  <c r="X70" i="13" s="1"/>
  <c r="AJ70" i="13" s="1"/>
  <c r="V70" i="13" a="1"/>
  <c r="V70" i="13" s="1"/>
  <c r="AH70" i="13" s="1"/>
  <c r="U70" i="13" a="1"/>
  <c r="U70" i="13" s="1"/>
  <c r="AG70" i="13" s="1"/>
  <c r="T70" i="13" a="1"/>
  <c r="T70" i="13" s="1"/>
  <c r="AF70" i="13" s="1"/>
  <c r="S70" i="13" a="1"/>
  <c r="S70" i="13" s="1"/>
  <c r="AE70" i="13" s="1"/>
  <c r="R70" i="13" a="1"/>
  <c r="R70" i="13" s="1"/>
  <c r="Q70" i="13" a="1"/>
  <c r="Q70" i="13" s="1"/>
  <c r="AC70" i="13" s="1"/>
  <c r="X58" i="13" a="1"/>
  <c r="X58" i="13" s="1"/>
  <c r="AJ58" i="13" s="1"/>
  <c r="V58" i="13" a="1"/>
  <c r="V58" i="13" s="1"/>
  <c r="T58" i="13" a="1"/>
  <c r="T58" i="13" s="1"/>
  <c r="S58" i="13" a="1"/>
  <c r="S58" i="13" s="1"/>
  <c r="AE58" i="13" s="1"/>
  <c r="R58" i="13" a="1"/>
  <c r="R58" i="13" s="1"/>
  <c r="Q58" i="13" a="1"/>
  <c r="Q58" i="13" s="1"/>
  <c r="P58" i="13" a="1"/>
  <c r="P58" i="13" s="1"/>
  <c r="AB58" i="13" s="1"/>
  <c r="O58" i="13" a="1"/>
  <c r="O58" i="13" s="1"/>
  <c r="AA58" i="13" s="1"/>
  <c r="W58" i="13" a="1"/>
  <c r="W58" i="13" s="1"/>
  <c r="AI58" i="13" s="1"/>
  <c r="U58" i="13" a="1"/>
  <c r="U58" i="13" s="1"/>
  <c r="AG58" i="13" s="1"/>
  <c r="R34" i="13" a="1"/>
  <c r="R34" i="13" s="1"/>
  <c r="Q34" i="13" a="1"/>
  <c r="Q34" i="13" s="1"/>
  <c r="AC34" i="13" s="1"/>
  <c r="T34" i="13" a="1"/>
  <c r="T34" i="13" s="1"/>
  <c r="AF34" i="13" s="1"/>
  <c r="S34" i="13" a="1"/>
  <c r="S34" i="13" s="1"/>
  <c r="AE34" i="13" s="1"/>
  <c r="V34" i="13" a="1"/>
  <c r="V34" i="13" s="1"/>
  <c r="U34" i="13" a="1"/>
  <c r="U34" i="13" s="1"/>
  <c r="P22" i="13" a="1"/>
  <c r="P22" i="13" s="1"/>
  <c r="AB22" i="13" s="1"/>
  <c r="Q22" i="13" a="1"/>
  <c r="Q22" i="13" s="1"/>
  <c r="AC22" i="13" s="1"/>
  <c r="X22" i="13" a="1"/>
  <c r="X22" i="13" s="1"/>
  <c r="AJ22" i="13" s="1"/>
  <c r="V22" i="13" a="1"/>
  <c r="V22" i="13" s="1"/>
  <c r="AH22" i="13" s="1"/>
  <c r="T22" i="13" a="1"/>
  <c r="T22" i="13" s="1"/>
  <c r="S22" i="13" a="1"/>
  <c r="S22" i="13" s="1"/>
  <c r="AE22" i="13" s="1"/>
  <c r="R22" i="13" a="1"/>
  <c r="R22" i="13" s="1"/>
  <c r="O34" i="13" a="1"/>
  <c r="O34" i="13" s="1"/>
  <c r="AA34" i="13" s="1"/>
  <c r="U53" i="13" a="1"/>
  <c r="U53" i="13" s="1"/>
  <c r="AG53" i="13" s="1"/>
  <c r="O141" i="13" a="1"/>
  <c r="O141" i="13" s="1"/>
  <c r="AA141" i="13" s="1"/>
  <c r="V141" i="13" a="1"/>
  <c r="V141" i="13" s="1"/>
  <c r="U141" i="13" a="1"/>
  <c r="U141" i="13" s="1"/>
  <c r="R141" i="13" a="1"/>
  <c r="R141" i="13" s="1"/>
  <c r="AD141" i="13" s="1"/>
  <c r="Q141" i="13" a="1"/>
  <c r="Q141" i="13" s="1"/>
  <c r="AC141" i="13" s="1"/>
  <c r="P141" i="13" a="1"/>
  <c r="P141" i="13" s="1"/>
  <c r="AB141" i="13" s="1"/>
  <c r="X141" i="13" a="1"/>
  <c r="X141" i="13" s="1"/>
  <c r="AJ141" i="13" s="1"/>
  <c r="T141" i="13" a="1"/>
  <c r="T141" i="13" s="1"/>
  <c r="AF141" i="13" s="1"/>
  <c r="S141" i="13" a="1"/>
  <c r="S141" i="13" s="1"/>
  <c r="AE141" i="13" s="1"/>
  <c r="W141" i="13" a="1"/>
  <c r="W141" i="13" s="1"/>
  <c r="AI141" i="13" s="1"/>
  <c r="U105" i="13" a="1"/>
  <c r="U105" i="13" s="1"/>
  <c r="AG105" i="13" s="1"/>
  <c r="P105" i="13" a="1"/>
  <c r="P105" i="13" s="1"/>
  <c r="AB105" i="13" s="1"/>
  <c r="X105" i="13" a="1"/>
  <c r="X105" i="13" s="1"/>
  <c r="O105" i="13" a="1"/>
  <c r="O105" i="13" s="1"/>
  <c r="AA105" i="13" s="1"/>
  <c r="V105" i="13" a="1"/>
  <c r="V105" i="13" s="1"/>
  <c r="T105" i="13" a="1"/>
  <c r="T105" i="13" s="1"/>
  <c r="AF105" i="13" s="1"/>
  <c r="Q105" i="13" a="1"/>
  <c r="Q105" i="13" s="1"/>
  <c r="S105" i="13" a="1"/>
  <c r="S105" i="13" s="1"/>
  <c r="AE105" i="13" s="1"/>
  <c r="R105" i="13" a="1"/>
  <c r="R105" i="13" s="1"/>
  <c r="AD105" i="13" s="1"/>
  <c r="W105" i="13" a="1"/>
  <c r="W105" i="13" s="1"/>
  <c r="P69" i="13" a="1"/>
  <c r="P69" i="13" s="1"/>
  <c r="AB69" i="13" s="1"/>
  <c r="V69" i="13" a="1"/>
  <c r="V69" i="13" s="1"/>
  <c r="W69" i="13" a="1"/>
  <c r="W69" i="13" s="1"/>
  <c r="S69" i="13" a="1"/>
  <c r="S69" i="13" s="1"/>
  <c r="AE69" i="13" s="1"/>
  <c r="X69" i="13" a="1"/>
  <c r="X69" i="13" s="1"/>
  <c r="T69" i="13" a="1"/>
  <c r="T69" i="13" s="1"/>
  <c r="AF69" i="13" s="1"/>
  <c r="Q69" i="13" a="1"/>
  <c r="Q69" i="13" s="1"/>
  <c r="AC69" i="13" s="1"/>
  <c r="O69" i="13" a="1"/>
  <c r="O69" i="13" s="1"/>
  <c r="AA69" i="13" s="1"/>
  <c r="W45" i="13" a="1"/>
  <c r="W45" i="13" s="1"/>
  <c r="AI45" i="13" s="1"/>
  <c r="O45" i="13" a="1"/>
  <c r="O45" i="13" s="1"/>
  <c r="AA45" i="13" s="1"/>
  <c r="U45" i="13" a="1"/>
  <c r="U45" i="13" s="1"/>
  <c r="AG45" i="13" s="1"/>
  <c r="Q45" i="13" a="1"/>
  <c r="Q45" i="13" s="1"/>
  <c r="AC45" i="13" s="1"/>
  <c r="X45" i="13" a="1"/>
  <c r="X45" i="13" s="1"/>
  <c r="AJ45" i="13" s="1"/>
  <c r="S45" i="13" a="1"/>
  <c r="S45" i="13" s="1"/>
  <c r="R45" i="13" a="1"/>
  <c r="R45" i="13" s="1"/>
  <c r="W29" i="13" a="1"/>
  <c r="W29" i="13" s="1"/>
  <c r="AI29" i="13" s="1"/>
  <c r="P34" i="13" a="1"/>
  <c r="P34" i="13" s="1"/>
  <c r="AB34" i="13" s="1"/>
  <c r="W11" i="13" a="1"/>
  <c r="W11" i="13" s="1"/>
  <c r="U11" i="13" a="1"/>
  <c r="U11" i="13" s="1"/>
  <c r="P11" i="13" a="1"/>
  <c r="P11" i="13" s="1"/>
  <c r="V11" i="13" a="1"/>
  <c r="V11" i="13" s="1"/>
  <c r="S11" i="13" a="1"/>
  <c r="S11" i="13" s="1"/>
  <c r="R11" i="13" a="1"/>
  <c r="R11" i="13" s="1"/>
  <c r="Q11" i="13" a="1"/>
  <c r="Q11" i="13" s="1"/>
  <c r="W24" i="13" a="1"/>
  <c r="W24" i="13" s="1"/>
  <c r="AI24" i="13" s="1"/>
  <c r="X34" i="13" a="1"/>
  <c r="X34" i="13" s="1"/>
  <c r="P37" i="13" a="1"/>
  <c r="P37" i="13" s="1"/>
  <c r="AB37" i="13" s="1"/>
  <c r="AK37" i="13" s="1"/>
  <c r="U69" i="13" a="1"/>
  <c r="U69" i="13" s="1"/>
  <c r="AG69" i="13" s="1"/>
  <c r="O25" i="13" a="1"/>
  <c r="O25" i="13" s="1"/>
  <c r="AA25" i="13" s="1"/>
  <c r="T39" i="13" a="1"/>
  <c r="T39" i="13" s="1"/>
  <c r="O148" i="13" a="1"/>
  <c r="O148" i="13" s="1"/>
  <c r="V148" i="13" a="1"/>
  <c r="V148" i="13" s="1"/>
  <c r="AH148" i="13" s="1"/>
  <c r="U148" i="13" a="1"/>
  <c r="U148" i="13" s="1"/>
  <c r="AG148" i="13" s="1"/>
  <c r="Q148" i="13" a="1"/>
  <c r="Q148" i="13" s="1"/>
  <c r="AC148" i="13" s="1"/>
  <c r="P148" i="13" a="1"/>
  <c r="P148" i="13" s="1"/>
  <c r="AB148" i="13" s="1"/>
  <c r="W136" i="13" a="1"/>
  <c r="W136" i="13" s="1"/>
  <c r="AI136" i="13" s="1"/>
  <c r="S136" i="13" a="1"/>
  <c r="S136" i="13" s="1"/>
  <c r="AE136" i="13" s="1"/>
  <c r="R136" i="13" a="1"/>
  <c r="R136" i="13" s="1"/>
  <c r="X136" i="13" a="1"/>
  <c r="X136" i="13" s="1"/>
  <c r="AJ136" i="13" s="1"/>
  <c r="T136" i="13" a="1"/>
  <c r="T136" i="13" s="1"/>
  <c r="AF136" i="13" s="1"/>
  <c r="O136" i="13" a="1"/>
  <c r="O136" i="13" s="1"/>
  <c r="O124" i="13" a="1"/>
  <c r="O124" i="13" s="1"/>
  <c r="AA124" i="13" s="1"/>
  <c r="W124" i="13" a="1"/>
  <c r="W124" i="13" s="1"/>
  <c r="V124" i="13" a="1"/>
  <c r="V124" i="13" s="1"/>
  <c r="AH124" i="13" s="1"/>
  <c r="R124" i="13" a="1"/>
  <c r="R124" i="13" s="1"/>
  <c r="Q124" i="13" a="1"/>
  <c r="Q124" i="13" s="1"/>
  <c r="AC124" i="13" s="1"/>
  <c r="P124" i="13" a="1"/>
  <c r="P124" i="13" s="1"/>
  <c r="AB124" i="13" s="1"/>
  <c r="X124" i="13" a="1"/>
  <c r="X124" i="13" s="1"/>
  <c r="AJ124" i="13" s="1"/>
  <c r="T124" i="13" a="1"/>
  <c r="T124" i="13" s="1"/>
  <c r="AF124" i="13" s="1"/>
  <c r="S124" i="13" a="1"/>
  <c r="S124" i="13" s="1"/>
  <c r="AE124" i="13" s="1"/>
  <c r="O112" i="13" a="1"/>
  <c r="O112" i="13" s="1"/>
  <c r="AA112" i="13" s="1"/>
  <c r="X112" i="13" a="1"/>
  <c r="X112" i="13" s="1"/>
  <c r="AJ112" i="13" s="1"/>
  <c r="U112" i="13" a="1"/>
  <c r="U112" i="13" s="1"/>
  <c r="V112" i="13" a="1"/>
  <c r="V112" i="13" s="1"/>
  <c r="AH112" i="13" s="1"/>
  <c r="T112" i="13" a="1"/>
  <c r="T112" i="13" s="1"/>
  <c r="S112" i="13" a="1"/>
  <c r="S112" i="13" s="1"/>
  <c r="AE112" i="13" s="1"/>
  <c r="P112" i="13" a="1"/>
  <c r="P112" i="13" s="1"/>
  <c r="U100" i="13" a="1"/>
  <c r="U100" i="13" s="1"/>
  <c r="AG100" i="13" s="1"/>
  <c r="T100" i="13" a="1"/>
  <c r="T100" i="13" s="1"/>
  <c r="AF100" i="13" s="1"/>
  <c r="S100" i="13" a="1"/>
  <c r="S100" i="13" s="1"/>
  <c r="AE100" i="13" s="1"/>
  <c r="Q100" i="13" a="1"/>
  <c r="Q100" i="13" s="1"/>
  <c r="AC100" i="13" s="1"/>
  <c r="P100" i="13" a="1"/>
  <c r="P100" i="13" s="1"/>
  <c r="AB100" i="13" s="1"/>
  <c r="X100" i="13" a="1"/>
  <c r="X100" i="13" s="1"/>
  <c r="AJ100" i="13" s="1"/>
  <c r="Q88" i="13" a="1"/>
  <c r="Q88" i="13" s="1"/>
  <c r="AC88" i="13" s="1"/>
  <c r="X88" i="13" a="1"/>
  <c r="X88" i="13" s="1"/>
  <c r="AJ88" i="13" s="1"/>
  <c r="O88" i="13" a="1"/>
  <c r="O88" i="13" s="1"/>
  <c r="W88" i="13" a="1"/>
  <c r="W88" i="13" s="1"/>
  <c r="U88" i="13" a="1"/>
  <c r="U88" i="13" s="1"/>
  <c r="T88" i="13" a="1"/>
  <c r="T88" i="13" s="1"/>
  <c r="AF88" i="13" s="1"/>
  <c r="S88" i="13" a="1"/>
  <c r="S88" i="13" s="1"/>
  <c r="AE88" i="13" s="1"/>
  <c r="R88" i="13" a="1"/>
  <c r="R88" i="13" s="1"/>
  <c r="AD88" i="13" s="1"/>
  <c r="P76" i="13" a="1"/>
  <c r="P76" i="13" s="1"/>
  <c r="AB76" i="13" s="1"/>
  <c r="O76" i="13" a="1"/>
  <c r="O76" i="13" s="1"/>
  <c r="AA76" i="13" s="1"/>
  <c r="U76" i="13" a="1"/>
  <c r="U76" i="13" s="1"/>
  <c r="S76" i="13" a="1"/>
  <c r="S76" i="13" s="1"/>
  <c r="AE76" i="13" s="1"/>
  <c r="Q76" i="13" a="1"/>
  <c r="Q76" i="13" s="1"/>
  <c r="AC76" i="13" s="1"/>
  <c r="X64" i="13" a="1"/>
  <c r="X64" i="13" s="1"/>
  <c r="V64" i="13" a="1"/>
  <c r="V64" i="13" s="1"/>
  <c r="AH64" i="13" s="1"/>
  <c r="T64" i="13" a="1"/>
  <c r="T64" i="13" s="1"/>
  <c r="AF64" i="13" s="1"/>
  <c r="S64" i="13" a="1"/>
  <c r="S64" i="13" s="1"/>
  <c r="T52" i="13" a="1"/>
  <c r="T52" i="13" s="1"/>
  <c r="AF52" i="13" s="1"/>
  <c r="S52" i="13" a="1"/>
  <c r="S52" i="13" s="1"/>
  <c r="AE52" i="13" s="1"/>
  <c r="Q52" i="13" a="1"/>
  <c r="Q52" i="13" s="1"/>
  <c r="AC52" i="13" s="1"/>
  <c r="X52" i="13" a="1"/>
  <c r="X52" i="13" s="1"/>
  <c r="AJ52" i="13" s="1"/>
  <c r="P40" i="13" a="1"/>
  <c r="P40" i="13" s="1"/>
  <c r="AB40" i="13" s="1"/>
  <c r="W40" i="13" a="1"/>
  <c r="W40" i="13" s="1"/>
  <c r="O40" i="13" a="1"/>
  <c r="O40" i="13" s="1"/>
  <c r="AA40" i="13" s="1"/>
  <c r="AB28" i="13"/>
  <c r="O28" i="13" a="1"/>
  <c r="O28" i="13" s="1"/>
  <c r="S16" i="13" a="1"/>
  <c r="S16" i="13" s="1"/>
  <c r="AE16" i="13" s="1"/>
  <c r="Q16" i="13" a="1"/>
  <c r="Q16" i="13" s="1"/>
  <c r="AC16" i="13" s="1"/>
  <c r="X16" i="13" a="1"/>
  <c r="X16" i="13" s="1"/>
  <c r="AJ16" i="13" s="1"/>
  <c r="U40" i="13" a="1"/>
  <c r="U40" i="13" s="1"/>
  <c r="V52" i="13" a="1"/>
  <c r="V52" i="13" s="1"/>
  <c r="AH52" i="13" s="1"/>
  <c r="X76" i="13" a="1"/>
  <c r="X76" i="13" s="1"/>
  <c r="V136" i="13" a="1"/>
  <c r="V136" i="13" s="1"/>
  <c r="AH136" i="13" s="1"/>
  <c r="O147" i="13" a="1"/>
  <c r="O147" i="13" s="1"/>
  <c r="AA147" i="13" s="1"/>
  <c r="V147" i="13" a="1"/>
  <c r="V147" i="13" s="1"/>
  <c r="AH147" i="13" s="1"/>
  <c r="U147" i="13" a="1"/>
  <c r="U147" i="13" s="1"/>
  <c r="AG147" i="13" s="1"/>
  <c r="X147" i="13" a="1"/>
  <c r="X147" i="13" s="1"/>
  <c r="AJ147" i="13" s="1"/>
  <c r="W147" i="13" a="1"/>
  <c r="W147" i="13" s="1"/>
  <c r="S147" i="13" a="1"/>
  <c r="S147" i="13" s="1"/>
  <c r="AE147" i="13" s="1"/>
  <c r="R147" i="13" a="1"/>
  <c r="R147" i="13" s="1"/>
  <c r="AD147" i="13" s="1"/>
  <c r="Q147" i="13" a="1"/>
  <c r="Q147" i="13" s="1"/>
  <c r="AC147" i="13" s="1"/>
  <c r="V135" i="13" a="1"/>
  <c r="V135" i="13" s="1"/>
  <c r="AH135" i="13" s="1"/>
  <c r="S135" i="13" a="1"/>
  <c r="S135" i="13" s="1"/>
  <c r="R135" i="13" a="1"/>
  <c r="R135" i="13" s="1"/>
  <c r="AD135" i="13" s="1"/>
  <c r="U135" i="13" a="1"/>
  <c r="U135" i="13" s="1"/>
  <c r="T135" i="13" a="1"/>
  <c r="T135" i="13" s="1"/>
  <c r="AF135" i="13" s="1"/>
  <c r="O135" i="13" a="1"/>
  <c r="O135" i="13" s="1"/>
  <c r="AA135" i="13" s="1"/>
  <c r="X135" i="13" a="1"/>
  <c r="X135" i="13" s="1"/>
  <c r="AJ135" i="13" s="1"/>
  <c r="W135" i="13" a="1"/>
  <c r="W135" i="13" s="1"/>
  <c r="AI135" i="13" s="1"/>
  <c r="V123" i="13" a="1"/>
  <c r="V123" i="13" s="1"/>
  <c r="U123" i="13" a="1"/>
  <c r="U123" i="13" s="1"/>
  <c r="Q123" i="13" a="1"/>
  <c r="Q123" i="13" s="1"/>
  <c r="AC123" i="13" s="1"/>
  <c r="P123" i="13" a="1"/>
  <c r="P123" i="13" s="1"/>
  <c r="AB123" i="13" s="1"/>
  <c r="O123" i="13" a="1"/>
  <c r="O123" i="13" s="1"/>
  <c r="AA123" i="13" s="1"/>
  <c r="T111" i="13" a="1"/>
  <c r="T111" i="13" s="1"/>
  <c r="AF111" i="13" s="1"/>
  <c r="X111" i="13" a="1"/>
  <c r="X111" i="13" s="1"/>
  <c r="AJ111" i="13" s="1"/>
  <c r="W111" i="13" a="1"/>
  <c r="W111" i="13" s="1"/>
  <c r="AI111" i="13" s="1"/>
  <c r="S111" i="13" a="1"/>
  <c r="S111" i="13" s="1"/>
  <c r="AE111" i="13" s="1"/>
  <c r="O111" i="13" a="1"/>
  <c r="O111" i="13" s="1"/>
  <c r="V99" i="13" a="1"/>
  <c r="V99" i="13" s="1"/>
  <c r="AH99" i="13" s="1"/>
  <c r="U99" i="13" a="1"/>
  <c r="U99" i="13" s="1"/>
  <c r="AG99" i="13" s="1"/>
  <c r="T99" i="13" a="1"/>
  <c r="T99" i="13" s="1"/>
  <c r="Q99" i="13" a="1"/>
  <c r="Q99" i="13" s="1"/>
  <c r="W99" i="13" a="1"/>
  <c r="W99" i="13" s="1"/>
  <c r="R87" i="13" a="1"/>
  <c r="R87" i="13" s="1"/>
  <c r="AD87" i="13" s="1"/>
  <c r="O87" i="13" a="1"/>
  <c r="O87" i="13" s="1"/>
  <c r="AA87" i="13" s="1"/>
  <c r="W87" i="13" a="1"/>
  <c r="W87" i="13" s="1"/>
  <c r="AI87" i="13" s="1"/>
  <c r="U87" i="13" a="1"/>
  <c r="U87" i="13" s="1"/>
  <c r="AG87" i="13" s="1"/>
  <c r="Q87" i="13" a="1"/>
  <c r="Q87" i="13" s="1"/>
  <c r="P87" i="13" a="1"/>
  <c r="P87" i="13" s="1"/>
  <c r="X87" i="13" a="1"/>
  <c r="X87" i="13" s="1"/>
  <c r="AJ87" i="13" s="1"/>
  <c r="P75" i="13" a="1"/>
  <c r="P75" i="13" s="1"/>
  <c r="AB75" i="13" s="1"/>
  <c r="V75" i="13" a="1"/>
  <c r="V75" i="13" s="1"/>
  <c r="AH75" i="13" s="1"/>
  <c r="R75" i="13" a="1"/>
  <c r="R75" i="13" s="1"/>
  <c r="V63" i="13" a="1"/>
  <c r="V63" i="13" s="1"/>
  <c r="U63" i="13" a="1"/>
  <c r="U63" i="13" s="1"/>
  <c r="S63" i="13" a="1"/>
  <c r="S63" i="13" s="1"/>
  <c r="AE63" i="13" s="1"/>
  <c r="X63" i="13" a="1"/>
  <c r="X63" i="13" s="1"/>
  <c r="AJ63" i="13" s="1"/>
  <c r="W63" i="13" a="1"/>
  <c r="W63" i="13" s="1"/>
  <c r="AI63" i="13" s="1"/>
  <c r="R63" i="13" a="1"/>
  <c r="R63" i="13" s="1"/>
  <c r="AD63" i="13" s="1"/>
  <c r="W51" i="13" a="1"/>
  <c r="W51" i="13" s="1"/>
  <c r="AI51" i="13" s="1"/>
  <c r="U51" i="13" a="1"/>
  <c r="U51" i="13" s="1"/>
  <c r="AG51" i="13" s="1"/>
  <c r="S51" i="13" a="1"/>
  <c r="S51" i="13" s="1"/>
  <c r="AE51" i="13" s="1"/>
  <c r="R51" i="13" a="1"/>
  <c r="R51" i="13" s="1"/>
  <c r="AD51" i="13" s="1"/>
  <c r="Q15" i="13" a="1"/>
  <c r="Q15" i="13" s="1"/>
  <c r="AC15" i="13" s="1"/>
  <c r="O15" i="13" a="1"/>
  <c r="O15" i="13" s="1"/>
  <c r="AA15" i="13" s="1"/>
  <c r="U15" i="13" a="1"/>
  <c r="U15" i="13" s="1"/>
  <c r="AG15" i="13" s="1"/>
  <c r="P25" i="13" a="1"/>
  <c r="P25" i="13" s="1"/>
  <c r="AB25" i="13" s="1"/>
  <c r="R27" i="13" a="1"/>
  <c r="R27" i="13" s="1"/>
  <c r="S28" i="13" a="1"/>
  <c r="S28" i="13" s="1"/>
  <c r="AE28" i="13" s="1"/>
  <c r="V51" i="13" a="1"/>
  <c r="V51" i="13" s="1"/>
  <c r="S75" i="13" a="1"/>
  <c r="S75" i="13" s="1"/>
  <c r="AE75" i="13" s="1"/>
  <c r="V87" i="13" a="1"/>
  <c r="V87" i="13" s="1"/>
  <c r="AH87" i="13" s="1"/>
  <c r="Q112" i="13" a="1"/>
  <c r="Q112" i="13" s="1"/>
  <c r="AC112" i="13" s="1"/>
  <c r="P99" i="13" a="1"/>
  <c r="P99" i="13" s="1"/>
  <c r="R112" i="13" a="1"/>
  <c r="R112" i="13" s="1"/>
  <c r="AD112" i="13" s="1"/>
  <c r="R123" i="13" a="1"/>
  <c r="R123" i="13" s="1"/>
  <c r="AD123" i="13" s="1"/>
  <c r="R148" i="13" a="1"/>
  <c r="R148" i="13" s="1"/>
  <c r="P13" i="13" a="1"/>
  <c r="P13" i="13" s="1"/>
  <c r="AB13" i="13" s="1"/>
  <c r="W15" i="13" a="1"/>
  <c r="W15" i="13" s="1"/>
  <c r="R25" i="13" a="1"/>
  <c r="R25" i="13" s="1"/>
  <c r="AD25" i="13" s="1"/>
  <c r="T27" i="13" a="1"/>
  <c r="T27" i="13" s="1"/>
  <c r="U28" i="13" a="1"/>
  <c r="U28" i="13" s="1"/>
  <c r="AG28" i="13" s="1"/>
  <c r="W39" i="13" a="1"/>
  <c r="W39" i="13" s="1"/>
  <c r="AI39" i="13" s="1"/>
  <c r="X40" i="13" a="1"/>
  <c r="X40" i="13" s="1"/>
  <c r="AJ40" i="13" s="1"/>
  <c r="X51" i="13" a="1"/>
  <c r="X51" i="13" s="1"/>
  <c r="AJ51" i="13" s="1"/>
  <c r="U75" i="13" a="1"/>
  <c r="U75" i="13" s="1"/>
  <c r="AG75" i="13" s="1"/>
  <c r="R99" i="13" a="1"/>
  <c r="R99" i="13" s="1"/>
  <c r="AD99" i="13" s="1"/>
  <c r="W112" i="13" a="1"/>
  <c r="W112" i="13" s="1"/>
  <c r="S123" i="13" a="1"/>
  <c r="S123" i="13" s="1"/>
  <c r="S148" i="13" a="1"/>
  <c r="S148" i="13" s="1"/>
  <c r="T148" i="13" a="1"/>
  <c r="T148" i="13" s="1"/>
  <c r="V10" i="13" a="1"/>
  <c r="V10" i="13" s="1"/>
  <c r="T10" i="13" a="1"/>
  <c r="T10" i="13" s="1"/>
  <c r="U155" i="13" a="1"/>
  <c r="U155" i="13" s="1"/>
  <c r="T155" i="13" a="1"/>
  <c r="T155" i="13" s="1"/>
  <c r="AF155" i="13" s="1"/>
  <c r="X155" i="13" a="1"/>
  <c r="X155" i="13" s="1"/>
  <c r="AJ155" i="13" s="1"/>
  <c r="W155" i="13" a="1"/>
  <c r="W155" i="13" s="1"/>
  <c r="AI155" i="13" s="1"/>
  <c r="V155" i="13" a="1"/>
  <c r="V155" i="13" s="1"/>
  <c r="AH155" i="13" s="1"/>
  <c r="R155" i="13" a="1"/>
  <c r="R155" i="13" s="1"/>
  <c r="AD155" i="13" s="1"/>
  <c r="Q155" i="13" a="1"/>
  <c r="Q155" i="13" s="1"/>
  <c r="P155" i="13" a="1"/>
  <c r="P155" i="13" s="1"/>
  <c r="AB155" i="13" s="1"/>
  <c r="O143" i="13" a="1"/>
  <c r="O143" i="13" s="1"/>
  <c r="V143" i="13" a="1"/>
  <c r="V143" i="13" s="1"/>
  <c r="AH143" i="13" s="1"/>
  <c r="U143" i="13" a="1"/>
  <c r="U143" i="13" s="1"/>
  <c r="AG143" i="13" s="1"/>
  <c r="X143" i="13" a="1"/>
  <c r="X143" i="13" s="1"/>
  <c r="AJ143" i="13" s="1"/>
  <c r="W143" i="13" a="1"/>
  <c r="W143" i="13" s="1"/>
  <c r="AI143" i="13" s="1"/>
  <c r="R143" i="13" a="1"/>
  <c r="R143" i="13" s="1"/>
  <c r="AD143" i="13" s="1"/>
  <c r="Q143" i="13" a="1"/>
  <c r="Q143" i="13" s="1"/>
  <c r="AC143" i="13" s="1"/>
  <c r="S131" i="13" a="1"/>
  <c r="S131" i="13" s="1"/>
  <c r="AE131" i="13" s="1"/>
  <c r="O131" i="13" a="1"/>
  <c r="O131" i="13" s="1"/>
  <c r="R131" i="13" a="1"/>
  <c r="R131" i="13" s="1"/>
  <c r="AD131" i="13" s="1"/>
  <c r="Q131" i="13" a="1"/>
  <c r="Q131" i="13" s="1"/>
  <c r="AC131" i="13" s="1"/>
  <c r="P131" i="13" a="1"/>
  <c r="P131" i="13" s="1"/>
  <c r="AB131" i="13" s="1"/>
  <c r="V131" i="13" a="1"/>
  <c r="V131" i="13" s="1"/>
  <c r="U131" i="13" a="1"/>
  <c r="U131" i="13" s="1"/>
  <c r="AG131" i="13" s="1"/>
  <c r="T131" i="13" a="1"/>
  <c r="T131" i="13" s="1"/>
  <c r="AF131" i="13" s="1"/>
  <c r="W119" i="13" a="1"/>
  <c r="W119" i="13" s="1"/>
  <c r="AI119" i="13" s="1"/>
  <c r="S119" i="13" a="1"/>
  <c r="S119" i="13" s="1"/>
  <c r="AE119" i="13" s="1"/>
  <c r="R119" i="13" a="1"/>
  <c r="R119" i="13" s="1"/>
  <c r="AD119" i="13" s="1"/>
  <c r="X119" i="13" a="1"/>
  <c r="X119" i="13" s="1"/>
  <c r="AJ119" i="13" s="1"/>
  <c r="T119" i="13" a="1"/>
  <c r="T119" i="13" s="1"/>
  <c r="AF119" i="13" s="1"/>
  <c r="R107" i="13" a="1"/>
  <c r="R107" i="13" s="1"/>
  <c r="O107" i="13" a="1"/>
  <c r="O107" i="13" s="1"/>
  <c r="AA107" i="13" s="1"/>
  <c r="X107" i="13" a="1"/>
  <c r="X107" i="13" s="1"/>
  <c r="AJ107" i="13" s="1"/>
  <c r="U107" i="13" a="1"/>
  <c r="U107" i="13" s="1"/>
  <c r="Q107" i="13" a="1"/>
  <c r="Q107" i="13" s="1"/>
  <c r="AC107" i="13" s="1"/>
  <c r="P107" i="13" a="1"/>
  <c r="P107" i="13" s="1"/>
  <c r="AB107" i="13" s="1"/>
  <c r="V95" i="13" a="1"/>
  <c r="V95" i="13" s="1"/>
  <c r="T95" i="13" a="1"/>
  <c r="T95" i="13" s="1"/>
  <c r="R95" i="13" a="1"/>
  <c r="R95" i="13" s="1"/>
  <c r="AD95" i="13" s="1"/>
  <c r="W95" i="13" a="1"/>
  <c r="W95" i="13" s="1"/>
  <c r="AI95" i="13" s="1"/>
  <c r="U95" i="13" a="1"/>
  <c r="U95" i="13" s="1"/>
  <c r="AG95" i="13" s="1"/>
  <c r="AD83" i="13"/>
  <c r="X83" i="13" a="1"/>
  <c r="X83" i="13" s="1"/>
  <c r="AJ83" i="13" s="1"/>
  <c r="V83" i="13" a="1"/>
  <c r="V83" i="13" s="1"/>
  <c r="AH83" i="13" s="1"/>
  <c r="S83" i="13" a="1"/>
  <c r="S83" i="13" s="1"/>
  <c r="O83" i="13" a="1"/>
  <c r="O83" i="13" s="1"/>
  <c r="AA83" i="13" s="1"/>
  <c r="W83" i="13" a="1"/>
  <c r="W83" i="13" s="1"/>
  <c r="Q71" i="13" a="1"/>
  <c r="Q71" i="13" s="1"/>
  <c r="AC71" i="13" s="1"/>
  <c r="X71" i="13" a="1"/>
  <c r="X71" i="13" s="1"/>
  <c r="AJ71" i="13" s="1"/>
  <c r="O71" i="13" a="1"/>
  <c r="O71" i="13" s="1"/>
  <c r="AA71" i="13" s="1"/>
  <c r="V71" i="13" a="1"/>
  <c r="V71" i="13" s="1"/>
  <c r="AH71" i="13" s="1"/>
  <c r="S71" i="13" a="1"/>
  <c r="S71" i="13" s="1"/>
  <c r="AE71" i="13" s="1"/>
  <c r="U59" i="13" a="1"/>
  <c r="U59" i="13" s="1"/>
  <c r="AG59" i="13" s="1"/>
  <c r="T59" i="13" a="1"/>
  <c r="T59" i="13" s="1"/>
  <c r="AF59" i="13" s="1"/>
  <c r="R59" i="13" a="1"/>
  <c r="R59" i="13" s="1"/>
  <c r="AD59" i="13" s="1"/>
  <c r="U47" i="13" a="1"/>
  <c r="U47" i="13" s="1"/>
  <c r="AG47" i="13" s="1"/>
  <c r="T47" i="13" a="1"/>
  <c r="T47" i="13" s="1"/>
  <c r="AF47" i="13" s="1"/>
  <c r="R47" i="13" a="1"/>
  <c r="R47" i="13" s="1"/>
  <c r="AD47" i="13" s="1"/>
  <c r="X35" i="13" a="1"/>
  <c r="X35" i="13" s="1"/>
  <c r="AJ35" i="13" s="1"/>
  <c r="P35" i="13" a="1"/>
  <c r="P35" i="13" s="1"/>
  <c r="AB35" i="13" s="1"/>
  <c r="W35" i="13" a="1"/>
  <c r="W35" i="13" s="1"/>
  <c r="AI35" i="13" s="1"/>
  <c r="O35" i="13" a="1"/>
  <c r="O35" i="13" s="1"/>
  <c r="AA35" i="13" s="1"/>
  <c r="R23" i="13" a="1"/>
  <c r="R23" i="13" s="1"/>
  <c r="AD23" i="13" s="1"/>
  <c r="P23" i="13" a="1"/>
  <c r="P23" i="13" s="1"/>
  <c r="U10" i="13" a="1"/>
  <c r="U10" i="13" s="1"/>
  <c r="AG10" i="13" s="1"/>
  <c r="R13" i="13" a="1"/>
  <c r="R13" i="13" s="1"/>
  <c r="AD13" i="13" s="1"/>
  <c r="AK13" i="13" s="1"/>
  <c r="O16" i="13" a="1"/>
  <c r="O16" i="13" s="1"/>
  <c r="AA16" i="13" s="1"/>
  <c r="U25" i="13" a="1"/>
  <c r="U25" i="13" s="1"/>
  <c r="AG25" i="13" s="1"/>
  <c r="V27" i="13" a="1"/>
  <c r="V27" i="13" s="1"/>
  <c r="AH27" i="13" s="1"/>
  <c r="W28" i="13" a="1"/>
  <c r="W28" i="13" s="1"/>
  <c r="O39" i="13" a="1"/>
  <c r="O39" i="13" s="1"/>
  <c r="AA39" i="13" s="1"/>
  <c r="U44" i="13" a="1"/>
  <c r="U44" i="13" s="1"/>
  <c r="AG44" i="13" s="1"/>
  <c r="P47" i="13" a="1"/>
  <c r="P47" i="13" s="1"/>
  <c r="AB47" i="13" s="1"/>
  <c r="S54" i="13" a="1"/>
  <c r="S54" i="13" s="1"/>
  <c r="Q59" i="13" a="1"/>
  <c r="Q59" i="13" s="1"/>
  <c r="AC59" i="13" s="1"/>
  <c r="Q64" i="13" a="1"/>
  <c r="Q64" i="13" s="1"/>
  <c r="AC64" i="13" s="1"/>
  <c r="W71" i="13" a="1"/>
  <c r="W71" i="13" s="1"/>
  <c r="AI71" i="13" s="1"/>
  <c r="W75" i="13" a="1"/>
  <c r="W75" i="13" s="1"/>
  <c r="AI75" i="13" s="1"/>
  <c r="V88" i="13" a="1"/>
  <c r="V88" i="13" s="1"/>
  <c r="AH88" i="13" s="1"/>
  <c r="Q95" i="13" a="1"/>
  <c r="Q95" i="13" s="1"/>
  <c r="AC95" i="13" s="1"/>
  <c r="X99" i="13" a="1"/>
  <c r="X99" i="13" s="1"/>
  <c r="P102" i="13" a="1"/>
  <c r="P102" i="13" s="1"/>
  <c r="AB102" i="13" s="1"/>
  <c r="W123" i="13" a="1"/>
  <c r="W123" i="13" s="1"/>
  <c r="W138" i="13" a="1"/>
  <c r="W138" i="13" s="1"/>
  <c r="AI138" i="13" s="1"/>
  <c r="W148" i="13" a="1"/>
  <c r="W148" i="13" s="1"/>
  <c r="AI148" i="13" s="1"/>
  <c r="S152" i="13" a="1"/>
  <c r="S152" i="13" s="1"/>
  <c r="AE152" i="13" s="1"/>
  <c r="S155" i="13" a="1"/>
  <c r="S155" i="13" s="1"/>
  <c r="AE155" i="13" s="1"/>
  <c r="O63" i="13" a="1"/>
  <c r="O63" i="13" s="1"/>
  <c r="AA63" i="13" s="1"/>
  <c r="R64" i="13" a="1"/>
  <c r="R64" i="13" s="1"/>
  <c r="AD64" i="13" s="1"/>
  <c r="X75" i="13" a="1"/>
  <c r="X75" i="13" s="1"/>
  <c r="AJ75" i="13" s="1"/>
  <c r="S95" i="13" a="1"/>
  <c r="S95" i="13" s="1"/>
  <c r="AE95" i="13" s="1"/>
  <c r="O100" i="13" a="1"/>
  <c r="O100" i="13" s="1"/>
  <c r="AA100" i="13" s="1"/>
  <c r="S107" i="13" a="1"/>
  <c r="S107" i="13" s="1"/>
  <c r="AE107" i="13" s="1"/>
  <c r="X123" i="13" a="1"/>
  <c r="X123" i="13" s="1"/>
  <c r="W131" i="13" a="1"/>
  <c r="W131" i="13" s="1"/>
  <c r="P135" i="13" a="1"/>
  <c r="P135" i="13" s="1"/>
  <c r="AB135" i="13" s="1"/>
  <c r="X148" i="13" a="1"/>
  <c r="X148" i="13" s="1"/>
  <c r="AJ148" i="13" s="1"/>
  <c r="T152" i="13" a="1"/>
  <c r="T152" i="13" s="1"/>
  <c r="AF152" i="13" s="1"/>
  <c r="Q23" i="13" a="1"/>
  <c r="Q23" i="13" s="1"/>
  <c r="AC23" i="13" s="1"/>
  <c r="Q32" i="13" a="1"/>
  <c r="Q32" i="13" s="1"/>
  <c r="AC32" i="13" s="1"/>
  <c r="Q39" i="13" a="1"/>
  <c r="Q39" i="13" s="1"/>
  <c r="AC39" i="13" s="1"/>
  <c r="Q40" i="13" a="1"/>
  <c r="Q40" i="13" s="1"/>
  <c r="AC40" i="13" s="1"/>
  <c r="R42" i="13" a="1"/>
  <c r="R42" i="13" s="1"/>
  <c r="R52" i="13" a="1"/>
  <c r="R52" i="13" s="1"/>
  <c r="AD52" i="13" s="1"/>
  <c r="U54" i="13" a="1"/>
  <c r="U54" i="13" s="1"/>
  <c r="AG54" i="13" s="1"/>
  <c r="S59" i="13" a="1"/>
  <c r="S59" i="13" s="1"/>
  <c r="U64" i="13" a="1"/>
  <c r="U64" i="13" s="1"/>
  <c r="Q78" i="13" a="1"/>
  <c r="Q78" i="13" s="1"/>
  <c r="R100" i="13" a="1"/>
  <c r="R100" i="13" s="1"/>
  <c r="V102" i="13" a="1"/>
  <c r="V102" i="13" s="1"/>
  <c r="AH102" i="13" s="1"/>
  <c r="U124" i="13" a="1"/>
  <c r="U124" i="13" s="1"/>
  <c r="AG124" i="13" s="1"/>
  <c r="X131" i="13" a="1"/>
  <c r="X131" i="13" s="1"/>
  <c r="AJ131" i="13" s="1"/>
  <c r="Q135" i="13" a="1"/>
  <c r="Q135" i="13" s="1"/>
  <c r="AC135" i="13" s="1"/>
  <c r="O152" i="13" a="1"/>
  <c r="O152" i="13" s="1"/>
  <c r="AA152" i="13" s="1"/>
  <c r="U152" i="13" a="1"/>
  <c r="U152" i="13" s="1"/>
  <c r="V152" i="13" a="1"/>
  <c r="V152" i="13" s="1"/>
  <c r="AH152" i="13" s="1"/>
  <c r="R152" i="13" a="1"/>
  <c r="R152" i="13" s="1"/>
  <c r="AD152" i="13" s="1"/>
  <c r="Q152" i="13" a="1"/>
  <c r="Q152" i="13" s="1"/>
  <c r="P152" i="13" a="1"/>
  <c r="P152" i="13" s="1"/>
  <c r="P140" i="13" a="1"/>
  <c r="P140" i="13" s="1"/>
  <c r="V140" i="13" a="1"/>
  <c r="V140" i="13" s="1"/>
  <c r="AH140" i="13" s="1"/>
  <c r="U140" i="13" a="1"/>
  <c r="U140" i="13" s="1"/>
  <c r="AG140" i="13" s="1"/>
  <c r="O140" i="13" a="1"/>
  <c r="O140" i="13" s="1"/>
  <c r="AA140" i="13" s="1"/>
  <c r="W140" i="13" a="1"/>
  <c r="W140" i="13" s="1"/>
  <c r="AI140" i="13" s="1"/>
  <c r="R140" i="13" a="1"/>
  <c r="R140" i="13" s="1"/>
  <c r="AD140" i="13" s="1"/>
  <c r="Q140" i="13" a="1"/>
  <c r="Q140" i="13" s="1"/>
  <c r="P128" i="13" a="1"/>
  <c r="P128" i="13" s="1"/>
  <c r="AB128" i="13" s="1"/>
  <c r="W128" i="13" a="1"/>
  <c r="W128" i="13" s="1"/>
  <c r="AI128" i="13" s="1"/>
  <c r="V128" i="13" a="1"/>
  <c r="V128" i="13" s="1"/>
  <c r="AH128" i="13" s="1"/>
  <c r="S128" i="13" a="1"/>
  <c r="S128" i="13" s="1"/>
  <c r="AE128" i="13" s="1"/>
  <c r="R128" i="13" a="1"/>
  <c r="R128" i="13" s="1"/>
  <c r="AD128" i="13" s="1"/>
  <c r="Q128" i="13" a="1"/>
  <c r="Q128" i="13" s="1"/>
  <c r="AC128" i="13" s="1"/>
  <c r="T128" i="13" a="1"/>
  <c r="T128" i="13" s="1"/>
  <c r="AF128" i="13" s="1"/>
  <c r="U116" i="13" a="1"/>
  <c r="U116" i="13" s="1"/>
  <c r="AG116" i="13" s="1"/>
  <c r="R116" i="13" a="1"/>
  <c r="R116" i="13" s="1"/>
  <c r="AD116" i="13" s="1"/>
  <c r="Q116" i="13" a="1"/>
  <c r="Q116" i="13" s="1"/>
  <c r="AC116" i="13" s="1"/>
  <c r="V116" i="13" a="1"/>
  <c r="V116" i="13" s="1"/>
  <c r="AH116" i="13" s="1"/>
  <c r="W116" i="13" a="1"/>
  <c r="W116" i="13" s="1"/>
  <c r="AI116" i="13" s="1"/>
  <c r="T116" i="13" a="1"/>
  <c r="T116" i="13" s="1"/>
  <c r="AF116" i="13" s="1"/>
  <c r="O116" i="13" a="1"/>
  <c r="O116" i="13" s="1"/>
  <c r="W104" i="13" a="1"/>
  <c r="W104" i="13" s="1"/>
  <c r="AI104" i="13" s="1"/>
  <c r="R104" i="13" a="1"/>
  <c r="R104" i="13" s="1"/>
  <c r="AD104" i="13" s="1"/>
  <c r="Q104" i="13" a="1"/>
  <c r="Q104" i="13" s="1"/>
  <c r="AC104" i="13" s="1"/>
  <c r="V104" i="13" a="1"/>
  <c r="V104" i="13" s="1"/>
  <c r="AH104" i="13" s="1"/>
  <c r="T104" i="13" a="1"/>
  <c r="T104" i="13" s="1"/>
  <c r="AF104" i="13" s="1"/>
  <c r="S104" i="13" a="1"/>
  <c r="S104" i="13" s="1"/>
  <c r="AE104" i="13" s="1"/>
  <c r="U92" i="13" a="1"/>
  <c r="U92" i="13" s="1"/>
  <c r="AG92" i="13" s="1"/>
  <c r="V92" i="13" a="1"/>
  <c r="V92" i="13" s="1"/>
  <c r="AH92" i="13" s="1"/>
  <c r="S92" i="13" a="1"/>
  <c r="S92" i="13" s="1"/>
  <c r="AE92" i="13" s="1"/>
  <c r="R92" i="13" a="1"/>
  <c r="R92" i="13" s="1"/>
  <c r="AD92" i="13" s="1"/>
  <c r="Q92" i="13" a="1"/>
  <c r="Q92" i="13" s="1"/>
  <c r="AC92" i="13" s="1"/>
  <c r="W80" i="13" a="1"/>
  <c r="W80" i="13" s="1"/>
  <c r="X80" i="13" a="1"/>
  <c r="X80" i="13" s="1"/>
  <c r="AJ80" i="13" s="1"/>
  <c r="V80" i="13" a="1"/>
  <c r="V80" i="13" s="1"/>
  <c r="S80" i="13" a="1"/>
  <c r="S80" i="13" s="1"/>
  <c r="AE80" i="13" s="1"/>
  <c r="Q80" i="13" a="1"/>
  <c r="Q80" i="13" s="1"/>
  <c r="AC80" i="13" s="1"/>
  <c r="X68" i="13" a="1"/>
  <c r="X68" i="13" s="1"/>
  <c r="AJ68" i="13" s="1"/>
  <c r="U68" i="13" a="1"/>
  <c r="U68" i="13" s="1"/>
  <c r="AG68" i="13" s="1"/>
  <c r="T68" i="13" a="1"/>
  <c r="T68" i="13" s="1"/>
  <c r="AF68" i="13" s="1"/>
  <c r="R68" i="13" a="1"/>
  <c r="R68" i="13" s="1"/>
  <c r="AD68" i="13" s="1"/>
  <c r="O68" i="13" a="1"/>
  <c r="O68" i="13" s="1"/>
  <c r="AA68" i="13" s="1"/>
  <c r="S56" i="13" a="1"/>
  <c r="S56" i="13" s="1"/>
  <c r="AE56" i="13" s="1"/>
  <c r="X56" i="13" a="1"/>
  <c r="X56" i="13" s="1"/>
  <c r="AJ56" i="13" s="1"/>
  <c r="O56" i="13" a="1"/>
  <c r="O56" i="13" s="1"/>
  <c r="P44" i="13" a="1"/>
  <c r="P44" i="13" s="1"/>
  <c r="AB44" i="13" s="1"/>
  <c r="W44" i="13" a="1"/>
  <c r="W44" i="13" s="1"/>
  <c r="X20" i="13" a="1"/>
  <c r="X20" i="13" s="1"/>
  <c r="V20" i="13" a="1"/>
  <c r="V20" i="13" s="1"/>
  <c r="AH20" i="13" s="1"/>
  <c r="X10" i="13" a="1"/>
  <c r="X10" i="13" s="1"/>
  <c r="T13" i="13" a="1"/>
  <c r="T13" i="13" s="1"/>
  <c r="AF13" i="13" s="1"/>
  <c r="T16" i="13" a="1"/>
  <c r="T16" i="13" s="1"/>
  <c r="AF16" i="13" s="1"/>
  <c r="T20" i="13" a="1"/>
  <c r="T20" i="13" s="1"/>
  <c r="AF20" i="13" s="1"/>
  <c r="S23" i="13" a="1"/>
  <c r="S23" i="13" s="1"/>
  <c r="AE23" i="13" s="1"/>
  <c r="W25" i="13" a="1"/>
  <c r="W25" i="13" s="1"/>
  <c r="AI25" i="13" s="1"/>
  <c r="X27" i="13" a="1"/>
  <c r="X27" i="13" s="1"/>
  <c r="AJ27" i="13" s="1"/>
  <c r="R35" i="13" a="1"/>
  <c r="R35" i="13" s="1"/>
  <c r="AD35" i="13" s="1"/>
  <c r="R39" i="13" a="1"/>
  <c r="R39" i="13" s="1"/>
  <c r="AD39" i="13" s="1"/>
  <c r="R40" i="13" a="1"/>
  <c r="R40" i="13" s="1"/>
  <c r="S47" i="13" a="1"/>
  <c r="S47" i="13" s="1"/>
  <c r="AE47" i="13" s="1"/>
  <c r="P51" i="13" a="1"/>
  <c r="P51" i="13" s="1"/>
  <c r="AB51" i="13" s="1"/>
  <c r="P63" i="13" a="1"/>
  <c r="P63" i="13" s="1"/>
  <c r="AB63" i="13" s="1"/>
  <c r="Q68" i="13" a="1"/>
  <c r="Q68" i="13" s="1"/>
  <c r="AC68" i="13" s="1"/>
  <c r="R76" i="13" a="1"/>
  <c r="R76" i="13" s="1"/>
  <c r="AD76" i="13" s="1"/>
  <c r="R78" i="13" a="1"/>
  <c r="R78" i="13" s="1"/>
  <c r="AD78" i="13" s="1"/>
  <c r="P80" i="13" a="1"/>
  <c r="P80" i="13" s="1"/>
  <c r="AB80" i="13" s="1"/>
  <c r="X104" i="13" a="1"/>
  <c r="X104" i="13" s="1"/>
  <c r="AJ104" i="13" s="1"/>
  <c r="T107" i="13" a="1"/>
  <c r="T107" i="13" s="1"/>
  <c r="AF107" i="13" s="1"/>
  <c r="P111" i="13" a="1"/>
  <c r="P111" i="13" s="1"/>
  <c r="O128" i="13" a="1"/>
  <c r="O128" i="13" s="1"/>
  <c r="AA128" i="13" s="1"/>
  <c r="P136" i="13" a="1"/>
  <c r="P136" i="13" s="1"/>
  <c r="AB136" i="13" s="1"/>
  <c r="X152" i="13" a="1"/>
  <c r="X152" i="13" s="1"/>
  <c r="AJ152" i="13" s="1"/>
  <c r="Q63" i="13" a="1"/>
  <c r="Q63" i="13" s="1"/>
  <c r="W64" i="13" a="1"/>
  <c r="W64" i="13" s="1"/>
  <c r="AI64" i="13" s="1"/>
  <c r="T76" i="13" a="1"/>
  <c r="T76" i="13" s="1"/>
  <c r="AF76" i="13" s="1"/>
  <c r="R80" i="13" a="1"/>
  <c r="R80" i="13" s="1"/>
  <c r="AD80" i="13" s="1"/>
  <c r="S87" i="13" a="1"/>
  <c r="S87" i="13" s="1"/>
  <c r="AE87" i="13" s="1"/>
  <c r="X95" i="13" a="1"/>
  <c r="X95" i="13" s="1"/>
  <c r="AJ95" i="13" s="1"/>
  <c r="V100" i="13" a="1"/>
  <c r="V100" i="13" s="1"/>
  <c r="V107" i="13" a="1"/>
  <c r="V107" i="13" s="1"/>
  <c r="AH107" i="13" s="1"/>
  <c r="Q111" i="13" a="1"/>
  <c r="Q111" i="13" s="1"/>
  <c r="AC111" i="13" s="1"/>
  <c r="U128" i="13" a="1"/>
  <c r="U128" i="13" s="1"/>
  <c r="AG128" i="13" s="1"/>
  <c r="Q136" i="13" a="1"/>
  <c r="Q136" i="13" s="1"/>
  <c r="AC136" i="13" s="1"/>
  <c r="P143" i="13" a="1"/>
  <c r="P143" i="13" s="1"/>
  <c r="AB143" i="13" s="1"/>
  <c r="O150" i="13" a="1"/>
  <c r="O150" i="13" s="1"/>
  <c r="AA150" i="13" s="1"/>
  <c r="U150" i="13" a="1"/>
  <c r="U150" i="13" s="1"/>
  <c r="AG150" i="13" s="1"/>
  <c r="T150" i="13" a="1"/>
  <c r="T150" i="13" s="1"/>
  <c r="AF150" i="13" s="1"/>
  <c r="S150" i="13" a="1"/>
  <c r="S150" i="13" s="1"/>
  <c r="AE150" i="13" s="1"/>
  <c r="R150" i="13" a="1"/>
  <c r="R150" i="13" s="1"/>
  <c r="AD150" i="13" s="1"/>
  <c r="P150" i="13" a="1"/>
  <c r="P150" i="13" s="1"/>
  <c r="AB150" i="13" s="1"/>
  <c r="O138" i="13" a="1"/>
  <c r="O138" i="13" s="1"/>
  <c r="AA138" i="13" s="1"/>
  <c r="U138" i="13" a="1"/>
  <c r="U138" i="13" s="1"/>
  <c r="T138" i="13" a="1"/>
  <c r="T138" i="13" s="1"/>
  <c r="AF138" i="13" s="1"/>
  <c r="S138" i="13" a="1"/>
  <c r="S138" i="13" s="1"/>
  <c r="R138" i="13" a="1"/>
  <c r="R138" i="13" s="1"/>
  <c r="AD138" i="13" s="1"/>
  <c r="Q138" i="13" a="1"/>
  <c r="Q138" i="13" s="1"/>
  <c r="AC138" i="13" s="1"/>
  <c r="P138" i="13" a="1"/>
  <c r="P138" i="13" s="1"/>
  <c r="AB138" i="13" s="1"/>
  <c r="P126" i="13" a="1"/>
  <c r="P126" i="13" s="1"/>
  <c r="AB126" i="13" s="1"/>
  <c r="V126" i="13" a="1"/>
  <c r="V126" i="13" s="1"/>
  <c r="AH126" i="13" s="1"/>
  <c r="X126" i="13" a="1"/>
  <c r="X126" i="13" s="1"/>
  <c r="AJ126" i="13" s="1"/>
  <c r="W126" i="13" a="1"/>
  <c r="W126" i="13" s="1"/>
  <c r="AI126" i="13" s="1"/>
  <c r="S126" i="13" a="1"/>
  <c r="S126" i="13" s="1"/>
  <c r="AE126" i="13" s="1"/>
  <c r="R126" i="13" a="1"/>
  <c r="R126" i="13" s="1"/>
  <c r="AD126" i="13" s="1"/>
  <c r="Q126" i="13" a="1"/>
  <c r="Q126" i="13" s="1"/>
  <c r="AC126" i="13" s="1"/>
  <c r="R114" i="13" a="1"/>
  <c r="R114" i="13" s="1"/>
  <c r="AD114" i="13" s="1"/>
  <c r="Q114" i="13" a="1"/>
  <c r="Q114" i="13" s="1"/>
  <c r="AC114" i="13" s="1"/>
  <c r="U114" i="13" a="1"/>
  <c r="U114" i="13" s="1"/>
  <c r="T114" i="13" a="1"/>
  <c r="T114" i="13" s="1"/>
  <c r="AF114" i="13" s="1"/>
  <c r="S114" i="13" a="1"/>
  <c r="S114" i="13" s="1"/>
  <c r="AE114" i="13" s="1"/>
  <c r="O114" i="13" a="1"/>
  <c r="O114" i="13" s="1"/>
  <c r="AA114" i="13" s="1"/>
  <c r="W114" i="13" a="1"/>
  <c r="W114" i="13" s="1"/>
  <c r="AI114" i="13" s="1"/>
  <c r="V114" i="13" a="1"/>
  <c r="V114" i="13" s="1"/>
  <c r="AH114" i="13" s="1"/>
  <c r="AA102" i="13"/>
  <c r="S102" i="13" a="1"/>
  <c r="S102" i="13" s="1"/>
  <c r="AE102" i="13" s="1"/>
  <c r="T102" i="13" a="1"/>
  <c r="T102" i="13" s="1"/>
  <c r="AF102" i="13" s="1"/>
  <c r="R102" i="13" a="1"/>
  <c r="R102" i="13" s="1"/>
  <c r="X102" i="13" a="1"/>
  <c r="X102" i="13" s="1"/>
  <c r="U102" i="13" a="1"/>
  <c r="U102" i="13" s="1"/>
  <c r="AG102" i="13" s="1"/>
  <c r="W90" i="13" a="1"/>
  <c r="W90" i="13" s="1"/>
  <c r="X90" i="13" a="1"/>
  <c r="X90" i="13" s="1"/>
  <c r="T90" i="13" a="1"/>
  <c r="T90" i="13" s="1"/>
  <c r="AF90" i="13" s="1"/>
  <c r="S90" i="13" a="1"/>
  <c r="S90" i="13" s="1"/>
  <c r="AE90" i="13" s="1"/>
  <c r="X78" i="13" a="1"/>
  <c r="X78" i="13" s="1"/>
  <c r="AJ78" i="13" s="1"/>
  <c r="W78" i="13" a="1"/>
  <c r="W78" i="13" s="1"/>
  <c r="AI78" i="13" s="1"/>
  <c r="U78" i="13" a="1"/>
  <c r="U78" i="13" s="1"/>
  <c r="AG78" i="13" s="1"/>
  <c r="O78" i="13" a="1"/>
  <c r="O78" i="13" s="1"/>
  <c r="AA78" i="13" s="1"/>
  <c r="T78" i="13" a="1"/>
  <c r="T78" i="13" s="1"/>
  <c r="AF78" i="13" s="1"/>
  <c r="O66" i="13" a="1"/>
  <c r="O66" i="13" s="1"/>
  <c r="AA66" i="13" s="1"/>
  <c r="W66" i="13" a="1"/>
  <c r="W66" i="13" s="1"/>
  <c r="T66" i="13" a="1"/>
  <c r="T66" i="13" s="1"/>
  <c r="AF66" i="13" s="1"/>
  <c r="U66" i="13" a="1"/>
  <c r="U66" i="13" s="1"/>
  <c r="AG66" i="13" s="1"/>
  <c r="P54" i="13" a="1"/>
  <c r="P54" i="13" s="1"/>
  <c r="AB54" i="13" s="1"/>
  <c r="O54" i="13" a="1"/>
  <c r="O54" i="13" s="1"/>
  <c r="AA54" i="13" s="1"/>
  <c r="T54" i="13" a="1"/>
  <c r="T54" i="13" s="1"/>
  <c r="AA42" i="13"/>
  <c r="Q42" i="13" a="1"/>
  <c r="Q42" i="13" s="1"/>
  <c r="AC42" i="13" s="1"/>
  <c r="X30" i="13" a="1"/>
  <c r="X30" i="13" s="1"/>
  <c r="AJ30" i="13" s="1"/>
  <c r="O30" i="13" a="1"/>
  <c r="O30" i="13" s="1"/>
  <c r="V13" i="13" a="1"/>
  <c r="V13" i="13" s="1"/>
  <c r="AH13" i="13" s="1"/>
  <c r="R15" i="13" a="1"/>
  <c r="R15" i="13" s="1"/>
  <c r="AD15" i="13" s="1"/>
  <c r="V16" i="13" a="1"/>
  <c r="V16" i="13" s="1"/>
  <c r="AH16" i="13" s="1"/>
  <c r="P18" i="13" a="1"/>
  <c r="P18" i="13" s="1"/>
  <c r="U20" i="13" a="1"/>
  <c r="U20" i="13" s="1"/>
  <c r="AG20" i="13" s="1"/>
  <c r="U23" i="13" a="1"/>
  <c r="U23" i="13" s="1"/>
  <c r="AG23" i="13" s="1"/>
  <c r="O27" i="13" a="1"/>
  <c r="O27" i="13" s="1"/>
  <c r="Q28" i="13" a="1"/>
  <c r="Q28" i="13" s="1"/>
  <c r="AC28" i="13" s="1"/>
  <c r="S30" i="13" a="1"/>
  <c r="S30" i="13" s="1"/>
  <c r="AE30" i="13" s="1"/>
  <c r="S32" i="13" a="1"/>
  <c r="S32" i="13" s="1"/>
  <c r="AE32" i="13" s="1"/>
  <c r="S35" i="13" a="1"/>
  <c r="S35" i="13" s="1"/>
  <c r="AE35" i="13" s="1"/>
  <c r="S40" i="13" a="1"/>
  <c r="S40" i="13" s="1"/>
  <c r="U42" i="13" a="1"/>
  <c r="U42" i="13" s="1"/>
  <c r="AG42" i="13" s="1"/>
  <c r="U52" i="13" a="1"/>
  <c r="U52" i="13" s="1"/>
  <c r="AG52" i="13" s="1"/>
  <c r="X54" i="13" a="1"/>
  <c r="X54" i="13" s="1"/>
  <c r="S66" i="13" a="1"/>
  <c r="S66" i="13" s="1"/>
  <c r="AE66" i="13" s="1"/>
  <c r="V68" i="13" a="1"/>
  <c r="V68" i="13" s="1"/>
  <c r="V76" i="13" a="1"/>
  <c r="V76" i="13" s="1"/>
  <c r="AH76" i="13" s="1"/>
  <c r="T80" i="13" a="1"/>
  <c r="T80" i="13" s="1"/>
  <c r="AF80" i="13" s="1"/>
  <c r="W100" i="13" a="1"/>
  <c r="W100" i="13" s="1"/>
  <c r="AI100" i="13" s="1"/>
  <c r="W107" i="13" a="1"/>
  <c r="W107" i="13" s="1"/>
  <c r="AI107" i="13" s="1"/>
  <c r="R111" i="13" a="1"/>
  <c r="R111" i="13" s="1"/>
  <c r="AD111" i="13" s="1"/>
  <c r="X114" i="13" a="1"/>
  <c r="X114" i="13" s="1"/>
  <c r="AJ114" i="13" s="1"/>
  <c r="X128" i="13" a="1"/>
  <c r="X128" i="13" s="1"/>
  <c r="S140" i="13" a="1"/>
  <c r="S140" i="13" s="1"/>
  <c r="AE140" i="13" s="1"/>
  <c r="S143" i="13" a="1"/>
  <c r="S143" i="13" s="1"/>
  <c r="AE143" i="13" s="1"/>
  <c r="V150" i="13" a="1"/>
  <c r="V150" i="13" s="1"/>
  <c r="AH150" i="13" s="1"/>
  <c r="V19" i="13" a="1"/>
  <c r="V19" i="13" s="1"/>
  <c r="AG27" i="13"/>
  <c r="AI142" i="13"/>
  <c r="AD94" i="13"/>
  <c r="AD70" i="13"/>
  <c r="AH34" i="13"/>
  <c r="AG22" i="13"/>
  <c r="AB39" i="13"/>
  <c r="AD82" i="13"/>
  <c r="AE21" i="13"/>
  <c r="AF143" i="13"/>
  <c r="AE46" i="13"/>
  <c r="AA90" i="13"/>
  <c r="AI66" i="13"/>
  <c r="AG30" i="13"/>
  <c r="AI112" i="13"/>
  <c r="AJ64" i="13"/>
  <c r="AI52" i="13"/>
  <c r="AG40" i="13"/>
  <c r="AA104" i="13"/>
  <c r="AH80" i="13"/>
  <c r="AI44" i="13"/>
  <c r="AC127" i="13"/>
  <c r="AE55" i="13"/>
  <c r="AF31" i="13"/>
  <c r="AE19" i="13"/>
  <c r="AB89" i="13"/>
  <c r="AB65" i="13"/>
  <c r="AF53" i="13"/>
  <c r="AD29" i="13"/>
  <c r="AI17" i="13"/>
  <c r="AD71" i="13"/>
  <c r="AG71" i="13"/>
  <c r="AB71" i="13"/>
  <c r="AH58" i="13"/>
  <c r="AA23" i="13"/>
  <c r="AC46" i="13"/>
  <c r="AJ69" i="13"/>
  <c r="AI69" i="13"/>
  <c r="AA20" i="13"/>
  <c r="AJ20" i="13"/>
  <c r="AI20" i="13"/>
  <c r="AB67" i="13"/>
  <c r="AA55" i="13"/>
  <c r="AI118" i="13"/>
  <c r="AI152" i="13"/>
  <c r="AJ32" i="13"/>
  <c r="AI21" i="13"/>
  <c r="AH30" i="13"/>
  <c r="AH35" i="13"/>
  <c r="AH67" i="13"/>
  <c r="AG80" i="13"/>
  <c r="AH90" i="13"/>
  <c r="AA129" i="13"/>
  <c r="AF140" i="13"/>
  <c r="AE59" i="13"/>
  <c r="AB70" i="13"/>
  <c r="AD34" i="13"/>
  <c r="AI59" i="13"/>
  <c r="AD45" i="13"/>
  <c r="AH45" i="13"/>
  <c r="AD46" i="13"/>
  <c r="AF44" i="13"/>
  <c r="AE44" i="13"/>
  <c r="AD44" i="13"/>
  <c r="AC44" i="13"/>
  <c r="AF21" i="13"/>
  <c r="AC82" i="13"/>
  <c r="AH21" i="13"/>
  <c r="AA33" i="13"/>
  <c r="AB20" i="13"/>
  <c r="AJ21" i="13"/>
  <c r="AI30" i="13"/>
  <c r="AI90" i="13"/>
  <c r="AB94" i="13"/>
  <c r="AC102" i="13"/>
  <c r="AF83" i="13"/>
  <c r="AB83" i="13"/>
  <c r="AH23" i="13"/>
  <c r="AA142" i="13"/>
  <c r="AJ142" i="13"/>
  <c r="AI82" i="13"/>
  <c r="AI34" i="13"/>
  <c r="AJ34" i="13"/>
  <c r="AH141" i="13"/>
  <c r="AJ105" i="13"/>
  <c r="AI105" i="13"/>
  <c r="AH105" i="13"/>
  <c r="AI57" i="13"/>
  <c r="AA57" i="13"/>
  <c r="AJ59" i="13"/>
  <c r="AA93" i="13"/>
  <c r="AE142" i="13"/>
  <c r="AD69" i="13"/>
  <c r="AJ116" i="13"/>
  <c r="AA80" i="13"/>
  <c r="AH32" i="13"/>
  <c r="AD32" i="13"/>
  <c r="AG32" i="13"/>
  <c r="AF32" i="13"/>
  <c r="AD139" i="13"/>
  <c r="AC139" i="13"/>
  <c r="AE103" i="13"/>
  <c r="AH91" i="13"/>
  <c r="AG19" i="13"/>
  <c r="AJ19" i="13"/>
  <c r="AH19" i="13"/>
  <c r="AI19" i="13"/>
  <c r="AF19" i="13"/>
  <c r="AG21" i="13"/>
  <c r="AF67" i="13"/>
  <c r="AE42" i="13"/>
  <c r="AJ42" i="13"/>
  <c r="AD19" i="13"/>
  <c r="AC20" i="13"/>
  <c r="AA22" i="13"/>
  <c r="AB42" i="13"/>
  <c r="AB45" i="13"/>
  <c r="AG55" i="13"/>
  <c r="AC58" i="13"/>
  <c r="AJ67" i="13"/>
  <c r="AC94" i="13"/>
  <c r="AC105" i="13"/>
  <c r="AC129" i="13"/>
  <c r="AF94" i="13"/>
  <c r="AA47" i="13"/>
  <c r="AJ47" i="13"/>
  <c r="AI47" i="13"/>
  <c r="AA46" i="13"/>
  <c r="AA82" i="13"/>
  <c r="AE106" i="13"/>
  <c r="AH130" i="13"/>
  <c r="AH153" i="13"/>
  <c r="AE81" i="13"/>
  <c r="AG81" i="13"/>
  <c r="AF81" i="13"/>
  <c r="AI33" i="13"/>
  <c r="AG155" i="13"/>
  <c r="AD56" i="13"/>
  <c r="AC56" i="13"/>
  <c r="AA56" i="13"/>
  <c r="AB93" i="13"/>
  <c r="AJ130" i="13"/>
  <c r="AG151" i="13"/>
  <c r="AI151" i="13"/>
  <c r="AH151" i="13"/>
  <c r="AB115" i="13"/>
  <c r="AI32" i="13"/>
  <c r="AG34" i="13"/>
  <c r="AA44" i="13"/>
  <c r="AH78" i="13"/>
  <c r="AB78" i="13"/>
  <c r="AB18" i="13"/>
  <c r="AA18" i="13"/>
  <c r="AG90" i="13"/>
  <c r="AD20" i="13"/>
  <c r="AH55" i="13"/>
  <c r="AD58" i="13"/>
  <c r="AA92" i="13"/>
  <c r="AD57" i="13"/>
  <c r="AG35" i="13"/>
  <c r="AF35" i="13"/>
  <c r="AE118" i="13"/>
  <c r="AI94" i="13"/>
  <c r="AF22" i="13"/>
  <c r="AD22" i="13"/>
  <c r="AH93" i="13"/>
  <c r="AG93" i="13"/>
  <c r="AF93" i="13"/>
  <c r="AD21" i="13"/>
  <c r="AA21" i="13"/>
  <c r="AC21" i="13"/>
  <c r="AB21" i="13"/>
  <c r="AB23" i="13"/>
  <c r="AH106" i="13"/>
  <c r="AI68" i="13"/>
  <c r="AH68" i="13"/>
  <c r="AD31" i="13"/>
  <c r="AB31" i="13"/>
  <c r="AC19" i="13"/>
  <c r="AI93" i="13"/>
  <c r="AA131" i="13"/>
  <c r="AE54" i="13"/>
  <c r="AH69" i="13"/>
  <c r="AE20" i="13"/>
  <c r="AG31" i="13"/>
  <c r="AC43" i="13"/>
  <c r="AE45" i="13"/>
  <c r="AF56" i="13"/>
  <c r="AE68" i="13"/>
  <c r="AB81" i="13"/>
  <c r="AB106" i="13"/>
  <c r="AE154" i="13"/>
  <c r="AF58" i="13"/>
  <c r="AH17" i="13"/>
  <c r="AJ17" i="13"/>
  <c r="AG29" i="13"/>
  <c r="AJ53" i="13"/>
  <c r="AD89" i="13"/>
  <c r="AB125" i="13"/>
  <c r="AA101" i="13"/>
  <c r="AF40" i="13"/>
  <c r="AE89" i="13"/>
  <c r="AH100" i="13"/>
  <c r="AD100" i="13"/>
  <c r="AA52" i="13"/>
  <c r="AG63" i="13"/>
  <c r="AD136" i="13"/>
  <c r="AD41" i="13"/>
  <c r="AB41" i="13"/>
  <c r="AG65" i="13"/>
  <c r="AE65" i="13"/>
  <c r="AB77" i="13"/>
  <c r="AA89" i="13"/>
  <c r="AJ89" i="13"/>
  <c r="AH113" i="13"/>
  <c r="AA113" i="13"/>
  <c r="AF125" i="13"/>
  <c r="AE125" i="13"/>
  <c r="AI137" i="13"/>
  <c r="AC137" i="13"/>
  <c r="AB137" i="13"/>
  <c r="AH149" i="13"/>
  <c r="AG149" i="13"/>
  <c r="AF149" i="13"/>
  <c r="AD149" i="13"/>
  <c r="AD75" i="13"/>
  <c r="AD124" i="13"/>
  <c r="AB147" i="13"/>
  <c r="AF42" i="13"/>
  <c r="AD42" i="13"/>
  <c r="AJ54" i="13"/>
  <c r="AJ66" i="13"/>
  <c r="AH66" i="13"/>
  <c r="AE78" i="13"/>
  <c r="AC78" i="13"/>
  <c r="AJ90" i="13"/>
  <c r="AD90" i="13"/>
  <c r="AB90" i="13"/>
  <c r="AJ102" i="13"/>
  <c r="AD102" i="13"/>
  <c r="AG114" i="13"/>
  <c r="AA126" i="13"/>
  <c r="AJ138" i="13"/>
  <c r="AG138" i="13"/>
  <c r="AE138" i="13"/>
  <c r="AJ150" i="13"/>
  <c r="AG111" i="13"/>
  <c r="AJ76" i="13"/>
  <c r="AB52" i="13"/>
  <c r="AF15" i="13"/>
  <c r="AI16" i="13"/>
  <c r="AF39" i="13"/>
  <c r="AA75" i="13"/>
  <c r="AA111" i="13"/>
  <c r="AH43" i="13"/>
  <c r="AF43" i="13"/>
  <c r="AD55" i="13"/>
  <c r="AB55" i="13"/>
  <c r="AE91" i="13"/>
  <c r="AH103" i="13"/>
  <c r="AD127" i="13"/>
  <c r="AJ139" i="13"/>
  <c r="AI139" i="13"/>
  <c r="AC151" i="13"/>
  <c r="AE123" i="13"/>
  <c r="AG112" i="13"/>
  <c r="AF112" i="13"/>
  <c r="AE39" i="13"/>
  <c r="AI76" i="13"/>
  <c r="AB111" i="13"/>
  <c r="AF123" i="13"/>
  <c r="AF147" i="13"/>
  <c r="AJ44" i="13"/>
  <c r="AH44" i="13"/>
  <c r="AB56" i="13"/>
  <c r="AG56" i="13"/>
  <c r="AB68" i="13"/>
  <c r="AI80" i="13"/>
  <c r="AB92" i="13"/>
  <c r="AJ92" i="13"/>
  <c r="AF92" i="13"/>
  <c r="AB104" i="13"/>
  <c r="AG104" i="13"/>
  <c r="AB116" i="13"/>
  <c r="AE116" i="13"/>
  <c r="AA116" i="13"/>
  <c r="AJ128" i="13"/>
  <c r="AC140" i="13"/>
  <c r="AB140" i="13"/>
  <c r="AJ140" i="13"/>
  <c r="AC152" i="13"/>
  <c r="AB152" i="13"/>
  <c r="AG152" i="13"/>
  <c r="AE99" i="13"/>
  <c r="AF99" i="13"/>
  <c r="AB99" i="13"/>
  <c r="AI27" i="13"/>
  <c r="AB64" i="13"/>
  <c r="AG16" i="13"/>
  <c r="AA28" i="13"/>
  <c r="AG76" i="13"/>
  <c r="AA27" i="13"/>
  <c r="AD28" i="13"/>
  <c r="AH15" i="13"/>
  <c r="AD18" i="13"/>
  <c r="AF23" i="13"/>
  <c r="AB27" i="13"/>
  <c r="AH39" i="13"/>
  <c r="AH42" i="13"/>
  <c r="AC54" i="13"/>
  <c r="AA64" i="13"/>
  <c r="AI65" i="13"/>
  <c r="AC75" i="13"/>
  <c r="AA77" i="13"/>
  <c r="AC83" i="13"/>
  <c r="AF89" i="13"/>
  <c r="AA99" i="13"/>
  <c r="AB119" i="13"/>
  <c r="AG123" i="13"/>
  <c r="AE137" i="13"/>
  <c r="AC150" i="13"/>
  <c r="AF87" i="13"/>
  <c r="AC87" i="13"/>
  <c r="AB87" i="13"/>
  <c r="AI88" i="13"/>
  <c r="AG88" i="13"/>
  <c r="AH40" i="13"/>
  <c r="AI40" i="13"/>
  <c r="AG39" i="13"/>
  <c r="AI15" i="13"/>
  <c r="AE18" i="13"/>
  <c r="AC27" i="13"/>
  <c r="AF28" i="13"/>
  <c r="AI42" i="13"/>
  <c r="AA51" i="13"/>
  <c r="AD54" i="13"/>
  <c r="AF71" i="13"/>
  <c r="AC77" i="13"/>
  <c r="AG89" i="13"/>
  <c r="AC99" i="13"/>
  <c r="AH111" i="13"/>
  <c r="AH123" i="13"/>
  <c r="AF137" i="13"/>
  <c r="AI147" i="13"/>
  <c r="AF148" i="13"/>
  <c r="AD148" i="13"/>
  <c r="AH63" i="13"/>
  <c r="AJ15" i="13"/>
  <c r="AD27" i="13"/>
  <c r="AF75" i="13"/>
  <c r="AA88" i="13"/>
  <c r="AA148" i="13"/>
  <c r="AH47" i="13"/>
  <c r="AG83" i="13"/>
  <c r="AE83" i="13"/>
  <c r="AH95" i="13"/>
  <c r="AF95" i="13"/>
  <c r="AB95" i="13"/>
  <c r="AA95" i="13"/>
  <c r="AH119" i="13"/>
  <c r="AC119" i="13"/>
  <c r="AA119" i="13"/>
  <c r="AI131" i="13"/>
  <c r="AH131" i="13"/>
  <c r="AA143" i="13"/>
  <c r="AA155" i="13"/>
  <c r="AH18" i="13"/>
  <c r="AI23" i="13"/>
  <c r="AE27" i="13"/>
  <c r="AH28" i="13"/>
  <c r="AA30" i="13"/>
  <c r="AC47" i="13"/>
  <c r="AF51" i="13"/>
  <c r="AF54" i="13"/>
  <c r="AG64" i="13"/>
  <c r="AB66" i="13"/>
  <c r="AF77" i="13"/>
  <c r="AI83" i="13"/>
  <c r="AB88" i="13"/>
  <c r="AF101" i="13"/>
  <c r="AB112" i="13"/>
  <c r="AJ123" i="13"/>
  <c r="AF126" i="13"/>
  <c r="AE148" i="13"/>
  <c r="AF17" i="13"/>
  <c r="AI18" i="13"/>
  <c r="AJ23" i="13"/>
  <c r="AF27" i="13"/>
  <c r="AI28" i="13"/>
  <c r="AB30" i="13"/>
  <c r="AC35" i="13"/>
  <c r="AD40" i="13"/>
  <c r="AH41" i="13"/>
  <c r="AB53" i="13"/>
  <c r="AC66" i="13"/>
  <c r="AI99" i="13"/>
  <c r="AD107" i="13"/>
  <c r="AG119" i="13"/>
  <c r="AI150" i="13"/>
  <c r="AE135" i="13"/>
  <c r="AG135" i="13"/>
  <c r="AF63" i="13"/>
  <c r="AG136" i="13"/>
  <c r="AE15" i="13"/>
  <c r="AC51" i="13"/>
  <c r="AE64" i="13"/>
  <c r="AI123" i="13"/>
  <c r="AH59" i="13"/>
  <c r="AA59" i="13"/>
  <c r="AD16" i="13"/>
  <c r="AJ18" i="13"/>
  <c r="AJ28" i="13"/>
  <c r="AC30" i="13"/>
  <c r="AE40" i="13"/>
  <c r="AH51" i="13"/>
  <c r="AC53" i="13"/>
  <c r="AH54" i="13"/>
  <c r="AC63" i="13"/>
  <c r="AD66" i="13"/>
  <c r="AJ99" i="13"/>
  <c r="AG107" i="13"/>
  <c r="AI124" i="13"/>
  <c r="AA136" i="13"/>
  <c r="AE151" i="13"/>
  <c r="AC155" i="13"/>
  <c r="AE117" i="13"/>
  <c r="AD129" i="13"/>
  <c r="AE153" i="13"/>
  <c r="AD153" i="13"/>
  <c r="AF130" i="13"/>
  <c r="AG142" i="13"/>
  <c r="AF142" i="13"/>
  <c r="AG154" i="13"/>
  <c r="AG120" i="13"/>
  <c r="AG141" i="13"/>
  <c r="AE144" i="13"/>
  <c r="X75" i="26"/>
  <c r="AF75" i="26" s="1"/>
  <c r="E18" i="26"/>
  <c r="H9" i="26"/>
  <c r="F15" i="26"/>
  <c r="G14" i="26"/>
  <c r="F17" i="26"/>
  <c r="G9" i="26"/>
  <c r="E10" i="26"/>
  <c r="G13" i="26"/>
  <c r="I9" i="26"/>
  <c r="J9" i="26" s="1"/>
  <c r="K9" i="26" s="1"/>
  <c r="E14" i="26"/>
  <c r="G17" i="26"/>
  <c r="L12" i="26"/>
  <c r="X12" i="26" s="1"/>
  <c r="M11" i="26"/>
  <c r="F16" i="26"/>
  <c r="H18" i="26"/>
  <c r="L17" i="26"/>
  <c r="I13" i="26"/>
  <c r="J13" i="26" s="1"/>
  <c r="K13" i="26" s="1"/>
  <c r="H10" i="26"/>
  <c r="H11" i="26"/>
  <c r="E13" i="26"/>
  <c r="L18" i="26"/>
  <c r="H17" i="26"/>
  <c r="M18" i="26"/>
  <c r="K154" i="11"/>
  <c r="F11" i="26"/>
  <c r="G19" i="26"/>
  <c r="M15" i="26"/>
  <c r="I16" i="26"/>
  <c r="J16" i="26" s="1"/>
  <c r="K16" i="26" s="1"/>
  <c r="E19" i="26"/>
  <c r="I10" i="26"/>
  <c r="J10" i="26" s="1"/>
  <c r="K10" i="26" s="1"/>
  <c r="K100" i="11"/>
  <c r="L100" i="11" s="1"/>
  <c r="AC100" i="11" s="1"/>
  <c r="G11" i="26"/>
  <c r="J153" i="11"/>
  <c r="J14" i="11"/>
  <c r="J117" i="11"/>
  <c r="AU23" i="4"/>
  <c r="K81" i="11"/>
  <c r="E17" i="26"/>
  <c r="L15" i="26"/>
  <c r="X15" i="26" s="1"/>
  <c r="AG15" i="26" s="1"/>
  <c r="G12" i="26"/>
  <c r="L13" i="26"/>
  <c r="L9" i="26"/>
  <c r="M38" i="26"/>
  <c r="X38" i="26" s="1"/>
  <c r="F10" i="26"/>
  <c r="I14" i="26"/>
  <c r="J14" i="26" s="1"/>
  <c r="K14" i="26" s="1"/>
  <c r="M13" i="26"/>
  <c r="A8" i="26"/>
  <c r="I8" i="26" s="1"/>
  <c r="J8" i="26" s="1"/>
  <c r="K8" i="26" s="1"/>
  <c r="F14" i="26"/>
  <c r="L11" i="26"/>
  <c r="K97" i="11"/>
  <c r="L97" i="11" s="1"/>
  <c r="AE97" i="11" s="1"/>
  <c r="H13" i="26"/>
  <c r="J131" i="11"/>
  <c r="J73" i="11"/>
  <c r="M10" i="26"/>
  <c r="M16" i="26"/>
  <c r="K74" i="11"/>
  <c r="L74" i="11" s="1"/>
  <c r="AC74" i="11" s="1"/>
  <c r="M92" i="26"/>
  <c r="X92" i="26" s="1"/>
  <c r="F12" i="26"/>
  <c r="M9" i="26"/>
  <c r="E11" i="26"/>
  <c r="K106" i="11"/>
  <c r="L106" i="11" s="1"/>
  <c r="AE106" i="11" s="1"/>
  <c r="F9" i="26"/>
  <c r="F18" i="26"/>
  <c r="E12" i="26"/>
  <c r="G16" i="26"/>
  <c r="H12" i="26"/>
  <c r="J96" i="11"/>
  <c r="J83" i="11"/>
  <c r="A8" i="17" a="1"/>
  <c r="H9" i="17" s="1"/>
  <c r="H15" i="26"/>
  <c r="M19" i="26"/>
  <c r="F13" i="26"/>
  <c r="I11" i="26"/>
  <c r="J11" i="26" s="1"/>
  <c r="K11" i="26" s="1"/>
  <c r="E15" i="26"/>
  <c r="G15" i="26"/>
  <c r="H19" i="26"/>
  <c r="M60" i="26"/>
  <c r="M138" i="26"/>
  <c r="X138" i="26" s="1"/>
  <c r="K125" i="11"/>
  <c r="L125" i="11" s="1"/>
  <c r="AF125" i="11" s="1"/>
  <c r="K117" i="11"/>
  <c r="M76" i="26"/>
  <c r="X76" i="26" s="1"/>
  <c r="K114" i="11"/>
  <c r="L114" i="11" s="1"/>
  <c r="AB114" i="11" s="1"/>
  <c r="K24" i="11"/>
  <c r="K103" i="11"/>
  <c r="L103" i="11" s="1"/>
  <c r="AB103" i="11" s="1"/>
  <c r="M47" i="26"/>
  <c r="X47" i="26" s="1"/>
  <c r="AB47" i="26" s="1"/>
  <c r="K39" i="11"/>
  <c r="L39" i="11" s="1"/>
  <c r="AC39" i="11" s="1"/>
  <c r="M137" i="26"/>
  <c r="X137" i="26" s="1"/>
  <c r="AH137" i="26" s="1"/>
  <c r="K60" i="11"/>
  <c r="L60" i="11" s="1"/>
  <c r="AE60" i="11" s="1"/>
  <c r="K86" i="11"/>
  <c r="L86" i="11" s="1"/>
  <c r="AC86" i="11" s="1"/>
  <c r="K61" i="11"/>
  <c r="K48" i="11"/>
  <c r="K118" i="11"/>
  <c r="L118" i="11" s="1"/>
  <c r="AB118" i="11" s="1"/>
  <c r="K20" i="11"/>
  <c r="L20" i="11" s="1"/>
  <c r="AC20" i="11" s="1"/>
  <c r="K77" i="11"/>
  <c r="L77" i="11" s="1"/>
  <c r="AD77" i="11" s="1"/>
  <c r="K52" i="11"/>
  <c r="L52" i="11" s="1"/>
  <c r="AD52" i="11" s="1"/>
  <c r="K27" i="11"/>
  <c r="L27" i="11" s="1"/>
  <c r="AD27" i="11" s="1"/>
  <c r="K57" i="11"/>
  <c r="L57" i="11" s="1"/>
  <c r="AF57" i="11" s="1"/>
  <c r="K138" i="11"/>
  <c r="L138" i="11" s="1"/>
  <c r="AC138" i="11" s="1"/>
  <c r="M122" i="26"/>
  <c r="X122" i="26" s="1"/>
  <c r="M83" i="26"/>
  <c r="X83" i="26" s="1"/>
  <c r="AD83" i="26" s="1"/>
  <c r="M45" i="26"/>
  <c r="X45" i="26" s="1"/>
  <c r="M157" i="26"/>
  <c r="X157" i="26" s="1"/>
  <c r="M134" i="26"/>
  <c r="X134" i="26" s="1"/>
  <c r="M95" i="26"/>
  <c r="X95" i="26" s="1"/>
  <c r="AD95" i="26" s="1"/>
  <c r="M57" i="26"/>
  <c r="X57" i="26" s="1"/>
  <c r="AE57" i="26" s="1"/>
  <c r="M52" i="26"/>
  <c r="M140" i="26"/>
  <c r="X140" i="26" s="1"/>
  <c r="K11" i="11"/>
  <c r="L11" i="11" s="1"/>
  <c r="AE11" i="11" s="1"/>
  <c r="K133" i="11"/>
  <c r="L133" i="11" s="1"/>
  <c r="AC133" i="11" s="1"/>
  <c r="K95" i="11"/>
  <c r="L95" i="11" s="1"/>
  <c r="AB95" i="11" s="1"/>
  <c r="K31" i="11"/>
  <c r="L31" i="11" s="1"/>
  <c r="K124" i="11"/>
  <c r="L124" i="11" s="1"/>
  <c r="AB124" i="11" s="1"/>
  <c r="K153" i="11"/>
  <c r="K66" i="11"/>
  <c r="L66" i="11" s="1"/>
  <c r="AC66" i="11" s="1"/>
  <c r="M58" i="26"/>
  <c r="X58" i="26" s="1"/>
  <c r="M31" i="26"/>
  <c r="X31" i="26" s="1"/>
  <c r="AD31" i="26" s="1"/>
  <c r="M152" i="26"/>
  <c r="X152" i="26" s="1"/>
  <c r="M70" i="26"/>
  <c r="X70" i="26" s="1"/>
  <c r="K120" i="11"/>
  <c r="L120" i="11" s="1"/>
  <c r="AB120" i="11" s="1"/>
  <c r="K140" i="11"/>
  <c r="L140" i="11" s="1"/>
  <c r="AC140" i="11" s="1"/>
  <c r="K99" i="11"/>
  <c r="L99" i="11" s="1"/>
  <c r="AD99" i="11" s="1"/>
  <c r="K32" i="11"/>
  <c r="L32" i="11" s="1"/>
  <c r="AE32" i="11" s="1"/>
  <c r="M147" i="26"/>
  <c r="X147" i="26" s="1"/>
  <c r="AC147" i="26" s="1"/>
  <c r="M109" i="26"/>
  <c r="X109" i="26" s="1"/>
  <c r="M143" i="26"/>
  <c r="X143" i="26" s="1"/>
  <c r="M121" i="26"/>
  <c r="X121" i="26" s="1"/>
  <c r="AJ121" i="26" s="1"/>
  <c r="M132" i="26"/>
  <c r="X132" i="26" s="1"/>
  <c r="K121" i="11"/>
  <c r="L121" i="11" s="1"/>
  <c r="AD121" i="11" s="1"/>
  <c r="K108" i="11"/>
  <c r="L108" i="11" s="1"/>
  <c r="K83" i="11"/>
  <c r="K128" i="11"/>
  <c r="L128" i="11" s="1"/>
  <c r="AC128" i="11" s="1"/>
  <c r="K149" i="11"/>
  <c r="K112" i="11"/>
  <c r="K87" i="11"/>
  <c r="K141" i="11"/>
  <c r="L141" i="11" s="1"/>
  <c r="AB141" i="11" s="1"/>
  <c r="K151" i="11"/>
  <c r="L151" i="11" s="1"/>
  <c r="AD151" i="11" s="1"/>
  <c r="K42" i="11"/>
  <c r="M66" i="26"/>
  <c r="X66" i="26" s="1"/>
  <c r="M35" i="26"/>
  <c r="X35" i="26" s="1"/>
  <c r="M155" i="26"/>
  <c r="X155" i="26" s="1"/>
  <c r="AI155" i="26" s="1"/>
  <c r="M117" i="26"/>
  <c r="X117" i="26" s="1"/>
  <c r="M78" i="26"/>
  <c r="X78" i="26" s="1"/>
  <c r="M39" i="26"/>
  <c r="X39" i="26" s="1"/>
  <c r="AE39" i="26" s="1"/>
  <c r="M129" i="26"/>
  <c r="X129" i="26" s="1"/>
  <c r="AA129" i="26" s="1"/>
  <c r="M28" i="26"/>
  <c r="X28" i="26" s="1"/>
  <c r="M40" i="26"/>
  <c r="G10" i="13"/>
  <c r="M73" i="26"/>
  <c r="X73" i="26" s="1"/>
  <c r="AE73" i="26" s="1"/>
  <c r="M150" i="26"/>
  <c r="X150" i="26" s="1"/>
  <c r="M114" i="26"/>
  <c r="X114" i="26" s="1"/>
  <c r="K18" i="11"/>
  <c r="L18" i="11" s="1"/>
  <c r="AF18" i="11" s="1"/>
  <c r="K84" i="11"/>
  <c r="L84" i="11" s="1"/>
  <c r="AF84" i="11" s="1"/>
  <c r="M53" i="26"/>
  <c r="X53" i="26" s="1"/>
  <c r="K63" i="11"/>
  <c r="L63" i="11" s="1"/>
  <c r="AB63" i="11" s="1"/>
  <c r="AG11" i="13"/>
  <c r="K139" i="11"/>
  <c r="AH10" i="13"/>
  <c r="M128" i="26"/>
  <c r="M65" i="26"/>
  <c r="X65" i="26" s="1"/>
  <c r="AF65" i="26" s="1"/>
  <c r="M142" i="26"/>
  <c r="X142" i="26" s="1"/>
  <c r="M21" i="26"/>
  <c r="X21" i="26" s="1"/>
  <c r="M90" i="26"/>
  <c r="X90" i="26" s="1"/>
  <c r="K91" i="11"/>
  <c r="L91" i="11" s="1"/>
  <c r="AC91" i="11" s="1"/>
  <c r="K28" i="11"/>
  <c r="K44" i="11"/>
  <c r="K96" i="11"/>
  <c r="M59" i="26"/>
  <c r="X59" i="26" s="1"/>
  <c r="K109" i="11"/>
  <c r="L109" i="11" s="1"/>
  <c r="AD109" i="11" s="1"/>
  <c r="J10" i="13"/>
  <c r="M145" i="26"/>
  <c r="X145" i="26" s="1"/>
  <c r="M104" i="26"/>
  <c r="X104" i="26" s="1"/>
  <c r="K126" i="11"/>
  <c r="L126" i="11" s="1"/>
  <c r="AF126" i="11" s="1"/>
  <c r="F11" i="13"/>
  <c r="M72" i="26"/>
  <c r="X72" i="26" s="1"/>
  <c r="K75" i="11"/>
  <c r="L75" i="11" s="1"/>
  <c r="AE75" i="11" s="1"/>
  <c r="H10" i="13"/>
  <c r="M64" i="26"/>
  <c r="X64" i="26" s="1"/>
  <c r="M49" i="26"/>
  <c r="X49" i="26" s="1"/>
  <c r="AD49" i="26" s="1"/>
  <c r="M118" i="26"/>
  <c r="X118" i="26" s="1"/>
  <c r="M74" i="26"/>
  <c r="K127" i="11"/>
  <c r="L127" i="11" s="1"/>
  <c r="AB127" i="11" s="1"/>
  <c r="K40" i="11"/>
  <c r="L40" i="11" s="1"/>
  <c r="AC40" i="11" s="1"/>
  <c r="K80" i="11"/>
  <c r="L80" i="11" s="1"/>
  <c r="AE80" i="11" s="1"/>
  <c r="K37" i="11"/>
  <c r="L37" i="11" s="1"/>
  <c r="AF37" i="11" s="1"/>
  <c r="AC11" i="13"/>
  <c r="AI11" i="13"/>
  <c r="L11" i="13"/>
  <c r="A8" i="13"/>
  <c r="AB11" i="13"/>
  <c r="AH11" i="13"/>
  <c r="AF10" i="13"/>
  <c r="F10" i="13"/>
  <c r="G9" i="13"/>
  <c r="AC10" i="13"/>
  <c r="AI10" i="13"/>
  <c r="L9" i="13"/>
  <c r="E10" i="13"/>
  <c r="I9" i="13"/>
  <c r="L10" i="13"/>
  <c r="AA9" i="13"/>
  <c r="G11" i="13"/>
  <c r="J11" i="13"/>
  <c r="H9" i="13"/>
  <c r="E9" i="13"/>
  <c r="H11" i="13"/>
  <c r="I11" i="13"/>
  <c r="F9" i="13"/>
  <c r="AD11" i="13"/>
  <c r="AA11" i="13"/>
  <c r="AJ10" i="13"/>
  <c r="M111" i="26"/>
  <c r="X111" i="26" s="1"/>
  <c r="AA111" i="26" s="1"/>
  <c r="K53" i="11"/>
  <c r="L53" i="11" s="1"/>
  <c r="AD53" i="11" s="1"/>
  <c r="M61" i="26"/>
  <c r="X61" i="26" s="1"/>
  <c r="K122" i="11"/>
  <c r="E11" i="13"/>
  <c r="M130" i="26"/>
  <c r="K134" i="11"/>
  <c r="L134" i="11" s="1"/>
  <c r="AE134" i="11" s="1"/>
  <c r="M37" i="26"/>
  <c r="X37" i="26" s="1"/>
  <c r="M33" i="26"/>
  <c r="X33" i="26" s="1"/>
  <c r="AJ33" i="26" s="1"/>
  <c r="M94" i="26"/>
  <c r="X94" i="26" s="1"/>
  <c r="M99" i="26"/>
  <c r="X99" i="26" s="1"/>
  <c r="AA99" i="26" s="1"/>
  <c r="M26" i="26"/>
  <c r="X26" i="26" s="1"/>
  <c r="K33" i="11"/>
  <c r="L33" i="11" s="1"/>
  <c r="AF33" i="11" s="1"/>
  <c r="K64" i="11"/>
  <c r="K116" i="11"/>
  <c r="K49" i="11"/>
  <c r="M156" i="26"/>
  <c r="M25" i="26"/>
  <c r="X25" i="26" s="1"/>
  <c r="AF25" i="26" s="1"/>
  <c r="M86" i="26"/>
  <c r="X86" i="26" s="1"/>
  <c r="M91" i="26"/>
  <c r="X91" i="26" s="1"/>
  <c r="AD91" i="26" s="1"/>
  <c r="K45" i="11"/>
  <c r="K88" i="11"/>
  <c r="L88" i="11" s="1"/>
  <c r="AE88" i="11" s="1"/>
  <c r="K82" i="11"/>
  <c r="L82" i="11" s="1"/>
  <c r="AE82" i="11" s="1"/>
  <c r="K73" i="11"/>
  <c r="K97" i="26"/>
  <c r="K121" i="26"/>
  <c r="AF11" i="13"/>
  <c r="M149" i="26"/>
  <c r="X149" i="26" s="1"/>
  <c r="K129" i="11"/>
  <c r="K65" i="11"/>
  <c r="L65" i="11" s="1"/>
  <c r="AF65" i="11" s="1"/>
  <c r="K62" i="11"/>
  <c r="L62" i="11" s="1"/>
  <c r="AC62" i="11" s="1"/>
  <c r="K110" i="11"/>
  <c r="L110" i="11" s="1"/>
  <c r="AF110" i="11" s="1"/>
  <c r="M22" i="26"/>
  <c r="X22" i="26" s="1"/>
  <c r="J9" i="13"/>
  <c r="M116" i="26"/>
  <c r="X116" i="26" s="1"/>
  <c r="M103" i="26"/>
  <c r="X103" i="26" s="1"/>
  <c r="AH103" i="26" s="1"/>
  <c r="M51" i="26"/>
  <c r="X51" i="26" s="1"/>
  <c r="K59" i="11"/>
  <c r="I10" i="13"/>
  <c r="M48" i="26"/>
  <c r="X48" i="26" s="1"/>
  <c r="M84" i="26"/>
  <c r="M87" i="26"/>
  <c r="X87" i="26" s="1"/>
  <c r="AC87" i="26" s="1"/>
  <c r="M133" i="26"/>
  <c r="K142" i="11"/>
  <c r="L142" i="11" s="1"/>
  <c r="AB142" i="11" s="1"/>
  <c r="K89" i="11"/>
  <c r="L89" i="11" s="1"/>
  <c r="AD89" i="11" s="1"/>
  <c r="K71" i="11"/>
  <c r="H11" i="17"/>
  <c r="G11" i="17"/>
  <c r="F11" i="17"/>
  <c r="M20" i="26"/>
  <c r="X20" i="26" s="1"/>
  <c r="M63" i="26"/>
  <c r="X63" i="26" s="1"/>
  <c r="AI63" i="26" s="1"/>
  <c r="M125" i="26"/>
  <c r="X125" i="26" s="1"/>
  <c r="K19" i="11"/>
  <c r="K155" i="11"/>
  <c r="L155" i="11" s="1"/>
  <c r="AF155" i="11" s="1"/>
  <c r="K113" i="11"/>
  <c r="K143" i="11"/>
  <c r="L143" i="11" s="1"/>
  <c r="AE143" i="11" s="1"/>
  <c r="K98" i="11"/>
  <c r="L98" i="11" s="1"/>
  <c r="AF98" i="11" s="1"/>
  <c r="E144" i="11"/>
  <c r="E108" i="11"/>
  <c r="E77" i="11"/>
  <c r="E48" i="11"/>
  <c r="F127" i="11"/>
  <c r="F98" i="11"/>
  <c r="F62" i="11"/>
  <c r="E15" i="11"/>
  <c r="E14" i="11"/>
  <c r="E38" i="11"/>
  <c r="E62" i="11"/>
  <c r="E86" i="11"/>
  <c r="E110" i="11"/>
  <c r="E134" i="11"/>
  <c r="E17" i="11"/>
  <c r="E65" i="11"/>
  <c r="E113" i="11"/>
  <c r="E41" i="11"/>
  <c r="E89" i="11"/>
  <c r="E137" i="11"/>
  <c r="E22" i="11"/>
  <c r="E46" i="11"/>
  <c r="E70" i="11"/>
  <c r="E94" i="11"/>
  <c r="E118" i="11"/>
  <c r="E142" i="11"/>
  <c r="E11" i="11"/>
  <c r="M100" i="26"/>
  <c r="X100" i="26" s="1"/>
  <c r="M105" i="26"/>
  <c r="X105" i="26" s="1"/>
  <c r="AD105" i="26" s="1"/>
  <c r="M23" i="26"/>
  <c r="X23" i="26" s="1"/>
  <c r="AJ23" i="26" s="1"/>
  <c r="M62" i="26"/>
  <c r="X62" i="26" s="1"/>
  <c r="M101" i="26"/>
  <c r="M131" i="26"/>
  <c r="K92" i="11"/>
  <c r="L92" i="11" s="1"/>
  <c r="K111" i="11"/>
  <c r="L111" i="11" s="1"/>
  <c r="AC111" i="11" s="1"/>
  <c r="K43" i="11"/>
  <c r="K132" i="11"/>
  <c r="L132" i="11" s="1"/>
  <c r="AB132" i="11" s="1"/>
  <c r="E106" i="11"/>
  <c r="E37" i="11"/>
  <c r="M144" i="26"/>
  <c r="X144" i="26" s="1"/>
  <c r="M120" i="26"/>
  <c r="X120" i="26" s="1"/>
  <c r="M135" i="26"/>
  <c r="X135" i="26" s="1"/>
  <c r="AB135" i="26" s="1"/>
  <c r="M50" i="26"/>
  <c r="X50" i="26" s="1"/>
  <c r="K78" i="11"/>
  <c r="L78" i="11" s="1"/>
  <c r="AF78" i="11" s="1"/>
  <c r="K22" i="11"/>
  <c r="K148" i="11"/>
  <c r="L148" i="11" s="1"/>
  <c r="AF148" i="11" s="1"/>
  <c r="K34" i="11"/>
  <c r="L34" i="11" s="1"/>
  <c r="AF34" i="11" s="1"/>
  <c r="K107" i="11"/>
  <c r="K14" i="11"/>
  <c r="K26" i="11"/>
  <c r="L26" i="11" s="1"/>
  <c r="AD26" i="11" s="1"/>
  <c r="E133" i="11"/>
  <c r="E73" i="11"/>
  <c r="F17" i="11"/>
  <c r="F16" i="11"/>
  <c r="F40" i="11"/>
  <c r="F64" i="11"/>
  <c r="F88" i="11"/>
  <c r="F112" i="11"/>
  <c r="F136" i="11"/>
  <c r="F19" i="11"/>
  <c r="F67" i="11"/>
  <c r="F115" i="11"/>
  <c r="F43" i="11"/>
  <c r="F91" i="11"/>
  <c r="F139" i="11"/>
  <c r="F24" i="11"/>
  <c r="F48" i="11"/>
  <c r="F72" i="11"/>
  <c r="F96" i="11"/>
  <c r="F120" i="11"/>
  <c r="F144" i="11"/>
  <c r="M112" i="26"/>
  <c r="X112" i="26" s="1"/>
  <c r="M68" i="26"/>
  <c r="X68" i="26" s="1"/>
  <c r="M88" i="26"/>
  <c r="X88" i="26" s="1"/>
  <c r="M89" i="26"/>
  <c r="X89" i="26" s="1"/>
  <c r="AE89" i="26" s="1"/>
  <c r="M127" i="26"/>
  <c r="X127" i="26" s="1"/>
  <c r="AA127" i="26" s="1"/>
  <c r="M54" i="26"/>
  <c r="M93" i="26"/>
  <c r="M115" i="26"/>
  <c r="X115" i="26" s="1"/>
  <c r="M154" i="26"/>
  <c r="M42" i="26"/>
  <c r="X42" i="26" s="1"/>
  <c r="K46" i="11"/>
  <c r="L46" i="11" s="1"/>
  <c r="AD46" i="11" s="1"/>
  <c r="E132" i="11"/>
  <c r="E101" i="11"/>
  <c r="E72" i="11"/>
  <c r="E36" i="11"/>
  <c r="F151" i="11"/>
  <c r="F122" i="11"/>
  <c r="F86" i="11"/>
  <c r="F55" i="11"/>
  <c r="F26" i="11"/>
  <c r="J48" i="11"/>
  <c r="J105" i="11"/>
  <c r="J149" i="11"/>
  <c r="J12" i="11"/>
  <c r="J17" i="11"/>
  <c r="M82" i="26"/>
  <c r="X82" i="26" s="1"/>
  <c r="K90" i="11"/>
  <c r="L90" i="11" s="1"/>
  <c r="AB90" i="11" s="1"/>
  <c r="K152" i="11"/>
  <c r="L152" i="11" s="1"/>
  <c r="K58" i="11"/>
  <c r="L58" i="11" s="1"/>
  <c r="K123" i="11"/>
  <c r="K29" i="11"/>
  <c r="K67" i="11"/>
  <c r="L67" i="11" s="1"/>
  <c r="AE67" i="11" s="1"/>
  <c r="K119" i="11"/>
  <c r="K144" i="11"/>
  <c r="K38" i="11"/>
  <c r="M80" i="26"/>
  <c r="X80" i="26" s="1"/>
  <c r="M36" i="26"/>
  <c r="X36" i="26" s="1"/>
  <c r="M24" i="26"/>
  <c r="X24" i="26" s="1"/>
  <c r="M81" i="26"/>
  <c r="X81" i="26" s="1"/>
  <c r="AH81" i="26" s="1"/>
  <c r="M119" i="26"/>
  <c r="X119" i="26" s="1"/>
  <c r="AE119" i="26" s="1"/>
  <c r="M158" i="26"/>
  <c r="X158" i="26" s="1"/>
  <c r="M46" i="26"/>
  <c r="X46" i="26" s="1"/>
  <c r="M77" i="26"/>
  <c r="M107" i="26"/>
  <c r="X107" i="26" s="1"/>
  <c r="M146" i="26"/>
  <c r="X146" i="26" s="1"/>
  <c r="M34" i="26"/>
  <c r="X34" i="26" s="1"/>
  <c r="K102" i="11"/>
  <c r="L102" i="11" s="1"/>
  <c r="AE102" i="11" s="1"/>
  <c r="K21" i="11"/>
  <c r="L21" i="11" s="1"/>
  <c r="AD21" i="11" s="1"/>
  <c r="K94" i="11"/>
  <c r="K147" i="11"/>
  <c r="L147" i="11" s="1"/>
  <c r="K41" i="11"/>
  <c r="K79" i="11"/>
  <c r="L79" i="11" s="1"/>
  <c r="AE79" i="11" s="1"/>
  <c r="K70" i="11"/>
  <c r="L70" i="11" s="1"/>
  <c r="AD70" i="11" s="1"/>
  <c r="K131" i="11"/>
  <c r="K13" i="11"/>
  <c r="L13" i="11" s="1"/>
  <c r="AE13" i="11" s="1"/>
  <c r="K50" i="11"/>
  <c r="E131" i="11"/>
  <c r="E98" i="11"/>
  <c r="E71" i="11"/>
  <c r="E35" i="11"/>
  <c r="F148" i="11"/>
  <c r="F121" i="11"/>
  <c r="F85" i="11"/>
  <c r="F52" i="11"/>
  <c r="F25" i="11"/>
  <c r="J115" i="11"/>
  <c r="J87" i="11"/>
  <c r="L87" i="11" s="1"/>
  <c r="J107" i="11"/>
  <c r="J113" i="11"/>
  <c r="J94" i="11"/>
  <c r="J122" i="11"/>
  <c r="E155" i="11"/>
  <c r="E122" i="11"/>
  <c r="E95" i="11"/>
  <c r="E59" i="11"/>
  <c r="E26" i="11"/>
  <c r="F145" i="11"/>
  <c r="F109" i="11"/>
  <c r="F76" i="11"/>
  <c r="F49" i="11"/>
  <c r="F13" i="11"/>
  <c r="K143" i="26"/>
  <c r="M136" i="26"/>
  <c r="X136" i="26" s="1"/>
  <c r="M124" i="26"/>
  <c r="X124" i="26" s="1"/>
  <c r="M153" i="26"/>
  <c r="X153" i="26" s="1"/>
  <c r="M41" i="26"/>
  <c r="X41" i="26" s="1"/>
  <c r="AB41" i="26" s="1"/>
  <c r="M79" i="26"/>
  <c r="X79" i="26" s="1"/>
  <c r="AG79" i="26" s="1"/>
  <c r="M102" i="26"/>
  <c r="X102" i="26" s="1"/>
  <c r="M141" i="26"/>
  <c r="X141" i="26" s="1"/>
  <c r="M29" i="26"/>
  <c r="X29" i="26" s="1"/>
  <c r="M67" i="26"/>
  <c r="X67" i="26" s="1"/>
  <c r="M106" i="26"/>
  <c r="X106" i="26" s="1"/>
  <c r="K150" i="11"/>
  <c r="L150" i="11" s="1"/>
  <c r="AB150" i="11" s="1"/>
  <c r="K105" i="11"/>
  <c r="K51" i="11"/>
  <c r="L51" i="11" s="1"/>
  <c r="AF51" i="11" s="1"/>
  <c r="K76" i="11"/>
  <c r="L76" i="11" s="1"/>
  <c r="AD76" i="11" s="1"/>
  <c r="K101" i="11"/>
  <c r="L101" i="11" s="1"/>
  <c r="AE101" i="11" s="1"/>
  <c r="K56" i="11"/>
  <c r="L56" i="11" s="1"/>
  <c r="AE56" i="11" s="1"/>
  <c r="K47" i="11"/>
  <c r="L47" i="11" s="1"/>
  <c r="AC47" i="11" s="1"/>
  <c r="K72" i="11"/>
  <c r="L72" i="11" s="1"/>
  <c r="AC72" i="11" s="1"/>
  <c r="K85" i="11"/>
  <c r="L85" i="11" s="1"/>
  <c r="AE85" i="11" s="1"/>
  <c r="E149" i="11"/>
  <c r="E120" i="11"/>
  <c r="E84" i="11"/>
  <c r="E53" i="11"/>
  <c r="E24" i="11"/>
  <c r="F134" i="11"/>
  <c r="F103" i="11"/>
  <c r="F74" i="11"/>
  <c r="F38" i="11"/>
  <c r="J19" i="11"/>
  <c r="J29" i="11"/>
  <c r="J45" i="11"/>
  <c r="J54" i="11"/>
  <c r="J50" i="11"/>
  <c r="J64" i="11"/>
  <c r="J119" i="11"/>
  <c r="M108" i="26"/>
  <c r="X108" i="26" s="1"/>
  <c r="M96" i="26"/>
  <c r="X96" i="26" s="1"/>
  <c r="M56" i="26"/>
  <c r="X56" i="26" s="1"/>
  <c r="M113" i="26"/>
  <c r="X113" i="26" s="1"/>
  <c r="AF113" i="26" s="1"/>
  <c r="M17" i="26"/>
  <c r="M71" i="26"/>
  <c r="X71" i="26" s="1"/>
  <c r="M126" i="26"/>
  <c r="X126" i="26" s="1"/>
  <c r="M30" i="26"/>
  <c r="X30" i="26" s="1"/>
  <c r="M85" i="26"/>
  <c r="X85" i="26" s="1"/>
  <c r="M139" i="26"/>
  <c r="X139" i="26" s="1"/>
  <c r="AI139" i="26" s="1"/>
  <c r="M43" i="26"/>
  <c r="X43" i="26" s="1"/>
  <c r="M98" i="26"/>
  <c r="X98" i="26" s="1"/>
  <c r="I18" i="26"/>
  <c r="J18" i="26" s="1"/>
  <c r="L14" i="26"/>
  <c r="L16" i="26"/>
  <c r="L19" i="26"/>
  <c r="K30" i="11"/>
  <c r="L30" i="11" s="1"/>
  <c r="K55" i="11"/>
  <c r="L55" i="11" s="1"/>
  <c r="AE55" i="11" s="1"/>
  <c r="K69" i="11"/>
  <c r="L69" i="11" s="1"/>
  <c r="AD69" i="11" s="1"/>
  <c r="K35" i="11"/>
  <c r="L35" i="11" s="1"/>
  <c r="AF35" i="11" s="1"/>
  <c r="K135" i="11"/>
  <c r="L135" i="11" s="1"/>
  <c r="AF135" i="11" s="1"/>
  <c r="K136" i="11"/>
  <c r="L136" i="11" s="1"/>
  <c r="AB136" i="11" s="1"/>
  <c r="K137" i="11"/>
  <c r="L137" i="11" s="1"/>
  <c r="AD137" i="11" s="1"/>
  <c r="K68" i="11"/>
  <c r="L68" i="11" s="1"/>
  <c r="AD68" i="11" s="1"/>
  <c r="K130" i="11"/>
  <c r="L130" i="11" s="1"/>
  <c r="AF130" i="11" s="1"/>
  <c r="K12" i="11"/>
  <c r="K156" i="11"/>
  <c r="L156" i="11" s="1"/>
  <c r="K145" i="11"/>
  <c r="K146" i="11"/>
  <c r="L146" i="11" s="1"/>
  <c r="AF146" i="11" s="1"/>
  <c r="H16" i="26"/>
  <c r="J154" i="11"/>
  <c r="L154" i="11" s="1"/>
  <c r="J43" i="11"/>
  <c r="J42" i="11"/>
  <c r="J41" i="11"/>
  <c r="J123" i="11"/>
  <c r="J38" i="11"/>
  <c r="J129" i="11"/>
  <c r="J116" i="11"/>
  <c r="J28" i="11"/>
  <c r="J71" i="11"/>
  <c r="J145" i="11"/>
  <c r="J49" i="11"/>
  <c r="J144" i="11"/>
  <c r="M44" i="26"/>
  <c r="X44" i="26" s="1"/>
  <c r="M32" i="26"/>
  <c r="X32" i="26" s="1"/>
  <c r="M148" i="26"/>
  <c r="M97" i="26"/>
  <c r="X97" i="26" s="1"/>
  <c r="M151" i="26"/>
  <c r="X151" i="26" s="1"/>
  <c r="AE151" i="26" s="1"/>
  <c r="M55" i="26"/>
  <c r="X55" i="26" s="1"/>
  <c r="AD55" i="26" s="1"/>
  <c r="M110" i="26"/>
  <c r="X110" i="26" s="1"/>
  <c r="M14" i="26"/>
  <c r="M69" i="26"/>
  <c r="X69" i="26" s="1"/>
  <c r="M123" i="26"/>
  <c r="X123" i="26" s="1"/>
  <c r="M27" i="26"/>
  <c r="X27" i="26" s="1"/>
  <c r="AJ27" i="26" s="1"/>
  <c r="E9" i="26"/>
  <c r="I17" i="26"/>
  <c r="J17" i="26" s="1"/>
  <c r="I19" i="26"/>
  <c r="J19" i="26" s="1"/>
  <c r="E16" i="26"/>
  <c r="K54" i="11"/>
  <c r="K115" i="11"/>
  <c r="K93" i="11"/>
  <c r="L93" i="11" s="1"/>
  <c r="AF93" i="11" s="1"/>
  <c r="K15" i="11"/>
  <c r="L15" i="11" s="1"/>
  <c r="AF15" i="11" s="1"/>
  <c r="K16" i="11"/>
  <c r="L16" i="11" s="1"/>
  <c r="AB16" i="11" s="1"/>
  <c r="K17" i="11"/>
  <c r="K157" i="11"/>
  <c r="L157" i="11" s="1"/>
  <c r="K104" i="11"/>
  <c r="L104" i="11" s="1"/>
  <c r="AD104" i="11" s="1"/>
  <c r="K23" i="11"/>
  <c r="L23" i="11" s="1"/>
  <c r="AD23" i="11" s="1"/>
  <c r="K36" i="11"/>
  <c r="L36" i="11" s="1"/>
  <c r="AB36" i="11" s="1"/>
  <c r="K25" i="11"/>
  <c r="L25" i="11" s="1"/>
  <c r="AC25" i="11" s="1"/>
  <c r="G10" i="26"/>
  <c r="J24" i="11"/>
  <c r="E153" i="11"/>
  <c r="E141" i="11"/>
  <c r="E129" i="11"/>
  <c r="E117" i="11"/>
  <c r="E105" i="11"/>
  <c r="E93" i="11"/>
  <c r="E81" i="11"/>
  <c r="E69" i="11"/>
  <c r="E57" i="11"/>
  <c r="E45" i="11"/>
  <c r="E33" i="11"/>
  <c r="E21" i="11"/>
  <c r="F155" i="11"/>
  <c r="F143" i="11"/>
  <c r="F131" i="11"/>
  <c r="F119" i="11"/>
  <c r="F107" i="11"/>
  <c r="F95" i="11"/>
  <c r="F83" i="11"/>
  <c r="F71" i="11"/>
  <c r="F59" i="11"/>
  <c r="F47" i="11"/>
  <c r="F35" i="11"/>
  <c r="F23" i="11"/>
  <c r="L59" i="11"/>
  <c r="AE59" i="11" s="1"/>
  <c r="L139" i="11"/>
  <c r="AF139" i="11" s="1"/>
  <c r="E152" i="11"/>
  <c r="E140" i="11"/>
  <c r="E128" i="11"/>
  <c r="E116" i="11"/>
  <c r="E104" i="11"/>
  <c r="E92" i="11"/>
  <c r="E80" i="11"/>
  <c r="E68" i="11"/>
  <c r="E56" i="11"/>
  <c r="E44" i="11"/>
  <c r="E32" i="11"/>
  <c r="E20" i="11"/>
  <c r="F154" i="11"/>
  <c r="F142" i="11"/>
  <c r="F130" i="11"/>
  <c r="F118" i="11"/>
  <c r="F106" i="11"/>
  <c r="F94" i="11"/>
  <c r="F82" i="11"/>
  <c r="F70" i="11"/>
  <c r="F58" i="11"/>
  <c r="F46" i="11"/>
  <c r="F34" i="11"/>
  <c r="F22" i="11"/>
  <c r="E151" i="11"/>
  <c r="E139" i="11"/>
  <c r="E127" i="11"/>
  <c r="E115" i="11"/>
  <c r="E103" i="11"/>
  <c r="E91" i="11"/>
  <c r="E79" i="11"/>
  <c r="E67" i="11"/>
  <c r="E55" i="11"/>
  <c r="E43" i="11"/>
  <c r="E31" i="11"/>
  <c r="E19" i="11"/>
  <c r="F153" i="11"/>
  <c r="F141" i="11"/>
  <c r="F129" i="11"/>
  <c r="F117" i="11"/>
  <c r="F105" i="11"/>
  <c r="F93" i="11"/>
  <c r="F81" i="11"/>
  <c r="F69" i="11"/>
  <c r="F57" i="11"/>
  <c r="F45" i="11"/>
  <c r="F33" i="11"/>
  <c r="F21" i="11"/>
  <c r="L112" i="11"/>
  <c r="AF112" i="11" s="1"/>
  <c r="E150" i="11"/>
  <c r="E138" i="11"/>
  <c r="E126" i="11"/>
  <c r="E114" i="11"/>
  <c r="E102" i="11"/>
  <c r="E90" i="11"/>
  <c r="E78" i="11"/>
  <c r="E66" i="11"/>
  <c r="E54" i="11"/>
  <c r="E42" i="11"/>
  <c r="E30" i="11"/>
  <c r="E18" i="11"/>
  <c r="F152" i="11"/>
  <c r="F140" i="11"/>
  <c r="F128" i="11"/>
  <c r="F116" i="11"/>
  <c r="F104" i="11"/>
  <c r="F92" i="11"/>
  <c r="F80" i="11"/>
  <c r="F68" i="11"/>
  <c r="F56" i="11"/>
  <c r="F44" i="11"/>
  <c r="F32" i="11"/>
  <c r="F20" i="11"/>
  <c r="F11" i="11"/>
  <c r="E148" i="11"/>
  <c r="E136" i="11"/>
  <c r="E124" i="11"/>
  <c r="E112" i="11"/>
  <c r="E100" i="11"/>
  <c r="E88" i="11"/>
  <c r="E76" i="11"/>
  <c r="E64" i="11"/>
  <c r="E52" i="11"/>
  <c r="E40" i="11"/>
  <c r="E28" i="11"/>
  <c r="E16" i="11"/>
  <c r="F150" i="11"/>
  <c r="F138" i="11"/>
  <c r="F126" i="11"/>
  <c r="F114" i="11"/>
  <c r="F102" i="11"/>
  <c r="F90" i="11"/>
  <c r="F78" i="11"/>
  <c r="F66" i="11"/>
  <c r="F54" i="11"/>
  <c r="F42" i="11"/>
  <c r="F30" i="11"/>
  <c r="F18" i="11"/>
  <c r="L81" i="11"/>
  <c r="AF81" i="11" s="1"/>
  <c r="E147" i="11"/>
  <c r="E135" i="11"/>
  <c r="E123" i="11"/>
  <c r="E111" i="11"/>
  <c r="E99" i="11"/>
  <c r="E87" i="11"/>
  <c r="E75" i="11"/>
  <c r="E63" i="11"/>
  <c r="E51" i="11"/>
  <c r="E39" i="11"/>
  <c r="E27" i="11"/>
  <c r="F149" i="11"/>
  <c r="F137" i="11"/>
  <c r="F125" i="11"/>
  <c r="F113" i="11"/>
  <c r="F101" i="11"/>
  <c r="F89" i="11"/>
  <c r="F77" i="11"/>
  <c r="F65" i="11"/>
  <c r="F53" i="11"/>
  <c r="F41" i="11"/>
  <c r="F29" i="11"/>
  <c r="AF24" i="11"/>
  <c r="AC24" i="11"/>
  <c r="T33" i="43"/>
  <c r="T36" i="43"/>
  <c r="T38" i="43"/>
  <c r="AE24" i="11"/>
  <c r="T34" i="43"/>
  <c r="AG75" i="26"/>
  <c r="AA75" i="26"/>
  <c r="AI75" i="26"/>
  <c r="AD24" i="11"/>
  <c r="AB24" i="11"/>
  <c r="T37" i="43"/>
  <c r="AE75" i="26"/>
  <c r="AH75" i="26"/>
  <c r="T21" i="43"/>
  <c r="T24" i="43"/>
  <c r="C56" i="46"/>
  <c r="C55" i="46"/>
  <c r="C54" i="46"/>
  <c r="C49" i="46"/>
  <c r="C51" i="46"/>
  <c r="C52" i="46"/>
  <c r="C53" i="46"/>
  <c r="C50" i="46"/>
  <c r="C48" i="46"/>
  <c r="C43" i="46"/>
  <c r="C47" i="46"/>
  <c r="C46" i="46"/>
  <c r="C45" i="46"/>
  <c r="C44" i="46"/>
  <c r="C27" i="46"/>
  <c r="C26" i="46"/>
  <c r="C25" i="46"/>
  <c r="C15" i="46"/>
  <c r="C28" i="46"/>
  <c r="C13" i="46"/>
  <c r="C18" i="46"/>
  <c r="C24" i="46"/>
  <c r="C23" i="46"/>
  <c r="C22" i="46"/>
  <c r="C20" i="46"/>
  <c r="C19" i="46"/>
  <c r="C17" i="46"/>
  <c r="C16" i="46"/>
  <c r="C14" i="46"/>
  <c r="C12" i="46"/>
  <c r="C11" i="46"/>
  <c r="C10" i="46"/>
  <c r="C8" i="46"/>
  <c r="C9" i="46"/>
  <c r="C34" i="46"/>
  <c r="C35" i="46"/>
  <c r="C30" i="46"/>
  <c r="C31" i="46"/>
  <c r="C32" i="46"/>
  <c r="C33" i="46"/>
  <c r="C41" i="46"/>
  <c r="C42" i="46"/>
  <c r="N69" i="24"/>
  <c r="N68" i="24"/>
  <c r="N67" i="24"/>
  <c r="N66" i="24"/>
  <c r="N65" i="24"/>
  <c r="N64" i="24"/>
  <c r="M64" i="24"/>
  <c r="M65" i="24"/>
  <c r="M66" i="24"/>
  <c r="M67" i="24"/>
  <c r="M68" i="24"/>
  <c r="M69" i="24"/>
  <c r="L64" i="24"/>
  <c r="L65" i="24"/>
  <c r="L66" i="24"/>
  <c r="L67" i="24"/>
  <c r="L68" i="24"/>
  <c r="L69" i="24"/>
  <c r="K64" i="24"/>
  <c r="K65" i="24"/>
  <c r="K66" i="24"/>
  <c r="K67" i="24"/>
  <c r="K68" i="24"/>
  <c r="K69" i="24"/>
  <c r="J64" i="24"/>
  <c r="J65" i="24"/>
  <c r="J66" i="24"/>
  <c r="J67" i="24"/>
  <c r="J68" i="24"/>
  <c r="J69" i="24"/>
  <c r="I64" i="24"/>
  <c r="I65" i="24"/>
  <c r="I66" i="24"/>
  <c r="I67" i="24"/>
  <c r="I68" i="24"/>
  <c r="I69" i="24"/>
  <c r="H64" i="24"/>
  <c r="H65" i="24"/>
  <c r="H66" i="24"/>
  <c r="H67" i="24"/>
  <c r="H68" i="24"/>
  <c r="H69" i="24"/>
  <c r="I178" i="24"/>
  <c r="I182" i="24" s="1"/>
  <c r="I177" i="24"/>
  <c r="I181" i="24" s="1"/>
  <c r="H178" i="24"/>
  <c r="H182" i="24" s="1"/>
  <c r="H177" i="24"/>
  <c r="H181" i="24" s="1"/>
  <c r="T27" i="43"/>
  <c r="A8" i="11" a="1"/>
  <c r="P8" i="36"/>
  <c r="O8" i="36"/>
  <c r="N8" i="36"/>
  <c r="M8" i="36"/>
  <c r="L8" i="36"/>
  <c r="P7" i="36"/>
  <c r="O7" i="36"/>
  <c r="M173" i="24" s="1"/>
  <c r="M177" i="24" s="1"/>
  <c r="M181" i="24" s="1"/>
  <c r="N7" i="36"/>
  <c r="L173" i="24" s="1"/>
  <c r="L177" i="24" s="1"/>
  <c r="L181" i="24" s="1"/>
  <c r="M7" i="36"/>
  <c r="L7" i="36"/>
  <c r="R5" i="35"/>
  <c r="E6" i="36" s="1"/>
  <c r="F6" i="36" s="1"/>
  <c r="T30" i="43"/>
  <c r="AK157" i="13"/>
  <c r="AK96" i="13"/>
  <c r="AK86" i="13"/>
  <c r="AK25" i="13"/>
  <c r="K153" i="26"/>
  <c r="K20" i="26"/>
  <c r="K21" i="26"/>
  <c r="K22" i="26"/>
  <c r="K24" i="26"/>
  <c r="K26" i="26"/>
  <c r="K28" i="26"/>
  <c r="K29" i="26"/>
  <c r="K30" i="26"/>
  <c r="K32" i="26"/>
  <c r="K34" i="26"/>
  <c r="K36" i="26"/>
  <c r="K37" i="26"/>
  <c r="K38" i="26"/>
  <c r="K40" i="26"/>
  <c r="X40" i="26"/>
  <c r="K42" i="26"/>
  <c r="K43" i="26"/>
  <c r="K44" i="26"/>
  <c r="K45" i="26"/>
  <c r="K46" i="26"/>
  <c r="K48" i="26"/>
  <c r="K50" i="26"/>
  <c r="K51" i="26"/>
  <c r="K52" i="26"/>
  <c r="X52" i="26"/>
  <c r="K53" i="26"/>
  <c r="K54" i="26"/>
  <c r="X54" i="26"/>
  <c r="K56" i="26"/>
  <c r="K58" i="26"/>
  <c r="K59" i="26"/>
  <c r="X60" i="26"/>
  <c r="K60" i="26"/>
  <c r="K61" i="26"/>
  <c r="K62" i="26"/>
  <c r="K64" i="26"/>
  <c r="K66" i="26"/>
  <c r="K68" i="26"/>
  <c r="K69" i="26"/>
  <c r="K70" i="26"/>
  <c r="K72" i="26"/>
  <c r="X74" i="26"/>
  <c r="K74" i="26"/>
  <c r="K76" i="26"/>
  <c r="K77" i="26"/>
  <c r="X77" i="26"/>
  <c r="K78" i="26"/>
  <c r="K80" i="26"/>
  <c r="K82" i="26"/>
  <c r="K84" i="26"/>
  <c r="X84" i="26"/>
  <c r="K85" i="26"/>
  <c r="K86" i="26"/>
  <c r="K88" i="26"/>
  <c r="K90" i="26"/>
  <c r="K92" i="26"/>
  <c r="K93" i="26"/>
  <c r="X93" i="26"/>
  <c r="K94" i="26"/>
  <c r="K96" i="26"/>
  <c r="K98" i="26"/>
  <c r="K100" i="26"/>
  <c r="K101" i="26"/>
  <c r="X101" i="26"/>
  <c r="K102" i="26"/>
  <c r="K104" i="26"/>
  <c r="K106" i="26"/>
  <c r="K107" i="26"/>
  <c r="K108" i="26"/>
  <c r="K109" i="26"/>
  <c r="K110" i="26"/>
  <c r="K112" i="26"/>
  <c r="K114" i="26"/>
  <c r="K115" i="26"/>
  <c r="K116" i="26"/>
  <c r="K117" i="26"/>
  <c r="K118" i="26"/>
  <c r="K120" i="26"/>
  <c r="K122" i="26"/>
  <c r="K123" i="26"/>
  <c r="K124" i="26"/>
  <c r="K125" i="26"/>
  <c r="K126" i="26"/>
  <c r="X128" i="26"/>
  <c r="K128" i="26"/>
  <c r="K130" i="26"/>
  <c r="X130" i="26"/>
  <c r="K131" i="26"/>
  <c r="X131" i="26"/>
  <c r="K132" i="26"/>
  <c r="X133" i="26"/>
  <c r="K133" i="26"/>
  <c r="K134" i="26"/>
  <c r="K136" i="26"/>
  <c r="K138" i="26"/>
  <c r="K140" i="26"/>
  <c r="K141" i="26"/>
  <c r="K142" i="26"/>
  <c r="K144" i="26"/>
  <c r="K145" i="26"/>
  <c r="K146" i="26"/>
  <c r="X148" i="26"/>
  <c r="K148" i="26"/>
  <c r="K149" i="26"/>
  <c r="K150" i="26"/>
  <c r="K152" i="26"/>
  <c r="X154" i="26"/>
  <c r="K154" i="26"/>
  <c r="K156" i="26"/>
  <c r="X156" i="26"/>
  <c r="K157" i="26"/>
  <c r="O18" i="17"/>
  <c r="AA18" i="17" s="1"/>
  <c r="P18" i="17"/>
  <c r="AB18" i="17" s="1"/>
  <c r="Q18" i="17"/>
  <c r="AC18" i="17" s="1"/>
  <c r="R18" i="17"/>
  <c r="AD18" i="17" s="1"/>
  <c r="S18" i="17"/>
  <c r="AE18" i="17" s="1"/>
  <c r="T18" i="17"/>
  <c r="AF18" i="17" s="1"/>
  <c r="U18" i="17"/>
  <c r="AG18" i="17" s="1"/>
  <c r="V18" i="17"/>
  <c r="AH18" i="17" s="1"/>
  <c r="W18" i="17"/>
  <c r="AI18" i="17" s="1"/>
  <c r="N19" i="17"/>
  <c r="Z19" i="17" s="1"/>
  <c r="O19" i="17"/>
  <c r="AA19" i="17" s="1"/>
  <c r="P19" i="17"/>
  <c r="AB19" i="17" s="1"/>
  <c r="Q19" i="17"/>
  <c r="AC19" i="17" s="1"/>
  <c r="R19" i="17"/>
  <c r="AD19" i="17" s="1"/>
  <c r="S19" i="17"/>
  <c r="AE19" i="17" s="1"/>
  <c r="T19" i="17"/>
  <c r="AF19" i="17" s="1"/>
  <c r="U19" i="17"/>
  <c r="AG19" i="17" s="1"/>
  <c r="V19" i="17"/>
  <c r="AH19" i="17" s="1"/>
  <c r="W19" i="17"/>
  <c r="AI19" i="17" s="1"/>
  <c r="N20" i="17"/>
  <c r="Z20" i="17" s="1"/>
  <c r="O20" i="17"/>
  <c r="AA20" i="17" s="1"/>
  <c r="P20" i="17"/>
  <c r="AB20" i="17" s="1"/>
  <c r="Q20" i="17"/>
  <c r="AC20" i="17" s="1"/>
  <c r="R20" i="17"/>
  <c r="AD20" i="17" s="1"/>
  <c r="S20" i="17"/>
  <c r="AE20" i="17" s="1"/>
  <c r="T20" i="17"/>
  <c r="AF20" i="17" s="1"/>
  <c r="U20" i="17"/>
  <c r="AG20" i="17" s="1"/>
  <c r="V20" i="17"/>
  <c r="AH20" i="17" s="1"/>
  <c r="W20" i="17"/>
  <c r="AI20" i="17" s="1"/>
  <c r="N21" i="17"/>
  <c r="Z21" i="17" s="1"/>
  <c r="O21" i="17"/>
  <c r="AA21" i="17" s="1"/>
  <c r="P21" i="17"/>
  <c r="AB21" i="17" s="1"/>
  <c r="Q21" i="17"/>
  <c r="AC21" i="17" s="1"/>
  <c r="R21" i="17"/>
  <c r="AD21" i="17" s="1"/>
  <c r="S21" i="17"/>
  <c r="AE21" i="17" s="1"/>
  <c r="T21" i="17"/>
  <c r="AF21" i="17" s="1"/>
  <c r="U21" i="17"/>
  <c r="AG21" i="17" s="1"/>
  <c r="V21" i="17"/>
  <c r="AH21" i="17" s="1"/>
  <c r="W21" i="17"/>
  <c r="AI21" i="17" s="1"/>
  <c r="N22" i="17"/>
  <c r="Z22" i="17" s="1"/>
  <c r="O22" i="17"/>
  <c r="AA22" i="17" s="1"/>
  <c r="P22" i="17"/>
  <c r="AB22" i="17" s="1"/>
  <c r="Q22" i="17"/>
  <c r="AC22" i="17" s="1"/>
  <c r="R22" i="17"/>
  <c r="AD22" i="17" s="1"/>
  <c r="S22" i="17"/>
  <c r="AE22" i="17" s="1"/>
  <c r="T22" i="17"/>
  <c r="AF22" i="17" s="1"/>
  <c r="U22" i="17"/>
  <c r="AG22" i="17" s="1"/>
  <c r="V22" i="17"/>
  <c r="AH22" i="17" s="1"/>
  <c r="W22" i="17"/>
  <c r="AI22" i="17" s="1"/>
  <c r="N23" i="17"/>
  <c r="Z23" i="17" s="1"/>
  <c r="O23" i="17"/>
  <c r="AA23" i="17" s="1"/>
  <c r="P23" i="17"/>
  <c r="AB23" i="17" s="1"/>
  <c r="Q23" i="17"/>
  <c r="AC23" i="17" s="1"/>
  <c r="R23" i="17"/>
  <c r="AD23" i="17" s="1"/>
  <c r="S23" i="17"/>
  <c r="AE23" i="17" s="1"/>
  <c r="T23" i="17"/>
  <c r="AF23" i="17" s="1"/>
  <c r="U23" i="17"/>
  <c r="AG23" i="17" s="1"/>
  <c r="V23" i="17"/>
  <c r="AH23" i="17" s="1"/>
  <c r="W23" i="17"/>
  <c r="AI23" i="17" s="1"/>
  <c r="N24" i="17"/>
  <c r="Z24" i="17" s="1"/>
  <c r="O24" i="17"/>
  <c r="AA24" i="17" s="1"/>
  <c r="P24" i="17"/>
  <c r="AB24" i="17" s="1"/>
  <c r="Q24" i="17"/>
  <c r="AC24" i="17" s="1"/>
  <c r="R24" i="17"/>
  <c r="AD24" i="17" s="1"/>
  <c r="S24" i="17"/>
  <c r="AE24" i="17" s="1"/>
  <c r="T24" i="17"/>
  <c r="AF24" i="17" s="1"/>
  <c r="U24" i="17"/>
  <c r="AG24" i="17" s="1"/>
  <c r="V24" i="17"/>
  <c r="AH24" i="17" s="1"/>
  <c r="W24" i="17"/>
  <c r="AI24" i="17" s="1"/>
  <c r="N25" i="17"/>
  <c r="Z25" i="17" s="1"/>
  <c r="O25" i="17"/>
  <c r="AA25" i="17" s="1"/>
  <c r="P25" i="17"/>
  <c r="AB25" i="17" s="1"/>
  <c r="Q25" i="17"/>
  <c r="AC25" i="17" s="1"/>
  <c r="R25" i="17"/>
  <c r="AD25" i="17" s="1"/>
  <c r="S25" i="17"/>
  <c r="AE25" i="17" s="1"/>
  <c r="T25" i="17"/>
  <c r="AF25" i="17" s="1"/>
  <c r="U25" i="17"/>
  <c r="AG25" i="17" s="1"/>
  <c r="V25" i="17"/>
  <c r="AH25" i="17" s="1"/>
  <c r="W25" i="17"/>
  <c r="AI25" i="17" s="1"/>
  <c r="N26" i="17"/>
  <c r="Z26" i="17" s="1"/>
  <c r="O26" i="17"/>
  <c r="AA26" i="17" s="1"/>
  <c r="P26" i="17"/>
  <c r="AB26" i="17" s="1"/>
  <c r="Q26" i="17"/>
  <c r="AC26" i="17" s="1"/>
  <c r="R26" i="17"/>
  <c r="AD26" i="17" s="1"/>
  <c r="S26" i="17"/>
  <c r="AE26" i="17" s="1"/>
  <c r="T26" i="17"/>
  <c r="AF26" i="17" s="1"/>
  <c r="U26" i="17"/>
  <c r="AG26" i="17" s="1"/>
  <c r="V26" i="17"/>
  <c r="AH26" i="17" s="1"/>
  <c r="W26" i="17"/>
  <c r="AI26" i="17" s="1"/>
  <c r="N27" i="17"/>
  <c r="Z27" i="17" s="1"/>
  <c r="O27" i="17"/>
  <c r="AA27" i="17" s="1"/>
  <c r="P27" i="17"/>
  <c r="AB27" i="17" s="1"/>
  <c r="Q27" i="17"/>
  <c r="AC27" i="17" s="1"/>
  <c r="R27" i="17"/>
  <c r="AD27" i="17" s="1"/>
  <c r="S27" i="17"/>
  <c r="AE27" i="17" s="1"/>
  <c r="T27" i="17"/>
  <c r="AF27" i="17" s="1"/>
  <c r="U27" i="17"/>
  <c r="AG27" i="17" s="1"/>
  <c r="V27" i="17"/>
  <c r="AH27" i="17" s="1"/>
  <c r="W27" i="17"/>
  <c r="AI27" i="17" s="1"/>
  <c r="N28" i="17"/>
  <c r="Z28" i="17" s="1"/>
  <c r="O28" i="17"/>
  <c r="AA28" i="17" s="1"/>
  <c r="P28" i="17"/>
  <c r="AB28" i="17" s="1"/>
  <c r="Q28" i="17"/>
  <c r="AC28" i="17" s="1"/>
  <c r="R28" i="17"/>
  <c r="AD28" i="17" s="1"/>
  <c r="S28" i="17"/>
  <c r="AE28" i="17" s="1"/>
  <c r="T28" i="17"/>
  <c r="AF28" i="17" s="1"/>
  <c r="U28" i="17"/>
  <c r="AG28" i="17" s="1"/>
  <c r="V28" i="17"/>
  <c r="AH28" i="17" s="1"/>
  <c r="W28" i="17"/>
  <c r="AI28" i="17" s="1"/>
  <c r="N29" i="17"/>
  <c r="Z29" i="17" s="1"/>
  <c r="O29" i="17"/>
  <c r="AA29" i="17" s="1"/>
  <c r="P29" i="17"/>
  <c r="AB29" i="17" s="1"/>
  <c r="Q29" i="17"/>
  <c r="AC29" i="17" s="1"/>
  <c r="R29" i="17"/>
  <c r="AD29" i="17" s="1"/>
  <c r="S29" i="17"/>
  <c r="AE29" i="17" s="1"/>
  <c r="T29" i="17"/>
  <c r="AF29" i="17" s="1"/>
  <c r="U29" i="17"/>
  <c r="AG29" i="17" s="1"/>
  <c r="V29" i="17"/>
  <c r="AH29" i="17" s="1"/>
  <c r="W29" i="17"/>
  <c r="AI29" i="17" s="1"/>
  <c r="N30" i="17"/>
  <c r="Z30" i="17" s="1"/>
  <c r="O30" i="17"/>
  <c r="AA30" i="17" s="1"/>
  <c r="P30" i="17"/>
  <c r="AB30" i="17" s="1"/>
  <c r="Q30" i="17"/>
  <c r="AC30" i="17" s="1"/>
  <c r="R30" i="17"/>
  <c r="AD30" i="17" s="1"/>
  <c r="S30" i="17"/>
  <c r="AE30" i="17" s="1"/>
  <c r="T30" i="17"/>
  <c r="AF30" i="17" s="1"/>
  <c r="U30" i="17"/>
  <c r="AG30" i="17" s="1"/>
  <c r="V30" i="17"/>
  <c r="AH30" i="17" s="1"/>
  <c r="W30" i="17"/>
  <c r="AI30" i="17" s="1"/>
  <c r="N31" i="17"/>
  <c r="Z31" i="17" s="1"/>
  <c r="O31" i="17"/>
  <c r="AA31" i="17" s="1"/>
  <c r="P31" i="17"/>
  <c r="AB31" i="17" s="1"/>
  <c r="Q31" i="17"/>
  <c r="AC31" i="17" s="1"/>
  <c r="R31" i="17"/>
  <c r="AD31" i="17" s="1"/>
  <c r="S31" i="17"/>
  <c r="AE31" i="17" s="1"/>
  <c r="T31" i="17"/>
  <c r="AF31" i="17" s="1"/>
  <c r="U31" i="17"/>
  <c r="AG31" i="17" s="1"/>
  <c r="V31" i="17"/>
  <c r="AH31" i="17" s="1"/>
  <c r="W31" i="17"/>
  <c r="AI31" i="17" s="1"/>
  <c r="N32" i="17"/>
  <c r="Z32" i="17" s="1"/>
  <c r="O32" i="17"/>
  <c r="AA32" i="17" s="1"/>
  <c r="P32" i="17"/>
  <c r="AB32" i="17" s="1"/>
  <c r="Q32" i="17"/>
  <c r="AC32" i="17" s="1"/>
  <c r="R32" i="17"/>
  <c r="AD32" i="17" s="1"/>
  <c r="S32" i="17"/>
  <c r="AE32" i="17" s="1"/>
  <c r="T32" i="17"/>
  <c r="AF32" i="17" s="1"/>
  <c r="U32" i="17"/>
  <c r="AG32" i="17" s="1"/>
  <c r="V32" i="17"/>
  <c r="AH32" i="17" s="1"/>
  <c r="W32" i="17"/>
  <c r="AI32" i="17" s="1"/>
  <c r="N33" i="17"/>
  <c r="Z33" i="17" s="1"/>
  <c r="O33" i="17"/>
  <c r="AA33" i="17" s="1"/>
  <c r="P33" i="17"/>
  <c r="AB33" i="17" s="1"/>
  <c r="Q33" i="17"/>
  <c r="AC33" i="17" s="1"/>
  <c r="R33" i="17"/>
  <c r="AD33" i="17" s="1"/>
  <c r="S33" i="17"/>
  <c r="AE33" i="17" s="1"/>
  <c r="T33" i="17"/>
  <c r="AF33" i="17" s="1"/>
  <c r="U33" i="17"/>
  <c r="AG33" i="17" s="1"/>
  <c r="V33" i="17"/>
  <c r="AH33" i="17" s="1"/>
  <c r="W33" i="17"/>
  <c r="AI33" i="17" s="1"/>
  <c r="N34" i="17"/>
  <c r="Z34" i="17" s="1"/>
  <c r="O34" i="17"/>
  <c r="AA34" i="17" s="1"/>
  <c r="P34" i="17"/>
  <c r="AB34" i="17" s="1"/>
  <c r="Q34" i="17"/>
  <c r="AC34" i="17" s="1"/>
  <c r="R34" i="17"/>
  <c r="AD34" i="17" s="1"/>
  <c r="S34" i="17"/>
  <c r="AE34" i="17" s="1"/>
  <c r="T34" i="17"/>
  <c r="AF34" i="17" s="1"/>
  <c r="U34" i="17"/>
  <c r="AG34" i="17" s="1"/>
  <c r="V34" i="17"/>
  <c r="AH34" i="17" s="1"/>
  <c r="W34" i="17"/>
  <c r="AI34" i="17" s="1"/>
  <c r="N35" i="17"/>
  <c r="Z35" i="17" s="1"/>
  <c r="O35" i="17"/>
  <c r="AA35" i="17" s="1"/>
  <c r="P35" i="17"/>
  <c r="AB35" i="17" s="1"/>
  <c r="Q35" i="17"/>
  <c r="AC35" i="17" s="1"/>
  <c r="R35" i="17"/>
  <c r="AD35" i="17" s="1"/>
  <c r="S35" i="17"/>
  <c r="AE35" i="17" s="1"/>
  <c r="T35" i="17"/>
  <c r="AF35" i="17" s="1"/>
  <c r="U35" i="17"/>
  <c r="AG35" i="17" s="1"/>
  <c r="V35" i="17"/>
  <c r="AH35" i="17" s="1"/>
  <c r="W35" i="17"/>
  <c r="AI35" i="17" s="1"/>
  <c r="N36" i="17"/>
  <c r="Z36" i="17" s="1"/>
  <c r="O36" i="17"/>
  <c r="AA36" i="17" s="1"/>
  <c r="P36" i="17"/>
  <c r="AB36" i="17" s="1"/>
  <c r="Q36" i="17"/>
  <c r="AC36" i="17" s="1"/>
  <c r="R36" i="17"/>
  <c r="AD36" i="17" s="1"/>
  <c r="S36" i="17"/>
  <c r="AE36" i="17" s="1"/>
  <c r="T36" i="17"/>
  <c r="AF36" i="17" s="1"/>
  <c r="U36" i="17"/>
  <c r="AG36" i="17" s="1"/>
  <c r="V36" i="17"/>
  <c r="AH36" i="17" s="1"/>
  <c r="W36" i="17"/>
  <c r="AI36" i="17" s="1"/>
  <c r="N37" i="17"/>
  <c r="Z37" i="17" s="1"/>
  <c r="O37" i="17"/>
  <c r="AA37" i="17" s="1"/>
  <c r="P37" i="17"/>
  <c r="AB37" i="17" s="1"/>
  <c r="Q37" i="17"/>
  <c r="AC37" i="17" s="1"/>
  <c r="R37" i="17"/>
  <c r="AD37" i="17" s="1"/>
  <c r="S37" i="17"/>
  <c r="AE37" i="17" s="1"/>
  <c r="T37" i="17"/>
  <c r="AF37" i="17" s="1"/>
  <c r="U37" i="17"/>
  <c r="AG37" i="17" s="1"/>
  <c r="V37" i="17"/>
  <c r="AH37" i="17" s="1"/>
  <c r="W37" i="17"/>
  <c r="AI37" i="17" s="1"/>
  <c r="N38" i="17"/>
  <c r="Z38" i="17" s="1"/>
  <c r="O38" i="17"/>
  <c r="AA38" i="17" s="1"/>
  <c r="P38" i="17"/>
  <c r="AB38" i="17" s="1"/>
  <c r="Q38" i="17"/>
  <c r="AC38" i="17" s="1"/>
  <c r="R38" i="17"/>
  <c r="AD38" i="17" s="1"/>
  <c r="S38" i="17"/>
  <c r="AE38" i="17" s="1"/>
  <c r="T38" i="17"/>
  <c r="AF38" i="17" s="1"/>
  <c r="U38" i="17"/>
  <c r="AG38" i="17" s="1"/>
  <c r="V38" i="17"/>
  <c r="AH38" i="17" s="1"/>
  <c r="W38" i="17"/>
  <c r="AI38" i="17" s="1"/>
  <c r="N39" i="17"/>
  <c r="Z39" i="17" s="1"/>
  <c r="O39" i="17"/>
  <c r="AA39" i="17" s="1"/>
  <c r="P39" i="17"/>
  <c r="AB39" i="17" s="1"/>
  <c r="Q39" i="17"/>
  <c r="AC39" i="17" s="1"/>
  <c r="R39" i="17"/>
  <c r="AD39" i="17" s="1"/>
  <c r="S39" i="17"/>
  <c r="AE39" i="17" s="1"/>
  <c r="T39" i="17"/>
  <c r="AF39" i="17" s="1"/>
  <c r="U39" i="17"/>
  <c r="AG39" i="17" s="1"/>
  <c r="V39" i="17"/>
  <c r="AH39" i="17" s="1"/>
  <c r="W39" i="17"/>
  <c r="AI39" i="17" s="1"/>
  <c r="N40" i="17"/>
  <c r="Z40" i="17" s="1"/>
  <c r="O40" i="17"/>
  <c r="AA40" i="17" s="1"/>
  <c r="P40" i="17"/>
  <c r="AB40" i="17" s="1"/>
  <c r="Q40" i="17"/>
  <c r="AC40" i="17" s="1"/>
  <c r="R40" i="17"/>
  <c r="AD40" i="17" s="1"/>
  <c r="S40" i="17"/>
  <c r="AE40" i="17" s="1"/>
  <c r="T40" i="17"/>
  <c r="AF40" i="17" s="1"/>
  <c r="U40" i="17"/>
  <c r="AG40" i="17" s="1"/>
  <c r="V40" i="17"/>
  <c r="AH40" i="17" s="1"/>
  <c r="W40" i="17"/>
  <c r="AI40" i="17" s="1"/>
  <c r="N41" i="17"/>
  <c r="Z41" i="17" s="1"/>
  <c r="O41" i="17"/>
  <c r="AA41" i="17" s="1"/>
  <c r="P41" i="17"/>
  <c r="AB41" i="17" s="1"/>
  <c r="Q41" i="17"/>
  <c r="AC41" i="17" s="1"/>
  <c r="R41" i="17"/>
  <c r="AD41" i="17" s="1"/>
  <c r="S41" i="17"/>
  <c r="AE41" i="17" s="1"/>
  <c r="T41" i="17"/>
  <c r="AF41" i="17" s="1"/>
  <c r="U41" i="17"/>
  <c r="AG41" i="17" s="1"/>
  <c r="V41" i="17"/>
  <c r="AH41" i="17" s="1"/>
  <c r="W41" i="17"/>
  <c r="AI41" i="17" s="1"/>
  <c r="N42" i="17"/>
  <c r="Z42" i="17" s="1"/>
  <c r="O42" i="17"/>
  <c r="AA42" i="17" s="1"/>
  <c r="P42" i="17"/>
  <c r="AB42" i="17" s="1"/>
  <c r="Q42" i="17"/>
  <c r="AC42" i="17" s="1"/>
  <c r="R42" i="17"/>
  <c r="AD42" i="17" s="1"/>
  <c r="S42" i="17"/>
  <c r="AE42" i="17" s="1"/>
  <c r="T42" i="17"/>
  <c r="AF42" i="17" s="1"/>
  <c r="U42" i="17"/>
  <c r="AG42" i="17" s="1"/>
  <c r="V42" i="17"/>
  <c r="AH42" i="17" s="1"/>
  <c r="W42" i="17"/>
  <c r="AI42" i="17" s="1"/>
  <c r="N43" i="17"/>
  <c r="Z43" i="17" s="1"/>
  <c r="O43" i="17"/>
  <c r="AA43" i="17" s="1"/>
  <c r="P43" i="17"/>
  <c r="AB43" i="17" s="1"/>
  <c r="Q43" i="17"/>
  <c r="AC43" i="17" s="1"/>
  <c r="R43" i="17"/>
  <c r="AD43" i="17" s="1"/>
  <c r="S43" i="17"/>
  <c r="AE43" i="17" s="1"/>
  <c r="T43" i="17"/>
  <c r="AF43" i="17" s="1"/>
  <c r="U43" i="17"/>
  <c r="AG43" i="17" s="1"/>
  <c r="V43" i="17"/>
  <c r="AH43" i="17" s="1"/>
  <c r="W43" i="17"/>
  <c r="AI43" i="17" s="1"/>
  <c r="N44" i="17"/>
  <c r="Z44" i="17" s="1"/>
  <c r="O44" i="17"/>
  <c r="AA44" i="17" s="1"/>
  <c r="N18" i="17"/>
  <c r="Z18" i="17" s="1"/>
  <c r="Q44" i="17"/>
  <c r="AC44" i="17" s="1"/>
  <c r="R44" i="17"/>
  <c r="AD44" i="17" s="1"/>
  <c r="S44" i="17"/>
  <c r="AE44" i="17" s="1"/>
  <c r="T44" i="17"/>
  <c r="AF44" i="17" s="1"/>
  <c r="U44" i="17"/>
  <c r="AG44" i="17" s="1"/>
  <c r="V44" i="17"/>
  <c r="AH44" i="17" s="1"/>
  <c r="W44" i="17"/>
  <c r="AI44" i="17" s="1"/>
  <c r="N45" i="17"/>
  <c r="Z45" i="17" s="1"/>
  <c r="O45" i="17"/>
  <c r="AA45" i="17" s="1"/>
  <c r="P45" i="17"/>
  <c r="AB45" i="17" s="1"/>
  <c r="Q45" i="17"/>
  <c r="AC45" i="17" s="1"/>
  <c r="R45" i="17"/>
  <c r="AD45" i="17" s="1"/>
  <c r="S45" i="17"/>
  <c r="AE45" i="17" s="1"/>
  <c r="T45" i="17"/>
  <c r="AF45" i="17" s="1"/>
  <c r="U45" i="17"/>
  <c r="AG45" i="17" s="1"/>
  <c r="V45" i="17"/>
  <c r="AH45" i="17" s="1"/>
  <c r="W45" i="17"/>
  <c r="AI45" i="17" s="1"/>
  <c r="N46" i="17"/>
  <c r="Z46" i="17" s="1"/>
  <c r="O46" i="17"/>
  <c r="AA46" i="17" s="1"/>
  <c r="P46" i="17"/>
  <c r="AB46" i="17" s="1"/>
  <c r="Q46" i="17"/>
  <c r="AC46" i="17" s="1"/>
  <c r="R46" i="17"/>
  <c r="AD46" i="17" s="1"/>
  <c r="S46" i="17"/>
  <c r="AE46" i="17" s="1"/>
  <c r="T46" i="17"/>
  <c r="AF46" i="17" s="1"/>
  <c r="U46" i="17"/>
  <c r="AG46" i="17" s="1"/>
  <c r="V46" i="17"/>
  <c r="AH46" i="17" s="1"/>
  <c r="W46" i="17"/>
  <c r="AI46" i="17" s="1"/>
  <c r="N47" i="17"/>
  <c r="Z47" i="17" s="1"/>
  <c r="O47" i="17"/>
  <c r="AA47" i="17" s="1"/>
  <c r="P47" i="17"/>
  <c r="AB47" i="17" s="1"/>
  <c r="Q47" i="17"/>
  <c r="AC47" i="17" s="1"/>
  <c r="R47" i="17"/>
  <c r="AD47" i="17" s="1"/>
  <c r="S47" i="17"/>
  <c r="AE47" i="17" s="1"/>
  <c r="T47" i="17"/>
  <c r="AF47" i="17" s="1"/>
  <c r="U47" i="17"/>
  <c r="AG47" i="17" s="1"/>
  <c r="V47" i="17"/>
  <c r="AH47" i="17" s="1"/>
  <c r="W47" i="17"/>
  <c r="AI47" i="17" s="1"/>
  <c r="N48" i="17"/>
  <c r="Z48" i="17" s="1"/>
  <c r="O48" i="17"/>
  <c r="AA48" i="17" s="1"/>
  <c r="P48" i="17"/>
  <c r="AB48" i="17" s="1"/>
  <c r="Q48" i="17"/>
  <c r="AC48" i="17" s="1"/>
  <c r="R48" i="17"/>
  <c r="AD48" i="17" s="1"/>
  <c r="S48" i="17"/>
  <c r="AE48" i="17" s="1"/>
  <c r="T48" i="17"/>
  <c r="AF48" i="17" s="1"/>
  <c r="U48" i="17"/>
  <c r="AG48" i="17" s="1"/>
  <c r="V48" i="17"/>
  <c r="AH48" i="17" s="1"/>
  <c r="W48" i="17"/>
  <c r="AI48" i="17" s="1"/>
  <c r="N49" i="17"/>
  <c r="Z49" i="17" s="1"/>
  <c r="O49" i="17"/>
  <c r="AA49" i="17" s="1"/>
  <c r="P49" i="17"/>
  <c r="AB49" i="17" s="1"/>
  <c r="Q49" i="17"/>
  <c r="AC49" i="17" s="1"/>
  <c r="R49" i="17"/>
  <c r="AD49" i="17" s="1"/>
  <c r="S49" i="17"/>
  <c r="AE49" i="17" s="1"/>
  <c r="T49" i="17"/>
  <c r="AF49" i="17" s="1"/>
  <c r="U49" i="17"/>
  <c r="AG49" i="17" s="1"/>
  <c r="V49" i="17"/>
  <c r="AH49" i="17" s="1"/>
  <c r="W49" i="17"/>
  <c r="AI49" i="17" s="1"/>
  <c r="N50" i="17"/>
  <c r="Z50" i="17" s="1"/>
  <c r="O50" i="17"/>
  <c r="AA50" i="17" s="1"/>
  <c r="P50" i="17"/>
  <c r="AB50" i="17" s="1"/>
  <c r="Q50" i="17"/>
  <c r="AC50" i="17" s="1"/>
  <c r="R50" i="17"/>
  <c r="AD50" i="17" s="1"/>
  <c r="S50" i="17"/>
  <c r="AE50" i="17" s="1"/>
  <c r="T50" i="17"/>
  <c r="AF50" i="17" s="1"/>
  <c r="U50" i="17"/>
  <c r="AG50" i="17" s="1"/>
  <c r="V50" i="17"/>
  <c r="AH50" i="17" s="1"/>
  <c r="W50" i="17"/>
  <c r="AI50" i="17" s="1"/>
  <c r="N51" i="17"/>
  <c r="Z51" i="17" s="1"/>
  <c r="O51" i="17"/>
  <c r="AA51" i="17" s="1"/>
  <c r="P51" i="17"/>
  <c r="AB51" i="17" s="1"/>
  <c r="Q51" i="17"/>
  <c r="AC51" i="17" s="1"/>
  <c r="R51" i="17"/>
  <c r="AD51" i="17" s="1"/>
  <c r="S51" i="17"/>
  <c r="AE51" i="17" s="1"/>
  <c r="T51" i="17"/>
  <c r="AF51" i="17" s="1"/>
  <c r="U51" i="17"/>
  <c r="AG51" i="17" s="1"/>
  <c r="V51" i="17"/>
  <c r="AH51" i="17" s="1"/>
  <c r="W51" i="17"/>
  <c r="AI51" i="17" s="1"/>
  <c r="N52" i="17"/>
  <c r="Z52" i="17" s="1"/>
  <c r="O52" i="17"/>
  <c r="AA52" i="17" s="1"/>
  <c r="P52" i="17"/>
  <c r="AB52" i="17" s="1"/>
  <c r="Q52" i="17"/>
  <c r="AC52" i="17" s="1"/>
  <c r="R52" i="17"/>
  <c r="AD52" i="17" s="1"/>
  <c r="S52" i="17"/>
  <c r="AE52" i="17" s="1"/>
  <c r="T52" i="17"/>
  <c r="AF52" i="17" s="1"/>
  <c r="U52" i="17"/>
  <c r="AG52" i="17" s="1"/>
  <c r="V52" i="17"/>
  <c r="AH52" i="17" s="1"/>
  <c r="W52" i="17"/>
  <c r="AI52" i="17" s="1"/>
  <c r="N53" i="17"/>
  <c r="Z53" i="17" s="1"/>
  <c r="O53" i="17"/>
  <c r="AA53" i="17" s="1"/>
  <c r="P53" i="17"/>
  <c r="AB53" i="17" s="1"/>
  <c r="Q53" i="17"/>
  <c r="AC53" i="17" s="1"/>
  <c r="R53" i="17"/>
  <c r="AD53" i="17" s="1"/>
  <c r="S53" i="17"/>
  <c r="AE53" i="17" s="1"/>
  <c r="T53" i="17"/>
  <c r="AF53" i="17" s="1"/>
  <c r="U53" i="17"/>
  <c r="AG53" i="17" s="1"/>
  <c r="V53" i="17"/>
  <c r="AH53" i="17" s="1"/>
  <c r="W53" i="17"/>
  <c r="AI53" i="17" s="1"/>
  <c r="N54" i="17"/>
  <c r="Z54" i="17" s="1"/>
  <c r="O54" i="17"/>
  <c r="AA54" i="17" s="1"/>
  <c r="P54" i="17"/>
  <c r="AB54" i="17" s="1"/>
  <c r="Q54" i="17"/>
  <c r="AC54" i="17" s="1"/>
  <c r="R54" i="17"/>
  <c r="AD54" i="17" s="1"/>
  <c r="S54" i="17"/>
  <c r="AE54" i="17" s="1"/>
  <c r="T54" i="17"/>
  <c r="AF54" i="17" s="1"/>
  <c r="U54" i="17"/>
  <c r="AG54" i="17" s="1"/>
  <c r="V54" i="17"/>
  <c r="AH54" i="17" s="1"/>
  <c r="W54" i="17"/>
  <c r="AI54" i="17" s="1"/>
  <c r="N55" i="17"/>
  <c r="Z55" i="17" s="1"/>
  <c r="O55" i="17"/>
  <c r="AA55" i="17" s="1"/>
  <c r="P55" i="17"/>
  <c r="AB55" i="17" s="1"/>
  <c r="Q55" i="17"/>
  <c r="AC55" i="17" s="1"/>
  <c r="R55" i="17"/>
  <c r="AD55" i="17" s="1"/>
  <c r="S55" i="17"/>
  <c r="AE55" i="17" s="1"/>
  <c r="T55" i="17"/>
  <c r="AF55" i="17" s="1"/>
  <c r="U55" i="17"/>
  <c r="AG55" i="17" s="1"/>
  <c r="V55" i="17"/>
  <c r="AH55" i="17" s="1"/>
  <c r="W55" i="17"/>
  <c r="AI55" i="17" s="1"/>
  <c r="N56" i="17"/>
  <c r="Z56" i="17" s="1"/>
  <c r="O56" i="17"/>
  <c r="AA56" i="17" s="1"/>
  <c r="P56" i="17"/>
  <c r="AB56" i="17" s="1"/>
  <c r="Q56" i="17"/>
  <c r="AC56" i="17" s="1"/>
  <c r="R56" i="17"/>
  <c r="AD56" i="17" s="1"/>
  <c r="S56" i="17"/>
  <c r="AE56" i="17" s="1"/>
  <c r="T56" i="17"/>
  <c r="AF56" i="17" s="1"/>
  <c r="U56" i="17"/>
  <c r="AG56" i="17" s="1"/>
  <c r="V56" i="17"/>
  <c r="AH56" i="17" s="1"/>
  <c r="W56" i="17"/>
  <c r="AI56" i="17" s="1"/>
  <c r="N57" i="17"/>
  <c r="Z57" i="17" s="1"/>
  <c r="O57" i="17"/>
  <c r="AA57" i="17" s="1"/>
  <c r="P57" i="17"/>
  <c r="AB57" i="17" s="1"/>
  <c r="Q57" i="17"/>
  <c r="AC57" i="17" s="1"/>
  <c r="R57" i="17"/>
  <c r="AD57" i="17" s="1"/>
  <c r="S57" i="17"/>
  <c r="AE57" i="17" s="1"/>
  <c r="T57" i="17"/>
  <c r="AF57" i="17" s="1"/>
  <c r="U57" i="17"/>
  <c r="AG57" i="17" s="1"/>
  <c r="V57" i="17"/>
  <c r="AH57" i="17" s="1"/>
  <c r="W57" i="17"/>
  <c r="AI57" i="17" s="1"/>
  <c r="N58" i="17"/>
  <c r="Z58" i="17" s="1"/>
  <c r="O58" i="17"/>
  <c r="AA58" i="17" s="1"/>
  <c r="Q58" i="17"/>
  <c r="AC58" i="17" s="1"/>
  <c r="R58" i="17"/>
  <c r="AD58" i="17" s="1"/>
  <c r="S58" i="17"/>
  <c r="AE58" i="17" s="1"/>
  <c r="T58" i="17"/>
  <c r="AF58" i="17" s="1"/>
  <c r="U58" i="17"/>
  <c r="AG58" i="17" s="1"/>
  <c r="V58" i="17"/>
  <c r="AH58" i="17" s="1"/>
  <c r="W58" i="17"/>
  <c r="AI58" i="17" s="1"/>
  <c r="N59" i="17"/>
  <c r="Z59" i="17" s="1"/>
  <c r="O59" i="17"/>
  <c r="AA59" i="17" s="1"/>
  <c r="P59" i="17"/>
  <c r="AB59" i="17" s="1"/>
  <c r="Q59" i="17"/>
  <c r="AC59" i="17" s="1"/>
  <c r="R59" i="17"/>
  <c r="AD59" i="17" s="1"/>
  <c r="S59" i="17"/>
  <c r="AE59" i="17" s="1"/>
  <c r="T59" i="17"/>
  <c r="AF59" i="17" s="1"/>
  <c r="U59" i="17"/>
  <c r="AG59" i="17" s="1"/>
  <c r="V59" i="17"/>
  <c r="AH59" i="17" s="1"/>
  <c r="W59" i="17"/>
  <c r="AI59" i="17" s="1"/>
  <c r="N60" i="17"/>
  <c r="Z60" i="17" s="1"/>
  <c r="O60" i="17"/>
  <c r="AA60" i="17" s="1"/>
  <c r="P60" i="17"/>
  <c r="AB60" i="17" s="1"/>
  <c r="Q60" i="17"/>
  <c r="AC60" i="17" s="1"/>
  <c r="R60" i="17"/>
  <c r="AD60" i="17" s="1"/>
  <c r="S60" i="17"/>
  <c r="AE60" i="17" s="1"/>
  <c r="T60" i="17"/>
  <c r="AF60" i="17" s="1"/>
  <c r="U60" i="17"/>
  <c r="AG60" i="17" s="1"/>
  <c r="V60" i="17"/>
  <c r="AH60" i="17" s="1"/>
  <c r="W60" i="17"/>
  <c r="AI60" i="17" s="1"/>
  <c r="N61" i="17"/>
  <c r="Z61" i="17" s="1"/>
  <c r="O61" i="17"/>
  <c r="AA61" i="17" s="1"/>
  <c r="P61" i="17"/>
  <c r="AB61" i="17" s="1"/>
  <c r="Q61" i="17"/>
  <c r="AC61" i="17" s="1"/>
  <c r="R61" i="17"/>
  <c r="AD61" i="17" s="1"/>
  <c r="S61" i="17"/>
  <c r="AE61" i="17" s="1"/>
  <c r="T61" i="17"/>
  <c r="AF61" i="17" s="1"/>
  <c r="U61" i="17"/>
  <c r="AG61" i="17" s="1"/>
  <c r="V61" i="17"/>
  <c r="AH61" i="17" s="1"/>
  <c r="W61" i="17"/>
  <c r="AI61" i="17" s="1"/>
  <c r="N62" i="17"/>
  <c r="Z62" i="17" s="1"/>
  <c r="O62" i="17"/>
  <c r="AA62" i="17" s="1"/>
  <c r="P62" i="17"/>
  <c r="AB62" i="17" s="1"/>
  <c r="Q62" i="17"/>
  <c r="AC62" i="17" s="1"/>
  <c r="R62" i="17"/>
  <c r="AD62" i="17" s="1"/>
  <c r="S62" i="17"/>
  <c r="AE62" i="17" s="1"/>
  <c r="T62" i="17"/>
  <c r="AF62" i="17" s="1"/>
  <c r="U62" i="17"/>
  <c r="AG62" i="17" s="1"/>
  <c r="V62" i="17"/>
  <c r="AH62" i="17" s="1"/>
  <c r="W62" i="17"/>
  <c r="AI62" i="17" s="1"/>
  <c r="N63" i="17"/>
  <c r="Z63" i="17" s="1"/>
  <c r="O63" i="17"/>
  <c r="AA63" i="17" s="1"/>
  <c r="P63" i="17"/>
  <c r="AB63" i="17" s="1"/>
  <c r="Q63" i="17"/>
  <c r="AC63" i="17" s="1"/>
  <c r="R63" i="17"/>
  <c r="AD63" i="17" s="1"/>
  <c r="S63" i="17"/>
  <c r="AE63" i="17" s="1"/>
  <c r="T63" i="17"/>
  <c r="AF63" i="17" s="1"/>
  <c r="U63" i="17"/>
  <c r="AG63" i="17" s="1"/>
  <c r="V63" i="17"/>
  <c r="AH63" i="17" s="1"/>
  <c r="W63" i="17"/>
  <c r="AI63" i="17" s="1"/>
  <c r="N64" i="17"/>
  <c r="Z64" i="17" s="1"/>
  <c r="O64" i="17"/>
  <c r="AA64" i="17" s="1"/>
  <c r="P64" i="17"/>
  <c r="AB64" i="17" s="1"/>
  <c r="Q64" i="17"/>
  <c r="AC64" i="17" s="1"/>
  <c r="R64" i="17"/>
  <c r="AD64" i="17" s="1"/>
  <c r="S64" i="17"/>
  <c r="AE64" i="17" s="1"/>
  <c r="T64" i="17"/>
  <c r="AF64" i="17" s="1"/>
  <c r="U64" i="17"/>
  <c r="AG64" i="17" s="1"/>
  <c r="V64" i="17"/>
  <c r="AH64" i="17" s="1"/>
  <c r="W64" i="17"/>
  <c r="AI64" i="17" s="1"/>
  <c r="N65" i="17"/>
  <c r="Z65" i="17" s="1"/>
  <c r="O65" i="17"/>
  <c r="AA65" i="17" s="1"/>
  <c r="P65" i="17"/>
  <c r="AB65" i="17" s="1"/>
  <c r="Q65" i="17"/>
  <c r="AC65" i="17" s="1"/>
  <c r="R65" i="17"/>
  <c r="AD65" i="17" s="1"/>
  <c r="S65" i="17"/>
  <c r="AE65" i="17" s="1"/>
  <c r="T65" i="17"/>
  <c r="AF65" i="17" s="1"/>
  <c r="U65" i="17"/>
  <c r="AG65" i="17" s="1"/>
  <c r="V65" i="17"/>
  <c r="AH65" i="17" s="1"/>
  <c r="W65" i="17"/>
  <c r="AI65" i="17" s="1"/>
  <c r="N66" i="17"/>
  <c r="Z66" i="17" s="1"/>
  <c r="O66" i="17"/>
  <c r="AA66" i="17" s="1"/>
  <c r="P66" i="17"/>
  <c r="AB66" i="17" s="1"/>
  <c r="Q66" i="17"/>
  <c r="AC66" i="17" s="1"/>
  <c r="R66" i="17"/>
  <c r="AD66" i="17" s="1"/>
  <c r="S66" i="17"/>
  <c r="AE66" i="17" s="1"/>
  <c r="T66" i="17"/>
  <c r="AF66" i="17" s="1"/>
  <c r="U66" i="17"/>
  <c r="AG66" i="17" s="1"/>
  <c r="V66" i="17"/>
  <c r="AH66" i="17" s="1"/>
  <c r="W66" i="17"/>
  <c r="AI66" i="17" s="1"/>
  <c r="N67" i="17"/>
  <c r="Z67" i="17" s="1"/>
  <c r="O67" i="17"/>
  <c r="AA67" i="17" s="1"/>
  <c r="P44" i="17"/>
  <c r="AB44" i="17" s="1"/>
  <c r="V67" i="17"/>
  <c r="AH67" i="17" s="1"/>
  <c r="U67" i="17"/>
  <c r="AG67" i="17" s="1"/>
  <c r="T67" i="17"/>
  <c r="AF67" i="17" s="1"/>
  <c r="S67" i="17"/>
  <c r="AE67" i="17" s="1"/>
  <c r="R67" i="17"/>
  <c r="AD67" i="17" s="1"/>
  <c r="Q67" i="17"/>
  <c r="AC67" i="17" s="1"/>
  <c r="P67" i="17"/>
  <c r="AB67" i="17" s="1"/>
  <c r="U90" i="17"/>
  <c r="AG90" i="17" s="1"/>
  <c r="R135" i="17"/>
  <c r="AD135" i="17" s="1"/>
  <c r="S135" i="17"/>
  <c r="AE135" i="17" s="1"/>
  <c r="T135" i="17"/>
  <c r="AF135" i="17" s="1"/>
  <c r="U135" i="17"/>
  <c r="AG135" i="17" s="1"/>
  <c r="V135" i="17"/>
  <c r="AH135" i="17" s="1"/>
  <c r="W135" i="17"/>
  <c r="AI135" i="17" s="1"/>
  <c r="N136" i="17"/>
  <c r="Z136" i="17" s="1"/>
  <c r="O136" i="17"/>
  <c r="AA136" i="17" s="1"/>
  <c r="P136" i="17"/>
  <c r="AB136" i="17" s="1"/>
  <c r="Q136" i="17"/>
  <c r="AC136" i="17" s="1"/>
  <c r="R136" i="17"/>
  <c r="AD136" i="17" s="1"/>
  <c r="S136" i="17"/>
  <c r="AE136" i="17" s="1"/>
  <c r="T136" i="17"/>
  <c r="AF136" i="17" s="1"/>
  <c r="U136" i="17"/>
  <c r="AG136" i="17" s="1"/>
  <c r="V136" i="17"/>
  <c r="AH136" i="17" s="1"/>
  <c r="W136" i="17"/>
  <c r="AI136" i="17" s="1"/>
  <c r="N137" i="17"/>
  <c r="Z137" i="17" s="1"/>
  <c r="O137" i="17"/>
  <c r="AA137" i="17" s="1"/>
  <c r="P137" i="17"/>
  <c r="AB137" i="17" s="1"/>
  <c r="Q137" i="17"/>
  <c r="AC137" i="17" s="1"/>
  <c r="R137" i="17"/>
  <c r="AD137" i="17" s="1"/>
  <c r="S137" i="17"/>
  <c r="AE137" i="17" s="1"/>
  <c r="T137" i="17"/>
  <c r="AF137" i="17" s="1"/>
  <c r="U137" i="17"/>
  <c r="AG137" i="17" s="1"/>
  <c r="V137" i="17"/>
  <c r="AH137" i="17" s="1"/>
  <c r="W137" i="17"/>
  <c r="AI137" i="17" s="1"/>
  <c r="N138" i="17"/>
  <c r="Z138" i="17" s="1"/>
  <c r="O138" i="17"/>
  <c r="AA138" i="17" s="1"/>
  <c r="P138" i="17"/>
  <c r="AB138" i="17" s="1"/>
  <c r="Q138" i="17"/>
  <c r="AC138" i="17" s="1"/>
  <c r="R138" i="17"/>
  <c r="AD138" i="17" s="1"/>
  <c r="S138" i="17"/>
  <c r="AE138" i="17" s="1"/>
  <c r="T138" i="17"/>
  <c r="AF138" i="17" s="1"/>
  <c r="U138" i="17"/>
  <c r="AG138" i="17" s="1"/>
  <c r="V138" i="17"/>
  <c r="AH138" i="17" s="1"/>
  <c r="W138" i="17"/>
  <c r="AI138" i="17" s="1"/>
  <c r="N139" i="17"/>
  <c r="Z139" i="17" s="1"/>
  <c r="O139" i="17"/>
  <c r="AA139" i="17" s="1"/>
  <c r="P139" i="17"/>
  <c r="AB139" i="17" s="1"/>
  <c r="Q139" i="17"/>
  <c r="AC139" i="17" s="1"/>
  <c r="R139" i="17"/>
  <c r="AD139" i="17" s="1"/>
  <c r="S139" i="17"/>
  <c r="AE139" i="17" s="1"/>
  <c r="T139" i="17"/>
  <c r="AF139" i="17" s="1"/>
  <c r="U139" i="17"/>
  <c r="AG139" i="17" s="1"/>
  <c r="V139" i="17"/>
  <c r="AH139" i="17" s="1"/>
  <c r="W139" i="17"/>
  <c r="AI139" i="17" s="1"/>
  <c r="N140" i="17"/>
  <c r="Z140" i="17" s="1"/>
  <c r="O140" i="17"/>
  <c r="AA140" i="17" s="1"/>
  <c r="P140" i="17"/>
  <c r="AB140" i="17" s="1"/>
  <c r="Q140" i="17"/>
  <c r="AC140" i="17" s="1"/>
  <c r="R140" i="17"/>
  <c r="AD140" i="17" s="1"/>
  <c r="S140" i="17"/>
  <c r="AE140" i="17" s="1"/>
  <c r="T140" i="17"/>
  <c r="AF140" i="17" s="1"/>
  <c r="U140" i="17"/>
  <c r="AG140" i="17" s="1"/>
  <c r="V140" i="17"/>
  <c r="AH140" i="17" s="1"/>
  <c r="W140" i="17"/>
  <c r="AI140" i="17" s="1"/>
  <c r="N141" i="17"/>
  <c r="Z141" i="17" s="1"/>
  <c r="O141" i="17"/>
  <c r="AA141" i="17" s="1"/>
  <c r="P141" i="17"/>
  <c r="AB141" i="17" s="1"/>
  <c r="Q141" i="17"/>
  <c r="AC141" i="17" s="1"/>
  <c r="R141" i="17"/>
  <c r="AD141" i="17" s="1"/>
  <c r="S141" i="17"/>
  <c r="AE141" i="17" s="1"/>
  <c r="T141" i="17"/>
  <c r="AF141" i="17" s="1"/>
  <c r="U141" i="17"/>
  <c r="AG141" i="17" s="1"/>
  <c r="V141" i="17"/>
  <c r="AH141" i="17" s="1"/>
  <c r="W141" i="17"/>
  <c r="AI141" i="17" s="1"/>
  <c r="N142" i="17"/>
  <c r="Z142" i="17" s="1"/>
  <c r="O142" i="17"/>
  <c r="AA142" i="17" s="1"/>
  <c r="P142" i="17"/>
  <c r="AB142" i="17" s="1"/>
  <c r="Q142" i="17"/>
  <c r="AC142" i="17" s="1"/>
  <c r="R142" i="17"/>
  <c r="AD142" i="17" s="1"/>
  <c r="S142" i="17"/>
  <c r="AE142" i="17" s="1"/>
  <c r="T142" i="17"/>
  <c r="AF142" i="17" s="1"/>
  <c r="U142" i="17"/>
  <c r="AG142" i="17" s="1"/>
  <c r="V142" i="17"/>
  <c r="AH142" i="17" s="1"/>
  <c r="W142" i="17"/>
  <c r="AI142" i="17" s="1"/>
  <c r="N143" i="17"/>
  <c r="Z143" i="17" s="1"/>
  <c r="O143" i="17"/>
  <c r="AA143" i="17" s="1"/>
  <c r="P143" i="17"/>
  <c r="AB143" i="17" s="1"/>
  <c r="Q143" i="17"/>
  <c r="AC143" i="17" s="1"/>
  <c r="R143" i="17"/>
  <c r="AD143" i="17" s="1"/>
  <c r="S143" i="17"/>
  <c r="AE143" i="17" s="1"/>
  <c r="T143" i="17"/>
  <c r="AF143" i="17" s="1"/>
  <c r="U143" i="17"/>
  <c r="AG143" i="17" s="1"/>
  <c r="V143" i="17"/>
  <c r="AH143" i="17" s="1"/>
  <c r="W143" i="17"/>
  <c r="AI143" i="17" s="1"/>
  <c r="N144" i="17"/>
  <c r="Z144" i="17" s="1"/>
  <c r="O144" i="17"/>
  <c r="AA144" i="17" s="1"/>
  <c r="P144" i="17"/>
  <c r="AB144" i="17" s="1"/>
  <c r="Q144" i="17"/>
  <c r="AC144" i="17" s="1"/>
  <c r="R144" i="17"/>
  <c r="AD144" i="17" s="1"/>
  <c r="S144" i="17"/>
  <c r="AE144" i="17" s="1"/>
  <c r="T144" i="17"/>
  <c r="AF144" i="17" s="1"/>
  <c r="U144" i="17"/>
  <c r="AG144" i="17" s="1"/>
  <c r="V144" i="17"/>
  <c r="AH144" i="17" s="1"/>
  <c r="W144" i="17"/>
  <c r="AI144" i="17" s="1"/>
  <c r="N145" i="17"/>
  <c r="Z145" i="17" s="1"/>
  <c r="O145" i="17"/>
  <c r="AA145" i="17" s="1"/>
  <c r="P145" i="17"/>
  <c r="AB145" i="17" s="1"/>
  <c r="Q145" i="17"/>
  <c r="AC145" i="17" s="1"/>
  <c r="R145" i="17"/>
  <c r="AD145" i="17" s="1"/>
  <c r="S145" i="17"/>
  <c r="AE145" i="17" s="1"/>
  <c r="T145" i="17"/>
  <c r="AF145" i="17" s="1"/>
  <c r="U145" i="17"/>
  <c r="AG145" i="17" s="1"/>
  <c r="V145" i="17"/>
  <c r="AH145" i="17" s="1"/>
  <c r="W145" i="17"/>
  <c r="AI145" i="17" s="1"/>
  <c r="N146" i="17"/>
  <c r="Z146" i="17" s="1"/>
  <c r="O146" i="17"/>
  <c r="AA146" i="17" s="1"/>
  <c r="P146" i="17"/>
  <c r="AB146" i="17" s="1"/>
  <c r="Q146" i="17"/>
  <c r="AC146" i="17" s="1"/>
  <c r="R146" i="17"/>
  <c r="AD146" i="17" s="1"/>
  <c r="S146" i="17"/>
  <c r="AE146" i="17" s="1"/>
  <c r="T146" i="17"/>
  <c r="AF146" i="17" s="1"/>
  <c r="U146" i="17"/>
  <c r="AG146" i="17" s="1"/>
  <c r="V146" i="17"/>
  <c r="AH146" i="17" s="1"/>
  <c r="W146" i="17"/>
  <c r="AI146" i="17" s="1"/>
  <c r="N147" i="17"/>
  <c r="Z147" i="17" s="1"/>
  <c r="O147" i="17"/>
  <c r="AA147" i="17" s="1"/>
  <c r="P147" i="17"/>
  <c r="AB147" i="17" s="1"/>
  <c r="Q147" i="17"/>
  <c r="AC147" i="17" s="1"/>
  <c r="R147" i="17"/>
  <c r="AD147" i="17" s="1"/>
  <c r="S147" i="17"/>
  <c r="AE147" i="17" s="1"/>
  <c r="T147" i="17"/>
  <c r="AF147" i="17" s="1"/>
  <c r="U147" i="17"/>
  <c r="AG147" i="17" s="1"/>
  <c r="V147" i="17"/>
  <c r="AH147" i="17" s="1"/>
  <c r="W147" i="17"/>
  <c r="AI147" i="17" s="1"/>
  <c r="N148" i="17"/>
  <c r="Z148" i="17" s="1"/>
  <c r="O148" i="17"/>
  <c r="AA148" i="17" s="1"/>
  <c r="P148" i="17"/>
  <c r="AB148" i="17" s="1"/>
  <c r="Q148" i="17"/>
  <c r="AC148" i="17" s="1"/>
  <c r="R148" i="17"/>
  <c r="AD148" i="17" s="1"/>
  <c r="S148" i="17"/>
  <c r="AE148" i="17" s="1"/>
  <c r="T148" i="17"/>
  <c r="AF148" i="17" s="1"/>
  <c r="U148" i="17"/>
  <c r="AG148" i="17" s="1"/>
  <c r="V148" i="17"/>
  <c r="AH148" i="17" s="1"/>
  <c r="W148" i="17"/>
  <c r="AI148" i="17" s="1"/>
  <c r="N149" i="17"/>
  <c r="Z149" i="17" s="1"/>
  <c r="O149" i="17"/>
  <c r="AA149" i="17" s="1"/>
  <c r="P149" i="17"/>
  <c r="AB149" i="17" s="1"/>
  <c r="Q149" i="17"/>
  <c r="AC149" i="17" s="1"/>
  <c r="R149" i="17"/>
  <c r="AD149" i="17" s="1"/>
  <c r="S149" i="17"/>
  <c r="AE149" i="17" s="1"/>
  <c r="T149" i="17"/>
  <c r="AF149" i="17" s="1"/>
  <c r="U149" i="17"/>
  <c r="AG149" i="17" s="1"/>
  <c r="V149" i="17"/>
  <c r="AH149" i="17" s="1"/>
  <c r="W149" i="17"/>
  <c r="AI149" i="17" s="1"/>
  <c r="N150" i="17"/>
  <c r="Z150" i="17" s="1"/>
  <c r="O150" i="17"/>
  <c r="AA150" i="17" s="1"/>
  <c r="P150" i="17"/>
  <c r="AB150" i="17" s="1"/>
  <c r="Q150" i="17"/>
  <c r="AC150" i="17" s="1"/>
  <c r="R150" i="17"/>
  <c r="AD150" i="17" s="1"/>
  <c r="S150" i="17"/>
  <c r="AE150" i="17" s="1"/>
  <c r="T150" i="17"/>
  <c r="AF150" i="17" s="1"/>
  <c r="U150" i="17"/>
  <c r="AG150" i="17" s="1"/>
  <c r="V150" i="17"/>
  <c r="AH150" i="17" s="1"/>
  <c r="W150" i="17"/>
  <c r="AI150" i="17" s="1"/>
  <c r="N151" i="17"/>
  <c r="Z151" i="17" s="1"/>
  <c r="O151" i="17"/>
  <c r="AA151" i="17" s="1"/>
  <c r="P151" i="17"/>
  <c r="AB151" i="17" s="1"/>
  <c r="Q151" i="17"/>
  <c r="AC151" i="17" s="1"/>
  <c r="R151" i="17"/>
  <c r="AD151" i="17" s="1"/>
  <c r="S151" i="17"/>
  <c r="AE151" i="17" s="1"/>
  <c r="T151" i="17"/>
  <c r="AF151" i="17" s="1"/>
  <c r="U151" i="17"/>
  <c r="AG151" i="17" s="1"/>
  <c r="V151" i="17"/>
  <c r="AH151" i="17" s="1"/>
  <c r="W151" i="17"/>
  <c r="AI151" i="17" s="1"/>
  <c r="N152" i="17"/>
  <c r="Z152" i="17" s="1"/>
  <c r="O152" i="17"/>
  <c r="AA152" i="17" s="1"/>
  <c r="P152" i="17"/>
  <c r="AB152" i="17" s="1"/>
  <c r="Q152" i="17"/>
  <c r="AC152" i="17" s="1"/>
  <c r="R152" i="17"/>
  <c r="AD152" i="17" s="1"/>
  <c r="S152" i="17"/>
  <c r="AE152" i="17" s="1"/>
  <c r="T152" i="17"/>
  <c r="AF152" i="17" s="1"/>
  <c r="U152" i="17"/>
  <c r="AG152" i="17" s="1"/>
  <c r="V152" i="17"/>
  <c r="AH152" i="17" s="1"/>
  <c r="W152" i="17"/>
  <c r="AI152" i="17" s="1"/>
  <c r="N153" i="17"/>
  <c r="Z153" i="17" s="1"/>
  <c r="O153" i="17"/>
  <c r="AA153" i="17" s="1"/>
  <c r="P153" i="17"/>
  <c r="AB153" i="17" s="1"/>
  <c r="Q153" i="17"/>
  <c r="AC153" i="17" s="1"/>
  <c r="R153" i="17"/>
  <c r="AD153" i="17" s="1"/>
  <c r="S153" i="17"/>
  <c r="AE153" i="17" s="1"/>
  <c r="T153" i="17"/>
  <c r="AF153" i="17" s="1"/>
  <c r="U153" i="17"/>
  <c r="AG153" i="17" s="1"/>
  <c r="V153" i="17"/>
  <c r="AH153" i="17" s="1"/>
  <c r="W153" i="17"/>
  <c r="AI153" i="17" s="1"/>
  <c r="N154" i="17"/>
  <c r="Z154" i="17" s="1"/>
  <c r="O154" i="17"/>
  <c r="AA154" i="17" s="1"/>
  <c r="P154" i="17"/>
  <c r="AB154" i="17" s="1"/>
  <c r="Q154" i="17"/>
  <c r="AC154" i="17" s="1"/>
  <c r="R154" i="17"/>
  <c r="AD154" i="17" s="1"/>
  <c r="S154" i="17"/>
  <c r="AE154" i="17" s="1"/>
  <c r="T154" i="17"/>
  <c r="AF154" i="17" s="1"/>
  <c r="U154" i="17"/>
  <c r="AG154" i="17" s="1"/>
  <c r="V154" i="17"/>
  <c r="AH154" i="17" s="1"/>
  <c r="W154" i="17"/>
  <c r="AI154" i="17" s="1"/>
  <c r="N155" i="17"/>
  <c r="Z155" i="17" s="1"/>
  <c r="O155" i="17"/>
  <c r="AA155" i="17" s="1"/>
  <c r="P155" i="17"/>
  <c r="AB155" i="17" s="1"/>
  <c r="Q155" i="17"/>
  <c r="AC155" i="17" s="1"/>
  <c r="R155" i="17"/>
  <c r="AD155" i="17" s="1"/>
  <c r="S155" i="17"/>
  <c r="AE155" i="17" s="1"/>
  <c r="T155" i="17"/>
  <c r="AF155" i="17" s="1"/>
  <c r="U155" i="17"/>
  <c r="AG155" i="17" s="1"/>
  <c r="V155" i="17"/>
  <c r="AH155" i="17" s="1"/>
  <c r="W155" i="17"/>
  <c r="AI155" i="17" s="1"/>
  <c r="N156" i="17"/>
  <c r="Z156" i="17" s="1"/>
  <c r="O156" i="17"/>
  <c r="AA156" i="17" s="1"/>
  <c r="P156" i="17"/>
  <c r="AB156" i="17" s="1"/>
  <c r="Q156" i="17"/>
  <c r="AC156" i="17" s="1"/>
  <c r="R156" i="17"/>
  <c r="AD156" i="17" s="1"/>
  <c r="S156" i="17"/>
  <c r="AE156" i="17" s="1"/>
  <c r="T156" i="17"/>
  <c r="AF156" i="17" s="1"/>
  <c r="U156" i="17"/>
  <c r="AG156" i="17" s="1"/>
  <c r="V156" i="17"/>
  <c r="AH156" i="17" s="1"/>
  <c r="W156" i="17"/>
  <c r="AI156" i="17" s="1"/>
  <c r="N157" i="17"/>
  <c r="Z157" i="17" s="1"/>
  <c r="O157" i="17"/>
  <c r="AA157" i="17" s="1"/>
  <c r="P157" i="17"/>
  <c r="AB157" i="17" s="1"/>
  <c r="Q157" i="17"/>
  <c r="AC157" i="17" s="1"/>
  <c r="R157" i="17"/>
  <c r="AD157" i="17" s="1"/>
  <c r="S157" i="17"/>
  <c r="AE157" i="17" s="1"/>
  <c r="T157" i="17"/>
  <c r="AF157" i="17" s="1"/>
  <c r="U157" i="17"/>
  <c r="AG157" i="17" s="1"/>
  <c r="V157" i="17"/>
  <c r="AH157" i="17" s="1"/>
  <c r="W157" i="17"/>
  <c r="AI157" i="17" s="1"/>
  <c r="N158" i="17"/>
  <c r="Z158" i="17" s="1"/>
  <c r="O158" i="17"/>
  <c r="AA158" i="17" s="1"/>
  <c r="P158" i="17"/>
  <c r="AB158" i="17" s="1"/>
  <c r="Q158" i="17"/>
  <c r="AC158" i="17" s="1"/>
  <c r="R158" i="17"/>
  <c r="AD158" i="17" s="1"/>
  <c r="S158" i="17"/>
  <c r="AE158" i="17" s="1"/>
  <c r="T158" i="17"/>
  <c r="AF158" i="17" s="1"/>
  <c r="U158" i="17"/>
  <c r="AG158" i="17" s="1"/>
  <c r="V158" i="17"/>
  <c r="AH158" i="17" s="1"/>
  <c r="W158" i="17"/>
  <c r="AI158" i="17" s="1"/>
  <c r="N12" i="17"/>
  <c r="Z12" i="17" s="1"/>
  <c r="O12" i="17"/>
  <c r="AA12" i="17" s="1"/>
  <c r="P12" i="17"/>
  <c r="AB12" i="17" s="1"/>
  <c r="Q12" i="17"/>
  <c r="AC12" i="17" s="1"/>
  <c r="R12" i="17"/>
  <c r="AD12" i="17" s="1"/>
  <c r="S12" i="17"/>
  <c r="AE12" i="17" s="1"/>
  <c r="T12" i="17"/>
  <c r="AF12" i="17" s="1"/>
  <c r="U12" i="17"/>
  <c r="AG12" i="17" s="1"/>
  <c r="V12" i="17"/>
  <c r="AH12" i="17" s="1"/>
  <c r="W12" i="17"/>
  <c r="AI12" i="17" s="1"/>
  <c r="N13" i="17"/>
  <c r="Z13" i="17" s="1"/>
  <c r="O13" i="17"/>
  <c r="AA13" i="17" s="1"/>
  <c r="P13" i="17"/>
  <c r="AB13" i="17" s="1"/>
  <c r="Q13" i="17"/>
  <c r="AC13" i="17" s="1"/>
  <c r="R13" i="17"/>
  <c r="AD13" i="17" s="1"/>
  <c r="S13" i="17"/>
  <c r="AE13" i="17" s="1"/>
  <c r="T13" i="17"/>
  <c r="AF13" i="17" s="1"/>
  <c r="U13" i="17"/>
  <c r="AG13" i="17" s="1"/>
  <c r="V13" i="17"/>
  <c r="AH13" i="17" s="1"/>
  <c r="W13" i="17"/>
  <c r="AI13" i="17" s="1"/>
  <c r="N14" i="17"/>
  <c r="Z14" i="17" s="1"/>
  <c r="O14" i="17"/>
  <c r="AA14" i="17" s="1"/>
  <c r="P14" i="17"/>
  <c r="AB14" i="17" s="1"/>
  <c r="Q14" i="17"/>
  <c r="AC14" i="17" s="1"/>
  <c r="R14" i="17"/>
  <c r="AD14" i="17" s="1"/>
  <c r="S14" i="17"/>
  <c r="AE14" i="17" s="1"/>
  <c r="T14" i="17"/>
  <c r="AF14" i="17" s="1"/>
  <c r="U14" i="17"/>
  <c r="AG14" i="17" s="1"/>
  <c r="V14" i="17"/>
  <c r="AH14" i="17" s="1"/>
  <c r="W14" i="17"/>
  <c r="AI14" i="17" s="1"/>
  <c r="N15" i="17"/>
  <c r="Z15" i="17" s="1"/>
  <c r="O15" i="17"/>
  <c r="AA15" i="17" s="1"/>
  <c r="P15" i="17"/>
  <c r="AB15" i="17" s="1"/>
  <c r="Q15" i="17"/>
  <c r="AC15" i="17" s="1"/>
  <c r="R15" i="17"/>
  <c r="AD15" i="17" s="1"/>
  <c r="S15" i="17"/>
  <c r="AE15" i="17" s="1"/>
  <c r="T15" i="17"/>
  <c r="AF15" i="17" s="1"/>
  <c r="U15" i="17"/>
  <c r="AG15" i="17" s="1"/>
  <c r="V15" i="17"/>
  <c r="AH15" i="17" s="1"/>
  <c r="W15" i="17"/>
  <c r="AI15" i="17" s="1"/>
  <c r="N16" i="17"/>
  <c r="Z16" i="17" s="1"/>
  <c r="O16" i="17"/>
  <c r="AA16" i="17" s="1"/>
  <c r="P16" i="17"/>
  <c r="AB16" i="17" s="1"/>
  <c r="Q16" i="17"/>
  <c r="AC16" i="17" s="1"/>
  <c r="R16" i="17"/>
  <c r="AD16" i="17" s="1"/>
  <c r="S16" i="17"/>
  <c r="AE16" i="17" s="1"/>
  <c r="T16" i="17"/>
  <c r="AF16" i="17" s="1"/>
  <c r="U16" i="17"/>
  <c r="AG16" i="17" s="1"/>
  <c r="V16" i="17"/>
  <c r="AH16" i="17" s="1"/>
  <c r="W16" i="17"/>
  <c r="AI16" i="17" s="1"/>
  <c r="N17" i="17"/>
  <c r="Z17" i="17" s="1"/>
  <c r="O17" i="17"/>
  <c r="AA17" i="17" s="1"/>
  <c r="P17" i="17"/>
  <c r="AB17" i="17" s="1"/>
  <c r="Q17" i="17"/>
  <c r="AC17" i="17" s="1"/>
  <c r="R17" i="17"/>
  <c r="AD17" i="17" s="1"/>
  <c r="S17" i="17"/>
  <c r="AE17" i="17" s="1"/>
  <c r="T17" i="17"/>
  <c r="AF17" i="17" s="1"/>
  <c r="U17" i="17"/>
  <c r="AG17" i="17" s="1"/>
  <c r="V17" i="17"/>
  <c r="AH17" i="17" s="1"/>
  <c r="W17" i="17"/>
  <c r="AI17" i="17" s="1"/>
  <c r="Q135" i="17"/>
  <c r="AC135" i="17" s="1"/>
  <c r="P135" i="17"/>
  <c r="AB135" i="17" s="1"/>
  <c r="O135" i="17"/>
  <c r="AA135" i="17" s="1"/>
  <c r="N135" i="17"/>
  <c r="Z135" i="17" s="1"/>
  <c r="W134" i="17"/>
  <c r="AI134" i="17" s="1"/>
  <c r="V134" i="17"/>
  <c r="AH134" i="17" s="1"/>
  <c r="U134" i="17"/>
  <c r="AG134" i="17" s="1"/>
  <c r="T134" i="17"/>
  <c r="AF134" i="17" s="1"/>
  <c r="S134" i="17"/>
  <c r="AE134" i="17" s="1"/>
  <c r="R134" i="17"/>
  <c r="AD134" i="17" s="1"/>
  <c r="Q134" i="17"/>
  <c r="AC134" i="17" s="1"/>
  <c r="P134" i="17"/>
  <c r="AB134" i="17" s="1"/>
  <c r="O134" i="17"/>
  <c r="AA134" i="17" s="1"/>
  <c r="N134" i="17"/>
  <c r="Z134" i="17" s="1"/>
  <c r="W133" i="17"/>
  <c r="AI133" i="17" s="1"/>
  <c r="V133" i="17"/>
  <c r="AH133" i="17" s="1"/>
  <c r="U133" i="17"/>
  <c r="AG133" i="17" s="1"/>
  <c r="T133" i="17"/>
  <c r="AF133" i="17" s="1"/>
  <c r="S133" i="17"/>
  <c r="AE133" i="17" s="1"/>
  <c r="R133" i="17"/>
  <c r="AD133" i="17" s="1"/>
  <c r="Q133" i="17"/>
  <c r="AC133" i="17" s="1"/>
  <c r="P133" i="17"/>
  <c r="AB133" i="17" s="1"/>
  <c r="O133" i="17"/>
  <c r="AA133" i="17" s="1"/>
  <c r="N133" i="17"/>
  <c r="Z133" i="17" s="1"/>
  <c r="W132" i="17"/>
  <c r="AI132" i="17" s="1"/>
  <c r="V132" i="17"/>
  <c r="AH132" i="17" s="1"/>
  <c r="U132" i="17"/>
  <c r="AG132" i="17" s="1"/>
  <c r="T132" i="17"/>
  <c r="AF132" i="17" s="1"/>
  <c r="S132" i="17"/>
  <c r="AE132" i="17" s="1"/>
  <c r="R132" i="17"/>
  <c r="AD132" i="17" s="1"/>
  <c r="Q132" i="17"/>
  <c r="AC132" i="17" s="1"/>
  <c r="P132" i="17"/>
  <c r="AB132" i="17" s="1"/>
  <c r="O132" i="17"/>
  <c r="AA132" i="17" s="1"/>
  <c r="N132" i="17"/>
  <c r="Z132" i="17" s="1"/>
  <c r="W131" i="17"/>
  <c r="AI131" i="17" s="1"/>
  <c r="V131" i="17"/>
  <c r="AH131" i="17" s="1"/>
  <c r="U131" i="17"/>
  <c r="AG131" i="17" s="1"/>
  <c r="T131" i="17"/>
  <c r="AF131" i="17" s="1"/>
  <c r="S131" i="17"/>
  <c r="AE131" i="17" s="1"/>
  <c r="R131" i="17"/>
  <c r="AD131" i="17" s="1"/>
  <c r="Q131" i="17"/>
  <c r="AC131" i="17" s="1"/>
  <c r="P131" i="17"/>
  <c r="AB131" i="17" s="1"/>
  <c r="O131" i="17"/>
  <c r="AA131" i="17" s="1"/>
  <c r="N131" i="17"/>
  <c r="Z131" i="17" s="1"/>
  <c r="W130" i="17"/>
  <c r="AI130" i="17" s="1"/>
  <c r="V130" i="17"/>
  <c r="AH130" i="17" s="1"/>
  <c r="U130" i="17"/>
  <c r="AG130" i="17" s="1"/>
  <c r="T130" i="17"/>
  <c r="AF130" i="17" s="1"/>
  <c r="S130" i="17"/>
  <c r="AE130" i="17" s="1"/>
  <c r="R130" i="17"/>
  <c r="AD130" i="17" s="1"/>
  <c r="Q130" i="17"/>
  <c r="AC130" i="17" s="1"/>
  <c r="P130" i="17"/>
  <c r="AB130" i="17" s="1"/>
  <c r="O130" i="17"/>
  <c r="AA130" i="17" s="1"/>
  <c r="N130" i="17"/>
  <c r="Z130" i="17" s="1"/>
  <c r="W129" i="17"/>
  <c r="AI129" i="17" s="1"/>
  <c r="V129" i="17"/>
  <c r="AH129" i="17" s="1"/>
  <c r="U129" i="17"/>
  <c r="AG129" i="17" s="1"/>
  <c r="T129" i="17"/>
  <c r="AF129" i="17" s="1"/>
  <c r="S129" i="17"/>
  <c r="AE129" i="17" s="1"/>
  <c r="R129" i="17"/>
  <c r="AD129" i="17" s="1"/>
  <c r="Q129" i="17"/>
  <c r="AC129" i="17" s="1"/>
  <c r="P129" i="17"/>
  <c r="AB129" i="17" s="1"/>
  <c r="O129" i="17"/>
  <c r="AA129" i="17" s="1"/>
  <c r="N129" i="17"/>
  <c r="Z129" i="17" s="1"/>
  <c r="W128" i="17"/>
  <c r="AI128" i="17" s="1"/>
  <c r="V128" i="17"/>
  <c r="AH128" i="17" s="1"/>
  <c r="U128" i="17"/>
  <c r="AG128" i="17" s="1"/>
  <c r="T128" i="17"/>
  <c r="AF128" i="17" s="1"/>
  <c r="S128" i="17"/>
  <c r="AE128" i="17" s="1"/>
  <c r="R128" i="17"/>
  <c r="AD128" i="17" s="1"/>
  <c r="Q128" i="17"/>
  <c r="AC128" i="17" s="1"/>
  <c r="P128" i="17"/>
  <c r="AB128" i="17" s="1"/>
  <c r="O128" i="17"/>
  <c r="AA128" i="17" s="1"/>
  <c r="N128" i="17"/>
  <c r="Z128" i="17" s="1"/>
  <c r="W127" i="17"/>
  <c r="AI127" i="17" s="1"/>
  <c r="V127" i="17"/>
  <c r="AH127" i="17" s="1"/>
  <c r="U127" i="17"/>
  <c r="AG127" i="17" s="1"/>
  <c r="T127" i="17"/>
  <c r="AF127" i="17" s="1"/>
  <c r="S127" i="17"/>
  <c r="AE127" i="17" s="1"/>
  <c r="R127" i="17"/>
  <c r="AD127" i="17" s="1"/>
  <c r="Q127" i="17"/>
  <c r="AC127" i="17" s="1"/>
  <c r="P127" i="17"/>
  <c r="AB127" i="17" s="1"/>
  <c r="O127" i="17"/>
  <c r="AA127" i="17" s="1"/>
  <c r="N127" i="17"/>
  <c r="Z127" i="17" s="1"/>
  <c r="W126" i="17"/>
  <c r="AI126" i="17" s="1"/>
  <c r="V126" i="17"/>
  <c r="AH126" i="17" s="1"/>
  <c r="U126" i="17"/>
  <c r="AG126" i="17" s="1"/>
  <c r="T126" i="17"/>
  <c r="AF126" i="17" s="1"/>
  <c r="S126" i="17"/>
  <c r="AE126" i="17" s="1"/>
  <c r="R126" i="17"/>
  <c r="AD126" i="17" s="1"/>
  <c r="Q126" i="17"/>
  <c r="AC126" i="17" s="1"/>
  <c r="P126" i="17"/>
  <c r="AB126" i="17" s="1"/>
  <c r="O126" i="17"/>
  <c r="AA126" i="17" s="1"/>
  <c r="N126" i="17"/>
  <c r="Z126" i="17" s="1"/>
  <c r="W125" i="17"/>
  <c r="AI125" i="17" s="1"/>
  <c r="V125" i="17"/>
  <c r="AH125" i="17" s="1"/>
  <c r="U125" i="17"/>
  <c r="AG125" i="17" s="1"/>
  <c r="T125" i="17"/>
  <c r="AF125" i="17" s="1"/>
  <c r="S125" i="17"/>
  <c r="AE125" i="17" s="1"/>
  <c r="R125" i="17"/>
  <c r="AD125" i="17" s="1"/>
  <c r="Q125" i="17"/>
  <c r="AC125" i="17" s="1"/>
  <c r="P125" i="17"/>
  <c r="AB125" i="17" s="1"/>
  <c r="O125" i="17"/>
  <c r="AA125" i="17" s="1"/>
  <c r="N125" i="17"/>
  <c r="Z125" i="17" s="1"/>
  <c r="W124" i="17"/>
  <c r="AI124" i="17" s="1"/>
  <c r="V124" i="17"/>
  <c r="AH124" i="17" s="1"/>
  <c r="U124" i="17"/>
  <c r="AG124" i="17" s="1"/>
  <c r="T124" i="17"/>
  <c r="AF124" i="17" s="1"/>
  <c r="S124" i="17"/>
  <c r="AE124" i="17" s="1"/>
  <c r="R124" i="17"/>
  <c r="AD124" i="17" s="1"/>
  <c r="Q124" i="17"/>
  <c r="AC124" i="17" s="1"/>
  <c r="P124" i="17"/>
  <c r="AB124" i="17" s="1"/>
  <c r="O124" i="17"/>
  <c r="AA124" i="17" s="1"/>
  <c r="N124" i="17"/>
  <c r="Z124" i="17" s="1"/>
  <c r="W123" i="17"/>
  <c r="AI123" i="17" s="1"/>
  <c r="V123" i="17"/>
  <c r="AH123" i="17" s="1"/>
  <c r="U123" i="17"/>
  <c r="AG123" i="17" s="1"/>
  <c r="T123" i="17"/>
  <c r="AF123" i="17" s="1"/>
  <c r="S123" i="17"/>
  <c r="AE123" i="17" s="1"/>
  <c r="R123" i="17"/>
  <c r="AD123" i="17" s="1"/>
  <c r="Q123" i="17"/>
  <c r="AC123" i="17" s="1"/>
  <c r="P123" i="17"/>
  <c r="AB123" i="17" s="1"/>
  <c r="O123" i="17"/>
  <c r="AA123" i="17" s="1"/>
  <c r="N123" i="17"/>
  <c r="Z123" i="17" s="1"/>
  <c r="W122" i="17"/>
  <c r="AI122" i="17" s="1"/>
  <c r="V122" i="17"/>
  <c r="AH122" i="17" s="1"/>
  <c r="U122" i="17"/>
  <c r="AG122" i="17" s="1"/>
  <c r="T122" i="17"/>
  <c r="AF122" i="17" s="1"/>
  <c r="S122" i="17"/>
  <c r="AE122" i="17" s="1"/>
  <c r="R122" i="17"/>
  <c r="AD122" i="17" s="1"/>
  <c r="Q122" i="17"/>
  <c r="AC122" i="17" s="1"/>
  <c r="P122" i="17"/>
  <c r="AB122" i="17" s="1"/>
  <c r="O122" i="17"/>
  <c r="AA122" i="17" s="1"/>
  <c r="N122" i="17"/>
  <c r="Z122" i="17" s="1"/>
  <c r="W121" i="17"/>
  <c r="AI121" i="17" s="1"/>
  <c r="V121" i="17"/>
  <c r="AH121" i="17" s="1"/>
  <c r="U121" i="17"/>
  <c r="AG121" i="17" s="1"/>
  <c r="T121" i="17"/>
  <c r="AF121" i="17" s="1"/>
  <c r="S121" i="17"/>
  <c r="AE121" i="17" s="1"/>
  <c r="R121" i="17"/>
  <c r="AD121" i="17" s="1"/>
  <c r="Q121" i="17"/>
  <c r="AC121" i="17" s="1"/>
  <c r="P121" i="17"/>
  <c r="AB121" i="17" s="1"/>
  <c r="O121" i="17"/>
  <c r="AA121" i="17" s="1"/>
  <c r="N121" i="17"/>
  <c r="Z121" i="17" s="1"/>
  <c r="W120" i="17"/>
  <c r="AI120" i="17" s="1"/>
  <c r="V120" i="17"/>
  <c r="AH120" i="17" s="1"/>
  <c r="U120" i="17"/>
  <c r="AG120" i="17" s="1"/>
  <c r="T120" i="17"/>
  <c r="AF120" i="17" s="1"/>
  <c r="S120" i="17"/>
  <c r="AE120" i="17" s="1"/>
  <c r="R120" i="17"/>
  <c r="AD120" i="17" s="1"/>
  <c r="Q120" i="17"/>
  <c r="AC120" i="17" s="1"/>
  <c r="P120" i="17"/>
  <c r="AB120" i="17" s="1"/>
  <c r="O120" i="17"/>
  <c r="AA120" i="17" s="1"/>
  <c r="N120" i="17"/>
  <c r="Z120" i="17" s="1"/>
  <c r="W119" i="17"/>
  <c r="AI119" i="17" s="1"/>
  <c r="V119" i="17"/>
  <c r="AH119" i="17" s="1"/>
  <c r="U119" i="17"/>
  <c r="AG119" i="17" s="1"/>
  <c r="T119" i="17"/>
  <c r="AF119" i="17" s="1"/>
  <c r="S119" i="17"/>
  <c r="AE119" i="17" s="1"/>
  <c r="R119" i="17"/>
  <c r="AD119" i="17" s="1"/>
  <c r="Q119" i="17"/>
  <c r="AC119" i="17" s="1"/>
  <c r="P119" i="17"/>
  <c r="AB119" i="17" s="1"/>
  <c r="O119" i="17"/>
  <c r="AA119" i="17" s="1"/>
  <c r="N119" i="17"/>
  <c r="Z119" i="17" s="1"/>
  <c r="W118" i="17"/>
  <c r="AI118" i="17" s="1"/>
  <c r="V118" i="17"/>
  <c r="AH118" i="17" s="1"/>
  <c r="U118" i="17"/>
  <c r="AG118" i="17" s="1"/>
  <c r="T118" i="17"/>
  <c r="AF118" i="17" s="1"/>
  <c r="S118" i="17"/>
  <c r="AE118" i="17" s="1"/>
  <c r="R118" i="17"/>
  <c r="AD118" i="17" s="1"/>
  <c r="Q118" i="17"/>
  <c r="AC118" i="17" s="1"/>
  <c r="P118" i="17"/>
  <c r="AB118" i="17" s="1"/>
  <c r="O118" i="17"/>
  <c r="AA118" i="17" s="1"/>
  <c r="N118" i="17"/>
  <c r="Z118" i="17" s="1"/>
  <c r="W117" i="17"/>
  <c r="AI117" i="17" s="1"/>
  <c r="V117" i="17"/>
  <c r="AH117" i="17" s="1"/>
  <c r="U117" i="17"/>
  <c r="AG117" i="17" s="1"/>
  <c r="T117" i="17"/>
  <c r="AF117" i="17" s="1"/>
  <c r="S117" i="17"/>
  <c r="AE117" i="17" s="1"/>
  <c r="R117" i="17"/>
  <c r="AD117" i="17" s="1"/>
  <c r="Q117" i="17"/>
  <c r="AC117" i="17" s="1"/>
  <c r="P117" i="17"/>
  <c r="AB117" i="17" s="1"/>
  <c r="O117" i="17"/>
  <c r="AA117" i="17" s="1"/>
  <c r="N117" i="17"/>
  <c r="Z117" i="17" s="1"/>
  <c r="W116" i="17"/>
  <c r="AI116" i="17" s="1"/>
  <c r="V116" i="17"/>
  <c r="AH116" i="17" s="1"/>
  <c r="U116" i="17"/>
  <c r="AG116" i="17" s="1"/>
  <c r="T116" i="17"/>
  <c r="AF116" i="17" s="1"/>
  <c r="S116" i="17"/>
  <c r="AE116" i="17" s="1"/>
  <c r="R116" i="17"/>
  <c r="AD116" i="17" s="1"/>
  <c r="Q116" i="17"/>
  <c r="AC116" i="17" s="1"/>
  <c r="P116" i="17"/>
  <c r="AB116" i="17" s="1"/>
  <c r="O116" i="17"/>
  <c r="AA116" i="17" s="1"/>
  <c r="N116" i="17"/>
  <c r="Z116" i="17" s="1"/>
  <c r="W115" i="17"/>
  <c r="AI115" i="17" s="1"/>
  <c r="V115" i="17"/>
  <c r="AH115" i="17" s="1"/>
  <c r="U115" i="17"/>
  <c r="AG115" i="17" s="1"/>
  <c r="T115" i="17"/>
  <c r="AF115" i="17" s="1"/>
  <c r="S115" i="17"/>
  <c r="AE115" i="17" s="1"/>
  <c r="R115" i="17"/>
  <c r="AD115" i="17" s="1"/>
  <c r="Q115" i="17"/>
  <c r="AC115" i="17" s="1"/>
  <c r="P115" i="17"/>
  <c r="AB115" i="17" s="1"/>
  <c r="O115" i="17"/>
  <c r="AA115" i="17" s="1"/>
  <c r="N115" i="17"/>
  <c r="Z115" i="17" s="1"/>
  <c r="W114" i="17"/>
  <c r="AI114" i="17" s="1"/>
  <c r="V114" i="17"/>
  <c r="AH114" i="17" s="1"/>
  <c r="U114" i="17"/>
  <c r="AG114" i="17" s="1"/>
  <c r="T114" i="17"/>
  <c r="AF114" i="17" s="1"/>
  <c r="S114" i="17"/>
  <c r="AE114" i="17" s="1"/>
  <c r="R114" i="17"/>
  <c r="AD114" i="17" s="1"/>
  <c r="Q114" i="17"/>
  <c r="AC114" i="17" s="1"/>
  <c r="P114" i="17"/>
  <c r="AB114" i="17" s="1"/>
  <c r="O114" i="17"/>
  <c r="AA114" i="17" s="1"/>
  <c r="N114" i="17"/>
  <c r="Z114" i="17" s="1"/>
  <c r="W113" i="17"/>
  <c r="AI113" i="17" s="1"/>
  <c r="V113" i="17"/>
  <c r="AH113" i="17" s="1"/>
  <c r="U113" i="17"/>
  <c r="AG113" i="17" s="1"/>
  <c r="T113" i="17"/>
  <c r="AF113" i="17" s="1"/>
  <c r="S113" i="17"/>
  <c r="AE113" i="17" s="1"/>
  <c r="R113" i="17"/>
  <c r="AD113" i="17" s="1"/>
  <c r="Q113" i="17"/>
  <c r="AC113" i="17" s="1"/>
  <c r="P113" i="17"/>
  <c r="AB113" i="17" s="1"/>
  <c r="O113" i="17"/>
  <c r="AA113" i="17" s="1"/>
  <c r="N113" i="17"/>
  <c r="Z113" i="17" s="1"/>
  <c r="W112" i="17"/>
  <c r="AI112" i="17" s="1"/>
  <c r="V112" i="17"/>
  <c r="AH112" i="17" s="1"/>
  <c r="U112" i="17"/>
  <c r="AG112" i="17" s="1"/>
  <c r="T112" i="17"/>
  <c r="AF112" i="17" s="1"/>
  <c r="S112" i="17"/>
  <c r="AE112" i="17" s="1"/>
  <c r="R112" i="17"/>
  <c r="AD112" i="17" s="1"/>
  <c r="Q112" i="17"/>
  <c r="AC112" i="17" s="1"/>
  <c r="P112" i="17"/>
  <c r="AB112" i="17" s="1"/>
  <c r="O112" i="17"/>
  <c r="AA112" i="17" s="1"/>
  <c r="N112" i="17"/>
  <c r="Z112" i="17" s="1"/>
  <c r="W111" i="17"/>
  <c r="AI111" i="17" s="1"/>
  <c r="V111" i="17"/>
  <c r="AH111" i="17" s="1"/>
  <c r="U111" i="17"/>
  <c r="AG111" i="17" s="1"/>
  <c r="T111" i="17"/>
  <c r="AF111" i="17" s="1"/>
  <c r="S111" i="17"/>
  <c r="AE111" i="17" s="1"/>
  <c r="R111" i="17"/>
  <c r="AD111" i="17" s="1"/>
  <c r="Q111" i="17"/>
  <c r="AC111" i="17" s="1"/>
  <c r="P111" i="17"/>
  <c r="AB111" i="17" s="1"/>
  <c r="O111" i="17"/>
  <c r="AA111" i="17" s="1"/>
  <c r="N111" i="17"/>
  <c r="Z111" i="17" s="1"/>
  <c r="W110" i="17"/>
  <c r="AI110" i="17" s="1"/>
  <c r="V110" i="17"/>
  <c r="AH110" i="17" s="1"/>
  <c r="U110" i="17"/>
  <c r="AG110" i="17" s="1"/>
  <c r="T110" i="17"/>
  <c r="AF110" i="17" s="1"/>
  <c r="S110" i="17"/>
  <c r="AE110" i="17" s="1"/>
  <c r="R110" i="17"/>
  <c r="AD110" i="17" s="1"/>
  <c r="Q110" i="17"/>
  <c r="AC110" i="17" s="1"/>
  <c r="P110" i="17"/>
  <c r="AB110" i="17" s="1"/>
  <c r="O110" i="17"/>
  <c r="AA110" i="17" s="1"/>
  <c r="N110" i="17"/>
  <c r="Z110" i="17" s="1"/>
  <c r="W109" i="17"/>
  <c r="AI109" i="17" s="1"/>
  <c r="V109" i="17"/>
  <c r="AH109" i="17" s="1"/>
  <c r="U109" i="17"/>
  <c r="AG109" i="17" s="1"/>
  <c r="T109" i="17"/>
  <c r="AF109" i="17" s="1"/>
  <c r="S109" i="17"/>
  <c r="AE109" i="17" s="1"/>
  <c r="R109" i="17"/>
  <c r="AD109" i="17" s="1"/>
  <c r="Q109" i="17"/>
  <c r="AC109" i="17" s="1"/>
  <c r="P109" i="17"/>
  <c r="AB109" i="17" s="1"/>
  <c r="O109" i="17"/>
  <c r="AA109" i="17" s="1"/>
  <c r="N109" i="17"/>
  <c r="Z109" i="17" s="1"/>
  <c r="W108" i="17"/>
  <c r="AI108" i="17" s="1"/>
  <c r="V108" i="17"/>
  <c r="AH108" i="17" s="1"/>
  <c r="U108" i="17"/>
  <c r="AG108" i="17" s="1"/>
  <c r="T108" i="17"/>
  <c r="AF108" i="17" s="1"/>
  <c r="S108" i="17"/>
  <c r="AE108" i="17" s="1"/>
  <c r="R108" i="17"/>
  <c r="AD108" i="17" s="1"/>
  <c r="Q108" i="17"/>
  <c r="AC108" i="17" s="1"/>
  <c r="P108" i="17"/>
  <c r="AB108" i="17" s="1"/>
  <c r="O108" i="17"/>
  <c r="AA108" i="17" s="1"/>
  <c r="N108" i="17"/>
  <c r="Z108" i="17" s="1"/>
  <c r="W107" i="17"/>
  <c r="AI107" i="17" s="1"/>
  <c r="V107" i="17"/>
  <c r="AH107" i="17" s="1"/>
  <c r="U107" i="17"/>
  <c r="AG107" i="17" s="1"/>
  <c r="T107" i="17"/>
  <c r="AF107" i="17" s="1"/>
  <c r="S107" i="17"/>
  <c r="AE107" i="17" s="1"/>
  <c r="R107" i="17"/>
  <c r="AD107" i="17" s="1"/>
  <c r="Q107" i="17"/>
  <c r="AC107" i="17" s="1"/>
  <c r="P107" i="17"/>
  <c r="AB107" i="17" s="1"/>
  <c r="O107" i="17"/>
  <c r="AA107" i="17" s="1"/>
  <c r="N107" i="17"/>
  <c r="Z107" i="17" s="1"/>
  <c r="W106" i="17"/>
  <c r="AI106" i="17" s="1"/>
  <c r="V106" i="17"/>
  <c r="AH106" i="17" s="1"/>
  <c r="U106" i="17"/>
  <c r="AG106" i="17" s="1"/>
  <c r="T106" i="17"/>
  <c r="AF106" i="17" s="1"/>
  <c r="S106" i="17"/>
  <c r="AE106" i="17" s="1"/>
  <c r="R106" i="17"/>
  <c r="AD106" i="17" s="1"/>
  <c r="Q106" i="17"/>
  <c r="AC106" i="17" s="1"/>
  <c r="P106" i="17"/>
  <c r="AB106" i="17" s="1"/>
  <c r="O106" i="17"/>
  <c r="AA106" i="17" s="1"/>
  <c r="N106" i="17"/>
  <c r="Z106" i="17" s="1"/>
  <c r="W105" i="17"/>
  <c r="AI105" i="17" s="1"/>
  <c r="V105" i="17"/>
  <c r="AH105" i="17" s="1"/>
  <c r="U105" i="17"/>
  <c r="AG105" i="17" s="1"/>
  <c r="T105" i="17"/>
  <c r="AF105" i="17" s="1"/>
  <c r="S105" i="17"/>
  <c r="AE105" i="17" s="1"/>
  <c r="R105" i="17"/>
  <c r="AD105" i="17" s="1"/>
  <c r="Q105" i="17"/>
  <c r="AC105" i="17" s="1"/>
  <c r="P105" i="17"/>
  <c r="AB105" i="17" s="1"/>
  <c r="O105" i="17"/>
  <c r="AA105" i="17" s="1"/>
  <c r="N105" i="17"/>
  <c r="Z105" i="17" s="1"/>
  <c r="W104" i="17"/>
  <c r="AI104" i="17" s="1"/>
  <c r="V104" i="17"/>
  <c r="AH104" i="17" s="1"/>
  <c r="U104" i="17"/>
  <c r="AG104" i="17" s="1"/>
  <c r="T104" i="17"/>
  <c r="AF104" i="17" s="1"/>
  <c r="S104" i="17"/>
  <c r="AE104" i="17" s="1"/>
  <c r="R104" i="17"/>
  <c r="AD104" i="17" s="1"/>
  <c r="Q104" i="17"/>
  <c r="AC104" i="17" s="1"/>
  <c r="P104" i="17"/>
  <c r="AB104" i="17" s="1"/>
  <c r="O104" i="17"/>
  <c r="AA104" i="17" s="1"/>
  <c r="N104" i="17"/>
  <c r="Z104" i="17" s="1"/>
  <c r="W103" i="17"/>
  <c r="AI103" i="17" s="1"/>
  <c r="V103" i="17"/>
  <c r="AH103" i="17" s="1"/>
  <c r="U103" i="17"/>
  <c r="AG103" i="17" s="1"/>
  <c r="T103" i="17"/>
  <c r="AF103" i="17" s="1"/>
  <c r="S103" i="17"/>
  <c r="AE103" i="17" s="1"/>
  <c r="R103" i="17"/>
  <c r="AD103" i="17" s="1"/>
  <c r="Q103" i="17"/>
  <c r="AC103" i="17" s="1"/>
  <c r="P103" i="17"/>
  <c r="AB103" i="17" s="1"/>
  <c r="O103" i="17"/>
  <c r="AA103" i="17" s="1"/>
  <c r="N103" i="17"/>
  <c r="Z103" i="17" s="1"/>
  <c r="W102" i="17"/>
  <c r="AI102" i="17" s="1"/>
  <c r="V102" i="17"/>
  <c r="AH102" i="17" s="1"/>
  <c r="U102" i="17"/>
  <c r="AG102" i="17" s="1"/>
  <c r="T102" i="17"/>
  <c r="AF102" i="17" s="1"/>
  <c r="S102" i="17"/>
  <c r="AE102" i="17" s="1"/>
  <c r="R102" i="17"/>
  <c r="AD102" i="17" s="1"/>
  <c r="Q102" i="17"/>
  <c r="AC102" i="17" s="1"/>
  <c r="P102" i="17"/>
  <c r="AB102" i="17" s="1"/>
  <c r="O102" i="17"/>
  <c r="AA102" i="17" s="1"/>
  <c r="N102" i="17"/>
  <c r="Z102" i="17" s="1"/>
  <c r="W101" i="17"/>
  <c r="AI101" i="17" s="1"/>
  <c r="V101" i="17"/>
  <c r="AH101" i="17" s="1"/>
  <c r="U101" i="17"/>
  <c r="AG101" i="17" s="1"/>
  <c r="T101" i="17"/>
  <c r="AF101" i="17" s="1"/>
  <c r="S101" i="17"/>
  <c r="AE101" i="17" s="1"/>
  <c r="R101" i="17"/>
  <c r="AD101" i="17" s="1"/>
  <c r="Q101" i="17"/>
  <c r="AC101" i="17" s="1"/>
  <c r="P101" i="17"/>
  <c r="AB101" i="17" s="1"/>
  <c r="O101" i="17"/>
  <c r="AA101" i="17" s="1"/>
  <c r="N101" i="17"/>
  <c r="Z101" i="17" s="1"/>
  <c r="W100" i="17"/>
  <c r="AI100" i="17" s="1"/>
  <c r="V100" i="17"/>
  <c r="AH100" i="17" s="1"/>
  <c r="U100" i="17"/>
  <c r="AG100" i="17" s="1"/>
  <c r="T100" i="17"/>
  <c r="AF100" i="17" s="1"/>
  <c r="S100" i="17"/>
  <c r="AE100" i="17" s="1"/>
  <c r="R100" i="17"/>
  <c r="AD100" i="17" s="1"/>
  <c r="Q100" i="17"/>
  <c r="AC100" i="17" s="1"/>
  <c r="P100" i="17"/>
  <c r="AB100" i="17" s="1"/>
  <c r="O100" i="17"/>
  <c r="AA100" i="17" s="1"/>
  <c r="N100" i="17"/>
  <c r="Z100" i="17" s="1"/>
  <c r="W99" i="17"/>
  <c r="AI99" i="17" s="1"/>
  <c r="V99" i="17"/>
  <c r="AH99" i="17" s="1"/>
  <c r="U99" i="17"/>
  <c r="AG99" i="17" s="1"/>
  <c r="T99" i="17"/>
  <c r="AF99" i="17" s="1"/>
  <c r="S99" i="17"/>
  <c r="AE99" i="17" s="1"/>
  <c r="R99" i="17"/>
  <c r="AD99" i="17" s="1"/>
  <c r="Q99" i="17"/>
  <c r="AC99" i="17" s="1"/>
  <c r="P99" i="17"/>
  <c r="AB99" i="17" s="1"/>
  <c r="O99" i="17"/>
  <c r="AA99" i="17" s="1"/>
  <c r="N99" i="17"/>
  <c r="Z99" i="17" s="1"/>
  <c r="W98" i="17"/>
  <c r="AI98" i="17" s="1"/>
  <c r="V98" i="17"/>
  <c r="AH98" i="17" s="1"/>
  <c r="U98" i="17"/>
  <c r="AG98" i="17" s="1"/>
  <c r="T98" i="17"/>
  <c r="AF98" i="17" s="1"/>
  <c r="S98" i="17"/>
  <c r="AE98" i="17" s="1"/>
  <c r="R98" i="17"/>
  <c r="AD98" i="17" s="1"/>
  <c r="Q98" i="17"/>
  <c r="AC98" i="17" s="1"/>
  <c r="P98" i="17"/>
  <c r="AB98" i="17" s="1"/>
  <c r="O98" i="17"/>
  <c r="AA98" i="17" s="1"/>
  <c r="N98" i="17"/>
  <c r="Z98" i="17" s="1"/>
  <c r="W97" i="17"/>
  <c r="AI97" i="17" s="1"/>
  <c r="V97" i="17"/>
  <c r="AH97" i="17" s="1"/>
  <c r="U97" i="17"/>
  <c r="AG97" i="17" s="1"/>
  <c r="T97" i="17"/>
  <c r="AF97" i="17" s="1"/>
  <c r="S97" i="17"/>
  <c r="AE97" i="17" s="1"/>
  <c r="R97" i="17"/>
  <c r="AD97" i="17" s="1"/>
  <c r="Q97" i="17"/>
  <c r="AC97" i="17" s="1"/>
  <c r="P97" i="17"/>
  <c r="AB97" i="17" s="1"/>
  <c r="O97" i="17"/>
  <c r="AA97" i="17" s="1"/>
  <c r="N97" i="17"/>
  <c r="Z97" i="17" s="1"/>
  <c r="W96" i="17"/>
  <c r="AI96" i="17" s="1"/>
  <c r="V96" i="17"/>
  <c r="AH96" i="17" s="1"/>
  <c r="U96" i="17"/>
  <c r="AG96" i="17" s="1"/>
  <c r="T96" i="17"/>
  <c r="AF96" i="17" s="1"/>
  <c r="S96" i="17"/>
  <c r="AE96" i="17" s="1"/>
  <c r="R96" i="17"/>
  <c r="AD96" i="17" s="1"/>
  <c r="Q96" i="17"/>
  <c r="AC96" i="17" s="1"/>
  <c r="P96" i="17"/>
  <c r="AB96" i="17" s="1"/>
  <c r="O96" i="17"/>
  <c r="AA96" i="17" s="1"/>
  <c r="N96" i="17"/>
  <c r="Z96" i="17" s="1"/>
  <c r="W95" i="17"/>
  <c r="AI95" i="17" s="1"/>
  <c r="V95" i="17"/>
  <c r="AH95" i="17" s="1"/>
  <c r="U95" i="17"/>
  <c r="AG95" i="17" s="1"/>
  <c r="T95" i="17"/>
  <c r="AF95" i="17" s="1"/>
  <c r="S95" i="17"/>
  <c r="AE95" i="17" s="1"/>
  <c r="R95" i="17"/>
  <c r="AD95" i="17" s="1"/>
  <c r="Q95" i="17"/>
  <c r="AC95" i="17" s="1"/>
  <c r="P95" i="17"/>
  <c r="AB95" i="17" s="1"/>
  <c r="O95" i="17"/>
  <c r="AA95" i="17" s="1"/>
  <c r="N95" i="17"/>
  <c r="Z95" i="17" s="1"/>
  <c r="W94" i="17"/>
  <c r="AI94" i="17" s="1"/>
  <c r="V94" i="17"/>
  <c r="AH94" i="17" s="1"/>
  <c r="U94" i="17"/>
  <c r="AG94" i="17" s="1"/>
  <c r="T94" i="17"/>
  <c r="AF94" i="17" s="1"/>
  <c r="S94" i="17"/>
  <c r="AE94" i="17" s="1"/>
  <c r="R94" i="17"/>
  <c r="AD94" i="17" s="1"/>
  <c r="Q94" i="17"/>
  <c r="AC94" i="17" s="1"/>
  <c r="P94" i="17"/>
  <c r="AB94" i="17" s="1"/>
  <c r="O94" i="17"/>
  <c r="AA94" i="17" s="1"/>
  <c r="N94" i="17"/>
  <c r="Z94" i="17" s="1"/>
  <c r="W93" i="17"/>
  <c r="AI93" i="17" s="1"/>
  <c r="V93" i="17"/>
  <c r="AH93" i="17" s="1"/>
  <c r="U93" i="17"/>
  <c r="AG93" i="17" s="1"/>
  <c r="T93" i="17"/>
  <c r="AF93" i="17" s="1"/>
  <c r="S93" i="17"/>
  <c r="AE93" i="17" s="1"/>
  <c r="R93" i="17"/>
  <c r="AD93" i="17" s="1"/>
  <c r="Q93" i="17"/>
  <c r="AC93" i="17" s="1"/>
  <c r="P93" i="17"/>
  <c r="AB93" i="17" s="1"/>
  <c r="O93" i="17"/>
  <c r="AA93" i="17" s="1"/>
  <c r="N93" i="17"/>
  <c r="Z93" i="17" s="1"/>
  <c r="W92" i="17"/>
  <c r="AI92" i="17" s="1"/>
  <c r="V92" i="17"/>
  <c r="AH92" i="17" s="1"/>
  <c r="U92" i="17"/>
  <c r="AG92" i="17" s="1"/>
  <c r="T92" i="17"/>
  <c r="AF92" i="17" s="1"/>
  <c r="S92" i="17"/>
  <c r="AE92" i="17" s="1"/>
  <c r="R92" i="17"/>
  <c r="AD92" i="17" s="1"/>
  <c r="Q92" i="17"/>
  <c r="AC92" i="17" s="1"/>
  <c r="P92" i="17"/>
  <c r="AB92" i="17" s="1"/>
  <c r="O92" i="17"/>
  <c r="AA92" i="17" s="1"/>
  <c r="N92" i="17"/>
  <c r="Z92" i="17" s="1"/>
  <c r="W91" i="17"/>
  <c r="AI91" i="17" s="1"/>
  <c r="V91" i="17"/>
  <c r="AH91" i="17" s="1"/>
  <c r="U91" i="17"/>
  <c r="AG91" i="17" s="1"/>
  <c r="T91" i="17"/>
  <c r="AF91" i="17" s="1"/>
  <c r="S91" i="17"/>
  <c r="AE91" i="17" s="1"/>
  <c r="R91" i="17"/>
  <c r="AD91" i="17" s="1"/>
  <c r="Q91" i="17"/>
  <c r="AC91" i="17" s="1"/>
  <c r="P91" i="17"/>
  <c r="AB91" i="17" s="1"/>
  <c r="O91" i="17"/>
  <c r="AA91" i="17" s="1"/>
  <c r="N91" i="17"/>
  <c r="Z91" i="17" s="1"/>
  <c r="W90" i="17"/>
  <c r="AI90" i="17" s="1"/>
  <c r="V90" i="17"/>
  <c r="AH90" i="17" s="1"/>
  <c r="T90" i="17"/>
  <c r="AF90" i="17" s="1"/>
  <c r="S90" i="17"/>
  <c r="AE90" i="17" s="1"/>
  <c r="R90" i="17"/>
  <c r="AD90" i="17" s="1"/>
  <c r="Q90" i="17"/>
  <c r="AC90" i="17" s="1"/>
  <c r="P90" i="17"/>
  <c r="AB90" i="17" s="1"/>
  <c r="O90" i="17"/>
  <c r="AA90" i="17" s="1"/>
  <c r="N90" i="17"/>
  <c r="Z90" i="17" s="1"/>
  <c r="W89" i="17"/>
  <c r="AI89" i="17" s="1"/>
  <c r="V89" i="17"/>
  <c r="AH89" i="17" s="1"/>
  <c r="U89" i="17"/>
  <c r="AG89" i="17" s="1"/>
  <c r="T89" i="17"/>
  <c r="AF89" i="17" s="1"/>
  <c r="S89" i="17"/>
  <c r="AE89" i="17" s="1"/>
  <c r="R89" i="17"/>
  <c r="AD89" i="17" s="1"/>
  <c r="Q89" i="17"/>
  <c r="AC89" i="17" s="1"/>
  <c r="P89" i="17"/>
  <c r="AB89" i="17" s="1"/>
  <c r="O89" i="17"/>
  <c r="AA89" i="17" s="1"/>
  <c r="N89" i="17"/>
  <c r="Z89" i="17" s="1"/>
  <c r="W88" i="17"/>
  <c r="AI88" i="17" s="1"/>
  <c r="V88" i="17"/>
  <c r="AH88" i="17" s="1"/>
  <c r="U88" i="17"/>
  <c r="AG88" i="17" s="1"/>
  <c r="T88" i="17"/>
  <c r="AF88" i="17" s="1"/>
  <c r="S88" i="17"/>
  <c r="AE88" i="17" s="1"/>
  <c r="R88" i="17"/>
  <c r="AD88" i="17" s="1"/>
  <c r="Q88" i="17"/>
  <c r="AC88" i="17" s="1"/>
  <c r="P88" i="17"/>
  <c r="AB88" i="17" s="1"/>
  <c r="O88" i="17"/>
  <c r="AA88" i="17" s="1"/>
  <c r="N88" i="17"/>
  <c r="Z88" i="17" s="1"/>
  <c r="W87" i="17"/>
  <c r="AI87" i="17" s="1"/>
  <c r="V87" i="17"/>
  <c r="AH87" i="17" s="1"/>
  <c r="U87" i="17"/>
  <c r="AG87" i="17" s="1"/>
  <c r="T87" i="17"/>
  <c r="AF87" i="17" s="1"/>
  <c r="S87" i="17"/>
  <c r="AE87" i="17" s="1"/>
  <c r="R87" i="17"/>
  <c r="AD87" i="17" s="1"/>
  <c r="Q87" i="17"/>
  <c r="AC87" i="17" s="1"/>
  <c r="P87" i="17"/>
  <c r="AB87" i="17" s="1"/>
  <c r="O87" i="17"/>
  <c r="AA87" i="17" s="1"/>
  <c r="N87" i="17"/>
  <c r="Z87" i="17" s="1"/>
  <c r="W86" i="17"/>
  <c r="AI86" i="17" s="1"/>
  <c r="V86" i="17"/>
  <c r="AH86" i="17" s="1"/>
  <c r="U86" i="17"/>
  <c r="AG86" i="17" s="1"/>
  <c r="T86" i="17"/>
  <c r="AF86" i="17" s="1"/>
  <c r="S86" i="17"/>
  <c r="AE86" i="17" s="1"/>
  <c r="R86" i="17"/>
  <c r="AD86" i="17" s="1"/>
  <c r="Q86" i="17"/>
  <c r="AC86" i="17" s="1"/>
  <c r="P86" i="17"/>
  <c r="AB86" i="17" s="1"/>
  <c r="O86" i="17"/>
  <c r="AA86" i="17" s="1"/>
  <c r="N86" i="17"/>
  <c r="Z86" i="17" s="1"/>
  <c r="W85" i="17"/>
  <c r="AI85" i="17" s="1"/>
  <c r="V85" i="17"/>
  <c r="AH85" i="17" s="1"/>
  <c r="U85" i="17"/>
  <c r="AG85" i="17" s="1"/>
  <c r="T85" i="17"/>
  <c r="AF85" i="17" s="1"/>
  <c r="S85" i="17"/>
  <c r="AE85" i="17" s="1"/>
  <c r="R85" i="17"/>
  <c r="AD85" i="17" s="1"/>
  <c r="Q85" i="17"/>
  <c r="AC85" i="17" s="1"/>
  <c r="P85" i="17"/>
  <c r="AB85" i="17" s="1"/>
  <c r="O85" i="17"/>
  <c r="AA85" i="17" s="1"/>
  <c r="N85" i="17"/>
  <c r="Z85" i="17" s="1"/>
  <c r="W84" i="17"/>
  <c r="AI84" i="17" s="1"/>
  <c r="V84" i="17"/>
  <c r="AH84" i="17" s="1"/>
  <c r="U84" i="17"/>
  <c r="AG84" i="17" s="1"/>
  <c r="T84" i="17"/>
  <c r="AF84" i="17" s="1"/>
  <c r="S84" i="17"/>
  <c r="AE84" i="17" s="1"/>
  <c r="R84" i="17"/>
  <c r="AD84" i="17" s="1"/>
  <c r="Q84" i="17"/>
  <c r="AC84" i="17" s="1"/>
  <c r="P84" i="17"/>
  <c r="AB84" i="17" s="1"/>
  <c r="O84" i="17"/>
  <c r="AA84" i="17" s="1"/>
  <c r="N84" i="17"/>
  <c r="Z84" i="17" s="1"/>
  <c r="W83" i="17"/>
  <c r="AI83" i="17" s="1"/>
  <c r="V83" i="17"/>
  <c r="AH83" i="17" s="1"/>
  <c r="U83" i="17"/>
  <c r="AG83" i="17" s="1"/>
  <c r="T83" i="17"/>
  <c r="AF83" i="17" s="1"/>
  <c r="S83" i="17"/>
  <c r="AE83" i="17" s="1"/>
  <c r="R83" i="17"/>
  <c r="AD83" i="17" s="1"/>
  <c r="Q83" i="17"/>
  <c r="AC83" i="17" s="1"/>
  <c r="P83" i="17"/>
  <c r="AB83" i="17" s="1"/>
  <c r="O83" i="17"/>
  <c r="AA83" i="17" s="1"/>
  <c r="N83" i="17"/>
  <c r="Z83" i="17" s="1"/>
  <c r="W82" i="17"/>
  <c r="AI82" i="17" s="1"/>
  <c r="V82" i="17"/>
  <c r="AH82" i="17" s="1"/>
  <c r="U82" i="17"/>
  <c r="AG82" i="17" s="1"/>
  <c r="T82" i="17"/>
  <c r="AF82" i="17" s="1"/>
  <c r="S82" i="17"/>
  <c r="AE82" i="17" s="1"/>
  <c r="R82" i="17"/>
  <c r="AD82" i="17" s="1"/>
  <c r="Q82" i="17"/>
  <c r="AC82" i="17" s="1"/>
  <c r="P82" i="17"/>
  <c r="AB82" i="17" s="1"/>
  <c r="O82" i="17"/>
  <c r="AA82" i="17" s="1"/>
  <c r="N82" i="17"/>
  <c r="Z82" i="17" s="1"/>
  <c r="W81" i="17"/>
  <c r="AI81" i="17" s="1"/>
  <c r="V81" i="17"/>
  <c r="AH81" i="17" s="1"/>
  <c r="U81" i="17"/>
  <c r="AG81" i="17" s="1"/>
  <c r="T81" i="17"/>
  <c r="AF81" i="17" s="1"/>
  <c r="S81" i="17"/>
  <c r="AE81" i="17" s="1"/>
  <c r="R81" i="17"/>
  <c r="AD81" i="17" s="1"/>
  <c r="Q81" i="17"/>
  <c r="AC81" i="17" s="1"/>
  <c r="P81" i="17"/>
  <c r="AB81" i="17" s="1"/>
  <c r="O81" i="17"/>
  <c r="AA81" i="17" s="1"/>
  <c r="N81" i="17"/>
  <c r="Z81" i="17" s="1"/>
  <c r="W80" i="17"/>
  <c r="AI80" i="17" s="1"/>
  <c r="V80" i="17"/>
  <c r="AH80" i="17" s="1"/>
  <c r="U80" i="17"/>
  <c r="AG80" i="17" s="1"/>
  <c r="T80" i="17"/>
  <c r="AF80" i="17" s="1"/>
  <c r="S80" i="17"/>
  <c r="AE80" i="17" s="1"/>
  <c r="R80" i="17"/>
  <c r="AD80" i="17" s="1"/>
  <c r="Q80" i="17"/>
  <c r="AC80" i="17" s="1"/>
  <c r="P80" i="17"/>
  <c r="AB80" i="17" s="1"/>
  <c r="O80" i="17"/>
  <c r="AA80" i="17" s="1"/>
  <c r="N80" i="17"/>
  <c r="Z80" i="17" s="1"/>
  <c r="W79" i="17"/>
  <c r="AI79" i="17" s="1"/>
  <c r="V79" i="17"/>
  <c r="AH79" i="17" s="1"/>
  <c r="U79" i="17"/>
  <c r="AG79" i="17" s="1"/>
  <c r="T79" i="17"/>
  <c r="AF79" i="17" s="1"/>
  <c r="S79" i="17"/>
  <c r="AE79" i="17" s="1"/>
  <c r="R79" i="17"/>
  <c r="AD79" i="17" s="1"/>
  <c r="Q79" i="17"/>
  <c r="AC79" i="17" s="1"/>
  <c r="P79" i="17"/>
  <c r="AB79" i="17" s="1"/>
  <c r="O79" i="17"/>
  <c r="AA79" i="17" s="1"/>
  <c r="N79" i="17"/>
  <c r="Z79" i="17" s="1"/>
  <c r="W78" i="17"/>
  <c r="AI78" i="17" s="1"/>
  <c r="V78" i="17"/>
  <c r="AH78" i="17" s="1"/>
  <c r="U78" i="17"/>
  <c r="AG78" i="17" s="1"/>
  <c r="T78" i="17"/>
  <c r="AF78" i="17" s="1"/>
  <c r="P58" i="17"/>
  <c r="AB58" i="17" s="1"/>
  <c r="S78" i="17"/>
  <c r="AE78" i="17" s="1"/>
  <c r="R78" i="17"/>
  <c r="AD78" i="17" s="1"/>
  <c r="Q78" i="17"/>
  <c r="AC78" i="17" s="1"/>
  <c r="P78" i="17"/>
  <c r="AB78" i="17" s="1"/>
  <c r="O78" i="17"/>
  <c r="AA78" i="17" s="1"/>
  <c r="N78" i="17"/>
  <c r="Z78" i="17" s="1"/>
  <c r="W77" i="17"/>
  <c r="AI77" i="17" s="1"/>
  <c r="V77" i="17"/>
  <c r="AH77" i="17" s="1"/>
  <c r="U77" i="17"/>
  <c r="AG77" i="17" s="1"/>
  <c r="T77" i="17"/>
  <c r="AF77" i="17" s="1"/>
  <c r="S77" i="17"/>
  <c r="AE77" i="17" s="1"/>
  <c r="R77" i="17"/>
  <c r="AD77" i="17" s="1"/>
  <c r="Q77" i="17"/>
  <c r="AC77" i="17" s="1"/>
  <c r="P77" i="17"/>
  <c r="AB77" i="17" s="1"/>
  <c r="O77" i="17"/>
  <c r="AA77" i="17" s="1"/>
  <c r="N77" i="17"/>
  <c r="Z77" i="17" s="1"/>
  <c r="W76" i="17"/>
  <c r="AI76" i="17" s="1"/>
  <c r="V76" i="17"/>
  <c r="AH76" i="17" s="1"/>
  <c r="U76" i="17"/>
  <c r="AG76" i="17" s="1"/>
  <c r="T76" i="17"/>
  <c r="AF76" i="17" s="1"/>
  <c r="S76" i="17"/>
  <c r="AE76" i="17" s="1"/>
  <c r="R76" i="17"/>
  <c r="AD76" i="17" s="1"/>
  <c r="Q76" i="17"/>
  <c r="AC76" i="17" s="1"/>
  <c r="P76" i="17"/>
  <c r="AB76" i="17" s="1"/>
  <c r="O76" i="17"/>
  <c r="AA76" i="17" s="1"/>
  <c r="N76" i="17"/>
  <c r="Z76" i="17" s="1"/>
  <c r="W75" i="17"/>
  <c r="AI75" i="17" s="1"/>
  <c r="V75" i="17"/>
  <c r="AH75" i="17" s="1"/>
  <c r="U75" i="17"/>
  <c r="AG75" i="17" s="1"/>
  <c r="T75" i="17"/>
  <c r="AF75" i="17" s="1"/>
  <c r="S75" i="17"/>
  <c r="AE75" i="17" s="1"/>
  <c r="R75" i="17"/>
  <c r="AD75" i="17" s="1"/>
  <c r="Q75" i="17"/>
  <c r="AC75" i="17" s="1"/>
  <c r="P75" i="17"/>
  <c r="AB75" i="17" s="1"/>
  <c r="O75" i="17"/>
  <c r="AA75" i="17" s="1"/>
  <c r="N75" i="17"/>
  <c r="Z75" i="17" s="1"/>
  <c r="W74" i="17"/>
  <c r="AI74" i="17" s="1"/>
  <c r="V74" i="17"/>
  <c r="AH74" i="17" s="1"/>
  <c r="U74" i="17"/>
  <c r="AG74" i="17" s="1"/>
  <c r="T74" i="17"/>
  <c r="AF74" i="17" s="1"/>
  <c r="S74" i="17"/>
  <c r="AE74" i="17" s="1"/>
  <c r="R74" i="17"/>
  <c r="AD74" i="17" s="1"/>
  <c r="Q74" i="17"/>
  <c r="AC74" i="17" s="1"/>
  <c r="P74" i="17"/>
  <c r="AB74" i="17" s="1"/>
  <c r="O74" i="17"/>
  <c r="AA74" i="17" s="1"/>
  <c r="N74" i="17"/>
  <c r="Z74" i="17" s="1"/>
  <c r="W73" i="17"/>
  <c r="AI73" i="17" s="1"/>
  <c r="V73" i="17"/>
  <c r="AH73" i="17" s="1"/>
  <c r="U73" i="17"/>
  <c r="AG73" i="17" s="1"/>
  <c r="T73" i="17"/>
  <c r="AF73" i="17" s="1"/>
  <c r="S73" i="17"/>
  <c r="AE73" i="17" s="1"/>
  <c r="R73" i="17"/>
  <c r="AD73" i="17" s="1"/>
  <c r="Q73" i="17"/>
  <c r="AC73" i="17" s="1"/>
  <c r="P73" i="17"/>
  <c r="AB73" i="17" s="1"/>
  <c r="O73" i="17"/>
  <c r="AA73" i="17" s="1"/>
  <c r="N73" i="17"/>
  <c r="Z73" i="17" s="1"/>
  <c r="W72" i="17"/>
  <c r="AI72" i="17" s="1"/>
  <c r="V72" i="17"/>
  <c r="AH72" i="17" s="1"/>
  <c r="U72" i="17"/>
  <c r="AG72" i="17" s="1"/>
  <c r="T72" i="17"/>
  <c r="AF72" i="17" s="1"/>
  <c r="S72" i="17"/>
  <c r="AE72" i="17" s="1"/>
  <c r="R72" i="17"/>
  <c r="AD72" i="17" s="1"/>
  <c r="Q72" i="17"/>
  <c r="AC72" i="17" s="1"/>
  <c r="P72" i="17"/>
  <c r="AB72" i="17" s="1"/>
  <c r="O72" i="17"/>
  <c r="AA72" i="17" s="1"/>
  <c r="N72" i="17"/>
  <c r="Z72" i="17" s="1"/>
  <c r="W71" i="17"/>
  <c r="AI71" i="17" s="1"/>
  <c r="V71" i="17"/>
  <c r="AH71" i="17" s="1"/>
  <c r="U71" i="17"/>
  <c r="AG71" i="17" s="1"/>
  <c r="T71" i="17"/>
  <c r="AF71" i="17" s="1"/>
  <c r="S71" i="17"/>
  <c r="AE71" i="17" s="1"/>
  <c r="R71" i="17"/>
  <c r="AD71" i="17" s="1"/>
  <c r="Q71" i="17"/>
  <c r="AC71" i="17" s="1"/>
  <c r="P71" i="17"/>
  <c r="AB71" i="17" s="1"/>
  <c r="O71" i="17"/>
  <c r="AA71" i="17" s="1"/>
  <c r="N71" i="17"/>
  <c r="Z71" i="17" s="1"/>
  <c r="W70" i="17"/>
  <c r="AI70" i="17" s="1"/>
  <c r="V70" i="17"/>
  <c r="AH70" i="17" s="1"/>
  <c r="U70" i="17"/>
  <c r="AG70" i="17" s="1"/>
  <c r="T70" i="17"/>
  <c r="AF70" i="17" s="1"/>
  <c r="S70" i="17"/>
  <c r="AE70" i="17" s="1"/>
  <c r="R70" i="17"/>
  <c r="AD70" i="17" s="1"/>
  <c r="Q70" i="17"/>
  <c r="AC70" i="17" s="1"/>
  <c r="P70" i="17"/>
  <c r="AB70" i="17" s="1"/>
  <c r="O70" i="17"/>
  <c r="AA70" i="17" s="1"/>
  <c r="N70" i="17"/>
  <c r="Z70" i="17" s="1"/>
  <c r="W69" i="17"/>
  <c r="AI69" i="17" s="1"/>
  <c r="V69" i="17"/>
  <c r="AH69" i="17" s="1"/>
  <c r="U69" i="17"/>
  <c r="AG69" i="17" s="1"/>
  <c r="T69" i="17"/>
  <c r="AF69" i="17" s="1"/>
  <c r="S69" i="17"/>
  <c r="AE69" i="17" s="1"/>
  <c r="R69" i="17"/>
  <c r="AD69" i="17" s="1"/>
  <c r="Q69" i="17"/>
  <c r="AC69" i="17" s="1"/>
  <c r="P69" i="17"/>
  <c r="AB69" i="17" s="1"/>
  <c r="O69" i="17"/>
  <c r="AA69" i="17" s="1"/>
  <c r="N69" i="17"/>
  <c r="Z69" i="17" s="1"/>
  <c r="W68" i="17"/>
  <c r="AI68" i="17" s="1"/>
  <c r="V68" i="17"/>
  <c r="AH68" i="17" s="1"/>
  <c r="U68" i="17"/>
  <c r="AG68" i="17" s="1"/>
  <c r="T68" i="17"/>
  <c r="AF68" i="17" s="1"/>
  <c r="S68" i="17"/>
  <c r="AE68" i="17" s="1"/>
  <c r="R68" i="17"/>
  <c r="AD68" i="17" s="1"/>
  <c r="Q68" i="17"/>
  <c r="AC68" i="17" s="1"/>
  <c r="P68" i="17"/>
  <c r="AB68" i="17" s="1"/>
  <c r="O68" i="17"/>
  <c r="AA68" i="17" s="1"/>
  <c r="N68" i="17"/>
  <c r="Z68" i="17" s="1"/>
  <c r="W67" i="17"/>
  <c r="AI67" i="17" s="1"/>
  <c r="AD40" i="11"/>
  <c r="AB40" i="11"/>
  <c r="AC32" i="11"/>
  <c r="K12" i="26"/>
  <c r="AJ25" i="26"/>
  <c r="AC25" i="26"/>
  <c r="AG25" i="26"/>
  <c r="AB105" i="26"/>
  <c r="R10" i="17"/>
  <c r="Q10" i="17"/>
  <c r="P10" i="17"/>
  <c r="O10" i="17"/>
  <c r="O9" i="17"/>
  <c r="N9" i="17"/>
  <c r="P9" i="17"/>
  <c r="W11" i="17"/>
  <c r="N11" i="17"/>
  <c r="W10" i="17"/>
  <c r="V10" i="17"/>
  <c r="U10" i="17"/>
  <c r="AC103" i="11" l="1"/>
  <c r="L44" i="11"/>
  <c r="AF44" i="11" s="1"/>
  <c r="AF133" i="11"/>
  <c r="AD133" i="11"/>
  <c r="AD134" i="11"/>
  <c r="L22" i="11"/>
  <c r="L61" i="11"/>
  <c r="AE61" i="11" s="1"/>
  <c r="AK120" i="13"/>
  <c r="AK41" i="13"/>
  <c r="AC141" i="11"/>
  <c r="AK32" i="13"/>
  <c r="AK144" i="13"/>
  <c r="AK108" i="13"/>
  <c r="AK126" i="13"/>
  <c r="AK40" i="13"/>
  <c r="AC134" i="11"/>
  <c r="L117" i="11"/>
  <c r="AC117" i="11" s="1"/>
  <c r="L49" i="11"/>
  <c r="AC49" i="11" s="1"/>
  <c r="AK31" i="13"/>
  <c r="AK128" i="13"/>
  <c r="AK69" i="13"/>
  <c r="AK114" i="13"/>
  <c r="AK16" i="13"/>
  <c r="AK135" i="13"/>
  <c r="AK30" i="13"/>
  <c r="AK148" i="13"/>
  <c r="AK15" i="13"/>
  <c r="AK39" i="13"/>
  <c r="AK152" i="13"/>
  <c r="AK116" i="13"/>
  <c r="AK127" i="13"/>
  <c r="AK103" i="13"/>
  <c r="AK138" i="13"/>
  <c r="AK102" i="13"/>
  <c r="AK124" i="13"/>
  <c r="AK52" i="13"/>
  <c r="AK94" i="13"/>
  <c r="AK34" i="13"/>
  <c r="AK118" i="13"/>
  <c r="AK18" i="13"/>
  <c r="AK106" i="13"/>
  <c r="AK142" i="13"/>
  <c r="AK33" i="13"/>
  <c r="AK44" i="13"/>
  <c r="AK70" i="13"/>
  <c r="AK53" i="13"/>
  <c r="AK59" i="13"/>
  <c r="AK35" i="13"/>
  <c r="AK119" i="13"/>
  <c r="AK101" i="13"/>
  <c r="AK71" i="13"/>
  <c r="AK100" i="13"/>
  <c r="AK17" i="13"/>
  <c r="AK115" i="13"/>
  <c r="AK107" i="13"/>
  <c r="AK55" i="13"/>
  <c r="AK28" i="13"/>
  <c r="AK153" i="13"/>
  <c r="AK56" i="13"/>
  <c r="AK23" i="13"/>
  <c r="AK47" i="13"/>
  <c r="AK64" i="13"/>
  <c r="AK57" i="13"/>
  <c r="AK149" i="13"/>
  <c r="AK63" i="13"/>
  <c r="AK155" i="13"/>
  <c r="AK66" i="13"/>
  <c r="AK27" i="13"/>
  <c r="AK151" i="13"/>
  <c r="AK113" i="13"/>
  <c r="AK20" i="13"/>
  <c r="AK141" i="13"/>
  <c r="AK67" i="13"/>
  <c r="AK89" i="13"/>
  <c r="AK19" i="13"/>
  <c r="AK58" i="13"/>
  <c r="AK136" i="13"/>
  <c r="AK104" i="13"/>
  <c r="AK112" i="13"/>
  <c r="AK75" i="13"/>
  <c r="AK79" i="13"/>
  <c r="AK87" i="13"/>
  <c r="AK150" i="13"/>
  <c r="AK81" i="13"/>
  <c r="AK45" i="13"/>
  <c r="AK147" i="13"/>
  <c r="AK42" i="13"/>
  <c r="AK90" i="13"/>
  <c r="AK111" i="13"/>
  <c r="AK105" i="13"/>
  <c r="AK65" i="13"/>
  <c r="AK29" i="13"/>
  <c r="AK82" i="13"/>
  <c r="AK99" i="13"/>
  <c r="AK78" i="13"/>
  <c r="AK117" i="13"/>
  <c r="AK91" i="13"/>
  <c r="AK129" i="13"/>
  <c r="AK83" i="13"/>
  <c r="AK93" i="13"/>
  <c r="AK88" i="13"/>
  <c r="AK21" i="13"/>
  <c r="AK131" i="13"/>
  <c r="AK143" i="13"/>
  <c r="AK68" i="13"/>
  <c r="AK46" i="13"/>
  <c r="AK95" i="13"/>
  <c r="AK76" i="13"/>
  <c r="AK92" i="13"/>
  <c r="AK80" i="13"/>
  <c r="AK140" i="13"/>
  <c r="AK154" i="13"/>
  <c r="AK22" i="13"/>
  <c r="AK130" i="13"/>
  <c r="AK51" i="13"/>
  <c r="AK77" i="13"/>
  <c r="AK123" i="13"/>
  <c r="AK139" i="13"/>
  <c r="AK54" i="13"/>
  <c r="AK137" i="13"/>
  <c r="AK125" i="13"/>
  <c r="AK43" i="13"/>
  <c r="AG135" i="26"/>
  <c r="AB75" i="26"/>
  <c r="AJ75" i="26"/>
  <c r="AC75" i="26"/>
  <c r="AJ105" i="26"/>
  <c r="AI105" i="26"/>
  <c r="AE49" i="26"/>
  <c r="AB77" i="11"/>
  <c r="AD75" i="26"/>
  <c r="AI49" i="26"/>
  <c r="AB49" i="26"/>
  <c r="AC77" i="11"/>
  <c r="AH49" i="26"/>
  <c r="AF52" i="11"/>
  <c r="AB25" i="26"/>
  <c r="AE103" i="11"/>
  <c r="AE57" i="11"/>
  <c r="AC65" i="11"/>
  <c r="AE133" i="11"/>
  <c r="X17" i="26"/>
  <c r="AG17" i="26" s="1"/>
  <c r="X13" i="26"/>
  <c r="AB13" i="26" s="1"/>
  <c r="AD32" i="11"/>
  <c r="AE65" i="11"/>
  <c r="AG129" i="26"/>
  <c r="AC129" i="26"/>
  <c r="AB133" i="11"/>
  <c r="AC57" i="11"/>
  <c r="AB65" i="11"/>
  <c r="AF32" i="11"/>
  <c r="AB57" i="11"/>
  <c r="AE129" i="26"/>
  <c r="AB27" i="11"/>
  <c r="AD127" i="11"/>
  <c r="AF27" i="11"/>
  <c r="AE140" i="11"/>
  <c r="AD57" i="11"/>
  <c r="AD65" i="11"/>
  <c r="AH129" i="26"/>
  <c r="AF127" i="11"/>
  <c r="AB140" i="11"/>
  <c r="L71" i="11"/>
  <c r="AE71" i="11" s="1"/>
  <c r="X16" i="26"/>
  <c r="AB16" i="26" s="1"/>
  <c r="L12" i="11"/>
  <c r="AE12" i="11" s="1"/>
  <c r="L149" i="11"/>
  <c r="AD149" i="11" s="1"/>
  <c r="L41" i="11"/>
  <c r="AC41" i="11" s="1"/>
  <c r="L42" i="11"/>
  <c r="AD42" i="11" s="1"/>
  <c r="L131" i="11"/>
  <c r="AE131" i="11" s="1"/>
  <c r="AC90" i="11"/>
  <c r="AE126" i="11"/>
  <c r="AE90" i="11"/>
  <c r="AD129" i="26"/>
  <c r="AF140" i="11"/>
  <c r="AJ129" i="26"/>
  <c r="AD140" i="11"/>
  <c r="AI129" i="26"/>
  <c r="S10" i="17"/>
  <c r="Q9" i="17"/>
  <c r="Q11" i="17"/>
  <c r="S9" i="17"/>
  <c r="AC104" i="11"/>
  <c r="T11" i="17"/>
  <c r="V9" i="17"/>
  <c r="U11" i="17"/>
  <c r="O11" i="17"/>
  <c r="AB104" i="11"/>
  <c r="P11" i="17"/>
  <c r="R9" i="17"/>
  <c r="R11" i="17"/>
  <c r="T9" i="17"/>
  <c r="S11" i="17"/>
  <c r="U9" i="17"/>
  <c r="W9" i="17"/>
  <c r="AD47" i="11"/>
  <c r="T10" i="17"/>
  <c r="V11" i="17"/>
  <c r="N10" i="17"/>
  <c r="AF47" i="11"/>
  <c r="AJ49" i="26"/>
  <c r="AC120" i="11"/>
  <c r="AC49" i="26"/>
  <c r="AD103" i="11"/>
  <c r="AC70" i="11"/>
  <c r="AD35" i="11"/>
  <c r="AC35" i="11"/>
  <c r="AC85" i="11"/>
  <c r="AB70" i="11"/>
  <c r="AE35" i="11"/>
  <c r="AB55" i="11"/>
  <c r="AE104" i="11"/>
  <c r="AF55" i="11"/>
  <c r="AD119" i="26"/>
  <c r="AF104" i="11"/>
  <c r="AC55" i="11"/>
  <c r="AD55" i="11"/>
  <c r="AH89" i="26"/>
  <c r="AI89" i="26"/>
  <c r="AD72" i="11"/>
  <c r="AF90" i="11"/>
  <c r="AD90" i="11"/>
  <c r="AG47" i="26"/>
  <c r="F9" i="17"/>
  <c r="J9" i="17"/>
  <c r="AD79" i="11"/>
  <c r="AC79" i="11"/>
  <c r="L28" i="11"/>
  <c r="AD28" i="11" s="1"/>
  <c r="L48" i="11"/>
  <c r="AB48" i="11" s="1"/>
  <c r="L107" i="11"/>
  <c r="AF107" i="11" s="1"/>
  <c r="L73" i="11"/>
  <c r="AC73" i="11" s="1"/>
  <c r="L145" i="11"/>
  <c r="AC145" i="11" s="1"/>
  <c r="AA135" i="26"/>
  <c r="AI25" i="26"/>
  <c r="AD25" i="26"/>
  <c r="AA25" i="26"/>
  <c r="AC23" i="11"/>
  <c r="AH25" i="26"/>
  <c r="AF134" i="11"/>
  <c r="AE25" i="26"/>
  <c r="AB72" i="11"/>
  <c r="AB134" i="11"/>
  <c r="AJ127" i="26"/>
  <c r="AE72" i="11"/>
  <c r="AF119" i="26"/>
  <c r="AC114" i="11"/>
  <c r="AB79" i="11"/>
  <c r="AE84" i="11"/>
  <c r="AB56" i="11"/>
  <c r="AD84" i="11"/>
  <c r="AF89" i="26"/>
  <c r="AD56" i="11"/>
  <c r="AG81" i="26"/>
  <c r="L19" i="11"/>
  <c r="AB19" i="11" s="1"/>
  <c r="AI9" i="13"/>
  <c r="AF56" i="11"/>
  <c r="AC56" i="11"/>
  <c r="AF9" i="13"/>
  <c r="AF79" i="11"/>
  <c r="AH31" i="26"/>
  <c r="AD132" i="11"/>
  <c r="AC63" i="26"/>
  <c r="AC31" i="26"/>
  <c r="AE114" i="11"/>
  <c r="AC78" i="11"/>
  <c r="AE132" i="11"/>
  <c r="AE98" i="11"/>
  <c r="AA31" i="26"/>
  <c r="AB78" i="11"/>
  <c r="AC98" i="11"/>
  <c r="AI31" i="26"/>
  <c r="AB10" i="13"/>
  <c r="AF114" i="11"/>
  <c r="AF101" i="11"/>
  <c r="AD9" i="13"/>
  <c r="AB20" i="11"/>
  <c r="AE11" i="13"/>
  <c r="AK11" i="13" s="1"/>
  <c r="AC11" i="11"/>
  <c r="AC44" i="11"/>
  <c r="AE78" i="11"/>
  <c r="AD44" i="11"/>
  <c r="AB121" i="11"/>
  <c r="AC57" i="26"/>
  <c r="AD114" i="11"/>
  <c r="AC51" i="11"/>
  <c r="AE44" i="11"/>
  <c r="AD59" i="11"/>
  <c r="AF118" i="11"/>
  <c r="AF121" i="11"/>
  <c r="AD78" i="11"/>
  <c r="AF21" i="11"/>
  <c r="AD101" i="11"/>
  <c r="AB101" i="11"/>
  <c r="AF132" i="11"/>
  <c r="AC121" i="11"/>
  <c r="AC118" i="11"/>
  <c r="AE121" i="11"/>
  <c r="AD118" i="11"/>
  <c r="AB51" i="11"/>
  <c r="AA15" i="26"/>
  <c r="AA155" i="26"/>
  <c r="X9" i="26"/>
  <c r="AD9" i="26" s="1"/>
  <c r="AE15" i="11"/>
  <c r="AJ155" i="26"/>
  <c r="L29" i="11"/>
  <c r="AF29" i="11" s="1"/>
  <c r="AE21" i="11"/>
  <c r="AB21" i="11"/>
  <c r="AD51" i="11"/>
  <c r="AB98" i="11"/>
  <c r="AD15" i="11"/>
  <c r="AG95" i="26"/>
  <c r="AB121" i="26"/>
  <c r="AE51" i="11"/>
  <c r="AD98" i="11"/>
  <c r="AC21" i="11"/>
  <c r="AB15" i="11"/>
  <c r="AC15" i="11"/>
  <c r="AF16" i="11"/>
  <c r="AE118" i="11"/>
  <c r="AB12" i="11"/>
  <c r="AE95" i="26"/>
  <c r="AA95" i="26"/>
  <c r="AB129" i="26"/>
  <c r="AE27" i="11"/>
  <c r="AF31" i="26"/>
  <c r="AJ31" i="26"/>
  <c r="AC12" i="11"/>
  <c r="AE15" i="26"/>
  <c r="AF129" i="26"/>
  <c r="AC27" i="11"/>
  <c r="AF70" i="11"/>
  <c r="AF72" i="11"/>
  <c r="AB86" i="11"/>
  <c r="AE70" i="11"/>
  <c r="AF15" i="26"/>
  <c r="AD102" i="11"/>
  <c r="AB112" i="11"/>
  <c r="AD81" i="26"/>
  <c r="AE81" i="26"/>
  <c r="AF41" i="26"/>
  <c r="AD100" i="11"/>
  <c r="AE112" i="11"/>
  <c r="AC124" i="11"/>
  <c r="AB81" i="26"/>
  <c r="AJ41" i="26"/>
  <c r="AE66" i="11"/>
  <c r="AD23" i="26"/>
  <c r="AD34" i="11"/>
  <c r="AI23" i="26"/>
  <c r="AF109" i="11"/>
  <c r="AB74" i="11"/>
  <c r="AC23" i="26"/>
  <c r="AB93" i="11"/>
  <c r="AD112" i="11"/>
  <c r="AG89" i="26"/>
  <c r="AC41" i="26"/>
  <c r="AF81" i="26"/>
  <c r="AC132" i="11"/>
  <c r="AD63" i="11"/>
  <c r="AC59" i="11"/>
  <c r="AB60" i="11"/>
  <c r="AJ15" i="26"/>
  <c r="AI15" i="26"/>
  <c r="AC89" i="26"/>
  <c r="AC81" i="26"/>
  <c r="AC151" i="11"/>
  <c r="AE148" i="11"/>
  <c r="AE36" i="11"/>
  <c r="AE62" i="11"/>
  <c r="AD110" i="11"/>
  <c r="AG137" i="26"/>
  <c r="AF33" i="26"/>
  <c r="AB62" i="11"/>
  <c r="AE65" i="26"/>
  <c r="AC65" i="26"/>
  <c r="AG87" i="26"/>
  <c r="AC135" i="26"/>
  <c r="AJ137" i="26"/>
  <c r="AG73" i="26"/>
  <c r="AC127" i="11"/>
  <c r="AB35" i="11"/>
  <c r="AI55" i="26"/>
  <c r="AA63" i="26"/>
  <c r="AD73" i="26"/>
  <c r="AE127" i="11"/>
  <c r="AI33" i="26"/>
  <c r="AH87" i="26"/>
  <c r="AF63" i="26"/>
  <c r="AJ73" i="26"/>
  <c r="AB59" i="11"/>
  <c r="AE87" i="26"/>
  <c r="AF137" i="26"/>
  <c r="AD63" i="26"/>
  <c r="AI73" i="26"/>
  <c r="AE137" i="26"/>
  <c r="AG63" i="26"/>
  <c r="AB32" i="11"/>
  <c r="AF63" i="11"/>
  <c r="AC101" i="11"/>
  <c r="AC139" i="11"/>
  <c r="AF59" i="11"/>
  <c r="AF26" i="11"/>
  <c r="AE110" i="11"/>
  <c r="AH33" i="26"/>
  <c r="AB88" i="11"/>
  <c r="AC110" i="11"/>
  <c r="AC63" i="11"/>
  <c r="AC148" i="11"/>
  <c r="AC36" i="11"/>
  <c r="AE26" i="11"/>
  <c r="AB110" i="11"/>
  <c r="AB33" i="26"/>
  <c r="AB55" i="26"/>
  <c r="AE93" i="11"/>
  <c r="AC34" i="11"/>
  <c r="AH55" i="26"/>
  <c r="AJ55" i="26"/>
  <c r="AE55" i="26"/>
  <c r="AB109" i="11"/>
  <c r="AF46" i="11"/>
  <c r="AG55" i="26"/>
  <c r="AE46" i="11"/>
  <c r="AB34" i="11"/>
  <c r="AC130" i="11"/>
  <c r="AF102" i="11"/>
  <c r="AE149" i="11"/>
  <c r="AB46" i="11"/>
  <c r="AB130" i="11"/>
  <c r="AC46" i="11"/>
  <c r="AE130" i="11"/>
  <c r="AE95" i="11"/>
  <c r="AC102" i="11"/>
  <c r="AC93" i="11"/>
  <c r="AD130" i="11"/>
  <c r="AD95" i="11"/>
  <c r="AC109" i="11"/>
  <c r="AE34" i="11"/>
  <c r="AF95" i="11"/>
  <c r="AB102" i="11"/>
  <c r="AD93" i="11"/>
  <c r="AC95" i="11"/>
  <c r="AE109" i="11"/>
  <c r="AC33" i="26"/>
  <c r="AG41" i="26"/>
  <c r="AG111" i="26"/>
  <c r="X11" i="26"/>
  <c r="AA11" i="26" s="1"/>
  <c r="AC151" i="26"/>
  <c r="AB99" i="11"/>
  <c r="AH139" i="26"/>
  <c r="AC99" i="11"/>
  <c r="AB125" i="11"/>
  <c r="AF68" i="11"/>
  <c r="AD150" i="11"/>
  <c r="AJ135" i="26"/>
  <c r="AJ113" i="26"/>
  <c r="AG151" i="26"/>
  <c r="AB13" i="11"/>
  <c r="AE100" i="11"/>
  <c r="AF99" i="11"/>
  <c r="AD13" i="11"/>
  <c r="AG23" i="26"/>
  <c r="AC13" i="11"/>
  <c r="AA23" i="26"/>
  <c r="AC150" i="11"/>
  <c r="AF151" i="26"/>
  <c r="AE99" i="11"/>
  <c r="AF91" i="11"/>
  <c r="AB68" i="11"/>
  <c r="AF13" i="11"/>
  <c r="AD151" i="26"/>
  <c r="AF100" i="11"/>
  <c r="AE68" i="11"/>
  <c r="AH15" i="26"/>
  <c r="AD15" i="26"/>
  <c r="AE63" i="26"/>
  <c r="AH23" i="26"/>
  <c r="AB87" i="26"/>
  <c r="AJ151" i="26"/>
  <c r="AI151" i="26"/>
  <c r="AF150" i="11"/>
  <c r="AB100" i="11"/>
  <c r="AC68" i="11"/>
  <c r="AA91" i="26"/>
  <c r="AF111" i="26"/>
  <c r="AD87" i="26"/>
  <c r="AB151" i="26"/>
  <c r="AE150" i="11"/>
  <c r="AD33" i="11"/>
  <c r="AA151" i="26"/>
  <c r="AH151" i="26"/>
  <c r="AE33" i="26"/>
  <c r="AC111" i="26"/>
  <c r="AF87" i="26"/>
  <c r="AB11" i="11"/>
  <c r="AE33" i="11"/>
  <c r="AE138" i="11"/>
  <c r="AC88" i="11"/>
  <c r="AB148" i="11"/>
  <c r="AD125" i="11"/>
  <c r="AB67" i="11"/>
  <c r="AE139" i="11"/>
  <c r="AF82" i="11"/>
  <c r="AD143" i="11"/>
  <c r="AD36" i="11"/>
  <c r="AE74" i="11"/>
  <c r="L123" i="11"/>
  <c r="AD123" i="11" s="1"/>
  <c r="AC73" i="26"/>
  <c r="AB73" i="26"/>
  <c r="AF49" i="26"/>
  <c r="K17" i="26"/>
  <c r="AB138" i="11"/>
  <c r="AC155" i="11"/>
  <c r="AF88" i="11"/>
  <c r="AC112" i="11"/>
  <c r="AE125" i="11"/>
  <c r="AC67" i="11"/>
  <c r="AD82" i="11"/>
  <c r="AB23" i="11"/>
  <c r="AB143" i="11"/>
  <c r="AF36" i="11"/>
  <c r="AB85" i="11"/>
  <c r="AB26" i="11"/>
  <c r="AF74" i="11"/>
  <c r="AH73" i="26"/>
  <c r="AC18" i="11"/>
  <c r="AE151" i="11"/>
  <c r="AE155" i="11"/>
  <c r="AD88" i="11"/>
  <c r="AF89" i="11"/>
  <c r="AC125" i="11"/>
  <c r="AD67" i="11"/>
  <c r="AC82" i="11"/>
  <c r="AF23" i="11"/>
  <c r="AC143" i="11"/>
  <c r="AD85" i="11"/>
  <c r="AC26" i="11"/>
  <c r="AD65" i="26"/>
  <c r="AC99" i="26"/>
  <c r="AC139" i="26"/>
  <c r="AD138" i="11"/>
  <c r="AF73" i="26"/>
  <c r="AD18" i="11"/>
  <c r="AF151" i="11"/>
  <c r="AE69" i="11"/>
  <c r="AD141" i="11"/>
  <c r="AD155" i="11"/>
  <c r="AD124" i="11"/>
  <c r="AE89" i="11"/>
  <c r="AC137" i="11"/>
  <c r="AD80" i="11"/>
  <c r="AB82" i="11"/>
  <c r="AE23" i="11"/>
  <c r="AF143" i="11"/>
  <c r="AC60" i="11"/>
  <c r="AD25" i="11"/>
  <c r="AF85" i="11"/>
  <c r="AC137" i="26"/>
  <c r="AI99" i="26"/>
  <c r="AD137" i="26"/>
  <c r="AD148" i="11"/>
  <c r="AF138" i="11"/>
  <c r="AF67" i="11"/>
  <c r="AD74" i="11"/>
  <c r="AE18" i="11"/>
  <c r="AE81" i="11"/>
  <c r="AB155" i="11"/>
  <c r="AD111" i="11"/>
  <c r="AB89" i="11"/>
  <c r="AE137" i="11"/>
  <c r="AC80" i="11"/>
  <c r="AE37" i="11"/>
  <c r="AA49" i="26"/>
  <c r="AB126" i="11"/>
  <c r="AB18" i="11"/>
  <c r="AD91" i="11"/>
  <c r="AB151" i="11"/>
  <c r="AB33" i="11"/>
  <c r="AE141" i="11"/>
  <c r="AE111" i="11"/>
  <c r="AE124" i="11"/>
  <c r="AB80" i="11"/>
  <c r="AD60" i="11"/>
  <c r="AB37" i="11"/>
  <c r="AD97" i="11"/>
  <c r="AF62" i="11"/>
  <c r="AI83" i="26"/>
  <c r="AI137" i="26"/>
  <c r="AE9" i="13"/>
  <c r="AE91" i="11"/>
  <c r="AC83" i="26"/>
  <c r="AF11" i="11"/>
  <c r="AA73" i="26"/>
  <c r="AG49" i="26"/>
  <c r="AC126" i="11"/>
  <c r="AB91" i="11"/>
  <c r="AC33" i="11"/>
  <c r="AF141" i="11"/>
  <c r="AD135" i="11"/>
  <c r="AF124" i="11"/>
  <c r="AB53" i="11"/>
  <c r="AF80" i="11"/>
  <c r="AF60" i="11"/>
  <c r="AC37" i="11"/>
  <c r="AF97" i="11"/>
  <c r="AD62" i="11"/>
  <c r="AD33" i="26"/>
  <c r="AE83" i="26"/>
  <c r="AF27" i="26"/>
  <c r="AA137" i="26"/>
  <c r="X10" i="26"/>
  <c r="AJ10" i="26" s="1"/>
  <c r="L116" i="11"/>
  <c r="AE116" i="11" s="1"/>
  <c r="AD11" i="11"/>
  <c r="AD66" i="11"/>
  <c r="AD126" i="11"/>
  <c r="AC135" i="11"/>
  <c r="AD37" i="11"/>
  <c r="AB97" i="11"/>
  <c r="AB137" i="26"/>
  <c r="AC154" i="11"/>
  <c r="AE154" i="11"/>
  <c r="AF154" i="11"/>
  <c r="AD154" i="11"/>
  <c r="AB154" i="11"/>
  <c r="AE139" i="26"/>
  <c r="AF66" i="11"/>
  <c r="AC53" i="11"/>
  <c r="AC89" i="11"/>
  <c r="AF83" i="26"/>
  <c r="AH111" i="26"/>
  <c r="AG99" i="26"/>
  <c r="L144" i="11"/>
  <c r="AD144" i="11" s="1"/>
  <c r="L153" i="11"/>
  <c r="AC153" i="11" s="1"/>
  <c r="AG139" i="26"/>
  <c r="AC61" i="11"/>
  <c r="AE135" i="11"/>
  <c r="AB25" i="11"/>
  <c r="AD61" i="11"/>
  <c r="AB66" i="11"/>
  <c r="AD139" i="26"/>
  <c r="AB135" i="11"/>
  <c r="AE25" i="11"/>
  <c r="AF61" i="11"/>
  <c r="AB139" i="26"/>
  <c r="AF25" i="11"/>
  <c r="AB61" i="11"/>
  <c r="AD10" i="13"/>
  <c r="AB27" i="26"/>
  <c r="AI135" i="26"/>
  <c r="AI119" i="26"/>
  <c r="AE111" i="26"/>
  <c r="AC15" i="26"/>
  <c r="AE10" i="13"/>
  <c r="AF135" i="26"/>
  <c r="AB119" i="26"/>
  <c r="AJ111" i="26"/>
  <c r="AF139" i="26"/>
  <c r="AE53" i="11"/>
  <c r="AA10" i="13"/>
  <c r="AI27" i="26"/>
  <c r="AB15" i="26"/>
  <c r="AE135" i="26"/>
  <c r="AD111" i="26"/>
  <c r="X14" i="26"/>
  <c r="AH14" i="26" s="1"/>
  <c r="AA139" i="26"/>
  <c r="AJ139" i="26"/>
  <c r="AF53" i="11"/>
  <c r="AG33" i="26"/>
  <c r="AC27" i="26"/>
  <c r="AD135" i="26"/>
  <c r="AB111" i="26"/>
  <c r="AA33" i="26"/>
  <c r="L96" i="11"/>
  <c r="AI111" i="26"/>
  <c r="AF99" i="26"/>
  <c r="L122" i="11"/>
  <c r="AD122" i="11" s="1"/>
  <c r="AE99" i="26"/>
  <c r="L43" i="11"/>
  <c r="L64" i="11"/>
  <c r="AB64" i="11" s="1"/>
  <c r="AH9" i="13"/>
  <c r="AE22" i="11"/>
  <c r="AB22" i="11"/>
  <c r="AD22" i="11"/>
  <c r="AC22" i="11"/>
  <c r="AF22" i="11"/>
  <c r="AD92" i="11"/>
  <c r="AC92" i="11"/>
  <c r="AE92" i="11"/>
  <c r="AF92" i="11"/>
  <c r="AB92" i="11"/>
  <c r="AF87" i="11"/>
  <c r="AB87" i="11"/>
  <c r="AE87" i="11"/>
  <c r="AD87" i="11"/>
  <c r="AC87" i="11"/>
  <c r="AC31" i="11"/>
  <c r="AF31" i="11"/>
  <c r="AE31" i="11"/>
  <c r="AE58" i="11"/>
  <c r="AB58" i="11"/>
  <c r="AD58" i="11"/>
  <c r="AC58" i="11"/>
  <c r="AF58" i="11"/>
  <c r="AD157" i="11"/>
  <c r="AE157" i="11"/>
  <c r="AC157" i="11"/>
  <c r="AB157" i="11"/>
  <c r="AF157" i="11"/>
  <c r="AF30" i="11"/>
  <c r="AB30" i="11"/>
  <c r="AE30" i="11"/>
  <c r="AE152" i="11"/>
  <c r="AF152" i="11"/>
  <c r="AC152" i="11"/>
  <c r="AD152" i="11"/>
  <c r="AB152" i="11"/>
  <c r="AE147" i="11"/>
  <c r="AB147" i="11"/>
  <c r="AC147" i="11"/>
  <c r="AF147" i="11"/>
  <c r="AD147" i="11"/>
  <c r="AC156" i="11"/>
  <c r="AE156" i="11"/>
  <c r="AF156" i="11"/>
  <c r="AD156" i="11"/>
  <c r="AB156" i="11"/>
  <c r="AC108" i="11"/>
  <c r="AF108" i="11"/>
  <c r="AC81" i="11"/>
  <c r="AD16" i="11"/>
  <c r="AA105" i="26"/>
  <c r="AC16" i="11"/>
  <c r="AE76" i="11"/>
  <c r="AC106" i="11"/>
  <c r="AC127" i="26"/>
  <c r="L54" i="11"/>
  <c r="AE16" i="11"/>
  <c r="AF76" i="11"/>
  <c r="J11" i="17"/>
  <c r="K11" i="17"/>
  <c r="Z11" i="17" s="1"/>
  <c r="G9" i="17"/>
  <c r="E11" i="17"/>
  <c r="J10" i="17"/>
  <c r="I11" i="17"/>
  <c r="K9" i="17"/>
  <c r="G10" i="17"/>
  <c r="I10" i="17"/>
  <c r="AH105" i="26"/>
  <c r="AF106" i="11"/>
  <c r="L50" i="11"/>
  <c r="AC76" i="11"/>
  <c r="AD106" i="11"/>
  <c r="AG103" i="26"/>
  <c r="AB127" i="26"/>
  <c r="E10" i="17"/>
  <c r="AB76" i="11"/>
  <c r="AD20" i="11"/>
  <c r="AC75" i="11"/>
  <c r="AE20" i="11"/>
  <c r="AF105" i="26"/>
  <c r="AF75" i="11"/>
  <c r="AF20" i="11"/>
  <c r="AB106" i="11"/>
  <c r="AC105" i="26"/>
  <c r="AB75" i="11"/>
  <c r="AG83" i="26"/>
  <c r="AE91" i="26"/>
  <c r="AH83" i="26"/>
  <c r="AH135" i="26"/>
  <c r="AB63" i="26"/>
  <c r="AA41" i="26"/>
  <c r="AB23" i="26"/>
  <c r="AE127" i="26"/>
  <c r="AJ87" i="26"/>
  <c r="I9" i="17"/>
  <c r="AJ57" i="26"/>
  <c r="AI127" i="26"/>
  <c r="A8" i="17"/>
  <c r="J8" i="17" s="1"/>
  <c r="AC9" i="13"/>
  <c r="AF57" i="26"/>
  <c r="AD127" i="26"/>
  <c r="AD75" i="11"/>
  <c r="AG105" i="26"/>
  <c r="AF103" i="11"/>
  <c r="AB44" i="11"/>
  <c r="AC97" i="11"/>
  <c r="AE105" i="26"/>
  <c r="AD81" i="11"/>
  <c r="AF127" i="26"/>
  <c r="L83" i="11"/>
  <c r="AA87" i="26"/>
  <c r="AB91" i="26"/>
  <c r="AJ65" i="26"/>
  <c r="AJ63" i="26"/>
  <c r="AG119" i="26"/>
  <c r="AE23" i="26"/>
  <c r="AD113" i="26"/>
  <c r="AG127" i="26"/>
  <c r="E9" i="17"/>
  <c r="F10" i="17"/>
  <c r="AJ9" i="13"/>
  <c r="AI87" i="26"/>
  <c r="AC91" i="26"/>
  <c r="AA65" i="26"/>
  <c r="AH63" i="26"/>
  <c r="AH119" i="26"/>
  <c r="AF23" i="26"/>
  <c r="AG113" i="26"/>
  <c r="AH113" i="26"/>
  <c r="AH127" i="26"/>
  <c r="L105" i="11"/>
  <c r="K10" i="17"/>
  <c r="AH10" i="17" s="1"/>
  <c r="AG9" i="13"/>
  <c r="AB81" i="11"/>
  <c r="AJ119" i="26"/>
  <c r="AE113" i="26"/>
  <c r="L115" i="11"/>
  <c r="L38" i="11"/>
  <c r="AE38" i="11" s="1"/>
  <c r="L119" i="11"/>
  <c r="AB119" i="11" s="1"/>
  <c r="L14" i="11"/>
  <c r="AC14" i="11" s="1"/>
  <c r="H10" i="17"/>
  <c r="G8" i="26"/>
  <c r="H8" i="26"/>
  <c r="F8" i="26"/>
  <c r="E8" i="26"/>
  <c r="L8" i="26"/>
  <c r="M8" i="26"/>
  <c r="AD97" i="26"/>
  <c r="AA97" i="26"/>
  <c r="AJ97" i="26"/>
  <c r="AC97" i="26"/>
  <c r="AH97" i="26"/>
  <c r="AB97" i="26"/>
  <c r="AG97" i="26"/>
  <c r="AF97" i="26"/>
  <c r="AI97" i="26"/>
  <c r="AE97" i="26"/>
  <c r="AD146" i="11"/>
  <c r="AC146" i="11"/>
  <c r="H8" i="13"/>
  <c r="AH8" i="13"/>
  <c r="E8" i="13"/>
  <c r="L8" i="13"/>
  <c r="AF8" i="13"/>
  <c r="I8" i="13"/>
  <c r="AI8" i="13"/>
  <c r="AG8" i="13"/>
  <c r="AE8" i="13"/>
  <c r="G8" i="13"/>
  <c r="J8" i="13"/>
  <c r="AJ8" i="13"/>
  <c r="F8" i="13"/>
  <c r="AB8" i="13"/>
  <c r="AA8" i="13"/>
  <c r="AD8" i="13"/>
  <c r="AC8" i="13"/>
  <c r="AF128" i="11"/>
  <c r="AA47" i="26"/>
  <c r="AH121" i="26"/>
  <c r="AF40" i="11"/>
  <c r="AF136" i="11"/>
  <c r="AD108" i="11"/>
  <c r="AC136" i="11"/>
  <c r="AE39" i="11"/>
  <c r="AE63" i="11"/>
  <c r="AC52" i="11"/>
  <c r="AD136" i="11"/>
  <c r="AB128" i="11"/>
  <c r="AE108" i="11"/>
  <c r="K18" i="26"/>
  <c r="X18" i="26"/>
  <c r="AB84" i="11"/>
  <c r="AC84" i="11"/>
  <c r="AG71" i="26"/>
  <c r="AF71" i="26"/>
  <c r="AH71" i="26"/>
  <c r="AI71" i="26"/>
  <c r="AB71" i="26"/>
  <c r="AJ71" i="26"/>
  <c r="AC71" i="26"/>
  <c r="AD71" i="26"/>
  <c r="AA71" i="26"/>
  <c r="AE71" i="26"/>
  <c r="AE136" i="11"/>
  <c r="AE103" i="26"/>
  <c r="AB31" i="11"/>
  <c r="AD31" i="11"/>
  <c r="AH143" i="26"/>
  <c r="AJ143" i="26"/>
  <c r="AI143" i="26"/>
  <c r="AF143" i="26"/>
  <c r="AC143" i="26"/>
  <c r="AD143" i="26"/>
  <c r="AB143" i="26"/>
  <c r="AA143" i="26"/>
  <c r="AG143" i="26"/>
  <c r="AE143" i="26"/>
  <c r="AB147" i="26"/>
  <c r="AI147" i="26"/>
  <c r="AG147" i="26"/>
  <c r="AH147" i="26"/>
  <c r="AA147" i="26"/>
  <c r="AD147" i="26"/>
  <c r="AF147" i="26"/>
  <c r="AE147" i="26"/>
  <c r="AI35" i="26"/>
  <c r="AG35" i="26"/>
  <c r="AE35" i="26"/>
  <c r="AB35" i="26"/>
  <c r="AH35" i="26"/>
  <c r="AF35" i="26"/>
  <c r="AC35" i="26"/>
  <c r="AA35" i="26"/>
  <c r="AJ35" i="26"/>
  <c r="AD35" i="26"/>
  <c r="AD103" i="26"/>
  <c r="AC103" i="26"/>
  <c r="AF103" i="26"/>
  <c r="AA103" i="26"/>
  <c r="AI103" i="26"/>
  <c r="AB103" i="26"/>
  <c r="AA121" i="26"/>
  <c r="AF121" i="26"/>
  <c r="AG121" i="26"/>
  <c r="AE121" i="26"/>
  <c r="AD121" i="26"/>
  <c r="AC121" i="26"/>
  <c r="AB39" i="11"/>
  <c r="AB52" i="11"/>
  <c r="AF77" i="11"/>
  <c r="AD128" i="11"/>
  <c r="AD120" i="11"/>
  <c r="AE146" i="11"/>
  <c r="AJ103" i="26"/>
  <c r="AI121" i="26"/>
  <c r="AF137" i="11"/>
  <c r="AB137" i="11"/>
  <c r="AA39" i="26"/>
  <c r="AH39" i="26"/>
  <c r="AB39" i="26"/>
  <c r="AC39" i="26"/>
  <c r="AD39" i="26"/>
  <c r="AJ39" i="26"/>
  <c r="AF39" i="26"/>
  <c r="AI39" i="26"/>
  <c r="AG39" i="26"/>
  <c r="AH16" i="26"/>
  <c r="AC16" i="26"/>
  <c r="AD16" i="26"/>
  <c r="AG16" i="26"/>
  <c r="AJ16" i="26"/>
  <c r="AE16" i="26"/>
  <c r="AI47" i="26"/>
  <c r="AD47" i="26"/>
  <c r="AE47" i="26"/>
  <c r="AF47" i="26"/>
  <c r="AC47" i="26"/>
  <c r="AJ47" i="26"/>
  <c r="AH47" i="26"/>
  <c r="AF39" i="11"/>
  <c r="AE40" i="11"/>
  <c r="AB108" i="11"/>
  <c r="AD39" i="11"/>
  <c r="AE52" i="11"/>
  <c r="AE128" i="11"/>
  <c r="AF120" i="11"/>
  <c r="AE77" i="11"/>
  <c r="AE120" i="11"/>
  <c r="AB146" i="11"/>
  <c r="AF16" i="26"/>
  <c r="AA16" i="26"/>
  <c r="L129" i="11"/>
  <c r="AF111" i="11"/>
  <c r="AB111" i="11"/>
  <c r="AJ147" i="26"/>
  <c r="AI16" i="26"/>
  <c r="AE47" i="11"/>
  <c r="AB47" i="11"/>
  <c r="AH79" i="26"/>
  <c r="AJ79" i="26"/>
  <c r="AI79" i="26"/>
  <c r="AF79" i="26"/>
  <c r="AC79" i="26"/>
  <c r="AB79" i="26"/>
  <c r="AA79" i="26"/>
  <c r="AD79" i="26"/>
  <c r="AE79" i="26"/>
  <c r="AD57" i="26"/>
  <c r="AH57" i="26"/>
  <c r="AG57" i="26"/>
  <c r="K19" i="26"/>
  <c r="X19" i="26"/>
  <c r="AF155" i="26"/>
  <c r="AG155" i="26"/>
  <c r="AH95" i="26"/>
  <c r="AJ95" i="26"/>
  <c r="AA57" i="26"/>
  <c r="AF95" i="26"/>
  <c r="AA83" i="26"/>
  <c r="AG65" i="26"/>
  <c r="AI41" i="26"/>
  <c r="AB99" i="26"/>
  <c r="AB31" i="26"/>
  <c r="L113" i="11"/>
  <c r="AC95" i="26"/>
  <c r="AF91" i="26"/>
  <c r="AG91" i="26"/>
  <c r="AI65" i="26"/>
  <c r="AH41" i="26"/>
  <c r="AI95" i="26"/>
  <c r="AD99" i="26"/>
  <c r="AE31" i="26"/>
  <c r="AE27" i="26"/>
  <c r="AG27" i="26"/>
  <c r="AH27" i="26"/>
  <c r="AD27" i="26"/>
  <c r="AA27" i="26"/>
  <c r="L45" i="11"/>
  <c r="AJ83" i="26"/>
  <c r="AB83" i="26"/>
  <c r="L17" i="11"/>
  <c r="G8" i="17"/>
  <c r="AJ91" i="26"/>
  <c r="AH91" i="26"/>
  <c r="AH155" i="26"/>
  <c r="AH65" i="26"/>
  <c r="AB65" i="26"/>
  <c r="AC119" i="26"/>
  <c r="AD41" i="26"/>
  <c r="AB95" i="26"/>
  <c r="AH99" i="26"/>
  <c r="AB113" i="26"/>
  <c r="AI113" i="26"/>
  <c r="AC113" i="26"/>
  <c r="AA113" i="26"/>
  <c r="AJ81" i="26"/>
  <c r="AI81" i="26"/>
  <c r="AA81" i="26"/>
  <c r="AI57" i="26"/>
  <c r="AG31" i="26"/>
  <c r="AC155" i="26"/>
  <c r="AI91" i="26"/>
  <c r="AA119" i="26"/>
  <c r="AE41" i="26"/>
  <c r="AB155" i="26"/>
  <c r="AJ99" i="26"/>
  <c r="AE155" i="26"/>
  <c r="AD155" i="26"/>
  <c r="AB57" i="26"/>
  <c r="AF55" i="26"/>
  <c r="AC55" i="26"/>
  <c r="AA55" i="26"/>
  <c r="L94" i="11"/>
  <c r="AD89" i="26"/>
  <c r="AA89" i="26"/>
  <c r="AB89" i="26"/>
  <c r="AJ89" i="26"/>
  <c r="AC69" i="11"/>
  <c r="AD139" i="11"/>
  <c r="AF86" i="11"/>
  <c r="AD30" i="11"/>
  <c r="AC30" i="11"/>
  <c r="AB69" i="11"/>
  <c r="AB139" i="11"/>
  <c r="AE86" i="11"/>
  <c r="AF69" i="11"/>
  <c r="AD86" i="11"/>
  <c r="AC142" i="11"/>
  <c r="AD142" i="11"/>
  <c r="AE142" i="11"/>
  <c r="AF142" i="11"/>
  <c r="AJ118" i="17"/>
  <c r="AJ124" i="17"/>
  <c r="AJ130" i="17"/>
  <c r="AJ82" i="17"/>
  <c r="AJ69" i="17"/>
  <c r="AJ99" i="17"/>
  <c r="AJ123" i="17"/>
  <c r="AJ110" i="17"/>
  <c r="AJ116" i="17"/>
  <c r="AJ122" i="17"/>
  <c r="AJ80" i="17"/>
  <c r="AJ103" i="17"/>
  <c r="AJ121" i="17"/>
  <c r="AJ127" i="17"/>
  <c r="AJ78" i="17"/>
  <c r="AJ102" i="17"/>
  <c r="AJ108" i="17"/>
  <c r="AJ126" i="17"/>
  <c r="AJ101" i="17"/>
  <c r="AJ107" i="17"/>
  <c r="AJ125" i="17"/>
  <c r="N173" i="24"/>
  <c r="N177" i="24" s="1"/>
  <c r="N181" i="24" s="1"/>
  <c r="J173" i="24"/>
  <c r="K173" i="24"/>
  <c r="K177" i="24" s="1"/>
  <c r="K181" i="24" s="1"/>
  <c r="AJ129" i="17"/>
  <c r="AJ119" i="17"/>
  <c r="AJ114" i="17"/>
  <c r="AJ97" i="17"/>
  <c r="AJ128" i="17"/>
  <c r="AJ112" i="17"/>
  <c r="AJ94" i="17"/>
  <c r="AJ89" i="17"/>
  <c r="AJ73" i="17"/>
  <c r="AJ71" i="17"/>
  <c r="T9" i="11"/>
  <c r="G9" i="11"/>
  <c r="S9" i="11"/>
  <c r="Q9" i="11"/>
  <c r="N9" i="11"/>
  <c r="K9" i="11"/>
  <c r="I9" i="11"/>
  <c r="J9" i="11" s="1"/>
  <c r="K10" i="11"/>
  <c r="V9" i="11"/>
  <c r="W10" i="11"/>
  <c r="U9" i="11"/>
  <c r="M10" i="11"/>
  <c r="X9" i="11"/>
  <c r="Q10" i="11"/>
  <c r="R10" i="11"/>
  <c r="T10" i="11"/>
  <c r="O10" i="11"/>
  <c r="P9" i="11"/>
  <c r="X10" i="11"/>
  <c r="V10" i="11"/>
  <c r="U10" i="11"/>
  <c r="E9" i="11"/>
  <c r="H9" i="11"/>
  <c r="R9" i="11"/>
  <c r="O9" i="11"/>
  <c r="F10" i="11"/>
  <c r="A8" i="11"/>
  <c r="K8" i="11" s="1"/>
  <c r="E10" i="11"/>
  <c r="I10" i="11"/>
  <c r="J10" i="11" s="1"/>
  <c r="G10" i="11"/>
  <c r="N10" i="11"/>
  <c r="H10" i="11"/>
  <c r="S10" i="11"/>
  <c r="P10" i="11"/>
  <c r="F9" i="11"/>
  <c r="M9" i="11"/>
  <c r="AJ120" i="17"/>
  <c r="AJ76" i="17"/>
  <c r="AJ117" i="17"/>
  <c r="AJ115" i="17"/>
  <c r="AJ113" i="17"/>
  <c r="AJ111" i="17"/>
  <c r="AJ86" i="17"/>
  <c r="AJ84" i="17"/>
  <c r="AJ83" i="17"/>
  <c r="AJ79" i="17"/>
  <c r="AJ106" i="17"/>
  <c r="AJ90" i="17"/>
  <c r="AJ85" i="17"/>
  <c r="AJ135" i="17"/>
  <c r="AJ109" i="17"/>
  <c r="AJ48" i="17"/>
  <c r="AJ59" i="17"/>
  <c r="AJ60" i="17"/>
  <c r="AJ61" i="17"/>
  <c r="AJ62" i="17"/>
  <c r="AJ63" i="17"/>
  <c r="AJ64" i="17"/>
  <c r="AJ140" i="17"/>
  <c r="AJ141" i="17"/>
  <c r="AJ142" i="17"/>
  <c r="AJ143" i="17"/>
  <c r="AJ144" i="17"/>
  <c r="AJ145" i="17"/>
  <c r="AJ146" i="17"/>
  <c r="AJ147" i="17"/>
  <c r="AJ148" i="17"/>
  <c r="AJ16" i="17"/>
  <c r="AJ17" i="17"/>
  <c r="AJ134" i="17"/>
  <c r="AJ133" i="17"/>
  <c r="AJ132" i="17"/>
  <c r="AJ131" i="17"/>
  <c r="AJ105" i="17"/>
  <c r="AJ104" i="17"/>
  <c r="AJ100" i="17"/>
  <c r="AJ95" i="17"/>
  <c r="AJ92" i="17"/>
  <c r="AJ91" i="17"/>
  <c r="AJ87" i="17"/>
  <c r="AJ77" i="17"/>
  <c r="AJ75" i="17"/>
  <c r="AJ72" i="17"/>
  <c r="AJ68" i="17"/>
  <c r="AJ49" i="17"/>
  <c r="AJ50" i="17"/>
  <c r="AJ51" i="17"/>
  <c r="AJ52" i="17"/>
  <c r="AJ53" i="17"/>
  <c r="AJ65" i="17"/>
  <c r="AJ66" i="17"/>
  <c r="AJ67" i="17"/>
  <c r="AJ139" i="17"/>
  <c r="AJ149" i="17"/>
  <c r="AJ150" i="17"/>
  <c r="AJ151" i="17"/>
  <c r="AJ152" i="17"/>
  <c r="AJ15" i="17"/>
  <c r="AJ44" i="17"/>
  <c r="AJ45" i="17"/>
  <c r="AJ46" i="17"/>
  <c r="AJ47" i="17"/>
  <c r="AJ54" i="17"/>
  <c r="AJ55" i="17"/>
  <c r="AJ56" i="17"/>
  <c r="AJ57" i="17"/>
  <c r="AJ58" i="17"/>
  <c r="AJ136" i="17"/>
  <c r="AJ137" i="17"/>
  <c r="AJ138" i="17"/>
  <c r="AJ153" i="17"/>
  <c r="AJ154" i="17"/>
  <c r="AJ155" i="17"/>
  <c r="AJ156" i="17"/>
  <c r="AJ157" i="17"/>
  <c r="AJ158" i="17"/>
  <c r="AJ12" i="17"/>
  <c r="AJ13" i="17"/>
  <c r="AJ14" i="17"/>
  <c r="AJ98" i="17"/>
  <c r="AJ96" i="17"/>
  <c r="AJ93" i="17"/>
  <c r="AJ88" i="17"/>
  <c r="AJ81" i="17"/>
  <c r="AJ74" i="17"/>
  <c r="AJ70" i="17"/>
  <c r="O6" i="36"/>
  <c r="M174" i="24" s="1"/>
  <c r="M178" i="24" s="1"/>
  <c r="M182" i="24" s="1"/>
  <c r="M6" i="36"/>
  <c r="K174" i="24" s="1"/>
  <c r="K178" i="24" s="1"/>
  <c r="K182" i="24" s="1"/>
  <c r="P6" i="36"/>
  <c r="N174" i="24" s="1"/>
  <c r="N178" i="24" s="1"/>
  <c r="N182" i="24" s="1"/>
  <c r="N6" i="36"/>
  <c r="L174" i="24" s="1"/>
  <c r="L178" i="24" s="1"/>
  <c r="L182" i="24" s="1"/>
  <c r="L6" i="36"/>
  <c r="J174" i="24" s="1"/>
  <c r="AB67" i="26"/>
  <c r="AA67" i="26"/>
  <c r="AI67" i="26"/>
  <c r="AH67" i="26"/>
  <c r="AG67" i="26"/>
  <c r="AD67" i="26"/>
  <c r="AF67" i="26"/>
  <c r="AC67" i="26"/>
  <c r="AJ67" i="26"/>
  <c r="AE67" i="26"/>
  <c r="AI158" i="26"/>
  <c r="AA158" i="26"/>
  <c r="AE158" i="26"/>
  <c r="AC158" i="26"/>
  <c r="AF158" i="26"/>
  <c r="AD158" i="26"/>
  <c r="AB158" i="26"/>
  <c r="AJ158" i="26"/>
  <c r="AH158" i="26"/>
  <c r="AG158" i="26"/>
  <c r="AI153" i="26"/>
  <c r="AH153" i="26"/>
  <c r="AJ153" i="26"/>
  <c r="AC153" i="26"/>
  <c r="AE153" i="26"/>
  <c r="AD153" i="26"/>
  <c r="AF153" i="26"/>
  <c r="AG153" i="26"/>
  <c r="AA153" i="26"/>
  <c r="AB153" i="26"/>
  <c r="AJ18" i="17"/>
  <c r="AJ19" i="17"/>
  <c r="AJ30" i="17"/>
  <c r="AJ35" i="17"/>
  <c r="AJ20" i="17"/>
  <c r="AJ21" i="17"/>
  <c r="AJ22" i="17"/>
  <c r="AJ23" i="17"/>
  <c r="AJ24" i="17"/>
  <c r="AJ25" i="17"/>
  <c r="AJ26" i="17"/>
  <c r="AJ27" i="17"/>
  <c r="AJ28" i="17"/>
  <c r="AJ29" i="17"/>
  <c r="AJ31" i="17"/>
  <c r="AJ32" i="17"/>
  <c r="AJ33" i="17"/>
  <c r="AJ34" i="17"/>
  <c r="AJ36" i="17"/>
  <c r="AJ37" i="17"/>
  <c r="AJ38" i="17"/>
  <c r="AJ39" i="17"/>
  <c r="AJ40" i="17"/>
  <c r="AJ41" i="17"/>
  <c r="AJ42" i="17"/>
  <c r="AJ43" i="17"/>
  <c r="AA20" i="26"/>
  <c r="AB20" i="26"/>
  <c r="AC20" i="26"/>
  <c r="AE20" i="26"/>
  <c r="AH20" i="26"/>
  <c r="AI20" i="26"/>
  <c r="AD20" i="26"/>
  <c r="AG20" i="26"/>
  <c r="AJ20" i="26"/>
  <c r="AF20" i="26"/>
  <c r="AH21" i="26"/>
  <c r="AJ21" i="26"/>
  <c r="AF21" i="26"/>
  <c r="AA21" i="26"/>
  <c r="AB21" i="26"/>
  <c r="AD21" i="26"/>
  <c r="AE21" i="26"/>
  <c r="AG21" i="26"/>
  <c r="AI21" i="26"/>
  <c r="AC21" i="26"/>
  <c r="AC22" i="26"/>
  <c r="AG22" i="26"/>
  <c r="AA22" i="26"/>
  <c r="AB22" i="26"/>
  <c r="AE22" i="26"/>
  <c r="AD22" i="26"/>
  <c r="AI22" i="26"/>
  <c r="AF22" i="26"/>
  <c r="AH22" i="26"/>
  <c r="AJ22" i="26"/>
  <c r="AG24" i="26"/>
  <c r="AB24" i="26"/>
  <c r="AC24" i="26"/>
  <c r="AF24" i="26"/>
  <c r="AA24" i="26"/>
  <c r="AD24" i="26"/>
  <c r="AH24" i="26"/>
  <c r="AI24" i="26"/>
  <c r="AJ24" i="26"/>
  <c r="AE24" i="26"/>
  <c r="AE26" i="26"/>
  <c r="AJ26" i="26"/>
  <c r="AF26" i="26"/>
  <c r="AC26" i="26"/>
  <c r="AI26" i="26"/>
  <c r="AG26" i="26"/>
  <c r="AA26" i="26"/>
  <c r="AH26" i="26"/>
  <c r="AB26" i="26"/>
  <c r="AD26" i="26"/>
  <c r="AE28" i="26"/>
  <c r="AF28" i="26"/>
  <c r="AB28" i="26"/>
  <c r="AC28" i="26"/>
  <c r="AA28" i="26"/>
  <c r="AG28" i="26"/>
  <c r="AD28" i="26"/>
  <c r="AI28" i="26"/>
  <c r="AH28" i="26"/>
  <c r="AJ28" i="26"/>
  <c r="AC29" i="26"/>
  <c r="AJ29" i="26"/>
  <c r="AE29" i="26"/>
  <c r="AA29" i="26"/>
  <c r="AG29" i="26"/>
  <c r="AD29" i="26"/>
  <c r="AF29" i="26"/>
  <c r="AI29" i="26"/>
  <c r="AB29" i="26"/>
  <c r="AH29" i="26"/>
  <c r="AA30" i="26"/>
  <c r="AB30" i="26"/>
  <c r="AF30" i="26"/>
  <c r="AE30" i="26"/>
  <c r="AI30" i="26"/>
  <c r="AC30" i="26"/>
  <c r="AG30" i="26"/>
  <c r="AH30" i="26"/>
  <c r="AJ30" i="26"/>
  <c r="AD30" i="26"/>
  <c r="AA32" i="26"/>
  <c r="AH32" i="26"/>
  <c r="AE32" i="26"/>
  <c r="AI32" i="26"/>
  <c r="AG32" i="26"/>
  <c r="AJ32" i="26"/>
  <c r="AD32" i="26"/>
  <c r="AF32" i="26"/>
  <c r="AB32" i="26"/>
  <c r="AC32" i="26"/>
  <c r="AJ34" i="26"/>
  <c r="AE34" i="26"/>
  <c r="AI34" i="26"/>
  <c r="AB34" i="26"/>
  <c r="AD34" i="26"/>
  <c r="AG34" i="26"/>
  <c r="AA34" i="26"/>
  <c r="AC34" i="26"/>
  <c r="AF34" i="26"/>
  <c r="AH34" i="26"/>
  <c r="AH36" i="26"/>
  <c r="AI36" i="26"/>
  <c r="AC36" i="26"/>
  <c r="AE36" i="26"/>
  <c r="AG36" i="26"/>
  <c r="AJ36" i="26"/>
  <c r="AF36" i="26"/>
  <c r="AA36" i="26"/>
  <c r="AB36" i="26"/>
  <c r="AD36" i="26"/>
  <c r="AF37" i="26"/>
  <c r="AA37" i="26"/>
  <c r="AD37" i="26"/>
  <c r="AG37" i="26"/>
  <c r="AI37" i="26"/>
  <c r="AJ37" i="26"/>
  <c r="AE37" i="26"/>
  <c r="AH37" i="26"/>
  <c r="AB37" i="26"/>
  <c r="AC37" i="26"/>
  <c r="AJ38" i="26"/>
  <c r="AD38" i="26"/>
  <c r="AG38" i="26"/>
  <c r="AA38" i="26"/>
  <c r="AB38" i="26"/>
  <c r="AC38" i="26"/>
  <c r="AE38" i="26"/>
  <c r="AF38" i="26"/>
  <c r="AH38" i="26"/>
  <c r="AI38" i="26"/>
  <c r="AH40" i="26"/>
  <c r="AI40" i="26"/>
  <c r="AC40" i="26"/>
  <c r="AE40" i="26"/>
  <c r="AG40" i="26"/>
  <c r="AB40" i="26"/>
  <c r="AF40" i="26"/>
  <c r="AA40" i="26"/>
  <c r="AJ40" i="26"/>
  <c r="AD40" i="26"/>
  <c r="AB42" i="26"/>
  <c r="AC42" i="26"/>
  <c r="AF42" i="26"/>
  <c r="AH42" i="26"/>
  <c r="AJ42" i="26"/>
  <c r="AE42" i="26"/>
  <c r="AG42" i="26"/>
  <c r="AI42" i="26"/>
  <c r="AD42" i="26"/>
  <c r="AA42" i="26"/>
  <c r="AI43" i="26"/>
  <c r="AJ43" i="26"/>
  <c r="AE43" i="26"/>
  <c r="AG43" i="26"/>
  <c r="AH43" i="26"/>
  <c r="AC43" i="26"/>
  <c r="AA43" i="26"/>
  <c r="AB43" i="26"/>
  <c r="AD43" i="26"/>
  <c r="AF43" i="26"/>
  <c r="AG44" i="26"/>
  <c r="AJ44" i="26"/>
  <c r="AF44" i="26"/>
  <c r="AA44" i="26"/>
  <c r="AB44" i="26"/>
  <c r="AD44" i="26"/>
  <c r="AH44" i="26"/>
  <c r="AI44" i="26"/>
  <c r="AC44" i="26"/>
  <c r="AE44" i="26"/>
  <c r="AE45" i="26"/>
  <c r="AH45" i="26"/>
  <c r="AI45" i="26"/>
  <c r="AC45" i="26"/>
  <c r="AD45" i="26"/>
  <c r="AG45" i="26"/>
  <c r="AA45" i="26"/>
  <c r="AB45" i="26"/>
  <c r="AF45" i="26"/>
  <c r="AJ45" i="26"/>
  <c r="AC46" i="26"/>
  <c r="AH46" i="26"/>
  <c r="AJ46" i="26"/>
  <c r="AE46" i="26"/>
  <c r="AG46" i="26"/>
  <c r="AI46" i="26"/>
  <c r="AB46" i="26"/>
  <c r="AD46" i="26"/>
  <c r="AF46" i="26"/>
  <c r="AA46" i="26"/>
  <c r="AH48" i="26"/>
  <c r="AC48" i="26"/>
  <c r="AF48" i="26"/>
  <c r="AA48" i="26"/>
  <c r="AB48" i="26"/>
  <c r="AD48" i="26"/>
  <c r="AG48" i="26"/>
  <c r="AI48" i="26"/>
  <c r="AJ48" i="26"/>
  <c r="AE48" i="26"/>
  <c r="AC50" i="26"/>
  <c r="AE50" i="26"/>
  <c r="AG50" i="26"/>
  <c r="AA50" i="26"/>
  <c r="AB50" i="26"/>
  <c r="AJ50" i="26"/>
  <c r="AD50" i="26"/>
  <c r="AF50" i="26"/>
  <c r="AH50" i="26"/>
  <c r="AI50" i="26"/>
  <c r="AH51" i="26"/>
  <c r="AJ51" i="26"/>
  <c r="AG51" i="26"/>
  <c r="AI51" i="26"/>
  <c r="AC51" i="26"/>
  <c r="AE51" i="26"/>
  <c r="AA51" i="26"/>
  <c r="AB51" i="26"/>
  <c r="AD51" i="26"/>
  <c r="AF51" i="26"/>
  <c r="AI52" i="26"/>
  <c r="AD52" i="26"/>
  <c r="AG52" i="26"/>
  <c r="AA52" i="26"/>
  <c r="AJ52" i="26"/>
  <c r="AE52" i="26"/>
  <c r="AF52" i="26"/>
  <c r="AH52" i="26"/>
  <c r="AB52" i="26"/>
  <c r="AC52" i="26"/>
  <c r="AE53" i="26"/>
  <c r="AH53" i="26"/>
  <c r="AI53" i="26"/>
  <c r="AC53" i="26"/>
  <c r="AG53" i="26"/>
  <c r="AB53" i="26"/>
  <c r="AD53" i="26"/>
  <c r="AF53" i="26"/>
  <c r="AA53" i="26"/>
  <c r="AJ53" i="26"/>
  <c r="AJ54" i="26"/>
  <c r="AD54" i="26"/>
  <c r="AG54" i="26"/>
  <c r="AA54" i="26"/>
  <c r="AB54" i="26"/>
  <c r="AC54" i="26"/>
  <c r="AF54" i="26"/>
  <c r="AH54" i="26"/>
  <c r="AE54" i="26"/>
  <c r="AI54" i="26"/>
  <c r="AH56" i="26"/>
  <c r="AC56" i="26"/>
  <c r="AG56" i="26"/>
  <c r="AI56" i="26"/>
  <c r="AJ56" i="26"/>
  <c r="AE56" i="26"/>
  <c r="AF56" i="26"/>
  <c r="AA56" i="26"/>
  <c r="AB56" i="26"/>
  <c r="AD56" i="26"/>
  <c r="AE58" i="26"/>
  <c r="AA58" i="26"/>
  <c r="AJ58" i="26"/>
  <c r="AD58" i="26"/>
  <c r="AG58" i="26"/>
  <c r="AI58" i="26"/>
  <c r="AB58" i="26"/>
  <c r="AC58" i="26"/>
  <c r="AF58" i="26"/>
  <c r="AH58" i="26"/>
  <c r="AH59" i="26"/>
  <c r="AB59" i="26"/>
  <c r="AC59" i="26"/>
  <c r="AG59" i="26"/>
  <c r="AI59" i="26"/>
  <c r="AE59" i="26"/>
  <c r="AA59" i="26"/>
  <c r="AJ59" i="26"/>
  <c r="AD59" i="26"/>
  <c r="AF59" i="26"/>
  <c r="AH60" i="26"/>
  <c r="AC60" i="26"/>
  <c r="AG60" i="26"/>
  <c r="AI60" i="26"/>
  <c r="AB60" i="26"/>
  <c r="AE60" i="26"/>
  <c r="AF60" i="26"/>
  <c r="AA60" i="26"/>
  <c r="AJ60" i="26"/>
  <c r="AD60" i="26"/>
  <c r="AE61" i="26"/>
  <c r="AH61" i="26"/>
  <c r="AI61" i="26"/>
  <c r="AC61" i="26"/>
  <c r="AG61" i="26"/>
  <c r="AJ61" i="26"/>
  <c r="AD61" i="26"/>
  <c r="AF61" i="26"/>
  <c r="AA61" i="26"/>
  <c r="AB61" i="26"/>
  <c r="AJ62" i="26"/>
  <c r="AD62" i="26"/>
  <c r="AG62" i="26"/>
  <c r="AH62" i="26"/>
  <c r="AI62" i="26"/>
  <c r="AB62" i="26"/>
  <c r="AF62" i="26"/>
  <c r="AA62" i="26"/>
  <c r="AC62" i="26"/>
  <c r="AE62" i="26"/>
  <c r="AF64" i="26"/>
  <c r="AI64" i="26"/>
  <c r="AC64" i="26"/>
  <c r="AE64" i="26"/>
  <c r="AG64" i="26"/>
  <c r="AA64" i="26"/>
  <c r="AB64" i="26"/>
  <c r="AD64" i="26"/>
  <c r="AH64" i="26"/>
  <c r="AJ64" i="26"/>
  <c r="AJ66" i="26"/>
  <c r="AD66" i="26"/>
  <c r="AF66" i="26"/>
  <c r="AI66" i="26"/>
  <c r="AB66" i="26"/>
  <c r="AH66" i="26"/>
  <c r="AC66" i="26"/>
  <c r="AE66" i="26"/>
  <c r="AG66" i="26"/>
  <c r="AA66" i="26"/>
  <c r="AF68" i="26"/>
  <c r="AJ68" i="26"/>
  <c r="AH68" i="26"/>
  <c r="AI68" i="26"/>
  <c r="AC68" i="26"/>
  <c r="AE68" i="26"/>
  <c r="AG68" i="26"/>
  <c r="AA68" i="26"/>
  <c r="AB68" i="26"/>
  <c r="AD68" i="26"/>
  <c r="AD69" i="26"/>
  <c r="AH69" i="26"/>
  <c r="AC69" i="26"/>
  <c r="AE69" i="26"/>
  <c r="AG69" i="26"/>
  <c r="AI69" i="26"/>
  <c r="AJ69" i="26"/>
  <c r="AF69" i="26"/>
  <c r="AA69" i="26"/>
  <c r="AB69" i="26"/>
  <c r="AC70" i="26"/>
  <c r="AJ70" i="26"/>
  <c r="AE70" i="26"/>
  <c r="AG70" i="26"/>
  <c r="AA70" i="26"/>
  <c r="AB70" i="26"/>
  <c r="AD70" i="26"/>
  <c r="AF70" i="26"/>
  <c r="AH70" i="26"/>
  <c r="AI70" i="26"/>
  <c r="AB72" i="26"/>
  <c r="AG72" i="26"/>
  <c r="AA72" i="26"/>
  <c r="AJ72" i="26"/>
  <c r="AF72" i="26"/>
  <c r="AH72" i="26"/>
  <c r="AI72" i="26"/>
  <c r="AC72" i="26"/>
  <c r="AD72" i="26"/>
  <c r="AE72" i="26"/>
  <c r="AD74" i="26"/>
  <c r="AH74" i="26"/>
  <c r="AB74" i="26"/>
  <c r="AC74" i="26"/>
  <c r="AF74" i="26"/>
  <c r="AA74" i="26"/>
  <c r="AJ74" i="26"/>
  <c r="AE74" i="26"/>
  <c r="AG74" i="26"/>
  <c r="AI74" i="26"/>
  <c r="AF76" i="26"/>
  <c r="AA76" i="26"/>
  <c r="AB76" i="26"/>
  <c r="AD76" i="26"/>
  <c r="AG76" i="26"/>
  <c r="AJ76" i="26"/>
  <c r="AH76" i="26"/>
  <c r="AI76" i="26"/>
  <c r="AC76" i="26"/>
  <c r="AE76" i="26"/>
  <c r="AD77" i="26"/>
  <c r="AG77" i="26"/>
  <c r="AA77" i="26"/>
  <c r="AJ77" i="26"/>
  <c r="AE77" i="26"/>
  <c r="AH77" i="26"/>
  <c r="AI77" i="26"/>
  <c r="AC77" i="26"/>
  <c r="AF77" i="26"/>
  <c r="AB77" i="26"/>
  <c r="AJ78" i="26"/>
  <c r="AD78" i="26"/>
  <c r="AG78" i="26"/>
  <c r="AA78" i="26"/>
  <c r="AE78" i="26"/>
  <c r="AB78" i="26"/>
  <c r="AC78" i="26"/>
  <c r="AF78" i="26"/>
  <c r="AH78" i="26"/>
  <c r="AI78" i="26"/>
  <c r="AH80" i="26"/>
  <c r="AI80" i="26"/>
  <c r="AC80" i="26"/>
  <c r="AE80" i="26"/>
  <c r="AG80" i="26"/>
  <c r="AJ80" i="26"/>
  <c r="AF80" i="26"/>
  <c r="AA80" i="26"/>
  <c r="AB80" i="26"/>
  <c r="AD80" i="26"/>
  <c r="AJ82" i="26"/>
  <c r="AC82" i="26"/>
  <c r="AE82" i="26"/>
  <c r="AF82" i="26"/>
  <c r="AH82" i="26"/>
  <c r="AA82" i="26"/>
  <c r="AB82" i="26"/>
  <c r="AD82" i="26"/>
  <c r="AG82" i="26"/>
  <c r="AI82" i="26"/>
  <c r="AF84" i="26"/>
  <c r="AA84" i="26"/>
  <c r="AB84" i="26"/>
  <c r="AD84" i="26"/>
  <c r="AH84" i="26"/>
  <c r="AJ84" i="26"/>
  <c r="AG84" i="26"/>
  <c r="AI84" i="26"/>
  <c r="AC84" i="26"/>
  <c r="AE84" i="26"/>
  <c r="AE85" i="26"/>
  <c r="AH85" i="26"/>
  <c r="AB85" i="26"/>
  <c r="AC85" i="26"/>
  <c r="AD85" i="26"/>
  <c r="AG85" i="26"/>
  <c r="AA85" i="26"/>
  <c r="AJ85" i="26"/>
  <c r="AF85" i="26"/>
  <c r="AI85" i="26"/>
  <c r="AC86" i="26"/>
  <c r="AH86" i="26"/>
  <c r="AJ86" i="26"/>
  <c r="AE86" i="26"/>
  <c r="AG86" i="26"/>
  <c r="AI86" i="26"/>
  <c r="AB86" i="26"/>
  <c r="AD86" i="26"/>
  <c r="AF86" i="26"/>
  <c r="AA86" i="26"/>
  <c r="AF88" i="26"/>
  <c r="AH88" i="26"/>
  <c r="AI88" i="26"/>
  <c r="AD88" i="26"/>
  <c r="AG88" i="26"/>
  <c r="AJ88" i="26"/>
  <c r="AE88" i="26"/>
  <c r="AA88" i="26"/>
  <c r="AB88" i="26"/>
  <c r="AC88" i="26"/>
  <c r="AJ90" i="26"/>
  <c r="AD90" i="26"/>
  <c r="AF90" i="26"/>
  <c r="AA90" i="26"/>
  <c r="AC90" i="26"/>
  <c r="AH90" i="26"/>
  <c r="AB90" i="26"/>
  <c r="AE90" i="26"/>
  <c r="AG90" i="26"/>
  <c r="AI90" i="26"/>
  <c r="AA92" i="26"/>
  <c r="AF92" i="26"/>
  <c r="AE92" i="26"/>
  <c r="AH92" i="26"/>
  <c r="AD92" i="26"/>
  <c r="AB92" i="26"/>
  <c r="AC92" i="26"/>
  <c r="AI92" i="26"/>
  <c r="AG92" i="26"/>
  <c r="AJ92" i="26"/>
  <c r="AD93" i="26"/>
  <c r="AB93" i="26"/>
  <c r="AH93" i="26"/>
  <c r="AA93" i="26"/>
  <c r="AI93" i="26"/>
  <c r="AC93" i="26"/>
  <c r="AF93" i="26"/>
  <c r="AG93" i="26"/>
  <c r="AJ93" i="26"/>
  <c r="AE93" i="26"/>
  <c r="AE94" i="26"/>
  <c r="AA94" i="26"/>
  <c r="AC94" i="26"/>
  <c r="AF94" i="26"/>
  <c r="AB94" i="26"/>
  <c r="AG94" i="26"/>
  <c r="AH94" i="26"/>
  <c r="AI94" i="26"/>
  <c r="AD94" i="26"/>
  <c r="AJ94" i="26"/>
  <c r="AC96" i="26"/>
  <c r="AD96" i="26"/>
  <c r="AH96" i="26"/>
  <c r="AI96" i="26"/>
  <c r="AE96" i="26"/>
  <c r="AB96" i="26"/>
  <c r="AF96" i="26"/>
  <c r="AG96" i="26"/>
  <c r="AA96" i="26"/>
  <c r="AJ96" i="26"/>
  <c r="AG98" i="26"/>
  <c r="AB98" i="26"/>
  <c r="AI98" i="26"/>
  <c r="AD98" i="26"/>
  <c r="AE98" i="26"/>
  <c r="AH98" i="26"/>
  <c r="AC98" i="26"/>
  <c r="AF98" i="26"/>
  <c r="AJ98" i="26"/>
  <c r="AA98" i="26"/>
  <c r="AD100" i="26"/>
  <c r="AG100" i="26"/>
  <c r="AA100" i="26"/>
  <c r="AJ100" i="26"/>
  <c r="AC100" i="26"/>
  <c r="AF100" i="26"/>
  <c r="AH100" i="26"/>
  <c r="AB100" i="26"/>
  <c r="AE100" i="26"/>
  <c r="AI100" i="26"/>
  <c r="AB101" i="26"/>
  <c r="AC101" i="26"/>
  <c r="AF101" i="26"/>
  <c r="AA101" i="26"/>
  <c r="AD101" i="26"/>
  <c r="AH101" i="26"/>
  <c r="AI101" i="26"/>
  <c r="AJ101" i="26"/>
  <c r="AE101" i="26"/>
  <c r="AG101" i="26"/>
  <c r="AG102" i="26"/>
  <c r="AA102" i="26"/>
  <c r="AB102" i="26"/>
  <c r="AC102" i="26"/>
  <c r="AE102" i="26"/>
  <c r="AF102" i="26"/>
  <c r="AH102" i="26"/>
  <c r="AI102" i="26"/>
  <c r="AJ102" i="26"/>
  <c r="AD102" i="26"/>
  <c r="AD104" i="26"/>
  <c r="AG104" i="26"/>
  <c r="AI104" i="26"/>
  <c r="AC104" i="26"/>
  <c r="AH104" i="26"/>
  <c r="AJ104" i="26"/>
  <c r="AE104" i="26"/>
  <c r="AF104" i="26"/>
  <c r="AA104" i="26"/>
  <c r="AB104" i="26"/>
  <c r="AI106" i="26"/>
  <c r="AD106" i="26"/>
  <c r="AG106" i="26"/>
  <c r="AA106" i="26"/>
  <c r="AJ106" i="26"/>
  <c r="AE106" i="26"/>
  <c r="AH106" i="26"/>
  <c r="AB106" i="26"/>
  <c r="AC106" i="26"/>
  <c r="AF106" i="26"/>
  <c r="AG107" i="26"/>
  <c r="AI107" i="26"/>
  <c r="AJ107" i="26"/>
  <c r="AE107" i="26"/>
  <c r="AA107" i="26"/>
  <c r="AD107" i="26"/>
  <c r="AF107" i="26"/>
  <c r="AH107" i="26"/>
  <c r="AB107" i="26"/>
  <c r="AC107" i="26"/>
  <c r="AE108" i="26"/>
  <c r="AA108" i="26"/>
  <c r="AD108" i="26"/>
  <c r="AG108" i="26"/>
  <c r="AI108" i="26"/>
  <c r="AJ108" i="26"/>
  <c r="AC108" i="26"/>
  <c r="AF108" i="26"/>
  <c r="AH108" i="26"/>
  <c r="AB108" i="26"/>
  <c r="AJ109" i="26"/>
  <c r="AF109" i="26"/>
  <c r="AI109" i="26"/>
  <c r="AC109" i="26"/>
  <c r="AE109" i="26"/>
  <c r="AH109" i="26"/>
  <c r="AA109" i="26"/>
  <c r="AB109" i="26"/>
  <c r="AD109" i="26"/>
  <c r="AG109" i="26"/>
  <c r="AG110" i="26"/>
  <c r="AA110" i="26"/>
  <c r="AJ110" i="26"/>
  <c r="AD110" i="26"/>
  <c r="AF110" i="26"/>
  <c r="AH110" i="26"/>
  <c r="AB110" i="26"/>
  <c r="AE110" i="26"/>
  <c r="AI110" i="26"/>
  <c r="AC110" i="26"/>
  <c r="AE112" i="26"/>
  <c r="AH112" i="26"/>
  <c r="AI112" i="26"/>
  <c r="AD112" i="26"/>
  <c r="AF112" i="26"/>
  <c r="AA112" i="26"/>
  <c r="AB112" i="26"/>
  <c r="AC112" i="26"/>
  <c r="AG112" i="26"/>
  <c r="AJ112" i="26"/>
  <c r="AG114" i="26"/>
  <c r="AA114" i="26"/>
  <c r="AB114" i="26"/>
  <c r="AC114" i="26"/>
  <c r="AE114" i="26"/>
  <c r="AF114" i="26"/>
  <c r="AH114" i="26"/>
  <c r="AI114" i="26"/>
  <c r="AJ114" i="26"/>
  <c r="AD114" i="26"/>
  <c r="AE115" i="26"/>
  <c r="AH115" i="26"/>
  <c r="AB115" i="26"/>
  <c r="AD115" i="26"/>
  <c r="AA115" i="26"/>
  <c r="AC115" i="26"/>
  <c r="AF115" i="26"/>
  <c r="AG115" i="26"/>
  <c r="AI115" i="26"/>
  <c r="AJ115" i="26"/>
  <c r="AF116" i="26"/>
  <c r="AB116" i="26"/>
  <c r="AD116" i="26"/>
  <c r="AG116" i="26"/>
  <c r="AA116" i="26"/>
  <c r="AJ116" i="26"/>
  <c r="AC116" i="26"/>
  <c r="AE116" i="26"/>
  <c r="AH116" i="26"/>
  <c r="AI116" i="26"/>
  <c r="AA117" i="26"/>
  <c r="AJ117" i="26"/>
  <c r="AD117" i="26"/>
  <c r="AG117" i="26"/>
  <c r="AB117" i="26"/>
  <c r="AC117" i="26"/>
  <c r="AF117" i="26"/>
  <c r="AH117" i="26"/>
  <c r="AI117" i="26"/>
  <c r="AE117" i="26"/>
  <c r="AA118" i="26"/>
  <c r="AC118" i="26"/>
  <c r="AH118" i="26"/>
  <c r="AB118" i="26"/>
  <c r="AD118" i="26"/>
  <c r="AF118" i="26"/>
  <c r="AG118" i="26"/>
  <c r="AI118" i="26"/>
  <c r="AJ118" i="26"/>
  <c r="AE118" i="26"/>
  <c r="AG120" i="26"/>
  <c r="AB120" i="26"/>
  <c r="AD120" i="26"/>
  <c r="AF120" i="26"/>
  <c r="AA120" i="26"/>
  <c r="AJ120" i="26"/>
  <c r="AC120" i="26"/>
  <c r="AE120" i="26"/>
  <c r="AH120" i="26"/>
  <c r="AI120" i="26"/>
  <c r="AH122" i="26"/>
  <c r="AB122" i="26"/>
  <c r="AC122" i="26"/>
  <c r="AF122" i="26"/>
  <c r="AG122" i="26"/>
  <c r="AI122" i="26"/>
  <c r="AJ122" i="26"/>
  <c r="AE122" i="26"/>
  <c r="AA122" i="26"/>
  <c r="AD122" i="26"/>
  <c r="AG123" i="26"/>
  <c r="AJ123" i="26"/>
  <c r="AE123" i="26"/>
  <c r="AH123" i="26"/>
  <c r="AI123" i="26"/>
  <c r="AC123" i="26"/>
  <c r="AF123" i="26"/>
  <c r="AA123" i="26"/>
  <c r="AB123" i="26"/>
  <c r="AD123" i="26"/>
  <c r="AF124" i="26"/>
  <c r="AJ124" i="26"/>
  <c r="AD124" i="26"/>
  <c r="AG124" i="26"/>
  <c r="AA124" i="26"/>
  <c r="AB124" i="26"/>
  <c r="AC124" i="26"/>
  <c r="AE124" i="26"/>
  <c r="AH124" i="26"/>
  <c r="AI124" i="26"/>
  <c r="AA125" i="26"/>
  <c r="AB125" i="26"/>
  <c r="AD125" i="26"/>
  <c r="AE125" i="26"/>
  <c r="AG125" i="26"/>
  <c r="AI125" i="26"/>
  <c r="AJ125" i="26"/>
  <c r="AF125" i="26"/>
  <c r="AH125" i="26"/>
  <c r="AC125" i="26"/>
  <c r="AG126" i="26"/>
  <c r="AA126" i="26"/>
  <c r="AI126" i="26"/>
  <c r="AJ126" i="26"/>
  <c r="AD126" i="26"/>
  <c r="AE126" i="26"/>
  <c r="AH126" i="26"/>
  <c r="AB126" i="26"/>
  <c r="AC126" i="26"/>
  <c r="AF126" i="26"/>
  <c r="AF128" i="26"/>
  <c r="AI128" i="26"/>
  <c r="AD128" i="26"/>
  <c r="AG128" i="26"/>
  <c r="AA128" i="26"/>
  <c r="AB128" i="26"/>
  <c r="AC128" i="26"/>
  <c r="AE128" i="26"/>
  <c r="AH128" i="26"/>
  <c r="AJ128" i="26"/>
  <c r="AG130" i="26"/>
  <c r="AC130" i="26"/>
  <c r="AH130" i="26"/>
  <c r="AI130" i="26"/>
  <c r="AJ130" i="26"/>
  <c r="AE130" i="26"/>
  <c r="AA130" i="26"/>
  <c r="AB130" i="26"/>
  <c r="AD130" i="26"/>
  <c r="AF130" i="26"/>
  <c r="AE131" i="26"/>
  <c r="AG131" i="26"/>
  <c r="AI131" i="26"/>
  <c r="AC131" i="26"/>
  <c r="AH131" i="26"/>
  <c r="AJ131" i="26"/>
  <c r="AF131" i="26"/>
  <c r="AA131" i="26"/>
  <c r="AB131" i="26"/>
  <c r="AD131" i="26"/>
  <c r="AD132" i="26"/>
  <c r="AG132" i="26"/>
  <c r="AA132" i="26"/>
  <c r="AJ132" i="26"/>
  <c r="AE132" i="26"/>
  <c r="AI132" i="26"/>
  <c r="AC132" i="26"/>
  <c r="AF132" i="26"/>
  <c r="AH132" i="26"/>
  <c r="AB132" i="26"/>
  <c r="AJ133" i="26"/>
  <c r="AF133" i="26"/>
  <c r="AI133" i="26"/>
  <c r="AC133" i="26"/>
  <c r="AE133" i="26"/>
  <c r="AH133" i="26"/>
  <c r="AA133" i="26"/>
  <c r="AB133" i="26"/>
  <c r="AD133" i="26"/>
  <c r="AG133" i="26"/>
  <c r="AH134" i="26"/>
  <c r="AI134" i="26"/>
  <c r="AJ134" i="26"/>
  <c r="AD134" i="26"/>
  <c r="AF134" i="26"/>
  <c r="AG134" i="26"/>
  <c r="AA134" i="26"/>
  <c r="AB134" i="26"/>
  <c r="AC134" i="26"/>
  <c r="AE134" i="26"/>
  <c r="AC136" i="26"/>
  <c r="AE136" i="26"/>
  <c r="AH136" i="26"/>
  <c r="AB136" i="26"/>
  <c r="AD136" i="26"/>
  <c r="AF136" i="26"/>
  <c r="AG136" i="26"/>
  <c r="AA136" i="26"/>
  <c r="AI136" i="26"/>
  <c r="AJ136" i="26"/>
  <c r="AH138" i="26"/>
  <c r="AB138" i="26"/>
  <c r="AC138" i="26"/>
  <c r="AE138" i="26"/>
  <c r="AA138" i="26"/>
  <c r="AD138" i="26"/>
  <c r="AG138" i="26"/>
  <c r="AI138" i="26"/>
  <c r="AJ138" i="26"/>
  <c r="AF138" i="26"/>
  <c r="AC140" i="26"/>
  <c r="AG140" i="26"/>
  <c r="AJ140" i="26"/>
  <c r="AD140" i="26"/>
  <c r="AF140" i="26"/>
  <c r="AA140" i="26"/>
  <c r="AB140" i="26"/>
  <c r="AE140" i="26"/>
  <c r="AH140" i="26"/>
  <c r="AI140" i="26"/>
  <c r="AB141" i="26"/>
  <c r="AC141" i="26"/>
  <c r="AF141" i="26"/>
  <c r="AA141" i="26"/>
  <c r="AD141" i="26"/>
  <c r="AH141" i="26"/>
  <c r="AI141" i="26"/>
  <c r="AJ141" i="26"/>
  <c r="AE141" i="26"/>
  <c r="AG141" i="26"/>
  <c r="AH142" i="26"/>
  <c r="AI142" i="26"/>
  <c r="AJ142" i="26"/>
  <c r="AD142" i="26"/>
  <c r="AG142" i="26"/>
  <c r="AA142" i="26"/>
  <c r="AB142" i="26"/>
  <c r="AC142" i="26"/>
  <c r="AE142" i="26"/>
  <c r="AF142" i="26"/>
  <c r="AC144" i="26"/>
  <c r="AH144" i="26"/>
  <c r="AE144" i="26"/>
  <c r="AG144" i="26"/>
  <c r="AI144" i="26"/>
  <c r="AB144" i="26"/>
  <c r="AD144" i="26"/>
  <c r="AF144" i="26"/>
  <c r="AA144" i="26"/>
  <c r="AJ144" i="26"/>
  <c r="AJ145" i="26"/>
  <c r="AG145" i="26"/>
  <c r="AI145" i="26"/>
  <c r="AC145" i="26"/>
  <c r="AE145" i="26"/>
  <c r="AH145" i="26"/>
  <c r="AA145" i="26"/>
  <c r="AB145" i="26"/>
  <c r="AD145" i="26"/>
  <c r="AF145" i="26"/>
  <c r="AH146" i="26"/>
  <c r="AB146" i="26"/>
  <c r="AE146" i="26"/>
  <c r="AG146" i="26"/>
  <c r="AA146" i="26"/>
  <c r="AI146" i="26"/>
  <c r="AJ146" i="26"/>
  <c r="AC146" i="26"/>
  <c r="AF146" i="26"/>
  <c r="AD146" i="26"/>
  <c r="AE148" i="26"/>
  <c r="AG148" i="26"/>
  <c r="AI148" i="26"/>
  <c r="AC148" i="26"/>
  <c r="AH148" i="26"/>
  <c r="AJ148" i="26"/>
  <c r="AD148" i="26"/>
  <c r="AF148" i="26"/>
  <c r="AA148" i="26"/>
  <c r="AB148" i="26"/>
  <c r="AB149" i="26"/>
  <c r="AF149" i="26"/>
  <c r="AI149" i="26"/>
  <c r="AC149" i="26"/>
  <c r="AD149" i="26"/>
  <c r="AH149" i="26"/>
  <c r="AA149" i="26"/>
  <c r="AJ149" i="26"/>
  <c r="AE149" i="26"/>
  <c r="AG149" i="26"/>
  <c r="AG150" i="26"/>
  <c r="AI150" i="26"/>
  <c r="AJ150" i="26"/>
  <c r="AD150" i="26"/>
  <c r="AE150" i="26"/>
  <c r="AA150" i="26"/>
  <c r="AC150" i="26"/>
  <c r="AF150" i="26"/>
  <c r="AH150" i="26"/>
  <c r="AB150" i="26"/>
  <c r="AD152" i="26"/>
  <c r="AG152" i="26"/>
  <c r="AH152" i="26"/>
  <c r="AB152" i="26"/>
  <c r="AC152" i="26"/>
  <c r="AF152" i="26"/>
  <c r="AA152" i="26"/>
  <c r="AJ152" i="26"/>
  <c r="AE152" i="26"/>
  <c r="AI152" i="26"/>
  <c r="AG154" i="26"/>
  <c r="AA154" i="26"/>
  <c r="AJ154" i="26"/>
  <c r="AE154" i="26"/>
  <c r="AI154" i="26"/>
  <c r="AF154" i="26"/>
  <c r="AH154" i="26"/>
  <c r="AB154" i="26"/>
  <c r="AC154" i="26"/>
  <c r="AD154" i="26"/>
  <c r="AD156" i="26"/>
  <c r="AG156" i="26"/>
  <c r="AA156" i="26"/>
  <c r="AJ156" i="26"/>
  <c r="AE156" i="26"/>
  <c r="AI156" i="26"/>
  <c r="AC156" i="26"/>
  <c r="AF156" i="26"/>
  <c r="AH156" i="26"/>
  <c r="AB156" i="26"/>
  <c r="AI157" i="26"/>
  <c r="AJ157" i="26"/>
  <c r="AE157" i="26"/>
  <c r="AH157" i="26"/>
  <c r="AA157" i="26"/>
  <c r="AB157" i="26"/>
  <c r="AD157" i="26"/>
  <c r="AG157" i="26"/>
  <c r="AC157" i="26"/>
  <c r="AF157" i="26"/>
  <c r="AC13" i="26"/>
  <c r="AA13" i="26"/>
  <c r="AE13" i="26"/>
  <c r="AD12" i="26"/>
  <c r="AE12" i="26"/>
  <c r="AJ12" i="26"/>
  <c r="AH12" i="26"/>
  <c r="AC12" i="26"/>
  <c r="AG12" i="26"/>
  <c r="AI12" i="26"/>
  <c r="AF12" i="26"/>
  <c r="AB12" i="26"/>
  <c r="AA12" i="26"/>
  <c r="AH17" i="26"/>
  <c r="AA17" i="26"/>
  <c r="AE17" i="26"/>
  <c r="AB49" i="11" l="1"/>
  <c r="AE41" i="11"/>
  <c r="AE49" i="11"/>
  <c r="AD41" i="11"/>
  <c r="AC131" i="11"/>
  <c r="AD49" i="11"/>
  <c r="AF49" i="11"/>
  <c r="AD12" i="11"/>
  <c r="AB117" i="11"/>
  <c r="AD117" i="11"/>
  <c r="AF117" i="11"/>
  <c r="AE117" i="11"/>
  <c r="AF12" i="11"/>
  <c r="AC71" i="11"/>
  <c r="AD71" i="11"/>
  <c r="AF71" i="11"/>
  <c r="AB71" i="11"/>
  <c r="AF41" i="11"/>
  <c r="AC149" i="11"/>
  <c r="AF42" i="11"/>
  <c r="AF149" i="11"/>
  <c r="AF131" i="11"/>
  <c r="AI17" i="26"/>
  <c r="AD13" i="26"/>
  <c r="AB17" i="26"/>
  <c r="AI13" i="26"/>
  <c r="AB42" i="11"/>
  <c r="AB41" i="11"/>
  <c r="AD131" i="11"/>
  <c r="AC42" i="11"/>
  <c r="AD17" i="26"/>
  <c r="AF13" i="26"/>
  <c r="AF17" i="26"/>
  <c r="AH13" i="26"/>
  <c r="AJ13" i="26"/>
  <c r="AJ17" i="26"/>
  <c r="AG13" i="26"/>
  <c r="AC17" i="26"/>
  <c r="AB149" i="11"/>
  <c r="AE42" i="11"/>
  <c r="AD145" i="11"/>
  <c r="AB145" i="11"/>
  <c r="AB131" i="11"/>
  <c r="AF48" i="11"/>
  <c r="AC48" i="11"/>
  <c r="AD48" i="11"/>
  <c r="AD107" i="11"/>
  <c r="AE107" i="11"/>
  <c r="AE48" i="11"/>
  <c r="AB107" i="11"/>
  <c r="AG9" i="17"/>
  <c r="AC107" i="11"/>
  <c r="AD73" i="11"/>
  <c r="AA9" i="26"/>
  <c r="AC28" i="11"/>
  <c r="AB28" i="11"/>
  <c r="AF28" i="11"/>
  <c r="AE28" i="11"/>
  <c r="AF145" i="11"/>
  <c r="AE145" i="11"/>
  <c r="H8" i="17"/>
  <c r="AB9" i="26"/>
  <c r="F8" i="17"/>
  <c r="E8" i="17"/>
  <c r="I8" i="17"/>
  <c r="AH9" i="26"/>
  <c r="AE9" i="26"/>
  <c r="AE73" i="11"/>
  <c r="AF9" i="26"/>
  <c r="AJ9" i="26"/>
  <c r="AG9" i="26"/>
  <c r="AI9" i="26"/>
  <c r="AC9" i="26"/>
  <c r="K8" i="17"/>
  <c r="AF73" i="11"/>
  <c r="AB73" i="11"/>
  <c r="AF10" i="26"/>
  <c r="AB10" i="26"/>
  <c r="AD10" i="26"/>
  <c r="AE19" i="11"/>
  <c r="AD29" i="11"/>
  <c r="AE29" i="11"/>
  <c r="AB29" i="11"/>
  <c r="AD19" i="11"/>
  <c r="AF19" i="11"/>
  <c r="AC19" i="11"/>
  <c r="AB38" i="11"/>
  <c r="AC116" i="11"/>
  <c r="AC29" i="11"/>
  <c r="AF153" i="11"/>
  <c r="AE144" i="11"/>
  <c r="AE11" i="26"/>
  <c r="AC144" i="11"/>
  <c r="AH11" i="26"/>
  <c r="AF11" i="26"/>
  <c r="AB11" i="26"/>
  <c r="AI11" i="26"/>
  <c r="AC123" i="11"/>
  <c r="AE123" i="11"/>
  <c r="AD11" i="26"/>
  <c r="AJ11" i="26"/>
  <c r="AB144" i="11"/>
  <c r="AF64" i="11"/>
  <c r="AF123" i="11"/>
  <c r="AF144" i="11"/>
  <c r="AB123" i="11"/>
  <c r="AD153" i="11"/>
  <c r="AH10" i="26"/>
  <c r="AB153" i="11"/>
  <c r="AC10" i="26"/>
  <c r="AG10" i="26"/>
  <c r="AE153" i="11"/>
  <c r="AI14" i="26"/>
  <c r="AK10" i="13"/>
  <c r="AF14" i="26"/>
  <c r="AE14" i="11"/>
  <c r="Z9" i="17"/>
  <c r="AC11" i="26"/>
  <c r="AG11" i="26"/>
  <c r="AD9" i="17"/>
  <c r="AA9" i="17"/>
  <c r="AF14" i="11"/>
  <c r="AJ14" i="26"/>
  <c r="AB116" i="11"/>
  <c r="AF116" i="11"/>
  <c r="AD116" i="11"/>
  <c r="AE10" i="26"/>
  <c r="AA10" i="26"/>
  <c r="AI10" i="26"/>
  <c r="AK9" i="13"/>
  <c r="AC122" i="11"/>
  <c r="AB122" i="11"/>
  <c r="AE122" i="11"/>
  <c r="AB11" i="17"/>
  <c r="AD96" i="11"/>
  <c r="AE96" i="11"/>
  <c r="AC96" i="11"/>
  <c r="AF96" i="11"/>
  <c r="AB96" i="11"/>
  <c r="AD11" i="17"/>
  <c r="AD38" i="11"/>
  <c r="AC14" i="26"/>
  <c r="AG11" i="17"/>
  <c r="AC38" i="11"/>
  <c r="AD14" i="26"/>
  <c r="AF119" i="11"/>
  <c r="AB9" i="17"/>
  <c r="AF38" i="11"/>
  <c r="AA14" i="26"/>
  <c r="AH9" i="17"/>
  <c r="AF122" i="11"/>
  <c r="AF11" i="17"/>
  <c r="AB14" i="26"/>
  <c r="AD14" i="11"/>
  <c r="AG14" i="26"/>
  <c r="AD64" i="11"/>
  <c r="AC64" i="11"/>
  <c r="AE64" i="11"/>
  <c r="AE14" i="26"/>
  <c r="AB14" i="11"/>
  <c r="AE11" i="17"/>
  <c r="AE9" i="17"/>
  <c r="AC9" i="17"/>
  <c r="AB43" i="11"/>
  <c r="AC43" i="11"/>
  <c r="AF43" i="11"/>
  <c r="AD43" i="11"/>
  <c r="AE43" i="11"/>
  <c r="AI9" i="17"/>
  <c r="AA10" i="17"/>
  <c r="AE83" i="11"/>
  <c r="AB83" i="11"/>
  <c r="AD83" i="11"/>
  <c r="AI10" i="17"/>
  <c r="AC50" i="11"/>
  <c r="AB50" i="11"/>
  <c r="AD50" i="11"/>
  <c r="AE50" i="11"/>
  <c r="AF50" i="11"/>
  <c r="AI11" i="17"/>
  <c r="AE10" i="17"/>
  <c r="AC10" i="17"/>
  <c r="AG10" i="17"/>
  <c r="S8" i="11"/>
  <c r="AC119" i="11"/>
  <c r="AE119" i="11"/>
  <c r="AD119" i="11"/>
  <c r="AB105" i="11"/>
  <c r="AF105" i="11"/>
  <c r="AE105" i="11"/>
  <c r="AD105" i="11"/>
  <c r="AC105" i="11"/>
  <c r="F8" i="11"/>
  <c r="AA11" i="17"/>
  <c r="AB10" i="17"/>
  <c r="AE115" i="11"/>
  <c r="AD115" i="11"/>
  <c r="AB115" i="11"/>
  <c r="AF115" i="11"/>
  <c r="AC115" i="11"/>
  <c r="AF9" i="17"/>
  <c r="AC11" i="17"/>
  <c r="AD54" i="11"/>
  <c r="AE54" i="11"/>
  <c r="AC54" i="11"/>
  <c r="AF54" i="11"/>
  <c r="AB54" i="11"/>
  <c r="X8" i="26"/>
  <c r="Z10" i="17"/>
  <c r="AD10" i="17"/>
  <c r="AH11" i="17"/>
  <c r="O8" i="17"/>
  <c r="Q8" i="17"/>
  <c r="R8" i="17"/>
  <c r="S8" i="17"/>
  <c r="T8" i="17"/>
  <c r="U8" i="17"/>
  <c r="W8" i="17"/>
  <c r="AI8" i="17" s="1"/>
  <c r="N8" i="17"/>
  <c r="Z8" i="17" s="1"/>
  <c r="V8" i="17"/>
  <c r="AH8" i="17" s="1"/>
  <c r="P8" i="17"/>
  <c r="AF83" i="11"/>
  <c r="AF10" i="17"/>
  <c r="AC83" i="11"/>
  <c r="O8" i="11"/>
  <c r="X8" i="11"/>
  <c r="AE113" i="11"/>
  <c r="AB113" i="11"/>
  <c r="AC113" i="11"/>
  <c r="AD113" i="11"/>
  <c r="AF113" i="11"/>
  <c r="P8" i="11"/>
  <c r="M8" i="11"/>
  <c r="V8" i="11"/>
  <c r="Q8" i="11"/>
  <c r="U8" i="11"/>
  <c r="AE19" i="26"/>
  <c r="AD19" i="26"/>
  <c r="AG19" i="26"/>
  <c r="AI19" i="26"/>
  <c r="AA19" i="26"/>
  <c r="AC19" i="26"/>
  <c r="AB19" i="26"/>
  <c r="AF19" i="26"/>
  <c r="AJ19" i="26"/>
  <c r="AH19" i="26"/>
  <c r="R8" i="11"/>
  <c r="AE18" i="26"/>
  <c r="AA18" i="26"/>
  <c r="AI18" i="26"/>
  <c r="AF18" i="26"/>
  <c r="AC18" i="26"/>
  <c r="AJ18" i="26"/>
  <c r="AG18" i="26"/>
  <c r="AD18" i="26"/>
  <c r="AB18" i="26"/>
  <c r="AH18" i="26"/>
  <c r="N8" i="11"/>
  <c r="T8" i="11"/>
  <c r="L10" i="11"/>
  <c r="AE10" i="11" s="1"/>
  <c r="AF94" i="11"/>
  <c r="AB94" i="11"/>
  <c r="AD94" i="11"/>
  <c r="AC94" i="11"/>
  <c r="AE94" i="11"/>
  <c r="W8" i="11"/>
  <c r="G8" i="11"/>
  <c r="AC17" i="11"/>
  <c r="AF17" i="11"/>
  <c r="AD17" i="11"/>
  <c r="AB17" i="11"/>
  <c r="AE17" i="11"/>
  <c r="E8" i="11"/>
  <c r="J32" i="24" s="1"/>
  <c r="J32" i="43" s="1"/>
  <c r="H8" i="11"/>
  <c r="I8" i="11"/>
  <c r="J8" i="11" s="1"/>
  <c r="L8" i="11" s="1"/>
  <c r="AK8" i="13"/>
  <c r="AC45" i="11"/>
  <c r="AB45" i="11"/>
  <c r="AF45" i="11"/>
  <c r="AE45" i="11"/>
  <c r="AD45" i="11"/>
  <c r="AE129" i="11"/>
  <c r="AD129" i="11"/>
  <c r="AF129" i="11"/>
  <c r="AB129" i="11"/>
  <c r="AC129" i="11"/>
  <c r="L9" i="11"/>
  <c r="AD9" i="11" s="1"/>
  <c r="T173" i="24"/>
  <c r="J177" i="24"/>
  <c r="T177" i="24" s="1"/>
  <c r="T174" i="24"/>
  <c r="J178" i="24"/>
  <c r="AB8" i="17" l="1"/>
  <c r="M39" i="24"/>
  <c r="J55" i="24"/>
  <c r="J116" i="24" s="1"/>
  <c r="J166" i="24" s="1"/>
  <c r="J78" i="33" s="1"/>
  <c r="L37" i="24"/>
  <c r="L10" i="33" s="1"/>
  <c r="J57" i="24"/>
  <c r="J30" i="33" s="1"/>
  <c r="J52" i="24"/>
  <c r="J25" i="33" s="1"/>
  <c r="L55" i="24"/>
  <c r="L28" i="33" s="1"/>
  <c r="AG8" i="17"/>
  <c r="K53" i="24"/>
  <c r="K26" i="33" s="1"/>
  <c r="K49" i="24"/>
  <c r="K22" i="33" s="1"/>
  <c r="AF8" i="17"/>
  <c r="N45" i="24"/>
  <c r="N18" i="33" s="1"/>
  <c r="I51" i="24"/>
  <c r="I24" i="33" s="1"/>
  <c r="AE8" i="17"/>
  <c r="L46" i="24"/>
  <c r="H43" i="24"/>
  <c r="H41" i="24"/>
  <c r="H14" i="33" s="1"/>
  <c r="K45" i="24"/>
  <c r="K18" i="33" s="1"/>
  <c r="H54" i="24"/>
  <c r="H27" i="33" s="1"/>
  <c r="L51" i="24"/>
  <c r="L24" i="33" s="1"/>
  <c r="N56" i="24"/>
  <c r="N29" i="33" s="1"/>
  <c r="L53" i="24"/>
  <c r="L26" i="33" s="1"/>
  <c r="H57" i="24"/>
  <c r="H118" i="24" s="1"/>
  <c r="H55" i="33" s="1"/>
  <c r="M55" i="24"/>
  <c r="M28" i="33" s="1"/>
  <c r="I47" i="24"/>
  <c r="I20" i="33" s="1"/>
  <c r="M58" i="24"/>
  <c r="M31" i="33" s="1"/>
  <c r="K57" i="24"/>
  <c r="L49" i="24"/>
  <c r="L110" i="24" s="1"/>
  <c r="H52" i="24"/>
  <c r="H25" i="33" s="1"/>
  <c r="M46" i="24"/>
  <c r="M107" i="24" s="1"/>
  <c r="M44" i="33" s="1"/>
  <c r="K41" i="24"/>
  <c r="K14" i="33" s="1"/>
  <c r="H50" i="24"/>
  <c r="I49" i="24"/>
  <c r="I22" i="33" s="1"/>
  <c r="I43" i="24"/>
  <c r="I16" i="33" s="1"/>
  <c r="J49" i="24"/>
  <c r="J22" i="33" s="1"/>
  <c r="H39" i="24"/>
  <c r="H12" i="33" s="1"/>
  <c r="K55" i="24"/>
  <c r="K28" i="33" s="1"/>
  <c r="N50" i="24"/>
  <c r="N23" i="33" s="1"/>
  <c r="L45" i="24"/>
  <c r="L18" i="33" s="1"/>
  <c r="AD8" i="17"/>
  <c r="N37" i="24" s="1"/>
  <c r="N98" i="24" s="1"/>
  <c r="I44" i="24"/>
  <c r="I17" i="33" s="1"/>
  <c r="M50" i="24"/>
  <c r="M23" i="33" s="1"/>
  <c r="I57" i="24"/>
  <c r="I118" i="24" s="1"/>
  <c r="I55" i="33" s="1"/>
  <c r="L52" i="24"/>
  <c r="L25" i="33" s="1"/>
  <c r="H48" i="24"/>
  <c r="H21" i="33" s="1"/>
  <c r="AC8" i="17"/>
  <c r="M37" i="24" s="1"/>
  <c r="M10" i="33" s="1"/>
  <c r="M42" i="24"/>
  <c r="M15" i="33" s="1"/>
  <c r="M53" i="24"/>
  <c r="M26" i="33" s="1"/>
  <c r="M52" i="24"/>
  <c r="M25" i="33" s="1"/>
  <c r="M41" i="24"/>
  <c r="M14" i="33" s="1"/>
  <c r="N39" i="24"/>
  <c r="I52" i="24"/>
  <c r="I25" i="33" s="1"/>
  <c r="J45" i="24"/>
  <c r="J18" i="33" s="1"/>
  <c r="AA8" i="17"/>
  <c r="K60" i="24" s="1"/>
  <c r="J44" i="24"/>
  <c r="J17" i="33" s="1"/>
  <c r="L41" i="24"/>
  <c r="L14" i="33" s="1"/>
  <c r="J48" i="24"/>
  <c r="J21" i="33" s="1"/>
  <c r="M45" i="24"/>
  <c r="M106" i="24" s="1"/>
  <c r="M43" i="33" s="1"/>
  <c r="N53" i="24"/>
  <c r="N26" i="33" s="1"/>
  <c r="H47" i="24"/>
  <c r="H20" i="33" s="1"/>
  <c r="I60" i="24"/>
  <c r="K54" i="24"/>
  <c r="K115" i="24" s="1"/>
  <c r="I56" i="24"/>
  <c r="K38" i="24"/>
  <c r="K11" i="33" s="1"/>
  <c r="I61" i="24"/>
  <c r="N58" i="24"/>
  <c r="H59" i="24"/>
  <c r="H32" i="33" s="1"/>
  <c r="I59" i="24"/>
  <c r="J54" i="24"/>
  <c r="J27" i="33" s="1"/>
  <c r="N52" i="24"/>
  <c r="N113" i="24" s="1"/>
  <c r="N50" i="33" s="1"/>
  <c r="J51" i="24"/>
  <c r="J112" i="24" s="1"/>
  <c r="M49" i="24"/>
  <c r="J37" i="24"/>
  <c r="J10" i="33" s="1"/>
  <c r="H40" i="24"/>
  <c r="H13" i="33" s="1"/>
  <c r="N57" i="24"/>
  <c r="N30" i="33" s="1"/>
  <c r="K43" i="24"/>
  <c r="K16" i="33" s="1"/>
  <c r="I40" i="24"/>
  <c r="I101" i="24" s="1"/>
  <c r="L38" i="24"/>
  <c r="L11" i="33" s="1"/>
  <c r="M38" i="24"/>
  <c r="M11" i="33" s="1"/>
  <c r="N38" i="24"/>
  <c r="N11" i="33" s="1"/>
  <c r="N55" i="24"/>
  <c r="N28" i="33" s="1"/>
  <c r="H56" i="24"/>
  <c r="H29" i="33" s="1"/>
  <c r="L54" i="24"/>
  <c r="L27" i="33" s="1"/>
  <c r="H53" i="24"/>
  <c r="H26" i="33" s="1"/>
  <c r="K51" i="24"/>
  <c r="K24" i="33" s="1"/>
  <c r="L44" i="24"/>
  <c r="L17" i="33" s="1"/>
  <c r="K58" i="24"/>
  <c r="K31" i="33" s="1"/>
  <c r="N46" i="24"/>
  <c r="K52" i="24"/>
  <c r="K25" i="33" s="1"/>
  <c r="J39" i="24"/>
  <c r="J12" i="33" s="1"/>
  <c r="N41" i="24"/>
  <c r="N14" i="33" s="1"/>
  <c r="J40" i="24"/>
  <c r="J13" i="33" s="1"/>
  <c r="K40" i="24"/>
  <c r="K101" i="24" s="1"/>
  <c r="L40" i="24"/>
  <c r="L101" i="24" s="1"/>
  <c r="L57" i="24"/>
  <c r="L30" i="33" s="1"/>
  <c r="M57" i="24"/>
  <c r="M30" i="33" s="1"/>
  <c r="J56" i="24"/>
  <c r="J29" i="33" s="1"/>
  <c r="M54" i="24"/>
  <c r="M27" i="33" s="1"/>
  <c r="I53" i="24"/>
  <c r="H42" i="24"/>
  <c r="H15" i="33" s="1"/>
  <c r="H58" i="24"/>
  <c r="H31" i="33" s="1"/>
  <c r="K56" i="24"/>
  <c r="K29" i="33" s="1"/>
  <c r="N54" i="24"/>
  <c r="N115" i="24" s="1"/>
  <c r="N52" i="33" s="1"/>
  <c r="L58" i="24"/>
  <c r="L31" i="33" s="1"/>
  <c r="J42" i="24"/>
  <c r="J15" i="33" s="1"/>
  <c r="I48" i="24"/>
  <c r="I21" i="33" s="1"/>
  <c r="H49" i="24"/>
  <c r="H22" i="33" s="1"/>
  <c r="I38" i="24"/>
  <c r="I11" i="33" s="1"/>
  <c r="H51" i="24"/>
  <c r="H24" i="33" s="1"/>
  <c r="H46" i="24"/>
  <c r="H107" i="24" s="1"/>
  <c r="M43" i="24"/>
  <c r="M104" i="24" s="1"/>
  <c r="N43" i="24"/>
  <c r="N104" i="24" s="1"/>
  <c r="H44" i="24"/>
  <c r="H17" i="33" s="1"/>
  <c r="I39" i="24"/>
  <c r="I12" i="33" s="1"/>
  <c r="L39" i="24"/>
  <c r="L12" i="33" s="1"/>
  <c r="M59" i="24"/>
  <c r="M32" i="33" s="1"/>
  <c r="I58" i="24"/>
  <c r="I31" i="33" s="1"/>
  <c r="L56" i="24"/>
  <c r="L29" i="33" s="1"/>
  <c r="I45" i="24"/>
  <c r="I18" i="33" s="1"/>
  <c r="I42" i="24"/>
  <c r="I15" i="33" s="1"/>
  <c r="J53" i="24"/>
  <c r="J26" i="33" s="1"/>
  <c r="I54" i="24"/>
  <c r="I115" i="24" s="1"/>
  <c r="I52" i="33" s="1"/>
  <c r="J43" i="24"/>
  <c r="J16" i="33" s="1"/>
  <c r="M56" i="24"/>
  <c r="M117" i="24" s="1"/>
  <c r="K48" i="24"/>
  <c r="K21" i="33" s="1"/>
  <c r="I46" i="24"/>
  <c r="I19" i="33" s="1"/>
  <c r="J46" i="24"/>
  <c r="J19" i="33" s="1"/>
  <c r="K46" i="24"/>
  <c r="K19" i="33" s="1"/>
  <c r="N40" i="24"/>
  <c r="N101" i="24" s="1"/>
  <c r="K39" i="24"/>
  <c r="K12" i="33" s="1"/>
  <c r="I37" i="24"/>
  <c r="I10" i="33" s="1"/>
  <c r="N59" i="24"/>
  <c r="J58" i="24"/>
  <c r="J31" i="33" s="1"/>
  <c r="M44" i="24"/>
  <c r="M17" i="33" s="1"/>
  <c r="K42" i="24"/>
  <c r="K15" i="33" s="1"/>
  <c r="J59" i="24"/>
  <c r="J120" i="24" s="1"/>
  <c r="J57" i="33" s="1"/>
  <c r="L59" i="24"/>
  <c r="L32" i="33" s="1"/>
  <c r="H61" i="24"/>
  <c r="N49" i="24"/>
  <c r="N110" i="24" s="1"/>
  <c r="J38" i="24"/>
  <c r="J11" i="33" s="1"/>
  <c r="I50" i="24"/>
  <c r="I111" i="24" s="1"/>
  <c r="I48" i="33" s="1"/>
  <c r="L48" i="24"/>
  <c r="L109" i="24" s="1"/>
  <c r="M48" i="24"/>
  <c r="M21" i="33" s="1"/>
  <c r="N48" i="24"/>
  <c r="N21" i="33" s="1"/>
  <c r="L42" i="24"/>
  <c r="L15" i="33" s="1"/>
  <c r="I41" i="24"/>
  <c r="N42" i="24"/>
  <c r="N15" i="33" s="1"/>
  <c r="H38" i="24"/>
  <c r="H11" i="33" s="1"/>
  <c r="H60" i="24"/>
  <c r="L43" i="24"/>
  <c r="L16" i="33" s="1"/>
  <c r="K59" i="24"/>
  <c r="K32" i="33" s="1"/>
  <c r="M40" i="24"/>
  <c r="M13" i="33" s="1"/>
  <c r="M51" i="24"/>
  <c r="M112" i="24" s="1"/>
  <c r="H55" i="24"/>
  <c r="H28" i="33" s="1"/>
  <c r="I55" i="24"/>
  <c r="I116" i="24" s="1"/>
  <c r="I53" i="33" s="1"/>
  <c r="N51" i="24"/>
  <c r="N24" i="33" s="1"/>
  <c r="J50" i="24"/>
  <c r="J111" i="24" s="1"/>
  <c r="K50" i="24"/>
  <c r="K23" i="33" s="1"/>
  <c r="L50" i="24"/>
  <c r="L23" i="33" s="1"/>
  <c r="H45" i="24"/>
  <c r="H18" i="33" s="1"/>
  <c r="H37" i="24"/>
  <c r="H10" i="33" s="1"/>
  <c r="J41" i="24"/>
  <c r="J14" i="33" s="1"/>
  <c r="N44" i="24"/>
  <c r="N17" i="33" s="1"/>
  <c r="N18" i="24"/>
  <c r="N22" i="43" s="1"/>
  <c r="AB10" i="11"/>
  <c r="J17" i="24" s="1"/>
  <c r="J16" i="43" s="1"/>
  <c r="M14" i="24"/>
  <c r="M13" i="43" s="1"/>
  <c r="L47" i="24"/>
  <c r="L20" i="33" s="1"/>
  <c r="H20" i="24"/>
  <c r="H82" i="24" s="1"/>
  <c r="H133" i="24" s="1"/>
  <c r="J28" i="24"/>
  <c r="J25" i="43" s="1"/>
  <c r="N29" i="24"/>
  <c r="N31" i="43" s="1"/>
  <c r="H19" i="24"/>
  <c r="H28" i="43" s="1"/>
  <c r="H29" i="24"/>
  <c r="H31" i="43" s="1"/>
  <c r="H13" i="24"/>
  <c r="H12" i="43" s="1"/>
  <c r="J14" i="24"/>
  <c r="J13" i="43" s="1"/>
  <c r="M20" i="24"/>
  <c r="M82" i="24" s="1"/>
  <c r="M133" i="24" s="1"/>
  <c r="H22" i="24"/>
  <c r="H84" i="24" s="1"/>
  <c r="H135" i="24" s="1"/>
  <c r="J15" i="24"/>
  <c r="J14" i="43" s="1"/>
  <c r="L32" i="24"/>
  <c r="L32" i="43" s="1"/>
  <c r="I23" i="24"/>
  <c r="I23" i="43" s="1"/>
  <c r="H23" i="24"/>
  <c r="H23" i="43" s="1"/>
  <c r="N11" i="24"/>
  <c r="N10" i="43" s="1"/>
  <c r="I16" i="24"/>
  <c r="I15" i="43" s="1"/>
  <c r="M23" i="24"/>
  <c r="M23" i="43" s="1"/>
  <c r="H12" i="24"/>
  <c r="H11" i="43" s="1"/>
  <c r="H18" i="24"/>
  <c r="H22" i="43" s="1"/>
  <c r="H26" i="24"/>
  <c r="H18" i="43" s="1"/>
  <c r="J12" i="24"/>
  <c r="J11" i="43" s="1"/>
  <c r="I18" i="24"/>
  <c r="I22" i="43" s="1"/>
  <c r="K26" i="24"/>
  <c r="K18" i="43" s="1"/>
  <c r="N14" i="24"/>
  <c r="N13" i="43" s="1"/>
  <c r="M31" i="24"/>
  <c r="M26" i="43" s="1"/>
  <c r="J22" i="24"/>
  <c r="J84" i="24" s="1"/>
  <c r="K15" i="24"/>
  <c r="K14" i="43" s="1"/>
  <c r="N32" i="24"/>
  <c r="N32" i="43" s="1"/>
  <c r="M15" i="24"/>
  <c r="M14" i="43" s="1"/>
  <c r="M12" i="24"/>
  <c r="M11" i="43" s="1"/>
  <c r="K18" i="24"/>
  <c r="K22" i="43" s="1"/>
  <c r="J27" i="24"/>
  <c r="J19" i="43" s="1"/>
  <c r="N12" i="24"/>
  <c r="N11" i="43" s="1"/>
  <c r="M18" i="24"/>
  <c r="M22" i="43" s="1"/>
  <c r="L27" i="24"/>
  <c r="L19" i="43" s="1"/>
  <c r="I10" i="24"/>
  <c r="I9" i="43" s="1"/>
  <c r="I12" i="24"/>
  <c r="I11" i="43" s="1"/>
  <c r="N15" i="24"/>
  <c r="N14" i="43" s="1"/>
  <c r="I22" i="24"/>
  <c r="I84" i="24" s="1"/>
  <c r="I135" i="24" s="1"/>
  <c r="I29" i="24"/>
  <c r="I31" i="43" s="1"/>
  <c r="AB9" i="11"/>
  <c r="AF9" i="11"/>
  <c r="AF10" i="11"/>
  <c r="N17" i="24" s="1"/>
  <c r="N16" i="43" s="1"/>
  <c r="M13" i="24"/>
  <c r="M12" i="43" s="1"/>
  <c r="L18" i="24"/>
  <c r="L22" i="43" s="1"/>
  <c r="J24" i="24"/>
  <c r="J86" i="24" s="1"/>
  <c r="H34" i="24"/>
  <c r="AC10" i="11"/>
  <c r="K17" i="24" s="1"/>
  <c r="K16" i="43" s="1"/>
  <c r="L61" i="24"/>
  <c r="AD10" i="11"/>
  <c r="L17" i="24" s="1"/>
  <c r="L16" i="43" s="1"/>
  <c r="K61" i="24"/>
  <c r="AJ11" i="17"/>
  <c r="H10" i="24"/>
  <c r="H9" i="43" s="1"/>
  <c r="I13" i="24"/>
  <c r="I12" i="43" s="1"/>
  <c r="H16" i="24"/>
  <c r="H15" i="43" s="1"/>
  <c r="N19" i="24"/>
  <c r="N28" i="43" s="1"/>
  <c r="H24" i="24"/>
  <c r="H86" i="24" s="1"/>
  <c r="H137" i="24" s="1"/>
  <c r="K29" i="24"/>
  <c r="K31" i="43" s="1"/>
  <c r="K44" i="24"/>
  <c r="M47" i="24"/>
  <c r="J16" i="24"/>
  <c r="J15" i="43" s="1"/>
  <c r="J60" i="24"/>
  <c r="K47" i="24"/>
  <c r="K20" i="33" s="1"/>
  <c r="H11" i="24"/>
  <c r="H10" i="43" s="1"/>
  <c r="I20" i="24"/>
  <c r="I82" i="24" s="1"/>
  <c r="I133" i="24" s="1"/>
  <c r="M30" i="24"/>
  <c r="M20" i="43" s="1"/>
  <c r="I11" i="24"/>
  <c r="I10" i="43" s="1"/>
  <c r="H14" i="24"/>
  <c r="H13" i="43" s="1"/>
  <c r="H17" i="24"/>
  <c r="H16" i="43" s="1"/>
  <c r="J20" i="24"/>
  <c r="M25" i="24"/>
  <c r="M29" i="43" s="1"/>
  <c r="J31" i="24"/>
  <c r="J26" i="43" s="1"/>
  <c r="AJ9" i="17"/>
  <c r="N13" i="24"/>
  <c r="N12" i="43" s="1"/>
  <c r="M24" i="24"/>
  <c r="M86" i="24" s="1"/>
  <c r="M137" i="24" s="1"/>
  <c r="K11" i="24"/>
  <c r="K10" i="43" s="1"/>
  <c r="I14" i="24"/>
  <c r="I13" i="43" s="1"/>
  <c r="I17" i="24"/>
  <c r="I16" i="43" s="1"/>
  <c r="L20" i="24"/>
  <c r="L82" i="24" s="1"/>
  <c r="L133" i="24" s="1"/>
  <c r="N25" i="24"/>
  <c r="N29" i="43" s="1"/>
  <c r="L31" i="24"/>
  <c r="L26" i="43" s="1"/>
  <c r="I24" i="24"/>
  <c r="I86" i="24" s="1"/>
  <c r="I137" i="24" s="1"/>
  <c r="L26" i="24"/>
  <c r="L18" i="43" s="1"/>
  <c r="L29" i="24"/>
  <c r="L31" i="43" s="1"/>
  <c r="M32" i="24"/>
  <c r="M32" i="43" s="1"/>
  <c r="L60" i="24"/>
  <c r="K24" i="24"/>
  <c r="K86" i="24" s="1"/>
  <c r="K137" i="24" s="1"/>
  <c r="K27" i="24"/>
  <c r="K19" i="43" s="1"/>
  <c r="H30" i="24"/>
  <c r="H20" i="43" s="1"/>
  <c r="H33" i="24"/>
  <c r="N47" i="24"/>
  <c r="N61" i="24"/>
  <c r="M17" i="24"/>
  <c r="M16" i="43" s="1"/>
  <c r="K14" i="24"/>
  <c r="K13" i="43" s="1"/>
  <c r="K22" i="24"/>
  <c r="K84" i="24" s="1"/>
  <c r="K135" i="24" s="1"/>
  <c r="J61" i="24"/>
  <c r="AJ10" i="17"/>
  <c r="K12" i="24"/>
  <c r="K11" i="43" s="1"/>
  <c r="K16" i="24"/>
  <c r="K15" i="43" s="1"/>
  <c r="L19" i="24"/>
  <c r="L28" i="43" s="1"/>
  <c r="N24" i="24"/>
  <c r="N86" i="24" s="1"/>
  <c r="N137" i="24" s="1"/>
  <c r="M27" i="24"/>
  <c r="M19" i="43" s="1"/>
  <c r="N30" i="24"/>
  <c r="N20" i="43" s="1"/>
  <c r="I34" i="24"/>
  <c r="L12" i="24"/>
  <c r="L11" i="43" s="1"/>
  <c r="L14" i="24"/>
  <c r="L13" i="43" s="1"/>
  <c r="L16" i="24"/>
  <c r="L15" i="43" s="1"/>
  <c r="M19" i="24"/>
  <c r="M28" i="43" s="1"/>
  <c r="L22" i="24"/>
  <c r="L84" i="24" s="1"/>
  <c r="L135" i="24" s="1"/>
  <c r="K25" i="24"/>
  <c r="K29" i="43" s="1"/>
  <c r="N27" i="24"/>
  <c r="N19" i="43" s="1"/>
  <c r="H31" i="24"/>
  <c r="H26" i="43" s="1"/>
  <c r="M61" i="24"/>
  <c r="AC8" i="26"/>
  <c r="L21" i="24" s="1"/>
  <c r="L17" i="43" s="1"/>
  <c r="AB8" i="26"/>
  <c r="AE8" i="26"/>
  <c r="AA8" i="26"/>
  <c r="AG8" i="26"/>
  <c r="AF8" i="26"/>
  <c r="AH8" i="26"/>
  <c r="AD8" i="26"/>
  <c r="AJ8" i="26"/>
  <c r="AI8" i="26"/>
  <c r="M22" i="24"/>
  <c r="M84" i="24" s="1"/>
  <c r="M135" i="24" s="1"/>
  <c r="L25" i="24"/>
  <c r="L29" i="43" s="1"/>
  <c r="I28" i="24"/>
  <c r="I25" i="43" s="1"/>
  <c r="I31" i="24"/>
  <c r="I26" i="43" s="1"/>
  <c r="J47" i="24"/>
  <c r="J20" i="33" s="1"/>
  <c r="J11" i="24"/>
  <c r="J10" i="43" s="1"/>
  <c r="L13" i="24"/>
  <c r="L12" i="43" s="1"/>
  <c r="L15" i="24"/>
  <c r="L14" i="43" s="1"/>
  <c r="J18" i="24"/>
  <c r="J22" i="43" s="1"/>
  <c r="K20" i="24"/>
  <c r="N23" i="24"/>
  <c r="N23" i="43" s="1"/>
  <c r="I26" i="24"/>
  <c r="I18" i="43" s="1"/>
  <c r="J29" i="24"/>
  <c r="J31" i="43" s="1"/>
  <c r="K32" i="24"/>
  <c r="K32" i="43" s="1"/>
  <c r="L19" i="33"/>
  <c r="L107" i="24"/>
  <c r="L44" i="33" s="1"/>
  <c r="H23" i="33"/>
  <c r="H111" i="24"/>
  <c r="N12" i="33"/>
  <c r="N100" i="24"/>
  <c r="N37" i="33" s="1"/>
  <c r="I113" i="24"/>
  <c r="I50" i="33" s="1"/>
  <c r="H16" i="33"/>
  <c r="H104" i="24"/>
  <c r="K30" i="33"/>
  <c r="K118" i="24"/>
  <c r="K55" i="33" s="1"/>
  <c r="I29" i="33"/>
  <c r="I117" i="24"/>
  <c r="I32" i="33"/>
  <c r="I120" i="24"/>
  <c r="I57" i="33" s="1"/>
  <c r="N22" i="24"/>
  <c r="N84" i="24" s="1"/>
  <c r="N135" i="24" s="1"/>
  <c r="L24" i="24"/>
  <c r="L86" i="24" s="1"/>
  <c r="L137" i="24" s="1"/>
  <c r="J26" i="24"/>
  <c r="J18" i="43" s="1"/>
  <c r="H28" i="24"/>
  <c r="H25" i="43" s="1"/>
  <c r="M29" i="24"/>
  <c r="M31" i="43" s="1"/>
  <c r="K31" i="24"/>
  <c r="K26" i="43" s="1"/>
  <c r="I33" i="24"/>
  <c r="K119" i="24"/>
  <c r="K56" i="33" s="1"/>
  <c r="I26" i="33"/>
  <c r="I114" i="24"/>
  <c r="I51" i="33" s="1"/>
  <c r="J13" i="24"/>
  <c r="J12" i="43" s="1"/>
  <c r="M16" i="24"/>
  <c r="M15" i="43" s="1"/>
  <c r="N20" i="24"/>
  <c r="N82" i="24" s="1"/>
  <c r="N133" i="24" s="1"/>
  <c r="M26" i="24"/>
  <c r="M18" i="43" s="1"/>
  <c r="I30" i="24"/>
  <c r="I20" i="43" s="1"/>
  <c r="H103" i="24"/>
  <c r="H40" i="33" s="1"/>
  <c r="L11" i="24"/>
  <c r="L10" i="43" s="1"/>
  <c r="H15" i="24"/>
  <c r="H14" i="43" s="1"/>
  <c r="I19" i="24"/>
  <c r="I28" i="43" s="1"/>
  <c r="J23" i="24"/>
  <c r="J23" i="43" s="1"/>
  <c r="H25" i="24"/>
  <c r="H29" i="43" s="1"/>
  <c r="K28" i="24"/>
  <c r="K25" i="43" s="1"/>
  <c r="N31" i="24"/>
  <c r="N26" i="43" s="1"/>
  <c r="M11" i="24"/>
  <c r="M10" i="43" s="1"/>
  <c r="K13" i="24"/>
  <c r="K12" i="43" s="1"/>
  <c r="I15" i="24"/>
  <c r="I14" i="43" s="1"/>
  <c r="N16" i="24"/>
  <c r="N15" i="43" s="1"/>
  <c r="J19" i="24"/>
  <c r="J28" i="43" s="1"/>
  <c r="H21" i="24"/>
  <c r="H17" i="43" s="1"/>
  <c r="K23" i="24"/>
  <c r="K23" i="43" s="1"/>
  <c r="I25" i="24"/>
  <c r="I29" i="43" s="1"/>
  <c r="N26" i="24"/>
  <c r="N18" i="43" s="1"/>
  <c r="L28" i="24"/>
  <c r="L25" i="43" s="1"/>
  <c r="J30" i="24"/>
  <c r="J20" i="43" s="1"/>
  <c r="H32" i="24"/>
  <c r="H32" i="43" s="1"/>
  <c r="K19" i="24"/>
  <c r="K28" i="43" s="1"/>
  <c r="I21" i="24"/>
  <c r="I17" i="43" s="1"/>
  <c r="L23" i="24"/>
  <c r="L23" i="43" s="1"/>
  <c r="J25" i="24"/>
  <c r="J29" i="43" s="1"/>
  <c r="H27" i="24"/>
  <c r="H19" i="43" s="1"/>
  <c r="M28" i="24"/>
  <c r="M25" i="43" s="1"/>
  <c r="K30" i="24"/>
  <c r="K20" i="43" s="1"/>
  <c r="I32" i="24"/>
  <c r="I32" i="43" s="1"/>
  <c r="I14" i="33"/>
  <c r="I102" i="24"/>
  <c r="I27" i="24"/>
  <c r="I19" i="43" s="1"/>
  <c r="N28" i="24"/>
  <c r="N25" i="43" s="1"/>
  <c r="L30" i="24"/>
  <c r="L20" i="43" s="1"/>
  <c r="M12" i="33"/>
  <c r="M100" i="24"/>
  <c r="AE9" i="11"/>
  <c r="AC9" i="11"/>
  <c r="J181" i="24"/>
  <c r="T181" i="24" s="1"/>
  <c r="N80" i="24"/>
  <c r="N131" i="24" s="1"/>
  <c r="T178" i="24"/>
  <c r="J182" i="24"/>
  <c r="T182" i="24" s="1"/>
  <c r="J94" i="24"/>
  <c r="AC8" i="11"/>
  <c r="AB8" i="11"/>
  <c r="AD8" i="11"/>
  <c r="AF8" i="11"/>
  <c r="AE8" i="11"/>
  <c r="L22" i="33" l="1"/>
  <c r="L106" i="24"/>
  <c r="K104" i="24"/>
  <c r="K41" i="33" s="1"/>
  <c r="J28" i="33"/>
  <c r="L98" i="24"/>
  <c r="L35" i="33" s="1"/>
  <c r="K111" i="24"/>
  <c r="K161" i="24" s="1"/>
  <c r="K73" i="33" s="1"/>
  <c r="M16" i="33"/>
  <c r="H102" i="24"/>
  <c r="H39" i="33" s="1"/>
  <c r="K106" i="24"/>
  <c r="K43" i="33" s="1"/>
  <c r="J104" i="24"/>
  <c r="J154" i="24" s="1"/>
  <c r="N16" i="33"/>
  <c r="N118" i="24"/>
  <c r="N55" i="33" s="1"/>
  <c r="M29" i="33"/>
  <c r="L119" i="24"/>
  <c r="L56" i="33" s="1"/>
  <c r="M105" i="24"/>
  <c r="M155" i="24" s="1"/>
  <c r="M67" i="33" s="1"/>
  <c r="K107" i="24"/>
  <c r="K44" i="33" s="1"/>
  <c r="L102" i="24"/>
  <c r="L39" i="33" s="1"/>
  <c r="L111" i="24"/>
  <c r="L161" i="24" s="1"/>
  <c r="L73" i="33" s="1"/>
  <c r="J118" i="24"/>
  <c r="J168" i="24" s="1"/>
  <c r="M19" i="33"/>
  <c r="N13" i="33"/>
  <c r="N22" i="33"/>
  <c r="J107" i="24"/>
  <c r="J157" i="24" s="1"/>
  <c r="J113" i="24"/>
  <c r="J163" i="24" s="1"/>
  <c r="J99" i="24"/>
  <c r="J36" i="33" s="1"/>
  <c r="N99" i="24"/>
  <c r="N149" i="24" s="1"/>
  <c r="N61" i="33" s="1"/>
  <c r="J115" i="24"/>
  <c r="J165" i="24" s="1"/>
  <c r="J77" i="33" s="1"/>
  <c r="L116" i="24"/>
  <c r="L53" i="33" s="1"/>
  <c r="K114" i="24"/>
  <c r="K51" i="33" s="1"/>
  <c r="M120" i="24"/>
  <c r="M57" i="33" s="1"/>
  <c r="J101" i="24"/>
  <c r="J151" i="24" s="1"/>
  <c r="N117" i="24"/>
  <c r="N54" i="33" s="1"/>
  <c r="L113" i="24"/>
  <c r="L163" i="24" s="1"/>
  <c r="L75" i="33" s="1"/>
  <c r="L112" i="24"/>
  <c r="L49" i="33" s="1"/>
  <c r="J110" i="24"/>
  <c r="J47" i="33" s="1"/>
  <c r="L13" i="33"/>
  <c r="L21" i="33"/>
  <c r="T21" i="33" s="1"/>
  <c r="H30" i="33"/>
  <c r="I72" i="24"/>
  <c r="I123" i="24" s="1"/>
  <c r="K99" i="24"/>
  <c r="K36" i="33" s="1"/>
  <c r="N60" i="24"/>
  <c r="I23" i="33"/>
  <c r="M24" i="33"/>
  <c r="L94" i="24"/>
  <c r="L145" i="24" s="1"/>
  <c r="M76" i="24"/>
  <c r="M127" i="24" s="1"/>
  <c r="J24" i="33"/>
  <c r="M103" i="24"/>
  <c r="M40" i="33" s="1"/>
  <c r="N25" i="33"/>
  <c r="T25" i="33" s="1"/>
  <c r="K110" i="24"/>
  <c r="K47" i="33" s="1"/>
  <c r="N114" i="24"/>
  <c r="N51" i="33" s="1"/>
  <c r="L114" i="24"/>
  <c r="L164" i="24" s="1"/>
  <c r="L76" i="33" s="1"/>
  <c r="L89" i="24"/>
  <c r="L140" i="24" s="1"/>
  <c r="J77" i="24"/>
  <c r="J128" i="24" s="1"/>
  <c r="L118" i="24"/>
  <c r="L55" i="33" s="1"/>
  <c r="I108" i="24"/>
  <c r="I45" i="33" s="1"/>
  <c r="M113" i="24"/>
  <c r="M163" i="24" s="1"/>
  <c r="M75" i="33" s="1"/>
  <c r="T57" i="24"/>
  <c r="M114" i="24"/>
  <c r="M51" i="33" s="1"/>
  <c r="I85" i="24"/>
  <c r="I136" i="24" s="1"/>
  <c r="K27" i="33"/>
  <c r="M119" i="24"/>
  <c r="M56" i="33" s="1"/>
  <c r="H19" i="33"/>
  <c r="N10" i="33"/>
  <c r="N106" i="24"/>
  <c r="N43" i="33" s="1"/>
  <c r="N111" i="24"/>
  <c r="N48" i="33" s="1"/>
  <c r="I28" i="33"/>
  <c r="J23" i="33"/>
  <c r="T23" i="33" s="1"/>
  <c r="L103" i="24"/>
  <c r="L40" i="33" s="1"/>
  <c r="H112" i="24"/>
  <c r="H162" i="24" s="1"/>
  <c r="H74" i="33" s="1"/>
  <c r="J119" i="24"/>
  <c r="J56" i="33" s="1"/>
  <c r="I27" i="33"/>
  <c r="H100" i="24"/>
  <c r="H37" i="33" s="1"/>
  <c r="I112" i="24"/>
  <c r="I49" i="33" s="1"/>
  <c r="H101" i="24"/>
  <c r="H38" i="33" s="1"/>
  <c r="M116" i="24"/>
  <c r="M53" i="33" s="1"/>
  <c r="N76" i="24"/>
  <c r="N127" i="24" s="1"/>
  <c r="M115" i="24"/>
  <c r="M52" i="33" s="1"/>
  <c r="K112" i="24"/>
  <c r="K49" i="33" s="1"/>
  <c r="M102" i="24"/>
  <c r="M39" i="33" s="1"/>
  <c r="N77" i="24"/>
  <c r="N128" i="24" s="1"/>
  <c r="J114" i="24"/>
  <c r="J164" i="24" s="1"/>
  <c r="J76" i="33" s="1"/>
  <c r="H108" i="24"/>
  <c r="H45" i="33" s="1"/>
  <c r="J98" i="24"/>
  <c r="J35" i="33" s="1"/>
  <c r="T58" i="24"/>
  <c r="N112" i="24"/>
  <c r="N162" i="24" s="1"/>
  <c r="N74" i="33" s="1"/>
  <c r="N109" i="24"/>
  <c r="N46" i="33" s="1"/>
  <c r="K78" i="24"/>
  <c r="K129" i="24" s="1"/>
  <c r="J117" i="24"/>
  <c r="J167" i="24" s="1"/>
  <c r="J79" i="33" s="1"/>
  <c r="H114" i="24"/>
  <c r="H51" i="33" s="1"/>
  <c r="T53" i="24"/>
  <c r="K116" i="24"/>
  <c r="K53" i="33" s="1"/>
  <c r="L105" i="24"/>
  <c r="L42" i="33" s="1"/>
  <c r="H85" i="24"/>
  <c r="H136" i="24" s="1"/>
  <c r="M118" i="24"/>
  <c r="M55" i="33" s="1"/>
  <c r="M99" i="24"/>
  <c r="M149" i="24" s="1"/>
  <c r="M61" i="33" s="1"/>
  <c r="L100" i="24"/>
  <c r="L150" i="24" s="1"/>
  <c r="L62" i="33" s="1"/>
  <c r="K117" i="24"/>
  <c r="K54" i="33" s="1"/>
  <c r="J100" i="24"/>
  <c r="J37" i="33" s="1"/>
  <c r="I30" i="33"/>
  <c r="H99" i="24"/>
  <c r="H149" i="24" s="1"/>
  <c r="H61" i="33" s="1"/>
  <c r="K109" i="24"/>
  <c r="I100" i="24"/>
  <c r="I37" i="33" s="1"/>
  <c r="L99" i="24"/>
  <c r="L36" i="33" s="1"/>
  <c r="H115" i="24"/>
  <c r="H52" i="33" s="1"/>
  <c r="H105" i="24"/>
  <c r="H155" i="24" s="1"/>
  <c r="H67" i="33" s="1"/>
  <c r="L104" i="24"/>
  <c r="L41" i="33" s="1"/>
  <c r="K113" i="24"/>
  <c r="K50" i="33" s="1"/>
  <c r="H120" i="24"/>
  <c r="H57" i="33" s="1"/>
  <c r="N102" i="24"/>
  <c r="N39" i="33" s="1"/>
  <c r="J102" i="24"/>
  <c r="J39" i="33" s="1"/>
  <c r="L120" i="24"/>
  <c r="L57" i="33" s="1"/>
  <c r="T41" i="24"/>
  <c r="K102" i="24"/>
  <c r="K39" i="33" s="1"/>
  <c r="H113" i="24"/>
  <c r="H50" i="33" s="1"/>
  <c r="K37" i="24"/>
  <c r="K10" i="33" s="1"/>
  <c r="N27" i="33"/>
  <c r="I13" i="33"/>
  <c r="I107" i="24"/>
  <c r="I44" i="33" s="1"/>
  <c r="J105" i="24"/>
  <c r="J42" i="33" s="1"/>
  <c r="N119" i="24"/>
  <c r="N56" i="33" s="1"/>
  <c r="N85" i="24"/>
  <c r="N136" i="24" s="1"/>
  <c r="H98" i="24"/>
  <c r="H148" i="24" s="1"/>
  <c r="H60" i="33" s="1"/>
  <c r="H119" i="24"/>
  <c r="H56" i="33" s="1"/>
  <c r="N31" i="33"/>
  <c r="T31" i="33" s="1"/>
  <c r="M111" i="24"/>
  <c r="I105" i="24"/>
  <c r="I42" i="33" s="1"/>
  <c r="T50" i="24"/>
  <c r="J32" i="33"/>
  <c r="J106" i="24"/>
  <c r="J43" i="33" s="1"/>
  <c r="T40" i="24"/>
  <c r="H106" i="24"/>
  <c r="H43" i="33" s="1"/>
  <c r="K13" i="33"/>
  <c r="J109" i="24"/>
  <c r="J159" i="24" s="1"/>
  <c r="J71" i="33" s="1"/>
  <c r="T52" i="24"/>
  <c r="H109" i="24"/>
  <c r="H46" i="33" s="1"/>
  <c r="M60" i="24"/>
  <c r="T38" i="24"/>
  <c r="I104" i="24"/>
  <c r="I41" i="33" s="1"/>
  <c r="K120" i="24"/>
  <c r="K57" i="33" s="1"/>
  <c r="AJ8" i="17"/>
  <c r="T42" i="24"/>
  <c r="T56" i="24"/>
  <c r="T46" i="24"/>
  <c r="T43" i="24"/>
  <c r="H117" i="24"/>
  <c r="H54" i="33" s="1"/>
  <c r="L117" i="24"/>
  <c r="L54" i="33" s="1"/>
  <c r="I109" i="24"/>
  <c r="I46" i="33" s="1"/>
  <c r="T55" i="24"/>
  <c r="T39" i="24"/>
  <c r="N116" i="24"/>
  <c r="N53" i="33" s="1"/>
  <c r="M101" i="24"/>
  <c r="M38" i="33" s="1"/>
  <c r="I119" i="24"/>
  <c r="I56" i="33" s="1"/>
  <c r="M18" i="33"/>
  <c r="T18" i="33" s="1"/>
  <c r="T45" i="24"/>
  <c r="K100" i="24"/>
  <c r="J103" i="24"/>
  <c r="J40" i="33" s="1"/>
  <c r="I110" i="24"/>
  <c r="I47" i="33" s="1"/>
  <c r="T59" i="24"/>
  <c r="T49" i="24"/>
  <c r="T51" i="24"/>
  <c r="N107" i="24"/>
  <c r="N44" i="33" s="1"/>
  <c r="N32" i="33"/>
  <c r="H116" i="24"/>
  <c r="H53" i="33" s="1"/>
  <c r="N103" i="24"/>
  <c r="N40" i="33" s="1"/>
  <c r="I98" i="24"/>
  <c r="I148" i="24" s="1"/>
  <c r="I60" i="33" s="1"/>
  <c r="I106" i="24"/>
  <c r="I156" i="24" s="1"/>
  <c r="I68" i="33" s="1"/>
  <c r="H110" i="24"/>
  <c r="H160" i="24" s="1"/>
  <c r="H72" i="33" s="1"/>
  <c r="I103" i="24"/>
  <c r="I40" i="33" s="1"/>
  <c r="N19" i="33"/>
  <c r="M110" i="24"/>
  <c r="M160" i="24" s="1"/>
  <c r="M72" i="33" s="1"/>
  <c r="J34" i="24"/>
  <c r="N105" i="24"/>
  <c r="N42" i="33" s="1"/>
  <c r="N120" i="24"/>
  <c r="N57" i="33" s="1"/>
  <c r="K77" i="24"/>
  <c r="K128" i="24" s="1"/>
  <c r="I99" i="24"/>
  <c r="I149" i="24" s="1"/>
  <c r="I61" i="33" s="1"/>
  <c r="M22" i="33"/>
  <c r="T48" i="24"/>
  <c r="K103" i="24"/>
  <c r="K153" i="24" s="1"/>
  <c r="K65" i="33" s="1"/>
  <c r="J90" i="24"/>
  <c r="J141" i="24" s="1"/>
  <c r="M109" i="24"/>
  <c r="M46" i="33" s="1"/>
  <c r="L115" i="24"/>
  <c r="L52" i="33" s="1"/>
  <c r="T54" i="24"/>
  <c r="K88" i="24"/>
  <c r="K139" i="24" s="1"/>
  <c r="M93" i="24"/>
  <c r="M144" i="24" s="1"/>
  <c r="H75" i="24"/>
  <c r="H126" i="24" s="1"/>
  <c r="L108" i="24"/>
  <c r="L45" i="33" s="1"/>
  <c r="K74" i="24"/>
  <c r="K125" i="24" s="1"/>
  <c r="N91" i="24"/>
  <c r="N142" i="24" s="1"/>
  <c r="N73" i="24"/>
  <c r="N124" i="24" s="1"/>
  <c r="K34" i="24"/>
  <c r="H91" i="24"/>
  <c r="H142" i="24" s="1"/>
  <c r="N94" i="24"/>
  <c r="N145" i="24" s="1"/>
  <c r="I78" i="24"/>
  <c r="I129" i="24" s="1"/>
  <c r="M77" i="24"/>
  <c r="M128" i="24" s="1"/>
  <c r="I91" i="24"/>
  <c r="I142" i="24" s="1"/>
  <c r="H81" i="24"/>
  <c r="H132" i="24" s="1"/>
  <c r="I80" i="24"/>
  <c r="I131" i="24" s="1"/>
  <c r="I92" i="24"/>
  <c r="I143" i="24" s="1"/>
  <c r="N79" i="24"/>
  <c r="N130" i="24" s="1"/>
  <c r="J76" i="24"/>
  <c r="J127" i="24" s="1"/>
  <c r="L78" i="24"/>
  <c r="L129" i="24" s="1"/>
  <c r="K108" i="24"/>
  <c r="K45" i="33" s="1"/>
  <c r="K35" i="43"/>
  <c r="J74" i="24"/>
  <c r="J125" i="24" s="1"/>
  <c r="N74" i="24"/>
  <c r="N125" i="24" s="1"/>
  <c r="M80" i="24"/>
  <c r="M131" i="24" s="1"/>
  <c r="H92" i="24"/>
  <c r="H143" i="24" s="1"/>
  <c r="N34" i="24"/>
  <c r="J88" i="24"/>
  <c r="J139" i="24" s="1"/>
  <c r="I93" i="24"/>
  <c r="I144" i="24" s="1"/>
  <c r="L34" i="24"/>
  <c r="J78" i="24"/>
  <c r="J129" i="24" s="1"/>
  <c r="H74" i="24"/>
  <c r="H125" i="24" s="1"/>
  <c r="M87" i="24"/>
  <c r="M138" i="24" s="1"/>
  <c r="AL10" i="11"/>
  <c r="M85" i="24"/>
  <c r="M136" i="24" s="1"/>
  <c r="H88" i="24"/>
  <c r="H139" i="24" s="1"/>
  <c r="T47" i="24"/>
  <c r="J89" i="24"/>
  <c r="J140" i="24" s="1"/>
  <c r="M88" i="24"/>
  <c r="M139" i="24" s="1"/>
  <c r="I35" i="43"/>
  <c r="M74" i="24"/>
  <c r="M125" i="24" s="1"/>
  <c r="H80" i="24"/>
  <c r="H131" i="24" s="1"/>
  <c r="K80" i="24"/>
  <c r="K131" i="24" s="1"/>
  <c r="N35" i="43"/>
  <c r="N92" i="24"/>
  <c r="N143" i="24" s="1"/>
  <c r="M75" i="24"/>
  <c r="M126" i="24" s="1"/>
  <c r="K82" i="24"/>
  <c r="K133" i="24" s="1"/>
  <c r="N21" i="24"/>
  <c r="N17" i="43" s="1"/>
  <c r="N75" i="24"/>
  <c r="N126" i="24" s="1"/>
  <c r="H93" i="24"/>
  <c r="H144" i="24" s="1"/>
  <c r="I76" i="24"/>
  <c r="I127" i="24" s="1"/>
  <c r="I88" i="24"/>
  <c r="I139" i="24" s="1"/>
  <c r="L80" i="24"/>
  <c r="L131" i="24" s="1"/>
  <c r="M92" i="24"/>
  <c r="M143" i="24" s="1"/>
  <c r="M94" i="24"/>
  <c r="M145" i="24" s="1"/>
  <c r="I74" i="24"/>
  <c r="I125" i="24" s="1"/>
  <c r="L81" i="24"/>
  <c r="L132" i="24" s="1"/>
  <c r="M108" i="24"/>
  <c r="M45" i="33" s="1"/>
  <c r="J108" i="24"/>
  <c r="J45" i="33" s="1"/>
  <c r="M20" i="33"/>
  <c r="M89" i="24"/>
  <c r="M140" i="24" s="1"/>
  <c r="M42" i="33"/>
  <c r="H72" i="24"/>
  <c r="H123" i="24" s="1"/>
  <c r="M79" i="24"/>
  <c r="M130" i="24" s="1"/>
  <c r="I90" i="24"/>
  <c r="I141" i="24" s="1"/>
  <c r="J35" i="43"/>
  <c r="J81" i="24"/>
  <c r="J132" i="24" s="1"/>
  <c r="T11" i="24"/>
  <c r="T29" i="24"/>
  <c r="N90" i="24"/>
  <c r="N141" i="24" s="1"/>
  <c r="J91" i="24"/>
  <c r="J142" i="24" s="1"/>
  <c r="H73" i="24"/>
  <c r="H124" i="24" s="1"/>
  <c r="K76" i="24"/>
  <c r="K127" i="24" s="1"/>
  <c r="H87" i="24"/>
  <c r="H138" i="24" s="1"/>
  <c r="M98" i="24"/>
  <c r="M148" i="24" s="1"/>
  <c r="M60" i="33" s="1"/>
  <c r="H90" i="24"/>
  <c r="H141" i="24" s="1"/>
  <c r="J93" i="24"/>
  <c r="J144" i="24" s="1"/>
  <c r="L76" i="24"/>
  <c r="L127" i="24" s="1"/>
  <c r="L87" i="24"/>
  <c r="L138" i="24" s="1"/>
  <c r="L74" i="24"/>
  <c r="L125" i="24" s="1"/>
  <c r="T14" i="24"/>
  <c r="M91" i="24"/>
  <c r="M142" i="24" s="1"/>
  <c r="I163" i="24"/>
  <c r="I75" i="33" s="1"/>
  <c r="T20" i="24"/>
  <c r="T31" i="24"/>
  <c r="H79" i="24"/>
  <c r="H130" i="24" s="1"/>
  <c r="K79" i="24"/>
  <c r="K130" i="24" s="1"/>
  <c r="N87" i="24"/>
  <c r="N138" i="24" s="1"/>
  <c r="J87" i="24"/>
  <c r="J138" i="24" s="1"/>
  <c r="I75" i="24"/>
  <c r="I126" i="24" s="1"/>
  <c r="T15" i="24"/>
  <c r="T25" i="24"/>
  <c r="I73" i="24"/>
  <c r="I124" i="24" s="1"/>
  <c r="K75" i="24"/>
  <c r="K126" i="24" s="1"/>
  <c r="L77" i="24"/>
  <c r="L128" i="24" s="1"/>
  <c r="L93" i="24"/>
  <c r="L144" i="24" s="1"/>
  <c r="H35" i="43"/>
  <c r="I168" i="24"/>
  <c r="I80" i="33" s="1"/>
  <c r="T12" i="24"/>
  <c r="J82" i="24"/>
  <c r="K87" i="24"/>
  <c r="K138" i="24" s="1"/>
  <c r="N89" i="24"/>
  <c r="N140" i="24" s="1"/>
  <c r="T32" i="24"/>
  <c r="I77" i="24"/>
  <c r="I128" i="24" s="1"/>
  <c r="N81" i="24"/>
  <c r="N132" i="24" s="1"/>
  <c r="M90" i="24"/>
  <c r="M141" i="24" s="1"/>
  <c r="J75" i="24"/>
  <c r="J126" i="24" s="1"/>
  <c r="I83" i="24"/>
  <c r="I134" i="24" s="1"/>
  <c r="K73" i="24"/>
  <c r="K124" i="24" s="1"/>
  <c r="L75" i="24"/>
  <c r="L126" i="24" s="1"/>
  <c r="H152" i="24"/>
  <c r="H64" i="33" s="1"/>
  <c r="J80" i="24"/>
  <c r="L85" i="24"/>
  <c r="L136" i="24" s="1"/>
  <c r="L91" i="24"/>
  <c r="L142" i="24" s="1"/>
  <c r="K94" i="24"/>
  <c r="K145" i="24" s="1"/>
  <c r="M35" i="43"/>
  <c r="L148" i="24"/>
  <c r="L60" i="33" s="1"/>
  <c r="K17" i="33"/>
  <c r="T17" i="33" s="1"/>
  <c r="K105" i="24"/>
  <c r="K42" i="33" s="1"/>
  <c r="M78" i="24"/>
  <c r="M129" i="24" s="1"/>
  <c r="T24" i="24"/>
  <c r="I79" i="24"/>
  <c r="I130" i="24" s="1"/>
  <c r="M81" i="24"/>
  <c r="M132" i="24" s="1"/>
  <c r="M21" i="24"/>
  <c r="M17" i="43" s="1"/>
  <c r="T16" i="24"/>
  <c r="T27" i="24"/>
  <c r="M73" i="24"/>
  <c r="M124" i="24" s="1"/>
  <c r="K85" i="24"/>
  <c r="K136" i="24" s="1"/>
  <c r="L88" i="24"/>
  <c r="L139" i="24" s="1"/>
  <c r="K91" i="24"/>
  <c r="K142" i="24" s="1"/>
  <c r="N93" i="24"/>
  <c r="N144" i="24" s="1"/>
  <c r="J21" i="24"/>
  <c r="J17" i="43" s="1"/>
  <c r="H78" i="24"/>
  <c r="H129" i="24" s="1"/>
  <c r="J73" i="24"/>
  <c r="J124" i="24" s="1"/>
  <c r="T18" i="24"/>
  <c r="H76" i="24"/>
  <c r="H127" i="24" s="1"/>
  <c r="K89" i="24"/>
  <c r="K140" i="24" s="1"/>
  <c r="T44" i="24"/>
  <c r="H94" i="24"/>
  <c r="H145" i="24" s="1"/>
  <c r="I165" i="24"/>
  <c r="I77" i="33" s="1"/>
  <c r="K81" i="24"/>
  <c r="K132" i="24" s="1"/>
  <c r="I164" i="24"/>
  <c r="I76" i="33" s="1"/>
  <c r="L79" i="24"/>
  <c r="L130" i="24" s="1"/>
  <c r="T61" i="24"/>
  <c r="H83" i="24"/>
  <c r="H134" i="24" s="1"/>
  <c r="K90" i="24"/>
  <c r="K141" i="24" s="1"/>
  <c r="T19" i="24"/>
  <c r="I166" i="24"/>
  <c r="I78" i="33" s="1"/>
  <c r="I170" i="24"/>
  <c r="I82" i="33" s="1"/>
  <c r="N20" i="33"/>
  <c r="N108" i="24"/>
  <c r="T11" i="33"/>
  <c r="N163" i="24"/>
  <c r="N75" i="33" s="1"/>
  <c r="K168" i="24"/>
  <c r="K80" i="33" s="1"/>
  <c r="M157" i="24"/>
  <c r="M69" i="33" s="1"/>
  <c r="N165" i="24"/>
  <c r="N77" i="33" s="1"/>
  <c r="N150" i="24"/>
  <c r="N62" i="33" s="1"/>
  <c r="J49" i="33"/>
  <c r="J162" i="24"/>
  <c r="T30" i="24"/>
  <c r="L157" i="24"/>
  <c r="L69" i="33" s="1"/>
  <c r="I94" i="24"/>
  <c r="I145" i="24" s="1"/>
  <c r="T12" i="33"/>
  <c r="K92" i="24"/>
  <c r="K143" i="24" s="1"/>
  <c r="T15" i="33"/>
  <c r="L38" i="33"/>
  <c r="L151" i="24"/>
  <c r="L63" i="33" s="1"/>
  <c r="J53" i="33"/>
  <c r="K154" i="24"/>
  <c r="K66" i="33" s="1"/>
  <c r="N78" i="24"/>
  <c r="N129" i="24" s="1"/>
  <c r="L90" i="24"/>
  <c r="L141" i="24" s="1"/>
  <c r="L92" i="24"/>
  <c r="L143" i="24" s="1"/>
  <c r="N154" i="24"/>
  <c r="N66" i="33" s="1"/>
  <c r="N41" i="33"/>
  <c r="T30" i="33"/>
  <c r="H154" i="24"/>
  <c r="H66" i="33" s="1"/>
  <c r="H41" i="33"/>
  <c r="I161" i="24"/>
  <c r="I73" i="33" s="1"/>
  <c r="J85" i="24"/>
  <c r="N35" i="33"/>
  <c r="N148" i="24"/>
  <c r="N60" i="33" s="1"/>
  <c r="H168" i="24"/>
  <c r="H80" i="33" s="1"/>
  <c r="T26" i="24"/>
  <c r="H77" i="24"/>
  <c r="H128" i="24" s="1"/>
  <c r="L35" i="43"/>
  <c r="M150" i="24"/>
  <c r="M62" i="33" s="1"/>
  <c r="M37" i="33"/>
  <c r="M162" i="24"/>
  <c r="M74" i="33" s="1"/>
  <c r="M49" i="33"/>
  <c r="L159" i="24"/>
  <c r="L71" i="33" s="1"/>
  <c r="L46" i="33"/>
  <c r="K38" i="33"/>
  <c r="K151" i="24"/>
  <c r="K63" i="33" s="1"/>
  <c r="L160" i="24"/>
  <c r="L72" i="33" s="1"/>
  <c r="L47" i="33"/>
  <c r="T28" i="33"/>
  <c r="J92" i="24"/>
  <c r="J143" i="24" s="1"/>
  <c r="N88" i="24"/>
  <c r="N139" i="24" s="1"/>
  <c r="T26" i="33"/>
  <c r="I54" i="33"/>
  <c r="I167" i="24"/>
  <c r="I79" i="33" s="1"/>
  <c r="T13" i="24"/>
  <c r="H89" i="24"/>
  <c r="H140" i="24" s="1"/>
  <c r="J48" i="33"/>
  <c r="J161" i="24"/>
  <c r="M167" i="24"/>
  <c r="M79" i="33" s="1"/>
  <c r="M54" i="33"/>
  <c r="H165" i="24"/>
  <c r="H77" i="33" s="1"/>
  <c r="T22" i="24"/>
  <c r="L73" i="24"/>
  <c r="L124" i="24" s="1"/>
  <c r="I87" i="24"/>
  <c r="I138" i="24" s="1"/>
  <c r="I89" i="24"/>
  <c r="I140" i="24" s="1"/>
  <c r="N151" i="24"/>
  <c r="N63" i="33" s="1"/>
  <c r="N38" i="33"/>
  <c r="K169" i="24"/>
  <c r="K81" i="33" s="1"/>
  <c r="K165" i="24"/>
  <c r="K77" i="33" s="1"/>
  <c r="K52" i="33"/>
  <c r="L43" i="33"/>
  <c r="L156" i="24"/>
  <c r="L68" i="33" s="1"/>
  <c r="T28" i="24"/>
  <c r="K93" i="24"/>
  <c r="K144" i="24" s="1"/>
  <c r="T14" i="33"/>
  <c r="I152" i="24"/>
  <c r="I64" i="33" s="1"/>
  <c r="I39" i="33"/>
  <c r="H153" i="24"/>
  <c r="H65" i="33" s="1"/>
  <c r="M41" i="33"/>
  <c r="M154" i="24"/>
  <c r="M66" i="33" s="1"/>
  <c r="M156" i="24"/>
  <c r="M68" i="33" s="1"/>
  <c r="H44" i="33"/>
  <c r="H157" i="24"/>
  <c r="H69" i="33" s="1"/>
  <c r="N47" i="33"/>
  <c r="N160" i="24"/>
  <c r="N72" i="33" s="1"/>
  <c r="I81" i="24"/>
  <c r="I132" i="24" s="1"/>
  <c r="T23" i="24"/>
  <c r="J170" i="24"/>
  <c r="T29" i="33"/>
  <c r="I151" i="24"/>
  <c r="I63" i="33" s="1"/>
  <c r="I38" i="33"/>
  <c r="H161" i="24"/>
  <c r="H73" i="33" s="1"/>
  <c r="H48" i="33"/>
  <c r="M34" i="24"/>
  <c r="L83" i="24"/>
  <c r="L134" i="24" s="1"/>
  <c r="AL9" i="11"/>
  <c r="T17" i="24"/>
  <c r="AL8" i="11"/>
  <c r="K21" i="24"/>
  <c r="K17" i="43" s="1"/>
  <c r="J79" i="24"/>
  <c r="J130" i="24" s="1"/>
  <c r="G172" i="28"/>
  <c r="G174" i="28" s="1"/>
  <c r="G84" i="28"/>
  <c r="G86" i="28" s="1"/>
  <c r="K33" i="24"/>
  <c r="K10" i="24"/>
  <c r="K9" i="43" s="1"/>
  <c r="J33" i="24"/>
  <c r="J10" i="24"/>
  <c r="J9" i="43" s="1"/>
  <c r="L33" i="24"/>
  <c r="L10" i="24"/>
  <c r="L9" i="43" s="1"/>
  <c r="N33" i="24"/>
  <c r="N10" i="24"/>
  <c r="N9" i="43" s="1"/>
  <c r="M33" i="24"/>
  <c r="M10" i="24"/>
  <c r="M9" i="43" s="1"/>
  <c r="J145" i="24"/>
  <c r="T86" i="24"/>
  <c r="J137" i="24"/>
  <c r="T137" i="24" s="1"/>
  <c r="T84" i="24"/>
  <c r="J135" i="24"/>
  <c r="T135" i="24" s="1"/>
  <c r="T32" i="43"/>
  <c r="T16" i="43"/>
  <c r="T31" i="43"/>
  <c r="T12" i="43"/>
  <c r="T10" i="43"/>
  <c r="T29" i="43"/>
  <c r="T26" i="43"/>
  <c r="T25" i="43"/>
  <c r="T19" i="43"/>
  <c r="T20" i="43"/>
  <c r="T18" i="43"/>
  <c r="T15" i="43"/>
  <c r="T23" i="43"/>
  <c r="T28" i="43"/>
  <c r="T13" i="43"/>
  <c r="T22" i="43"/>
  <c r="T14" i="43"/>
  <c r="T11" i="43"/>
  <c r="K166" i="24" l="1"/>
  <c r="K78" i="33" s="1"/>
  <c r="K48" i="33"/>
  <c r="T16" i="33"/>
  <c r="K164" i="24"/>
  <c r="K76" i="33" s="1"/>
  <c r="K149" i="24"/>
  <c r="K61" i="33" s="1"/>
  <c r="N168" i="24"/>
  <c r="N80" i="33" s="1"/>
  <c r="J41" i="33"/>
  <c r="T41" i="33" s="1"/>
  <c r="J44" i="33"/>
  <c r="T44" i="33" s="1"/>
  <c r="J50" i="33"/>
  <c r="K157" i="24"/>
  <c r="K69" i="33" s="1"/>
  <c r="L169" i="24"/>
  <c r="L81" i="33" s="1"/>
  <c r="J55" i="33"/>
  <c r="T55" i="33" s="1"/>
  <c r="T118" i="24"/>
  <c r="I150" i="24"/>
  <c r="I62" i="33" s="1"/>
  <c r="H159" i="24"/>
  <c r="H71" i="33" s="1"/>
  <c r="L166" i="24"/>
  <c r="L78" i="33" s="1"/>
  <c r="L48" i="33"/>
  <c r="L152" i="24"/>
  <c r="L64" i="33" s="1"/>
  <c r="T19" i="33"/>
  <c r="K156" i="24"/>
  <c r="K68" i="33" s="1"/>
  <c r="T13" i="33"/>
  <c r="J38" i="33"/>
  <c r="T38" i="33" s="1"/>
  <c r="M170" i="24"/>
  <c r="M82" i="33" s="1"/>
  <c r="T111" i="24"/>
  <c r="L149" i="24"/>
  <c r="L61" i="33" s="1"/>
  <c r="L168" i="24"/>
  <c r="L80" i="33" s="1"/>
  <c r="K163" i="24"/>
  <c r="K75" i="33" s="1"/>
  <c r="T22" i="33"/>
  <c r="L50" i="33"/>
  <c r="N36" i="33"/>
  <c r="J149" i="24"/>
  <c r="J61" i="33" s="1"/>
  <c r="L162" i="24"/>
  <c r="L74" i="33" s="1"/>
  <c r="J52" i="33"/>
  <c r="T52" i="33" s="1"/>
  <c r="J160" i="24"/>
  <c r="J72" i="33" s="1"/>
  <c r="N167" i="24"/>
  <c r="N79" i="33" s="1"/>
  <c r="N156" i="24"/>
  <c r="N68" i="33" s="1"/>
  <c r="J152" i="24"/>
  <c r="J64" i="33" s="1"/>
  <c r="L153" i="24"/>
  <c r="L65" i="33" s="1"/>
  <c r="L170" i="24"/>
  <c r="L82" i="33" s="1"/>
  <c r="T24" i="33"/>
  <c r="T101" i="24"/>
  <c r="I169" i="24"/>
  <c r="I81" i="33" s="1"/>
  <c r="L155" i="24"/>
  <c r="L67" i="33" s="1"/>
  <c r="H166" i="24"/>
  <c r="H78" i="33" s="1"/>
  <c r="M168" i="24"/>
  <c r="M80" i="33" s="1"/>
  <c r="J156" i="24"/>
  <c r="H49" i="33"/>
  <c r="M50" i="33"/>
  <c r="I158" i="24"/>
  <c r="I70" i="33" s="1"/>
  <c r="M152" i="24"/>
  <c r="M64" i="33" s="1"/>
  <c r="J51" i="33"/>
  <c r="M164" i="24"/>
  <c r="M76" i="33" s="1"/>
  <c r="T113" i="24"/>
  <c r="J150" i="24"/>
  <c r="J62" i="33" s="1"/>
  <c r="M47" i="33"/>
  <c r="T47" i="33" s="1"/>
  <c r="M169" i="24"/>
  <c r="M81" i="33" s="1"/>
  <c r="N49" i="33"/>
  <c r="T49" i="33" s="1"/>
  <c r="J155" i="24"/>
  <c r="J67" i="33" s="1"/>
  <c r="I157" i="24"/>
  <c r="I69" i="33" s="1"/>
  <c r="L167" i="24"/>
  <c r="L79" i="33" s="1"/>
  <c r="I162" i="24"/>
  <c r="I74" i="33" s="1"/>
  <c r="H158" i="24"/>
  <c r="H70" i="33" s="1"/>
  <c r="T109" i="24"/>
  <c r="M159" i="24"/>
  <c r="M71" i="33" s="1"/>
  <c r="J169" i="24"/>
  <c r="J81" i="33" s="1"/>
  <c r="K167" i="24"/>
  <c r="K79" i="33" s="1"/>
  <c r="T60" i="24"/>
  <c r="M153" i="24"/>
  <c r="M65" i="33" s="1"/>
  <c r="T27" i="33"/>
  <c r="H156" i="24"/>
  <c r="H68" i="33" s="1"/>
  <c r="M36" i="33"/>
  <c r="K170" i="24"/>
  <c r="K82" i="33" s="1"/>
  <c r="N161" i="24"/>
  <c r="N73" i="33" s="1"/>
  <c r="M166" i="24"/>
  <c r="M78" i="33" s="1"/>
  <c r="L51" i="33"/>
  <c r="T51" i="33" s="1"/>
  <c r="J46" i="33"/>
  <c r="H151" i="24"/>
  <c r="H63" i="33" s="1"/>
  <c r="J153" i="24"/>
  <c r="J65" i="33" s="1"/>
  <c r="T114" i="24"/>
  <c r="I160" i="24"/>
  <c r="I72" i="33" s="1"/>
  <c r="H35" i="33"/>
  <c r="H167" i="24"/>
  <c r="H79" i="33" s="1"/>
  <c r="N159" i="24"/>
  <c r="N71" i="33" s="1"/>
  <c r="T110" i="24"/>
  <c r="N152" i="24"/>
  <c r="N64" i="33" s="1"/>
  <c r="N169" i="24"/>
  <c r="N81" i="33" s="1"/>
  <c r="T115" i="24"/>
  <c r="L165" i="24"/>
  <c r="L77" i="33" s="1"/>
  <c r="I153" i="24"/>
  <c r="I65" i="33" s="1"/>
  <c r="T99" i="24"/>
  <c r="K160" i="24"/>
  <c r="K72" i="33" s="1"/>
  <c r="H169" i="24"/>
  <c r="H81" i="33" s="1"/>
  <c r="T10" i="33"/>
  <c r="N164" i="24"/>
  <c r="N76" i="33" s="1"/>
  <c r="T119" i="24"/>
  <c r="H150" i="24"/>
  <c r="H62" i="33" s="1"/>
  <c r="T107" i="24"/>
  <c r="I159" i="24"/>
  <c r="I71" i="33" s="1"/>
  <c r="N157" i="24"/>
  <c r="N69" i="33" s="1"/>
  <c r="I154" i="24"/>
  <c r="I66" i="33" s="1"/>
  <c r="T117" i="24"/>
  <c r="M48" i="33"/>
  <c r="L37" i="33"/>
  <c r="H36" i="33"/>
  <c r="T112" i="24"/>
  <c r="J54" i="33"/>
  <c r="T54" i="33" s="1"/>
  <c r="M161" i="24"/>
  <c r="M73" i="33" s="1"/>
  <c r="H170" i="24"/>
  <c r="H82" i="33" s="1"/>
  <c r="K46" i="33"/>
  <c r="T116" i="24"/>
  <c r="M165" i="24"/>
  <c r="M77" i="33" s="1"/>
  <c r="K159" i="24"/>
  <c r="I36" i="33"/>
  <c r="T120" i="24"/>
  <c r="T100" i="24"/>
  <c r="N170" i="24"/>
  <c r="N82" i="33" s="1"/>
  <c r="I155" i="24"/>
  <c r="I67" i="33" s="1"/>
  <c r="K162" i="24"/>
  <c r="K74" i="33" s="1"/>
  <c r="H164" i="24"/>
  <c r="H76" i="33" s="1"/>
  <c r="H163" i="24"/>
  <c r="H75" i="33" s="1"/>
  <c r="T102" i="24"/>
  <c r="K152" i="24"/>
  <c r="K64" i="33" s="1"/>
  <c r="N166" i="24"/>
  <c r="N78" i="33" s="1"/>
  <c r="T57" i="33"/>
  <c r="T32" i="33"/>
  <c r="L154" i="24"/>
  <c r="L66" i="33" s="1"/>
  <c r="J148" i="24"/>
  <c r="J60" i="33" s="1"/>
  <c r="I43" i="33"/>
  <c r="K98" i="24"/>
  <c r="K35" i="33" s="1"/>
  <c r="T37" i="24"/>
  <c r="H42" i="33"/>
  <c r="M151" i="24"/>
  <c r="M63" i="33" s="1"/>
  <c r="T106" i="24"/>
  <c r="T104" i="24"/>
  <c r="K150" i="24"/>
  <c r="K62" i="33" s="1"/>
  <c r="H47" i="33"/>
  <c r="K40" i="33"/>
  <c r="T40" i="33" s="1"/>
  <c r="K37" i="33"/>
  <c r="I35" i="33"/>
  <c r="N153" i="24"/>
  <c r="N65" i="33" s="1"/>
  <c r="N155" i="24"/>
  <c r="N67" i="33" s="1"/>
  <c r="T103" i="24"/>
  <c r="L158" i="24"/>
  <c r="L70" i="33" s="1"/>
  <c r="K158" i="24"/>
  <c r="K70" i="33" s="1"/>
  <c r="T140" i="24"/>
  <c r="N83" i="24"/>
  <c r="N134" i="24" s="1"/>
  <c r="T89" i="24"/>
  <c r="T34" i="24"/>
  <c r="T80" i="24"/>
  <c r="J131" i="24"/>
  <c r="T131" i="24" s="1"/>
  <c r="T126" i="24"/>
  <c r="G11" i="28" s="1"/>
  <c r="G23" i="28" s="1"/>
  <c r="J158" i="24"/>
  <c r="J70" i="33" s="1"/>
  <c r="T75" i="24"/>
  <c r="T127" i="24"/>
  <c r="G12" i="28" s="1"/>
  <c r="G24" i="28" s="1"/>
  <c r="T82" i="24"/>
  <c r="T20" i="33"/>
  <c r="T138" i="24"/>
  <c r="K155" i="24"/>
  <c r="K67" i="33" s="1"/>
  <c r="T17" i="43"/>
  <c r="T125" i="24"/>
  <c r="G10" i="28" s="1"/>
  <c r="G22" i="28" s="1"/>
  <c r="T87" i="24"/>
  <c r="T76" i="24"/>
  <c r="T74" i="24"/>
  <c r="T129" i="24"/>
  <c r="G27" i="28" s="1"/>
  <c r="G39" i="28" s="1"/>
  <c r="M35" i="33"/>
  <c r="T141" i="24"/>
  <c r="T42" i="33"/>
  <c r="T90" i="24"/>
  <c r="J133" i="24"/>
  <c r="T133" i="24" s="1"/>
  <c r="T53" i="33"/>
  <c r="T108" i="24"/>
  <c r="M158" i="24"/>
  <c r="M70" i="33" s="1"/>
  <c r="T81" i="24"/>
  <c r="T77" i="24"/>
  <c r="J83" i="24"/>
  <c r="J134" i="24" s="1"/>
  <c r="M83" i="24"/>
  <c r="M134" i="24" s="1"/>
  <c r="T35" i="43"/>
  <c r="T128" i="24"/>
  <c r="T142" i="24"/>
  <c r="T91" i="24"/>
  <c r="T105" i="24"/>
  <c r="T85" i="24"/>
  <c r="T132" i="24"/>
  <c r="T94" i="24"/>
  <c r="T130" i="24"/>
  <c r="T88" i="24"/>
  <c r="T139" i="24"/>
  <c r="G30" i="28" s="1"/>
  <c r="G42" i="28" s="1"/>
  <c r="T124" i="24"/>
  <c r="T43" i="33"/>
  <c r="N45" i="33"/>
  <c r="T45" i="33" s="1"/>
  <c r="N158" i="24"/>
  <c r="T92" i="24"/>
  <c r="T79" i="24"/>
  <c r="T56" i="33"/>
  <c r="T73" i="24"/>
  <c r="J63" i="33"/>
  <c r="J73" i="33"/>
  <c r="J75" i="33"/>
  <c r="J82" i="33"/>
  <c r="J69" i="33"/>
  <c r="J66" i="33"/>
  <c r="T93" i="24"/>
  <c r="J136" i="24"/>
  <c r="T136" i="24" s="1"/>
  <c r="J80" i="33"/>
  <c r="T78" i="24"/>
  <c r="T39" i="33"/>
  <c r="T143" i="24"/>
  <c r="J74" i="33"/>
  <c r="T21" i="24"/>
  <c r="K83" i="24"/>
  <c r="K134" i="24" s="1"/>
  <c r="T33" i="24"/>
  <c r="K72" i="24"/>
  <c r="K123" i="24" s="1"/>
  <c r="T9" i="43"/>
  <c r="T10" i="24"/>
  <c r="J72" i="24"/>
  <c r="L72" i="24"/>
  <c r="L123" i="24" s="1"/>
  <c r="N72" i="24"/>
  <c r="N123" i="24" s="1"/>
  <c r="M72" i="24"/>
  <c r="M123" i="24" s="1"/>
  <c r="T145" i="24"/>
  <c r="T144" i="24"/>
  <c r="T48" i="33" l="1"/>
  <c r="T50" i="33"/>
  <c r="T36" i="33"/>
  <c r="T75" i="33"/>
  <c r="T163" i="24"/>
  <c r="T149" i="24"/>
  <c r="G47" i="28" s="1"/>
  <c r="G59" i="28" s="1"/>
  <c r="T61" i="33"/>
  <c r="T79" i="33"/>
  <c r="T156" i="24"/>
  <c r="J68" i="33"/>
  <c r="T68" i="33" s="1"/>
  <c r="T159" i="24"/>
  <c r="T77" i="33"/>
  <c r="T167" i="24"/>
  <c r="T169" i="24"/>
  <c r="T76" i="33"/>
  <c r="T81" i="33"/>
  <c r="T162" i="24"/>
  <c r="T164" i="24"/>
  <c r="G68" i="28" s="1"/>
  <c r="G80" i="28" s="1"/>
  <c r="T74" i="33"/>
  <c r="T78" i="33"/>
  <c r="T69" i="33"/>
  <c r="T80" i="33"/>
  <c r="T168" i="24"/>
  <c r="G32" i="28"/>
  <c r="G44" i="28" s="1"/>
  <c r="T46" i="33"/>
  <c r="K71" i="33"/>
  <c r="T71" i="33" s="1"/>
  <c r="T165" i="24"/>
  <c r="T152" i="24"/>
  <c r="G50" i="28" s="1"/>
  <c r="G62" i="28" s="1"/>
  <c r="G92" i="28" s="1"/>
  <c r="T64" i="33"/>
  <c r="T153" i="24"/>
  <c r="G51" i="28" s="1"/>
  <c r="G63" i="28" s="1"/>
  <c r="T154" i="24"/>
  <c r="G65" i="28" s="1"/>
  <c r="G77" i="28" s="1"/>
  <c r="G101" i="28"/>
  <c r="G113" i="28" s="1"/>
  <c r="T157" i="24"/>
  <c r="T166" i="24"/>
  <c r="T72" i="33"/>
  <c r="T37" i="33"/>
  <c r="T151" i="24"/>
  <c r="G49" i="28" s="1"/>
  <c r="G61" i="28" s="1"/>
  <c r="G91" i="28" s="1"/>
  <c r="T35" i="33"/>
  <c r="T65" i="33"/>
  <c r="T62" i="33"/>
  <c r="T160" i="24"/>
  <c r="T82" i="33"/>
  <c r="T161" i="24"/>
  <c r="K148" i="24"/>
  <c r="K60" i="33" s="1"/>
  <c r="T60" i="33" s="1"/>
  <c r="T73" i="33"/>
  <c r="T98" i="24"/>
  <c r="T170" i="24"/>
  <c r="T63" i="33"/>
  <c r="T66" i="33"/>
  <c r="T150" i="24"/>
  <c r="G48" i="28" s="1"/>
  <c r="G60" i="28" s="1"/>
  <c r="G90" i="28" s="1"/>
  <c r="T67" i="33"/>
  <c r="G31" i="28"/>
  <c r="G43" i="28" s="1"/>
  <c r="G100" i="28"/>
  <c r="G112" i="28" s="1"/>
  <c r="G119" i="28"/>
  <c r="G131" i="28" s="1"/>
  <c r="G99" i="28"/>
  <c r="G111" i="28" s="1"/>
  <c r="G13" i="28"/>
  <c r="G25" i="28" s="1"/>
  <c r="G120" i="28"/>
  <c r="G132" i="28" s="1"/>
  <c r="T155" i="24"/>
  <c r="G28" i="28"/>
  <c r="G40" i="28" s="1"/>
  <c r="G97" i="28"/>
  <c r="G109" i="28" s="1"/>
  <c r="G118" i="28"/>
  <c r="G130" i="28" s="1"/>
  <c r="G116" i="28"/>
  <c r="G128" i="28" s="1"/>
  <c r="G9" i="28"/>
  <c r="G21" i="28" s="1"/>
  <c r="T134" i="24"/>
  <c r="G117" i="28" s="1"/>
  <c r="G129" i="28" s="1"/>
  <c r="N70" i="33"/>
  <c r="T70" i="33" s="1"/>
  <c r="T158" i="24"/>
  <c r="T83" i="24"/>
  <c r="J123" i="24"/>
  <c r="T123" i="24" s="1"/>
  <c r="T72" i="24"/>
  <c r="G70" i="28"/>
  <c r="G82" i="28" s="1"/>
  <c r="G89" i="28" l="1"/>
  <c r="G66" i="28"/>
  <c r="G78" i="28" s="1"/>
  <c r="G139" i="28"/>
  <c r="G151" i="28" s="1"/>
  <c r="G181" i="28" s="1"/>
  <c r="G69" i="28"/>
  <c r="G81" i="28" s="1"/>
  <c r="G157" i="28"/>
  <c r="G169" i="28" s="1"/>
  <c r="G138" i="28"/>
  <c r="G150" i="28" s="1"/>
  <c r="G180" i="28" s="1"/>
  <c r="G156" i="28"/>
  <c r="G168" i="28" s="1"/>
  <c r="G93" i="28"/>
  <c r="G137" i="28"/>
  <c r="G149" i="28" s="1"/>
  <c r="G179" i="28" s="1"/>
  <c r="G158" i="28"/>
  <c r="G170" i="28" s="1"/>
  <c r="T148" i="24"/>
  <c r="G153" i="28" s="1"/>
  <c r="G165" i="28" s="1"/>
  <c r="G155" i="28"/>
  <c r="G167" i="28" s="1"/>
  <c r="G154" i="28"/>
  <c r="G166" i="28" s="1"/>
  <c r="G67" i="28"/>
  <c r="G79" i="28" s="1"/>
  <c r="G135" i="28"/>
  <c r="G147" i="28" s="1"/>
  <c r="G177" i="28" s="1"/>
  <c r="G136" i="28"/>
  <c r="G148" i="28" s="1"/>
  <c r="G98" i="28"/>
  <c r="G110" i="28" s="1"/>
  <c r="G29" i="28"/>
  <c r="G41" i="28" s="1"/>
  <c r="G115" i="28"/>
  <c r="G127" i="28" s="1"/>
  <c r="G96" i="28"/>
  <c r="G108" i="28" s="1"/>
  <c r="G8" i="28"/>
  <c r="G20" i="28" s="1"/>
  <c r="G46" i="28" l="1"/>
  <c r="G58" i="28" s="1"/>
  <c r="G88" i="28" s="1"/>
  <c r="G134" i="28"/>
  <c r="G146" i="28" s="1"/>
  <c r="G176" i="28" s="1"/>
  <c r="G178" i="2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<sst xmlns="http://schemas.openxmlformats.org/spreadsheetml/2006/main" count="3789" uniqueCount="494">
  <si>
    <t>PR24 PCD aggregator reconciliation</t>
  </si>
  <si>
    <t>Model code</t>
  </si>
  <si>
    <t>PR24R21</t>
  </si>
  <si>
    <t>Version number:</t>
  </si>
  <si>
    <t>File name:</t>
  </si>
  <si>
    <t>PR24R21 PCD aggregator reconciliation</t>
  </si>
  <si>
    <t>Date:</t>
  </si>
  <si>
    <t>For enquiries please contact:</t>
  </si>
  <si>
    <t xml:space="preserve">PR24@ofwat.gov.uk </t>
  </si>
  <si>
    <t>END</t>
  </si>
  <si>
    <t>FAST</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</si>
  <si>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</si>
  <si>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</si>
  <si>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</si>
  <si>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</si>
  <si>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</si>
  <si>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</si>
  <si>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</si>
  <si>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</si>
  <si>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</si>
  <si>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</si>
  <si>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</si>
  <si>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</si>
  <si>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</si>
  <si>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</si>
  <si>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</si>
  <si>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</si>
  <si>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</si>
  <si>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</si>
  <si>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</si>
  <si>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</si>
  <si>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</si>
  <si>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</si>
  <si>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</si>
  <si>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</si>
  <si>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</si>
  <si>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</si>
  <si>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</si>
  <si>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</si>
  <si>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</si>
  <si>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</si>
  <si>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</si>
  <si>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</si>
  <si>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</si>
  <si>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</si>
  <si>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</si>
  <si>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</si>
  <si>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</si>
  <si>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</si>
  <si>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</si>
  <si>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</si>
  <si>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</si>
  <si>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</si>
  <si>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</si>
  <si>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</si>
  <si>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</si>
  <si>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</si>
  <si>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</si>
  <si>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</si>
  <si>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</si>
  <si>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</si>
  <si>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</si>
  <si>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</si>
  <si>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</si>
  <si>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</si>
  <si>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</si>
  <si>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</si>
  <si>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</si>
  <si>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</si>
  <si>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</si>
  <si>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</si>
  <si>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</si>
  <si>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</si>
  <si>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</si>
  <si>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</si>
  <si>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</si>
  <si>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</si>
  <si>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</si>
  <si>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</si>
  <si>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</si>
  <si>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</si>
  <si>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</si>
  <si>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</si>
  <si>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</si>
  <si>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</si>
  <si>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</si>
  <si>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</si>
  <si>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</si>
  <si>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</si>
  <si>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</si>
  <si>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</si>
  <si>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</si>
  <si>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</si>
  <si>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</si>
  <si>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Below are details of changes to the model from the previously published version. The changes fix issues that have been identified and implement improvements for clarity and ease of use.</t>
  </si>
  <si>
    <t>Reference</t>
  </si>
  <si>
    <t>Sheet(s) in current model</t>
  </si>
  <si>
    <t>Description of change(s) made</t>
  </si>
  <si>
    <t>Model link(s)</t>
  </si>
  <si>
    <t>Entire Model</t>
  </si>
  <si>
    <t>Changes made to formatting throughout model for clarity and consistency.</t>
  </si>
  <si>
    <t xml:space="preserve"> Formatting throughout model</t>
  </si>
  <si>
    <t>New input added for one-year lag for underperformance payments.</t>
  </si>
  <si>
    <t>Formula altered between rows O - X to accommodate correctly for one year lag associated to certain PCDs underpayment payments.</t>
  </si>
  <si>
    <t>The sources here shown are to allow companies to understand the inputs to the model. The model will be populated an ran by Ofwat, companies will not need to run this model as part of their reconciliations.</t>
  </si>
  <si>
    <t>Input source log</t>
  </si>
  <si>
    <t>#</t>
  </si>
  <si>
    <t>Worksheet</t>
  </si>
  <si>
    <t>Input</t>
  </si>
  <si>
    <t>Description</t>
  </si>
  <si>
    <t>Source</t>
  </si>
  <si>
    <t>Units</t>
  </si>
  <si>
    <t>PCD No.</t>
  </si>
  <si>
    <t>Unique identifier for PCD</t>
  </si>
  <si>
    <t>Relevant PCD Final Determination Model</t>
  </si>
  <si>
    <t>PCD area</t>
  </si>
  <si>
    <t>Area of delivery for PCD</t>
  </si>
  <si>
    <t>Output name</t>
  </si>
  <si>
    <t>Name of PCD scheme</t>
  </si>
  <si>
    <t>Base/Enhancement</t>
  </si>
  <si>
    <t>Identifier for whether a PCD relates to Base or Enhancement expenditure</t>
  </si>
  <si>
    <t>Price control</t>
  </si>
  <si>
    <t>Price Control that the PCD applies to</t>
  </si>
  <si>
    <t>PR24 final determinations</t>
  </si>
  <si>
    <t>Cost sharing</t>
  </si>
  <si>
    <t>Cost sharing element</t>
  </si>
  <si>
    <t>PR24 final determinations: Expenditure allowances</t>
  </si>
  <si>
    <t>Delivery Mechanism</t>
  </si>
  <si>
    <t>Whether the PCD falls under the Delivery Mechanism</t>
  </si>
  <si>
    <t>Applies only to Southern Water and Thames Water</t>
  </si>
  <si>
    <t>Time incentive</t>
  </si>
  <si>
    <t>Whether a PCD has a Time Incentive or not</t>
  </si>
  <si>
    <t>TI frequency</t>
  </si>
  <si>
    <t>Frequency of a Time Incentive</t>
  </si>
  <si>
    <t>Monetary output</t>
  </si>
  <si>
    <t>Whether the PCD output is measured as spend</t>
  </si>
  <si>
    <t>Substitution</t>
  </si>
  <si>
    <t xml:space="preserve">Whether substitution applies to the PCD </t>
  </si>
  <si>
    <t>Substitution complexity</t>
  </si>
  <si>
    <t>Level of substitution for water supply schemes</t>
  </si>
  <si>
    <t>Enhancement change log</t>
  </si>
  <si>
    <t>Allowance recalculation</t>
  </si>
  <si>
    <t>Whether allowances are recalculated as part of the scheme level PCD models</t>
  </si>
  <si>
    <t>One-year lag for underperformance payments</t>
  </si>
  <si>
    <t>Whether a PCD receives a one year lag before underperformance penalties are applied</t>
  </si>
  <si>
    <t>Non-delivery PCD adjustment rate</t>
  </si>
  <si>
    <t>Penalty per unit of non-delivery for a respective PCD</t>
  </si>
  <si>
    <t>Non-delivery PCD adjustment - units</t>
  </si>
  <si>
    <t>Units for Non-delivery PCD adjustment</t>
  </si>
  <si>
    <t>Time incentive PCD rate - underperformance</t>
  </si>
  <si>
    <t>Penalty per unit for underperformance of a PCD relative to a time incentive</t>
  </si>
  <si>
    <t>Time incentive PCD rate - outperformance</t>
  </si>
  <si>
    <t>Benefit per unit for overperformance of a PCD relative to a time incentive</t>
  </si>
  <si>
    <t>£ per unit</t>
  </si>
  <si>
    <t>Time incentive PCD rate - units</t>
  </si>
  <si>
    <t>Units for Time Incentive PCDs</t>
  </si>
  <si>
    <t>Cumulative Expected Outputs</t>
  </si>
  <si>
    <t>Cumulative outputs covered by PCD</t>
  </si>
  <si>
    <t>Expected per year expenditure</t>
  </si>
  <si>
    <t>Expenditure profile covered by PCD</t>
  </si>
  <si>
    <t>Actual Cumulative Outputs</t>
  </si>
  <si>
    <t>Actual cumulative outputs covered by PCD</t>
  </si>
  <si>
    <t>Ofwat will populate individual PCD data across the input sheets based on information submitted by companies in their Delivery Plans, APRs or requests for information that Ofwat will issue where data is not readily available.</t>
  </si>
  <si>
    <t>Distinction of substitution complexity</t>
  </si>
  <si>
    <t>Water Supply Final Determination PCD Model</t>
  </si>
  <si>
    <t>Substitution rate - to high</t>
  </si>
  <si>
    <t>Non-delivery PCD adjustment rate for high complexity substitution schemes</t>
  </si>
  <si>
    <t>Substitution rate - to base-overlap schemes</t>
  </si>
  <si>
    <t>Non-delivery PCD adjustment rate for base-overlap substitution schemes</t>
  </si>
  <si>
    <t>Substitution rate -  to medium</t>
  </si>
  <si>
    <t>Non-delivery PCD adjustment rate for medium complexity substitution schemes</t>
  </si>
  <si>
    <t>Substitution rate -  to low</t>
  </si>
  <si>
    <t>Non-delivery PCD adjustment rate for low complexity substitution schemes</t>
  </si>
  <si>
    <t>Substitution rate -  to very low</t>
  </si>
  <si>
    <t>Non-delivery PCD adjustment rate for very low complexity substitution schemes</t>
  </si>
  <si>
    <t>Inputs - Substitution</t>
  </si>
  <si>
    <t>Substitution amount - to high</t>
  </si>
  <si>
    <t>Output not delivered by high complexity substitution schemes</t>
  </si>
  <si>
    <t>Substitution amount - to base-overlap schemes</t>
  </si>
  <si>
    <t>Output not delivered by base-overlap substitution schemes</t>
  </si>
  <si>
    <t>Substitution amount -  to medium</t>
  </si>
  <si>
    <t>Output not delivered by medium complexity substitution schemes</t>
  </si>
  <si>
    <t>Substitution amount -  to low</t>
  </si>
  <si>
    <t>Output not delivered by low complexity substitution schemes</t>
  </si>
  <si>
    <t>Substitution amount -  to very low</t>
  </si>
  <si>
    <t>Output not delivered by very low complexity substitution schemes</t>
  </si>
  <si>
    <t>Original allowance (per year)</t>
  </si>
  <si>
    <t>Original scheme level allowance</t>
  </si>
  <si>
    <t>Revised AMP8 allowance</t>
  </si>
  <si>
    <t>Revised scheme level allowance</t>
  </si>
  <si>
    <t>Months delivered late</t>
  </si>
  <si>
    <t>Number of months a PCD has delivered late</t>
  </si>
  <si>
    <t>APR tables</t>
  </si>
  <si>
    <t>Output delivered late</t>
  </si>
  <si>
    <t>Volume of output a PCD has delivered late</t>
  </si>
  <si>
    <t>Output not delivered</t>
  </si>
  <si>
    <t>Volume of output a PCD has not delivered</t>
  </si>
  <si>
    <t>Max number of months</t>
  </si>
  <si>
    <t>Maximum number of months for a PCD</t>
  </si>
  <si>
    <t>Year delivered late / not delivered</t>
  </si>
  <si>
    <t>Year in which a PCD was delivered late or not delivered</t>
  </si>
  <si>
    <t>Number of FD investigations allowed</t>
  </si>
  <si>
    <t>Number of storm overflow investigations allowed at Final Determination</t>
  </si>
  <si>
    <t>Wastewater Other WINEP PCD Model</t>
  </si>
  <si>
    <t>FD allowance</t>
  </si>
  <si>
    <t>Final Determination allowance for storm overflow investigations</t>
  </si>
  <si>
    <t>Number of FD investigations completed</t>
  </si>
  <si>
    <t>Number of storm overflow investigations completed at Final Determination</t>
  </si>
  <si>
    <t>Delivery plan reporting</t>
  </si>
  <si>
    <t>Number of new investigations</t>
  </si>
  <si>
    <t>Number of new storm overflow investigations</t>
  </si>
  <si>
    <t>Actual cost of completed FD investigations</t>
  </si>
  <si>
    <t>Cost of completed storm overflow investigations completed at Final Determination</t>
  </si>
  <si>
    <t>Actual cost of new investigations</t>
  </si>
  <si>
    <t>Cost of new storm overflow investigations</t>
  </si>
  <si>
    <t>Uncertainty mechanism spend</t>
  </si>
  <si>
    <t>Uncertainty mechanism allowance</t>
  </si>
  <si>
    <t>Expenditure profile</t>
  </si>
  <si>
    <t>Expenditure profile for uncertainty mechanism</t>
  </si>
  <si>
    <t>Output source log</t>
  </si>
  <si>
    <t>Output</t>
  </si>
  <si>
    <t>Dependent model</t>
  </si>
  <si>
    <t>Total PCD adjustments as calculated in current model</t>
  </si>
  <si>
    <t>Total PCD adjustments as calculated in current model to be used as an input into the Revenue adjustments feeder model</t>
  </si>
  <si>
    <t>Revenue adjustments feeder model</t>
  </si>
  <si>
    <t>Output for Cost Sharing</t>
  </si>
  <si>
    <t>Non-delivery PCD adjustments as calculated in the current model</t>
  </si>
  <si>
    <t>Non-delivery PCD adjustments as calculated in the current model to be used as an input into the Cost Sharing model</t>
  </si>
  <si>
    <t>Cost Sharing model</t>
  </si>
  <si>
    <t>Output for Time Incentives</t>
  </si>
  <si>
    <t>Summary of total time incentives adjustments</t>
  </si>
  <si>
    <t>N/A</t>
  </si>
  <si>
    <t>This input sheet contains lists used for drop down elements in the rest of the model</t>
  </si>
  <si>
    <t>Expenditure area</t>
  </si>
  <si>
    <t>Substitution levels</t>
  </si>
  <si>
    <t>Years</t>
  </si>
  <si>
    <t>Base</t>
  </si>
  <si>
    <t>WR</t>
  </si>
  <si>
    <t>Y</t>
  </si>
  <si>
    <t>Yearly</t>
  </si>
  <si>
    <t>High</t>
  </si>
  <si>
    <t>Enhancement</t>
  </si>
  <si>
    <t>WN+</t>
  </si>
  <si>
    <t>Standard Enhancement (40:40)</t>
  </si>
  <si>
    <t>Non-Delivery Mechanism</t>
  </si>
  <si>
    <t>N</t>
  </si>
  <si>
    <t>Monthly</t>
  </si>
  <si>
    <t>Base-overlap schemes</t>
  </si>
  <si>
    <t>WWN+</t>
  </si>
  <si>
    <t>25:25</t>
  </si>
  <si>
    <t>Medium</t>
  </si>
  <si>
    <t>BIO</t>
  </si>
  <si>
    <t>40:10</t>
  </si>
  <si>
    <t>Low</t>
  </si>
  <si>
    <t>ADDN1</t>
  </si>
  <si>
    <t>Very Low</t>
  </si>
  <si>
    <t>ADDN2</t>
  </si>
  <si>
    <t>Total</t>
  </si>
  <si>
    <t>Unit</t>
  </si>
  <si>
    <t>Constant</t>
  </si>
  <si>
    <t>Non-delivery PCD PAYG Rate</t>
  </si>
  <si>
    <t>Non-delivery PCD PAYG Rate - base (WR)</t>
  </si>
  <si>
    <t>%</t>
  </si>
  <si>
    <t>Non-delivery PCD PAYG Rate - base (WN+)</t>
  </si>
  <si>
    <t>Non-delivery PCD PAYG Rate - base (WWN+)</t>
  </si>
  <si>
    <t>Non-delivery PCD PAYG Rate - base (BIO)</t>
  </si>
  <si>
    <t>Non-delivery PCD PAYG Rate - base (ADDN1)</t>
  </si>
  <si>
    <t>Non-delivery PCD PAYG Rate - base (ADDN2)</t>
  </si>
  <si>
    <t>Non-delivery PCD PAYG Rate - enhancement (WR)</t>
  </si>
  <si>
    <t>Non-delivery PCD PAYG Rate - enhancement (WN+)</t>
  </si>
  <si>
    <t>Non-delivery PCD PAYG Rate - enhancement (WWN+)</t>
  </si>
  <si>
    <t>Non-delivery PCD PAYG Rate - enhancement (BIO)</t>
  </si>
  <si>
    <t>Non-delivery PCD PAYG Rate - enhancement (ADDN1)</t>
  </si>
  <si>
    <t>Non-delivery PCD PAYG Rate - enhancement (ADDN2)</t>
  </si>
  <si>
    <t>Note: Non-delivery PCD Revenue adjustment rate is 1 - RCV adjustment rate.</t>
  </si>
  <si>
    <t>Time incentive PAYG Rate</t>
  </si>
  <si>
    <t>Time incentive PAYG Rate - base (WR)</t>
  </si>
  <si>
    <t>Time incentive PAYG Rate - base (WN+)</t>
  </si>
  <si>
    <t>Time incentive PAYG Rate - base (WWN+)</t>
  </si>
  <si>
    <t>Time incentive PAYG Rate - base (BIO)</t>
  </si>
  <si>
    <t>Time incentive PAYG Rate - base (ADDN1)</t>
  </si>
  <si>
    <t>Time incentive PAYG Rate - base (ADDN2)</t>
  </si>
  <si>
    <t>Time incentive PAYG Rate - enhancement (WR)</t>
  </si>
  <si>
    <t>Time incentive PAYG Rate - enhancement (WN+)</t>
  </si>
  <si>
    <t>Time incentive PAYG Rate - enhancement (WWN+)</t>
  </si>
  <si>
    <t>Time incentive PAYG Rate - enhancement (BIO)</t>
  </si>
  <si>
    <t>Time incentive PAYG Rate - enhancement (ADDN1)</t>
  </si>
  <si>
    <t>Time incentive PAYG Rate - enhancement (ADDN2)</t>
  </si>
  <si>
    <t>Note: Time incentives Revenue adjustment rate is 1 - RCV adjustment rate.</t>
  </si>
  <si>
    <t>WACC</t>
  </si>
  <si>
    <t>WACC (WR)</t>
  </si>
  <si>
    <t>WACC (WN+)</t>
  </si>
  <si>
    <t>WACC (WWN+)</t>
  </si>
  <si>
    <t>WACC (BIO)</t>
  </si>
  <si>
    <t>WACC (ADDN1)</t>
  </si>
  <si>
    <t>WACC (ADDN2)</t>
  </si>
  <si>
    <t xml:space="preserve">This input sheet captures the expected output of each PCD as of final determinations. For PCDs with monthly time incentives, where the allowance is recalculated based on units delivered or where substitution between outputs is allowed, please also fill in the additional input sheets. </t>
  </si>
  <si>
    <t>Expected cumulative outputs</t>
  </si>
  <si>
    <t>Company</t>
  </si>
  <si>
    <t>31/3/2024</t>
  </si>
  <si>
    <t>AMP7</t>
  </si>
  <si>
    <t>AMP8</t>
  </si>
  <si>
    <t>AMP9</t>
  </si>
  <si>
    <t>Is non-delivery penalty waived?</t>
  </si>
  <si>
    <t>Expected output - units</t>
  </si>
  <si>
    <t>Total AMP8 Expenditure</t>
  </si>
  <si>
    <t>Message</t>
  </si>
  <si>
    <t>Include in PCD non-delivery calculation</t>
  </si>
  <si>
    <t>Include in TI calculations</t>
  </si>
  <si>
    <t>Check: Units match</t>
  </si>
  <si>
    <t>WR / WN+ / WWN + / BIO</t>
  </si>
  <si>
    <t>Base, Standard enh, IED, CWQM/Investigations</t>
  </si>
  <si>
    <t>Delivery/Non-Delivery Mechanism</t>
  </si>
  <si>
    <t>Y/N</t>
  </si>
  <si>
    <t>Yearly/Monthly</t>
  </si>
  <si>
    <t>level</t>
  </si>
  <si>
    <t>units</t>
  </si>
  <si>
    <t>£</t>
  </si>
  <si>
    <t>T/F</t>
  </si>
  <si>
    <t>Example</t>
  </si>
  <si>
    <t>PCDB1</t>
  </si>
  <si>
    <t>Mains renewals</t>
  </si>
  <si>
    <t>metres</t>
  </si>
  <si>
    <t>PCDWW32b</t>
  </si>
  <si>
    <t>Spend on Coastal and Riverine Erosion</t>
  </si>
  <si>
    <r>
      <rPr>
        <sz val="10"/>
        <color rgb="FF000000"/>
        <rFont val="Aptos Narrow"/>
        <family val="2"/>
      </rPr>
      <t>£</t>
    </r>
    <r>
      <rPr>
        <sz val="10"/>
        <color rgb="FF000000"/>
        <rFont val="Calibri"/>
        <family val="2"/>
      </rPr>
      <t>m</t>
    </r>
  </si>
  <si>
    <t>PR19PR-4</t>
  </si>
  <si>
    <t>PR19 ODI (legacy)</t>
  </si>
  <si>
    <t>Internal interconnection delivery</t>
  </si>
  <si>
    <t>Ml/d</t>
  </si>
  <si>
    <t>PCDW11a</t>
  </si>
  <si>
    <t>Supply</t>
  </si>
  <si>
    <t>WAFU Benefit [Total]</t>
  </si>
  <si>
    <t>WAFU Benefit [High]</t>
  </si>
  <si>
    <t>WAFU Benefit [Base Overlap Scheme]</t>
  </si>
  <si>
    <t>WAFU Benefit [Medium]</t>
  </si>
  <si>
    <t>WAFU Benefit [Low]</t>
  </si>
  <si>
    <t>WAFU Benefit [Very Low]</t>
  </si>
  <si>
    <t>PCDWW10</t>
  </si>
  <si>
    <t>PR24 Phosphorus removal</t>
  </si>
  <si>
    <t>£/PE/year</t>
  </si>
  <si>
    <t>PE, 000s</t>
  </si>
  <si>
    <t>PCDW16b</t>
  </si>
  <si>
    <t>Resilience interconnector</t>
  </si>
  <si>
    <t>Network connectivity improvements</t>
  </si>
  <si>
    <t>km</t>
  </si>
  <si>
    <t>£/year</t>
  </si>
  <si>
    <t>Input from Delivery mechanism model</t>
  </si>
  <si>
    <t>Scheme 1</t>
  </si>
  <si>
    <t>Scheme 2</t>
  </si>
  <si>
    <t>Scheme 3</t>
  </si>
  <si>
    <t>Scheme 4</t>
  </si>
  <si>
    <t>Scheme 5</t>
  </si>
  <si>
    <t>Scheme 6</t>
  </si>
  <si>
    <t>Scheme 7</t>
  </si>
  <si>
    <t>Scheme 8</t>
  </si>
  <si>
    <t>Scheme 9</t>
  </si>
  <si>
    <t>Scheme 10</t>
  </si>
  <si>
    <t>This input sheet captures the actual outputs delivered for each PCD</t>
  </si>
  <si>
    <t>Actual cumulative outputs</t>
  </si>
  <si>
    <t>Actual output - units</t>
  </si>
  <si>
    <t>This input sheet allows users to calculate adjustments from PCDs that allow substituting between outputs. These PCDs include Water Supply. The inputs required on this sheet are the substitution rate and substitution amount for each complexity level</t>
  </si>
  <si>
    <t>Amount not delivered</t>
  </si>
  <si>
    <t>Total adjustment</t>
  </si>
  <si>
    <t>Substitution PCD adjustment profiling</t>
  </si>
  <si>
    <t>Complexity</t>
  </si>
  <si>
    <t>unit</t>
  </si>
  <si>
    <t>£m</t>
  </si>
  <si>
    <r>
      <rPr>
        <b/>
        <sz val="10"/>
        <color rgb="FF000000"/>
        <rFont val="Aptos Narrow"/>
        <family val="2"/>
      </rPr>
      <t>£</t>
    </r>
    <r>
      <rPr>
        <b/>
        <sz val="10"/>
        <color rgb="FF000000"/>
        <rFont val="Calibri"/>
        <family val="2"/>
      </rPr>
      <t>m</t>
    </r>
  </si>
  <si>
    <t>This input sheet captures the adjustment to allowances for each PCD where allowances are being recalculated based on actual outpus delivered. The input is the adjustment applied to allowances. A non-delivery clawback should be inputted as a negative adjustment</t>
  </si>
  <si>
    <t>Total AMP8 adjustment</t>
  </si>
  <si>
    <t>Adjustment to allowances</t>
  </si>
  <si>
    <t>Annual profile Adjustment to allowances</t>
  </si>
  <si>
    <t>PCDW11b</t>
  </si>
  <si>
    <t>Supply Interconnectors</t>
  </si>
  <si>
    <t>PCDWW27</t>
  </si>
  <si>
    <t>PR24 Growth at STWs</t>
  </si>
  <si>
    <t>PCDWW5</t>
  </si>
  <si>
    <t>Storm Overflows</t>
  </si>
  <si>
    <t>This input sheet allows users to calculate adjustments from PR19 Legacy and Carryover PCDs. These PCDs include those in the WINEP and GER Carryover PCDs and PR19 ODI PCDs. Input needs to include a separate line for when units are delivered late in different months.</t>
  </si>
  <si>
    <t>Total penalty</t>
  </si>
  <si>
    <t>Months</t>
  </si>
  <si>
    <t>months</t>
  </si>
  <si>
    <t>Year ending</t>
  </si>
  <si>
    <t>PCDPR19-3</t>
  </si>
  <si>
    <t>Long term supply demand schemes</t>
  </si>
  <si>
    <t>Unit cost per investigation</t>
  </si>
  <si>
    <t xml:space="preserve">Number of new investigations above FD </t>
  </si>
  <si>
    <t>Total number of investigations</t>
  </si>
  <si>
    <t>Number of investigations qualifying for UM</t>
  </si>
  <si>
    <t>Actual no. of investigations &gt; allowed no.?</t>
  </si>
  <si>
    <t>Actual cost of new investigations above FD</t>
  </si>
  <si>
    <t>Total actual cost of investigations</t>
  </si>
  <si>
    <t>Actual cost of investigations &gt; allowed cost?</t>
  </si>
  <si>
    <t>UM triggered?</t>
  </si>
  <si>
    <t>New investigations unit cost</t>
  </si>
  <si>
    <t>Is new investigation unit cost broadly consistent with FD unit cost</t>
  </si>
  <si>
    <t>UM allowance</t>
  </si>
  <si>
    <t> </t>
  </si>
  <si>
    <t>(£m/ investigation)</t>
  </si>
  <si>
    <t>Yes/No</t>
  </si>
  <si>
    <t xml:space="preserve"> £m</t>
  </si>
  <si>
    <t xml:space="preserve">- </t>
  </si>
  <si>
    <t>No</t>
  </si>
  <si>
    <t>*This is no. of investigations once total no. of investigations exceeds FD requirement AND total cost meets FD allowance. To be calculated in an offline spreadsheet which will be developed and distributed in due course.</t>
  </si>
  <si>
    <t>Enhancement category</t>
  </si>
  <si>
    <t>Variation in uncertainty mechanism</t>
  </si>
  <si>
    <t>Uncertainty mechanism profile</t>
  </si>
  <si>
    <t>Cost sharing category</t>
  </si>
  <si>
    <t>2025-26</t>
  </si>
  <si>
    <t>2026-27</t>
  </si>
  <si>
    <t>2027-28</t>
  </si>
  <si>
    <t>2028-29</t>
  </si>
  <si>
    <t>2029-30</t>
  </si>
  <si>
    <t xml:space="preserve"> Storm overflow investigations </t>
  </si>
  <si>
    <t xml:space="preserve"> Storm overflows </t>
  </si>
  <si>
    <t xml:space="preserve"> P-removal </t>
  </si>
  <si>
    <t>This calculation sheet determines the non-delivery PCD adjustment based on under-delivery against target and non-delivery rate</t>
  </si>
  <si>
    <t>Allowed expenditure profile</t>
  </si>
  <si>
    <t>Non-delivery PCD reprofiling</t>
  </si>
  <si>
    <t>Non-delivery PCD adjustment check</t>
  </si>
  <si>
    <t>Non-delivery PCD adjustment</t>
  </si>
  <si>
    <t xml:space="preserve"> </t>
  </si>
  <si>
    <t>This calculation sheet determines the TI underperformance adjustment</t>
  </si>
  <si>
    <t>TI underperformance (Number of units delivered late)</t>
  </si>
  <si>
    <t>TI Underperformance adjustment</t>
  </si>
  <si>
    <t>TI underperformance adjustment (all AMPs)</t>
  </si>
  <si>
    <t>This calculation sheet determines the TI outperformance adjustment</t>
  </si>
  <si>
    <t>TI outperformance (Number of units delivered on time)</t>
  </si>
  <si>
    <t>TI outperformance adjustment</t>
  </si>
  <si>
    <t>TI outperformance adjustment (all AMPs)</t>
  </si>
  <si>
    <t>This output sheet summarises the company adjustment acorss all PCDs by price control and type of adjustment</t>
  </si>
  <si>
    <t>Annual adjustment</t>
  </si>
  <si>
    <t>Area</t>
  </si>
  <si>
    <t>Adjustment type</t>
  </si>
  <si>
    <t>Non-delivery PCD adjustments</t>
  </si>
  <si>
    <t>Time Incentive PCD adjustments</t>
  </si>
  <si>
    <t>Time incentive PCD adjustments</t>
  </si>
  <si>
    <t>Time Value of Money adjustment factors</t>
  </si>
  <si>
    <t>Time Value of Money adjustments</t>
  </si>
  <si>
    <t>Total Adjustment</t>
  </si>
  <si>
    <t>Uncertainty mechanism</t>
  </si>
  <si>
    <t>Uncertainty mechanism adjustment</t>
  </si>
  <si>
    <t>Time value of money adjustment</t>
  </si>
  <si>
    <t>Uncertainty mechanism (TVM adjusted)</t>
  </si>
  <si>
    <r>
      <t xml:space="preserve">This output sheet summarises the company Non-delivery PCD adjustments across all PCDs by price control and type of adjustment for the purpose of the cost sharing model. </t>
    </r>
    <r>
      <rPr>
        <b/>
        <i/>
        <sz val="11"/>
        <color rgb="FFC00000"/>
        <rFont val="Aptos Narrow"/>
        <family val="2"/>
        <scheme val="minor"/>
      </rPr>
      <t>This excludes Time Incentive and Time Value of Money adjustments</t>
    </r>
  </si>
  <si>
    <t>Cost sharing model input label</t>
  </si>
  <si>
    <t xml:space="preserve">Price control deliverables adjustment - standard base - real (WR) </t>
  </si>
  <si>
    <t xml:space="preserve">Price control deliverables adjustment - standard base - real (WN+) </t>
  </si>
  <si>
    <t xml:space="preserve">Price control deliverables adjustment - standard base - real (WWN+) </t>
  </si>
  <si>
    <t xml:space="preserve">Price control deliverables adjustment - standard base - real (BIO) </t>
  </si>
  <si>
    <t xml:space="preserve">Price control deliverables adjustment - standard base - real (ADDN1) </t>
  </si>
  <si>
    <t xml:space="preserve">Price control deliverables adjustment - standard base - real (ADDN2) </t>
  </si>
  <si>
    <t xml:space="preserve">Price control deliverables adjustment - standard enhancement - real (WR) </t>
  </si>
  <si>
    <t xml:space="preserve">Price control deliverables adjustment - standard enhancement - real (WN+) </t>
  </si>
  <si>
    <t xml:space="preserve">Price control deliverables adjustment - standard enhancement - real (WWN+) </t>
  </si>
  <si>
    <t xml:space="preserve">Price control deliverables adjustment - standard enhancement - real (BIO) </t>
  </si>
  <si>
    <t xml:space="preserve">Price control deliverables adjustment - standard enhancement - real (ADDN1) </t>
  </si>
  <si>
    <t xml:space="preserve">Price control deliverables adjustment - standard enhancement - real (ADDN2) </t>
  </si>
  <si>
    <t xml:space="preserve">Price control deliverables adjustment - 25:25 cost sharing - real (WR) </t>
  </si>
  <si>
    <t xml:space="preserve">Price control deliverables adjustment - 25:25 cost sharing - real (WN+) </t>
  </si>
  <si>
    <t xml:space="preserve">Price control deliverables adjustment - 25:25 cost sharing - real (WWN+) </t>
  </si>
  <si>
    <t xml:space="preserve">Price control deliverables adjustment - 25:25 cost sharing - real (BIO) </t>
  </si>
  <si>
    <t xml:space="preserve">Price control deliverables adjustment - 25:25 cost sharing - real (ADDN1) </t>
  </si>
  <si>
    <t xml:space="preserve">Price control deliverables adjustment - 25:25 cost sharing - real (ADDN2) </t>
  </si>
  <si>
    <t xml:space="preserve">Price control deliverables adjustment - 40:10 cost sharing - real (WR) </t>
  </si>
  <si>
    <t xml:space="preserve">Price control deliverables adjustment - 40:10 cost sharing - real (WN+) </t>
  </si>
  <si>
    <t xml:space="preserve">Price control deliverables adjustment - 40:10 cost sharing - real (WWN+) </t>
  </si>
  <si>
    <t xml:space="preserve">Price control deliverables adjustment - 40:10 cost sharing - real (BIO) </t>
  </si>
  <si>
    <t xml:space="preserve">Price control deliverables adjustment - 40:10 cost sharing - real (ADDN1) </t>
  </si>
  <si>
    <t xml:space="preserve">Price control deliverables adjustment - 40:10 cost sharing - real (ADDN2) </t>
  </si>
  <si>
    <t xml:space="preserve">Price control deliverables adjustment - delivery mechanism allowance - real (WR) </t>
  </si>
  <si>
    <t>Delivery mechanism</t>
  </si>
  <si>
    <t xml:space="preserve">Price control deliverables adjustment - delivery mechanism allowance - real (WN+) </t>
  </si>
  <si>
    <t xml:space="preserve">Price control deliverables adjustment - delivery mechanism allowance - real (WWN+) </t>
  </si>
  <si>
    <t xml:space="preserve">Price control deliverables adjustment - delivery mechanism allowance - real (BIO) </t>
  </si>
  <si>
    <t xml:space="preserve">Price control deliverables adjustment - delivery mechanism allowance - real (ADDN1) </t>
  </si>
  <si>
    <t xml:space="preserve">Price control deliverables adjustment - delivery mechanism allowance - real (ADDN2) </t>
  </si>
  <si>
    <t>This output sheet summarises the company Time Incentive adjustments across all PCDs by price control and type of adjustment</t>
  </si>
  <si>
    <t>Adjustment</t>
  </si>
  <si>
    <t>Adjustment pre-time value of money</t>
  </si>
  <si>
    <t>Adjustment for time value of money</t>
  </si>
  <si>
    <t>This output sheet calculated the company RCV and revenue adjustments across all PCDs by price control</t>
  </si>
  <si>
    <t>RCV adjustment</t>
  </si>
  <si>
    <t>1 - PAYG</t>
  </si>
  <si>
    <t>RCV adjustment - non-delivery PCD adjustments</t>
  </si>
  <si>
    <t>RCV adjustment - Time incentive PCD adjustment</t>
  </si>
  <si>
    <t>RCV adjustment - uncertainty mechanism adjustment</t>
  </si>
  <si>
    <t>Total RCV adjustment</t>
  </si>
  <si>
    <t>Revenue adjustment</t>
  </si>
  <si>
    <t>PAYG</t>
  </si>
  <si>
    <t>Revenue adjustment - non-delivery PCD adjustments</t>
  </si>
  <si>
    <t>Revenue adjustment - Time incentive PCD adjustment</t>
  </si>
  <si>
    <t>Total Revenue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</si>
</sst>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164" formatCode="_-* #,##0.00_-;\-* #,##0.00_-;_-* &quot;-&quot;??_-;_-@_-"/>
    <numFmt numFmtId="165" formatCode="#,##0_);\(#,##0\);&quot;-  &quot;;&quot; &quot;@&quot; &quot;"/>
    <numFmt numFmtId="166" formatCode="#,##0.0_);\(#,##0.0\);&quot;-  &quot;;&quot; &quot;@&quot; &quot;"/>
    <numFmt numFmtId="167" formatCode="###0_);\(###0\);&quot;-  &quot;;&quot; &quot;@&quot; &quot;"/>
    <numFmt numFmtId="168" formatCode="mmmm\ yyyy;@"/>
    <numFmt numFmtId="169" formatCode="dd\ mmm\ yy_);\(###0\);&quot;-  &quot;;&quot; &quot;@&quot; &quot;"/>
    <numFmt numFmtId="170" formatCode="0;0;&quot;-&quot;"/>
    <numFmt numFmtId="171" formatCode="#,##0_);\(#,##0\);&quot;-  &quot;;&quot; &quot;@"/>
    <numFmt numFmtId="172" formatCode="dd/mm/yyyy;@"/>
    <numFmt numFmtId="173" formatCode="0.00%_);\-0.00%_);&quot;-  &quot;;&quot; &quot;@&quot; &quot;"/>
    <numFmt numFmtId="174" formatCode="#,###.000_);\(#,###.000\);&quot;-  &quot;;&quot; &quot;@&quot; &quot;"/>
    <numFmt numFmtId="175" formatCode="#,##0.00_);\(#,##0.00\);&quot;-  &quot;;&quot; &quot;@&quot; &quot;"/>
    <numFmt numFmtId="176" formatCode="[$-409]d\-mmm\-yyyy;@"/>
    <numFmt numFmtId="177" formatCode="yyyy\-mm\-dd;@"/>
    <numFmt numFmtId="178" formatCode="#,###_);\(#,###\);&quot;-  &quot;;&quot; &quot;@&quot; &quot;"/>
    <numFmt numFmtId="179" formatCode="_(* #,##0.0_);_(* \(#,##0.0\);_(* &quot;-&quot;??_);_(@_)"/>
    <numFmt numFmtId="180" formatCode="dd\ mmm\ yyyy_);;&quot;-  &quot;;&quot; &quot;@&quot; &quot;"/>
    <numFmt numFmtId="181" formatCode="dd\ mmm\ yy_);;&quot;-  &quot;;&quot; &quot;@&quot; &quot;"/>
    <numFmt numFmtId="182" formatCode="#,##0.0000_);\(#,##0.0000\);&quot;-  &quot;;&quot; &quot;@&quot; &quot;"/>
    <numFmt numFmtId="183" formatCode="0.000"/>
    <numFmt numFmtId="184" formatCode="#,###.0000_);\(#,###.0000\);&quot;-  &quot;;&quot; &quot;@&quot; &quot;"/>
    <numFmt numFmtId="185" formatCode="#,##0.000_);\(#,##0.000\);&quot;-  &quot;;&quot; &quot;@&quot; &quot;"/>
    <numFmt numFmtId="186" formatCode="#,###.0_);\(#,###.0\);&quot;-  &quot;;&quot; &quot;@&quot; &quot;"/>
    <numFmt numFmtId="187" formatCode="0.0000"/>
    <numFmt numFmtId="188" formatCode="0.0"/>
  </numFmts>
  <fonts count="74">
    <font>
      <sz val="11"/>
      <color theme="1"/>
      <name val="Aptos Narrow"/>
      <family val="2"/>
      <scheme val="minor"/>
    </font>
    <font>
      <sz val="11"/>
      <color theme="1"/>
      <name val="Arial"/>
      <family val="2"/>
    </font>
    <font>
      <sz val="11"/>
      <color theme="1"/>
      <name val="Arial"/>
      <family val="2"/>
    </font>
    <font>
      <sz val="11"/>
      <color theme="1"/>
      <name val="Arial"/>
      <family val="2"/>
    </font>
    <font>
      <i/>
      <sz val="11"/>
      <color rgb="FF7F7F7F"/>
      <name val="Aptos Narrow"/>
      <family val="2"/>
      <scheme val="minor"/>
    </font>
    <font>
      <b/>
      <sz val="11"/>
      <color theme="1"/>
      <name val="Aptos Narrow"/>
      <family val="2"/>
      <scheme val="minor"/>
    </font>
    <font>
      <sz val="24"/>
      <color theme="0"/>
      <name val="Aptos Narrow"/>
      <family val="2"/>
      <scheme val="minor"/>
    </font>
    <font>
      <sz val="10"/>
      <name val="Calibri"/>
      <family val="2"/>
    </font>
    <font>
      <sz val="10"/>
      <name val="Aptos Narrow"/>
      <family val="2"/>
      <scheme val="minor"/>
    </font>
    <font>
      <sz val="18"/>
      <name val="Aptos Narrow"/>
      <family val="2"/>
      <scheme val="minor"/>
    </font>
    <font>
      <sz val="10"/>
      <color rgb="FF000000"/>
      <name val="Calibri"/>
      <family val="2"/>
    </font>
    <font>
      <sz val="8"/>
      <color theme="1"/>
      <name val="Tahoma"/>
      <family val="2"/>
    </font>
    <font>
      <b/>
      <sz val="10"/>
      <color rgb="FF000000"/>
      <name val="Calibri"/>
      <family val="2"/>
    </font>
    <font>
      <u/>
      <sz val="10"/>
      <color rgb="FF000000"/>
      <name val="Calibri"/>
      <family val="2"/>
    </font>
    <font>
      <i/>
      <sz val="10"/>
      <name val="Calibri"/>
      <family val="2"/>
    </font>
    <font>
      <b/>
      <sz val="10"/>
      <name val="Calibri"/>
      <family val="2"/>
    </font>
    <font>
      <i/>
      <sz val="10"/>
      <color rgb="FF000000"/>
      <name val="Calibri"/>
      <family val="2"/>
    </font>
    <font>
      <b/>
      <sz val="10"/>
      <color rgb="FF000000"/>
      <name val="Aptos Narrow"/>
      <family val="2"/>
    </font>
    <font>
      <sz val="10"/>
      <color rgb="FF000000"/>
      <name val="Aptos Narrow"/>
      <family val="2"/>
    </font>
    <font>
      <sz val="10"/>
      <color theme="1"/>
      <name val="Calibri"/>
      <family val="2"/>
    </font>
    <font>
      <b/>
      <sz val="10"/>
      <color rgb="FFFF0000"/>
      <name val="Calibri"/>
      <family val="2"/>
    </font>
    <font>
      <sz val="10"/>
      <color rgb="FF000000"/>
      <name val="Calibri"/>
      <family val="2"/>
    </font>
    <font>
      <b/>
      <sz val="10"/>
      <color rgb="FF000000"/>
      <name val="Calibri"/>
      <family val="2"/>
    </font>
    <font>
      <b/>
      <sz val="10"/>
      <name val="Aptos Narrow"/>
      <family val="2"/>
      <scheme val="minor"/>
    </font>
    <font>
      <b/>
      <sz val="10"/>
      <name val="Arial"/>
      <family val="2"/>
    </font>
    <font>
      <u/>
      <sz val="10"/>
      <name val="Arial"/>
      <family val="2"/>
    </font>
    <font>
      <sz val="10"/>
      <name val="Arial"/>
      <family val="2"/>
    </font>
    <font>
      <sz val="8"/>
      <name val="Aptos Narrow"/>
      <family val="2"/>
      <scheme val="minor"/>
    </font>
    <font>
      <sz val="11"/>
      <color theme="1"/>
      <name val="Aptos Narrow"/>
      <family val="2"/>
      <scheme val="minor"/>
    </font>
    <font>
      <b/>
      <u/>
      <sz val="10"/>
      <name val="Calibri"/>
      <family val="2"/>
    </font>
    <font>
      <b/>
      <u/>
      <sz val="10"/>
      <color rgb="FF000000"/>
      <name val="Calibri"/>
      <family val="2"/>
    </font>
    <font>
      <b/>
      <u/>
      <sz val="11"/>
      <color theme="1"/>
      <name val="Aptos Narrow"/>
      <family val="2"/>
      <scheme val="minor"/>
    </font>
    <font>
      <b/>
      <i/>
      <sz val="11"/>
      <color rgb="FFC00000"/>
      <name val="Aptos Narrow"/>
      <family val="2"/>
      <scheme val="minor"/>
    </font>
    <font>
      <sz val="10"/>
      <color theme="1"/>
      <name val="Arial"/>
      <family val="2"/>
    </font>
    <font>
      <sz val="11"/>
      <color theme="1"/>
      <name val="Arial"/>
      <family val="2"/>
    </font>
    <font>
      <b/>
      <sz val="10"/>
      <color theme="0"/>
      <name val="Arial"/>
      <family val="2"/>
    </font>
    <font>
      <sz val="10"/>
      <color theme="0"/>
      <name val="Arial"/>
      <family val="2"/>
    </font>
    <font>
      <sz val="16"/>
      <color rgb="FF002664"/>
      <name val="Arial Rounded MT Bold"/>
      <family val="2"/>
    </font>
    <font>
      <sz val="14"/>
      <color rgb="FF002664"/>
      <name val="Arial Rounded MT Bold"/>
      <family val="2"/>
    </font>
    <font>
      <sz val="12"/>
      <color rgb="FF002664"/>
      <name val="Arial Rounded MT Bold"/>
      <family val="2"/>
    </font>
    <font>
      <sz val="10"/>
      <color indexed="12"/>
      <name val="Arial"/>
      <family val="2"/>
    </font>
    <font>
      <sz val="10"/>
      <color indexed="10"/>
      <name val="Arial"/>
      <family val="2"/>
    </font>
    <font>
      <i/>
      <sz val="10"/>
      <color rgb="FF00B050"/>
      <name val="Arial"/>
      <family val="2"/>
    </font>
    <font>
      <u/>
      <sz val="8"/>
      <color theme="10"/>
      <name val="Tahoma"/>
      <family val="2"/>
    </font>
    <font>
      <u/>
      <sz val="11"/>
      <color theme="10"/>
      <name val="Aptos Narrow"/>
      <family val="2"/>
      <scheme val="minor"/>
    </font>
    <font>
      <sz val="24"/>
      <color theme="0"/>
      <name val="Calibri"/>
      <family val="2"/>
    </font>
    <font>
      <sz val="18"/>
      <name val="Calibri"/>
      <family val="2"/>
    </font>
    <font>
      <b/>
      <sz val="18"/>
      <name val="Calibri"/>
      <family val="2"/>
    </font>
    <font>
      <u/>
      <sz val="11"/>
      <color theme="10"/>
      <name val="Arial"/>
      <family val="2"/>
    </font>
    <font>
      <u/>
      <sz val="11"/>
      <color theme="10"/>
      <name val="Calibri"/>
      <family val="2"/>
    </font>
    <font>
      <sz val="11"/>
      <color rgb="FF242424"/>
      <name val="Aptos Narrow"/>
      <family val="2"/>
    </font>
    <font>
      <sz val="10"/>
      <color theme="0"/>
      <name val="Calibri"/>
      <family val="2"/>
    </font>
    <font>
      <sz val="10"/>
      <color rgb="FF003595"/>
      <name val="Calibri"/>
      <family val="2"/>
    </font>
    <font>
      <sz val="10"/>
      <color rgb="FF0000FF"/>
      <name val="Calibri"/>
      <family val="2"/>
    </font>
    <font>
      <b/>
      <sz val="11"/>
      <color theme="1"/>
      <name val="Calibri"/>
      <family val="2"/>
    </font>
    <font>
      <i/>
      <sz val="11"/>
      <color rgb="FF7F7F7F"/>
      <name val="Calibri"/>
      <family val="2"/>
    </font>
    <font>
      <sz val="24"/>
      <color rgb="FFFFFFFF"/>
      <name val="Calibri"/>
      <family val="2"/>
    </font>
    <font>
      <sz val="16"/>
      <color rgb="FF003595"/>
      <name val="Calibri"/>
      <family val="2"/>
    </font>
    <font>
      <sz val="12"/>
      <color rgb="FF003595"/>
      <name val="Calibri"/>
      <family val="2"/>
    </font>
    <font>
      <u/>
      <sz val="10"/>
      <name val="Calibri"/>
      <family val="2"/>
    </font>
    <font>
      <sz val="10"/>
      <color rgb="FF0071CE"/>
      <name val="Calibri"/>
      <family val="2"/>
    </font>
    <font>
      <u/>
      <sz val="10"/>
      <color rgb="FF003595"/>
      <name val="Calibri"/>
      <family val="2"/>
    </font>
    <font>
      <sz val="10"/>
      <color rgb="FFD60037"/>
      <name val="Calibri"/>
      <family val="2"/>
    </font>
    <font>
      <sz val="10"/>
      <color rgb="FF006938"/>
      <name val="Calibri"/>
      <family val="2"/>
    </font>
    <font>
      <u/>
      <sz val="12"/>
      <color rgb="FF003595"/>
      <name val="Calibri"/>
      <family val="2"/>
    </font>
    <font>
      <sz val="11"/>
      <color rgb="FFFF0000"/>
      <name val="Arial"/>
      <family val="2"/>
    </font>
    <font>
      <sz val="10"/>
      <color rgb="FFFFFFFF"/>
      <name val="Calibri"/>
      <family val="2"/>
    </font>
    <font>
      <sz val="9"/>
      <color rgb="FF000000"/>
      <name val="Calibri"/>
      <family val="2"/>
    </font>
    <font>
      <sz val="10"/>
      <color rgb="FF003479"/>
      <name val="Calibri"/>
      <family val="2"/>
    </font>
    <font>
      <sz val="10"/>
      <color theme="10"/>
      <name val="Calibri"/>
      <family val="2"/>
    </font>
    <font>
      <sz val="11"/>
      <color theme="1"/>
      <name val="Calibri"/>
      <family val="2"/>
    </font>
    <font>
      <b/>
      <sz val="14"/>
      <name val="Calibri"/>
      <family val="2"/>
    </font>
    <font>
      <u/>
      <sz val="14"/>
      <name val="Calibri"/>
      <family val="2"/>
    </font>
    <font>
      <sz val="14"/>
      <name val="Calibri"/>
      <family val="2"/>
    </font>
  </fonts>
  <fills count="44">
    <fill>
      <patternFill patternType="none"/>
    </fill>
    <fill>
      <patternFill patternType="gray125"/>
    </fill>
    <fill>
      <patternFill patternType="solid">
        <fgColor rgb="FF003595"/>
        <bgColor indexed="64"/>
      </patternFill>
    </fill>
    <fill>
      <patternFill patternType="solid">
        <fgColor rgb="FFFFDB8E"/>
        <bgColor indexed="64"/>
      </patternFill>
    </fill>
    <fill>
      <patternFill patternType="solid">
        <fgColor rgb="FFFFFF99"/>
        <bgColor indexed="64"/>
      </patternFill>
    </fill>
    <fill>
      <patternFill patternType="solid">
        <fgColor theme="0"/>
        <bgColor indexed="64"/>
      </patternFill>
    </fill>
    <fill>
      <patternFill patternType="solid">
        <fgColor theme="0"/>
        <bgColor rgb="FF000000"/>
      </patternFill>
    </fill>
    <fill>
      <patternFill patternType="solid">
        <fgColor rgb="FFFFC000"/>
        <bgColor rgb="FF000000"/>
      </patternFill>
    </fill>
    <fill>
      <patternFill patternType="solid">
        <fgColor theme="8" tint="0.39997558519241921"/>
        <bgColor rgb="FF000000"/>
      </patternFill>
    </fill>
    <fill>
      <patternFill patternType="solid">
        <fgColor theme="2"/>
        <bgColor rgb="FF000000"/>
      </patternFill>
    </fill>
    <fill>
      <patternFill patternType="solid">
        <fgColor theme="0" tint="-4.9989318521683403E-2"/>
        <bgColor indexed="64"/>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003595"/>
        <bgColor rgb="FF000000"/>
      </patternFill>
    </fill>
    <fill>
      <patternFill patternType="solid">
        <fgColor rgb="FFFFDB8E"/>
        <bgColor rgb="FF000000"/>
      </patternFill>
    </fill>
    <fill>
      <patternFill patternType="solid">
        <fgColor rgb="FFCCCCCE"/>
        <bgColor rgb="FF000000"/>
      </patternFill>
    </fill>
    <fill>
      <patternFill patternType="solid">
        <fgColor rgb="FFB9D9EC"/>
        <bgColor rgb="FF000000"/>
      </patternFill>
    </fill>
    <fill>
      <patternFill patternType="solid">
        <fgColor rgb="FF94368D"/>
        <bgColor rgb="FF000000"/>
      </patternFill>
    </fill>
    <fill>
      <patternFill patternType="solid">
        <fgColor rgb="FF62A70F"/>
        <bgColor rgb="FF000000"/>
      </patternFill>
    </fill>
    <fill>
      <patternFill patternType="solid">
        <fgColor rgb="FFDCECF5"/>
        <bgColor rgb="FF000000"/>
      </patternFill>
    </fill>
    <fill>
      <patternFill patternType="solid">
        <fgColor rgb="FFE2E768"/>
        <bgColor rgb="FF000000"/>
      </patternFill>
    </fill>
    <fill>
      <patternFill patternType="solid">
        <fgColor rgb="FF57A1DF"/>
        <bgColor rgb="FF000000"/>
      </patternFill>
    </fill>
    <fill>
      <patternFill patternType="solid">
        <fgColor rgb="FFB97BB4"/>
        <bgColor rgb="FF000000"/>
      </patternFill>
    </fill>
    <fill>
      <patternFill patternType="solid">
        <fgColor rgb="FFFFB81D"/>
        <bgColor rgb="FF000000"/>
      </patternFill>
    </fill>
    <fill>
      <patternFill patternType="solid">
        <fgColor rgb="FF98C561"/>
        <bgColor rgb="FF000000"/>
      </patternFill>
    </fill>
    <fill>
      <patternFill patternType="solid">
        <fgColor rgb="FFDCECF5"/>
        <bgColor indexed="64"/>
      </patternFill>
    </fill>
    <fill>
      <patternFill patternType="solid">
        <fgColor rgb="FFFFFFFF"/>
        <bgColor rgb="FF000000"/>
      </patternFill>
    </fill>
  </fills>
  <borders count="5">
    <border>
      <left/>
      <right/>
      <top/>
      <bottom/>
      <diagonal/>
    </border>
    <border>
      <left style="thin">
        <color theme="0" tint="-0.24991607409894101"/>
      </left>
      <right/>
      <top style="thin">
        <color theme="0" tint="-0.24991607409894101"/>
      </top>
      <bottom style="thin">
        <color theme="0" tint="-0.24991607409894101"/>
      </bottom>
      <diagonal/>
    </border>
    <border>
      <left style="thin">
        <color theme="2"/>
      </left>
      <right style="thin">
        <color theme="2"/>
      </right>
      <top style="thin">
        <color theme="2"/>
      </top>
      <bottom style="thin">
        <color theme="2"/>
      </bottom>
      <diagonal/>
    </border>
    <border>
      <left style="thin">
        <color indexed="64"/>
      </left>
      <right style="thin">
        <color indexed="64"/>
      </right>
      <top style="thin">
        <color indexed="64"/>
      </top>
      <bottom style="thin">
        <color indexed="64"/>
      </bottom>
      <diagonal/>
    </border>
    <border>
      <left style="thin">
        <color rgb="FF003595"/>
      </left>
      <right style="thin">
        <color rgb="FF003595"/>
      </right>
      <top style="thin">
        <color rgb="FF003595"/>
      </top>
      <bottom style="thin">
        <color rgb="FF003595"/>
      </bottom>
      <diagonal/>
    </border>
  </borders>
  <cellStyleXfs count="74">
    <xf numFmtId="0" fontId="0" fillId="0" borderId="0"/>
    <xf numFmtId="0" fontId="4" fillId="0" borderId="0" applyNumberFormat="0" applyFill="0" applyBorder="0" applyAlignment="0" applyProtection="0"/>
    <xf numFmtId="165" fontId="7" fillId="0" borderId="0" applyFill="0" applyBorder="0" applyProtection="0">
      <alignment vertical="top"/>
    </xf>
    <xf numFmtId="167" fontId="7" fillId="0" borderId="0" applyFont="0" applyFill="0" applyBorder="0" applyProtection="0">
      <alignment vertical="top"/>
    </xf>
    <xf numFmtId="169" fontId="7" fillId="0" borderId="0" applyFill="0" applyBorder="0" applyProtection="0">
      <alignment vertical="top"/>
    </xf>
    <xf numFmtId="169" fontId="7" fillId="0" borderId="0" applyFont="0" applyFill="0" applyBorder="0" applyProtection="0">
      <alignment vertical="top"/>
    </xf>
    <xf numFmtId="171" fontId="7" fillId="0" borderId="0" applyFill="0" applyBorder="0" applyProtection="0">
      <alignment vertical="top"/>
    </xf>
    <xf numFmtId="172" fontId="10" fillId="3" borderId="1" applyProtection="0">
      <alignment vertical="top"/>
    </xf>
    <xf numFmtId="165" fontId="10" fillId="3" borderId="1" applyProtection="0">
      <alignment vertical="top"/>
    </xf>
    <xf numFmtId="173" fontId="10" fillId="3" borderId="1" applyProtection="0">
      <alignment vertical="top"/>
    </xf>
    <xf numFmtId="165" fontId="11" fillId="0" borderId="0" applyFont="0" applyFill="0" applyBorder="0" applyProtection="0">
      <alignment vertical="top"/>
    </xf>
    <xf numFmtId="165" fontId="7" fillId="0" borderId="0" applyBorder="0">
      <alignment vertical="top"/>
    </xf>
    <xf numFmtId="165" fontId="7" fillId="0" borderId="0" applyFill="0" applyBorder="0" applyProtection="0">
      <alignment vertical="top"/>
    </xf>
    <xf numFmtId="173" fontId="7" fillId="0" borderId="0" applyBorder="0">
      <alignment vertical="top"/>
    </xf>
    <xf numFmtId="9" fontId="28" fillId="0" borderId="0" applyFont="0" applyFill="0" applyBorder="0" applyAlignment="0" applyProtection="0"/>
    <xf numFmtId="0" fontId="33" fillId="0" borderId="0"/>
    <xf numFmtId="164" fontId="33" fillId="0" borderId="0" applyFont="0" applyFill="0" applyBorder="0" applyAlignment="0" applyProtection="0"/>
    <xf numFmtId="10" fontId="33" fillId="0" borderId="0" applyFont="0" applyFill="0" applyBorder="0" applyAlignment="0" applyProtection="0"/>
    <xf numFmtId="0" fontId="35" fillId="23"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179" fontId="33" fillId="20" borderId="0" applyNumberFormat="0" applyFont="0" applyBorder="0" applyAlignment="0" applyProtection="0"/>
    <xf numFmtId="0" fontId="33" fillId="21" borderId="0" applyNumberFormat="0" applyFont="0" applyBorder="0" applyAlignment="0" applyProtection="0"/>
    <xf numFmtId="171" fontId="40" fillId="0" borderId="0" applyNumberFormat="0" applyProtection="0">
      <alignment vertical="top"/>
    </xf>
    <xf numFmtId="171" fontId="41" fillId="0" borderId="0" applyNumberFormat="0" applyProtection="0">
      <alignment vertical="top"/>
    </xf>
    <xf numFmtId="171" fontId="26" fillId="22" borderId="0" applyNumberFormat="0" applyProtection="0">
      <alignment vertical="top"/>
    </xf>
    <xf numFmtId="9" fontId="33" fillId="0" borderId="0" applyFont="0" applyFill="0" applyBorder="0" applyAlignment="0" applyProtection="0"/>
    <xf numFmtId="0" fontId="42" fillId="0" borderId="0" applyNumberFormat="0" applyFill="0" applyBorder="0" applyProtection="0">
      <alignment vertical="top"/>
    </xf>
    <xf numFmtId="180" fontId="26" fillId="0" borderId="0" applyFont="0" applyFill="0" applyBorder="0" applyProtection="0">
      <alignment vertical="top"/>
    </xf>
    <xf numFmtId="181" fontId="26" fillId="0" borderId="0" applyFont="0" applyFill="0" applyBorder="0" applyProtection="0">
      <alignment vertical="top"/>
    </xf>
    <xf numFmtId="182" fontId="26" fillId="0" borderId="0" applyFont="0" applyFill="0" applyBorder="0" applyProtection="0">
      <alignment vertical="top"/>
    </xf>
    <xf numFmtId="0" fontId="37" fillId="0" borderId="0"/>
    <xf numFmtId="0" fontId="38" fillId="0" borderId="0"/>
    <xf numFmtId="0" fontId="39" fillId="0" borderId="0"/>
    <xf numFmtId="181" fontId="24" fillId="0" borderId="0" applyNumberFormat="0" applyFill="0" applyBorder="0" applyProtection="0">
      <alignment vertical="top"/>
    </xf>
    <xf numFmtId="0" fontId="25" fillId="0" borderId="0" applyNumberFormat="0" applyFill="0" applyBorder="0" applyProtection="0">
      <alignment vertical="top"/>
    </xf>
    <xf numFmtId="0" fontId="26" fillId="0" borderId="0" applyNumberFormat="0" applyFill="0" applyBorder="0" applyProtection="0">
      <alignment horizontal="right" vertical="top"/>
    </xf>
    <xf numFmtId="0" fontId="26" fillId="0" borderId="0"/>
    <xf numFmtId="0" fontId="34" fillId="0" borderId="0"/>
    <xf numFmtId="0" fontId="34" fillId="0" borderId="0"/>
    <xf numFmtId="0" fontId="28" fillId="0" borderId="0"/>
    <xf numFmtId="0" fontId="34" fillId="0" borderId="0"/>
    <xf numFmtId="164" fontId="34" fillId="0" borderId="0" applyFont="0" applyFill="0" applyBorder="0" applyAlignment="0" applyProtection="0"/>
    <xf numFmtId="9" fontId="34" fillId="0" borderId="0" applyFont="0" applyFill="0" applyBorder="0" applyAlignment="0" applyProtection="0"/>
    <xf numFmtId="165" fontId="11" fillId="0" borderId="0" applyFont="0" applyFill="0" applyBorder="0" applyProtection="0">
      <alignment vertical="top"/>
    </xf>
    <xf numFmtId="165" fontId="7" fillId="0" borderId="0" applyFill="0" applyBorder="0" applyProtection="0">
      <alignment vertical="top"/>
    </xf>
    <xf numFmtId="0" fontId="43" fillId="0" borderId="0" applyNumberFormat="0" applyFill="0" applyBorder="0" applyAlignment="0" applyProtection="0"/>
    <xf numFmtId="0" fontId="34" fillId="0" borderId="0"/>
    <xf numFmtId="0" fontId="34" fillId="0" borderId="0"/>
    <xf numFmtId="0" fontId="34" fillId="0" borderId="0"/>
    <xf numFmtId="0" fontId="33" fillId="0" borderId="0"/>
    <xf numFmtId="0" fontId="34" fillId="0" borderId="0"/>
    <xf numFmtId="0" fontId="3" fillId="0" borderId="0"/>
    <xf numFmtId="165" fontId="7" fillId="0" borderId="0" applyFill="0" applyBorder="0" applyProtection="0">
      <alignment vertical="top"/>
    </xf>
    <xf numFmtId="0" fontId="43" fillId="0" borderId="0" applyNumberFormat="0" applyFill="0" applyBorder="0" applyAlignment="0" applyProtection="0"/>
    <xf numFmtId="0" fontId="44" fillId="0" borderId="0" applyNumberFormat="0" applyFill="0" applyBorder="0" applyAlignment="0" applyProtection="0"/>
    <xf numFmtId="165" fontId="11" fillId="0" borderId="0" applyFont="0" applyFill="0" applyBorder="0" applyProtection="0">
      <alignment vertical="top"/>
    </xf>
    <xf numFmtId="165" fontId="2" fillId="0" borderId="0" applyFont="0" applyFill="0" applyBorder="0" applyProtection="0">
      <alignment vertical="top"/>
    </xf>
    <xf numFmtId="167" fontId="2" fillId="0" borderId="0" applyFont="0" applyFill="0" applyBorder="0" applyProtection="0">
      <alignment vertical="top"/>
    </xf>
    <xf numFmtId="0" fontId="48" fillId="0" borderId="0" applyNumberFormat="0" applyFill="0" applyBorder="0" applyAlignment="0" applyProtection="0"/>
    <xf numFmtId="9" fontId="28" fillId="0" borderId="0" applyFont="0" applyFill="0" applyBorder="0" applyAlignment="0" applyProtection="0"/>
    <xf numFmtId="165" fontId="2" fillId="0" borderId="0" applyFont="0" applyFill="0" applyBorder="0" applyProtection="0">
      <alignment vertical="top"/>
    </xf>
    <xf numFmtId="0" fontId="65" fillId="0" borderId="0" applyNumberFormat="0" applyFill="0" applyBorder="0" applyAlignment="0" applyProtection="0"/>
    <xf numFmtId="164" fontId="28" fillId="0" borderId="0" applyFont="0" applyFill="0" applyBorder="0" applyAlignment="0" applyProtection="0"/>
    <xf numFmtId="165" fontId="1" fillId="0" borderId="0" applyFont="0" applyFill="0" applyBorder="0" applyProtection="0">
      <alignment vertical="top"/>
    </xf>
    <xf numFmtId="165" fontId="1" fillId="0" borderId="0" applyFont="0" applyFill="0" applyBorder="0" applyProtection="0">
      <alignment vertical="top"/>
    </xf>
    <xf numFmtId="0" fontId="1" fillId="0" borderId="0"/>
  </cellStyleXfs>
  <cellXfs count="218">
    <xf numFmtId="0" fontId="0" fillId="0" borderId="0" xfId="0"/>
    <xf numFmtId="0" fontId="6" fillId="2" borderId="0" xfId="0" applyFont="1" applyFill="1" applyAlignment="1">
      <alignment vertical="top"/>
    </xf>
    <xf numFmtId="165" fontId="8" fillId="2" borderId="0" xfId="2" applyFont="1" applyFill="1">
      <alignment vertical="top"/>
    </xf>
    <xf numFmtId="165" fontId="8" fillId="0" borderId="0" xfId="2" applyFont="1" applyFill="1">
      <alignment vertical="top"/>
    </xf>
    <xf numFmtId="165" fontId="9" fillId="0" borderId="0" xfId="2" applyFont="1" applyFill="1">
      <alignment vertical="top"/>
    </xf>
    <xf numFmtId="0" fontId="6" fillId="2" borderId="0" xfId="0" applyFont="1" applyFill="1" applyAlignment="1">
      <alignment horizontal="left" vertical="top"/>
    </xf>
    <xf numFmtId="165" fontId="12" fillId="5" borderId="0" xfId="2" applyFont="1" applyFill="1" applyBorder="1">
      <alignment vertical="top"/>
    </xf>
    <xf numFmtId="165" fontId="13" fillId="5" borderId="0" xfId="2" applyFont="1" applyFill="1" applyBorder="1">
      <alignment vertical="top"/>
    </xf>
    <xf numFmtId="165" fontId="10" fillId="5" borderId="0" xfId="2" applyFont="1" applyFill="1" applyBorder="1" applyAlignment="1">
      <alignment horizontal="left" vertical="top"/>
    </xf>
    <xf numFmtId="169" fontId="7" fillId="5" borderId="0" xfId="4" applyFill="1" applyBorder="1">
      <alignment vertical="top"/>
    </xf>
    <xf numFmtId="170" fontId="7" fillId="6" borderId="0" xfId="0" applyNumberFormat="1" applyFont="1" applyFill="1" applyAlignment="1">
      <alignment horizontal="center" vertical="top"/>
    </xf>
    <xf numFmtId="169" fontId="14" fillId="5" borderId="0" xfId="4" applyFont="1" applyFill="1" applyBorder="1">
      <alignment vertical="top"/>
    </xf>
    <xf numFmtId="165" fontId="10" fillId="5" borderId="0" xfId="2" applyFont="1" applyFill="1" applyBorder="1">
      <alignment vertical="top"/>
    </xf>
    <xf numFmtId="169" fontId="15" fillId="5" borderId="0" xfId="4" applyFont="1" applyFill="1" applyBorder="1">
      <alignment vertical="top"/>
    </xf>
    <xf numFmtId="169" fontId="10" fillId="5" borderId="0" xfId="5" applyFont="1" applyFill="1" applyBorder="1">
      <alignment vertical="top"/>
    </xf>
    <xf numFmtId="171" fontId="7" fillId="5" borderId="0" xfId="6" applyFill="1" applyBorder="1">
      <alignment vertical="top"/>
    </xf>
    <xf numFmtId="170" fontId="7" fillId="5" borderId="0" xfId="0" applyNumberFormat="1" applyFont="1" applyFill="1" applyAlignment="1">
      <alignment horizontal="center" vertical="top"/>
    </xf>
    <xf numFmtId="171" fontId="7" fillId="5" borderId="0" xfId="6" applyFill="1" applyBorder="1" applyAlignment="1">
      <alignment horizontal="right" vertical="top"/>
    </xf>
    <xf numFmtId="0" fontId="0" fillId="5" borderId="0" xfId="0" applyFill="1"/>
    <xf numFmtId="171" fontId="7" fillId="7" borderId="0" xfId="6" applyFill="1" applyBorder="1" applyAlignment="1">
      <alignment horizontal="right" vertical="top"/>
    </xf>
    <xf numFmtId="171" fontId="7" fillId="8" borderId="0" xfId="6" applyFill="1" applyBorder="1" applyAlignment="1">
      <alignment horizontal="right" vertical="top"/>
    </xf>
    <xf numFmtId="171" fontId="7" fillId="9" borderId="0" xfId="6" applyFill="1" applyBorder="1" applyAlignment="1">
      <alignment horizontal="right" vertical="top"/>
    </xf>
    <xf numFmtId="0" fontId="5" fillId="5" borderId="0" xfId="0" applyFont="1" applyFill="1"/>
    <xf numFmtId="0" fontId="4" fillId="5" borderId="0" xfId="1" applyFill="1"/>
    <xf numFmtId="165" fontId="12" fillId="5" borderId="0" xfId="2" applyFont="1" applyFill="1" applyBorder="1" applyAlignment="1">
      <alignment horizontal="left" vertical="top"/>
    </xf>
    <xf numFmtId="169" fontId="12" fillId="5" borderId="0" xfId="5" applyFont="1" applyFill="1" applyBorder="1">
      <alignment vertical="top"/>
    </xf>
    <xf numFmtId="173" fontId="10" fillId="4" borderId="2" xfId="9" applyFill="1" applyBorder="1" applyProtection="1">
      <alignment vertical="top"/>
      <protection locked="0"/>
    </xf>
    <xf numFmtId="169" fontId="12" fillId="5" borderId="0" xfId="5" applyFont="1" applyFill="1" applyBorder="1" applyAlignment="1">
      <alignment horizontal="left" vertical="top"/>
    </xf>
    <xf numFmtId="165" fontId="12" fillId="5" borderId="0" xfId="2" applyFont="1" applyFill="1" applyBorder="1" applyAlignment="1">
      <alignment horizontal="left" vertical="top" wrapText="1"/>
    </xf>
    <xf numFmtId="171" fontId="15" fillId="5" borderId="0" xfId="6" applyFont="1" applyFill="1" applyBorder="1" applyAlignment="1">
      <alignment horizontal="left" vertical="top" wrapText="1"/>
    </xf>
    <xf numFmtId="170" fontId="15" fillId="5" borderId="0" xfId="0" applyNumberFormat="1" applyFont="1" applyFill="1" applyAlignment="1">
      <alignment horizontal="left" vertical="top" wrapText="1"/>
    </xf>
    <xf numFmtId="169" fontId="15" fillId="5" borderId="0" xfId="4" applyFont="1" applyFill="1" applyBorder="1" applyAlignment="1">
      <alignment horizontal="left" vertical="top" wrapText="1"/>
    </xf>
    <xf numFmtId="169" fontId="10" fillId="5" borderId="0" xfId="5" applyFont="1" applyFill="1" applyBorder="1" applyAlignment="1">
      <alignment horizontal="left" vertical="top"/>
    </xf>
    <xf numFmtId="165" fontId="4" fillId="5" borderId="0" xfId="1" applyNumberFormat="1" applyFill="1" applyBorder="1" applyAlignment="1">
      <alignment horizontal="left" vertical="top"/>
    </xf>
    <xf numFmtId="165" fontId="16" fillId="3" borderId="1" xfId="8" applyFont="1">
      <alignment vertical="top"/>
    </xf>
    <xf numFmtId="175" fontId="16" fillId="3" borderId="1" xfId="8" applyNumberFormat="1" applyFont="1">
      <alignment vertical="top"/>
    </xf>
    <xf numFmtId="174" fontId="7" fillId="0" borderId="0" xfId="11" applyNumberFormat="1">
      <alignment vertical="top"/>
    </xf>
    <xf numFmtId="171" fontId="15" fillId="5" borderId="0" xfId="6" applyFont="1" applyFill="1" applyBorder="1" applyAlignment="1">
      <alignment horizontal="right" vertical="top"/>
    </xf>
    <xf numFmtId="165" fontId="12" fillId="5" borderId="0" xfId="2" applyFont="1" applyFill="1" applyAlignment="1">
      <alignment horizontal="left" vertical="top" wrapText="1"/>
    </xf>
    <xf numFmtId="169" fontId="10" fillId="5" borderId="0" xfId="5" applyFont="1" applyFill="1">
      <alignment vertical="top"/>
    </xf>
    <xf numFmtId="169" fontId="12" fillId="5" borderId="0" xfId="5" applyFont="1" applyFill="1" applyAlignment="1">
      <alignment horizontal="left" vertical="top"/>
    </xf>
    <xf numFmtId="169" fontId="10" fillId="5" borderId="0" xfId="5" applyFont="1" applyFill="1" applyAlignment="1">
      <alignment horizontal="left" vertical="top"/>
    </xf>
    <xf numFmtId="165" fontId="12" fillId="5" borderId="0" xfId="2" applyFont="1" applyFill="1">
      <alignment vertical="top"/>
    </xf>
    <xf numFmtId="165" fontId="13" fillId="5" borderId="0" xfId="2" applyFont="1" applyFill="1">
      <alignment vertical="top"/>
    </xf>
    <xf numFmtId="169" fontId="7" fillId="5" borderId="0" xfId="4" applyFill="1">
      <alignment vertical="top"/>
    </xf>
    <xf numFmtId="165" fontId="10" fillId="5" borderId="0" xfId="2" applyFont="1" applyFill="1">
      <alignment vertical="top"/>
    </xf>
    <xf numFmtId="171" fontId="7" fillId="5" borderId="0" xfId="6" applyFill="1">
      <alignment vertical="top"/>
    </xf>
    <xf numFmtId="169" fontId="12" fillId="5" borderId="0" xfId="5" applyFont="1" applyFill="1">
      <alignment vertical="top"/>
    </xf>
    <xf numFmtId="169" fontId="15" fillId="5" borderId="0" xfId="4" applyFont="1" applyFill="1">
      <alignment vertical="top"/>
    </xf>
    <xf numFmtId="171" fontId="7" fillId="7" borderId="0" xfId="6" applyFill="1" applyAlignment="1">
      <alignment horizontal="right" vertical="top"/>
    </xf>
    <xf numFmtId="171" fontId="7" fillId="8" borderId="0" xfId="6" applyFill="1" applyAlignment="1">
      <alignment horizontal="right" vertical="top"/>
    </xf>
    <xf numFmtId="171" fontId="7" fillId="9" borderId="0" xfId="6" applyFill="1" applyAlignment="1">
      <alignment horizontal="right" vertical="top"/>
    </xf>
    <xf numFmtId="165" fontId="12" fillId="5" borderId="0" xfId="2" applyFont="1" applyFill="1" applyAlignment="1">
      <alignment horizontal="left" vertical="top"/>
    </xf>
    <xf numFmtId="171" fontId="15" fillId="5" borderId="0" xfId="6" applyFont="1" applyFill="1" applyAlignment="1">
      <alignment horizontal="left" vertical="top" wrapText="1"/>
    </xf>
    <xf numFmtId="171" fontId="7" fillId="5" borderId="0" xfId="6" applyFill="1" applyAlignment="1">
      <alignment horizontal="right" vertical="top"/>
    </xf>
    <xf numFmtId="165" fontId="4" fillId="5" borderId="0" xfId="1" applyNumberFormat="1" applyFill="1" applyAlignment="1">
      <alignment horizontal="left" vertical="top"/>
    </xf>
    <xf numFmtId="171" fontId="15" fillId="5" borderId="0" xfId="6" applyFont="1" applyFill="1" applyAlignment="1">
      <alignment horizontal="right" vertical="top"/>
    </xf>
    <xf numFmtId="176" fontId="15" fillId="5" borderId="0" xfId="4" applyNumberFormat="1" applyFont="1" applyFill="1" applyBorder="1">
      <alignment vertical="top"/>
    </xf>
    <xf numFmtId="0" fontId="19" fillId="0" borderId="0" xfId="0" applyFont="1"/>
    <xf numFmtId="175" fontId="7" fillId="0" borderId="0" xfId="11" applyNumberFormat="1">
      <alignment vertical="top"/>
    </xf>
    <xf numFmtId="165" fontId="20" fillId="5" borderId="0" xfId="2" applyFont="1" applyFill="1" applyBorder="1">
      <alignment vertical="top"/>
    </xf>
    <xf numFmtId="169" fontId="21" fillId="5" borderId="0" xfId="5" applyFont="1" applyFill="1">
      <alignment vertical="top"/>
    </xf>
    <xf numFmtId="169" fontId="22" fillId="5" borderId="0" xfId="5" applyFont="1" applyFill="1" applyAlignment="1">
      <alignment horizontal="left" vertical="top"/>
    </xf>
    <xf numFmtId="169" fontId="21" fillId="5" borderId="0" xfId="5" applyFont="1" applyFill="1" applyAlignment="1">
      <alignment horizontal="left" vertical="top"/>
    </xf>
    <xf numFmtId="0" fontId="5" fillId="0" borderId="0" xfId="0" applyFont="1"/>
    <xf numFmtId="178" fontId="7" fillId="0" borderId="0" xfId="11" applyNumberFormat="1">
      <alignment vertical="top"/>
    </xf>
    <xf numFmtId="165" fontId="8" fillId="5" borderId="0" xfId="2" applyFont="1" applyFill="1">
      <alignment vertical="top"/>
    </xf>
    <xf numFmtId="169" fontId="15" fillId="5" borderId="0" xfId="4" applyFont="1" applyFill="1" applyAlignment="1">
      <alignment horizontal="left" vertical="top" wrapText="1"/>
    </xf>
    <xf numFmtId="165" fontId="10" fillId="5" borderId="0" xfId="2" applyFont="1" applyFill="1" applyAlignment="1">
      <alignment horizontal="left" vertical="top"/>
    </xf>
    <xf numFmtId="165" fontId="24" fillId="0" borderId="0" xfId="2" applyFont="1">
      <alignment vertical="top"/>
    </xf>
    <xf numFmtId="165" fontId="25" fillId="0" borderId="0" xfId="2" applyFont="1">
      <alignment vertical="top"/>
    </xf>
    <xf numFmtId="165" fontId="7" fillId="0" borderId="0" xfId="2">
      <alignment vertical="top"/>
    </xf>
    <xf numFmtId="165" fontId="26" fillId="0" borderId="0" xfId="2" applyFont="1" applyAlignment="1">
      <alignment horizontal="left" vertical="top"/>
    </xf>
    <xf numFmtId="2" fontId="7" fillId="0" borderId="0" xfId="11" applyNumberFormat="1">
      <alignment vertical="top"/>
    </xf>
    <xf numFmtId="174" fontId="29" fillId="0" borderId="0" xfId="11" applyNumberFormat="1" applyFont="1">
      <alignment vertical="top"/>
    </xf>
    <xf numFmtId="175" fontId="16" fillId="10" borderId="1" xfId="8" applyNumberFormat="1" applyFont="1" applyFill="1">
      <alignment vertical="top"/>
    </xf>
    <xf numFmtId="174" fontId="7" fillId="10" borderId="0" xfId="11" applyNumberFormat="1" applyFill="1">
      <alignment vertical="top"/>
    </xf>
    <xf numFmtId="165" fontId="30" fillId="5" borderId="0" xfId="2" applyFont="1" applyFill="1" applyBorder="1" applyAlignment="1">
      <alignment horizontal="left" vertical="top"/>
    </xf>
    <xf numFmtId="0" fontId="31" fillId="0" borderId="0" xfId="0" applyFont="1"/>
    <xf numFmtId="169" fontId="12" fillId="5" borderId="0" xfId="5" applyFont="1" applyFill="1" applyBorder="1" applyAlignment="1">
      <alignment vertical="top" wrapText="1"/>
    </xf>
    <xf numFmtId="0" fontId="3" fillId="5" borderId="0" xfId="59" applyFill="1"/>
    <xf numFmtId="0" fontId="3" fillId="5" borderId="0" xfId="59" applyFill="1" applyAlignment="1">
      <alignment horizontal="center"/>
    </xf>
    <xf numFmtId="0" fontId="3" fillId="5" borderId="0" xfId="59" applyFill="1" applyAlignment="1">
      <alignment wrapText="1"/>
    </xf>
    <xf numFmtId="176" fontId="15" fillId="5" borderId="0" xfId="4" applyNumberFormat="1" applyFont="1" applyFill="1">
      <alignment vertical="top"/>
    </xf>
    <xf numFmtId="0" fontId="6" fillId="5" borderId="0" xfId="0" applyFont="1" applyFill="1" applyAlignment="1">
      <alignment vertical="top"/>
    </xf>
    <xf numFmtId="184" fontId="7" fillId="0" borderId="0" xfId="11" applyNumberFormat="1">
      <alignment vertical="top"/>
    </xf>
    <xf numFmtId="165" fontId="45" fillId="2" borderId="0" xfId="63" applyFont="1" applyFill="1">
      <alignment vertical="top"/>
    </xf>
    <xf numFmtId="165" fontId="7" fillId="2" borderId="0" xfId="2" applyFill="1">
      <alignment vertical="top"/>
    </xf>
    <xf numFmtId="165" fontId="2" fillId="0" borderId="0" xfId="64">
      <alignment vertical="top"/>
    </xf>
    <xf numFmtId="165" fontId="7" fillId="0" borderId="0" xfId="2" applyFill="1">
      <alignment vertical="top"/>
    </xf>
    <xf numFmtId="165" fontId="46" fillId="0" borderId="0" xfId="2" applyFont="1" applyFill="1">
      <alignment vertical="top"/>
    </xf>
    <xf numFmtId="165" fontId="47" fillId="0" borderId="0" xfId="2" applyFont="1" applyFill="1">
      <alignment vertical="top"/>
    </xf>
    <xf numFmtId="166" fontId="7" fillId="0" borderId="0" xfId="2" applyNumberFormat="1" applyFill="1" applyAlignment="1">
      <alignment horizontal="left" vertical="top"/>
    </xf>
    <xf numFmtId="165" fontId="20" fillId="0" borderId="0" xfId="2" applyFont="1" applyFill="1">
      <alignment vertical="top"/>
    </xf>
    <xf numFmtId="165" fontId="15" fillId="0" borderId="0" xfId="2" applyFont="1" applyFill="1">
      <alignment vertical="top"/>
    </xf>
    <xf numFmtId="165" fontId="23" fillId="0" borderId="0" xfId="2" applyFont="1" applyFill="1">
      <alignment vertical="top"/>
    </xf>
    <xf numFmtId="165" fontId="7" fillId="0" borderId="0" xfId="2" applyFill="1" applyAlignment="1">
      <alignment horizontal="left" vertical="center"/>
    </xf>
    <xf numFmtId="168" fontId="7" fillId="0" borderId="0" xfId="65" applyNumberFormat="1" applyFont="1" applyFill="1" applyAlignment="1">
      <alignment horizontal="left" vertical="top"/>
    </xf>
    <xf numFmtId="165" fontId="49" fillId="0" borderId="0" xfId="66" applyNumberFormat="1" applyFont="1" applyFill="1" applyAlignment="1">
      <alignment vertical="top"/>
    </xf>
    <xf numFmtId="165" fontId="7" fillId="0" borderId="0" xfId="2" applyFill="1" applyAlignment="1">
      <alignment horizontal="right" vertical="top"/>
    </xf>
    <xf numFmtId="165" fontId="50" fillId="0" borderId="0" xfId="64" applyFont="1" applyAlignment="1"/>
    <xf numFmtId="165" fontId="15" fillId="24" borderId="0" xfId="2" applyFont="1" applyFill="1">
      <alignment vertical="top"/>
    </xf>
    <xf numFmtId="165" fontId="10" fillId="5" borderId="4" xfId="2" applyFont="1" applyFill="1" applyBorder="1" applyAlignment="1">
      <alignment horizontal="left" vertical="center" wrapText="1"/>
    </xf>
    <xf numFmtId="176" fontId="15" fillId="0" borderId="0" xfId="4" applyNumberFormat="1" applyFont="1" applyFill="1" applyBorder="1">
      <alignment vertical="top"/>
    </xf>
    <xf numFmtId="169" fontId="15" fillId="0" borderId="0" xfId="4" applyFont="1" applyFill="1" applyBorder="1">
      <alignment vertical="top"/>
    </xf>
    <xf numFmtId="169" fontId="15" fillId="0" borderId="0" xfId="4" applyFont="1" applyFill="1">
      <alignment vertical="top"/>
    </xf>
    <xf numFmtId="174" fontId="7" fillId="26" borderId="0" xfId="11" applyNumberFormat="1" applyFill="1">
      <alignment vertical="top"/>
    </xf>
    <xf numFmtId="0" fontId="19" fillId="26" borderId="0" xfId="0" applyFont="1" applyFill="1"/>
    <xf numFmtId="2" fontId="7" fillId="26" borderId="0" xfId="11" applyNumberFormat="1" applyFill="1">
      <alignment vertical="top"/>
    </xf>
    <xf numFmtId="174" fontId="7" fillId="27" borderId="0" xfId="11" applyNumberFormat="1" applyFill="1">
      <alignment vertical="top"/>
    </xf>
    <xf numFmtId="0" fontId="19" fillId="27" borderId="0" xfId="0" applyFont="1" applyFill="1"/>
    <xf numFmtId="2" fontId="7" fillId="27" borderId="0" xfId="11" applyNumberFormat="1" applyFill="1">
      <alignment vertical="top"/>
    </xf>
    <xf numFmtId="174" fontId="7" fillId="28" borderId="0" xfId="11" applyNumberFormat="1" applyFill="1">
      <alignment vertical="top"/>
    </xf>
    <xf numFmtId="2" fontId="7" fillId="28" borderId="0" xfId="11" applyNumberFormat="1" applyFill="1">
      <alignment vertical="top"/>
    </xf>
    <xf numFmtId="174" fontId="7" fillId="29" borderId="0" xfId="11" applyNumberFormat="1" applyFill="1">
      <alignment vertical="top"/>
    </xf>
    <xf numFmtId="0" fontId="19" fillId="29" borderId="0" xfId="0" applyFont="1" applyFill="1"/>
    <xf numFmtId="185" fontId="7" fillId="0" borderId="0" xfId="11" applyNumberFormat="1">
      <alignment vertical="top"/>
    </xf>
    <xf numFmtId="185" fontId="0" fillId="5" borderId="0" xfId="0" applyNumberFormat="1" applyFill="1"/>
    <xf numFmtId="9" fontId="10" fillId="0" borderId="0" xfId="14" applyFont="1" applyFill="1" applyBorder="1" applyAlignment="1" applyProtection="1">
      <alignment vertical="top"/>
      <protection locked="0"/>
    </xf>
    <xf numFmtId="165" fontId="12" fillId="0" borderId="0" xfId="2" applyFont="1" applyFill="1">
      <alignment vertical="top"/>
    </xf>
    <xf numFmtId="49" fontId="19" fillId="0" borderId="0" xfId="0" applyNumberFormat="1" applyFont="1"/>
    <xf numFmtId="49" fontId="7" fillId="0" borderId="0" xfId="11" applyNumberFormat="1">
      <alignment vertical="top"/>
    </xf>
    <xf numFmtId="0" fontId="54" fillId="0" borderId="0" xfId="0" applyFont="1"/>
    <xf numFmtId="165" fontId="15" fillId="0" borderId="0" xfId="2" applyFont="1">
      <alignment vertical="top"/>
    </xf>
    <xf numFmtId="0" fontId="55" fillId="0" borderId="0" xfId="1" applyFont="1"/>
    <xf numFmtId="165" fontId="16" fillId="0" borderId="1" xfId="8" applyFont="1" applyFill="1">
      <alignment vertical="top"/>
    </xf>
    <xf numFmtId="0" fontId="45" fillId="2" borderId="0" xfId="0" applyFont="1" applyFill="1" applyAlignment="1">
      <alignment vertical="top"/>
    </xf>
    <xf numFmtId="9" fontId="10" fillId="3" borderId="2" xfId="67" applyFont="1" applyFill="1" applyBorder="1" applyAlignment="1" applyProtection="1">
      <alignment vertical="top"/>
      <protection locked="0"/>
    </xf>
    <xf numFmtId="10" fontId="10" fillId="3" borderId="2" xfId="67" applyNumberFormat="1" applyFont="1" applyFill="1" applyBorder="1" applyAlignment="1" applyProtection="1">
      <alignment vertical="top"/>
      <protection locked="0"/>
    </xf>
    <xf numFmtId="165" fontId="10" fillId="3" borderId="1" xfId="8">
      <alignment vertical="top"/>
    </xf>
    <xf numFmtId="165" fontId="56" fillId="30" borderId="0" xfId="68" applyFont="1" applyFill="1" applyBorder="1">
      <alignment vertical="top"/>
    </xf>
    <xf numFmtId="165" fontId="2" fillId="0" borderId="0" xfId="68">
      <alignment vertical="top"/>
    </xf>
    <xf numFmtId="165" fontId="10" fillId="0" borderId="0" xfId="68" applyFont="1" applyFill="1" applyBorder="1">
      <alignment vertical="top"/>
    </xf>
    <xf numFmtId="165" fontId="57" fillId="0" borderId="0" xfId="68" applyFont="1" applyFill="1" applyBorder="1">
      <alignment vertical="top"/>
    </xf>
    <xf numFmtId="165" fontId="58" fillId="0" borderId="0" xfId="68" applyFont="1" applyFill="1" applyBorder="1">
      <alignment vertical="top"/>
    </xf>
    <xf numFmtId="165" fontId="58" fillId="0" borderId="0" xfId="68" applyFont="1" applyFill="1" applyBorder="1" applyAlignment="1">
      <alignment horizontal="right" vertical="top"/>
    </xf>
    <xf numFmtId="165" fontId="59" fillId="0" borderId="0" xfId="68" applyFont="1" applyFill="1" applyBorder="1">
      <alignment vertical="top"/>
    </xf>
    <xf numFmtId="165" fontId="7" fillId="0" borderId="0" xfId="68" applyFont="1" applyFill="1" applyBorder="1" applyAlignment="1">
      <alignment horizontal="right" vertical="top"/>
    </xf>
    <xf numFmtId="165" fontId="60" fillId="0" borderId="0" xfId="68" applyFont="1" applyFill="1" applyBorder="1">
      <alignment vertical="top"/>
    </xf>
    <xf numFmtId="165" fontId="7" fillId="0" borderId="0" xfId="68" applyFont="1" applyFill="1" applyBorder="1">
      <alignment vertical="top"/>
    </xf>
    <xf numFmtId="165" fontId="61" fillId="0" borderId="0" xfId="68" applyFont="1" applyFill="1" applyBorder="1">
      <alignment vertical="top"/>
    </xf>
    <xf numFmtId="165" fontId="62" fillId="0" borderId="0" xfId="68" applyFont="1" applyFill="1" applyBorder="1">
      <alignment vertical="top"/>
    </xf>
    <xf numFmtId="165" fontId="63" fillId="0" borderId="0" xfId="68" applyFont="1" applyFill="1" applyBorder="1">
      <alignment vertical="top"/>
    </xf>
    <xf numFmtId="165" fontId="64" fillId="0" borderId="0" xfId="68" applyFont="1" applyFill="1" applyBorder="1">
      <alignment vertical="top"/>
    </xf>
    <xf numFmtId="165" fontId="10" fillId="31" borderId="0" xfId="68" applyFont="1" applyFill="1" applyBorder="1">
      <alignment vertical="top"/>
    </xf>
    <xf numFmtId="165" fontId="7" fillId="32" borderId="0" xfId="68" applyFont="1" applyFill="1" applyBorder="1">
      <alignment vertical="top"/>
    </xf>
    <xf numFmtId="165" fontId="60" fillId="32" borderId="0" xfId="68" applyFont="1" applyFill="1" applyBorder="1">
      <alignment vertical="top"/>
    </xf>
    <xf numFmtId="165" fontId="7" fillId="33" borderId="0" xfId="68" applyFont="1" applyFill="1" applyBorder="1">
      <alignment vertical="top"/>
    </xf>
    <xf numFmtId="0" fontId="66" fillId="34" borderId="0" xfId="69" applyFont="1" applyFill="1" applyBorder="1"/>
    <xf numFmtId="165" fontId="66" fillId="35" borderId="0" xfId="68" applyFont="1" applyFill="1" applyBorder="1">
      <alignment vertical="top"/>
    </xf>
    <xf numFmtId="165" fontId="60" fillId="36" borderId="0" xfId="68" applyFont="1" applyFill="1" applyBorder="1" applyAlignment="1">
      <alignment vertical="center"/>
    </xf>
    <xf numFmtId="165" fontId="7" fillId="37" borderId="0" xfId="68" applyFont="1" applyFill="1" applyBorder="1">
      <alignment vertical="top"/>
    </xf>
    <xf numFmtId="165" fontId="7" fillId="31" borderId="3" xfId="68" applyFont="1" applyFill="1" applyBorder="1" applyAlignment="1">
      <alignment horizontal="center" vertical="top"/>
    </xf>
    <xf numFmtId="165" fontId="7" fillId="0" borderId="0" xfId="68" applyFont="1" applyFill="1" applyBorder="1" applyAlignment="1">
      <alignment horizontal="center" vertical="top"/>
    </xf>
    <xf numFmtId="165" fontId="7" fillId="32" borderId="3" xfId="68" applyFont="1" applyFill="1" applyBorder="1" applyAlignment="1">
      <alignment horizontal="center" vertical="top"/>
    </xf>
    <xf numFmtId="165" fontId="7" fillId="38" borderId="3" xfId="68" applyFont="1" applyFill="1" applyBorder="1" applyAlignment="1">
      <alignment horizontal="center" vertical="top"/>
    </xf>
    <xf numFmtId="0" fontId="7" fillId="39" borderId="3" xfId="69" applyFont="1" applyFill="1" applyBorder="1" applyAlignment="1">
      <alignment horizontal="center" vertical="top"/>
    </xf>
    <xf numFmtId="165" fontId="67" fillId="0" borderId="0" xfId="68" applyFont="1" applyFill="1" applyBorder="1">
      <alignment vertical="top"/>
    </xf>
    <xf numFmtId="165" fontId="7" fillId="40" borderId="3" xfId="68" applyFont="1" applyFill="1" applyBorder="1" applyAlignment="1">
      <alignment horizontal="center" vertical="top"/>
    </xf>
    <xf numFmtId="165" fontId="7" fillId="41" borderId="3" xfId="68" applyFont="1" applyFill="1" applyBorder="1" applyAlignment="1">
      <alignment horizontal="center" vertical="top"/>
    </xf>
    <xf numFmtId="49" fontId="10" fillId="3" borderId="1" xfId="8" applyNumberFormat="1">
      <alignment vertical="top"/>
    </xf>
    <xf numFmtId="175" fontId="10" fillId="3" borderId="1" xfId="8" applyNumberFormat="1">
      <alignment vertical="top"/>
    </xf>
    <xf numFmtId="185" fontId="10" fillId="3" borderId="1" xfId="8" applyNumberFormat="1">
      <alignment vertical="top"/>
    </xf>
    <xf numFmtId="177" fontId="10" fillId="3" borderId="1" xfId="8" applyNumberFormat="1">
      <alignment vertical="top"/>
    </xf>
    <xf numFmtId="175" fontId="10" fillId="10" borderId="1" xfId="8" applyNumberFormat="1" applyFill="1">
      <alignment vertical="top"/>
    </xf>
    <xf numFmtId="165" fontId="45" fillId="2" borderId="0" xfId="71" applyFont="1" applyFill="1">
      <alignment vertical="top"/>
    </xf>
    <xf numFmtId="165" fontId="51" fillId="2" borderId="0" xfId="71" applyFont="1" applyFill="1">
      <alignment vertical="top"/>
    </xf>
    <xf numFmtId="165" fontId="19" fillId="0" borderId="0" xfId="71" applyFont="1">
      <alignment vertical="top"/>
    </xf>
    <xf numFmtId="0" fontId="19" fillId="0" borderId="0" xfId="0" applyFont="1" applyAlignment="1">
      <alignment vertical="top"/>
    </xf>
    <xf numFmtId="165" fontId="52" fillId="25" borderId="4" xfId="71" applyFont="1" applyFill="1" applyBorder="1" applyAlignment="1">
      <alignment horizontal="center" vertical="center"/>
    </xf>
    <xf numFmtId="165" fontId="52" fillId="25" borderId="4" xfId="71" applyFont="1" applyFill="1" applyBorder="1" applyAlignment="1">
      <alignment horizontal="center" vertical="center" wrapText="1"/>
    </xf>
    <xf numFmtId="165" fontId="7" fillId="0" borderId="4" xfId="71" applyFont="1" applyBorder="1" applyAlignment="1">
      <alignment horizontal="center" vertical="center" wrapText="1"/>
    </xf>
    <xf numFmtId="165" fontId="68" fillId="0" borderId="4" xfId="71" applyFont="1" applyBorder="1" applyAlignment="1">
      <alignment vertical="center" wrapText="1"/>
    </xf>
    <xf numFmtId="49" fontId="7" fillId="0" borderId="4" xfId="71" applyNumberFormat="1" applyFont="1" applyBorder="1" applyAlignment="1">
      <alignment vertical="center" wrapText="1"/>
    </xf>
    <xf numFmtId="0" fontId="69" fillId="0" borderId="4" xfId="62" applyFont="1" applyFill="1" applyBorder="1" applyAlignment="1">
      <alignment vertical="center"/>
    </xf>
    <xf numFmtId="49" fontId="7" fillId="0" borderId="4" xfId="71" applyNumberFormat="1" applyFont="1" applyBorder="1" applyAlignment="1">
      <alignment vertical="top" wrapText="1"/>
    </xf>
    <xf numFmtId="165" fontId="19" fillId="0" borderId="0" xfId="71" applyFont="1" applyBorder="1">
      <alignment vertical="top"/>
    </xf>
    <xf numFmtId="165" fontId="53" fillId="0" borderId="0" xfId="72" applyFont="1" applyBorder="1" applyAlignment="1">
      <alignment horizontal="center" vertical="center" wrapText="1"/>
    </xf>
    <xf numFmtId="165" fontId="1" fillId="0" borderId="0" xfId="71" applyFont="1">
      <alignment vertical="top"/>
    </xf>
    <xf numFmtId="165" fontId="1" fillId="0" borderId="0" xfId="71">
      <alignment vertical="top"/>
    </xf>
    <xf numFmtId="0" fontId="70" fillId="0" borderId="0" xfId="73" applyFont="1"/>
    <xf numFmtId="165" fontId="71" fillId="42" borderId="0" xfId="2" applyFont="1" applyFill="1">
      <alignment vertical="top"/>
    </xf>
    <xf numFmtId="165" fontId="72" fillId="42" borderId="0" xfId="2" applyFont="1" applyFill="1">
      <alignment vertical="top"/>
    </xf>
    <xf numFmtId="165" fontId="73" fillId="42" borderId="0" xfId="2" applyFont="1" applyFill="1" applyAlignment="1">
      <alignment horizontal="right" vertical="top"/>
    </xf>
    <xf numFmtId="165" fontId="73" fillId="42" borderId="0" xfId="2" applyFont="1" applyFill="1">
      <alignment vertical="top"/>
    </xf>
    <xf numFmtId="165" fontId="19" fillId="0" borderId="4" xfId="71" applyFont="1" applyFill="1" applyBorder="1" applyAlignment="1">
      <alignment horizontal="center" vertical="center"/>
    </xf>
    <xf numFmtId="165" fontId="68" fillId="0" borderId="4" xfId="71" applyFont="1" applyBorder="1" applyAlignment="1">
      <alignment vertical="center"/>
    </xf>
    <xf numFmtId="49" fontId="19" fillId="0" borderId="4" xfId="71" applyNumberFormat="1" applyFont="1" applyBorder="1" applyAlignment="1">
      <alignment vertical="center" wrapText="1"/>
    </xf>
    <xf numFmtId="165" fontId="19" fillId="0" borderId="4" xfId="71" applyFont="1" applyBorder="1" applyAlignment="1">
      <alignment vertical="center" wrapText="1"/>
    </xf>
    <xf numFmtId="165" fontId="19" fillId="0" borderId="4" xfId="71" applyFont="1" applyBorder="1" applyAlignment="1">
      <alignment horizontal="center" vertical="center"/>
    </xf>
    <xf numFmtId="49" fontId="19" fillId="0" borderId="4" xfId="71" applyNumberFormat="1" applyFont="1" applyFill="1" applyBorder="1" applyAlignment="1">
      <alignment vertical="center" wrapText="1"/>
    </xf>
    <xf numFmtId="165" fontId="19" fillId="5" borderId="4" xfId="71" applyFont="1" applyFill="1" applyBorder="1" applyAlignment="1">
      <alignment vertical="center" wrapText="1"/>
    </xf>
    <xf numFmtId="165" fontId="19" fillId="0" borderId="4" xfId="71" applyFont="1" applyFill="1" applyBorder="1" applyAlignment="1">
      <alignment vertical="center" wrapText="1"/>
    </xf>
    <xf numFmtId="0" fontId="52" fillId="25" borderId="4" xfId="0" applyFont="1" applyFill="1" applyBorder="1" applyAlignment="1">
      <alignment horizontal="center" vertical="center"/>
    </xf>
    <xf numFmtId="0" fontId="19" fillId="0" borderId="4" xfId="0" applyFont="1" applyBorder="1" applyAlignment="1">
      <alignment horizontal="center" vertical="center"/>
    </xf>
    <xf numFmtId="165" fontId="68" fillId="0" borderId="4" xfId="71" quotePrefix="1" applyFont="1" applyBorder="1" applyAlignment="1">
      <alignment vertical="center" wrapText="1"/>
    </xf>
    <xf numFmtId="0" fontId="19" fillId="0" borderId="4" xfId="0" applyFont="1" applyBorder="1" applyAlignment="1">
      <alignment vertical="center" wrapText="1"/>
    </xf>
    <xf numFmtId="0" fontId="19" fillId="0" borderId="4" xfId="72" applyNumberFormat="1" applyFont="1" applyBorder="1" applyAlignment="1">
      <alignment vertical="center" wrapText="1"/>
    </xf>
    <xf numFmtId="164" fontId="10" fillId="5" borderId="0" xfId="70" applyFont="1" applyFill="1" applyAlignment="1">
      <alignment vertical="top"/>
    </xf>
    <xf numFmtId="164" fontId="10" fillId="5" borderId="0" xfId="70" applyFont="1" applyFill="1" applyBorder="1" applyAlignment="1">
      <alignment vertical="top"/>
    </xf>
    <xf numFmtId="186" fontId="7" fillId="0" borderId="0" xfId="11" applyNumberFormat="1">
      <alignment vertical="top"/>
    </xf>
    <xf numFmtId="183" fontId="0" fillId="5" borderId="0" xfId="0" applyNumberFormat="1" applyFill="1"/>
    <xf numFmtId="187" fontId="0" fillId="5" borderId="0" xfId="0" applyNumberFormat="1" applyFill="1"/>
    <xf numFmtId="174" fontId="14" fillId="0" borderId="0" xfId="11" applyNumberFormat="1" applyFont="1">
      <alignment vertical="top"/>
    </xf>
    <xf numFmtId="174" fontId="14" fillId="0" borderId="0" xfId="11" applyNumberFormat="1" applyFont="1" applyAlignment="1">
      <alignment horizontal="center" vertical="top"/>
    </xf>
    <xf numFmtId="0" fontId="12" fillId="43" borderId="0" xfId="0" applyFont="1" applyFill="1" applyAlignment="1">
      <alignment vertical="top" wrapText="1"/>
    </xf>
    <xf numFmtId="0" fontId="10" fillId="43" borderId="0" xfId="0" applyFont="1" applyFill="1" applyAlignment="1">
      <alignment vertical="top"/>
    </xf>
    <xf numFmtId="0" fontId="7" fillId="0" borderId="0" xfId="0" applyFont="1" applyAlignment="1">
      <alignment vertical="top"/>
    </xf>
    <xf numFmtId="188" fontId="16" fillId="0" borderId="1" xfId="8" applyNumberFormat="1" applyFont="1" applyFill="1">
      <alignment vertical="top"/>
    </xf>
    <xf numFmtId="188" fontId="10" fillId="3" borderId="1" xfId="8" applyNumberFormat="1">
      <alignment vertical="top"/>
    </xf>
    <xf numFmtId="0" fontId="10" fillId="43" borderId="0" xfId="0" applyFont="1" applyFill="1" applyAlignment="1">
      <alignment vertical="top" wrapText="1"/>
    </xf>
    <xf numFmtId="169" fontId="10" fillId="0" borderId="0" xfId="5" applyFont="1" applyFill="1" applyBorder="1">
      <alignment vertical="top"/>
    </xf>
    <xf numFmtId="169" fontId="12" fillId="0" borderId="0" xfId="5" applyFont="1" applyFill="1" applyBorder="1">
      <alignment vertical="top"/>
    </xf>
    <xf numFmtId="171" fontId="7" fillId="0" borderId="0" xfId="6" applyFill="1" applyBorder="1" applyAlignment="1">
      <alignment horizontal="right" vertical="top"/>
    </xf>
    <xf numFmtId="165" fontId="12" fillId="0" borderId="0" xfId="2" applyFont="1" applyFill="1" applyBorder="1" applyAlignment="1">
      <alignment horizontal="left" vertical="top" wrapText="1"/>
    </xf>
    <xf numFmtId="0" fontId="12" fillId="43" borderId="0" xfId="0" applyFont="1" applyFill="1" applyAlignment="1">
      <alignment vertical="top" wrapText="1"/>
    </xf>
    <xf numFmtId="0" fontId="12" fillId="43" borderId="0" xfId="0" applyFont="1" applyFill="1" applyAlignment="1">
      <alignment vertical="center" wrapText="1"/>
    </xf>
    <xf numFmtId="166" fontId="7" fillId="0" borderId="0" xfId="2" applyNumberFormat="1" applyFont="1" applyAlignment="1">
      <alignment horizontal="left" vertical="top"/>
    </xf>
  </cellXfs>
  <cellStyles count="74">
    <cellStyle name="Calcs%" xfId="13" xr:uid="{74F1A849-3A56-4595-A306-C447B00B8296}"/>
    <cellStyle name="CalcsCurrency" xfId="11" xr:uid="{F0672B2C-3A02-4B07-8D6D-D8B8DB19B6EA}"/>
    <cellStyle name="Column 1" xfId="41" xr:uid="{2716C7F9-529C-455A-BA1D-5647EA1E720A}"/>
    <cellStyle name="Column 2 + 3" xfId="42" xr:uid="{40435FA3-3A54-4B30-B1FC-A6444AE12F88}"/>
    <cellStyle name="Column 4" xfId="43" xr:uid="{3517A6D5-4541-4CE3-B4A8-AFD7A88D1272}"/>
    <cellStyle name="Comma" xfId="70" builtinId="3"/>
    <cellStyle name="Comma 2" xfId="6" xr:uid="{5E037DEE-3E2F-41DD-8032-98C5E94CFA96}"/>
    <cellStyle name="Comma 2 28" xfId="49" xr:uid="{6E176E8F-8CB8-4FFF-8836-88E0F6D65287}"/>
    <cellStyle name="Comma 3" xfId="16" xr:uid="{D4DC211B-687D-4049-B2E4-4D62A281BA48}"/>
    <cellStyle name="Counterflow" xfId="29" xr:uid="{319D01C6-7837-4A3E-980D-851A78E4AADA}"/>
    <cellStyle name="DateLong" xfId="35" xr:uid="{4CCE658E-C604-4C97-8276-8637460879A0}"/>
    <cellStyle name="DateShort" xfId="5" xr:uid="{8DE81FDB-0949-4E04-98A7-6570C75F4A06}"/>
    <cellStyle name="DateShort 2" xfId="4" xr:uid="{3C14F90A-9C01-4DAE-B155-8708E9CE5DBC}"/>
    <cellStyle name="DateShort 3" xfId="36" xr:uid="{B2469AAF-1D52-4FD4-B666-5ED7952B6949}"/>
    <cellStyle name="Documentation" xfId="34" xr:uid="{D4C242CE-92F0-4323-A7CC-159A05D3E07D}"/>
    <cellStyle name="Explanatory Text" xfId="1" builtinId="53"/>
    <cellStyle name="Export" xfId="31" xr:uid="{13974896-5009-4B0A-837F-6BC30CDB67D2}"/>
    <cellStyle name="Factor" xfId="37" xr:uid="{BF25B6BA-4FDC-4B25-BFEB-54AA0E2AF870}"/>
    <cellStyle name="Hard coded" xfId="32" xr:uid="{3F18191A-B1C8-4D1B-871B-25B2A7AF9672}"/>
    <cellStyle name="Hyperlink" xfId="62" builtinId="8"/>
    <cellStyle name="Hyperlink 2" xfId="66" xr:uid="{87AD36AE-E576-4D9C-B53A-1D1F80A64F4C}"/>
    <cellStyle name="Hyperlink 2 2" xfId="53" xr:uid="{A5F58B85-8F7B-4B04-9B59-786E4A96463F}"/>
    <cellStyle name="Hyperlink 2 2 2" xfId="61" xr:uid="{1D92B14C-397E-4C39-9D05-40DD3B98C0F2}"/>
    <cellStyle name="Import" xfId="30" xr:uid="{CB148E67-C4AD-42ED-8B77-984682EFF711}"/>
    <cellStyle name="Input%" xfId="9" xr:uid="{22548934-8971-47DC-8604-AAC34FA40A6A}"/>
    <cellStyle name="InputDate" xfId="7" xr:uid="{1D160475-1720-4225-AFC1-1012428AFEFF}"/>
    <cellStyle name="InputStyle" xfId="8" xr:uid="{1E2BC139-8B05-4C13-9161-DA01D70A40D8}"/>
    <cellStyle name="Level 1 Heading" xfId="38" xr:uid="{304678EB-8204-490B-9804-49273DE159DC}"/>
    <cellStyle name="Level 2 Heading" xfId="39" xr:uid="{BCBCF690-3F10-4398-AFC3-529A4954097A}"/>
    <cellStyle name="Level 3 Heading" xfId="40" xr:uid="{2679CDBA-7DAF-422B-A652-5C9A2E4E799F}"/>
    <cellStyle name="Normal" xfId="0" builtinId="0"/>
    <cellStyle name="Normal 10" xfId="68" xr:uid="{72057BEE-80E8-4418-AE31-4329771C4235}"/>
    <cellStyle name="Normal 10 2" xfId="73" xr:uid="{0B9E735B-243A-4E3F-AB3E-FA318898AFC3}"/>
    <cellStyle name="Normal 13" xfId="72" xr:uid="{A3BFD0F5-5887-44AA-8ED8-3FB8DAE7D675}"/>
    <cellStyle name="Normal 2" xfId="2" xr:uid="{1D64CA64-E548-4D4D-8C03-C855F261C6E8}"/>
    <cellStyle name="Normal 2 2" xfId="12" xr:uid="{F46690A5-25F7-4E10-BA8E-3726AE590027}"/>
    <cellStyle name="Normal 2 2 2" xfId="52" xr:uid="{1A7A3914-2A9C-4CF2-9493-05E824CA16B8}"/>
    <cellStyle name="Normal 2 2 3" xfId="47" xr:uid="{139A6480-B799-489F-AB42-123383315B80}"/>
    <cellStyle name="Normal 2 3" xfId="57" xr:uid="{AE65FD78-7E30-4266-B49D-9A73625A3DDC}"/>
    <cellStyle name="Normal 2 3 2 2" xfId="60" xr:uid="{404B6A19-A50F-427B-83EF-FB8D215C97FA}"/>
    <cellStyle name="Normal 2 4" xfId="44" xr:uid="{DC1BFF2D-8FBB-4C6F-BE4B-64C008F43CFC}"/>
    <cellStyle name="Normal 3" xfId="10" xr:uid="{4FE5246C-7489-40A1-9AFF-B30DE2D95D50}"/>
    <cellStyle name="Normal 3 2" xfId="54" xr:uid="{841B5102-8732-4A97-96C7-A19A82E56C9D}"/>
    <cellStyle name="Normal 3 2 2" xfId="56" xr:uid="{44071CEE-0CE5-4CB0-80F5-2F03D82F3CA5}"/>
    <cellStyle name="Normal 3 2 3" xfId="58" xr:uid="{99CBCB8C-96B4-4BD5-AEA1-01CE10C61828}"/>
    <cellStyle name="Normal 3 2 4" xfId="63" xr:uid="{F7C88FAA-8AC7-4E82-82A1-19FF9C9569AC}"/>
    <cellStyle name="Normal 3 3" xfId="55" xr:uid="{E827B9AF-3D69-468F-973B-9B6F56D108F8}"/>
    <cellStyle name="Normal 3 4" xfId="45" xr:uid="{0688D022-A966-46B7-BE72-53B8E704603D}"/>
    <cellStyle name="Normal 4" xfId="48" xr:uid="{DF80BF7C-9645-49C8-A802-2C780BA4748E}"/>
    <cellStyle name="Normal 5" xfId="15" xr:uid="{2DBF6BCA-D34D-4E0F-8F96-1C76957B9E22}"/>
    <cellStyle name="Normal 6" xfId="59" xr:uid="{5E0E6428-009D-4036-BFF1-3BA0FF7E0DE9}"/>
    <cellStyle name="Normal 7" xfId="46" xr:uid="{C5D64019-FA85-45FF-94CE-142621924DF2}"/>
    <cellStyle name="Normal 7 2" xfId="51" xr:uid="{0A754ED4-B449-402A-A42A-ED219E3792D5}"/>
    <cellStyle name="Normal 8" xfId="64" xr:uid="{E12D05EA-18DA-410A-89A5-9486CF97895D}"/>
    <cellStyle name="Normal 8 2" xfId="71" xr:uid="{FD41B0C6-462A-45A4-AE97-06AEA976556E}"/>
    <cellStyle name="Pantone 130C" xfId="22" xr:uid="{7C376AE5-E576-4FFC-980B-E5C13F529DCA}"/>
    <cellStyle name="Pantone 179C" xfId="27" xr:uid="{7A9BC3E1-8ECC-4070-8E3C-9DA9319A6902}"/>
    <cellStyle name="Pantone 232C" xfId="26" xr:uid="{5693C5F9-6B72-4178-A183-C8A394BDD47F}"/>
    <cellStyle name="Pantone 2745C" xfId="25" xr:uid="{A30C0E89-200C-4D16-AD6D-155B98C56898}"/>
    <cellStyle name="Pantone 279C" xfId="20" xr:uid="{1FCEA0E1-34E9-4DE4-AA8E-0014A259D36C}"/>
    <cellStyle name="Pantone 281C" xfId="19" xr:uid="{FE74DC27-0713-4F77-9637-6C4D6E0A8408}"/>
    <cellStyle name="Pantone 451C" xfId="21" xr:uid="{89F188D8-B136-4F7B-80F6-955486565241}"/>
    <cellStyle name="Pantone 583C" xfId="24" xr:uid="{148058E9-0C6C-44B3-9CBB-ECE522EAA6B1}"/>
    <cellStyle name="Pantone 633C" xfId="23" xr:uid="{88CD6326-5D0D-47B7-B874-AD185C562B4F}"/>
    <cellStyle name="Per cent" xfId="14" builtinId="5"/>
    <cellStyle name="Percent [0]" xfId="33" xr:uid="{C3ED8B81-E95D-4960-A88D-2505435D82DA}"/>
    <cellStyle name="Percent 2" xfId="50" xr:uid="{8DC4A9AE-5794-4CBF-9161-D7963A78CDDF}"/>
    <cellStyle name="Percent 3" xfId="17" xr:uid="{E47C5067-72C7-4933-B295-AAB7C5FAC472}"/>
    <cellStyle name="Percent 7" xfId="67" xr:uid="{C895EFE0-EF91-4E19-8723-9936E3EC7E91}"/>
    <cellStyle name="Warning Text 2" xfId="18" xr:uid="{573FB541-F7CC-4C4C-B4A9-C837A928ED68}"/>
    <cellStyle name="Warning Text 3" xfId="69" xr:uid="{60D8B2DD-B045-4EA2-B284-C28F8DE5D236}"/>
    <cellStyle name="WIP" xfId="28" xr:uid="{EA3D8ACF-9EE1-439B-98B3-EB70AA076FD5}"/>
    <cellStyle name="Year" xfId="3" xr:uid="{1C1CAC0C-F750-47B4-AD39-A5200E5D83A0}"/>
    <cellStyle name="Year 2" xfId="65" xr:uid="{FD42A1CA-0506-4ECF-86C8-33E2B758011C}"/>
  </cellStyles>
  <dxfs count="62">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ont>
        <color rgb="FFFF0000"/>
      </font>
      <fill>
        <patternFill>
          <bgColor rgb="FFFF7C80"/>
        </patternFill>
      </fill>
    </dxf>
    <dxf>
      <font>
        <color rgb="FFFF0000"/>
      </font>
      <fill>
        <patternFill>
          <bgColor rgb="FFFF7C80"/>
        </patternFill>
      </fill>
    </dxf>
    <dxf>
      <font>
        <color rgb="FFFF0000"/>
      </font>
      <fill>
        <patternFill>
          <bgColor rgb="FFFF7C80"/>
        </patternFill>
      </fill>
    </dxf>
    <dxf>
      <font>
        <color rgb="FFFF0000"/>
      </font>
      <fill>
        <patternFill>
          <bgColor rgb="FFFF7C80"/>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ont>
        <color rgb="FF9C0006"/>
      </font>
      <fill>
        <patternFill>
          <bgColor rgb="FFFFC7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B97BB4"/>
        </patternFill>
      </fill>
    </dxf>
    <dxf>
      <fill>
        <patternFill>
          <bgColor rgb="FFCCCCCE"/>
        </patternFill>
      </fill>
    </dxf>
    <dxf>
      <fill>
        <patternFill>
          <bgColor rgb="FFFFB81D"/>
        </patternFill>
      </fill>
    </dxf>
    <dxf>
      <fill>
        <patternFill>
          <bgColor rgb="FF8EA9DB"/>
        </patternFill>
      </fill>
    </dxf>
    <dxf>
      <fill>
        <patternFill>
          <bgColor rgb="FFCCCCCE"/>
        </patternFill>
      </fill>
    </dxf>
    <dxf>
      <fill>
        <patternFill>
          <bgColor rgb="FFD740A2"/>
        </patternFill>
      </fill>
    </dxf>
    <dxf>
      <fill>
        <patternFill>
          <bgColor rgb="FFD740A2"/>
        </patternFill>
      </fill>
    </dxf>
    <dxf>
      <fill>
        <patternFill patternType="solid">
          <fgColor rgb="FF84C8FF"/>
          <bgColor rgb="FF84C8FF"/>
        </patternFill>
      </fill>
    </dxf>
    <dxf>
      <fill>
        <patternFill patternType="solid">
          <fgColor rgb="FF84C8FF"/>
          <bgColor rgb="FF84C8FF"/>
        </patternFill>
      </fill>
    </dxf>
    <dxf>
      <font>
        <b/>
        <color rgb="FFFFFFFF"/>
      </font>
      <fill>
        <patternFill patternType="solid">
          <fgColor rgb="FF0071CE"/>
          <bgColor rgb="FF0071CE"/>
        </patternFill>
      </fill>
    </dxf>
    <dxf>
      <font>
        <b/>
        <color rgb="FFFFFFFF"/>
      </font>
      <fill>
        <patternFill patternType="solid">
          <fgColor rgb="FF0071CE"/>
          <bgColor rgb="FF0071CE"/>
        </patternFill>
      </fill>
    </dxf>
    <dxf>
      <font>
        <b/>
        <color rgb="FFFFFFFF"/>
      </font>
      <fill>
        <patternFill patternType="solid">
          <fgColor rgb="FF0071CE"/>
          <bgColor rgb="FF0071CE"/>
        </patternFill>
      </fill>
      <border>
        <top style="thick">
          <color rgb="FFFFFFFF"/>
        </top>
      </border>
    </dxf>
    <dxf>
      <font>
        <b/>
        <color rgb="FFFFFFFF"/>
      </font>
      <fill>
        <patternFill patternType="solid">
          <fgColor rgb="FF0071CE"/>
          <bgColor rgb="FF0071CE"/>
        </patternFill>
      </fill>
      <border>
        <bottom style="thick">
          <color rgb="FFFFFFFF"/>
        </bottom>
      </border>
    </dxf>
    <dxf>
      <font>
        <color rgb="FF000000"/>
      </font>
      <fill>
        <patternFill patternType="solid">
          <fgColor rgb="FFC1E3FF"/>
          <bgColor rgb="FFC1E3FF"/>
        </patternFill>
      </fill>
      <border>
        <vertical style="thin">
          <color rgb="FFFFFFFF"/>
        </vertical>
        <horizontal style="thin">
          <color rgb="FFFFFFFF"/>
        </horizontal>
      </border>
    </dxf>
  </dxfs>
  <tableStyles count="1" defaultTableStyle="TableStyleMedium2" defaultPivotStyle="PivotStyleLight16">
    <tableStyle name="TableStyleMedium9 2" pivot="0" count="7" xr9:uid="{39239C45-E711-4169-A18D-1CA4B2F0F365}">
      <tableStyleElement type="wholeTable" dxfId="61"/>
      <tableStyleElement type="headerRow" dxfId="60"/>
      <tableStyleElement type="totalRow" dxfId="59"/>
      <tableStyleElement type="firstColumn" dxfId="58"/>
      <tableStyleElement type="lastColumn" dxfId="57"/>
      <tableStyleElement type="firstRowStripe" dxfId="56"/>
      <tableStyleElement type="firstColumnStripe" dxfId="55"/>
    </tableStyle>
  </tableStyles>
  <colors>
    <mruColors>
      <color rgb="FFFFDB8E"/>
      <color rgb="FF98C561"/>
      <color rgb="FFCCCCCE"/>
      <color rgb="FF8EA9DB"/>
      <color rgb="FFFFC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371476</xdr:colOff>
      <xdr:row>1</xdr:row>
      <xdr:rowOff>9524</xdr:rowOff>
    </xdr:from>
    <xdr:ext cx="1667736" cy="922911"/>
    <xdr:pic>
      <xdr:nvPicPr>
        <xdr:cNvPr id="2" name="Picture 1">
          <a:extLst>
            <a:ext uri="{FF2B5EF4-FFF2-40B4-BE49-F238E27FC236}">
              <a16:creationId xmlns:a16="http://schemas.microsoft.com/office/drawing/2014/main" id="{90A845FA-B436-4BB9-8E55-A8FE43344D9E}"/>
            </a:ext>
          </a:extLst>
        </xdr:cNvPr>
        <xdr:cNvPicPr>
          <a:picLocks noChangeAspect="1"/>
        </xdr:cNvPicPr>
      </xdr:nvPicPr>
      <xdr:blipFill>
        <a:blip xmlns:r="http://schemas.openxmlformats.org/officeDocument/2006/relationships" r:embed="rId1"/>
        <a:stretch>
          <a:fillRect/>
        </a:stretch>
      </xdr:blipFill>
      <xdr:spPr>
        <a:xfrm>
          <a:off x="6600826" y="400049"/>
          <a:ext cx="1667736" cy="922911"/>
        </a:xfrm>
        <a:prstGeom prst="rect">
          <a:avLst/>
        </a:prstGeom>
        <a:noFill/>
        <a:ln>
          <a:noFill/>
        </a:ln>
      </xdr:spPr>
    </xdr:pic>
    <xdr:clientData/>
  </xdr:oneCellAnchor>
  <xdr:twoCellAnchor>
    <xdr:from>
      <xdr:col>0</xdr:col>
      <xdr:colOff>582706</xdr:colOff>
      <xdr:row>10</xdr:row>
      <xdr:rowOff>100853</xdr:rowOff>
    </xdr:from>
    <xdr:to>
      <xdr:col>10</xdr:col>
      <xdr:colOff>104214</xdr:colOff>
      <xdr:row>30</xdr:row>
      <xdr:rowOff>95249</xdr:rowOff>
    </xdr:to>
    <xdr:sp macro="" textlink="">
      <xdr:nvSpPr>
        <xdr:cNvPr id="10" name="TextBox 2">
          <a:extLst>
            <a:ext uri="{FF2B5EF4-FFF2-40B4-BE49-F238E27FC236}">
              <a16:creationId xmlns:a16="http://schemas.microsoft.com/office/drawing/2014/main" id="{AE27D325-20D5-49B3-BCF4-2F51EF98213D}"/>
            </a:ext>
          </a:extLst>
        </xdr:cNvPr>
        <xdr:cNvSpPr txBox="1"/>
      </xdr:nvSpPr>
      <xdr:spPr>
        <a:xfrm>
          <a:off x="582706" y="2185147"/>
          <a:ext cx="8077200" cy="3479426"/>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This model calculates any adjustment required for underperformance or outperformance against PCDs</a:t>
          </a:r>
          <a:r>
            <a:rPr lang="en-US" sz="1000" baseline="0">
              <a:latin typeface="Calibri" panose="020F0502020204030204" pitchFamily="34" charset="0"/>
              <a:ea typeface="Calibri" panose="020F0502020204030204" pitchFamily="34" charset="0"/>
              <a:cs typeface="Calibri" panose="020F0502020204030204" pitchFamily="34" charset="0"/>
            </a:rPr>
            <a:t> considering companies </a:t>
          </a:r>
          <a:r>
            <a:rPr lang="en-US" sz="1000">
              <a:latin typeface="Calibri" panose="020F0502020204030204" pitchFamily="34" charset="0"/>
              <a:ea typeface="Calibri" panose="020F0502020204030204" pitchFamily="34" charset="0"/>
              <a:cs typeface="Calibri" panose="020F0502020204030204" pitchFamily="34" charset="0"/>
            </a:rPr>
            <a:t>expected PCD outputs, unit rates, time incentives . </a:t>
          </a: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000" b="1">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a:latin typeface="Calibri" panose="020F0502020204030204" pitchFamily="34" charset="0"/>
              <a:ea typeface="Calibri" panose="020F0502020204030204" pitchFamily="34" charset="0"/>
              <a:cs typeface="Calibri" panose="020F0502020204030204" pitchFamily="34" charset="0"/>
            </a:rPr>
            <a:t>This model has been subject to Ofwat internal quality assurance.</a:t>
          </a:r>
        </a:p>
        <a:p>
          <a:pPr marL="0" indent="0" algn="l"/>
          <a:r>
            <a:rPr lang="en-US" sz="1000">
              <a:latin typeface="Calibri" panose="020F0502020204030204" pitchFamily="34" charset="0"/>
              <a:ea typeface="Calibri" panose="020F0502020204030204" pitchFamily="34" charset="0"/>
              <a:cs typeface="Calibri" panose="020F0502020204030204" pitchFamily="34" charset="0"/>
            </a:rPr>
            <a:t>  </a:t>
          </a:r>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p>
        <a:p>
          <a:pPr marL="0" indent="0" algn="l"/>
          <a:endParaRPr lang="en-US" sz="10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a:latin typeface="Calibri" panose="020F0502020204030204" pitchFamily="34" charset="0"/>
              <a:ea typeface="Calibri" panose="020F0502020204030204" pitchFamily="34" charset="0"/>
              <a:cs typeface="Calibri" panose="020F0502020204030204" pitchFamily="34" charset="0"/>
            </a:rPr>
            <a:t>This model is part of the PR24 reconciliations. For further information see the PR24 Reconciliation Rulebook guidance document and the PR24 final determinations </a:t>
          </a:r>
          <a:r>
            <a:rPr lang="en-GB" sz="1000" i="0">
              <a:effectLst/>
              <a:latin typeface="Calibri" panose="020F0502020204030204" pitchFamily="34" charset="0"/>
              <a:ea typeface="Calibri" panose="020F0502020204030204" pitchFamily="34" charset="0"/>
              <a:cs typeface="Calibri" panose="020F0502020204030204" pitchFamily="34" charset="0"/>
            </a:rPr>
            <a:t>setting out the price, service, and incentive package for water companies for the period 2025-30. </a:t>
          </a:r>
          <a:r>
            <a:rPr lang="en-GB" sz="1000"/>
            <a:t>We anticipate making further changes to the price control deliverables models to incorporate the wastewater enhancement uncertainty mechanism. As part of this we will explore the feasibility of making further developments to improve the FAST compliance of these models.</a:t>
          </a:r>
          <a:endParaRPr lang="en-GB" sz="1000" i="0">
            <a:effectLst/>
            <a:latin typeface="Calibri" panose="020F0502020204030204" pitchFamily="34" charset="0"/>
            <a:ea typeface="Calibri" panose="020F0502020204030204" pitchFamily="34" charset="0"/>
            <a:cs typeface="Calibri" panose="020F0502020204030204" pitchFamily="34" charset="0"/>
          </a:endParaRPr>
        </a:p>
        <a:p>
          <a:pPr marL="0" indent="0" algn="l"/>
          <a:endParaRPr lang="en-GB" sz="1000" i="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0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000" b="0">
              <a:solidFill>
                <a:srgbClr val="000000"/>
              </a:solidFill>
              <a:latin typeface="Calibri" panose="020F0502020204030204" pitchFamily="34" charset="0"/>
              <a:ea typeface="Calibri" panose="020F0502020204030204" pitchFamily="34" charset="0"/>
              <a:cs typeface="Calibri" panose="020F0502020204030204" pitchFamily="34" charset="0"/>
            </a:rPr>
            <a:t>All</a:t>
          </a:r>
          <a:r>
            <a:rPr lang="en-US" sz="1000" b="0" baseline="0">
              <a:solidFill>
                <a:srgbClr val="000000"/>
              </a:solidFill>
              <a:latin typeface="Calibri" panose="020F0502020204030204" pitchFamily="34" charset="0"/>
              <a:ea typeface="Calibri" panose="020F0502020204030204" pitchFamily="34" charset="0"/>
              <a:cs typeface="Calibri" panose="020F0502020204030204" pitchFamily="34" charset="0"/>
            </a:rPr>
            <a:t> changes since previous published mode can be found in the Change log worksheet</a:t>
          </a:r>
          <a:endParaRPr lang="en-US" sz="1000" b="0">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96095</xdr:colOff>
      <xdr:row>3</xdr:row>
      <xdr:rowOff>133793</xdr:rowOff>
    </xdr:from>
    <xdr:to>
      <xdr:col>20</xdr:col>
      <xdr:colOff>18894</xdr:colOff>
      <xdr:row>9</xdr:row>
      <xdr:rowOff>87711</xdr:rowOff>
    </xdr:to>
    <xdr:sp macro="" textlink="">
      <xdr:nvSpPr>
        <xdr:cNvPr id="2" name="Rectangle 1">
          <a:extLst>
            <a:ext uri="{FF2B5EF4-FFF2-40B4-BE49-F238E27FC236}">
              <a16:creationId xmlns:a16="http://schemas.microsoft.com/office/drawing/2014/main" id="{4E1053B9-BC4D-4CA9-B8B7-E80DD5ADA06B}"/>
            </a:ext>
          </a:extLst>
        </xdr:cNvPr>
        <xdr:cNvSpPr/>
      </xdr:nvSpPr>
      <xdr:spPr>
        <a:xfrm>
          <a:off x="11077216" y="1130086"/>
          <a:ext cx="1860644" cy="1070642"/>
        </a:xfrm>
        <a:prstGeom prst="rect">
          <a:avLst/>
        </a:prstGeom>
        <a:no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a:t>
          </a:r>
        </a:p>
        <a:p>
          <a:pPr algn="ctr"/>
          <a:endParaRPr lang="en-GB" sz="1100">
            <a:solidFill>
              <a:sysClr val="windowText" lastClr="000000"/>
            </a:solidFill>
          </a:endParaRPr>
        </a:p>
      </xdr:txBody>
    </xdr:sp>
    <xdr:clientData/>
  </xdr:twoCellAnchor>
  <xdr:twoCellAnchor>
    <xdr:from>
      <xdr:col>7</xdr:col>
      <xdr:colOff>243935</xdr:colOff>
      <xdr:row>10</xdr:row>
      <xdr:rowOff>161386</xdr:rowOff>
    </xdr:from>
    <xdr:to>
      <xdr:col>9</xdr:col>
      <xdr:colOff>272510</xdr:colOff>
      <xdr:row>14</xdr:row>
      <xdr:rowOff>94709</xdr:rowOff>
    </xdr:to>
    <xdr:sp macro="" textlink="">
      <xdr:nvSpPr>
        <xdr:cNvPr id="6" name="Rectangle 5">
          <a:extLst>
            <a:ext uri="{FF2B5EF4-FFF2-40B4-BE49-F238E27FC236}">
              <a16:creationId xmlns:a16="http://schemas.microsoft.com/office/drawing/2014/main" id="{09806643-98A8-4FD3-8E6C-4F7A04EA4294}"/>
            </a:ext>
          </a:extLst>
        </xdr:cNvPr>
        <xdr:cNvSpPr/>
      </xdr:nvSpPr>
      <xdr:spPr>
        <a:xfrm>
          <a:off x="4757320" y="2447386"/>
          <a:ext cx="1318113" cy="666015"/>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 - </a:t>
          </a:r>
          <a:r>
            <a:rPr lang="en-GB" sz="1100" baseline="0">
              <a:solidFill>
                <a:sysClr val="windowText" lastClr="000000"/>
              </a:solidFill>
            </a:rPr>
            <a:t> Scheme Level Models</a:t>
          </a:r>
          <a:endParaRPr lang="en-GB" sz="1100">
            <a:solidFill>
              <a:sysClr val="windowText" lastClr="000000"/>
            </a:solidFill>
          </a:endParaRPr>
        </a:p>
      </xdr:txBody>
    </xdr:sp>
    <xdr:clientData/>
  </xdr:twoCellAnchor>
  <xdr:twoCellAnchor>
    <xdr:from>
      <xdr:col>9</xdr:col>
      <xdr:colOff>447146</xdr:colOff>
      <xdr:row>10</xdr:row>
      <xdr:rowOff>171590</xdr:rowOff>
    </xdr:from>
    <xdr:to>
      <xdr:col>11</xdr:col>
      <xdr:colOff>475721</xdr:colOff>
      <xdr:row>14</xdr:row>
      <xdr:rowOff>95389</xdr:rowOff>
    </xdr:to>
    <xdr:sp macro="" textlink="">
      <xdr:nvSpPr>
        <xdr:cNvPr id="7" name="Rectangle 6">
          <a:extLst>
            <a:ext uri="{FF2B5EF4-FFF2-40B4-BE49-F238E27FC236}">
              <a16:creationId xmlns:a16="http://schemas.microsoft.com/office/drawing/2014/main" id="{B50D422C-C8DE-4810-98F8-4660941B7026}"/>
            </a:ext>
          </a:extLst>
        </xdr:cNvPr>
        <xdr:cNvSpPr/>
      </xdr:nvSpPr>
      <xdr:spPr>
        <a:xfrm>
          <a:off x="6250069" y="2457590"/>
          <a:ext cx="1318114" cy="656491"/>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a:t>
          </a:r>
          <a:r>
            <a:rPr lang="en-GB" sz="1100" baseline="0">
              <a:solidFill>
                <a:sysClr val="windowText" lastClr="000000"/>
              </a:solidFill>
            </a:rPr>
            <a:t> - PR19 legacy PCDs</a:t>
          </a:r>
          <a:endParaRPr lang="en-GB" sz="1100">
            <a:solidFill>
              <a:sysClr val="windowText" lastClr="000000"/>
            </a:solidFill>
          </a:endParaRPr>
        </a:p>
      </xdr:txBody>
    </xdr:sp>
    <xdr:clientData/>
  </xdr:twoCellAnchor>
  <xdr:twoCellAnchor>
    <xdr:from>
      <xdr:col>3</xdr:col>
      <xdr:colOff>505684</xdr:colOff>
      <xdr:row>1</xdr:row>
      <xdr:rowOff>351849</xdr:rowOff>
    </xdr:from>
    <xdr:to>
      <xdr:col>12</xdr:col>
      <xdr:colOff>640134</xdr:colOff>
      <xdr:row>5</xdr:row>
      <xdr:rowOff>47570</xdr:rowOff>
    </xdr:to>
    <xdr:sp macro="" textlink="">
      <xdr:nvSpPr>
        <xdr:cNvPr id="9" name="Rectangle 8">
          <a:extLst>
            <a:ext uri="{FF2B5EF4-FFF2-40B4-BE49-F238E27FC236}">
              <a16:creationId xmlns:a16="http://schemas.microsoft.com/office/drawing/2014/main" id="{D0C06592-C8BA-4BAF-8C16-9150D8086192}"/>
            </a:ext>
          </a:extLst>
        </xdr:cNvPr>
        <xdr:cNvSpPr/>
      </xdr:nvSpPr>
      <xdr:spPr>
        <a:xfrm>
          <a:off x="2455508" y="766467"/>
          <a:ext cx="5983920" cy="648221"/>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a:t>
          </a:r>
          <a:r>
            <a:rPr lang="en-GB" sz="1100" baseline="0">
              <a:solidFill>
                <a:sysClr val="windowText" lastClr="000000"/>
              </a:solidFill>
            </a:rPr>
            <a:t>s </a:t>
          </a:r>
          <a:r>
            <a:rPr lang="en-GB" sz="1100">
              <a:solidFill>
                <a:sysClr val="windowText" lastClr="000000"/>
              </a:solidFill>
            </a:rPr>
            <a:t>Allowed</a:t>
          </a:r>
        </a:p>
      </xdr:txBody>
    </xdr:sp>
    <xdr:clientData/>
  </xdr:twoCellAnchor>
  <xdr:twoCellAnchor>
    <xdr:from>
      <xdr:col>12</xdr:col>
      <xdr:colOff>8371</xdr:colOff>
      <xdr:row>10</xdr:row>
      <xdr:rowOff>161116</xdr:rowOff>
    </xdr:from>
    <xdr:to>
      <xdr:col>14</xdr:col>
      <xdr:colOff>45957</xdr:colOff>
      <xdr:row>14</xdr:row>
      <xdr:rowOff>84900</xdr:rowOff>
    </xdr:to>
    <xdr:sp macro="" textlink="">
      <xdr:nvSpPr>
        <xdr:cNvPr id="10" name="Rectangle 9">
          <a:extLst>
            <a:ext uri="{FF2B5EF4-FFF2-40B4-BE49-F238E27FC236}">
              <a16:creationId xmlns:a16="http://schemas.microsoft.com/office/drawing/2014/main" id="{13E28827-4A24-4FE2-9AED-1245461D1838}"/>
            </a:ext>
          </a:extLst>
        </xdr:cNvPr>
        <xdr:cNvSpPr/>
      </xdr:nvSpPr>
      <xdr:spPr>
        <a:xfrm>
          <a:off x="7807665" y="2424704"/>
          <a:ext cx="1337468" cy="640961"/>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a:t>
          </a:r>
          <a:r>
            <a:rPr lang="en-GB" sz="1100" baseline="0">
              <a:solidFill>
                <a:sysClr val="windowText" lastClr="000000"/>
              </a:solidFill>
            </a:rPr>
            <a:t> - SO investigations</a:t>
          </a:r>
          <a:endParaRPr lang="en-GB" sz="1100">
            <a:solidFill>
              <a:sysClr val="windowText" lastClr="000000"/>
            </a:solidFill>
          </a:endParaRPr>
        </a:p>
      </xdr:txBody>
    </xdr:sp>
    <xdr:clientData/>
  </xdr:twoCellAnchor>
  <xdr:twoCellAnchor>
    <xdr:from>
      <xdr:col>14</xdr:col>
      <xdr:colOff>220225</xdr:colOff>
      <xdr:row>10</xdr:row>
      <xdr:rowOff>153653</xdr:rowOff>
    </xdr:from>
    <xdr:to>
      <xdr:col>16</xdr:col>
      <xdr:colOff>248800</xdr:colOff>
      <xdr:row>14</xdr:row>
      <xdr:rowOff>86976</xdr:rowOff>
    </xdr:to>
    <xdr:sp macro="" textlink="">
      <xdr:nvSpPr>
        <xdr:cNvPr id="11" name="Rectangle 10">
          <a:extLst>
            <a:ext uri="{FF2B5EF4-FFF2-40B4-BE49-F238E27FC236}">
              <a16:creationId xmlns:a16="http://schemas.microsoft.com/office/drawing/2014/main" id="{032CF08E-ACD7-4150-9497-08F44D80AD02}"/>
            </a:ext>
          </a:extLst>
        </xdr:cNvPr>
        <xdr:cNvSpPr/>
      </xdr:nvSpPr>
      <xdr:spPr>
        <a:xfrm>
          <a:off x="9319401" y="2417241"/>
          <a:ext cx="1328458" cy="650500"/>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a:t>
          </a:r>
          <a:r>
            <a:rPr lang="en-GB" sz="1100" baseline="0">
              <a:solidFill>
                <a:sysClr val="windowText" lastClr="000000"/>
              </a:solidFill>
            </a:rPr>
            <a:t> -  UM</a:t>
          </a:r>
          <a:endParaRPr lang="en-GB" sz="1100">
            <a:solidFill>
              <a:sysClr val="windowText" lastClr="000000"/>
            </a:solidFill>
          </a:endParaRPr>
        </a:p>
      </xdr:txBody>
    </xdr:sp>
    <xdr:clientData/>
  </xdr:twoCellAnchor>
  <xdr:twoCellAnchor>
    <xdr:from>
      <xdr:col>7</xdr:col>
      <xdr:colOff>256815</xdr:colOff>
      <xdr:row>20</xdr:row>
      <xdr:rowOff>129788</xdr:rowOff>
    </xdr:from>
    <xdr:to>
      <xdr:col>9</xdr:col>
      <xdr:colOff>285390</xdr:colOff>
      <xdr:row>24</xdr:row>
      <xdr:rowOff>60709</xdr:rowOff>
    </xdr:to>
    <xdr:sp macro="" textlink="">
      <xdr:nvSpPr>
        <xdr:cNvPr id="12" name="Rectangle 11">
          <a:extLst>
            <a:ext uri="{FF2B5EF4-FFF2-40B4-BE49-F238E27FC236}">
              <a16:creationId xmlns:a16="http://schemas.microsoft.com/office/drawing/2014/main" id="{102E16B4-31D5-4851-ACB3-A3B576AA6F87}"/>
            </a:ext>
          </a:extLst>
        </xdr:cNvPr>
        <xdr:cNvSpPr/>
      </xdr:nvSpPr>
      <xdr:spPr>
        <a:xfrm>
          <a:off x="4806403" y="4186317"/>
          <a:ext cx="1328458" cy="648098"/>
        </a:xfrm>
        <a:prstGeom prst="rect">
          <a:avLst/>
        </a:prstGeom>
        <a:solidFill>
          <a:schemeClr val="bg2"/>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PCD</a:t>
          </a:r>
          <a:r>
            <a:rPr lang="en-GB" sz="1100" baseline="0">
              <a:solidFill>
                <a:sysClr val="windowText" lastClr="000000"/>
              </a:solidFill>
            </a:rPr>
            <a:t> non-delivery</a:t>
          </a:r>
          <a:endParaRPr lang="en-GB" sz="1100">
            <a:solidFill>
              <a:sysClr val="windowText" lastClr="000000"/>
            </a:solidFill>
          </a:endParaRPr>
        </a:p>
      </xdr:txBody>
    </xdr:sp>
    <xdr:clientData/>
  </xdr:twoCellAnchor>
  <xdr:twoCellAnchor>
    <xdr:from>
      <xdr:col>10</xdr:col>
      <xdr:colOff>237803</xdr:colOff>
      <xdr:row>20</xdr:row>
      <xdr:rowOff>119982</xdr:rowOff>
    </xdr:from>
    <xdr:to>
      <xdr:col>12</xdr:col>
      <xdr:colOff>266379</xdr:colOff>
      <xdr:row>24</xdr:row>
      <xdr:rowOff>51968</xdr:rowOff>
    </xdr:to>
    <xdr:sp macro="" textlink="">
      <xdr:nvSpPr>
        <xdr:cNvPr id="13" name="Rectangle 12">
          <a:extLst>
            <a:ext uri="{FF2B5EF4-FFF2-40B4-BE49-F238E27FC236}">
              <a16:creationId xmlns:a16="http://schemas.microsoft.com/office/drawing/2014/main" id="{5EDE9FFC-E21B-4458-8169-9A0AAAEEEF07}"/>
            </a:ext>
          </a:extLst>
        </xdr:cNvPr>
        <xdr:cNvSpPr/>
      </xdr:nvSpPr>
      <xdr:spPr>
        <a:xfrm>
          <a:off x="6769232" y="4120482"/>
          <a:ext cx="1334861" cy="639557"/>
        </a:xfrm>
        <a:prstGeom prst="rect">
          <a:avLst/>
        </a:prstGeom>
        <a:solidFill>
          <a:schemeClr val="bg2"/>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Underperformance</a:t>
          </a:r>
        </a:p>
      </xdr:txBody>
    </xdr:sp>
    <xdr:clientData/>
  </xdr:twoCellAnchor>
  <xdr:twoCellAnchor>
    <xdr:from>
      <xdr:col>4</xdr:col>
      <xdr:colOff>238280</xdr:colOff>
      <xdr:row>20</xdr:row>
      <xdr:rowOff>146475</xdr:rowOff>
    </xdr:from>
    <xdr:to>
      <xdr:col>6</xdr:col>
      <xdr:colOff>266856</xdr:colOff>
      <xdr:row>24</xdr:row>
      <xdr:rowOff>82160</xdr:rowOff>
    </xdr:to>
    <xdr:sp macro="" textlink="">
      <xdr:nvSpPr>
        <xdr:cNvPr id="14" name="Rectangle 13">
          <a:extLst>
            <a:ext uri="{FF2B5EF4-FFF2-40B4-BE49-F238E27FC236}">
              <a16:creationId xmlns:a16="http://schemas.microsoft.com/office/drawing/2014/main" id="{78DB41AE-653C-4854-A726-DEB85AA1FB2A}"/>
            </a:ext>
          </a:extLst>
        </xdr:cNvPr>
        <xdr:cNvSpPr/>
      </xdr:nvSpPr>
      <xdr:spPr>
        <a:xfrm>
          <a:off x="2810030" y="4170788"/>
          <a:ext cx="1314451" cy="650060"/>
        </a:xfrm>
        <a:prstGeom prst="rect">
          <a:avLst/>
        </a:prstGeom>
        <a:solidFill>
          <a:schemeClr val="bg2"/>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Outperformance</a:t>
          </a:r>
        </a:p>
      </xdr:txBody>
    </xdr:sp>
    <xdr:clientData/>
  </xdr:twoCellAnchor>
  <xdr:twoCellAnchor>
    <xdr:from>
      <xdr:col>2</xdr:col>
      <xdr:colOff>505084</xdr:colOff>
      <xdr:row>10</xdr:row>
      <xdr:rowOff>161698</xdr:rowOff>
    </xdr:from>
    <xdr:to>
      <xdr:col>4</xdr:col>
      <xdr:colOff>533660</xdr:colOff>
      <xdr:row>14</xdr:row>
      <xdr:rowOff>95006</xdr:rowOff>
    </xdr:to>
    <xdr:sp macro="" textlink="">
      <xdr:nvSpPr>
        <xdr:cNvPr id="3" name="Rectangle 2">
          <a:extLst>
            <a:ext uri="{FF2B5EF4-FFF2-40B4-BE49-F238E27FC236}">
              <a16:creationId xmlns:a16="http://schemas.microsoft.com/office/drawing/2014/main" id="{905C8DF4-D3B5-B2AC-427B-F94C7C60F820}"/>
            </a:ext>
          </a:extLst>
        </xdr:cNvPr>
        <xdr:cNvSpPr/>
      </xdr:nvSpPr>
      <xdr:spPr>
        <a:xfrm>
          <a:off x="1794622" y="2447698"/>
          <a:ext cx="1318115" cy="666000"/>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 -  Actual</a:t>
          </a:r>
        </a:p>
      </xdr:txBody>
    </xdr:sp>
    <xdr:clientData/>
  </xdr:twoCellAnchor>
  <xdr:twoCellAnchor>
    <xdr:from>
      <xdr:col>5</xdr:col>
      <xdr:colOff>51496</xdr:colOff>
      <xdr:row>10</xdr:row>
      <xdr:rowOff>163585</xdr:rowOff>
    </xdr:from>
    <xdr:to>
      <xdr:col>7</xdr:col>
      <xdr:colOff>80071</xdr:colOff>
      <xdr:row>14</xdr:row>
      <xdr:rowOff>96908</xdr:rowOff>
    </xdr:to>
    <xdr:sp macro="" textlink="">
      <xdr:nvSpPr>
        <xdr:cNvPr id="15" name="Rectangle 14">
          <a:extLst>
            <a:ext uri="{FF2B5EF4-FFF2-40B4-BE49-F238E27FC236}">
              <a16:creationId xmlns:a16="http://schemas.microsoft.com/office/drawing/2014/main" id="{8658BA35-84B0-8675-9608-48FD3D82D4B4}"/>
            </a:ext>
          </a:extLst>
        </xdr:cNvPr>
        <xdr:cNvSpPr/>
      </xdr:nvSpPr>
      <xdr:spPr>
        <a:xfrm>
          <a:off x="3275342" y="2449585"/>
          <a:ext cx="1318114" cy="666015"/>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 - Substiution</a:t>
          </a:r>
        </a:p>
      </xdr:txBody>
    </xdr:sp>
    <xdr:clientData/>
  </xdr:twoCellAnchor>
  <xdr:twoCellAnchor>
    <xdr:from>
      <xdr:col>0</xdr:col>
      <xdr:colOff>314896</xdr:colOff>
      <xdr:row>10</xdr:row>
      <xdr:rowOff>164264</xdr:rowOff>
    </xdr:from>
    <xdr:to>
      <xdr:col>2</xdr:col>
      <xdr:colOff>343470</xdr:colOff>
      <xdr:row>14</xdr:row>
      <xdr:rowOff>97587</xdr:rowOff>
    </xdr:to>
    <xdr:sp macro="" textlink="">
      <xdr:nvSpPr>
        <xdr:cNvPr id="16" name="Rectangle 15">
          <a:extLst>
            <a:ext uri="{FF2B5EF4-FFF2-40B4-BE49-F238E27FC236}">
              <a16:creationId xmlns:a16="http://schemas.microsoft.com/office/drawing/2014/main" id="{5F23617E-D420-21A3-FA27-A2EA7D884960}"/>
            </a:ext>
          </a:extLst>
        </xdr:cNvPr>
        <xdr:cNvSpPr/>
      </xdr:nvSpPr>
      <xdr:spPr>
        <a:xfrm>
          <a:off x="314896" y="2427852"/>
          <a:ext cx="1328456" cy="650500"/>
        </a:xfrm>
        <a:prstGeom prst="rect">
          <a:avLst/>
        </a:prstGeom>
        <a:solidFill>
          <a:srgbClr val="FFC00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Inputs</a:t>
          </a:r>
          <a:r>
            <a:rPr lang="en-GB" sz="1100" baseline="0">
              <a:solidFill>
                <a:sysClr val="windowText" lastClr="000000"/>
              </a:solidFill>
            </a:rPr>
            <a:t> - Delivery mechanism</a:t>
          </a:r>
          <a:endParaRPr lang="en-GB" sz="1100">
            <a:solidFill>
              <a:sysClr val="windowText" lastClr="000000"/>
            </a:solidFill>
          </a:endParaRPr>
        </a:p>
      </xdr:txBody>
    </xdr:sp>
    <xdr:clientData/>
  </xdr:twoCellAnchor>
  <xdr:twoCellAnchor>
    <xdr:from>
      <xdr:col>1</xdr:col>
      <xdr:colOff>355320</xdr:colOff>
      <xdr:row>8</xdr:row>
      <xdr:rowOff>12368</xdr:rowOff>
    </xdr:from>
    <xdr:to>
      <xdr:col>15</xdr:col>
      <xdr:colOff>226299</xdr:colOff>
      <xdr:row>8</xdr:row>
      <xdr:rowOff>38380</xdr:rowOff>
    </xdr:to>
    <xdr:grpSp>
      <xdr:nvGrpSpPr>
        <xdr:cNvPr id="60" name="Group 59">
          <a:extLst>
            <a:ext uri="{FF2B5EF4-FFF2-40B4-BE49-F238E27FC236}">
              <a16:creationId xmlns:a16="http://schemas.microsoft.com/office/drawing/2014/main" id="{4D6F52C5-EA94-DBC2-5C45-C9F9B9ED7972}"/>
            </a:ext>
          </a:extLst>
        </xdr:cNvPr>
        <xdr:cNvGrpSpPr/>
      </xdr:nvGrpSpPr>
      <xdr:grpSpPr>
        <a:xfrm>
          <a:off x="955395" y="1879268"/>
          <a:ext cx="8272029" cy="26012"/>
          <a:chOff x="1002086" y="1914193"/>
          <a:chExt cx="8973331" cy="29187"/>
        </a:xfrm>
      </xdr:grpSpPr>
      <xdr:cxnSp macro="">
        <xdr:nvCxnSpPr>
          <xdr:cNvPr id="20" name="Straight Connector 19">
            <a:extLst>
              <a:ext uri="{FF2B5EF4-FFF2-40B4-BE49-F238E27FC236}">
                <a16:creationId xmlns:a16="http://schemas.microsoft.com/office/drawing/2014/main" id="{5B6A1000-3CF8-7498-F35B-3F391E3B1399}"/>
              </a:ext>
            </a:extLst>
          </xdr:cNvPr>
          <xdr:cNvCxnSpPr/>
        </xdr:nvCxnSpPr>
        <xdr:spPr>
          <a:xfrm flipV="1">
            <a:off x="5391455" y="1914193"/>
            <a:ext cx="4583962" cy="12089"/>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D391B5F3-D330-1E7D-3EFA-F82701533246}"/>
              </a:ext>
            </a:extLst>
          </xdr:cNvPr>
          <xdr:cNvCxnSpPr/>
        </xdr:nvCxnSpPr>
        <xdr:spPr>
          <a:xfrm flipH="1">
            <a:off x="1002086" y="1924884"/>
            <a:ext cx="4789054" cy="18496"/>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xdr:col>
      <xdr:colOff>352144</xdr:colOff>
      <xdr:row>8</xdr:row>
      <xdr:rowOff>38380</xdr:rowOff>
    </xdr:from>
    <xdr:to>
      <xdr:col>1</xdr:col>
      <xdr:colOff>361118</xdr:colOff>
      <xdr:row>10</xdr:row>
      <xdr:rowOff>173788</xdr:rowOff>
    </xdr:to>
    <xdr:cxnSp macro="">
      <xdr:nvCxnSpPr>
        <xdr:cNvPr id="28" name="Straight Arrow Connector 27">
          <a:extLst>
            <a:ext uri="{FF2B5EF4-FFF2-40B4-BE49-F238E27FC236}">
              <a16:creationId xmlns:a16="http://schemas.microsoft.com/office/drawing/2014/main" id="{689165EF-70D1-F423-1478-C112CB713FC8}"/>
            </a:ext>
          </a:extLst>
        </xdr:cNvPr>
        <xdr:cNvCxnSpPr/>
      </xdr:nvCxnSpPr>
      <xdr:spPr>
        <a:xfrm>
          <a:off x="1002085" y="1943380"/>
          <a:ext cx="8974" cy="493996"/>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67235</xdr:colOff>
      <xdr:row>8</xdr:row>
      <xdr:rowOff>38380</xdr:rowOff>
    </xdr:from>
    <xdr:to>
      <xdr:col>6</xdr:col>
      <xdr:colOff>75308</xdr:colOff>
      <xdr:row>10</xdr:row>
      <xdr:rowOff>163585</xdr:rowOff>
    </xdr:to>
    <xdr:cxnSp macro="">
      <xdr:nvCxnSpPr>
        <xdr:cNvPr id="31" name="Straight Arrow Connector 30">
          <a:extLst>
            <a:ext uri="{FF2B5EF4-FFF2-40B4-BE49-F238E27FC236}">
              <a16:creationId xmlns:a16="http://schemas.microsoft.com/office/drawing/2014/main" id="{9AFF041D-3412-4C58-B288-B1A5ABE62AEA}"/>
            </a:ext>
          </a:extLst>
        </xdr:cNvPr>
        <xdr:cNvCxnSpPr>
          <a:endCxn id="15" idx="0"/>
        </xdr:cNvCxnSpPr>
      </xdr:nvCxnSpPr>
      <xdr:spPr>
        <a:xfrm>
          <a:off x="3966882" y="1943380"/>
          <a:ext cx="8073" cy="483793"/>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504264</xdr:colOff>
      <xdr:row>8</xdr:row>
      <xdr:rowOff>49586</xdr:rowOff>
    </xdr:from>
    <xdr:to>
      <xdr:col>3</xdr:col>
      <xdr:colOff>519372</xdr:colOff>
      <xdr:row>10</xdr:row>
      <xdr:rowOff>161698</xdr:rowOff>
    </xdr:to>
    <xdr:cxnSp macro="">
      <xdr:nvCxnSpPr>
        <xdr:cNvPr id="32" name="Straight Arrow Connector 31">
          <a:extLst>
            <a:ext uri="{FF2B5EF4-FFF2-40B4-BE49-F238E27FC236}">
              <a16:creationId xmlns:a16="http://schemas.microsoft.com/office/drawing/2014/main" id="{8EAED947-361E-4995-8179-3A7A3BA8D186}"/>
            </a:ext>
          </a:extLst>
        </xdr:cNvPr>
        <xdr:cNvCxnSpPr>
          <a:endCxn id="3" idx="0"/>
        </xdr:cNvCxnSpPr>
      </xdr:nvCxnSpPr>
      <xdr:spPr>
        <a:xfrm>
          <a:off x="2454088" y="1954586"/>
          <a:ext cx="15108" cy="470700"/>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27174</xdr:colOff>
      <xdr:row>8</xdr:row>
      <xdr:rowOff>27174</xdr:rowOff>
    </xdr:from>
    <xdr:to>
      <xdr:col>13</xdr:col>
      <xdr:colOff>27174</xdr:colOff>
      <xdr:row>10</xdr:row>
      <xdr:rowOff>161116</xdr:rowOff>
    </xdr:to>
    <xdr:cxnSp macro="">
      <xdr:nvCxnSpPr>
        <xdr:cNvPr id="38" name="Straight Arrow Connector 37">
          <a:extLst>
            <a:ext uri="{FF2B5EF4-FFF2-40B4-BE49-F238E27FC236}">
              <a16:creationId xmlns:a16="http://schemas.microsoft.com/office/drawing/2014/main" id="{7B2F088C-A8A4-4B74-BDC7-AAC5DE3810DF}"/>
            </a:ext>
          </a:extLst>
        </xdr:cNvPr>
        <xdr:cNvCxnSpPr>
          <a:endCxn id="10" idx="0"/>
        </xdr:cNvCxnSpPr>
      </xdr:nvCxnSpPr>
      <xdr:spPr>
        <a:xfrm>
          <a:off x="8476409" y="1932174"/>
          <a:ext cx="0" cy="492530"/>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448235</xdr:colOff>
      <xdr:row>8</xdr:row>
      <xdr:rowOff>11206</xdr:rowOff>
    </xdr:from>
    <xdr:to>
      <xdr:col>10</xdr:col>
      <xdr:colOff>466196</xdr:colOff>
      <xdr:row>10</xdr:row>
      <xdr:rowOff>171590</xdr:rowOff>
    </xdr:to>
    <xdr:cxnSp macro="">
      <xdr:nvCxnSpPr>
        <xdr:cNvPr id="39" name="Straight Arrow Connector 38">
          <a:extLst>
            <a:ext uri="{FF2B5EF4-FFF2-40B4-BE49-F238E27FC236}">
              <a16:creationId xmlns:a16="http://schemas.microsoft.com/office/drawing/2014/main" id="{37FFB381-91F4-4B79-AA38-DFD0971F0B48}"/>
            </a:ext>
          </a:extLst>
        </xdr:cNvPr>
        <xdr:cNvCxnSpPr>
          <a:endCxn id="7" idx="0"/>
        </xdr:cNvCxnSpPr>
      </xdr:nvCxnSpPr>
      <xdr:spPr>
        <a:xfrm>
          <a:off x="6947647" y="1916206"/>
          <a:ext cx="17961" cy="518972"/>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239274</xdr:colOff>
      <xdr:row>8</xdr:row>
      <xdr:rowOff>280</xdr:rowOff>
    </xdr:from>
    <xdr:to>
      <xdr:col>15</xdr:col>
      <xdr:colOff>240364</xdr:colOff>
      <xdr:row>10</xdr:row>
      <xdr:rowOff>153653</xdr:rowOff>
    </xdr:to>
    <xdr:cxnSp macro="">
      <xdr:nvCxnSpPr>
        <xdr:cNvPr id="41" name="Straight Arrow Connector 40">
          <a:extLst>
            <a:ext uri="{FF2B5EF4-FFF2-40B4-BE49-F238E27FC236}">
              <a16:creationId xmlns:a16="http://schemas.microsoft.com/office/drawing/2014/main" id="{3F37D0B0-7309-467F-8715-3607226B5113}"/>
            </a:ext>
          </a:extLst>
        </xdr:cNvPr>
        <xdr:cNvCxnSpPr>
          <a:endCxn id="11" idx="0"/>
        </xdr:cNvCxnSpPr>
      </xdr:nvCxnSpPr>
      <xdr:spPr>
        <a:xfrm flipH="1">
          <a:off x="9988392" y="1905280"/>
          <a:ext cx="1090" cy="511961"/>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323568</xdr:colOff>
      <xdr:row>17</xdr:row>
      <xdr:rowOff>108738</xdr:rowOff>
    </xdr:from>
    <xdr:to>
      <xdr:col>15</xdr:col>
      <xdr:colOff>216959</xdr:colOff>
      <xdr:row>17</xdr:row>
      <xdr:rowOff>134750</xdr:rowOff>
    </xdr:to>
    <xdr:grpSp>
      <xdr:nvGrpSpPr>
        <xdr:cNvPr id="61" name="Group 60">
          <a:extLst>
            <a:ext uri="{FF2B5EF4-FFF2-40B4-BE49-F238E27FC236}">
              <a16:creationId xmlns:a16="http://schemas.microsoft.com/office/drawing/2014/main" id="{DF9DEEB5-EBFB-4C90-88BA-472958DCA346}"/>
            </a:ext>
          </a:extLst>
        </xdr:cNvPr>
        <xdr:cNvGrpSpPr/>
      </xdr:nvGrpSpPr>
      <xdr:grpSpPr>
        <a:xfrm>
          <a:off x="923643" y="3604413"/>
          <a:ext cx="8294441" cy="26012"/>
          <a:chOff x="979674" y="1914193"/>
          <a:chExt cx="8995743" cy="29187"/>
        </a:xfrm>
      </xdr:grpSpPr>
      <xdr:cxnSp macro="">
        <xdr:nvCxnSpPr>
          <xdr:cNvPr id="62" name="Straight Connector 61">
            <a:extLst>
              <a:ext uri="{FF2B5EF4-FFF2-40B4-BE49-F238E27FC236}">
                <a16:creationId xmlns:a16="http://schemas.microsoft.com/office/drawing/2014/main" id="{A8370A91-39E4-ABA1-6374-A6FA11A1FA81}"/>
              </a:ext>
            </a:extLst>
          </xdr:cNvPr>
          <xdr:cNvCxnSpPr/>
        </xdr:nvCxnSpPr>
        <xdr:spPr>
          <a:xfrm flipV="1">
            <a:off x="5391455" y="1914193"/>
            <a:ext cx="4583962" cy="12089"/>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xnSp macro="">
        <xdr:nvCxnSpPr>
          <xdr:cNvPr id="63" name="Straight Connector 62">
            <a:extLst>
              <a:ext uri="{FF2B5EF4-FFF2-40B4-BE49-F238E27FC236}">
                <a16:creationId xmlns:a16="http://schemas.microsoft.com/office/drawing/2014/main" id="{CAD1FCF2-1A7A-65D5-203F-E592A7E3A8B4}"/>
              </a:ext>
            </a:extLst>
          </xdr:cNvPr>
          <xdr:cNvCxnSpPr/>
        </xdr:nvCxnSpPr>
        <xdr:spPr>
          <a:xfrm flipH="1">
            <a:off x="979674" y="1927313"/>
            <a:ext cx="4578482" cy="16067"/>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xdr:col>
      <xdr:colOff>324971</xdr:colOff>
      <xdr:row>14</xdr:row>
      <xdr:rowOff>107111</xdr:rowOff>
    </xdr:from>
    <xdr:to>
      <xdr:col>1</xdr:col>
      <xdr:colOff>333945</xdr:colOff>
      <xdr:row>17</xdr:row>
      <xdr:rowOff>130829</xdr:rowOff>
    </xdr:to>
    <xdr:cxnSp macro="">
      <xdr:nvCxnSpPr>
        <xdr:cNvPr id="65" name="Straight Connector 64">
          <a:extLst>
            <a:ext uri="{FF2B5EF4-FFF2-40B4-BE49-F238E27FC236}">
              <a16:creationId xmlns:a16="http://schemas.microsoft.com/office/drawing/2014/main" id="{ED4B50DA-D165-7F7A-1A5C-F72C1A4DD587}"/>
            </a:ext>
          </a:extLst>
        </xdr:cNvPr>
        <xdr:cNvCxnSpPr/>
      </xdr:nvCxnSpPr>
      <xdr:spPr>
        <a:xfrm flipH="1">
          <a:off x="974912" y="3087876"/>
          <a:ext cx="8974" cy="56160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515470</xdr:colOff>
      <xdr:row>14</xdr:row>
      <xdr:rowOff>95006</xdr:rowOff>
    </xdr:from>
    <xdr:to>
      <xdr:col>3</xdr:col>
      <xdr:colOff>524134</xdr:colOff>
      <xdr:row>17</xdr:row>
      <xdr:rowOff>118724</xdr:rowOff>
    </xdr:to>
    <xdr:cxnSp macro="">
      <xdr:nvCxnSpPr>
        <xdr:cNvPr id="68" name="Straight Connector 67">
          <a:extLst>
            <a:ext uri="{FF2B5EF4-FFF2-40B4-BE49-F238E27FC236}">
              <a16:creationId xmlns:a16="http://schemas.microsoft.com/office/drawing/2014/main" id="{0A875320-A8FA-360E-B3A1-F0BF603AFE9C}"/>
            </a:ext>
          </a:extLst>
        </xdr:cNvPr>
        <xdr:cNvCxnSpPr>
          <a:stCxn id="3" idx="2"/>
        </xdr:cNvCxnSpPr>
      </xdr:nvCxnSpPr>
      <xdr:spPr>
        <a:xfrm flipH="1">
          <a:off x="2465294" y="3075771"/>
          <a:ext cx="8664" cy="56160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67235</xdr:colOff>
      <xdr:row>14</xdr:row>
      <xdr:rowOff>96908</xdr:rowOff>
    </xdr:from>
    <xdr:to>
      <xdr:col>6</xdr:col>
      <xdr:colOff>70546</xdr:colOff>
      <xdr:row>17</xdr:row>
      <xdr:rowOff>123265</xdr:rowOff>
    </xdr:to>
    <xdr:cxnSp macro="">
      <xdr:nvCxnSpPr>
        <xdr:cNvPr id="70" name="Straight Connector 69">
          <a:extLst>
            <a:ext uri="{FF2B5EF4-FFF2-40B4-BE49-F238E27FC236}">
              <a16:creationId xmlns:a16="http://schemas.microsoft.com/office/drawing/2014/main" id="{EAE76B76-E52A-0731-A75E-72C917EB9EAE}"/>
            </a:ext>
          </a:extLst>
        </xdr:cNvPr>
        <xdr:cNvCxnSpPr>
          <a:stCxn id="15" idx="2"/>
        </xdr:cNvCxnSpPr>
      </xdr:nvCxnSpPr>
      <xdr:spPr>
        <a:xfrm flipH="1">
          <a:off x="3966882" y="3077673"/>
          <a:ext cx="3311" cy="564239"/>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267747</xdr:colOff>
      <xdr:row>14</xdr:row>
      <xdr:rowOff>94709</xdr:rowOff>
    </xdr:from>
    <xdr:to>
      <xdr:col>8</xdr:col>
      <xdr:colOff>268942</xdr:colOff>
      <xdr:row>17</xdr:row>
      <xdr:rowOff>118427</xdr:rowOff>
    </xdr:to>
    <xdr:cxnSp macro="">
      <xdr:nvCxnSpPr>
        <xdr:cNvPr id="72" name="Straight Connector 71">
          <a:extLst>
            <a:ext uri="{FF2B5EF4-FFF2-40B4-BE49-F238E27FC236}">
              <a16:creationId xmlns:a16="http://schemas.microsoft.com/office/drawing/2014/main" id="{9FD86DD6-9CB6-B7A9-0CE3-F995C369D25E}"/>
            </a:ext>
          </a:extLst>
        </xdr:cNvPr>
        <xdr:cNvCxnSpPr>
          <a:stCxn id="6" idx="2"/>
        </xdr:cNvCxnSpPr>
      </xdr:nvCxnSpPr>
      <xdr:spPr>
        <a:xfrm>
          <a:off x="5467276" y="3075474"/>
          <a:ext cx="1195" cy="56160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461434</xdr:colOff>
      <xdr:row>14</xdr:row>
      <xdr:rowOff>95389</xdr:rowOff>
    </xdr:from>
    <xdr:to>
      <xdr:col>10</xdr:col>
      <xdr:colOff>470647</xdr:colOff>
      <xdr:row>17</xdr:row>
      <xdr:rowOff>89647</xdr:rowOff>
    </xdr:to>
    <xdr:cxnSp macro="">
      <xdr:nvCxnSpPr>
        <xdr:cNvPr id="74" name="Straight Connector 73">
          <a:extLst>
            <a:ext uri="{FF2B5EF4-FFF2-40B4-BE49-F238E27FC236}">
              <a16:creationId xmlns:a16="http://schemas.microsoft.com/office/drawing/2014/main" id="{EADA6CEE-7D50-91BB-F6D6-8235C65AC137}"/>
            </a:ext>
          </a:extLst>
        </xdr:cNvPr>
        <xdr:cNvCxnSpPr>
          <a:stCxn id="7" idx="2"/>
        </xdr:cNvCxnSpPr>
      </xdr:nvCxnSpPr>
      <xdr:spPr>
        <a:xfrm>
          <a:off x="6960846" y="3076154"/>
          <a:ext cx="9213" cy="53214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27164</xdr:colOff>
      <xdr:row>14</xdr:row>
      <xdr:rowOff>84899</xdr:rowOff>
    </xdr:from>
    <xdr:to>
      <xdr:col>13</xdr:col>
      <xdr:colOff>38380</xdr:colOff>
      <xdr:row>17</xdr:row>
      <xdr:rowOff>113379</xdr:rowOff>
    </xdr:to>
    <xdr:cxnSp macro="">
      <xdr:nvCxnSpPr>
        <xdr:cNvPr id="78" name="Straight Connector 77">
          <a:extLst>
            <a:ext uri="{FF2B5EF4-FFF2-40B4-BE49-F238E27FC236}">
              <a16:creationId xmlns:a16="http://schemas.microsoft.com/office/drawing/2014/main" id="{54ACBFEA-F82A-AB98-4B9D-4339C5878974}"/>
            </a:ext>
          </a:extLst>
        </xdr:cNvPr>
        <xdr:cNvCxnSpPr>
          <a:stCxn id="10" idx="2"/>
        </xdr:cNvCxnSpPr>
      </xdr:nvCxnSpPr>
      <xdr:spPr>
        <a:xfrm>
          <a:off x="8476399" y="3065664"/>
          <a:ext cx="11216" cy="566362"/>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228879</xdr:colOff>
      <xdr:row>14</xdr:row>
      <xdr:rowOff>75769</xdr:rowOff>
    </xdr:from>
    <xdr:to>
      <xdr:col>15</xdr:col>
      <xdr:colOff>239274</xdr:colOff>
      <xdr:row>17</xdr:row>
      <xdr:rowOff>104249</xdr:rowOff>
    </xdr:to>
    <xdr:cxnSp macro="">
      <xdr:nvCxnSpPr>
        <xdr:cNvPr id="80" name="Straight Connector 79">
          <a:extLst>
            <a:ext uri="{FF2B5EF4-FFF2-40B4-BE49-F238E27FC236}">
              <a16:creationId xmlns:a16="http://schemas.microsoft.com/office/drawing/2014/main" id="{054F2DE4-B5B7-C461-9B5B-2CD6076FC43D}"/>
            </a:ext>
          </a:extLst>
        </xdr:cNvPr>
        <xdr:cNvCxnSpPr/>
      </xdr:nvCxnSpPr>
      <xdr:spPr>
        <a:xfrm flipH="1">
          <a:off x="9977997" y="3056534"/>
          <a:ext cx="10395" cy="566362"/>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261722</xdr:colOff>
      <xdr:row>17</xdr:row>
      <xdr:rowOff>120431</xdr:rowOff>
    </xdr:from>
    <xdr:to>
      <xdr:col>8</xdr:col>
      <xdr:colOff>262759</xdr:colOff>
      <xdr:row>20</xdr:row>
      <xdr:rowOff>151868</xdr:rowOff>
    </xdr:to>
    <xdr:cxnSp macro="">
      <xdr:nvCxnSpPr>
        <xdr:cNvPr id="98" name="Straight Arrow Connector 97">
          <a:extLst>
            <a:ext uri="{FF2B5EF4-FFF2-40B4-BE49-F238E27FC236}">
              <a16:creationId xmlns:a16="http://schemas.microsoft.com/office/drawing/2014/main" id="{F04CD909-A63E-90DF-B532-B9EC79E60D4C}"/>
            </a:ext>
          </a:extLst>
        </xdr:cNvPr>
        <xdr:cNvCxnSpPr/>
      </xdr:nvCxnSpPr>
      <xdr:spPr>
        <a:xfrm flipH="1">
          <a:off x="5429308" y="3722414"/>
          <a:ext cx="1037" cy="589799"/>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266856</xdr:colOff>
      <xdr:row>22</xdr:row>
      <xdr:rowOff>100010</xdr:rowOff>
    </xdr:from>
    <xdr:to>
      <xdr:col>7</xdr:col>
      <xdr:colOff>256815</xdr:colOff>
      <xdr:row>22</xdr:row>
      <xdr:rowOff>119079</xdr:rowOff>
    </xdr:to>
    <xdr:cxnSp macro="">
      <xdr:nvCxnSpPr>
        <xdr:cNvPr id="99" name="Straight Arrow Connector 98">
          <a:extLst>
            <a:ext uri="{FF2B5EF4-FFF2-40B4-BE49-F238E27FC236}">
              <a16:creationId xmlns:a16="http://schemas.microsoft.com/office/drawing/2014/main" id="{00487D8D-2B13-4DE1-ADF3-D0F6A7A71C7A}"/>
            </a:ext>
          </a:extLst>
        </xdr:cNvPr>
        <xdr:cNvCxnSpPr>
          <a:stCxn id="12" idx="1"/>
          <a:endCxn id="14" idx="3"/>
        </xdr:cNvCxnSpPr>
      </xdr:nvCxnSpPr>
      <xdr:spPr>
        <a:xfrm flipH="1">
          <a:off x="4185713" y="4454296"/>
          <a:ext cx="643102" cy="19069"/>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285390</xdr:colOff>
      <xdr:row>22</xdr:row>
      <xdr:rowOff>90737</xdr:rowOff>
    </xdr:from>
    <xdr:to>
      <xdr:col>10</xdr:col>
      <xdr:colOff>237803</xdr:colOff>
      <xdr:row>22</xdr:row>
      <xdr:rowOff>100010</xdr:rowOff>
    </xdr:to>
    <xdr:cxnSp macro="">
      <xdr:nvCxnSpPr>
        <xdr:cNvPr id="105" name="Straight Arrow Connector 104">
          <a:extLst>
            <a:ext uri="{FF2B5EF4-FFF2-40B4-BE49-F238E27FC236}">
              <a16:creationId xmlns:a16="http://schemas.microsoft.com/office/drawing/2014/main" id="{5640DADC-B111-41B0-BB61-620DB8AF794E}"/>
            </a:ext>
          </a:extLst>
        </xdr:cNvPr>
        <xdr:cNvCxnSpPr>
          <a:stCxn id="12" idx="3"/>
          <a:endCxn id="13" idx="1"/>
        </xdr:cNvCxnSpPr>
      </xdr:nvCxnSpPr>
      <xdr:spPr>
        <a:xfrm flipV="1">
          <a:off x="6163676" y="4445023"/>
          <a:ext cx="605556" cy="9273"/>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272204</xdr:colOff>
      <xdr:row>24</xdr:row>
      <xdr:rowOff>62296</xdr:rowOff>
    </xdr:from>
    <xdr:to>
      <xdr:col>8</xdr:col>
      <xdr:colOff>272690</xdr:colOff>
      <xdr:row>33</xdr:row>
      <xdr:rowOff>19046</xdr:rowOff>
    </xdr:to>
    <xdr:cxnSp macro="">
      <xdr:nvCxnSpPr>
        <xdr:cNvPr id="110" name="Straight Arrow Connector 109">
          <a:extLst>
            <a:ext uri="{FF2B5EF4-FFF2-40B4-BE49-F238E27FC236}">
              <a16:creationId xmlns:a16="http://schemas.microsoft.com/office/drawing/2014/main" id="{011AD810-029B-FD97-82A0-4DAA1FAA6570}"/>
            </a:ext>
          </a:extLst>
        </xdr:cNvPr>
        <xdr:cNvCxnSpPr>
          <a:stCxn id="12" idx="2"/>
          <a:endCxn id="123" idx="0"/>
        </xdr:cNvCxnSpPr>
      </xdr:nvCxnSpPr>
      <xdr:spPr>
        <a:xfrm flipH="1">
          <a:off x="5439790" y="4967124"/>
          <a:ext cx="486" cy="1631836"/>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164025</xdr:colOff>
      <xdr:row>39</xdr:row>
      <xdr:rowOff>116128</xdr:rowOff>
    </xdr:from>
    <xdr:to>
      <xdr:col>12</xdr:col>
      <xdr:colOff>192602</xdr:colOff>
      <xdr:row>43</xdr:row>
      <xdr:rowOff>56576</xdr:rowOff>
    </xdr:to>
    <xdr:sp macro="" textlink="">
      <xdr:nvSpPr>
        <xdr:cNvPr id="120" name="Rectangle 119">
          <a:extLst>
            <a:ext uri="{FF2B5EF4-FFF2-40B4-BE49-F238E27FC236}">
              <a16:creationId xmlns:a16="http://schemas.microsoft.com/office/drawing/2014/main" id="{19BDF081-353B-4F79-8DA7-7EBF54F15EEC}"/>
            </a:ext>
          </a:extLst>
        </xdr:cNvPr>
        <xdr:cNvSpPr/>
      </xdr:nvSpPr>
      <xdr:spPr>
        <a:xfrm>
          <a:off x="6652931" y="7545628"/>
          <a:ext cx="1326359" cy="654823"/>
        </a:xfrm>
        <a:prstGeom prst="rect">
          <a:avLst/>
        </a:prstGeom>
        <a:solidFill>
          <a:schemeClr val="accent1">
            <a:lumMod val="20000"/>
            <a:lumOff val="80000"/>
          </a:schemeClr>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RCV and</a:t>
          </a:r>
          <a:r>
            <a:rPr lang="en-GB" sz="1100" baseline="0">
              <a:solidFill>
                <a:sysClr val="windowText" lastClr="000000"/>
              </a:solidFill>
            </a:rPr>
            <a:t> Revenue Adj</a:t>
          </a:r>
          <a:endParaRPr lang="en-GB" sz="1100">
            <a:solidFill>
              <a:sysClr val="windowText" lastClr="000000"/>
            </a:solidFill>
          </a:endParaRPr>
        </a:p>
      </xdr:txBody>
    </xdr:sp>
    <xdr:clientData/>
  </xdr:twoCellAnchor>
  <xdr:twoCellAnchor>
    <xdr:from>
      <xdr:col>7</xdr:col>
      <xdr:colOff>301580</xdr:colOff>
      <xdr:row>39</xdr:row>
      <xdr:rowOff>125512</xdr:rowOff>
    </xdr:from>
    <xdr:to>
      <xdr:col>9</xdr:col>
      <xdr:colOff>330155</xdr:colOff>
      <xdr:row>43</xdr:row>
      <xdr:rowOff>42150</xdr:rowOff>
    </xdr:to>
    <xdr:sp macro="" textlink="">
      <xdr:nvSpPr>
        <xdr:cNvPr id="121" name="Rectangle 120">
          <a:extLst>
            <a:ext uri="{FF2B5EF4-FFF2-40B4-BE49-F238E27FC236}">
              <a16:creationId xmlns:a16="http://schemas.microsoft.com/office/drawing/2014/main" id="{3B2F549F-21EB-40D5-B4DC-B1B213EC5D71}"/>
            </a:ext>
          </a:extLst>
        </xdr:cNvPr>
        <xdr:cNvSpPr/>
      </xdr:nvSpPr>
      <xdr:spPr>
        <a:xfrm>
          <a:off x="4843814" y="7555012"/>
          <a:ext cx="1326357" cy="631013"/>
        </a:xfrm>
        <a:prstGeom prst="rect">
          <a:avLst/>
        </a:prstGeom>
        <a:solidFill>
          <a:schemeClr val="accent1">
            <a:lumMod val="20000"/>
            <a:lumOff val="80000"/>
          </a:schemeClr>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Output for Time Incentives</a:t>
          </a:r>
        </a:p>
      </xdr:txBody>
    </xdr:sp>
    <xdr:clientData/>
  </xdr:twoCellAnchor>
  <xdr:twoCellAnchor>
    <xdr:from>
      <xdr:col>4</xdr:col>
      <xdr:colOff>404677</xdr:colOff>
      <xdr:row>39</xdr:row>
      <xdr:rowOff>130829</xdr:rowOff>
    </xdr:from>
    <xdr:to>
      <xdr:col>6</xdr:col>
      <xdr:colOff>433253</xdr:colOff>
      <xdr:row>43</xdr:row>
      <xdr:rowOff>61753</xdr:rowOff>
    </xdr:to>
    <xdr:sp macro="" textlink="">
      <xdr:nvSpPr>
        <xdr:cNvPr id="122" name="Rectangle 121">
          <a:extLst>
            <a:ext uri="{FF2B5EF4-FFF2-40B4-BE49-F238E27FC236}">
              <a16:creationId xmlns:a16="http://schemas.microsoft.com/office/drawing/2014/main" id="{5B54B05B-B7F4-427C-BEB7-EE302F320092}"/>
            </a:ext>
          </a:extLst>
        </xdr:cNvPr>
        <xdr:cNvSpPr/>
      </xdr:nvSpPr>
      <xdr:spPr>
        <a:xfrm>
          <a:off x="3000240" y="7560329"/>
          <a:ext cx="1326357" cy="645299"/>
        </a:xfrm>
        <a:prstGeom prst="rect">
          <a:avLst/>
        </a:prstGeom>
        <a:solidFill>
          <a:schemeClr val="accent1">
            <a:lumMod val="20000"/>
            <a:lumOff val="80000"/>
          </a:schemeClr>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Output for Cost Sharing</a:t>
          </a:r>
        </a:p>
      </xdr:txBody>
    </xdr:sp>
    <xdr:clientData/>
  </xdr:twoCellAnchor>
  <xdr:twoCellAnchor>
    <xdr:from>
      <xdr:col>7</xdr:col>
      <xdr:colOff>264267</xdr:colOff>
      <xdr:row>33</xdr:row>
      <xdr:rowOff>19046</xdr:rowOff>
    </xdr:from>
    <xdr:to>
      <xdr:col>9</xdr:col>
      <xdr:colOff>283316</xdr:colOff>
      <xdr:row>36</xdr:row>
      <xdr:rowOff>125385</xdr:rowOff>
    </xdr:to>
    <xdr:sp macro="" textlink="">
      <xdr:nvSpPr>
        <xdr:cNvPr id="123" name="Rectangle 122">
          <a:extLst>
            <a:ext uri="{FF2B5EF4-FFF2-40B4-BE49-F238E27FC236}">
              <a16:creationId xmlns:a16="http://schemas.microsoft.com/office/drawing/2014/main" id="{2FC56547-4FB1-40F5-BCF7-BAD47958274E}"/>
            </a:ext>
          </a:extLst>
        </xdr:cNvPr>
        <xdr:cNvSpPr/>
      </xdr:nvSpPr>
      <xdr:spPr>
        <a:xfrm>
          <a:off x="4785905" y="6598960"/>
          <a:ext cx="1310945" cy="664701"/>
        </a:xfrm>
        <a:prstGeom prst="rect">
          <a:avLst/>
        </a:prstGeom>
        <a:solidFill>
          <a:schemeClr val="accent1">
            <a:lumMod val="20000"/>
            <a:lumOff val="80000"/>
          </a:schemeClr>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Summary Calculations</a:t>
          </a:r>
        </a:p>
      </xdr:txBody>
    </xdr:sp>
    <xdr:clientData/>
  </xdr:twoCellAnchor>
  <xdr:twoCellAnchor>
    <xdr:from>
      <xdr:col>8</xdr:col>
      <xdr:colOff>268956</xdr:colOff>
      <xdr:row>36</xdr:row>
      <xdr:rowOff>133325</xdr:rowOff>
    </xdr:from>
    <xdr:to>
      <xdr:col>8</xdr:col>
      <xdr:colOff>269029</xdr:colOff>
      <xdr:row>39</xdr:row>
      <xdr:rowOff>113109</xdr:rowOff>
    </xdr:to>
    <xdr:cxnSp macro="">
      <xdr:nvCxnSpPr>
        <xdr:cNvPr id="134" name="Straight Arrow Connector 133">
          <a:extLst>
            <a:ext uri="{FF2B5EF4-FFF2-40B4-BE49-F238E27FC236}">
              <a16:creationId xmlns:a16="http://schemas.microsoft.com/office/drawing/2014/main" id="{09CAF185-A61E-4036-92EF-309E26245507}"/>
            </a:ext>
          </a:extLst>
        </xdr:cNvPr>
        <xdr:cNvCxnSpPr>
          <a:stCxn id="123" idx="2"/>
        </xdr:cNvCxnSpPr>
      </xdr:nvCxnSpPr>
      <xdr:spPr>
        <a:xfrm flipH="1">
          <a:off x="5436542" y="7271601"/>
          <a:ext cx="73" cy="538146"/>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418966</xdr:colOff>
      <xdr:row>34</xdr:row>
      <xdr:rowOff>166863</xdr:rowOff>
    </xdr:from>
    <xdr:to>
      <xdr:col>7</xdr:col>
      <xdr:colOff>262680</xdr:colOff>
      <xdr:row>39</xdr:row>
      <xdr:rowOff>129240</xdr:rowOff>
    </xdr:to>
    <xdr:cxnSp macro="">
      <xdr:nvCxnSpPr>
        <xdr:cNvPr id="136" name="Connector: Elbow 135">
          <a:extLst>
            <a:ext uri="{FF2B5EF4-FFF2-40B4-BE49-F238E27FC236}">
              <a16:creationId xmlns:a16="http://schemas.microsoft.com/office/drawing/2014/main" id="{1FB08BF3-2932-7BE2-0F55-5CD390BF1ABB}"/>
            </a:ext>
          </a:extLst>
        </xdr:cNvPr>
        <xdr:cNvCxnSpPr>
          <a:stCxn id="123" idx="1"/>
          <a:endCxn id="122" idx="0"/>
        </xdr:cNvCxnSpPr>
      </xdr:nvCxnSpPr>
      <xdr:spPr>
        <a:xfrm rot="10800000" flipV="1">
          <a:off x="3648707" y="6932897"/>
          <a:ext cx="1135611" cy="892981"/>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281728</xdr:colOff>
      <xdr:row>34</xdr:row>
      <xdr:rowOff>166864</xdr:rowOff>
    </xdr:from>
    <xdr:to>
      <xdr:col>11</xdr:col>
      <xdr:colOff>179901</xdr:colOff>
      <xdr:row>39</xdr:row>
      <xdr:rowOff>116128</xdr:rowOff>
    </xdr:to>
    <xdr:cxnSp macro="">
      <xdr:nvCxnSpPr>
        <xdr:cNvPr id="145" name="Connector: Elbow 144">
          <a:extLst>
            <a:ext uri="{FF2B5EF4-FFF2-40B4-BE49-F238E27FC236}">
              <a16:creationId xmlns:a16="http://schemas.microsoft.com/office/drawing/2014/main" id="{6122495C-450F-AD83-A6FF-71B087311341}"/>
            </a:ext>
          </a:extLst>
        </xdr:cNvPr>
        <xdr:cNvCxnSpPr>
          <a:stCxn id="123" idx="3"/>
          <a:endCxn id="120" idx="0"/>
        </xdr:cNvCxnSpPr>
      </xdr:nvCxnSpPr>
      <xdr:spPr>
        <a:xfrm>
          <a:off x="6095262" y="6932898"/>
          <a:ext cx="1190070" cy="879868"/>
        </a:xfrm>
        <a:prstGeom prst="bentConnector2">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199301</xdr:colOff>
      <xdr:row>35</xdr:row>
      <xdr:rowOff>68051</xdr:rowOff>
    </xdr:from>
    <xdr:to>
      <xdr:col>20</xdr:col>
      <xdr:colOff>139564</xdr:colOff>
      <xdr:row>41</xdr:row>
      <xdr:rowOff>39436</xdr:rowOff>
    </xdr:to>
    <xdr:sp macro="" textlink="">
      <xdr:nvSpPr>
        <xdr:cNvPr id="184" name="Rectangle 183">
          <a:extLst>
            <a:ext uri="{FF2B5EF4-FFF2-40B4-BE49-F238E27FC236}">
              <a16:creationId xmlns:a16="http://schemas.microsoft.com/office/drawing/2014/main" id="{B27F8A13-B78B-45E2-8E2A-BDD5A36E5DEF}"/>
            </a:ext>
          </a:extLst>
        </xdr:cNvPr>
        <xdr:cNvSpPr/>
      </xdr:nvSpPr>
      <xdr:spPr>
        <a:xfrm>
          <a:off x="11180422" y="7020206"/>
          <a:ext cx="1878108" cy="1088109"/>
        </a:xfrm>
        <a:prstGeom prst="rect">
          <a:avLst/>
        </a:prstGeom>
        <a:no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Outputs</a:t>
          </a:r>
        </a:p>
        <a:p>
          <a:pPr algn="ctr"/>
          <a:endParaRPr lang="en-GB" sz="1100">
            <a:solidFill>
              <a:sysClr val="windowText" lastClr="000000"/>
            </a:solidFill>
          </a:endParaRPr>
        </a:p>
      </xdr:txBody>
    </xdr:sp>
    <xdr:clientData/>
  </xdr:twoCellAnchor>
  <xdr:twoCellAnchor>
    <xdr:from>
      <xdr:col>17</xdr:col>
      <xdr:colOff>154793</xdr:colOff>
      <xdr:row>20</xdr:row>
      <xdr:rowOff>58921</xdr:rowOff>
    </xdr:from>
    <xdr:to>
      <xdr:col>20</xdr:col>
      <xdr:colOff>77594</xdr:colOff>
      <xdr:row>26</xdr:row>
      <xdr:rowOff>21017</xdr:rowOff>
    </xdr:to>
    <xdr:sp macro="" textlink="">
      <xdr:nvSpPr>
        <xdr:cNvPr id="185" name="Rectangle 184">
          <a:extLst>
            <a:ext uri="{FF2B5EF4-FFF2-40B4-BE49-F238E27FC236}">
              <a16:creationId xmlns:a16="http://schemas.microsoft.com/office/drawing/2014/main" id="{40A20E91-6CA1-4324-BE37-D56E9F3B839D}"/>
            </a:ext>
          </a:extLst>
        </xdr:cNvPr>
        <xdr:cNvSpPr/>
      </xdr:nvSpPr>
      <xdr:spPr>
        <a:xfrm>
          <a:off x="11135914" y="4219266"/>
          <a:ext cx="1860646" cy="1078820"/>
        </a:xfrm>
        <a:prstGeom prst="rect">
          <a:avLst/>
        </a:prstGeom>
        <a:no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a:solidFill>
                <a:sysClr val="windowText" lastClr="000000"/>
              </a:solidFill>
            </a:rPr>
            <a:t>Calculations</a:t>
          </a:r>
        </a:p>
        <a:p>
          <a:pPr algn="ctr"/>
          <a:endParaRPr lang="en-GB" sz="1100">
            <a:solidFill>
              <a:sysClr val="windowText" lastClr="000000"/>
            </a:solidFill>
          </a:endParaRPr>
        </a:p>
      </xdr:txBody>
    </xdr:sp>
    <xdr:clientData/>
  </xdr:twoCellAnchor>
  <xdr:twoCellAnchor>
    <xdr:from>
      <xdr:col>8</xdr:col>
      <xdr:colOff>253110</xdr:colOff>
      <xdr:row>5</xdr:row>
      <xdr:rowOff>50745</xdr:rowOff>
    </xdr:from>
    <xdr:to>
      <xdr:col>8</xdr:col>
      <xdr:colOff>258222</xdr:colOff>
      <xdr:row>10</xdr:row>
      <xdr:rowOff>164561</xdr:rowOff>
    </xdr:to>
    <xdr:cxnSp macro="">
      <xdr:nvCxnSpPr>
        <xdr:cNvPr id="25" name="Straight Arrow Connector 24">
          <a:extLst>
            <a:ext uri="{FF2B5EF4-FFF2-40B4-BE49-F238E27FC236}">
              <a16:creationId xmlns:a16="http://schemas.microsoft.com/office/drawing/2014/main" id="{4E597276-95BA-823F-38EA-95D014972534}"/>
            </a:ext>
          </a:extLst>
        </xdr:cNvPr>
        <xdr:cNvCxnSpPr>
          <a:stCxn id="9" idx="2"/>
          <a:endCxn id="6" idx="0"/>
        </xdr:cNvCxnSpPr>
      </xdr:nvCxnSpPr>
      <xdr:spPr>
        <a:xfrm>
          <a:off x="5420696" y="1419279"/>
          <a:ext cx="5112" cy="10444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ofwat.sharepoint.com/sites/GridlinesOfwat-PCDmodels/Shared%20Documents/General/PCD%20aggregator/PCD%20aggregator%20model%20rebuilt%20prototype%20v1.xlsx" TargetMode="External"/><Relationship Id="rId2" Type="http://schemas.openxmlformats.org/officeDocument/2006/relationships/externalLinkPath" Target="https://gridlines.sharepoint.com/sites/zOperations/Shared%20Documents/Projects/Model%20Build%20Projects/265%20OFWAT/265-06%20PCD%20model%20rebuild/03%20Workspace/PCD%20aggregator/PCD%20aggregator%20model%20rebuilt%20prototype%20v1.xlsx" TargetMode="External"/><Relationship Id="rId1" Type="http://schemas.openxmlformats.org/officeDocument/2006/relationships/externalLinkPath" Target="/sites/GridlinesOfwat-PCDmodels/Shared%20Documents/General/PCD%20aggregator/PCD%20aggregator%20model%20rebuilt%20prototype%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FAST"/>
      <sheetName val="REVIEW"/>
      <sheetName val="Change Log"/>
      <sheetName val="QA"/>
      <sheetName val="Input Log"/>
      <sheetName val="Contents"/>
      <sheetName val="Lists"/>
      <sheetName val="Inputs"/>
      <sheetName val="PCD non delivery"/>
      <sheetName val="Results"/>
      <sheetName val="Sty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fwat.gov.uk/regulated-companies/price-review/2024-price-review/pr24-reconcilia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5EEC3-F8E9-4DF2-86E5-DF7B9F5B6588}">
  <sheetPr>
    <tabColor theme="7" tint="-0.499984740745262"/>
  </sheetPr>
  <dimension ref="A1:XFC33"/>
  <sheetViews>
    <sheetView showGridLines="0" tabSelected="1" zoomScale="80" zoomScaleNormal="80" workbookViewId="0"/>
  </sheetViews>
  <sheetFormatPr defaultColWidth="0" defaultRowHeight="13.5" customHeight="1" zeroHeight="1"/>
  <cols>
    <col min="1" max="1" width="9.5703125" style="88" customWidth="1"/>
    <col min="2" max="2" width="29.5703125" style="88" bestFit="1" customWidth="1"/>
    <col min="3" max="3" width="33.140625" style="88" customWidth="1"/>
    <col min="4" max="8" width="9.5703125" style="88" customWidth="1"/>
    <col min="9" max="10" width="13.42578125" style="88" customWidth="1"/>
    <col min="11" max="11" width="3" style="88" customWidth="1"/>
    <col min="12" max="23" width="0" style="88" hidden="1"/>
    <col min="24" max="16383" width="9.5703125" style="88" hidden="1"/>
    <col min="16384" max="16384" width="3" style="88" hidden="1" customWidth="1"/>
  </cols>
  <sheetData>
    <row r="1" spans="1:10" ht="30.95">
      <c r="A1" s="126" t="e">
        <f ca="1">RIGHT(CELL("filename", A1), LEN(CELL("filename", A1)) - SEARCH("]", CELL("filename", A1)))</f>
        <v>#VALUE!</v>
      </c>
      <c r="B1" s="86"/>
      <c r="C1" s="87"/>
      <c r="D1" s="87"/>
      <c r="E1" s="87"/>
      <c r="F1" s="87"/>
      <c r="G1" s="87"/>
      <c r="H1" s="2"/>
      <c r="I1" s="2"/>
      <c r="J1" s="2"/>
    </row>
    <row r="2" spans="1:10" ht="14.1">
      <c r="A2" s="89"/>
      <c r="B2" s="89"/>
      <c r="C2" s="89"/>
      <c r="D2" s="89"/>
      <c r="E2" s="89"/>
      <c r="F2" s="89"/>
      <c r="G2" s="89"/>
      <c r="H2" s="3"/>
      <c r="I2" s="3"/>
      <c r="J2" s="3"/>
    </row>
    <row r="3" spans="1:10" ht="23.45">
      <c r="A3" s="90"/>
      <c r="B3" s="91" t="s">
        <v>0</v>
      </c>
      <c r="C3" s="90"/>
      <c r="D3" s="90"/>
      <c r="E3" s="90"/>
      <c r="F3" s="90"/>
      <c r="G3" s="90"/>
      <c r="H3" s="4"/>
      <c r="I3" s="4"/>
      <c r="J3" s="4"/>
    </row>
    <row r="4" spans="1:10" ht="14.1">
      <c r="A4" s="89"/>
      <c r="B4" s="89"/>
      <c r="C4" s="89"/>
      <c r="D4" s="89"/>
      <c r="E4" s="89"/>
      <c r="F4" s="89"/>
      <c r="G4" s="89"/>
      <c r="H4" s="3"/>
      <c r="I4" s="3"/>
      <c r="J4" s="3"/>
    </row>
    <row r="5" spans="1:10" ht="14.1">
      <c r="A5" s="89"/>
      <c r="B5" s="89" t="s">
        <v>1</v>
      </c>
      <c r="C5" s="92" t="s">
        <v>2</v>
      </c>
      <c r="D5" s="93"/>
      <c r="E5" s="94"/>
      <c r="F5" s="94"/>
      <c r="G5" s="94"/>
      <c r="H5" s="95"/>
      <c r="I5" s="3"/>
      <c r="J5" s="3"/>
    </row>
    <row r="6" spans="1:10" ht="14.1">
      <c r="A6" s="89"/>
      <c r="B6" s="89" t="s">
        <v>3</v>
      </c>
      <c r="C6" s="217">
        <v>2</v>
      </c>
      <c r="D6" s="89"/>
      <c r="E6" s="89"/>
      <c r="F6" s="89"/>
      <c r="G6" s="89"/>
      <c r="H6" s="3"/>
      <c r="I6" s="3"/>
      <c r="J6" s="3"/>
    </row>
    <row r="7" spans="1:10" ht="14.1">
      <c r="A7" s="89"/>
      <c r="B7" s="89" t="s">
        <v>4</v>
      </c>
      <c r="C7" s="96" t="s">
        <v>5</v>
      </c>
      <c r="D7" s="89"/>
      <c r="E7" s="89"/>
      <c r="F7" s="89"/>
      <c r="G7" s="89"/>
      <c r="H7" s="3"/>
      <c r="I7" s="3"/>
      <c r="J7" s="3"/>
    </row>
    <row r="8" spans="1:10" ht="14.1">
      <c r="A8" s="89"/>
      <c r="B8" s="89" t="s">
        <v>6</v>
      </c>
      <c r="C8" s="97">
        <v>46143</v>
      </c>
      <c r="D8" s="89"/>
      <c r="E8" s="89"/>
      <c r="F8" s="89"/>
      <c r="G8" s="89"/>
      <c r="H8" s="3"/>
      <c r="I8" s="3"/>
      <c r="J8" s="3"/>
    </row>
    <row r="9" spans="1:10" ht="14.1">
      <c r="A9" s="89"/>
      <c r="B9" s="89"/>
      <c r="C9" s="89"/>
      <c r="D9" s="89"/>
      <c r="E9" s="89"/>
      <c r="F9" s="89"/>
      <c r="G9" s="89"/>
      <c r="H9" s="3"/>
      <c r="I9" s="3"/>
      <c r="J9" s="3"/>
    </row>
    <row r="10" spans="1:10" ht="14.45">
      <c r="A10" s="89"/>
      <c r="B10" s="89" t="s">
        <v>7</v>
      </c>
      <c r="C10" s="98" t="s">
        <v>8</v>
      </c>
      <c r="D10" s="89"/>
      <c r="E10" s="89"/>
      <c r="F10" s="89"/>
      <c r="G10" s="89"/>
      <c r="H10" s="3"/>
      <c r="I10" s="3"/>
      <c r="J10" s="3"/>
    </row>
    <row r="11" spans="1:10" ht="14.45">
      <c r="A11" s="3"/>
      <c r="B11" s="99"/>
      <c r="C11" s="98"/>
      <c r="D11" s="89"/>
      <c r="E11" s="89"/>
      <c r="F11" s="3"/>
      <c r="G11" s="3"/>
      <c r="H11" s="3"/>
      <c r="I11" s="3"/>
      <c r="J11" s="3"/>
    </row>
    <row r="12" spans="1:10" ht="14.1">
      <c r="A12" s="3"/>
      <c r="B12" s="3"/>
      <c r="C12" s="3"/>
      <c r="D12" s="3"/>
      <c r="E12" s="3"/>
      <c r="F12" s="3"/>
      <c r="G12" s="3"/>
      <c r="H12" s="3"/>
      <c r="I12" s="3"/>
      <c r="J12" s="3"/>
    </row>
    <row r="13" spans="1:10" ht="14.1">
      <c r="A13" s="3"/>
      <c r="B13" s="3"/>
      <c r="C13" s="3"/>
      <c r="D13" s="3"/>
      <c r="E13" s="3"/>
      <c r="F13" s="3"/>
      <c r="G13" s="3"/>
      <c r="H13" s="3"/>
      <c r="I13" s="3"/>
      <c r="J13" s="3"/>
    </row>
    <row r="14" spans="1:10" ht="14.1">
      <c r="A14" s="3"/>
      <c r="B14" s="3"/>
      <c r="C14" s="3"/>
      <c r="D14" s="3"/>
      <c r="E14" s="3"/>
      <c r="F14" s="3"/>
      <c r="G14" s="3"/>
      <c r="H14" s="3"/>
      <c r="I14" s="3"/>
      <c r="J14" s="3"/>
    </row>
    <row r="15" spans="1:10" ht="14.1">
      <c r="A15" s="3"/>
      <c r="B15" s="3"/>
      <c r="C15" s="3"/>
      <c r="D15" s="3"/>
      <c r="E15" s="3"/>
      <c r="F15" s="3"/>
      <c r="G15" s="3"/>
      <c r="H15" s="3"/>
      <c r="I15" s="3"/>
      <c r="J15" s="3"/>
    </row>
    <row r="16" spans="1:10" ht="14.1">
      <c r="A16" s="3"/>
      <c r="B16" s="3"/>
      <c r="C16" s="3"/>
      <c r="D16" s="3"/>
      <c r="E16" s="3"/>
      <c r="F16" s="3"/>
      <c r="G16" s="3"/>
      <c r="H16" s="3"/>
      <c r="I16" s="3"/>
      <c r="J16" s="3"/>
    </row>
    <row r="17" spans="1:23" ht="14.1">
      <c r="A17" s="3"/>
      <c r="B17" s="3"/>
      <c r="C17" s="3"/>
      <c r="D17" s="3"/>
      <c r="E17" s="3"/>
      <c r="F17" s="3"/>
      <c r="G17" s="3"/>
      <c r="H17" s="3"/>
      <c r="I17" s="3"/>
      <c r="J17" s="3"/>
    </row>
    <row r="18" spans="1:23" ht="14.1">
      <c r="A18" s="3"/>
      <c r="B18" s="3"/>
      <c r="C18" s="3"/>
      <c r="D18" s="3"/>
      <c r="E18" s="3"/>
      <c r="F18" s="3"/>
      <c r="G18" s="3"/>
      <c r="H18" s="3"/>
      <c r="I18" s="3"/>
      <c r="J18" s="3"/>
    </row>
    <row r="19" spans="1:23" ht="14.45">
      <c r="A19" s="3"/>
      <c r="B19" s="100"/>
      <c r="C19" s="3"/>
      <c r="D19" s="3"/>
      <c r="E19" s="3"/>
      <c r="F19" s="3"/>
      <c r="G19" s="3"/>
      <c r="H19" s="3"/>
      <c r="I19" s="3"/>
      <c r="J19" s="3"/>
    </row>
    <row r="20" spans="1:23" ht="14.1">
      <c r="A20" s="3"/>
      <c r="B20" s="3"/>
      <c r="C20" s="3"/>
      <c r="D20" s="3"/>
      <c r="E20" s="3"/>
      <c r="F20" s="3"/>
      <c r="G20" s="3"/>
      <c r="H20" s="3"/>
      <c r="I20" s="3"/>
      <c r="J20" s="3"/>
    </row>
    <row r="21" spans="1:23" ht="14.1">
      <c r="A21" s="3"/>
      <c r="B21" s="3"/>
      <c r="C21" s="3"/>
      <c r="D21" s="3"/>
      <c r="E21" s="3"/>
      <c r="F21" s="3"/>
      <c r="G21" s="3"/>
      <c r="H21" s="3"/>
      <c r="I21" s="3"/>
      <c r="J21" s="3"/>
    </row>
    <row r="22" spans="1:23" ht="14.1"/>
    <row r="23" spans="1:23" ht="14.1"/>
    <row r="24" spans="1:23" ht="14.1"/>
    <row r="25" spans="1:23" ht="14.1"/>
    <row r="26" spans="1:23" ht="14.1"/>
    <row r="27" spans="1:23" ht="14.1"/>
    <row r="28" spans="1:23" ht="14.1"/>
    <row r="29" spans="1:23" ht="14.1"/>
    <row r="30" spans="1:23" ht="14.1">
      <c r="A30" s="101" t="s">
        <v>9</v>
      </c>
      <c r="B30" s="101"/>
      <c r="C30" s="101"/>
      <c r="D30" s="101"/>
      <c r="E30" s="101"/>
      <c r="F30" s="101"/>
      <c r="G30" s="101"/>
      <c r="H30" s="101"/>
      <c r="I30" s="101"/>
      <c r="J30" s="101"/>
      <c r="K30" s="101"/>
      <c r="L30" s="101"/>
      <c r="M30" s="101"/>
      <c r="N30" s="101"/>
      <c r="O30" s="101"/>
      <c r="P30" s="101"/>
      <c r="Q30" s="101"/>
      <c r="R30" s="101"/>
      <c r="S30" s="101"/>
      <c r="T30" s="101"/>
      <c r="U30" s="101"/>
      <c r="V30" s="101"/>
      <c r="W30" s="101"/>
    </row>
    <row r="31" spans="1:23" ht="14.1"/>
    <row r="32" spans="1:23" ht="14.1"/>
    <row r="33" ht="14.1"/>
  </sheetData>
  <hyperlinks>
    <hyperlink ref="C10" r:id="rId1" display="PR24@ofwat.gov.uk" xr:uid="{91432F67-8546-452F-BD47-31B4587CE84B}"/>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0BE2D-7A1E-4160-B49B-E2BD17F4B03A}">
  <sheetPr>
    <tabColor rgb="FFFFDB8E"/>
  </sheetPr>
  <dimension ref="A1:AL158"/>
  <sheetViews>
    <sheetView zoomScale="80" zoomScaleNormal="80" workbookViewId="0"/>
  </sheetViews>
  <sheetFormatPr defaultColWidth="8.7109375" defaultRowHeight="14.45"/>
  <cols>
    <col min="1" max="2" width="15.42578125" style="18" customWidth="1"/>
    <col min="3" max="3" width="29.5703125" style="18" customWidth="1"/>
    <col min="4" max="4" width="31.5703125" style="18" customWidth="1"/>
    <col min="5" max="5" width="20.7109375" style="18" customWidth="1"/>
    <col min="6" max="8" width="25" style="18" customWidth="1"/>
    <col min="9" max="9" width="9" style="18" customWidth="1"/>
    <col min="10" max="10" width="10.28515625" style="18" customWidth="1"/>
    <col min="11" max="11" width="11.28515625" style="18" customWidth="1"/>
    <col min="12" max="12" width="10.42578125" style="18" bestFit="1" customWidth="1"/>
    <col min="13" max="13" width="11.28515625" style="18" customWidth="1"/>
    <col min="14" max="14" width="10.85546875" style="18" customWidth="1"/>
    <col min="15" max="15" width="10.5703125" style="18" customWidth="1"/>
    <col min="16" max="20" width="9" style="18" bestFit="1" customWidth="1"/>
    <col min="21" max="21" width="15.42578125" style="18" customWidth="1"/>
    <col min="22" max="22" width="9" style="18" bestFit="1" customWidth="1"/>
    <col min="23" max="23" width="10.42578125" style="18" customWidth="1"/>
    <col min="24" max="24" width="11.42578125" style="18" customWidth="1"/>
    <col min="25" max="25" width="10.42578125" style="18" bestFit="1" customWidth="1"/>
    <col min="26" max="26" width="11.42578125" style="18" customWidth="1"/>
    <col min="27" max="27" width="10.85546875" style="18" customWidth="1"/>
    <col min="28" max="28" width="10.42578125" style="18" customWidth="1"/>
    <col min="29" max="33" width="9" style="18" bestFit="1" customWidth="1"/>
    <col min="34" max="34" width="12.140625" style="18" customWidth="1"/>
    <col min="35" max="35" width="47.140625" style="18" bestFit="1" customWidth="1"/>
    <col min="36" max="37" width="8.7109375" style="18"/>
    <col min="38" max="38" width="15.42578125" style="18" customWidth="1"/>
    <col min="39" max="16384" width="8.7109375" style="18"/>
  </cols>
  <sheetData>
    <row r="1" spans="1:38" s="1" customFormat="1" ht="30.95">
      <c r="A1" s="126" t="e">
        <f ca="1">RIGHT(CELL("filename", A1), LEN(CELL("filename", A1)) - SEARCH("]", CELL("filename", A1)))</f>
        <v>#VALUE!</v>
      </c>
      <c r="E1" s="5"/>
      <c r="F1" s="5"/>
      <c r="G1" s="5"/>
      <c r="H1" s="5"/>
    </row>
    <row r="2" spans="1:38" s="14" customFormat="1">
      <c r="A2" s="23" t="s">
        <v>296</v>
      </c>
      <c r="B2" s="6"/>
      <c r="C2" s="6"/>
      <c r="D2" s="7"/>
      <c r="E2" s="8"/>
      <c r="F2" s="8"/>
      <c r="G2" s="8"/>
      <c r="H2" s="8"/>
      <c r="U2" s="12"/>
      <c r="V2" s="39"/>
      <c r="W2" s="39"/>
      <c r="X2" s="39"/>
      <c r="Y2" s="39"/>
      <c r="Z2" s="39"/>
      <c r="AA2" s="39"/>
      <c r="AB2" s="39"/>
      <c r="AC2" s="39"/>
      <c r="AD2" s="39"/>
      <c r="AE2" s="39"/>
      <c r="AF2" s="39"/>
      <c r="AG2" s="39"/>
      <c r="AH2" s="45"/>
      <c r="AI2" s="45"/>
      <c r="AJ2" s="45"/>
      <c r="AK2" s="45"/>
      <c r="AL2" s="12"/>
    </row>
    <row r="3" spans="1:38" s="14" customFormat="1" ht="12.95">
      <c r="A3" s="6"/>
      <c r="B3" s="6"/>
      <c r="C3" s="6"/>
      <c r="D3" s="7"/>
      <c r="E3" s="8"/>
      <c r="F3" s="8"/>
      <c r="G3" s="8"/>
      <c r="H3" s="8"/>
      <c r="I3" s="25" t="s">
        <v>297</v>
      </c>
      <c r="U3" s="12"/>
      <c r="V3" s="47" t="s">
        <v>158</v>
      </c>
      <c r="W3" s="39"/>
      <c r="X3" s="39"/>
      <c r="Y3" s="39"/>
      <c r="Z3" s="39"/>
      <c r="AA3" s="39"/>
      <c r="AB3" s="39"/>
      <c r="AC3" s="39"/>
      <c r="AD3" s="39"/>
      <c r="AE3" s="39"/>
      <c r="AF3" s="39"/>
      <c r="AG3" s="39"/>
      <c r="AH3" s="45"/>
      <c r="AI3" s="45"/>
      <c r="AJ3" s="45"/>
      <c r="AK3" s="45"/>
      <c r="AL3" s="45"/>
    </row>
    <row r="4" spans="1:38" s="14" customFormat="1" ht="12.95">
      <c r="A4" s="6" t="s">
        <v>298</v>
      </c>
      <c r="B4" s="26"/>
      <c r="C4" s="7"/>
      <c r="D4" s="7"/>
      <c r="E4" s="8"/>
      <c r="F4" s="8"/>
      <c r="G4" s="8"/>
      <c r="H4" s="8"/>
      <c r="I4" s="103" t="s">
        <v>299</v>
      </c>
      <c r="J4" s="104">
        <v>45747</v>
      </c>
      <c r="K4" s="13">
        <v>46112</v>
      </c>
      <c r="L4" s="13">
        <v>46477</v>
      </c>
      <c r="M4" s="13">
        <v>46843</v>
      </c>
      <c r="N4" s="13">
        <v>47208</v>
      </c>
      <c r="O4" s="13">
        <v>47573</v>
      </c>
      <c r="P4" s="13">
        <v>47938</v>
      </c>
      <c r="Q4" s="13">
        <v>48304</v>
      </c>
      <c r="R4" s="13">
        <v>48669</v>
      </c>
      <c r="S4" s="13">
        <v>49034</v>
      </c>
      <c r="T4" s="13">
        <v>49399</v>
      </c>
      <c r="U4" s="12"/>
      <c r="V4" s="83" t="s">
        <v>299</v>
      </c>
      <c r="W4" s="48">
        <v>45747</v>
      </c>
      <c r="X4" s="48">
        <v>46112</v>
      </c>
      <c r="Y4" s="48">
        <v>46477</v>
      </c>
      <c r="Z4" s="48">
        <v>46843</v>
      </c>
      <c r="AA4" s="48">
        <v>47208</v>
      </c>
      <c r="AB4" s="48">
        <v>47573</v>
      </c>
      <c r="AC4" s="48">
        <v>47938</v>
      </c>
      <c r="AD4" s="48">
        <v>48304</v>
      </c>
      <c r="AE4" s="48">
        <v>48669</v>
      </c>
      <c r="AF4" s="48">
        <v>49034</v>
      </c>
      <c r="AG4" s="48">
        <v>49399</v>
      </c>
      <c r="AH4" s="45"/>
      <c r="AI4" s="45"/>
      <c r="AJ4" s="45"/>
      <c r="AK4" s="45"/>
      <c r="AL4" s="45"/>
    </row>
    <row r="5" spans="1:38" s="14" customFormat="1" ht="12.95">
      <c r="A5" s="6"/>
      <c r="B5" s="6"/>
      <c r="C5" s="6"/>
      <c r="D5" s="7"/>
      <c r="E5" s="8"/>
      <c r="F5" s="8"/>
      <c r="G5" s="8"/>
      <c r="H5" s="8"/>
      <c r="I5" s="19" t="s">
        <v>300</v>
      </c>
      <c r="J5" s="19" t="s">
        <v>300</v>
      </c>
      <c r="K5" s="20" t="s">
        <v>301</v>
      </c>
      <c r="L5" s="20" t="s">
        <v>301</v>
      </c>
      <c r="M5" s="20" t="s">
        <v>301</v>
      </c>
      <c r="N5" s="20" t="s">
        <v>301</v>
      </c>
      <c r="O5" s="20" t="s">
        <v>301</v>
      </c>
      <c r="P5" s="21" t="s">
        <v>302</v>
      </c>
      <c r="Q5" s="21" t="s">
        <v>302</v>
      </c>
      <c r="R5" s="21" t="s">
        <v>302</v>
      </c>
      <c r="S5" s="21" t="s">
        <v>302</v>
      </c>
      <c r="T5" s="21" t="s">
        <v>302</v>
      </c>
      <c r="U5" s="12"/>
      <c r="V5" s="49" t="s">
        <v>300</v>
      </c>
      <c r="W5" s="49" t="s">
        <v>300</v>
      </c>
      <c r="X5" s="50" t="s">
        <v>301</v>
      </c>
      <c r="Y5" s="50" t="s">
        <v>301</v>
      </c>
      <c r="Z5" s="50" t="s">
        <v>301</v>
      </c>
      <c r="AA5" s="50" t="s">
        <v>301</v>
      </c>
      <c r="AB5" s="50" t="s">
        <v>301</v>
      </c>
      <c r="AC5" s="51" t="s">
        <v>302</v>
      </c>
      <c r="AD5" s="51" t="s">
        <v>302</v>
      </c>
      <c r="AE5" s="51" t="s">
        <v>302</v>
      </c>
      <c r="AF5" s="51" t="s">
        <v>302</v>
      </c>
      <c r="AG5" s="51" t="s">
        <v>302</v>
      </c>
      <c r="AH5" s="45"/>
      <c r="AI5" s="45"/>
      <c r="AJ5" s="45"/>
      <c r="AK5" s="45"/>
      <c r="AL5" s="45"/>
    </row>
    <row r="6" spans="1:38" s="27" customFormat="1" ht="26.1">
      <c r="A6" s="24"/>
      <c r="B6" s="28" t="s">
        <v>112</v>
      </c>
      <c r="C6" s="28" t="s">
        <v>115</v>
      </c>
      <c r="D6" s="28" t="s">
        <v>117</v>
      </c>
      <c r="E6" s="28" t="s">
        <v>119</v>
      </c>
      <c r="F6" s="28" t="s">
        <v>121</v>
      </c>
      <c r="G6" s="28" t="s">
        <v>124</v>
      </c>
      <c r="H6" s="28" t="s">
        <v>127</v>
      </c>
      <c r="I6" s="17">
        <v>1</v>
      </c>
      <c r="J6" s="17">
        <v>2</v>
      </c>
      <c r="K6" s="17">
        <v>3</v>
      </c>
      <c r="L6" s="17">
        <v>4</v>
      </c>
      <c r="M6" s="17">
        <v>5</v>
      </c>
      <c r="N6" s="17">
        <v>6</v>
      </c>
      <c r="O6" s="17">
        <v>7</v>
      </c>
      <c r="P6" s="17">
        <v>8</v>
      </c>
      <c r="Q6" s="17">
        <v>9</v>
      </c>
      <c r="R6" s="17">
        <v>10</v>
      </c>
      <c r="S6" s="17">
        <v>11</v>
      </c>
      <c r="T6" s="17">
        <v>12</v>
      </c>
      <c r="U6" s="28" t="s">
        <v>304</v>
      </c>
      <c r="V6" s="54">
        <v>1</v>
      </c>
      <c r="W6" s="54">
        <v>2</v>
      </c>
      <c r="X6" s="54">
        <v>3</v>
      </c>
      <c r="Y6" s="54">
        <v>4</v>
      </c>
      <c r="Z6" s="54">
        <v>5</v>
      </c>
      <c r="AA6" s="54">
        <v>6</v>
      </c>
      <c r="AB6" s="54">
        <v>7</v>
      </c>
      <c r="AC6" s="54">
        <v>8</v>
      </c>
      <c r="AD6" s="54">
        <v>9</v>
      </c>
      <c r="AE6" s="54">
        <v>10</v>
      </c>
      <c r="AF6" s="54">
        <v>11</v>
      </c>
      <c r="AG6" s="54">
        <v>12</v>
      </c>
      <c r="AH6" s="38" t="s">
        <v>305</v>
      </c>
      <c r="AI6" s="38" t="s">
        <v>306</v>
      </c>
      <c r="AJ6" s="45"/>
      <c r="AK6" s="45"/>
      <c r="AL6" s="45"/>
    </row>
    <row r="7" spans="1:38" s="27" customFormat="1" ht="26.1">
      <c r="A7" s="24" t="s">
        <v>111</v>
      </c>
      <c r="B7" s="28"/>
      <c r="C7" s="28"/>
      <c r="D7" s="28"/>
      <c r="E7" s="28" t="s">
        <v>119</v>
      </c>
      <c r="F7" s="28" t="s">
        <v>310</v>
      </c>
      <c r="G7" s="28" t="s">
        <v>311</v>
      </c>
      <c r="H7" s="28" t="s">
        <v>312</v>
      </c>
      <c r="I7" s="28" t="s">
        <v>316</v>
      </c>
      <c r="J7" s="28" t="s">
        <v>316</v>
      </c>
      <c r="K7" s="28" t="s">
        <v>316</v>
      </c>
      <c r="L7" s="28" t="s">
        <v>316</v>
      </c>
      <c r="M7" s="28" t="s">
        <v>316</v>
      </c>
      <c r="N7" s="28" t="s">
        <v>316</v>
      </c>
      <c r="O7" s="28" t="s">
        <v>316</v>
      </c>
      <c r="P7" s="28" t="s">
        <v>316</v>
      </c>
      <c r="Q7" s="28" t="s">
        <v>316</v>
      </c>
      <c r="R7" s="28" t="s">
        <v>316</v>
      </c>
      <c r="S7" s="28" t="s">
        <v>316</v>
      </c>
      <c r="T7" s="28" t="s">
        <v>316</v>
      </c>
      <c r="U7" s="28" t="s">
        <v>316</v>
      </c>
      <c r="V7" s="38" t="s">
        <v>317</v>
      </c>
      <c r="W7" s="38" t="s">
        <v>317</v>
      </c>
      <c r="X7" s="38" t="s">
        <v>317</v>
      </c>
      <c r="Y7" s="38" t="s">
        <v>317</v>
      </c>
      <c r="Z7" s="38" t="s">
        <v>317</v>
      </c>
      <c r="AA7" s="38" t="s">
        <v>317</v>
      </c>
      <c r="AB7" s="38" t="s">
        <v>317</v>
      </c>
      <c r="AC7" s="38" t="s">
        <v>317</v>
      </c>
      <c r="AD7" s="38" t="s">
        <v>317</v>
      </c>
      <c r="AE7" s="38" t="s">
        <v>317</v>
      </c>
      <c r="AF7" s="38" t="s">
        <v>317</v>
      </c>
      <c r="AG7" s="38" t="s">
        <v>317</v>
      </c>
      <c r="AH7" s="38" t="s">
        <v>317</v>
      </c>
      <c r="AI7" s="38"/>
      <c r="AJ7" s="45"/>
      <c r="AK7" s="45"/>
      <c r="AL7" s="45"/>
    </row>
    <row r="8" spans="1:38" s="32" customFormat="1">
      <c r="A8" s="33" t="s">
        <v>319</v>
      </c>
      <c r="B8" s="125"/>
      <c r="C8" s="125"/>
      <c r="D8" s="125"/>
      <c r="E8" s="125"/>
      <c r="F8" s="125"/>
      <c r="G8" s="125"/>
      <c r="H8" s="125"/>
      <c r="I8" s="34"/>
      <c r="J8" s="34"/>
      <c r="K8" s="34"/>
      <c r="L8" s="34"/>
      <c r="M8" s="34"/>
      <c r="N8" s="34"/>
      <c r="O8" s="34"/>
      <c r="P8" s="34"/>
      <c r="Q8" s="34"/>
      <c r="R8" s="34"/>
      <c r="S8" s="34"/>
      <c r="T8" s="34"/>
      <c r="U8" s="34"/>
      <c r="V8" s="35"/>
      <c r="W8" s="35"/>
      <c r="X8" s="35"/>
      <c r="Y8" s="35"/>
      <c r="Z8" s="35"/>
      <c r="AA8" s="35"/>
      <c r="AB8" s="35"/>
      <c r="AC8" s="35"/>
      <c r="AD8" s="35"/>
      <c r="AE8" s="35"/>
      <c r="AF8" s="35"/>
      <c r="AG8" s="35"/>
      <c r="AH8" s="36">
        <f>SUM(X8:AB8)</f>
        <v>0</v>
      </c>
      <c r="AI8" s="36" t="s">
        <v>347</v>
      </c>
      <c r="AJ8" s="45"/>
      <c r="AK8" s="45"/>
      <c r="AL8" s="45"/>
    </row>
    <row r="9" spans="1:38" s="14" customFormat="1" ht="12.95">
      <c r="A9" s="6">
        <v>1</v>
      </c>
      <c r="B9" s="125" t="s">
        <v>348</v>
      </c>
      <c r="C9" s="125" t="s">
        <v>339</v>
      </c>
      <c r="D9" s="125" t="s">
        <v>339</v>
      </c>
      <c r="E9" s="125" t="s">
        <v>241</v>
      </c>
      <c r="F9" s="125" t="s">
        <v>248</v>
      </c>
      <c r="G9" s="125" t="s">
        <v>243</v>
      </c>
      <c r="H9" s="125" t="s">
        <v>127</v>
      </c>
      <c r="I9" s="34"/>
      <c r="J9" s="34"/>
      <c r="K9" s="34"/>
      <c r="L9" s="34"/>
      <c r="M9" s="34"/>
      <c r="N9" s="34"/>
      <c r="O9" s="34"/>
      <c r="P9" s="34"/>
      <c r="Q9" s="34"/>
      <c r="R9" s="34"/>
      <c r="S9" s="34"/>
      <c r="T9" s="34"/>
      <c r="U9" s="34"/>
      <c r="V9" s="35"/>
      <c r="W9" s="35"/>
      <c r="X9" s="35"/>
      <c r="Y9" s="35"/>
      <c r="Z9" s="35"/>
      <c r="AA9" s="35"/>
      <c r="AB9" s="35"/>
      <c r="AC9" s="35"/>
      <c r="AD9" s="35"/>
      <c r="AE9" s="35"/>
      <c r="AF9" s="35"/>
      <c r="AG9" s="35"/>
      <c r="AH9" s="36">
        <f t="shared" ref="AH9:AH18" si="0">SUM(X9:AB9)</f>
        <v>0</v>
      </c>
      <c r="AI9" s="36" t="s">
        <v>347</v>
      </c>
      <c r="AJ9" s="45"/>
      <c r="AK9" s="45"/>
      <c r="AL9" s="45"/>
    </row>
    <row r="10" spans="1:38">
      <c r="A10" s="6">
        <v>2</v>
      </c>
      <c r="B10" s="125" t="s">
        <v>349</v>
      </c>
      <c r="C10" s="125" t="s">
        <v>339</v>
      </c>
      <c r="D10" s="125" t="s">
        <v>339</v>
      </c>
      <c r="E10" s="125" t="s">
        <v>241</v>
      </c>
      <c r="F10" s="125" t="s">
        <v>248</v>
      </c>
      <c r="G10" s="125" t="s">
        <v>243</v>
      </c>
      <c r="H10" s="125" t="s">
        <v>127</v>
      </c>
      <c r="I10" s="34"/>
      <c r="J10" s="34"/>
      <c r="K10" s="34"/>
      <c r="L10" s="34"/>
      <c r="M10" s="34"/>
      <c r="N10" s="34"/>
      <c r="O10" s="34"/>
      <c r="P10" s="34"/>
      <c r="Q10" s="34"/>
      <c r="R10" s="34"/>
      <c r="S10" s="34"/>
      <c r="T10" s="34"/>
      <c r="U10" s="34"/>
      <c r="V10" s="35"/>
      <c r="W10" s="35"/>
      <c r="X10" s="35"/>
      <c r="Y10" s="35"/>
      <c r="Z10" s="35"/>
      <c r="AA10" s="35"/>
      <c r="AB10" s="35"/>
      <c r="AC10" s="35"/>
      <c r="AD10" s="35"/>
      <c r="AE10" s="35"/>
      <c r="AF10" s="35"/>
      <c r="AG10" s="35"/>
      <c r="AH10" s="36">
        <f t="shared" si="0"/>
        <v>0</v>
      </c>
      <c r="AI10" s="36" t="s">
        <v>347</v>
      </c>
      <c r="AJ10" s="45"/>
      <c r="AK10" s="45"/>
      <c r="AL10" s="45"/>
    </row>
    <row r="11" spans="1:38" s="22" customFormat="1">
      <c r="A11" s="6">
        <v>3</v>
      </c>
      <c r="B11" s="125" t="s">
        <v>350</v>
      </c>
      <c r="C11" s="125" t="s">
        <v>339</v>
      </c>
      <c r="D11" s="125" t="s">
        <v>339</v>
      </c>
      <c r="E11" s="125" t="s">
        <v>241</v>
      </c>
      <c r="F11" s="125" t="s">
        <v>248</v>
      </c>
      <c r="G11" s="125" t="s">
        <v>243</v>
      </c>
      <c r="H11" s="125" t="s">
        <v>127</v>
      </c>
      <c r="I11" s="34"/>
      <c r="J11" s="34"/>
      <c r="K11" s="34"/>
      <c r="L11" s="34"/>
      <c r="M11" s="34"/>
      <c r="N11" s="34"/>
      <c r="O11" s="34"/>
      <c r="P11" s="34"/>
      <c r="Q11" s="34"/>
      <c r="R11" s="34"/>
      <c r="S11" s="34"/>
      <c r="T11" s="34"/>
      <c r="U11" s="34"/>
      <c r="V11" s="35"/>
      <c r="W11" s="35"/>
      <c r="X11" s="35"/>
      <c r="Y11" s="35"/>
      <c r="Z11" s="35"/>
      <c r="AA11" s="35"/>
      <c r="AB11" s="35"/>
      <c r="AC11" s="35"/>
      <c r="AD11" s="35"/>
      <c r="AE11" s="35"/>
      <c r="AF11" s="35"/>
      <c r="AG11" s="35"/>
      <c r="AH11" s="36">
        <f t="shared" si="0"/>
        <v>0</v>
      </c>
      <c r="AI11" s="36" t="s">
        <v>347</v>
      </c>
      <c r="AJ11" s="45"/>
      <c r="AK11" s="45"/>
      <c r="AL11" s="45"/>
    </row>
    <row r="12" spans="1:38">
      <c r="A12" s="6">
        <v>4</v>
      </c>
      <c r="B12" s="125" t="s">
        <v>351</v>
      </c>
      <c r="C12" s="125" t="s">
        <v>339</v>
      </c>
      <c r="D12" s="125" t="s">
        <v>339</v>
      </c>
      <c r="E12" s="125" t="s">
        <v>241</v>
      </c>
      <c r="F12" s="125" t="s">
        <v>248</v>
      </c>
      <c r="G12" s="125" t="s">
        <v>243</v>
      </c>
      <c r="H12" s="125" t="s">
        <v>127</v>
      </c>
      <c r="I12" s="34"/>
      <c r="J12" s="34"/>
      <c r="K12" s="34"/>
      <c r="L12" s="34"/>
      <c r="M12" s="34"/>
      <c r="N12" s="34"/>
      <c r="O12" s="34"/>
      <c r="P12" s="34"/>
      <c r="Q12" s="34"/>
      <c r="R12" s="34"/>
      <c r="S12" s="34"/>
      <c r="T12" s="34"/>
      <c r="U12" s="34"/>
      <c r="V12" s="35"/>
      <c r="W12" s="35"/>
      <c r="X12" s="35"/>
      <c r="Y12" s="35"/>
      <c r="Z12" s="35"/>
      <c r="AA12" s="35"/>
      <c r="AB12" s="35"/>
      <c r="AC12" s="35"/>
      <c r="AD12" s="35"/>
      <c r="AE12" s="35"/>
      <c r="AF12" s="35"/>
      <c r="AG12" s="35"/>
      <c r="AH12" s="36">
        <f t="shared" si="0"/>
        <v>0</v>
      </c>
      <c r="AI12" s="36" t="s">
        <v>347</v>
      </c>
      <c r="AJ12" s="45"/>
      <c r="AK12" s="45"/>
      <c r="AL12" s="45"/>
    </row>
    <row r="13" spans="1:38">
      <c r="A13" s="6">
        <v>5</v>
      </c>
      <c r="B13" s="125" t="s">
        <v>352</v>
      </c>
      <c r="C13" s="125" t="s">
        <v>339</v>
      </c>
      <c r="D13" s="125" t="s">
        <v>339</v>
      </c>
      <c r="E13" s="125" t="s">
        <v>241</v>
      </c>
      <c r="F13" s="125" t="s">
        <v>248</v>
      </c>
      <c r="G13" s="125" t="s">
        <v>243</v>
      </c>
      <c r="H13" s="125" t="s">
        <v>127</v>
      </c>
      <c r="I13" s="34"/>
      <c r="J13" s="34"/>
      <c r="K13" s="34"/>
      <c r="L13" s="34"/>
      <c r="M13" s="34"/>
      <c r="N13" s="34"/>
      <c r="O13" s="34"/>
      <c r="P13" s="34"/>
      <c r="Q13" s="34"/>
      <c r="R13" s="34"/>
      <c r="S13" s="34"/>
      <c r="T13" s="34"/>
      <c r="U13" s="34"/>
      <c r="V13" s="35"/>
      <c r="W13" s="35"/>
      <c r="X13" s="35"/>
      <c r="Y13" s="35"/>
      <c r="Z13" s="35"/>
      <c r="AA13" s="35"/>
      <c r="AB13" s="35"/>
      <c r="AC13" s="35"/>
      <c r="AD13" s="35"/>
      <c r="AE13" s="35"/>
      <c r="AF13" s="35"/>
      <c r="AG13" s="35"/>
      <c r="AH13" s="36">
        <f t="shared" si="0"/>
        <v>0</v>
      </c>
      <c r="AI13" s="36" t="s">
        <v>347</v>
      </c>
      <c r="AJ13" s="45"/>
      <c r="AK13" s="45"/>
      <c r="AL13" s="45"/>
    </row>
    <row r="14" spans="1:38">
      <c r="A14" s="6">
        <v>6</v>
      </c>
      <c r="B14" s="125" t="s">
        <v>353</v>
      </c>
      <c r="C14" s="125" t="s">
        <v>339</v>
      </c>
      <c r="D14" s="125" t="s">
        <v>339</v>
      </c>
      <c r="E14" s="125" t="s">
        <v>241</v>
      </c>
      <c r="F14" s="125" t="s">
        <v>248</v>
      </c>
      <c r="G14" s="125" t="s">
        <v>243</v>
      </c>
      <c r="H14" s="125" t="s">
        <v>127</v>
      </c>
      <c r="I14" s="34"/>
      <c r="J14" s="34"/>
      <c r="K14" s="34"/>
      <c r="L14" s="34"/>
      <c r="M14" s="34"/>
      <c r="N14" s="34"/>
      <c r="O14" s="34"/>
      <c r="P14" s="34"/>
      <c r="Q14" s="34"/>
      <c r="R14" s="34"/>
      <c r="S14" s="34"/>
      <c r="T14" s="34"/>
      <c r="U14" s="34"/>
      <c r="V14" s="35"/>
      <c r="W14" s="35"/>
      <c r="X14" s="35"/>
      <c r="Y14" s="35"/>
      <c r="Z14" s="35"/>
      <c r="AA14" s="35"/>
      <c r="AB14" s="35"/>
      <c r="AC14" s="35"/>
      <c r="AD14" s="35"/>
      <c r="AE14" s="35"/>
      <c r="AF14" s="35"/>
      <c r="AG14" s="35"/>
      <c r="AH14" s="36">
        <f t="shared" si="0"/>
        <v>0</v>
      </c>
      <c r="AI14" s="36" t="s">
        <v>347</v>
      </c>
      <c r="AJ14" s="45"/>
      <c r="AK14" s="45"/>
      <c r="AL14" s="45"/>
    </row>
    <row r="15" spans="1:38">
      <c r="A15" s="6">
        <v>7</v>
      </c>
      <c r="B15" s="125" t="s">
        <v>354</v>
      </c>
      <c r="C15" s="125" t="s">
        <v>339</v>
      </c>
      <c r="D15" s="125" t="s">
        <v>339</v>
      </c>
      <c r="E15" s="125" t="s">
        <v>241</v>
      </c>
      <c r="F15" s="125" t="s">
        <v>248</v>
      </c>
      <c r="G15" s="125" t="s">
        <v>243</v>
      </c>
      <c r="H15" s="125" t="s">
        <v>127</v>
      </c>
      <c r="I15" s="34"/>
      <c r="J15" s="34"/>
      <c r="K15" s="34"/>
      <c r="L15" s="34"/>
      <c r="M15" s="34"/>
      <c r="N15" s="34"/>
      <c r="O15" s="34"/>
      <c r="P15" s="34"/>
      <c r="Q15" s="34"/>
      <c r="R15" s="34"/>
      <c r="S15" s="34"/>
      <c r="T15" s="34"/>
      <c r="U15" s="34"/>
      <c r="V15" s="35"/>
      <c r="W15" s="35"/>
      <c r="X15" s="35"/>
      <c r="Y15" s="35"/>
      <c r="Z15" s="35"/>
      <c r="AA15" s="35"/>
      <c r="AB15" s="35"/>
      <c r="AC15" s="35"/>
      <c r="AD15" s="35"/>
      <c r="AE15" s="35"/>
      <c r="AF15" s="35"/>
      <c r="AG15" s="35"/>
      <c r="AH15" s="36">
        <f t="shared" si="0"/>
        <v>0</v>
      </c>
      <c r="AI15" s="36" t="s">
        <v>347</v>
      </c>
      <c r="AJ15" s="45"/>
      <c r="AK15" s="45"/>
      <c r="AL15" s="45"/>
    </row>
    <row r="16" spans="1:38">
      <c r="A16" s="6">
        <v>8</v>
      </c>
      <c r="B16" s="125" t="s">
        <v>355</v>
      </c>
      <c r="C16" s="125" t="s">
        <v>339</v>
      </c>
      <c r="D16" s="125" t="s">
        <v>339</v>
      </c>
      <c r="E16" s="125" t="s">
        <v>241</v>
      </c>
      <c r="F16" s="125" t="s">
        <v>248</v>
      </c>
      <c r="G16" s="125" t="s">
        <v>243</v>
      </c>
      <c r="H16" s="125" t="s">
        <v>127</v>
      </c>
      <c r="I16" s="34"/>
      <c r="J16" s="34"/>
      <c r="K16" s="34"/>
      <c r="L16" s="34"/>
      <c r="M16" s="34"/>
      <c r="N16" s="34"/>
      <c r="O16" s="34"/>
      <c r="P16" s="34"/>
      <c r="Q16" s="34"/>
      <c r="R16" s="34"/>
      <c r="S16" s="34"/>
      <c r="T16" s="34"/>
      <c r="U16" s="34"/>
      <c r="V16" s="35"/>
      <c r="W16" s="35"/>
      <c r="X16" s="35"/>
      <c r="Y16" s="35"/>
      <c r="Z16" s="35"/>
      <c r="AA16" s="35"/>
      <c r="AB16" s="35"/>
      <c r="AC16" s="35"/>
      <c r="AD16" s="35"/>
      <c r="AE16" s="35"/>
      <c r="AF16" s="35"/>
      <c r="AG16" s="35"/>
      <c r="AH16" s="36">
        <f t="shared" si="0"/>
        <v>0</v>
      </c>
      <c r="AI16" s="36" t="s">
        <v>347</v>
      </c>
      <c r="AJ16" s="45"/>
      <c r="AK16" s="45"/>
      <c r="AL16" s="45"/>
    </row>
    <row r="17" spans="1:38">
      <c r="A17" s="6">
        <v>9</v>
      </c>
      <c r="B17" s="125" t="s">
        <v>356</v>
      </c>
      <c r="C17" s="125" t="s">
        <v>339</v>
      </c>
      <c r="D17" s="125" t="s">
        <v>339</v>
      </c>
      <c r="E17" s="125" t="s">
        <v>241</v>
      </c>
      <c r="F17" s="125" t="s">
        <v>248</v>
      </c>
      <c r="G17" s="125" t="s">
        <v>243</v>
      </c>
      <c r="H17" s="125" t="s">
        <v>127</v>
      </c>
      <c r="I17" s="34"/>
      <c r="J17" s="34"/>
      <c r="K17" s="34"/>
      <c r="L17" s="34"/>
      <c r="M17" s="34"/>
      <c r="N17" s="34"/>
      <c r="O17" s="34"/>
      <c r="P17" s="34"/>
      <c r="Q17" s="34"/>
      <c r="R17" s="34"/>
      <c r="S17" s="34"/>
      <c r="T17" s="34"/>
      <c r="U17" s="34"/>
      <c r="V17" s="35"/>
      <c r="W17" s="35"/>
      <c r="X17" s="35"/>
      <c r="Y17" s="35"/>
      <c r="Z17" s="35"/>
      <c r="AA17" s="35"/>
      <c r="AB17" s="35"/>
      <c r="AC17" s="35"/>
      <c r="AD17" s="35"/>
      <c r="AE17" s="35"/>
      <c r="AF17" s="35"/>
      <c r="AG17" s="35"/>
      <c r="AH17" s="36">
        <f t="shared" si="0"/>
        <v>0</v>
      </c>
      <c r="AI17" s="36" t="s">
        <v>347</v>
      </c>
      <c r="AJ17" s="45"/>
      <c r="AK17" s="45"/>
      <c r="AL17" s="45"/>
    </row>
    <row r="18" spans="1:38">
      <c r="A18" s="6">
        <v>10</v>
      </c>
      <c r="B18" s="125" t="s">
        <v>357</v>
      </c>
      <c r="C18" s="125" t="s">
        <v>339</v>
      </c>
      <c r="D18" s="125" t="s">
        <v>339</v>
      </c>
      <c r="E18" s="125" t="s">
        <v>241</v>
      </c>
      <c r="F18" s="125" t="s">
        <v>248</v>
      </c>
      <c r="G18" s="125" t="s">
        <v>243</v>
      </c>
      <c r="H18" s="125" t="s">
        <v>127</v>
      </c>
      <c r="I18" s="34"/>
      <c r="J18" s="34"/>
      <c r="K18" s="34"/>
      <c r="L18" s="34"/>
      <c r="M18" s="34"/>
      <c r="N18" s="34"/>
      <c r="O18" s="34"/>
      <c r="P18" s="34"/>
      <c r="Q18" s="34"/>
      <c r="R18" s="34"/>
      <c r="S18" s="34"/>
      <c r="T18" s="34"/>
      <c r="U18" s="34"/>
      <c r="V18" s="35"/>
      <c r="W18" s="35"/>
      <c r="X18" s="35"/>
      <c r="Y18" s="35"/>
      <c r="Z18" s="35"/>
      <c r="AA18" s="35"/>
      <c r="AB18" s="35"/>
      <c r="AC18" s="35"/>
      <c r="AD18" s="35"/>
      <c r="AE18" s="35"/>
      <c r="AF18" s="35"/>
      <c r="AG18" s="35"/>
      <c r="AH18" s="36">
        <f t="shared" si="0"/>
        <v>0</v>
      </c>
      <c r="AI18" s="36" t="s">
        <v>347</v>
      </c>
      <c r="AJ18" s="45"/>
      <c r="AK18" s="45"/>
      <c r="AL18" s="45"/>
    </row>
    <row r="19" spans="1:38">
      <c r="A19" s="6">
        <v>11</v>
      </c>
      <c r="B19" s="125"/>
      <c r="C19" s="125"/>
      <c r="D19" s="125"/>
      <c r="E19" s="125"/>
      <c r="F19" s="125"/>
      <c r="G19" s="125"/>
      <c r="H19" s="125"/>
      <c r="I19" s="34"/>
      <c r="J19" s="34"/>
      <c r="K19" s="34"/>
      <c r="L19" s="34"/>
      <c r="M19" s="34"/>
      <c r="N19" s="34"/>
      <c r="O19" s="34"/>
      <c r="P19" s="34"/>
      <c r="Q19" s="34"/>
      <c r="R19" s="34"/>
      <c r="S19" s="34"/>
      <c r="T19" s="34"/>
      <c r="U19" s="34"/>
      <c r="V19" s="35"/>
      <c r="W19" s="35"/>
      <c r="X19" s="35"/>
      <c r="Y19" s="35"/>
      <c r="Z19" s="35"/>
      <c r="AA19" s="35"/>
      <c r="AB19" s="35"/>
      <c r="AC19" s="35"/>
      <c r="AD19" s="35"/>
      <c r="AE19" s="35"/>
      <c r="AF19" s="35"/>
      <c r="AG19" s="35"/>
      <c r="AH19" s="45"/>
      <c r="AI19" s="45"/>
      <c r="AJ19" s="45"/>
      <c r="AK19" s="45"/>
      <c r="AL19" s="45"/>
    </row>
    <row r="20" spans="1:38">
      <c r="A20" s="6">
        <v>12</v>
      </c>
      <c r="B20" s="125"/>
      <c r="C20" s="125"/>
      <c r="D20" s="125"/>
      <c r="E20" s="125"/>
      <c r="F20" s="125"/>
      <c r="G20" s="125"/>
      <c r="H20" s="125"/>
      <c r="I20" s="34"/>
      <c r="J20" s="34"/>
      <c r="K20" s="34"/>
      <c r="L20" s="34"/>
      <c r="M20" s="34"/>
      <c r="N20" s="34"/>
      <c r="O20" s="34"/>
      <c r="P20" s="34"/>
      <c r="Q20" s="34"/>
      <c r="R20" s="34"/>
      <c r="S20" s="34"/>
      <c r="T20" s="34"/>
      <c r="U20" s="34"/>
      <c r="V20" s="35"/>
      <c r="W20" s="35"/>
      <c r="X20" s="35"/>
      <c r="Y20" s="35"/>
      <c r="Z20" s="35"/>
      <c r="AA20" s="35"/>
      <c r="AB20" s="35"/>
      <c r="AC20" s="35"/>
      <c r="AD20" s="35"/>
      <c r="AE20" s="35"/>
      <c r="AF20" s="35"/>
      <c r="AG20" s="35"/>
      <c r="AH20" s="45"/>
      <c r="AI20" s="45"/>
      <c r="AJ20" s="45"/>
      <c r="AK20" s="45"/>
      <c r="AL20" s="45"/>
    </row>
    <row r="21" spans="1:38">
      <c r="A21" s="6">
        <v>13</v>
      </c>
      <c r="B21" s="125"/>
      <c r="C21" s="125"/>
      <c r="D21" s="125"/>
      <c r="E21" s="125"/>
      <c r="F21" s="125"/>
      <c r="G21" s="125"/>
      <c r="H21" s="125"/>
      <c r="I21" s="34"/>
      <c r="J21" s="34"/>
      <c r="K21" s="34"/>
      <c r="L21" s="34"/>
      <c r="M21" s="34"/>
      <c r="N21" s="34"/>
      <c r="O21" s="34"/>
      <c r="P21" s="34"/>
      <c r="Q21" s="34"/>
      <c r="R21" s="34"/>
      <c r="S21" s="34"/>
      <c r="T21" s="34"/>
      <c r="U21" s="34"/>
      <c r="V21" s="35"/>
      <c r="W21" s="35"/>
      <c r="X21" s="35"/>
      <c r="Y21" s="35"/>
      <c r="Z21" s="35"/>
      <c r="AA21" s="35"/>
      <c r="AB21" s="35"/>
      <c r="AC21" s="35"/>
      <c r="AD21" s="35"/>
      <c r="AE21" s="35"/>
      <c r="AF21" s="35"/>
      <c r="AG21" s="35"/>
      <c r="AH21" s="45"/>
      <c r="AI21" s="45"/>
      <c r="AJ21" s="45"/>
      <c r="AK21" s="45"/>
      <c r="AL21" s="45"/>
    </row>
    <row r="22" spans="1:38">
      <c r="A22" s="6">
        <v>14</v>
      </c>
      <c r="B22" s="125"/>
      <c r="C22" s="125"/>
      <c r="D22" s="125"/>
      <c r="E22" s="125"/>
      <c r="F22" s="125"/>
      <c r="G22" s="125"/>
      <c r="H22" s="125"/>
      <c r="I22" s="34"/>
      <c r="J22" s="34"/>
      <c r="K22" s="34"/>
      <c r="L22" s="34"/>
      <c r="M22" s="34"/>
      <c r="N22" s="34"/>
      <c r="O22" s="34"/>
      <c r="P22" s="34"/>
      <c r="Q22" s="34"/>
      <c r="R22" s="34"/>
      <c r="S22" s="34"/>
      <c r="T22" s="34"/>
      <c r="U22" s="34"/>
      <c r="V22" s="35"/>
      <c r="W22" s="35"/>
      <c r="X22" s="35"/>
      <c r="Y22" s="35"/>
      <c r="Z22" s="35"/>
      <c r="AA22" s="35"/>
      <c r="AB22" s="35"/>
      <c r="AC22" s="35"/>
      <c r="AD22" s="35"/>
      <c r="AE22" s="35"/>
      <c r="AF22" s="35"/>
      <c r="AG22" s="35"/>
      <c r="AH22" s="45"/>
      <c r="AI22" s="45"/>
      <c r="AJ22" s="45"/>
      <c r="AK22" s="45"/>
      <c r="AL22" s="45"/>
    </row>
    <row r="23" spans="1:38">
      <c r="A23" s="6">
        <v>15</v>
      </c>
      <c r="B23" s="125"/>
      <c r="C23" s="125"/>
      <c r="D23" s="125"/>
      <c r="E23" s="125"/>
      <c r="F23" s="125"/>
      <c r="G23" s="125"/>
      <c r="H23" s="125"/>
      <c r="I23" s="34"/>
      <c r="J23" s="34"/>
      <c r="K23" s="34"/>
      <c r="L23" s="34"/>
      <c r="M23" s="34"/>
      <c r="N23" s="34"/>
      <c r="O23" s="34"/>
      <c r="P23" s="34"/>
      <c r="Q23" s="34"/>
      <c r="R23" s="34"/>
      <c r="S23" s="34"/>
      <c r="T23" s="34"/>
      <c r="U23" s="34"/>
      <c r="V23" s="35"/>
      <c r="W23" s="35"/>
      <c r="X23" s="35"/>
      <c r="Y23" s="35"/>
      <c r="Z23" s="35"/>
      <c r="AA23" s="35"/>
      <c r="AB23" s="35"/>
      <c r="AC23" s="35"/>
      <c r="AD23" s="35"/>
      <c r="AE23" s="35"/>
      <c r="AF23" s="35"/>
      <c r="AG23" s="35"/>
      <c r="AH23" s="45"/>
      <c r="AI23" s="45"/>
      <c r="AJ23" s="45"/>
      <c r="AK23" s="45"/>
      <c r="AL23" s="45"/>
    </row>
    <row r="24" spans="1:38">
      <c r="A24" s="6">
        <v>16</v>
      </c>
      <c r="B24" s="125"/>
      <c r="C24" s="125"/>
      <c r="D24" s="125"/>
      <c r="E24" s="125"/>
      <c r="F24" s="125"/>
      <c r="G24" s="125"/>
      <c r="H24" s="125"/>
      <c r="I24" s="34"/>
      <c r="J24" s="34"/>
      <c r="K24" s="34"/>
      <c r="L24" s="34"/>
      <c r="M24" s="34"/>
      <c r="N24" s="34"/>
      <c r="O24" s="34"/>
      <c r="P24" s="34"/>
      <c r="Q24" s="34"/>
      <c r="R24" s="34"/>
      <c r="S24" s="34"/>
      <c r="T24" s="34"/>
      <c r="U24" s="34"/>
      <c r="V24" s="35"/>
      <c r="W24" s="35"/>
      <c r="X24" s="35"/>
      <c r="Y24" s="35"/>
      <c r="Z24" s="35"/>
      <c r="AA24" s="35"/>
      <c r="AB24" s="35"/>
      <c r="AC24" s="35"/>
      <c r="AD24" s="35"/>
      <c r="AE24" s="35"/>
      <c r="AF24" s="35"/>
      <c r="AG24" s="35"/>
      <c r="AH24" s="45"/>
      <c r="AI24" s="45"/>
      <c r="AJ24" s="45"/>
      <c r="AK24" s="45"/>
      <c r="AL24" s="45"/>
    </row>
    <row r="25" spans="1:38">
      <c r="A25" s="6">
        <v>17</v>
      </c>
      <c r="B25" s="125"/>
      <c r="C25" s="125"/>
      <c r="D25" s="125"/>
      <c r="E25" s="125"/>
      <c r="F25" s="125"/>
      <c r="G25" s="125"/>
      <c r="H25" s="125"/>
      <c r="I25" s="34"/>
      <c r="J25" s="34"/>
      <c r="K25" s="34"/>
      <c r="L25" s="34"/>
      <c r="M25" s="34"/>
      <c r="N25" s="34"/>
      <c r="O25" s="34"/>
      <c r="P25" s="34"/>
      <c r="Q25" s="34"/>
      <c r="R25" s="34"/>
      <c r="S25" s="34"/>
      <c r="T25" s="34"/>
      <c r="U25" s="34"/>
      <c r="V25" s="35"/>
      <c r="W25" s="35"/>
      <c r="X25" s="35"/>
      <c r="Y25" s="35"/>
      <c r="Z25" s="35"/>
      <c r="AA25" s="35"/>
      <c r="AB25" s="35"/>
      <c r="AC25" s="35"/>
      <c r="AD25" s="35"/>
      <c r="AE25" s="35"/>
      <c r="AF25" s="35"/>
      <c r="AG25" s="35"/>
      <c r="AH25" s="45"/>
      <c r="AI25" s="45"/>
      <c r="AJ25" s="45"/>
      <c r="AK25" s="45"/>
      <c r="AL25" s="45"/>
    </row>
    <row r="26" spans="1:38">
      <c r="A26" s="6">
        <v>18</v>
      </c>
      <c r="B26" s="125"/>
      <c r="C26" s="125"/>
      <c r="D26" s="125"/>
      <c r="E26" s="125"/>
      <c r="F26" s="125"/>
      <c r="G26" s="125"/>
      <c r="H26" s="125"/>
      <c r="I26" s="34"/>
      <c r="J26" s="34"/>
      <c r="K26" s="34"/>
      <c r="L26" s="34"/>
      <c r="M26" s="34"/>
      <c r="N26" s="34"/>
      <c r="O26" s="34"/>
      <c r="P26" s="34"/>
      <c r="Q26" s="34"/>
      <c r="R26" s="34"/>
      <c r="S26" s="34"/>
      <c r="T26" s="34"/>
      <c r="U26" s="34"/>
      <c r="V26" s="35"/>
      <c r="W26" s="35"/>
      <c r="X26" s="35"/>
      <c r="Y26" s="35"/>
      <c r="Z26" s="35"/>
      <c r="AA26" s="35"/>
      <c r="AB26" s="35"/>
      <c r="AC26" s="35"/>
      <c r="AD26" s="35"/>
      <c r="AE26" s="35"/>
      <c r="AF26" s="35"/>
      <c r="AG26" s="35"/>
      <c r="AH26" s="45"/>
      <c r="AI26" s="45"/>
      <c r="AJ26" s="45"/>
      <c r="AK26" s="45"/>
      <c r="AL26" s="45"/>
    </row>
    <row r="27" spans="1:38">
      <c r="A27" s="6">
        <v>19</v>
      </c>
      <c r="B27" s="125"/>
      <c r="C27" s="125"/>
      <c r="D27" s="125"/>
      <c r="E27" s="125"/>
      <c r="F27" s="125"/>
      <c r="G27" s="125"/>
      <c r="H27" s="125"/>
      <c r="I27" s="34"/>
      <c r="J27" s="34"/>
      <c r="K27" s="34"/>
      <c r="L27" s="34"/>
      <c r="M27" s="34"/>
      <c r="N27" s="34"/>
      <c r="O27" s="34"/>
      <c r="P27" s="34"/>
      <c r="Q27" s="34"/>
      <c r="R27" s="34"/>
      <c r="S27" s="34"/>
      <c r="T27" s="34"/>
      <c r="U27" s="34"/>
      <c r="V27" s="35"/>
      <c r="W27" s="35"/>
      <c r="X27" s="35"/>
      <c r="Y27" s="35"/>
      <c r="Z27" s="35"/>
      <c r="AA27" s="35"/>
      <c r="AB27" s="35"/>
      <c r="AC27" s="35"/>
      <c r="AD27" s="35"/>
      <c r="AE27" s="35"/>
      <c r="AF27" s="35"/>
      <c r="AG27" s="35"/>
      <c r="AH27" s="45"/>
      <c r="AI27" s="45"/>
      <c r="AJ27" s="45"/>
      <c r="AK27" s="45"/>
      <c r="AL27" s="45"/>
    </row>
    <row r="28" spans="1:38">
      <c r="A28" s="6">
        <v>20</v>
      </c>
      <c r="B28" s="125"/>
      <c r="C28" s="125"/>
      <c r="D28" s="125"/>
      <c r="E28" s="125"/>
      <c r="F28" s="125"/>
      <c r="G28" s="125"/>
      <c r="H28" s="125"/>
      <c r="I28" s="34"/>
      <c r="J28" s="34"/>
      <c r="K28" s="34"/>
      <c r="L28" s="34"/>
      <c r="M28" s="34"/>
      <c r="N28" s="34"/>
      <c r="O28" s="34"/>
      <c r="P28" s="34"/>
      <c r="Q28" s="34"/>
      <c r="R28" s="34"/>
      <c r="S28" s="34"/>
      <c r="T28" s="34"/>
      <c r="U28" s="34"/>
      <c r="V28" s="35"/>
      <c r="W28" s="35"/>
      <c r="X28" s="35"/>
      <c r="Y28" s="35"/>
      <c r="Z28" s="35"/>
      <c r="AA28" s="35"/>
      <c r="AB28" s="35"/>
      <c r="AC28" s="35"/>
      <c r="AD28" s="35"/>
      <c r="AE28" s="35"/>
      <c r="AF28" s="35"/>
      <c r="AG28" s="35"/>
      <c r="AH28" s="45"/>
      <c r="AI28" s="45"/>
      <c r="AJ28" s="45"/>
      <c r="AK28" s="45"/>
      <c r="AL28" s="45"/>
    </row>
    <row r="29" spans="1:38">
      <c r="A29" s="6">
        <v>21</v>
      </c>
      <c r="B29" s="125"/>
      <c r="C29" s="125"/>
      <c r="D29" s="125"/>
      <c r="E29" s="125"/>
      <c r="F29" s="125"/>
      <c r="G29" s="125"/>
      <c r="H29" s="125"/>
      <c r="I29" s="34"/>
      <c r="J29" s="34"/>
      <c r="K29" s="34"/>
      <c r="L29" s="34"/>
      <c r="M29" s="34"/>
      <c r="N29" s="34"/>
      <c r="O29" s="34"/>
      <c r="P29" s="34"/>
      <c r="Q29" s="34"/>
      <c r="R29" s="34"/>
      <c r="S29" s="34"/>
      <c r="T29" s="34"/>
      <c r="U29" s="34"/>
      <c r="V29" s="35"/>
      <c r="W29" s="35"/>
      <c r="X29" s="35"/>
      <c r="Y29" s="35"/>
      <c r="Z29" s="35"/>
      <c r="AA29" s="35"/>
      <c r="AB29" s="35"/>
      <c r="AC29" s="35"/>
      <c r="AD29" s="35"/>
      <c r="AE29" s="35"/>
      <c r="AF29" s="35"/>
      <c r="AG29" s="35"/>
      <c r="AH29" s="45"/>
      <c r="AI29" s="45"/>
      <c r="AJ29" s="45"/>
      <c r="AK29" s="45"/>
      <c r="AL29" s="45"/>
    </row>
    <row r="30" spans="1:38">
      <c r="A30" s="6">
        <v>22</v>
      </c>
      <c r="B30" s="125"/>
      <c r="C30" s="125"/>
      <c r="D30" s="125"/>
      <c r="E30" s="125"/>
      <c r="F30" s="125"/>
      <c r="G30" s="125"/>
      <c r="H30" s="125"/>
      <c r="I30" s="34"/>
      <c r="J30" s="34"/>
      <c r="K30" s="34"/>
      <c r="L30" s="34"/>
      <c r="M30" s="34"/>
      <c r="N30" s="34"/>
      <c r="O30" s="34"/>
      <c r="P30" s="34"/>
      <c r="Q30" s="34"/>
      <c r="R30" s="34"/>
      <c r="S30" s="34"/>
      <c r="T30" s="34"/>
      <c r="U30" s="34"/>
      <c r="V30" s="35"/>
      <c r="W30" s="35"/>
      <c r="X30" s="35"/>
      <c r="Y30" s="35"/>
      <c r="Z30" s="35"/>
      <c r="AA30" s="35"/>
      <c r="AB30" s="35"/>
      <c r="AC30" s="35"/>
      <c r="AD30" s="35"/>
      <c r="AE30" s="35"/>
      <c r="AF30" s="35"/>
      <c r="AG30" s="35"/>
      <c r="AH30" s="45"/>
      <c r="AI30" s="45"/>
      <c r="AJ30" s="45"/>
      <c r="AK30" s="45"/>
      <c r="AL30" s="45"/>
    </row>
    <row r="31" spans="1:38">
      <c r="A31" s="6">
        <v>23</v>
      </c>
      <c r="B31" s="125"/>
      <c r="C31" s="125"/>
      <c r="D31" s="125"/>
      <c r="E31" s="125"/>
      <c r="F31" s="125"/>
      <c r="G31" s="125"/>
      <c r="H31" s="125"/>
      <c r="I31" s="34"/>
      <c r="J31" s="34"/>
      <c r="K31" s="34"/>
      <c r="L31" s="34"/>
      <c r="M31" s="34"/>
      <c r="N31" s="34"/>
      <c r="O31" s="34"/>
      <c r="P31" s="34"/>
      <c r="Q31" s="34"/>
      <c r="R31" s="34"/>
      <c r="S31" s="34"/>
      <c r="T31" s="34"/>
      <c r="U31" s="34"/>
      <c r="V31" s="35"/>
      <c r="W31" s="35"/>
      <c r="X31" s="35"/>
      <c r="Y31" s="35"/>
      <c r="Z31" s="35"/>
      <c r="AA31" s="35"/>
      <c r="AB31" s="35"/>
      <c r="AC31" s="35"/>
      <c r="AD31" s="35"/>
      <c r="AE31" s="35"/>
      <c r="AF31" s="35"/>
      <c r="AG31" s="35"/>
      <c r="AH31" s="45"/>
      <c r="AI31" s="45"/>
      <c r="AJ31" s="45"/>
      <c r="AK31" s="45"/>
      <c r="AL31" s="45"/>
    </row>
    <row r="32" spans="1:38">
      <c r="A32" s="6">
        <v>24</v>
      </c>
      <c r="B32" s="125"/>
      <c r="C32" s="125"/>
      <c r="D32" s="125"/>
      <c r="E32" s="125"/>
      <c r="F32" s="125"/>
      <c r="G32" s="125"/>
      <c r="H32" s="125"/>
      <c r="I32" s="34"/>
      <c r="J32" s="34"/>
      <c r="K32" s="34"/>
      <c r="L32" s="34"/>
      <c r="M32" s="34"/>
      <c r="N32" s="34"/>
      <c r="O32" s="34"/>
      <c r="P32" s="34"/>
      <c r="Q32" s="34"/>
      <c r="R32" s="34"/>
      <c r="S32" s="34"/>
      <c r="T32" s="34"/>
      <c r="U32" s="34"/>
      <c r="V32" s="35"/>
      <c r="W32" s="35"/>
      <c r="X32" s="35"/>
      <c r="Y32" s="35"/>
      <c r="Z32" s="35"/>
      <c r="AA32" s="35"/>
      <c r="AB32" s="35"/>
      <c r="AC32" s="35"/>
      <c r="AD32" s="35"/>
      <c r="AE32" s="35"/>
      <c r="AF32" s="35"/>
      <c r="AG32" s="35"/>
      <c r="AH32" s="45"/>
      <c r="AI32" s="45"/>
      <c r="AJ32" s="45"/>
      <c r="AK32" s="45"/>
      <c r="AL32" s="45"/>
    </row>
    <row r="33" spans="1:38">
      <c r="A33" s="6">
        <v>25</v>
      </c>
      <c r="B33" s="125"/>
      <c r="C33" s="125"/>
      <c r="D33" s="125"/>
      <c r="E33" s="125"/>
      <c r="F33" s="125"/>
      <c r="G33" s="125"/>
      <c r="H33" s="125"/>
      <c r="I33" s="34"/>
      <c r="J33" s="34"/>
      <c r="K33" s="34"/>
      <c r="L33" s="34"/>
      <c r="M33" s="34"/>
      <c r="N33" s="34"/>
      <c r="O33" s="34"/>
      <c r="P33" s="34"/>
      <c r="Q33" s="34"/>
      <c r="R33" s="34"/>
      <c r="S33" s="34"/>
      <c r="T33" s="34"/>
      <c r="U33" s="34"/>
      <c r="V33" s="35"/>
      <c r="W33" s="35"/>
      <c r="X33" s="35"/>
      <c r="Y33" s="35"/>
      <c r="Z33" s="35"/>
      <c r="AA33" s="35"/>
      <c r="AB33" s="35"/>
      <c r="AC33" s="35"/>
      <c r="AD33" s="35"/>
      <c r="AE33" s="35"/>
      <c r="AF33" s="35"/>
      <c r="AG33" s="35"/>
      <c r="AH33" s="45"/>
      <c r="AI33" s="45"/>
      <c r="AJ33" s="45"/>
      <c r="AK33" s="45"/>
      <c r="AL33" s="45"/>
    </row>
    <row r="34" spans="1:38">
      <c r="A34" s="6">
        <v>26</v>
      </c>
      <c r="B34" s="125"/>
      <c r="C34" s="125"/>
      <c r="D34" s="125"/>
      <c r="E34" s="125"/>
      <c r="F34" s="125"/>
      <c r="G34" s="125"/>
      <c r="H34" s="125"/>
      <c r="I34" s="34"/>
      <c r="J34" s="34"/>
      <c r="K34" s="34"/>
      <c r="L34" s="34"/>
      <c r="M34" s="34"/>
      <c r="N34" s="34"/>
      <c r="O34" s="34"/>
      <c r="P34" s="34"/>
      <c r="Q34" s="34"/>
      <c r="R34" s="34"/>
      <c r="S34" s="34"/>
      <c r="T34" s="34"/>
      <c r="U34" s="34"/>
      <c r="V34" s="35"/>
      <c r="W34" s="35"/>
      <c r="X34" s="35"/>
      <c r="Y34" s="35"/>
      <c r="Z34" s="35"/>
      <c r="AA34" s="35"/>
      <c r="AB34" s="35"/>
      <c r="AC34" s="35"/>
      <c r="AD34" s="35"/>
      <c r="AE34" s="35"/>
      <c r="AF34" s="35"/>
      <c r="AG34" s="35"/>
      <c r="AH34" s="45"/>
      <c r="AI34" s="45"/>
      <c r="AJ34" s="45"/>
      <c r="AK34" s="45"/>
      <c r="AL34" s="45"/>
    </row>
    <row r="35" spans="1:38">
      <c r="A35" s="6">
        <v>27</v>
      </c>
      <c r="B35" s="125"/>
      <c r="C35" s="125"/>
      <c r="D35" s="125"/>
      <c r="E35" s="125"/>
      <c r="F35" s="125"/>
      <c r="G35" s="125"/>
      <c r="H35" s="125"/>
      <c r="I35" s="34"/>
      <c r="J35" s="34"/>
      <c r="K35" s="34"/>
      <c r="L35" s="34"/>
      <c r="M35" s="34"/>
      <c r="N35" s="34"/>
      <c r="O35" s="34"/>
      <c r="P35" s="34"/>
      <c r="Q35" s="34"/>
      <c r="R35" s="34"/>
      <c r="S35" s="34"/>
      <c r="T35" s="34"/>
      <c r="U35" s="34"/>
      <c r="V35" s="35"/>
      <c r="W35" s="35"/>
      <c r="X35" s="35"/>
      <c r="Y35" s="35"/>
      <c r="Z35" s="35"/>
      <c r="AA35" s="35"/>
      <c r="AB35" s="35"/>
      <c r="AC35" s="35"/>
      <c r="AD35" s="35"/>
      <c r="AE35" s="35"/>
      <c r="AF35" s="35"/>
      <c r="AG35" s="35"/>
      <c r="AH35" s="45"/>
      <c r="AI35" s="45"/>
      <c r="AJ35" s="45"/>
      <c r="AK35" s="45"/>
      <c r="AL35" s="45"/>
    </row>
    <row r="36" spans="1:38">
      <c r="A36" s="6">
        <v>28</v>
      </c>
      <c r="B36" s="125"/>
      <c r="C36" s="125"/>
      <c r="D36" s="125"/>
      <c r="E36" s="125"/>
      <c r="F36" s="125"/>
      <c r="G36" s="125"/>
      <c r="H36" s="125"/>
      <c r="I36" s="34"/>
      <c r="J36" s="34"/>
      <c r="K36" s="34"/>
      <c r="L36" s="34"/>
      <c r="M36" s="34"/>
      <c r="N36" s="34"/>
      <c r="O36" s="34"/>
      <c r="P36" s="34"/>
      <c r="Q36" s="34"/>
      <c r="R36" s="34"/>
      <c r="S36" s="34"/>
      <c r="T36" s="34"/>
      <c r="U36" s="34"/>
      <c r="V36" s="35"/>
      <c r="W36" s="35"/>
      <c r="X36" s="35"/>
      <c r="Y36" s="35"/>
      <c r="Z36" s="35"/>
      <c r="AA36" s="35"/>
      <c r="AB36" s="35"/>
      <c r="AC36" s="35"/>
      <c r="AD36" s="35"/>
      <c r="AE36" s="35"/>
      <c r="AF36" s="35"/>
      <c r="AG36" s="35"/>
      <c r="AH36" s="45"/>
      <c r="AI36" s="45"/>
      <c r="AJ36" s="45"/>
      <c r="AK36" s="45"/>
      <c r="AL36" s="45"/>
    </row>
    <row r="37" spans="1:38">
      <c r="A37" s="6">
        <v>29</v>
      </c>
      <c r="B37" s="125"/>
      <c r="C37" s="125"/>
      <c r="D37" s="125"/>
      <c r="E37" s="125"/>
      <c r="F37" s="125"/>
      <c r="G37" s="125"/>
      <c r="H37" s="125"/>
      <c r="I37" s="34"/>
      <c r="J37" s="34"/>
      <c r="K37" s="34"/>
      <c r="L37" s="34"/>
      <c r="M37" s="34"/>
      <c r="N37" s="34"/>
      <c r="O37" s="34"/>
      <c r="P37" s="34"/>
      <c r="Q37" s="34"/>
      <c r="R37" s="34"/>
      <c r="S37" s="34"/>
      <c r="T37" s="34"/>
      <c r="U37" s="34"/>
      <c r="V37" s="35"/>
      <c r="W37" s="35"/>
      <c r="X37" s="35"/>
      <c r="Y37" s="35"/>
      <c r="Z37" s="35"/>
      <c r="AA37" s="35"/>
      <c r="AB37" s="35"/>
      <c r="AC37" s="35"/>
      <c r="AD37" s="35"/>
      <c r="AE37" s="35"/>
      <c r="AF37" s="35"/>
      <c r="AG37" s="35"/>
      <c r="AH37" s="45"/>
      <c r="AI37" s="45"/>
      <c r="AJ37" s="45"/>
      <c r="AK37" s="45"/>
      <c r="AL37" s="45"/>
    </row>
    <row r="38" spans="1:38">
      <c r="A38" s="6">
        <v>30</v>
      </c>
      <c r="B38" s="125"/>
      <c r="C38" s="125"/>
      <c r="D38" s="125"/>
      <c r="E38" s="125"/>
      <c r="F38" s="125"/>
      <c r="G38" s="125"/>
      <c r="H38" s="125"/>
      <c r="I38" s="34"/>
      <c r="J38" s="34"/>
      <c r="K38" s="34"/>
      <c r="L38" s="34"/>
      <c r="M38" s="34"/>
      <c r="N38" s="34"/>
      <c r="O38" s="34"/>
      <c r="P38" s="34"/>
      <c r="Q38" s="34"/>
      <c r="R38" s="34"/>
      <c r="S38" s="34"/>
      <c r="T38" s="34"/>
      <c r="U38" s="34"/>
      <c r="V38" s="35"/>
      <c r="W38" s="35"/>
      <c r="X38" s="35"/>
      <c r="Y38" s="35"/>
      <c r="Z38" s="35"/>
      <c r="AA38" s="35"/>
      <c r="AB38" s="35"/>
      <c r="AC38" s="35"/>
      <c r="AD38" s="35"/>
      <c r="AE38" s="35"/>
      <c r="AF38" s="35"/>
      <c r="AG38" s="35"/>
      <c r="AH38" s="45"/>
      <c r="AI38" s="45"/>
      <c r="AJ38" s="45"/>
      <c r="AK38" s="45"/>
      <c r="AL38" s="45"/>
    </row>
    <row r="39" spans="1:38">
      <c r="A39" s="6">
        <v>31</v>
      </c>
      <c r="B39" s="125"/>
      <c r="C39" s="125"/>
      <c r="D39" s="125"/>
      <c r="E39" s="125"/>
      <c r="F39" s="125"/>
      <c r="G39" s="125"/>
      <c r="H39" s="125"/>
      <c r="I39" s="34"/>
      <c r="J39" s="34"/>
      <c r="K39" s="34"/>
      <c r="L39" s="34"/>
      <c r="M39" s="34"/>
      <c r="N39" s="34"/>
      <c r="O39" s="34"/>
      <c r="P39" s="34"/>
      <c r="Q39" s="34"/>
      <c r="R39" s="34"/>
      <c r="S39" s="34"/>
      <c r="T39" s="34"/>
      <c r="U39" s="34"/>
      <c r="V39" s="35"/>
      <c r="W39" s="35"/>
      <c r="X39" s="35"/>
      <c r="Y39" s="35"/>
      <c r="Z39" s="35"/>
      <c r="AA39" s="35"/>
      <c r="AB39" s="35"/>
      <c r="AC39" s="35"/>
      <c r="AD39" s="35"/>
      <c r="AE39" s="35"/>
      <c r="AF39" s="35"/>
      <c r="AG39" s="35"/>
      <c r="AH39" s="45"/>
      <c r="AI39" s="45"/>
      <c r="AJ39" s="45"/>
      <c r="AK39" s="45"/>
      <c r="AL39" s="45"/>
    </row>
    <row r="40" spans="1:38">
      <c r="A40" s="6">
        <v>32</v>
      </c>
      <c r="B40" s="125"/>
      <c r="C40" s="125"/>
      <c r="D40" s="125"/>
      <c r="E40" s="125"/>
      <c r="F40" s="125"/>
      <c r="G40" s="125"/>
      <c r="H40" s="125"/>
      <c r="I40" s="34"/>
      <c r="J40" s="34"/>
      <c r="K40" s="34"/>
      <c r="L40" s="34"/>
      <c r="M40" s="34"/>
      <c r="N40" s="34"/>
      <c r="O40" s="34"/>
      <c r="P40" s="34"/>
      <c r="Q40" s="34"/>
      <c r="R40" s="34"/>
      <c r="S40" s="34"/>
      <c r="T40" s="34"/>
      <c r="U40" s="34"/>
      <c r="V40" s="35"/>
      <c r="W40" s="35"/>
      <c r="X40" s="35"/>
      <c r="Y40" s="35"/>
      <c r="Z40" s="35"/>
      <c r="AA40" s="35"/>
      <c r="AB40" s="35"/>
      <c r="AC40" s="35"/>
      <c r="AD40" s="35"/>
      <c r="AE40" s="35"/>
      <c r="AF40" s="35"/>
      <c r="AG40" s="35"/>
      <c r="AH40" s="45"/>
      <c r="AI40" s="45"/>
      <c r="AJ40" s="45"/>
      <c r="AK40" s="45"/>
      <c r="AL40" s="45"/>
    </row>
    <row r="41" spans="1:38">
      <c r="A41" s="6">
        <v>33</v>
      </c>
      <c r="B41" s="125"/>
      <c r="C41" s="125"/>
      <c r="D41" s="125"/>
      <c r="E41" s="125"/>
      <c r="F41" s="125"/>
      <c r="G41" s="125"/>
      <c r="H41" s="125"/>
      <c r="I41" s="34"/>
      <c r="J41" s="34"/>
      <c r="K41" s="34"/>
      <c r="L41" s="34"/>
      <c r="M41" s="34"/>
      <c r="N41" s="34"/>
      <c r="O41" s="34"/>
      <c r="P41" s="34"/>
      <c r="Q41" s="34"/>
      <c r="R41" s="34"/>
      <c r="S41" s="34"/>
      <c r="T41" s="34"/>
      <c r="U41" s="34"/>
      <c r="V41" s="35"/>
      <c r="W41" s="35"/>
      <c r="X41" s="35"/>
      <c r="Y41" s="35"/>
      <c r="Z41" s="35"/>
      <c r="AA41" s="35"/>
      <c r="AB41" s="35"/>
      <c r="AC41" s="35"/>
      <c r="AD41" s="35"/>
      <c r="AE41" s="35"/>
      <c r="AF41" s="35"/>
      <c r="AG41" s="35"/>
      <c r="AH41" s="45"/>
      <c r="AI41" s="45"/>
      <c r="AJ41" s="45"/>
      <c r="AK41" s="45"/>
      <c r="AL41" s="45"/>
    </row>
    <row r="42" spans="1:38">
      <c r="A42" s="6">
        <v>34</v>
      </c>
      <c r="B42" s="125"/>
      <c r="C42" s="125"/>
      <c r="D42" s="125"/>
      <c r="E42" s="125"/>
      <c r="F42" s="125"/>
      <c r="G42" s="125"/>
      <c r="H42" s="125"/>
      <c r="I42" s="34"/>
      <c r="J42" s="34"/>
      <c r="K42" s="34"/>
      <c r="L42" s="34"/>
      <c r="M42" s="34"/>
      <c r="N42" s="34"/>
      <c r="O42" s="34"/>
      <c r="P42" s="34"/>
      <c r="Q42" s="34"/>
      <c r="R42" s="34"/>
      <c r="S42" s="34"/>
      <c r="T42" s="34"/>
      <c r="U42" s="34"/>
      <c r="V42" s="35"/>
      <c r="W42" s="35"/>
      <c r="X42" s="35"/>
      <c r="Y42" s="35"/>
      <c r="Z42" s="35"/>
      <c r="AA42" s="35"/>
      <c r="AB42" s="35"/>
      <c r="AC42" s="35"/>
      <c r="AD42" s="35"/>
      <c r="AE42" s="35"/>
      <c r="AF42" s="35"/>
      <c r="AG42" s="35"/>
      <c r="AH42" s="45"/>
      <c r="AI42" s="45"/>
      <c r="AJ42" s="45"/>
      <c r="AK42" s="45"/>
      <c r="AL42" s="45"/>
    </row>
    <row r="43" spans="1:38">
      <c r="A43" s="6">
        <v>35</v>
      </c>
      <c r="B43" s="125"/>
      <c r="C43" s="125"/>
      <c r="D43" s="125"/>
      <c r="E43" s="125"/>
      <c r="F43" s="125"/>
      <c r="G43" s="125"/>
      <c r="H43" s="125"/>
      <c r="I43" s="34"/>
      <c r="J43" s="34"/>
      <c r="K43" s="34"/>
      <c r="L43" s="34"/>
      <c r="M43" s="34"/>
      <c r="N43" s="34"/>
      <c r="O43" s="34"/>
      <c r="P43" s="34"/>
      <c r="Q43" s="34"/>
      <c r="R43" s="34"/>
      <c r="S43" s="34"/>
      <c r="T43" s="34"/>
      <c r="U43" s="34"/>
      <c r="V43" s="35"/>
      <c r="W43" s="35"/>
      <c r="X43" s="35"/>
      <c r="Y43" s="35"/>
      <c r="Z43" s="35"/>
      <c r="AA43" s="35"/>
      <c r="AB43" s="35"/>
      <c r="AC43" s="35"/>
      <c r="AD43" s="35"/>
      <c r="AE43" s="35"/>
      <c r="AF43" s="35"/>
      <c r="AG43" s="35"/>
      <c r="AH43" s="45"/>
      <c r="AI43" s="45"/>
      <c r="AJ43" s="45"/>
      <c r="AK43" s="45"/>
      <c r="AL43" s="45"/>
    </row>
    <row r="44" spans="1:38">
      <c r="A44" s="6">
        <v>36</v>
      </c>
      <c r="B44" s="125"/>
      <c r="C44" s="125"/>
      <c r="D44" s="125"/>
      <c r="E44" s="125"/>
      <c r="F44" s="125"/>
      <c r="G44" s="125"/>
      <c r="H44" s="125"/>
      <c r="I44" s="34"/>
      <c r="J44" s="34"/>
      <c r="K44" s="34"/>
      <c r="L44" s="34"/>
      <c r="M44" s="34"/>
      <c r="N44" s="34"/>
      <c r="O44" s="34"/>
      <c r="P44" s="34"/>
      <c r="Q44" s="34"/>
      <c r="R44" s="34"/>
      <c r="S44" s="34"/>
      <c r="T44" s="34"/>
      <c r="U44" s="34"/>
      <c r="V44" s="35"/>
      <c r="W44" s="35"/>
      <c r="X44" s="35"/>
      <c r="Y44" s="35"/>
      <c r="Z44" s="35"/>
      <c r="AA44" s="35"/>
      <c r="AB44" s="35"/>
      <c r="AC44" s="35"/>
      <c r="AD44" s="35"/>
      <c r="AE44" s="35"/>
      <c r="AF44" s="35"/>
      <c r="AG44" s="35"/>
      <c r="AH44" s="45"/>
      <c r="AI44" s="45"/>
      <c r="AJ44" s="45"/>
      <c r="AK44" s="45"/>
      <c r="AL44" s="45"/>
    </row>
    <row r="45" spans="1:38">
      <c r="A45" s="6">
        <v>37</v>
      </c>
      <c r="B45" s="125"/>
      <c r="C45" s="125"/>
      <c r="D45" s="125"/>
      <c r="E45" s="125"/>
      <c r="F45" s="125"/>
      <c r="G45" s="125"/>
      <c r="H45" s="125"/>
      <c r="I45" s="34"/>
      <c r="J45" s="34"/>
      <c r="K45" s="34"/>
      <c r="L45" s="34"/>
      <c r="M45" s="34"/>
      <c r="N45" s="34"/>
      <c r="O45" s="34"/>
      <c r="P45" s="34"/>
      <c r="Q45" s="34"/>
      <c r="R45" s="34"/>
      <c r="S45" s="34"/>
      <c r="T45" s="34"/>
      <c r="U45" s="34"/>
      <c r="V45" s="35"/>
      <c r="W45" s="35"/>
      <c r="X45" s="35"/>
      <c r="Y45" s="35"/>
      <c r="Z45" s="35"/>
      <c r="AA45" s="35"/>
      <c r="AB45" s="35"/>
      <c r="AC45" s="35"/>
      <c r="AD45" s="35"/>
      <c r="AE45" s="35"/>
      <c r="AF45" s="35"/>
      <c r="AG45" s="35"/>
      <c r="AH45" s="45"/>
      <c r="AI45" s="45"/>
      <c r="AJ45" s="45"/>
      <c r="AK45" s="45"/>
      <c r="AL45" s="45"/>
    </row>
    <row r="46" spans="1:38">
      <c r="A46" s="6">
        <v>38</v>
      </c>
      <c r="B46" s="125"/>
      <c r="C46" s="125"/>
      <c r="D46" s="125"/>
      <c r="E46" s="125"/>
      <c r="F46" s="125"/>
      <c r="G46" s="125"/>
      <c r="H46" s="125"/>
      <c r="I46" s="34"/>
      <c r="J46" s="34"/>
      <c r="K46" s="34"/>
      <c r="L46" s="34"/>
      <c r="M46" s="34"/>
      <c r="N46" s="34"/>
      <c r="O46" s="34"/>
      <c r="P46" s="34"/>
      <c r="Q46" s="34"/>
      <c r="R46" s="34"/>
      <c r="S46" s="34"/>
      <c r="T46" s="34"/>
      <c r="U46" s="34"/>
      <c r="V46" s="35"/>
      <c r="W46" s="35"/>
      <c r="X46" s="35"/>
      <c r="Y46" s="35"/>
      <c r="Z46" s="35"/>
      <c r="AA46" s="35"/>
      <c r="AB46" s="35"/>
      <c r="AC46" s="35"/>
      <c r="AD46" s="35"/>
      <c r="AE46" s="35"/>
      <c r="AF46" s="35"/>
      <c r="AG46" s="35"/>
      <c r="AH46" s="45"/>
      <c r="AI46" s="45"/>
      <c r="AJ46" s="45"/>
      <c r="AK46" s="45"/>
      <c r="AL46" s="45"/>
    </row>
    <row r="47" spans="1:38">
      <c r="A47" s="6">
        <v>39</v>
      </c>
      <c r="B47" s="125"/>
      <c r="C47" s="125"/>
      <c r="D47" s="125"/>
      <c r="E47" s="125"/>
      <c r="F47" s="125"/>
      <c r="G47" s="125"/>
      <c r="H47" s="125"/>
      <c r="I47" s="34"/>
      <c r="J47" s="34"/>
      <c r="K47" s="34"/>
      <c r="L47" s="34"/>
      <c r="M47" s="34"/>
      <c r="N47" s="34"/>
      <c r="O47" s="34"/>
      <c r="P47" s="34"/>
      <c r="Q47" s="34"/>
      <c r="R47" s="34"/>
      <c r="S47" s="34"/>
      <c r="T47" s="34"/>
      <c r="U47" s="34"/>
      <c r="V47" s="35"/>
      <c r="W47" s="35"/>
      <c r="X47" s="35"/>
      <c r="Y47" s="35"/>
      <c r="Z47" s="35"/>
      <c r="AA47" s="35"/>
      <c r="AB47" s="35"/>
      <c r="AC47" s="35"/>
      <c r="AD47" s="35"/>
      <c r="AE47" s="35"/>
      <c r="AF47" s="35"/>
      <c r="AG47" s="35"/>
      <c r="AH47" s="45"/>
      <c r="AI47" s="45"/>
      <c r="AJ47" s="45"/>
      <c r="AK47" s="45"/>
      <c r="AL47" s="45"/>
    </row>
    <row r="48" spans="1:38">
      <c r="A48" s="6">
        <v>40</v>
      </c>
      <c r="B48" s="125"/>
      <c r="C48" s="125"/>
      <c r="D48" s="125"/>
      <c r="E48" s="125"/>
      <c r="F48" s="125"/>
      <c r="G48" s="125"/>
      <c r="H48" s="125"/>
      <c r="I48" s="34"/>
      <c r="J48" s="34"/>
      <c r="K48" s="34"/>
      <c r="L48" s="34"/>
      <c r="M48" s="34"/>
      <c r="N48" s="34"/>
      <c r="O48" s="34"/>
      <c r="P48" s="34"/>
      <c r="Q48" s="34"/>
      <c r="R48" s="34"/>
      <c r="S48" s="34"/>
      <c r="T48" s="34"/>
      <c r="U48" s="34"/>
      <c r="V48" s="35"/>
      <c r="W48" s="35"/>
      <c r="X48" s="35"/>
      <c r="Y48" s="35"/>
      <c r="Z48" s="35"/>
      <c r="AA48" s="35"/>
      <c r="AB48" s="35"/>
      <c r="AC48" s="35"/>
      <c r="AD48" s="35"/>
      <c r="AE48" s="35"/>
      <c r="AF48" s="35"/>
      <c r="AG48" s="35"/>
      <c r="AH48" s="45"/>
      <c r="AI48" s="45"/>
      <c r="AJ48" s="45"/>
      <c r="AK48" s="45"/>
      <c r="AL48" s="45"/>
    </row>
    <row r="49" spans="1:38">
      <c r="A49" s="6">
        <v>41</v>
      </c>
      <c r="B49" s="125"/>
      <c r="C49" s="125"/>
      <c r="D49" s="125"/>
      <c r="E49" s="125"/>
      <c r="F49" s="125"/>
      <c r="G49" s="125"/>
      <c r="H49" s="125"/>
      <c r="I49" s="34"/>
      <c r="J49" s="34"/>
      <c r="K49" s="34"/>
      <c r="L49" s="34"/>
      <c r="M49" s="34"/>
      <c r="N49" s="34"/>
      <c r="O49" s="34"/>
      <c r="P49" s="34"/>
      <c r="Q49" s="34"/>
      <c r="R49" s="34"/>
      <c r="S49" s="34"/>
      <c r="T49" s="34"/>
      <c r="U49" s="34"/>
      <c r="V49" s="35"/>
      <c r="W49" s="35"/>
      <c r="X49" s="35"/>
      <c r="Y49" s="35"/>
      <c r="Z49" s="35"/>
      <c r="AA49" s="35"/>
      <c r="AB49" s="35"/>
      <c r="AC49" s="35"/>
      <c r="AD49" s="35"/>
      <c r="AE49" s="35"/>
      <c r="AF49" s="35"/>
      <c r="AG49" s="35"/>
      <c r="AH49" s="45"/>
      <c r="AI49" s="45"/>
      <c r="AJ49" s="45"/>
      <c r="AK49" s="45"/>
      <c r="AL49" s="45"/>
    </row>
    <row r="50" spans="1:38">
      <c r="A50" s="6">
        <v>42</v>
      </c>
      <c r="B50" s="125"/>
      <c r="C50" s="125"/>
      <c r="D50" s="125"/>
      <c r="E50" s="125"/>
      <c r="F50" s="125"/>
      <c r="G50" s="125"/>
      <c r="H50" s="125"/>
      <c r="I50" s="34"/>
      <c r="J50" s="34"/>
      <c r="K50" s="34"/>
      <c r="L50" s="34"/>
      <c r="M50" s="34"/>
      <c r="N50" s="34"/>
      <c r="O50" s="34"/>
      <c r="P50" s="34"/>
      <c r="Q50" s="34"/>
      <c r="R50" s="34"/>
      <c r="S50" s="34"/>
      <c r="T50" s="34"/>
      <c r="U50" s="34"/>
      <c r="V50" s="35"/>
      <c r="W50" s="35"/>
      <c r="X50" s="35"/>
      <c r="Y50" s="35"/>
      <c r="Z50" s="35"/>
      <c r="AA50" s="35"/>
      <c r="AB50" s="35"/>
      <c r="AC50" s="35"/>
      <c r="AD50" s="35"/>
      <c r="AE50" s="35"/>
      <c r="AF50" s="35"/>
      <c r="AG50" s="35"/>
      <c r="AH50" s="45"/>
      <c r="AI50" s="45"/>
      <c r="AJ50" s="45"/>
      <c r="AK50" s="45"/>
      <c r="AL50" s="45"/>
    </row>
    <row r="51" spans="1:38">
      <c r="A51" s="6">
        <v>43</v>
      </c>
      <c r="B51" s="125"/>
      <c r="C51" s="125"/>
      <c r="D51" s="125"/>
      <c r="E51" s="125"/>
      <c r="F51" s="125"/>
      <c r="G51" s="125"/>
      <c r="H51" s="125"/>
      <c r="I51" s="34"/>
      <c r="J51" s="34"/>
      <c r="K51" s="34"/>
      <c r="L51" s="34"/>
      <c r="M51" s="34"/>
      <c r="N51" s="34"/>
      <c r="O51" s="34"/>
      <c r="P51" s="34"/>
      <c r="Q51" s="34"/>
      <c r="R51" s="34"/>
      <c r="S51" s="34"/>
      <c r="T51" s="34"/>
      <c r="U51" s="34"/>
      <c r="V51" s="35"/>
      <c r="W51" s="35"/>
      <c r="X51" s="35"/>
      <c r="Y51" s="35"/>
      <c r="Z51" s="35"/>
      <c r="AA51" s="35"/>
      <c r="AB51" s="35"/>
      <c r="AC51" s="35"/>
      <c r="AD51" s="35"/>
      <c r="AE51" s="35"/>
      <c r="AF51" s="35"/>
      <c r="AG51" s="35"/>
      <c r="AH51" s="45"/>
      <c r="AI51" s="45"/>
      <c r="AJ51" s="45"/>
      <c r="AK51" s="45"/>
      <c r="AL51" s="45"/>
    </row>
    <row r="52" spans="1:38">
      <c r="A52" s="6">
        <v>44</v>
      </c>
      <c r="B52" s="125"/>
      <c r="C52" s="125"/>
      <c r="D52" s="125"/>
      <c r="E52" s="125"/>
      <c r="F52" s="125"/>
      <c r="G52" s="125"/>
      <c r="H52" s="125"/>
      <c r="I52" s="34"/>
      <c r="J52" s="34"/>
      <c r="K52" s="34"/>
      <c r="L52" s="34"/>
      <c r="M52" s="34"/>
      <c r="N52" s="34"/>
      <c r="O52" s="34"/>
      <c r="P52" s="34"/>
      <c r="Q52" s="34"/>
      <c r="R52" s="34"/>
      <c r="S52" s="34"/>
      <c r="T52" s="34"/>
      <c r="U52" s="34"/>
      <c r="V52" s="35"/>
      <c r="W52" s="35"/>
      <c r="X52" s="35"/>
      <c r="Y52" s="35"/>
      <c r="Z52" s="35"/>
      <c r="AA52" s="35"/>
      <c r="AB52" s="35"/>
      <c r="AC52" s="35"/>
      <c r="AD52" s="35"/>
      <c r="AE52" s="35"/>
      <c r="AF52" s="35"/>
      <c r="AG52" s="35"/>
      <c r="AH52" s="45"/>
      <c r="AI52" s="45"/>
      <c r="AJ52" s="45"/>
      <c r="AK52" s="45"/>
      <c r="AL52" s="45"/>
    </row>
    <row r="53" spans="1:38">
      <c r="A53" s="6">
        <v>45</v>
      </c>
      <c r="B53" s="125"/>
      <c r="C53" s="125"/>
      <c r="D53" s="125"/>
      <c r="E53" s="125"/>
      <c r="F53" s="125"/>
      <c r="G53" s="125"/>
      <c r="H53" s="125"/>
      <c r="I53" s="34"/>
      <c r="J53" s="34"/>
      <c r="K53" s="34"/>
      <c r="L53" s="34"/>
      <c r="M53" s="34"/>
      <c r="N53" s="34"/>
      <c r="O53" s="34"/>
      <c r="P53" s="34"/>
      <c r="Q53" s="34"/>
      <c r="R53" s="34"/>
      <c r="S53" s="34"/>
      <c r="T53" s="34"/>
      <c r="U53" s="34"/>
      <c r="V53" s="35"/>
      <c r="W53" s="35"/>
      <c r="X53" s="35"/>
      <c r="Y53" s="35"/>
      <c r="Z53" s="35"/>
      <c r="AA53" s="35"/>
      <c r="AB53" s="35"/>
      <c r="AC53" s="35"/>
      <c r="AD53" s="35"/>
      <c r="AE53" s="35"/>
      <c r="AF53" s="35"/>
      <c r="AG53" s="35"/>
      <c r="AH53" s="45"/>
      <c r="AI53" s="45"/>
      <c r="AJ53" s="45"/>
      <c r="AK53" s="45"/>
      <c r="AL53" s="45"/>
    </row>
    <row r="54" spans="1:38">
      <c r="A54" s="6">
        <v>46</v>
      </c>
      <c r="B54" s="125"/>
      <c r="C54" s="125"/>
      <c r="D54" s="125"/>
      <c r="E54" s="125"/>
      <c r="F54" s="125"/>
      <c r="G54" s="125"/>
      <c r="H54" s="125"/>
      <c r="I54" s="34"/>
      <c r="J54" s="34"/>
      <c r="K54" s="34"/>
      <c r="L54" s="34"/>
      <c r="M54" s="34"/>
      <c r="N54" s="34"/>
      <c r="O54" s="34"/>
      <c r="P54" s="34"/>
      <c r="Q54" s="34"/>
      <c r="R54" s="34"/>
      <c r="S54" s="34"/>
      <c r="T54" s="34"/>
      <c r="U54" s="34"/>
      <c r="V54" s="35"/>
      <c r="W54" s="35"/>
      <c r="X54" s="35"/>
      <c r="Y54" s="35"/>
      <c r="Z54" s="35"/>
      <c r="AA54" s="35"/>
      <c r="AB54" s="35"/>
      <c r="AC54" s="35"/>
      <c r="AD54" s="35"/>
      <c r="AE54" s="35"/>
      <c r="AF54" s="35"/>
      <c r="AG54" s="35"/>
      <c r="AH54" s="45"/>
      <c r="AI54" s="45"/>
      <c r="AJ54" s="45"/>
      <c r="AK54" s="45"/>
      <c r="AL54" s="45"/>
    </row>
    <row r="55" spans="1:38">
      <c r="A55" s="6">
        <v>47</v>
      </c>
      <c r="B55" s="125"/>
      <c r="C55" s="125"/>
      <c r="D55" s="125"/>
      <c r="E55" s="125"/>
      <c r="F55" s="125"/>
      <c r="G55" s="125"/>
      <c r="H55" s="125"/>
      <c r="I55" s="34"/>
      <c r="J55" s="34"/>
      <c r="K55" s="34"/>
      <c r="L55" s="34"/>
      <c r="M55" s="34"/>
      <c r="N55" s="34"/>
      <c r="O55" s="34"/>
      <c r="P55" s="34"/>
      <c r="Q55" s="34"/>
      <c r="R55" s="34"/>
      <c r="S55" s="34"/>
      <c r="T55" s="34"/>
      <c r="U55" s="34"/>
      <c r="V55" s="35"/>
      <c r="W55" s="35"/>
      <c r="X55" s="35"/>
      <c r="Y55" s="35"/>
      <c r="Z55" s="35"/>
      <c r="AA55" s="35"/>
      <c r="AB55" s="35"/>
      <c r="AC55" s="35"/>
      <c r="AD55" s="35"/>
      <c r="AE55" s="35"/>
      <c r="AF55" s="35"/>
      <c r="AG55" s="35"/>
      <c r="AH55" s="45"/>
      <c r="AI55" s="45"/>
      <c r="AJ55" s="45"/>
      <c r="AK55" s="45"/>
      <c r="AL55" s="45"/>
    </row>
    <row r="56" spans="1:38">
      <c r="A56" s="6">
        <v>48</v>
      </c>
      <c r="B56" s="125"/>
      <c r="C56" s="125"/>
      <c r="D56" s="125"/>
      <c r="E56" s="125"/>
      <c r="F56" s="125"/>
      <c r="G56" s="125"/>
      <c r="H56" s="125"/>
      <c r="I56" s="34"/>
      <c r="J56" s="34"/>
      <c r="K56" s="34"/>
      <c r="L56" s="34"/>
      <c r="M56" s="34"/>
      <c r="N56" s="34"/>
      <c r="O56" s="34"/>
      <c r="P56" s="34"/>
      <c r="Q56" s="34"/>
      <c r="R56" s="34"/>
      <c r="S56" s="34"/>
      <c r="T56" s="34"/>
      <c r="U56" s="34"/>
      <c r="V56" s="35"/>
      <c r="W56" s="35"/>
      <c r="X56" s="35"/>
      <c r="Y56" s="35"/>
      <c r="Z56" s="35"/>
      <c r="AA56" s="35"/>
      <c r="AB56" s="35"/>
      <c r="AC56" s="35"/>
      <c r="AD56" s="35"/>
      <c r="AE56" s="35"/>
      <c r="AF56" s="35"/>
      <c r="AG56" s="35"/>
      <c r="AH56" s="45"/>
      <c r="AI56" s="45"/>
      <c r="AJ56" s="45"/>
      <c r="AK56" s="45"/>
      <c r="AL56" s="45"/>
    </row>
    <row r="57" spans="1:38">
      <c r="A57" s="6">
        <v>49</v>
      </c>
      <c r="B57" s="125"/>
      <c r="C57" s="125"/>
      <c r="D57" s="125"/>
      <c r="E57" s="125"/>
      <c r="F57" s="125"/>
      <c r="G57" s="125"/>
      <c r="H57" s="125"/>
      <c r="I57" s="34"/>
      <c r="J57" s="34"/>
      <c r="K57" s="34"/>
      <c r="L57" s="34"/>
      <c r="M57" s="34"/>
      <c r="N57" s="34"/>
      <c r="O57" s="34"/>
      <c r="P57" s="34"/>
      <c r="Q57" s="34"/>
      <c r="R57" s="34"/>
      <c r="S57" s="34"/>
      <c r="T57" s="34"/>
      <c r="U57" s="34"/>
      <c r="V57" s="35"/>
      <c r="W57" s="35"/>
      <c r="X57" s="35"/>
      <c r="Y57" s="35"/>
      <c r="Z57" s="35"/>
      <c r="AA57" s="35"/>
      <c r="AB57" s="35"/>
      <c r="AC57" s="35"/>
      <c r="AD57" s="35"/>
      <c r="AE57" s="35"/>
      <c r="AF57" s="35"/>
      <c r="AG57" s="35"/>
      <c r="AH57" s="45"/>
      <c r="AI57" s="45"/>
      <c r="AJ57" s="45"/>
      <c r="AK57" s="45"/>
      <c r="AL57" s="45"/>
    </row>
    <row r="58" spans="1:38">
      <c r="A58" s="6">
        <v>50</v>
      </c>
      <c r="B58" s="125"/>
      <c r="C58" s="125"/>
      <c r="D58" s="125"/>
      <c r="E58" s="125"/>
      <c r="F58" s="125"/>
      <c r="G58" s="125"/>
      <c r="H58" s="125"/>
      <c r="I58" s="34"/>
      <c r="J58" s="34"/>
      <c r="K58" s="34"/>
      <c r="L58" s="34"/>
      <c r="M58" s="34"/>
      <c r="N58" s="34"/>
      <c r="O58" s="34"/>
      <c r="P58" s="34"/>
      <c r="Q58" s="34"/>
      <c r="R58" s="34"/>
      <c r="S58" s="34"/>
      <c r="T58" s="34"/>
      <c r="U58" s="34"/>
      <c r="V58" s="35"/>
      <c r="W58" s="35"/>
      <c r="X58" s="35"/>
      <c r="Y58" s="35"/>
      <c r="Z58" s="35"/>
      <c r="AA58" s="35"/>
      <c r="AB58" s="35"/>
      <c r="AC58" s="35"/>
      <c r="AD58" s="35"/>
      <c r="AE58" s="35"/>
      <c r="AF58" s="35"/>
      <c r="AG58" s="35"/>
      <c r="AH58" s="45"/>
      <c r="AI58" s="45"/>
      <c r="AJ58" s="45"/>
      <c r="AK58" s="45"/>
      <c r="AL58" s="45"/>
    </row>
    <row r="59" spans="1:38">
      <c r="A59" s="6">
        <v>51</v>
      </c>
      <c r="B59" s="125"/>
      <c r="C59" s="125"/>
      <c r="D59" s="125"/>
      <c r="E59" s="125"/>
      <c r="F59" s="125"/>
      <c r="G59" s="125"/>
      <c r="H59" s="125"/>
      <c r="I59" s="34"/>
      <c r="J59" s="34"/>
      <c r="K59" s="34"/>
      <c r="L59" s="34"/>
      <c r="M59" s="34"/>
      <c r="N59" s="34"/>
      <c r="O59" s="34"/>
      <c r="P59" s="34"/>
      <c r="Q59" s="34"/>
      <c r="R59" s="34"/>
      <c r="S59" s="34"/>
      <c r="T59" s="34"/>
      <c r="U59" s="34"/>
      <c r="V59" s="35"/>
      <c r="W59" s="35"/>
      <c r="X59" s="35"/>
      <c r="Y59" s="35"/>
      <c r="Z59" s="35"/>
      <c r="AA59" s="35"/>
      <c r="AB59" s="35"/>
      <c r="AC59" s="35"/>
      <c r="AD59" s="35"/>
      <c r="AE59" s="35"/>
      <c r="AF59" s="35"/>
      <c r="AG59" s="35"/>
      <c r="AH59" s="45"/>
      <c r="AI59" s="45"/>
      <c r="AJ59" s="45"/>
      <c r="AK59" s="45"/>
      <c r="AL59" s="45"/>
    </row>
    <row r="60" spans="1:38">
      <c r="A60" s="6">
        <v>52</v>
      </c>
      <c r="B60" s="125"/>
      <c r="C60" s="125"/>
      <c r="D60" s="125"/>
      <c r="E60" s="125"/>
      <c r="F60" s="125"/>
      <c r="G60" s="125"/>
      <c r="H60" s="125"/>
      <c r="I60" s="34"/>
      <c r="J60" s="34"/>
      <c r="K60" s="34"/>
      <c r="L60" s="34"/>
      <c r="M60" s="34"/>
      <c r="N60" s="34"/>
      <c r="O60" s="34"/>
      <c r="P60" s="34"/>
      <c r="Q60" s="34"/>
      <c r="R60" s="34"/>
      <c r="S60" s="34"/>
      <c r="T60" s="34"/>
      <c r="U60" s="34"/>
      <c r="V60" s="35"/>
      <c r="W60" s="35"/>
      <c r="X60" s="35"/>
      <c r="Y60" s="35"/>
      <c r="Z60" s="35"/>
      <c r="AA60" s="35"/>
      <c r="AB60" s="35"/>
      <c r="AC60" s="35"/>
      <c r="AD60" s="35"/>
      <c r="AE60" s="35"/>
      <c r="AF60" s="35"/>
      <c r="AG60" s="35"/>
      <c r="AH60" s="45"/>
      <c r="AI60" s="45"/>
      <c r="AJ60" s="45"/>
      <c r="AK60" s="45"/>
      <c r="AL60" s="45"/>
    </row>
    <row r="61" spans="1:38">
      <c r="A61" s="6">
        <v>53</v>
      </c>
      <c r="B61" s="125"/>
      <c r="C61" s="125"/>
      <c r="D61" s="125"/>
      <c r="E61" s="125"/>
      <c r="F61" s="125"/>
      <c r="G61" s="125"/>
      <c r="H61" s="125"/>
      <c r="I61" s="34"/>
      <c r="J61" s="34"/>
      <c r="K61" s="34"/>
      <c r="L61" s="34"/>
      <c r="M61" s="34"/>
      <c r="N61" s="34"/>
      <c r="O61" s="34"/>
      <c r="P61" s="34"/>
      <c r="Q61" s="34"/>
      <c r="R61" s="34"/>
      <c r="S61" s="34"/>
      <c r="T61" s="34"/>
      <c r="U61" s="34"/>
      <c r="V61" s="35"/>
      <c r="W61" s="35"/>
      <c r="X61" s="35"/>
      <c r="Y61" s="35"/>
      <c r="Z61" s="35"/>
      <c r="AA61" s="35"/>
      <c r="AB61" s="35"/>
      <c r="AC61" s="35"/>
      <c r="AD61" s="35"/>
      <c r="AE61" s="35"/>
      <c r="AF61" s="35"/>
      <c r="AG61" s="35"/>
      <c r="AH61" s="45"/>
      <c r="AI61" s="45"/>
      <c r="AJ61" s="45"/>
      <c r="AK61" s="45"/>
      <c r="AL61" s="45"/>
    </row>
    <row r="62" spans="1:38">
      <c r="A62" s="6">
        <v>54</v>
      </c>
      <c r="B62" s="125"/>
      <c r="C62" s="125"/>
      <c r="D62" s="125"/>
      <c r="E62" s="125"/>
      <c r="F62" s="125"/>
      <c r="G62" s="125"/>
      <c r="H62" s="125"/>
      <c r="I62" s="34"/>
      <c r="J62" s="34"/>
      <c r="K62" s="34"/>
      <c r="L62" s="34"/>
      <c r="M62" s="34"/>
      <c r="N62" s="34"/>
      <c r="O62" s="34"/>
      <c r="P62" s="34"/>
      <c r="Q62" s="34"/>
      <c r="R62" s="34"/>
      <c r="S62" s="34"/>
      <c r="T62" s="34"/>
      <c r="U62" s="34"/>
      <c r="V62" s="35"/>
      <c r="W62" s="35"/>
      <c r="X62" s="35"/>
      <c r="Y62" s="35"/>
      <c r="Z62" s="35"/>
      <c r="AA62" s="35"/>
      <c r="AB62" s="35"/>
      <c r="AC62" s="35"/>
      <c r="AD62" s="35"/>
      <c r="AE62" s="35"/>
      <c r="AF62" s="35"/>
      <c r="AG62" s="35"/>
      <c r="AH62" s="45"/>
      <c r="AI62" s="45"/>
      <c r="AJ62" s="45"/>
      <c r="AK62" s="45"/>
      <c r="AL62" s="45"/>
    </row>
    <row r="63" spans="1:38">
      <c r="A63" s="6">
        <v>55</v>
      </c>
      <c r="B63" s="125"/>
      <c r="C63" s="125"/>
      <c r="D63" s="125"/>
      <c r="E63" s="125"/>
      <c r="F63" s="125"/>
      <c r="G63" s="125"/>
      <c r="H63" s="125"/>
      <c r="I63" s="34"/>
      <c r="J63" s="34"/>
      <c r="K63" s="34"/>
      <c r="L63" s="34"/>
      <c r="M63" s="34"/>
      <c r="N63" s="34"/>
      <c r="O63" s="34"/>
      <c r="P63" s="34"/>
      <c r="Q63" s="34"/>
      <c r="R63" s="34"/>
      <c r="S63" s="34"/>
      <c r="T63" s="34"/>
      <c r="U63" s="34"/>
      <c r="V63" s="35"/>
      <c r="W63" s="35"/>
      <c r="X63" s="35"/>
      <c r="Y63" s="35"/>
      <c r="Z63" s="35"/>
      <c r="AA63" s="35"/>
      <c r="AB63" s="35"/>
      <c r="AC63" s="35"/>
      <c r="AD63" s="35"/>
      <c r="AE63" s="35"/>
      <c r="AF63" s="35"/>
      <c r="AG63" s="35"/>
      <c r="AH63" s="45"/>
      <c r="AI63" s="45"/>
      <c r="AJ63" s="45"/>
      <c r="AK63" s="45"/>
      <c r="AL63" s="45"/>
    </row>
    <row r="64" spans="1:38">
      <c r="A64" s="6">
        <v>56</v>
      </c>
      <c r="B64" s="125"/>
      <c r="C64" s="125"/>
      <c r="D64" s="125"/>
      <c r="E64" s="125"/>
      <c r="F64" s="125"/>
      <c r="G64" s="125"/>
      <c r="H64" s="125"/>
      <c r="I64" s="34"/>
      <c r="J64" s="34"/>
      <c r="K64" s="34"/>
      <c r="L64" s="34"/>
      <c r="M64" s="34"/>
      <c r="N64" s="34"/>
      <c r="O64" s="34"/>
      <c r="P64" s="34"/>
      <c r="Q64" s="34"/>
      <c r="R64" s="34"/>
      <c r="S64" s="34"/>
      <c r="T64" s="34"/>
      <c r="U64" s="34"/>
      <c r="V64" s="35"/>
      <c r="W64" s="35"/>
      <c r="X64" s="35"/>
      <c r="Y64" s="35"/>
      <c r="Z64" s="35"/>
      <c r="AA64" s="35"/>
      <c r="AB64" s="35"/>
      <c r="AC64" s="35"/>
      <c r="AD64" s="35"/>
      <c r="AE64" s="35"/>
      <c r="AF64" s="35"/>
      <c r="AG64" s="35"/>
      <c r="AH64" s="45"/>
      <c r="AI64" s="45"/>
      <c r="AJ64" s="45"/>
      <c r="AK64" s="45"/>
      <c r="AL64" s="45"/>
    </row>
    <row r="65" spans="1:38">
      <c r="A65" s="6">
        <v>57</v>
      </c>
      <c r="B65" s="125"/>
      <c r="C65" s="125"/>
      <c r="D65" s="125"/>
      <c r="E65" s="125"/>
      <c r="F65" s="125"/>
      <c r="G65" s="125"/>
      <c r="H65" s="125"/>
      <c r="I65" s="34"/>
      <c r="J65" s="34"/>
      <c r="K65" s="34"/>
      <c r="L65" s="34"/>
      <c r="M65" s="34"/>
      <c r="N65" s="34"/>
      <c r="O65" s="34"/>
      <c r="P65" s="34"/>
      <c r="Q65" s="34"/>
      <c r="R65" s="34"/>
      <c r="S65" s="34"/>
      <c r="T65" s="34"/>
      <c r="U65" s="34"/>
      <c r="V65" s="35"/>
      <c r="W65" s="35"/>
      <c r="X65" s="35"/>
      <c r="Y65" s="35"/>
      <c r="Z65" s="35"/>
      <c r="AA65" s="35"/>
      <c r="AB65" s="35"/>
      <c r="AC65" s="35"/>
      <c r="AD65" s="35"/>
      <c r="AE65" s="35"/>
      <c r="AF65" s="35"/>
      <c r="AG65" s="35"/>
      <c r="AH65" s="45"/>
      <c r="AI65" s="45"/>
      <c r="AJ65" s="45"/>
      <c r="AK65" s="45"/>
      <c r="AL65" s="45"/>
    </row>
    <row r="66" spans="1:38">
      <c r="A66" s="6">
        <v>58</v>
      </c>
      <c r="B66" s="125"/>
      <c r="C66" s="125"/>
      <c r="D66" s="125"/>
      <c r="E66" s="125"/>
      <c r="F66" s="125"/>
      <c r="G66" s="125"/>
      <c r="H66" s="125"/>
      <c r="I66" s="34"/>
      <c r="J66" s="34"/>
      <c r="K66" s="34"/>
      <c r="L66" s="34"/>
      <c r="M66" s="34"/>
      <c r="N66" s="34"/>
      <c r="O66" s="34"/>
      <c r="P66" s="34"/>
      <c r="Q66" s="34"/>
      <c r="R66" s="34"/>
      <c r="S66" s="34"/>
      <c r="T66" s="34"/>
      <c r="U66" s="34"/>
      <c r="V66" s="35"/>
      <c r="W66" s="35"/>
      <c r="X66" s="35"/>
      <c r="Y66" s="35"/>
      <c r="Z66" s="35"/>
      <c r="AA66" s="35"/>
      <c r="AB66" s="35"/>
      <c r="AC66" s="35"/>
      <c r="AD66" s="35"/>
      <c r="AE66" s="35"/>
      <c r="AF66" s="35"/>
      <c r="AG66" s="35"/>
      <c r="AH66" s="45"/>
      <c r="AI66" s="45"/>
      <c r="AJ66" s="45"/>
      <c r="AK66" s="45"/>
      <c r="AL66" s="45"/>
    </row>
    <row r="67" spans="1:38">
      <c r="A67" s="6">
        <v>59</v>
      </c>
      <c r="B67" s="125"/>
      <c r="C67" s="125"/>
      <c r="D67" s="125"/>
      <c r="E67" s="125"/>
      <c r="F67" s="125"/>
      <c r="G67" s="125"/>
      <c r="H67" s="125"/>
      <c r="I67" s="34"/>
      <c r="J67" s="34"/>
      <c r="K67" s="34"/>
      <c r="L67" s="34"/>
      <c r="M67" s="34"/>
      <c r="N67" s="34"/>
      <c r="O67" s="34"/>
      <c r="P67" s="34"/>
      <c r="Q67" s="34"/>
      <c r="R67" s="34"/>
      <c r="S67" s="34"/>
      <c r="T67" s="34"/>
      <c r="U67" s="34"/>
      <c r="V67" s="35"/>
      <c r="W67" s="35"/>
      <c r="X67" s="35"/>
      <c r="Y67" s="35"/>
      <c r="Z67" s="35"/>
      <c r="AA67" s="35"/>
      <c r="AB67" s="35"/>
      <c r="AC67" s="35"/>
      <c r="AD67" s="35"/>
      <c r="AE67" s="35"/>
      <c r="AF67" s="35"/>
      <c r="AG67" s="35"/>
      <c r="AH67" s="45"/>
      <c r="AI67" s="45"/>
      <c r="AJ67" s="45"/>
      <c r="AK67" s="45"/>
      <c r="AL67" s="45"/>
    </row>
    <row r="68" spans="1:38">
      <c r="A68" s="6">
        <v>60</v>
      </c>
      <c r="B68" s="125"/>
      <c r="C68" s="125"/>
      <c r="D68" s="125"/>
      <c r="E68" s="125"/>
      <c r="F68" s="125"/>
      <c r="G68" s="125"/>
      <c r="H68" s="125"/>
      <c r="I68" s="34"/>
      <c r="J68" s="34"/>
      <c r="K68" s="34"/>
      <c r="L68" s="34"/>
      <c r="M68" s="34"/>
      <c r="N68" s="34"/>
      <c r="O68" s="34"/>
      <c r="P68" s="34"/>
      <c r="Q68" s="34"/>
      <c r="R68" s="34"/>
      <c r="S68" s="34"/>
      <c r="T68" s="34"/>
      <c r="U68" s="34"/>
      <c r="V68" s="35"/>
      <c r="W68" s="35"/>
      <c r="X68" s="35"/>
      <c r="Y68" s="35"/>
      <c r="Z68" s="35"/>
      <c r="AA68" s="35"/>
      <c r="AB68" s="35"/>
      <c r="AC68" s="35"/>
      <c r="AD68" s="35"/>
      <c r="AE68" s="35"/>
      <c r="AF68" s="35"/>
      <c r="AG68" s="35"/>
      <c r="AH68" s="45"/>
      <c r="AI68" s="45"/>
      <c r="AJ68" s="45"/>
      <c r="AK68" s="45"/>
      <c r="AL68" s="45"/>
    </row>
    <row r="69" spans="1:38">
      <c r="A69" s="6">
        <v>61</v>
      </c>
      <c r="B69" s="125"/>
      <c r="C69" s="125"/>
      <c r="D69" s="125"/>
      <c r="E69" s="125"/>
      <c r="F69" s="125"/>
      <c r="G69" s="125"/>
      <c r="H69" s="125"/>
      <c r="I69" s="34"/>
      <c r="J69" s="34"/>
      <c r="K69" s="34"/>
      <c r="L69" s="34"/>
      <c r="M69" s="34"/>
      <c r="N69" s="34"/>
      <c r="O69" s="34"/>
      <c r="P69" s="34"/>
      <c r="Q69" s="34"/>
      <c r="R69" s="34"/>
      <c r="S69" s="34"/>
      <c r="T69" s="34"/>
      <c r="U69" s="34"/>
      <c r="V69" s="35"/>
      <c r="W69" s="35"/>
      <c r="X69" s="35"/>
      <c r="Y69" s="35"/>
      <c r="Z69" s="35"/>
      <c r="AA69" s="35"/>
      <c r="AB69" s="35"/>
      <c r="AC69" s="35"/>
      <c r="AD69" s="35"/>
      <c r="AE69" s="35"/>
      <c r="AF69" s="35"/>
      <c r="AG69" s="35"/>
      <c r="AH69" s="45"/>
      <c r="AI69" s="45"/>
      <c r="AJ69" s="45"/>
      <c r="AK69" s="45"/>
      <c r="AL69" s="45"/>
    </row>
    <row r="70" spans="1:38">
      <c r="A70" s="6">
        <v>62</v>
      </c>
      <c r="B70" s="125"/>
      <c r="C70" s="125"/>
      <c r="D70" s="125"/>
      <c r="E70" s="125"/>
      <c r="F70" s="125"/>
      <c r="G70" s="125"/>
      <c r="H70" s="125"/>
      <c r="I70" s="34"/>
      <c r="J70" s="34"/>
      <c r="K70" s="34"/>
      <c r="L70" s="34"/>
      <c r="M70" s="34"/>
      <c r="N70" s="34"/>
      <c r="O70" s="34"/>
      <c r="P70" s="34"/>
      <c r="Q70" s="34"/>
      <c r="R70" s="34"/>
      <c r="S70" s="34"/>
      <c r="T70" s="34"/>
      <c r="U70" s="34"/>
      <c r="V70" s="35"/>
      <c r="W70" s="35"/>
      <c r="X70" s="35"/>
      <c r="Y70" s="35"/>
      <c r="Z70" s="35"/>
      <c r="AA70" s="35"/>
      <c r="AB70" s="35"/>
      <c r="AC70" s="35"/>
      <c r="AD70" s="35"/>
      <c r="AE70" s="35"/>
      <c r="AF70" s="35"/>
      <c r="AG70" s="35"/>
      <c r="AH70" s="45"/>
      <c r="AI70" s="45"/>
      <c r="AJ70" s="45"/>
      <c r="AK70" s="45"/>
      <c r="AL70" s="45"/>
    </row>
    <row r="71" spans="1:38">
      <c r="A71" s="6">
        <v>63</v>
      </c>
      <c r="B71" s="125"/>
      <c r="C71" s="125"/>
      <c r="D71" s="125"/>
      <c r="E71" s="125"/>
      <c r="F71" s="125"/>
      <c r="G71" s="125"/>
      <c r="H71" s="125"/>
      <c r="I71" s="34"/>
      <c r="J71" s="34"/>
      <c r="K71" s="34"/>
      <c r="L71" s="34"/>
      <c r="M71" s="34"/>
      <c r="N71" s="34"/>
      <c r="O71" s="34"/>
      <c r="P71" s="34"/>
      <c r="Q71" s="34"/>
      <c r="R71" s="34"/>
      <c r="S71" s="34"/>
      <c r="T71" s="34"/>
      <c r="U71" s="34"/>
      <c r="V71" s="35"/>
      <c r="W71" s="35"/>
      <c r="X71" s="35"/>
      <c r="Y71" s="35"/>
      <c r="Z71" s="35"/>
      <c r="AA71" s="35"/>
      <c r="AB71" s="35"/>
      <c r="AC71" s="35"/>
      <c r="AD71" s="35"/>
      <c r="AE71" s="35"/>
      <c r="AF71" s="35"/>
      <c r="AG71" s="35"/>
      <c r="AH71" s="45"/>
      <c r="AI71" s="45"/>
      <c r="AJ71" s="45"/>
      <c r="AK71" s="45"/>
      <c r="AL71" s="45"/>
    </row>
    <row r="72" spans="1:38">
      <c r="A72" s="6">
        <v>64</v>
      </c>
      <c r="B72" s="125"/>
      <c r="C72" s="125"/>
      <c r="D72" s="125"/>
      <c r="E72" s="125"/>
      <c r="F72" s="125"/>
      <c r="G72" s="125"/>
      <c r="H72" s="125"/>
      <c r="I72" s="34"/>
      <c r="J72" s="34"/>
      <c r="K72" s="34"/>
      <c r="L72" s="34"/>
      <c r="M72" s="34"/>
      <c r="N72" s="34"/>
      <c r="O72" s="34"/>
      <c r="P72" s="34"/>
      <c r="Q72" s="34"/>
      <c r="R72" s="34"/>
      <c r="S72" s="34"/>
      <c r="T72" s="34"/>
      <c r="U72" s="34"/>
      <c r="V72" s="35"/>
      <c r="W72" s="35"/>
      <c r="X72" s="35"/>
      <c r="Y72" s="35"/>
      <c r="Z72" s="35"/>
      <c r="AA72" s="35"/>
      <c r="AB72" s="35"/>
      <c r="AC72" s="35"/>
      <c r="AD72" s="35"/>
      <c r="AE72" s="35"/>
      <c r="AF72" s="35"/>
      <c r="AG72" s="35"/>
      <c r="AH72" s="45"/>
      <c r="AI72" s="45"/>
      <c r="AJ72" s="45"/>
      <c r="AK72" s="45"/>
      <c r="AL72" s="45"/>
    </row>
    <row r="73" spans="1:38">
      <c r="A73" s="6">
        <v>65</v>
      </c>
      <c r="B73" s="125"/>
      <c r="C73" s="125"/>
      <c r="D73" s="125"/>
      <c r="E73" s="125"/>
      <c r="F73" s="125"/>
      <c r="G73" s="125"/>
      <c r="H73" s="125"/>
      <c r="I73" s="34"/>
      <c r="J73" s="34"/>
      <c r="K73" s="34"/>
      <c r="L73" s="34"/>
      <c r="M73" s="34"/>
      <c r="N73" s="34"/>
      <c r="O73" s="34"/>
      <c r="P73" s="34"/>
      <c r="Q73" s="34"/>
      <c r="R73" s="34"/>
      <c r="S73" s="34"/>
      <c r="T73" s="34"/>
      <c r="U73" s="34"/>
      <c r="V73" s="35"/>
      <c r="W73" s="35"/>
      <c r="X73" s="35"/>
      <c r="Y73" s="35"/>
      <c r="Z73" s="35"/>
      <c r="AA73" s="35"/>
      <c r="AB73" s="35"/>
      <c r="AC73" s="35"/>
      <c r="AD73" s="35"/>
      <c r="AE73" s="35"/>
      <c r="AF73" s="35"/>
      <c r="AG73" s="35"/>
      <c r="AH73" s="45"/>
      <c r="AI73" s="45"/>
      <c r="AJ73" s="45"/>
      <c r="AK73" s="45"/>
      <c r="AL73" s="45"/>
    </row>
    <row r="74" spans="1:38">
      <c r="A74" s="6">
        <v>66</v>
      </c>
      <c r="B74" s="125"/>
      <c r="C74" s="125"/>
      <c r="D74" s="125"/>
      <c r="E74" s="125"/>
      <c r="F74" s="125"/>
      <c r="G74" s="125"/>
      <c r="H74" s="125"/>
      <c r="I74" s="34"/>
      <c r="J74" s="34"/>
      <c r="K74" s="34"/>
      <c r="L74" s="34"/>
      <c r="M74" s="34"/>
      <c r="N74" s="34"/>
      <c r="O74" s="34"/>
      <c r="P74" s="34"/>
      <c r="Q74" s="34"/>
      <c r="R74" s="34"/>
      <c r="S74" s="34"/>
      <c r="T74" s="34"/>
      <c r="U74" s="34"/>
      <c r="V74" s="35"/>
      <c r="W74" s="35"/>
      <c r="X74" s="35"/>
      <c r="Y74" s="35"/>
      <c r="Z74" s="35"/>
      <c r="AA74" s="35"/>
      <c r="AB74" s="35"/>
      <c r="AC74" s="35"/>
      <c r="AD74" s="35"/>
      <c r="AE74" s="35"/>
      <c r="AF74" s="35"/>
      <c r="AG74" s="35"/>
      <c r="AH74" s="45"/>
      <c r="AI74" s="45"/>
      <c r="AJ74" s="45"/>
      <c r="AK74" s="45"/>
      <c r="AL74" s="45"/>
    </row>
    <row r="75" spans="1:38">
      <c r="A75" s="6">
        <v>67</v>
      </c>
      <c r="B75" s="125"/>
      <c r="C75" s="125"/>
      <c r="D75" s="125"/>
      <c r="E75" s="125"/>
      <c r="F75" s="125"/>
      <c r="G75" s="125"/>
      <c r="H75" s="125"/>
      <c r="I75" s="34"/>
      <c r="J75" s="34"/>
      <c r="K75" s="34"/>
      <c r="L75" s="34"/>
      <c r="M75" s="34"/>
      <c r="N75" s="34"/>
      <c r="O75" s="34"/>
      <c r="P75" s="34"/>
      <c r="Q75" s="34"/>
      <c r="R75" s="34"/>
      <c r="S75" s="34"/>
      <c r="T75" s="34"/>
      <c r="U75" s="34"/>
      <c r="V75" s="35"/>
      <c r="W75" s="35"/>
      <c r="X75" s="35"/>
      <c r="Y75" s="35"/>
      <c r="Z75" s="35"/>
      <c r="AA75" s="35"/>
      <c r="AB75" s="35"/>
      <c r="AC75" s="35"/>
      <c r="AD75" s="35"/>
      <c r="AE75" s="35"/>
      <c r="AF75" s="35"/>
      <c r="AG75" s="35"/>
      <c r="AH75" s="45"/>
      <c r="AI75" s="45"/>
      <c r="AJ75" s="45"/>
      <c r="AK75" s="45"/>
      <c r="AL75" s="45"/>
    </row>
    <row r="76" spans="1:38">
      <c r="A76" s="6">
        <v>68</v>
      </c>
      <c r="B76" s="125"/>
      <c r="C76" s="125"/>
      <c r="D76" s="125"/>
      <c r="E76" s="125"/>
      <c r="F76" s="125"/>
      <c r="G76" s="125"/>
      <c r="H76" s="125"/>
      <c r="I76" s="34"/>
      <c r="J76" s="34"/>
      <c r="K76" s="34"/>
      <c r="L76" s="34"/>
      <c r="M76" s="34"/>
      <c r="N76" s="34"/>
      <c r="O76" s="34"/>
      <c r="P76" s="34"/>
      <c r="Q76" s="34"/>
      <c r="R76" s="34"/>
      <c r="S76" s="34"/>
      <c r="T76" s="34"/>
      <c r="U76" s="34"/>
      <c r="V76" s="35"/>
      <c r="W76" s="35"/>
      <c r="X76" s="35"/>
      <c r="Y76" s="35"/>
      <c r="Z76" s="35"/>
      <c r="AA76" s="35"/>
      <c r="AB76" s="35"/>
      <c r="AC76" s="35"/>
      <c r="AD76" s="35"/>
      <c r="AE76" s="35"/>
      <c r="AF76" s="35"/>
      <c r="AG76" s="35"/>
      <c r="AH76" s="45"/>
      <c r="AI76" s="45"/>
      <c r="AJ76" s="45"/>
      <c r="AK76" s="45"/>
      <c r="AL76" s="45"/>
    </row>
    <row r="77" spans="1:38">
      <c r="A77" s="6">
        <v>69</v>
      </c>
      <c r="B77" s="125"/>
      <c r="C77" s="125"/>
      <c r="D77" s="125"/>
      <c r="E77" s="125"/>
      <c r="F77" s="125"/>
      <c r="G77" s="125"/>
      <c r="H77" s="125"/>
      <c r="I77" s="34"/>
      <c r="J77" s="34"/>
      <c r="K77" s="34"/>
      <c r="L77" s="34"/>
      <c r="M77" s="34"/>
      <c r="N77" s="34"/>
      <c r="O77" s="34"/>
      <c r="P77" s="34"/>
      <c r="Q77" s="34"/>
      <c r="R77" s="34"/>
      <c r="S77" s="34"/>
      <c r="T77" s="34"/>
      <c r="U77" s="34"/>
      <c r="V77" s="35"/>
      <c r="W77" s="35"/>
      <c r="X77" s="35"/>
      <c r="Y77" s="35"/>
      <c r="Z77" s="35"/>
      <c r="AA77" s="35"/>
      <c r="AB77" s="35"/>
      <c r="AC77" s="35"/>
      <c r="AD77" s="35"/>
      <c r="AE77" s="35"/>
      <c r="AF77" s="35"/>
      <c r="AG77" s="35"/>
      <c r="AH77" s="45"/>
      <c r="AI77" s="45"/>
      <c r="AJ77" s="45"/>
      <c r="AK77" s="45"/>
      <c r="AL77" s="45"/>
    </row>
    <row r="78" spans="1:38">
      <c r="A78" s="6">
        <v>70</v>
      </c>
      <c r="B78" s="125"/>
      <c r="C78" s="125"/>
      <c r="D78" s="125"/>
      <c r="E78" s="125"/>
      <c r="F78" s="125"/>
      <c r="G78" s="125"/>
      <c r="H78" s="125"/>
      <c r="I78" s="34"/>
      <c r="J78" s="34"/>
      <c r="K78" s="34"/>
      <c r="L78" s="34"/>
      <c r="M78" s="34"/>
      <c r="N78" s="34"/>
      <c r="O78" s="34"/>
      <c r="P78" s="34"/>
      <c r="Q78" s="34"/>
      <c r="R78" s="34"/>
      <c r="S78" s="34"/>
      <c r="T78" s="34"/>
      <c r="U78" s="34"/>
      <c r="V78" s="35"/>
      <c r="W78" s="35"/>
      <c r="X78" s="35"/>
      <c r="Y78" s="35"/>
      <c r="Z78" s="35"/>
      <c r="AA78" s="35"/>
      <c r="AB78" s="35"/>
      <c r="AC78" s="35"/>
      <c r="AD78" s="35"/>
      <c r="AE78" s="35"/>
      <c r="AF78" s="35"/>
      <c r="AG78" s="35"/>
      <c r="AH78" s="45"/>
      <c r="AI78" s="45"/>
      <c r="AJ78" s="45"/>
      <c r="AK78" s="45"/>
      <c r="AL78" s="45"/>
    </row>
    <row r="79" spans="1:38">
      <c r="A79" s="6">
        <v>71</v>
      </c>
      <c r="B79" s="125"/>
      <c r="C79" s="125"/>
      <c r="D79" s="125"/>
      <c r="E79" s="125"/>
      <c r="F79" s="125"/>
      <c r="G79" s="125"/>
      <c r="H79" s="125"/>
      <c r="I79" s="34"/>
      <c r="J79" s="34"/>
      <c r="K79" s="34"/>
      <c r="L79" s="34"/>
      <c r="M79" s="34"/>
      <c r="N79" s="34"/>
      <c r="O79" s="34"/>
      <c r="P79" s="34"/>
      <c r="Q79" s="34"/>
      <c r="R79" s="34"/>
      <c r="S79" s="34"/>
      <c r="T79" s="34"/>
      <c r="U79" s="34"/>
      <c r="V79" s="35"/>
      <c r="W79" s="35"/>
      <c r="X79" s="35"/>
      <c r="Y79" s="35"/>
      <c r="Z79" s="35"/>
      <c r="AA79" s="35"/>
      <c r="AB79" s="35"/>
      <c r="AC79" s="35"/>
      <c r="AD79" s="35"/>
      <c r="AE79" s="35"/>
      <c r="AF79" s="35"/>
      <c r="AG79" s="35"/>
      <c r="AH79" s="45"/>
      <c r="AI79" s="45"/>
      <c r="AJ79" s="45"/>
      <c r="AK79" s="45"/>
      <c r="AL79" s="45"/>
    </row>
    <row r="80" spans="1:38">
      <c r="A80" s="6">
        <v>72</v>
      </c>
      <c r="B80" s="125"/>
      <c r="C80" s="125"/>
      <c r="D80" s="125"/>
      <c r="E80" s="125"/>
      <c r="F80" s="125"/>
      <c r="G80" s="125"/>
      <c r="H80" s="125"/>
      <c r="I80" s="34"/>
      <c r="J80" s="34"/>
      <c r="K80" s="34"/>
      <c r="L80" s="34"/>
      <c r="M80" s="34"/>
      <c r="N80" s="34"/>
      <c r="O80" s="34"/>
      <c r="P80" s="34"/>
      <c r="Q80" s="34"/>
      <c r="R80" s="34"/>
      <c r="S80" s="34"/>
      <c r="T80" s="34"/>
      <c r="U80" s="34"/>
      <c r="V80" s="35"/>
      <c r="W80" s="35"/>
      <c r="X80" s="35"/>
      <c r="Y80" s="35"/>
      <c r="Z80" s="35"/>
      <c r="AA80" s="35"/>
      <c r="AB80" s="35"/>
      <c r="AC80" s="35"/>
      <c r="AD80" s="35"/>
      <c r="AE80" s="35"/>
      <c r="AF80" s="35"/>
      <c r="AG80" s="35"/>
      <c r="AH80" s="45"/>
      <c r="AI80" s="45"/>
      <c r="AJ80" s="45"/>
      <c r="AK80" s="45"/>
      <c r="AL80" s="45"/>
    </row>
    <row r="81" spans="1:38">
      <c r="A81" s="6">
        <v>73</v>
      </c>
      <c r="B81" s="125"/>
      <c r="C81" s="125"/>
      <c r="D81" s="125"/>
      <c r="E81" s="125"/>
      <c r="F81" s="125"/>
      <c r="G81" s="125"/>
      <c r="H81" s="125"/>
      <c r="I81" s="34"/>
      <c r="J81" s="34"/>
      <c r="K81" s="34"/>
      <c r="L81" s="34"/>
      <c r="M81" s="34"/>
      <c r="N81" s="34"/>
      <c r="O81" s="34"/>
      <c r="P81" s="34"/>
      <c r="Q81" s="34"/>
      <c r="R81" s="34"/>
      <c r="S81" s="34"/>
      <c r="T81" s="34"/>
      <c r="U81" s="34"/>
      <c r="V81" s="35"/>
      <c r="W81" s="35"/>
      <c r="X81" s="35"/>
      <c r="Y81" s="35"/>
      <c r="Z81" s="35"/>
      <c r="AA81" s="35"/>
      <c r="AB81" s="35"/>
      <c r="AC81" s="35"/>
      <c r="AD81" s="35"/>
      <c r="AE81" s="35"/>
      <c r="AF81" s="35"/>
      <c r="AG81" s="35"/>
      <c r="AH81" s="45"/>
      <c r="AI81" s="45"/>
      <c r="AJ81" s="45"/>
      <c r="AK81" s="45"/>
      <c r="AL81" s="45"/>
    </row>
    <row r="82" spans="1:38">
      <c r="A82" s="6">
        <v>74</v>
      </c>
      <c r="B82" s="125"/>
      <c r="C82" s="125"/>
      <c r="D82" s="125"/>
      <c r="E82" s="125"/>
      <c r="F82" s="125"/>
      <c r="G82" s="125"/>
      <c r="H82" s="125"/>
      <c r="I82" s="34"/>
      <c r="J82" s="34"/>
      <c r="K82" s="34"/>
      <c r="L82" s="34"/>
      <c r="M82" s="34"/>
      <c r="N82" s="34"/>
      <c r="O82" s="34"/>
      <c r="P82" s="34"/>
      <c r="Q82" s="34"/>
      <c r="R82" s="34"/>
      <c r="S82" s="34"/>
      <c r="T82" s="34"/>
      <c r="U82" s="34"/>
      <c r="V82" s="35"/>
      <c r="W82" s="35"/>
      <c r="X82" s="35"/>
      <c r="Y82" s="35"/>
      <c r="Z82" s="35"/>
      <c r="AA82" s="35"/>
      <c r="AB82" s="35"/>
      <c r="AC82" s="35"/>
      <c r="AD82" s="35"/>
      <c r="AE82" s="35"/>
      <c r="AF82" s="35"/>
      <c r="AG82" s="35"/>
      <c r="AH82" s="45"/>
      <c r="AI82" s="45"/>
      <c r="AJ82" s="45"/>
      <c r="AK82" s="45"/>
      <c r="AL82" s="45"/>
    </row>
    <row r="83" spans="1:38">
      <c r="A83" s="6">
        <v>75</v>
      </c>
      <c r="B83" s="125"/>
      <c r="C83" s="125"/>
      <c r="D83" s="125"/>
      <c r="E83" s="125"/>
      <c r="F83" s="125"/>
      <c r="G83" s="125"/>
      <c r="H83" s="125"/>
      <c r="I83" s="34"/>
      <c r="J83" s="34"/>
      <c r="K83" s="34"/>
      <c r="L83" s="34"/>
      <c r="M83" s="34"/>
      <c r="N83" s="34"/>
      <c r="O83" s="34"/>
      <c r="P83" s="34"/>
      <c r="Q83" s="34"/>
      <c r="R83" s="34"/>
      <c r="S83" s="34"/>
      <c r="T83" s="34"/>
      <c r="U83" s="34"/>
      <c r="V83" s="35"/>
      <c r="W83" s="35"/>
      <c r="X83" s="35"/>
      <c r="Y83" s="35"/>
      <c r="Z83" s="35"/>
      <c r="AA83" s="35"/>
      <c r="AB83" s="35"/>
      <c r="AC83" s="35"/>
      <c r="AD83" s="35"/>
      <c r="AE83" s="35"/>
      <c r="AF83" s="35"/>
      <c r="AG83" s="35"/>
      <c r="AH83" s="45"/>
      <c r="AI83" s="45"/>
      <c r="AJ83" s="45"/>
      <c r="AK83" s="45"/>
      <c r="AL83" s="45"/>
    </row>
    <row r="84" spans="1:38">
      <c r="A84" s="6">
        <v>76</v>
      </c>
      <c r="B84" s="125"/>
      <c r="C84" s="125"/>
      <c r="D84" s="125"/>
      <c r="E84" s="125"/>
      <c r="F84" s="125"/>
      <c r="G84" s="125"/>
      <c r="H84" s="125"/>
      <c r="I84" s="34"/>
      <c r="J84" s="34"/>
      <c r="K84" s="34"/>
      <c r="L84" s="34"/>
      <c r="M84" s="34"/>
      <c r="N84" s="34"/>
      <c r="O84" s="34"/>
      <c r="P84" s="34"/>
      <c r="Q84" s="34"/>
      <c r="R84" s="34"/>
      <c r="S84" s="34"/>
      <c r="T84" s="34"/>
      <c r="U84" s="34"/>
      <c r="V84" s="35"/>
      <c r="W84" s="35"/>
      <c r="X84" s="35"/>
      <c r="Y84" s="35"/>
      <c r="Z84" s="35"/>
      <c r="AA84" s="35"/>
      <c r="AB84" s="35"/>
      <c r="AC84" s="35"/>
      <c r="AD84" s="35"/>
      <c r="AE84" s="35"/>
      <c r="AF84" s="35"/>
      <c r="AG84" s="35"/>
      <c r="AH84" s="45"/>
      <c r="AI84" s="45"/>
      <c r="AJ84" s="45"/>
      <c r="AK84" s="45"/>
      <c r="AL84" s="45"/>
    </row>
    <row r="85" spans="1:38">
      <c r="A85" s="6">
        <v>77</v>
      </c>
      <c r="B85" s="125"/>
      <c r="C85" s="125"/>
      <c r="D85" s="125"/>
      <c r="E85" s="125"/>
      <c r="F85" s="125"/>
      <c r="G85" s="125"/>
      <c r="H85" s="125"/>
      <c r="I85" s="34"/>
      <c r="J85" s="34"/>
      <c r="K85" s="34"/>
      <c r="L85" s="34"/>
      <c r="M85" s="34"/>
      <c r="N85" s="34"/>
      <c r="O85" s="34"/>
      <c r="P85" s="34"/>
      <c r="Q85" s="34"/>
      <c r="R85" s="34"/>
      <c r="S85" s="34"/>
      <c r="T85" s="34"/>
      <c r="U85" s="34"/>
      <c r="V85" s="35"/>
      <c r="W85" s="35"/>
      <c r="X85" s="35"/>
      <c r="Y85" s="35"/>
      <c r="Z85" s="35"/>
      <c r="AA85" s="35"/>
      <c r="AB85" s="35"/>
      <c r="AC85" s="35"/>
      <c r="AD85" s="35"/>
      <c r="AE85" s="35"/>
      <c r="AF85" s="35"/>
      <c r="AG85" s="35"/>
      <c r="AH85" s="45"/>
      <c r="AI85" s="45"/>
      <c r="AJ85" s="45"/>
      <c r="AK85" s="45"/>
      <c r="AL85" s="45"/>
    </row>
    <row r="86" spans="1:38">
      <c r="A86" s="6">
        <v>78</v>
      </c>
      <c r="B86" s="125"/>
      <c r="C86" s="125"/>
      <c r="D86" s="125"/>
      <c r="E86" s="125"/>
      <c r="F86" s="125"/>
      <c r="G86" s="125"/>
      <c r="H86" s="125"/>
      <c r="I86" s="34"/>
      <c r="J86" s="34"/>
      <c r="K86" s="34"/>
      <c r="L86" s="34"/>
      <c r="M86" s="34"/>
      <c r="N86" s="34"/>
      <c r="O86" s="34"/>
      <c r="P86" s="34"/>
      <c r="Q86" s="34"/>
      <c r="R86" s="34"/>
      <c r="S86" s="34"/>
      <c r="T86" s="34"/>
      <c r="U86" s="34"/>
      <c r="V86" s="35"/>
      <c r="W86" s="35"/>
      <c r="X86" s="35"/>
      <c r="Y86" s="35"/>
      <c r="Z86" s="35"/>
      <c r="AA86" s="35"/>
      <c r="AB86" s="35"/>
      <c r="AC86" s="35"/>
      <c r="AD86" s="35"/>
      <c r="AE86" s="35"/>
      <c r="AF86" s="35"/>
      <c r="AG86" s="35"/>
      <c r="AH86" s="45"/>
      <c r="AI86" s="45"/>
      <c r="AJ86" s="45"/>
      <c r="AK86" s="45"/>
      <c r="AL86" s="45"/>
    </row>
    <row r="87" spans="1:38">
      <c r="A87" s="6">
        <v>79</v>
      </c>
      <c r="B87" s="125"/>
      <c r="C87" s="125"/>
      <c r="D87" s="125"/>
      <c r="E87" s="125"/>
      <c r="F87" s="125"/>
      <c r="G87" s="125"/>
      <c r="H87" s="125"/>
      <c r="I87" s="34"/>
      <c r="J87" s="34"/>
      <c r="K87" s="34"/>
      <c r="L87" s="34"/>
      <c r="M87" s="34"/>
      <c r="N87" s="34"/>
      <c r="O87" s="34"/>
      <c r="P87" s="34"/>
      <c r="Q87" s="34"/>
      <c r="R87" s="34"/>
      <c r="S87" s="34"/>
      <c r="T87" s="34"/>
      <c r="U87" s="34"/>
      <c r="V87" s="35"/>
      <c r="W87" s="35"/>
      <c r="X87" s="35"/>
      <c r="Y87" s="35"/>
      <c r="Z87" s="35"/>
      <c r="AA87" s="35"/>
      <c r="AB87" s="35"/>
      <c r="AC87" s="35"/>
      <c r="AD87" s="35"/>
      <c r="AE87" s="35"/>
      <c r="AF87" s="35"/>
      <c r="AG87" s="35"/>
      <c r="AH87" s="45"/>
      <c r="AI87" s="45"/>
      <c r="AJ87" s="45"/>
      <c r="AK87" s="45"/>
      <c r="AL87" s="45"/>
    </row>
    <row r="88" spans="1:38">
      <c r="A88" s="6">
        <v>80</v>
      </c>
      <c r="B88" s="125"/>
      <c r="C88" s="125"/>
      <c r="D88" s="125"/>
      <c r="E88" s="125"/>
      <c r="F88" s="125"/>
      <c r="G88" s="125"/>
      <c r="H88" s="125"/>
      <c r="I88" s="34"/>
      <c r="J88" s="34"/>
      <c r="K88" s="34"/>
      <c r="L88" s="34"/>
      <c r="M88" s="34"/>
      <c r="N88" s="34"/>
      <c r="O88" s="34"/>
      <c r="P88" s="34"/>
      <c r="Q88" s="34"/>
      <c r="R88" s="34"/>
      <c r="S88" s="34"/>
      <c r="T88" s="34"/>
      <c r="U88" s="34"/>
      <c r="V88" s="35"/>
      <c r="W88" s="35"/>
      <c r="X88" s="35"/>
      <c r="Y88" s="35"/>
      <c r="Z88" s="35"/>
      <c r="AA88" s="35"/>
      <c r="AB88" s="35"/>
      <c r="AC88" s="35"/>
      <c r="AD88" s="35"/>
      <c r="AE88" s="35"/>
      <c r="AF88" s="35"/>
      <c r="AG88" s="35"/>
      <c r="AH88" s="45"/>
      <c r="AI88" s="45"/>
      <c r="AJ88" s="45"/>
      <c r="AK88" s="45"/>
      <c r="AL88" s="45"/>
    </row>
    <row r="89" spans="1:38">
      <c r="A89" s="6">
        <v>81</v>
      </c>
      <c r="B89" s="125"/>
      <c r="C89" s="125"/>
      <c r="D89" s="125"/>
      <c r="E89" s="125"/>
      <c r="F89" s="125"/>
      <c r="G89" s="125"/>
      <c r="H89" s="125"/>
      <c r="I89" s="34"/>
      <c r="J89" s="34"/>
      <c r="K89" s="34"/>
      <c r="L89" s="34"/>
      <c r="M89" s="34"/>
      <c r="N89" s="34"/>
      <c r="O89" s="34"/>
      <c r="P89" s="34"/>
      <c r="Q89" s="34"/>
      <c r="R89" s="34"/>
      <c r="S89" s="34"/>
      <c r="T89" s="34"/>
      <c r="U89" s="34"/>
      <c r="V89" s="35"/>
      <c r="W89" s="35"/>
      <c r="X89" s="35"/>
      <c r="Y89" s="35"/>
      <c r="Z89" s="35"/>
      <c r="AA89" s="35"/>
      <c r="AB89" s="35"/>
      <c r="AC89" s="35"/>
      <c r="AD89" s="35"/>
      <c r="AE89" s="35"/>
      <c r="AF89" s="35"/>
      <c r="AG89" s="35"/>
      <c r="AH89" s="45"/>
      <c r="AI89" s="45"/>
      <c r="AJ89" s="45"/>
      <c r="AK89" s="45"/>
      <c r="AL89" s="45"/>
    </row>
    <row r="90" spans="1:38">
      <c r="A90" s="6">
        <v>82</v>
      </c>
      <c r="B90" s="125"/>
      <c r="C90" s="125"/>
      <c r="D90" s="125"/>
      <c r="E90" s="125"/>
      <c r="F90" s="125"/>
      <c r="G90" s="125"/>
      <c r="H90" s="125"/>
      <c r="I90" s="34"/>
      <c r="J90" s="34"/>
      <c r="K90" s="34"/>
      <c r="L90" s="34"/>
      <c r="M90" s="34"/>
      <c r="N90" s="34"/>
      <c r="O90" s="34"/>
      <c r="P90" s="34"/>
      <c r="Q90" s="34"/>
      <c r="R90" s="34"/>
      <c r="S90" s="34"/>
      <c r="T90" s="34"/>
      <c r="U90" s="34"/>
      <c r="V90" s="35"/>
      <c r="W90" s="35"/>
      <c r="X90" s="35"/>
      <c r="Y90" s="35"/>
      <c r="Z90" s="35"/>
      <c r="AA90" s="35"/>
      <c r="AB90" s="35"/>
      <c r="AC90" s="35"/>
      <c r="AD90" s="35"/>
      <c r="AE90" s="35"/>
      <c r="AF90" s="35"/>
      <c r="AG90" s="35"/>
      <c r="AH90" s="45"/>
      <c r="AI90" s="45"/>
      <c r="AJ90" s="45"/>
      <c r="AK90" s="45"/>
      <c r="AL90" s="45"/>
    </row>
    <row r="91" spans="1:38">
      <c r="A91" s="6">
        <v>83</v>
      </c>
      <c r="B91" s="125"/>
      <c r="C91" s="125"/>
      <c r="D91" s="125"/>
      <c r="E91" s="125"/>
      <c r="F91" s="125"/>
      <c r="G91" s="125"/>
      <c r="H91" s="125"/>
      <c r="I91" s="34"/>
      <c r="J91" s="34"/>
      <c r="K91" s="34"/>
      <c r="L91" s="34"/>
      <c r="M91" s="34"/>
      <c r="N91" s="34"/>
      <c r="O91" s="34"/>
      <c r="P91" s="34"/>
      <c r="Q91" s="34"/>
      <c r="R91" s="34"/>
      <c r="S91" s="34"/>
      <c r="T91" s="34"/>
      <c r="U91" s="34"/>
      <c r="V91" s="35"/>
      <c r="W91" s="35"/>
      <c r="X91" s="35"/>
      <c r="Y91" s="35"/>
      <c r="Z91" s="35"/>
      <c r="AA91" s="35"/>
      <c r="AB91" s="35"/>
      <c r="AC91" s="35"/>
      <c r="AD91" s="35"/>
      <c r="AE91" s="35"/>
      <c r="AF91" s="35"/>
      <c r="AG91" s="35"/>
      <c r="AH91" s="45"/>
      <c r="AI91" s="45"/>
      <c r="AJ91" s="45"/>
      <c r="AK91" s="45"/>
      <c r="AL91" s="45"/>
    </row>
    <row r="92" spans="1:38">
      <c r="A92" s="6">
        <v>84</v>
      </c>
      <c r="B92" s="125"/>
      <c r="C92" s="125"/>
      <c r="D92" s="125"/>
      <c r="E92" s="125"/>
      <c r="F92" s="125"/>
      <c r="G92" s="125"/>
      <c r="H92" s="125"/>
      <c r="I92" s="34"/>
      <c r="J92" s="34"/>
      <c r="K92" s="34"/>
      <c r="L92" s="34"/>
      <c r="M92" s="34"/>
      <c r="N92" s="34"/>
      <c r="O92" s="34"/>
      <c r="P92" s="34"/>
      <c r="Q92" s="34"/>
      <c r="R92" s="34"/>
      <c r="S92" s="34"/>
      <c r="T92" s="34"/>
      <c r="U92" s="34"/>
      <c r="V92" s="35"/>
      <c r="W92" s="35"/>
      <c r="X92" s="35"/>
      <c r="Y92" s="35"/>
      <c r="Z92" s="35"/>
      <c r="AA92" s="35"/>
      <c r="AB92" s="35"/>
      <c r="AC92" s="35"/>
      <c r="AD92" s="35"/>
      <c r="AE92" s="35"/>
      <c r="AF92" s="35"/>
      <c r="AG92" s="35"/>
      <c r="AH92" s="45"/>
      <c r="AI92" s="45"/>
      <c r="AJ92" s="45"/>
      <c r="AK92" s="45"/>
      <c r="AL92" s="45"/>
    </row>
    <row r="93" spans="1:38">
      <c r="A93" s="6">
        <v>85</v>
      </c>
      <c r="B93" s="125"/>
      <c r="C93" s="125"/>
      <c r="D93" s="125"/>
      <c r="E93" s="125"/>
      <c r="F93" s="125"/>
      <c r="G93" s="125"/>
      <c r="H93" s="125"/>
      <c r="I93" s="34"/>
      <c r="J93" s="34"/>
      <c r="K93" s="34"/>
      <c r="L93" s="34"/>
      <c r="M93" s="34"/>
      <c r="N93" s="34"/>
      <c r="O93" s="34"/>
      <c r="P93" s="34"/>
      <c r="Q93" s="34"/>
      <c r="R93" s="34"/>
      <c r="S93" s="34"/>
      <c r="T93" s="34"/>
      <c r="U93" s="34"/>
      <c r="V93" s="35"/>
      <c r="W93" s="35"/>
      <c r="X93" s="35"/>
      <c r="Y93" s="35"/>
      <c r="Z93" s="35"/>
      <c r="AA93" s="35"/>
      <c r="AB93" s="35"/>
      <c r="AC93" s="35"/>
      <c r="AD93" s="35"/>
      <c r="AE93" s="35"/>
      <c r="AF93" s="35"/>
      <c r="AG93" s="35"/>
      <c r="AH93" s="45"/>
      <c r="AI93" s="45"/>
      <c r="AJ93" s="45"/>
      <c r="AK93" s="45"/>
      <c r="AL93" s="45"/>
    </row>
    <row r="94" spans="1:38">
      <c r="A94" s="6">
        <v>86</v>
      </c>
      <c r="B94" s="125"/>
      <c r="C94" s="125"/>
      <c r="D94" s="125"/>
      <c r="E94" s="125"/>
      <c r="F94" s="125"/>
      <c r="G94" s="125"/>
      <c r="H94" s="125"/>
      <c r="I94" s="34"/>
      <c r="J94" s="34"/>
      <c r="K94" s="34"/>
      <c r="L94" s="34"/>
      <c r="M94" s="34"/>
      <c r="N94" s="34"/>
      <c r="O94" s="34"/>
      <c r="P94" s="34"/>
      <c r="Q94" s="34"/>
      <c r="R94" s="34"/>
      <c r="S94" s="34"/>
      <c r="T94" s="34"/>
      <c r="U94" s="34"/>
      <c r="V94" s="35"/>
      <c r="W94" s="35"/>
      <c r="X94" s="35"/>
      <c r="Y94" s="35"/>
      <c r="Z94" s="35"/>
      <c r="AA94" s="35"/>
      <c r="AB94" s="35"/>
      <c r="AC94" s="35"/>
      <c r="AD94" s="35"/>
      <c r="AE94" s="35"/>
      <c r="AF94" s="35"/>
      <c r="AG94" s="35"/>
      <c r="AH94" s="45"/>
      <c r="AI94" s="45"/>
      <c r="AJ94" s="45"/>
      <c r="AK94" s="45"/>
      <c r="AL94" s="45"/>
    </row>
    <row r="95" spans="1:38">
      <c r="A95" s="6">
        <v>87</v>
      </c>
      <c r="B95" s="125"/>
      <c r="C95" s="125"/>
      <c r="D95" s="125"/>
      <c r="E95" s="125"/>
      <c r="F95" s="125"/>
      <c r="G95" s="125"/>
      <c r="H95" s="125"/>
      <c r="I95" s="34"/>
      <c r="J95" s="34"/>
      <c r="K95" s="34"/>
      <c r="L95" s="34"/>
      <c r="M95" s="34"/>
      <c r="N95" s="34"/>
      <c r="O95" s="34"/>
      <c r="P95" s="34"/>
      <c r="Q95" s="34"/>
      <c r="R95" s="34"/>
      <c r="S95" s="34"/>
      <c r="T95" s="34"/>
      <c r="U95" s="34"/>
      <c r="V95" s="35"/>
      <c r="W95" s="35"/>
      <c r="X95" s="35"/>
      <c r="Y95" s="35"/>
      <c r="Z95" s="35"/>
      <c r="AA95" s="35"/>
      <c r="AB95" s="35"/>
      <c r="AC95" s="35"/>
      <c r="AD95" s="35"/>
      <c r="AE95" s="35"/>
      <c r="AF95" s="35"/>
      <c r="AG95" s="35"/>
      <c r="AH95" s="45"/>
      <c r="AI95" s="45"/>
      <c r="AJ95" s="45"/>
      <c r="AK95" s="45"/>
      <c r="AL95" s="45"/>
    </row>
    <row r="96" spans="1:38">
      <c r="A96" s="6">
        <v>88</v>
      </c>
      <c r="B96" s="125"/>
      <c r="C96" s="125"/>
      <c r="D96" s="125"/>
      <c r="E96" s="125"/>
      <c r="F96" s="125"/>
      <c r="G96" s="125"/>
      <c r="H96" s="125"/>
      <c r="I96" s="34"/>
      <c r="J96" s="34"/>
      <c r="K96" s="34"/>
      <c r="L96" s="34"/>
      <c r="M96" s="34"/>
      <c r="N96" s="34"/>
      <c r="O96" s="34"/>
      <c r="P96" s="34"/>
      <c r="Q96" s="34"/>
      <c r="R96" s="34"/>
      <c r="S96" s="34"/>
      <c r="T96" s="34"/>
      <c r="U96" s="34"/>
      <c r="V96" s="35"/>
      <c r="W96" s="35"/>
      <c r="X96" s="35"/>
      <c r="Y96" s="35"/>
      <c r="Z96" s="35"/>
      <c r="AA96" s="35"/>
      <c r="AB96" s="35"/>
      <c r="AC96" s="35"/>
      <c r="AD96" s="35"/>
      <c r="AE96" s="35"/>
      <c r="AF96" s="35"/>
      <c r="AG96" s="35"/>
      <c r="AH96" s="45"/>
      <c r="AI96" s="45"/>
      <c r="AJ96" s="45"/>
      <c r="AK96" s="45"/>
      <c r="AL96" s="45"/>
    </row>
    <row r="97" spans="1:38">
      <c r="A97" s="6">
        <v>89</v>
      </c>
      <c r="B97" s="125"/>
      <c r="C97" s="125"/>
      <c r="D97" s="125"/>
      <c r="E97" s="125"/>
      <c r="F97" s="125"/>
      <c r="G97" s="125"/>
      <c r="H97" s="125"/>
      <c r="I97" s="34"/>
      <c r="J97" s="34"/>
      <c r="K97" s="34"/>
      <c r="L97" s="34"/>
      <c r="M97" s="34"/>
      <c r="N97" s="34"/>
      <c r="O97" s="34"/>
      <c r="P97" s="34"/>
      <c r="Q97" s="34"/>
      <c r="R97" s="34"/>
      <c r="S97" s="34"/>
      <c r="T97" s="34"/>
      <c r="U97" s="34"/>
      <c r="V97" s="35"/>
      <c r="W97" s="35"/>
      <c r="X97" s="35"/>
      <c r="Y97" s="35"/>
      <c r="Z97" s="35"/>
      <c r="AA97" s="35"/>
      <c r="AB97" s="35"/>
      <c r="AC97" s="35"/>
      <c r="AD97" s="35"/>
      <c r="AE97" s="35"/>
      <c r="AF97" s="35"/>
      <c r="AG97" s="35"/>
      <c r="AH97" s="45"/>
      <c r="AI97" s="45"/>
      <c r="AJ97" s="45"/>
      <c r="AK97" s="45"/>
      <c r="AL97" s="45"/>
    </row>
    <row r="98" spans="1:38">
      <c r="A98" s="6">
        <v>90</v>
      </c>
      <c r="B98" s="125"/>
      <c r="C98" s="125"/>
      <c r="D98" s="125"/>
      <c r="E98" s="125"/>
      <c r="F98" s="125"/>
      <c r="G98" s="125"/>
      <c r="H98" s="125"/>
      <c r="I98" s="34"/>
      <c r="J98" s="34"/>
      <c r="K98" s="34"/>
      <c r="L98" s="34"/>
      <c r="M98" s="34"/>
      <c r="N98" s="34"/>
      <c r="O98" s="34"/>
      <c r="P98" s="34"/>
      <c r="Q98" s="34"/>
      <c r="R98" s="34"/>
      <c r="S98" s="34"/>
      <c r="T98" s="34"/>
      <c r="U98" s="34"/>
      <c r="V98" s="35"/>
      <c r="W98" s="35"/>
      <c r="X98" s="35"/>
      <c r="Y98" s="35"/>
      <c r="Z98" s="35"/>
      <c r="AA98" s="35"/>
      <c r="AB98" s="35"/>
      <c r="AC98" s="35"/>
      <c r="AD98" s="35"/>
      <c r="AE98" s="35"/>
      <c r="AF98" s="35"/>
      <c r="AG98" s="35"/>
      <c r="AH98" s="45"/>
      <c r="AI98" s="45"/>
      <c r="AJ98" s="45"/>
      <c r="AK98" s="45"/>
      <c r="AL98" s="45"/>
    </row>
    <row r="99" spans="1:38">
      <c r="A99" s="6">
        <v>91</v>
      </c>
      <c r="B99" s="125"/>
      <c r="C99" s="125"/>
      <c r="D99" s="125"/>
      <c r="E99" s="125"/>
      <c r="F99" s="125"/>
      <c r="G99" s="125"/>
      <c r="H99" s="125"/>
      <c r="I99" s="34"/>
      <c r="J99" s="34"/>
      <c r="K99" s="34"/>
      <c r="L99" s="34"/>
      <c r="M99" s="34"/>
      <c r="N99" s="34"/>
      <c r="O99" s="34"/>
      <c r="P99" s="34"/>
      <c r="Q99" s="34"/>
      <c r="R99" s="34"/>
      <c r="S99" s="34"/>
      <c r="T99" s="34"/>
      <c r="U99" s="34"/>
      <c r="V99" s="35"/>
      <c r="W99" s="35"/>
      <c r="X99" s="35"/>
      <c r="Y99" s="35"/>
      <c r="Z99" s="35"/>
      <c r="AA99" s="35"/>
      <c r="AB99" s="35"/>
      <c r="AC99" s="35"/>
      <c r="AD99" s="35"/>
      <c r="AE99" s="35"/>
      <c r="AF99" s="35"/>
      <c r="AG99" s="35"/>
      <c r="AH99" s="45"/>
      <c r="AI99" s="45"/>
      <c r="AJ99" s="45"/>
      <c r="AK99" s="45"/>
      <c r="AL99" s="45"/>
    </row>
    <row r="100" spans="1:38">
      <c r="A100" s="6">
        <v>92</v>
      </c>
      <c r="B100" s="125"/>
      <c r="C100" s="125"/>
      <c r="D100" s="125"/>
      <c r="E100" s="125"/>
      <c r="F100" s="125"/>
      <c r="G100" s="125"/>
      <c r="H100" s="125"/>
      <c r="I100" s="34"/>
      <c r="J100" s="34"/>
      <c r="K100" s="34"/>
      <c r="L100" s="34"/>
      <c r="M100" s="34"/>
      <c r="N100" s="34"/>
      <c r="O100" s="34"/>
      <c r="P100" s="34"/>
      <c r="Q100" s="34"/>
      <c r="R100" s="34"/>
      <c r="S100" s="34"/>
      <c r="T100" s="34"/>
      <c r="U100" s="34"/>
      <c r="V100" s="35"/>
      <c r="W100" s="35"/>
      <c r="X100" s="35"/>
      <c r="Y100" s="35"/>
      <c r="Z100" s="35"/>
      <c r="AA100" s="35"/>
      <c r="AB100" s="35"/>
      <c r="AC100" s="35"/>
      <c r="AD100" s="35"/>
      <c r="AE100" s="35"/>
      <c r="AF100" s="35"/>
      <c r="AG100" s="35"/>
      <c r="AH100" s="45"/>
      <c r="AI100" s="45"/>
      <c r="AJ100" s="45"/>
      <c r="AK100" s="45"/>
      <c r="AL100" s="45"/>
    </row>
    <row r="101" spans="1:38">
      <c r="A101" s="6">
        <v>93</v>
      </c>
      <c r="B101" s="125"/>
      <c r="C101" s="125"/>
      <c r="D101" s="125"/>
      <c r="E101" s="125"/>
      <c r="F101" s="125"/>
      <c r="G101" s="125"/>
      <c r="H101" s="125"/>
      <c r="I101" s="34"/>
      <c r="J101" s="34"/>
      <c r="K101" s="34"/>
      <c r="L101" s="34"/>
      <c r="M101" s="34"/>
      <c r="N101" s="34"/>
      <c r="O101" s="34"/>
      <c r="P101" s="34"/>
      <c r="Q101" s="34"/>
      <c r="R101" s="34"/>
      <c r="S101" s="34"/>
      <c r="T101" s="34"/>
      <c r="U101" s="34"/>
      <c r="V101" s="35"/>
      <c r="W101" s="35"/>
      <c r="X101" s="35"/>
      <c r="Y101" s="35"/>
      <c r="Z101" s="35"/>
      <c r="AA101" s="35"/>
      <c r="AB101" s="35"/>
      <c r="AC101" s="35"/>
      <c r="AD101" s="35"/>
      <c r="AE101" s="35"/>
      <c r="AF101" s="35"/>
      <c r="AG101" s="35"/>
      <c r="AH101" s="45"/>
      <c r="AI101" s="45"/>
      <c r="AJ101" s="45"/>
      <c r="AK101" s="45"/>
      <c r="AL101" s="45"/>
    </row>
    <row r="102" spans="1:38">
      <c r="A102" s="6">
        <v>94</v>
      </c>
      <c r="B102" s="125"/>
      <c r="C102" s="125"/>
      <c r="D102" s="125"/>
      <c r="E102" s="125"/>
      <c r="F102" s="125"/>
      <c r="G102" s="125"/>
      <c r="H102" s="125"/>
      <c r="I102" s="34"/>
      <c r="J102" s="34"/>
      <c r="K102" s="34"/>
      <c r="L102" s="34"/>
      <c r="M102" s="34"/>
      <c r="N102" s="34"/>
      <c r="O102" s="34"/>
      <c r="P102" s="34"/>
      <c r="Q102" s="34"/>
      <c r="R102" s="34"/>
      <c r="S102" s="34"/>
      <c r="T102" s="34"/>
      <c r="U102" s="34"/>
      <c r="V102" s="35"/>
      <c r="W102" s="35"/>
      <c r="X102" s="35"/>
      <c r="Y102" s="35"/>
      <c r="Z102" s="35"/>
      <c r="AA102" s="35"/>
      <c r="AB102" s="35"/>
      <c r="AC102" s="35"/>
      <c r="AD102" s="35"/>
      <c r="AE102" s="35"/>
      <c r="AF102" s="35"/>
      <c r="AG102" s="35"/>
      <c r="AH102" s="45"/>
      <c r="AI102" s="45"/>
      <c r="AJ102" s="45"/>
      <c r="AK102" s="45"/>
      <c r="AL102" s="45"/>
    </row>
    <row r="103" spans="1:38">
      <c r="A103" s="6">
        <v>95</v>
      </c>
      <c r="B103" s="125"/>
      <c r="C103" s="125"/>
      <c r="D103" s="125"/>
      <c r="E103" s="125"/>
      <c r="F103" s="125"/>
      <c r="G103" s="125"/>
      <c r="H103" s="125"/>
      <c r="I103" s="34"/>
      <c r="J103" s="34"/>
      <c r="K103" s="34"/>
      <c r="L103" s="34"/>
      <c r="M103" s="34"/>
      <c r="N103" s="34"/>
      <c r="O103" s="34"/>
      <c r="P103" s="34"/>
      <c r="Q103" s="34"/>
      <c r="R103" s="34"/>
      <c r="S103" s="34"/>
      <c r="T103" s="34"/>
      <c r="U103" s="34"/>
      <c r="V103" s="35"/>
      <c r="W103" s="35"/>
      <c r="X103" s="35"/>
      <c r="Y103" s="35"/>
      <c r="Z103" s="35"/>
      <c r="AA103" s="35"/>
      <c r="AB103" s="35"/>
      <c r="AC103" s="35"/>
      <c r="AD103" s="35"/>
      <c r="AE103" s="35"/>
      <c r="AF103" s="35"/>
      <c r="AG103" s="35"/>
      <c r="AH103" s="45"/>
      <c r="AI103" s="45"/>
      <c r="AJ103" s="45"/>
      <c r="AK103" s="45"/>
      <c r="AL103" s="45"/>
    </row>
    <row r="104" spans="1:38">
      <c r="A104" s="6">
        <v>96</v>
      </c>
      <c r="B104" s="125"/>
      <c r="C104" s="125"/>
      <c r="D104" s="125"/>
      <c r="E104" s="125"/>
      <c r="F104" s="125"/>
      <c r="G104" s="125"/>
      <c r="H104" s="125"/>
      <c r="I104" s="34"/>
      <c r="J104" s="34"/>
      <c r="K104" s="34"/>
      <c r="L104" s="34"/>
      <c r="M104" s="34"/>
      <c r="N104" s="34"/>
      <c r="O104" s="34"/>
      <c r="P104" s="34"/>
      <c r="Q104" s="34"/>
      <c r="R104" s="34"/>
      <c r="S104" s="34"/>
      <c r="T104" s="34"/>
      <c r="U104" s="34"/>
      <c r="V104" s="35"/>
      <c r="W104" s="35"/>
      <c r="X104" s="35"/>
      <c r="Y104" s="35"/>
      <c r="Z104" s="35"/>
      <c r="AA104" s="35"/>
      <c r="AB104" s="35"/>
      <c r="AC104" s="35"/>
      <c r="AD104" s="35"/>
      <c r="AE104" s="35"/>
      <c r="AF104" s="35"/>
      <c r="AG104" s="35"/>
      <c r="AH104" s="45"/>
      <c r="AI104" s="45"/>
      <c r="AJ104" s="45"/>
      <c r="AK104" s="45"/>
      <c r="AL104" s="45"/>
    </row>
    <row r="105" spans="1:38">
      <c r="A105" s="6">
        <v>97</v>
      </c>
      <c r="B105" s="125"/>
      <c r="C105" s="125"/>
      <c r="D105" s="125"/>
      <c r="E105" s="125"/>
      <c r="F105" s="125"/>
      <c r="G105" s="125"/>
      <c r="H105" s="125"/>
      <c r="I105" s="34"/>
      <c r="J105" s="34"/>
      <c r="K105" s="34"/>
      <c r="L105" s="34"/>
      <c r="M105" s="34"/>
      <c r="N105" s="34"/>
      <c r="O105" s="34"/>
      <c r="P105" s="34"/>
      <c r="Q105" s="34"/>
      <c r="R105" s="34"/>
      <c r="S105" s="34"/>
      <c r="T105" s="34"/>
      <c r="U105" s="34"/>
      <c r="V105" s="35"/>
      <c r="W105" s="35"/>
      <c r="X105" s="35"/>
      <c r="Y105" s="35"/>
      <c r="Z105" s="35"/>
      <c r="AA105" s="35"/>
      <c r="AB105" s="35"/>
      <c r="AC105" s="35"/>
      <c r="AD105" s="35"/>
      <c r="AE105" s="35"/>
      <c r="AF105" s="35"/>
      <c r="AG105" s="35"/>
      <c r="AH105" s="45"/>
      <c r="AI105" s="45"/>
      <c r="AJ105" s="45"/>
      <c r="AK105" s="45"/>
      <c r="AL105" s="45"/>
    </row>
    <row r="106" spans="1:38">
      <c r="A106" s="6">
        <v>98</v>
      </c>
      <c r="B106" s="125"/>
      <c r="C106" s="125"/>
      <c r="D106" s="125"/>
      <c r="E106" s="125"/>
      <c r="F106" s="125"/>
      <c r="G106" s="125"/>
      <c r="H106" s="125"/>
      <c r="I106" s="34"/>
      <c r="J106" s="34"/>
      <c r="K106" s="34"/>
      <c r="L106" s="34"/>
      <c r="M106" s="34"/>
      <c r="N106" s="34"/>
      <c r="O106" s="34"/>
      <c r="P106" s="34"/>
      <c r="Q106" s="34"/>
      <c r="R106" s="34"/>
      <c r="S106" s="34"/>
      <c r="T106" s="34"/>
      <c r="U106" s="34"/>
      <c r="V106" s="35"/>
      <c r="W106" s="35"/>
      <c r="X106" s="35"/>
      <c r="Y106" s="35"/>
      <c r="Z106" s="35"/>
      <c r="AA106" s="35"/>
      <c r="AB106" s="35"/>
      <c r="AC106" s="35"/>
      <c r="AD106" s="35"/>
      <c r="AE106" s="35"/>
      <c r="AF106" s="35"/>
      <c r="AG106" s="35"/>
      <c r="AH106" s="45"/>
      <c r="AI106" s="45"/>
      <c r="AJ106" s="45"/>
      <c r="AK106" s="45"/>
      <c r="AL106" s="45"/>
    </row>
    <row r="107" spans="1:38">
      <c r="A107" s="6">
        <v>99</v>
      </c>
      <c r="B107" s="125"/>
      <c r="C107" s="125"/>
      <c r="D107" s="125"/>
      <c r="E107" s="125"/>
      <c r="F107" s="125"/>
      <c r="G107" s="125"/>
      <c r="H107" s="125"/>
      <c r="I107" s="34"/>
      <c r="J107" s="34"/>
      <c r="K107" s="34"/>
      <c r="L107" s="34"/>
      <c r="M107" s="34"/>
      <c r="N107" s="34"/>
      <c r="O107" s="34"/>
      <c r="P107" s="34"/>
      <c r="Q107" s="34"/>
      <c r="R107" s="34"/>
      <c r="S107" s="34"/>
      <c r="T107" s="34"/>
      <c r="U107" s="34"/>
      <c r="V107" s="35"/>
      <c r="W107" s="35"/>
      <c r="X107" s="35"/>
      <c r="Y107" s="35"/>
      <c r="Z107" s="35"/>
      <c r="AA107" s="35"/>
      <c r="AB107" s="35"/>
      <c r="AC107" s="35"/>
      <c r="AD107" s="35"/>
      <c r="AE107" s="35"/>
      <c r="AF107" s="35"/>
      <c r="AG107" s="35"/>
      <c r="AH107" s="45"/>
      <c r="AI107" s="45"/>
      <c r="AJ107" s="45"/>
      <c r="AK107" s="45"/>
      <c r="AL107" s="45"/>
    </row>
    <row r="108" spans="1:38">
      <c r="A108" s="6">
        <v>100</v>
      </c>
      <c r="B108" s="125"/>
      <c r="C108" s="125"/>
      <c r="D108" s="125"/>
      <c r="E108" s="125"/>
      <c r="F108" s="125"/>
      <c r="G108" s="125"/>
      <c r="H108" s="125"/>
      <c r="I108" s="34"/>
      <c r="J108" s="34"/>
      <c r="K108" s="34"/>
      <c r="L108" s="34"/>
      <c r="M108" s="34"/>
      <c r="N108" s="34"/>
      <c r="O108" s="34"/>
      <c r="P108" s="34"/>
      <c r="Q108" s="34"/>
      <c r="R108" s="34"/>
      <c r="S108" s="34"/>
      <c r="T108" s="34"/>
      <c r="U108" s="34"/>
      <c r="V108" s="35"/>
      <c r="W108" s="35"/>
      <c r="X108" s="35"/>
      <c r="Y108" s="35"/>
      <c r="Z108" s="35"/>
      <c r="AA108" s="35"/>
      <c r="AB108" s="35"/>
      <c r="AC108" s="35"/>
      <c r="AD108" s="35"/>
      <c r="AE108" s="35"/>
      <c r="AF108" s="35"/>
      <c r="AG108" s="35"/>
      <c r="AH108" s="45"/>
      <c r="AI108" s="45"/>
      <c r="AJ108" s="45"/>
      <c r="AK108" s="45"/>
      <c r="AL108" s="45"/>
    </row>
    <row r="109" spans="1:38">
      <c r="A109" s="6">
        <v>101</v>
      </c>
      <c r="B109" s="125"/>
      <c r="C109" s="125"/>
      <c r="D109" s="125"/>
      <c r="E109" s="125"/>
      <c r="F109" s="125"/>
      <c r="G109" s="125"/>
      <c r="H109" s="125"/>
      <c r="I109" s="34"/>
      <c r="J109" s="34"/>
      <c r="K109" s="34"/>
      <c r="L109" s="34"/>
      <c r="M109" s="34"/>
      <c r="N109" s="34"/>
      <c r="O109" s="34"/>
      <c r="P109" s="34"/>
      <c r="Q109" s="34"/>
      <c r="R109" s="34"/>
      <c r="S109" s="34"/>
      <c r="T109" s="34"/>
      <c r="U109" s="34"/>
      <c r="V109" s="35"/>
      <c r="W109" s="35"/>
      <c r="X109" s="35"/>
      <c r="Y109" s="35"/>
      <c r="Z109" s="35"/>
      <c r="AA109" s="35"/>
      <c r="AB109" s="35"/>
      <c r="AC109" s="35"/>
      <c r="AD109" s="35"/>
      <c r="AE109" s="35"/>
      <c r="AF109" s="35"/>
      <c r="AG109" s="35"/>
      <c r="AH109" s="45"/>
      <c r="AI109" s="45"/>
      <c r="AJ109" s="45"/>
      <c r="AK109" s="45"/>
      <c r="AL109" s="45"/>
    </row>
    <row r="110" spans="1:38">
      <c r="A110" s="6">
        <v>102</v>
      </c>
      <c r="B110" s="125"/>
      <c r="C110" s="125"/>
      <c r="D110" s="125"/>
      <c r="E110" s="125"/>
      <c r="F110" s="125"/>
      <c r="G110" s="125"/>
      <c r="H110" s="125"/>
      <c r="I110" s="34"/>
      <c r="J110" s="34"/>
      <c r="K110" s="34"/>
      <c r="L110" s="34"/>
      <c r="M110" s="34"/>
      <c r="N110" s="34"/>
      <c r="O110" s="34"/>
      <c r="P110" s="34"/>
      <c r="Q110" s="34"/>
      <c r="R110" s="34"/>
      <c r="S110" s="34"/>
      <c r="T110" s="34"/>
      <c r="U110" s="34"/>
      <c r="V110" s="35"/>
      <c r="W110" s="35"/>
      <c r="X110" s="35"/>
      <c r="Y110" s="35"/>
      <c r="Z110" s="35"/>
      <c r="AA110" s="35"/>
      <c r="AB110" s="35"/>
      <c r="AC110" s="35"/>
      <c r="AD110" s="35"/>
      <c r="AE110" s="35"/>
      <c r="AF110" s="35"/>
      <c r="AG110" s="35"/>
      <c r="AH110" s="45"/>
      <c r="AI110" s="45"/>
      <c r="AJ110" s="45"/>
      <c r="AK110" s="45"/>
      <c r="AL110" s="45"/>
    </row>
    <row r="111" spans="1:38">
      <c r="A111" s="6">
        <v>103</v>
      </c>
      <c r="B111" s="125"/>
      <c r="C111" s="125"/>
      <c r="D111" s="125"/>
      <c r="E111" s="125"/>
      <c r="F111" s="125"/>
      <c r="G111" s="125"/>
      <c r="H111" s="125"/>
      <c r="I111" s="34"/>
      <c r="J111" s="34"/>
      <c r="K111" s="34"/>
      <c r="L111" s="34"/>
      <c r="M111" s="34"/>
      <c r="N111" s="34"/>
      <c r="O111" s="34"/>
      <c r="P111" s="34"/>
      <c r="Q111" s="34"/>
      <c r="R111" s="34"/>
      <c r="S111" s="34"/>
      <c r="T111" s="34"/>
      <c r="U111" s="34"/>
      <c r="V111" s="35"/>
      <c r="W111" s="35"/>
      <c r="X111" s="35"/>
      <c r="Y111" s="35"/>
      <c r="Z111" s="35"/>
      <c r="AA111" s="35"/>
      <c r="AB111" s="35"/>
      <c r="AC111" s="35"/>
      <c r="AD111" s="35"/>
      <c r="AE111" s="35"/>
      <c r="AF111" s="35"/>
      <c r="AG111" s="35"/>
      <c r="AH111" s="45"/>
      <c r="AI111" s="45"/>
      <c r="AJ111" s="45"/>
      <c r="AK111" s="45"/>
      <c r="AL111" s="45"/>
    </row>
    <row r="112" spans="1:38">
      <c r="A112" s="6">
        <v>104</v>
      </c>
      <c r="B112" s="125"/>
      <c r="C112" s="125"/>
      <c r="D112" s="125"/>
      <c r="E112" s="125"/>
      <c r="F112" s="125"/>
      <c r="G112" s="125"/>
      <c r="H112" s="125"/>
      <c r="I112" s="34"/>
      <c r="J112" s="34"/>
      <c r="K112" s="34"/>
      <c r="L112" s="34"/>
      <c r="M112" s="34"/>
      <c r="N112" s="34"/>
      <c r="O112" s="34"/>
      <c r="P112" s="34"/>
      <c r="Q112" s="34"/>
      <c r="R112" s="34"/>
      <c r="S112" s="34"/>
      <c r="T112" s="34"/>
      <c r="U112" s="34"/>
      <c r="V112" s="35"/>
      <c r="W112" s="35"/>
      <c r="X112" s="35"/>
      <c r="Y112" s="35"/>
      <c r="Z112" s="35"/>
      <c r="AA112" s="35"/>
      <c r="AB112" s="35"/>
      <c r="AC112" s="35"/>
      <c r="AD112" s="35"/>
      <c r="AE112" s="35"/>
      <c r="AF112" s="35"/>
      <c r="AG112" s="35"/>
      <c r="AH112" s="45"/>
      <c r="AI112" s="45"/>
      <c r="AJ112" s="45"/>
      <c r="AK112" s="45"/>
      <c r="AL112" s="45"/>
    </row>
    <row r="113" spans="1:38">
      <c r="A113" s="6">
        <v>105</v>
      </c>
      <c r="B113" s="125"/>
      <c r="C113" s="125"/>
      <c r="D113" s="125"/>
      <c r="E113" s="125"/>
      <c r="F113" s="125"/>
      <c r="G113" s="125"/>
      <c r="H113" s="125"/>
      <c r="I113" s="34"/>
      <c r="J113" s="34"/>
      <c r="K113" s="34"/>
      <c r="L113" s="34"/>
      <c r="M113" s="34"/>
      <c r="N113" s="34"/>
      <c r="O113" s="34"/>
      <c r="P113" s="34"/>
      <c r="Q113" s="34"/>
      <c r="R113" s="34"/>
      <c r="S113" s="34"/>
      <c r="T113" s="34"/>
      <c r="U113" s="34"/>
      <c r="V113" s="35"/>
      <c r="W113" s="35"/>
      <c r="X113" s="35"/>
      <c r="Y113" s="35"/>
      <c r="Z113" s="35"/>
      <c r="AA113" s="35"/>
      <c r="AB113" s="35"/>
      <c r="AC113" s="35"/>
      <c r="AD113" s="35"/>
      <c r="AE113" s="35"/>
      <c r="AF113" s="35"/>
      <c r="AG113" s="35"/>
      <c r="AH113" s="45"/>
      <c r="AI113" s="45"/>
      <c r="AJ113" s="45"/>
      <c r="AK113" s="45"/>
      <c r="AL113" s="45"/>
    </row>
    <row r="114" spans="1:38">
      <c r="A114" s="6">
        <v>106</v>
      </c>
      <c r="B114" s="125"/>
      <c r="C114" s="125"/>
      <c r="D114" s="125"/>
      <c r="E114" s="125"/>
      <c r="F114" s="125"/>
      <c r="G114" s="125"/>
      <c r="H114" s="125"/>
      <c r="I114" s="34"/>
      <c r="J114" s="34"/>
      <c r="K114" s="34"/>
      <c r="L114" s="34"/>
      <c r="M114" s="34"/>
      <c r="N114" s="34"/>
      <c r="O114" s="34"/>
      <c r="P114" s="34"/>
      <c r="Q114" s="34"/>
      <c r="R114" s="34"/>
      <c r="S114" s="34"/>
      <c r="T114" s="34"/>
      <c r="U114" s="34"/>
      <c r="V114" s="35"/>
      <c r="W114" s="35"/>
      <c r="X114" s="35"/>
      <c r="Y114" s="35"/>
      <c r="Z114" s="35"/>
      <c r="AA114" s="35"/>
      <c r="AB114" s="35"/>
      <c r="AC114" s="35"/>
      <c r="AD114" s="35"/>
      <c r="AE114" s="35"/>
      <c r="AF114" s="35"/>
      <c r="AG114" s="35"/>
      <c r="AH114" s="45"/>
      <c r="AI114" s="45"/>
      <c r="AJ114" s="45"/>
      <c r="AK114" s="45"/>
      <c r="AL114" s="45"/>
    </row>
    <row r="115" spans="1:38">
      <c r="A115" s="6">
        <v>107</v>
      </c>
      <c r="B115" s="125"/>
      <c r="C115" s="125"/>
      <c r="D115" s="125"/>
      <c r="E115" s="125"/>
      <c r="F115" s="125"/>
      <c r="G115" s="125"/>
      <c r="H115" s="125"/>
      <c r="I115" s="34"/>
      <c r="J115" s="34"/>
      <c r="K115" s="34"/>
      <c r="L115" s="34"/>
      <c r="M115" s="34"/>
      <c r="N115" s="34"/>
      <c r="O115" s="34"/>
      <c r="P115" s="34"/>
      <c r="Q115" s="34"/>
      <c r="R115" s="34"/>
      <c r="S115" s="34"/>
      <c r="T115" s="34"/>
      <c r="U115" s="34"/>
      <c r="V115" s="35"/>
      <c r="W115" s="35"/>
      <c r="X115" s="35"/>
      <c r="Y115" s="35"/>
      <c r="Z115" s="35"/>
      <c r="AA115" s="35"/>
      <c r="AB115" s="35"/>
      <c r="AC115" s="35"/>
      <c r="AD115" s="35"/>
      <c r="AE115" s="35"/>
      <c r="AF115" s="35"/>
      <c r="AG115" s="35"/>
      <c r="AH115" s="45"/>
      <c r="AI115" s="45"/>
      <c r="AJ115" s="45"/>
      <c r="AK115" s="45"/>
      <c r="AL115" s="45"/>
    </row>
    <row r="116" spans="1:38">
      <c r="A116" s="6">
        <v>108</v>
      </c>
      <c r="B116" s="125"/>
      <c r="C116" s="125"/>
      <c r="D116" s="125"/>
      <c r="E116" s="125"/>
      <c r="F116" s="125"/>
      <c r="G116" s="125"/>
      <c r="H116" s="125"/>
      <c r="I116" s="34"/>
      <c r="J116" s="34"/>
      <c r="K116" s="34"/>
      <c r="L116" s="34"/>
      <c r="M116" s="34"/>
      <c r="N116" s="34"/>
      <c r="O116" s="34"/>
      <c r="P116" s="34"/>
      <c r="Q116" s="34"/>
      <c r="R116" s="34"/>
      <c r="S116" s="34"/>
      <c r="T116" s="34"/>
      <c r="U116" s="34"/>
      <c r="V116" s="35"/>
      <c r="W116" s="35"/>
      <c r="X116" s="35"/>
      <c r="Y116" s="35"/>
      <c r="Z116" s="35"/>
      <c r="AA116" s="35"/>
      <c r="AB116" s="35"/>
      <c r="AC116" s="35"/>
      <c r="AD116" s="35"/>
      <c r="AE116" s="35"/>
      <c r="AF116" s="35"/>
      <c r="AG116" s="35"/>
      <c r="AH116" s="45"/>
      <c r="AI116" s="45"/>
      <c r="AJ116" s="45"/>
      <c r="AK116" s="45"/>
      <c r="AL116" s="45"/>
    </row>
    <row r="117" spans="1:38">
      <c r="A117" s="6">
        <v>109</v>
      </c>
      <c r="B117" s="125"/>
      <c r="C117" s="125"/>
      <c r="D117" s="125"/>
      <c r="E117" s="125"/>
      <c r="F117" s="125"/>
      <c r="G117" s="125"/>
      <c r="H117" s="125"/>
      <c r="I117" s="34"/>
      <c r="J117" s="34"/>
      <c r="K117" s="34"/>
      <c r="L117" s="34"/>
      <c r="M117" s="34"/>
      <c r="N117" s="34"/>
      <c r="O117" s="34"/>
      <c r="P117" s="34"/>
      <c r="Q117" s="34"/>
      <c r="R117" s="34"/>
      <c r="S117" s="34"/>
      <c r="T117" s="34"/>
      <c r="U117" s="34"/>
      <c r="V117" s="35"/>
      <c r="W117" s="35"/>
      <c r="X117" s="35"/>
      <c r="Y117" s="35"/>
      <c r="Z117" s="35"/>
      <c r="AA117" s="35"/>
      <c r="AB117" s="35"/>
      <c r="AC117" s="35"/>
      <c r="AD117" s="35"/>
      <c r="AE117" s="35"/>
      <c r="AF117" s="35"/>
      <c r="AG117" s="35"/>
      <c r="AH117" s="45"/>
      <c r="AI117" s="45"/>
      <c r="AJ117" s="45"/>
      <c r="AK117" s="45"/>
      <c r="AL117" s="45"/>
    </row>
    <row r="118" spans="1:38">
      <c r="A118" s="6">
        <v>110</v>
      </c>
      <c r="B118" s="125"/>
      <c r="C118" s="125"/>
      <c r="D118" s="125"/>
      <c r="E118" s="125"/>
      <c r="F118" s="125"/>
      <c r="G118" s="125"/>
      <c r="H118" s="125"/>
      <c r="I118" s="34"/>
      <c r="J118" s="34"/>
      <c r="K118" s="34"/>
      <c r="L118" s="34"/>
      <c r="M118" s="34"/>
      <c r="N118" s="34"/>
      <c r="O118" s="34"/>
      <c r="P118" s="34"/>
      <c r="Q118" s="34"/>
      <c r="R118" s="34"/>
      <c r="S118" s="34"/>
      <c r="T118" s="34"/>
      <c r="U118" s="34"/>
      <c r="V118" s="35"/>
      <c r="W118" s="35"/>
      <c r="X118" s="35"/>
      <c r="Y118" s="35"/>
      <c r="Z118" s="35"/>
      <c r="AA118" s="35"/>
      <c r="AB118" s="35"/>
      <c r="AC118" s="35"/>
      <c r="AD118" s="35"/>
      <c r="AE118" s="35"/>
      <c r="AF118" s="35"/>
      <c r="AG118" s="35"/>
      <c r="AH118" s="45"/>
      <c r="AI118" s="45"/>
      <c r="AJ118" s="45"/>
      <c r="AK118" s="45"/>
      <c r="AL118" s="45"/>
    </row>
    <row r="119" spans="1:38">
      <c r="A119" s="6">
        <v>111</v>
      </c>
      <c r="B119" s="125"/>
      <c r="C119" s="125"/>
      <c r="D119" s="125"/>
      <c r="E119" s="125"/>
      <c r="F119" s="125"/>
      <c r="G119" s="125"/>
      <c r="H119" s="125"/>
      <c r="I119" s="34"/>
      <c r="J119" s="34"/>
      <c r="K119" s="34"/>
      <c r="L119" s="34"/>
      <c r="M119" s="34"/>
      <c r="N119" s="34"/>
      <c r="O119" s="34"/>
      <c r="P119" s="34"/>
      <c r="Q119" s="34"/>
      <c r="R119" s="34"/>
      <c r="S119" s="34"/>
      <c r="T119" s="34"/>
      <c r="U119" s="34"/>
      <c r="V119" s="35"/>
      <c r="W119" s="35"/>
      <c r="X119" s="35"/>
      <c r="Y119" s="35"/>
      <c r="Z119" s="35"/>
      <c r="AA119" s="35"/>
      <c r="AB119" s="35"/>
      <c r="AC119" s="35"/>
      <c r="AD119" s="35"/>
      <c r="AE119" s="35"/>
      <c r="AF119" s="35"/>
      <c r="AG119" s="35"/>
      <c r="AH119" s="45"/>
      <c r="AI119" s="45"/>
      <c r="AJ119" s="45"/>
      <c r="AK119" s="45"/>
      <c r="AL119" s="45"/>
    </row>
    <row r="120" spans="1:38">
      <c r="A120" s="6">
        <v>112</v>
      </c>
      <c r="B120" s="125"/>
      <c r="C120" s="125"/>
      <c r="D120" s="125"/>
      <c r="E120" s="125"/>
      <c r="F120" s="125"/>
      <c r="G120" s="125"/>
      <c r="H120" s="125"/>
      <c r="I120" s="34"/>
      <c r="J120" s="34"/>
      <c r="K120" s="34"/>
      <c r="L120" s="34"/>
      <c r="M120" s="34"/>
      <c r="N120" s="34"/>
      <c r="O120" s="34"/>
      <c r="P120" s="34"/>
      <c r="Q120" s="34"/>
      <c r="R120" s="34"/>
      <c r="S120" s="34"/>
      <c r="T120" s="34"/>
      <c r="U120" s="34"/>
      <c r="V120" s="35"/>
      <c r="W120" s="35"/>
      <c r="X120" s="35"/>
      <c r="Y120" s="35"/>
      <c r="Z120" s="35"/>
      <c r="AA120" s="35"/>
      <c r="AB120" s="35"/>
      <c r="AC120" s="35"/>
      <c r="AD120" s="35"/>
      <c r="AE120" s="35"/>
      <c r="AF120" s="35"/>
      <c r="AG120" s="35"/>
      <c r="AH120" s="45"/>
      <c r="AI120" s="45"/>
      <c r="AJ120" s="45"/>
      <c r="AK120" s="45"/>
      <c r="AL120" s="45"/>
    </row>
    <row r="121" spans="1:38">
      <c r="A121" s="6">
        <v>113</v>
      </c>
      <c r="B121" s="125"/>
      <c r="C121" s="125"/>
      <c r="D121" s="125"/>
      <c r="E121" s="125"/>
      <c r="F121" s="125"/>
      <c r="G121" s="125"/>
      <c r="H121" s="125"/>
      <c r="I121" s="34"/>
      <c r="J121" s="34"/>
      <c r="K121" s="34"/>
      <c r="L121" s="34"/>
      <c r="M121" s="34"/>
      <c r="N121" s="34"/>
      <c r="O121" s="34"/>
      <c r="P121" s="34"/>
      <c r="Q121" s="34"/>
      <c r="R121" s="34"/>
      <c r="S121" s="34"/>
      <c r="T121" s="34"/>
      <c r="U121" s="34"/>
      <c r="V121" s="35"/>
      <c r="W121" s="35"/>
      <c r="X121" s="35"/>
      <c r="Y121" s="35"/>
      <c r="Z121" s="35"/>
      <c r="AA121" s="35"/>
      <c r="AB121" s="35"/>
      <c r="AC121" s="35"/>
      <c r="AD121" s="35"/>
      <c r="AE121" s="35"/>
      <c r="AF121" s="35"/>
      <c r="AG121" s="35"/>
      <c r="AH121" s="45"/>
      <c r="AI121" s="45"/>
      <c r="AJ121" s="45"/>
      <c r="AK121" s="45"/>
      <c r="AL121" s="45"/>
    </row>
    <row r="122" spans="1:38">
      <c r="A122" s="6">
        <v>114</v>
      </c>
      <c r="B122" s="125"/>
      <c r="C122" s="125"/>
      <c r="D122" s="125"/>
      <c r="E122" s="125"/>
      <c r="F122" s="125"/>
      <c r="G122" s="125"/>
      <c r="H122" s="125"/>
      <c r="I122" s="34"/>
      <c r="J122" s="34"/>
      <c r="K122" s="34"/>
      <c r="L122" s="34"/>
      <c r="M122" s="34"/>
      <c r="N122" s="34"/>
      <c r="O122" s="34"/>
      <c r="P122" s="34"/>
      <c r="Q122" s="34"/>
      <c r="R122" s="34"/>
      <c r="S122" s="34"/>
      <c r="T122" s="34"/>
      <c r="U122" s="34"/>
      <c r="V122" s="35"/>
      <c r="W122" s="35"/>
      <c r="X122" s="35"/>
      <c r="Y122" s="35"/>
      <c r="Z122" s="35"/>
      <c r="AA122" s="35"/>
      <c r="AB122" s="35"/>
      <c r="AC122" s="35"/>
      <c r="AD122" s="35"/>
      <c r="AE122" s="35"/>
      <c r="AF122" s="35"/>
      <c r="AG122" s="35"/>
      <c r="AH122" s="45"/>
      <c r="AI122" s="45"/>
      <c r="AJ122" s="45"/>
      <c r="AK122" s="45"/>
      <c r="AL122" s="45"/>
    </row>
    <row r="123" spans="1:38">
      <c r="A123" s="6">
        <v>115</v>
      </c>
      <c r="B123" s="125"/>
      <c r="C123" s="125"/>
      <c r="D123" s="125"/>
      <c r="E123" s="125"/>
      <c r="F123" s="125"/>
      <c r="G123" s="125"/>
      <c r="H123" s="125"/>
      <c r="I123" s="34"/>
      <c r="J123" s="34"/>
      <c r="K123" s="34"/>
      <c r="L123" s="34"/>
      <c r="M123" s="34"/>
      <c r="N123" s="34"/>
      <c r="O123" s="34"/>
      <c r="P123" s="34"/>
      <c r="Q123" s="34"/>
      <c r="R123" s="34"/>
      <c r="S123" s="34"/>
      <c r="T123" s="34"/>
      <c r="U123" s="34"/>
      <c r="V123" s="35"/>
      <c r="W123" s="35"/>
      <c r="X123" s="35"/>
      <c r="Y123" s="35"/>
      <c r="Z123" s="35"/>
      <c r="AA123" s="35"/>
      <c r="AB123" s="35"/>
      <c r="AC123" s="35"/>
      <c r="AD123" s="35"/>
      <c r="AE123" s="35"/>
      <c r="AF123" s="35"/>
      <c r="AG123" s="35"/>
      <c r="AH123" s="45"/>
      <c r="AI123" s="45"/>
      <c r="AJ123" s="45"/>
      <c r="AK123" s="45"/>
      <c r="AL123" s="45"/>
    </row>
    <row r="124" spans="1:38">
      <c r="A124" s="6">
        <v>116</v>
      </c>
      <c r="B124" s="125"/>
      <c r="C124" s="125"/>
      <c r="D124" s="125"/>
      <c r="E124" s="125"/>
      <c r="F124" s="125"/>
      <c r="G124" s="125"/>
      <c r="H124" s="125"/>
      <c r="I124" s="34"/>
      <c r="J124" s="34"/>
      <c r="K124" s="34"/>
      <c r="L124" s="34"/>
      <c r="M124" s="34"/>
      <c r="N124" s="34"/>
      <c r="O124" s="34"/>
      <c r="P124" s="34"/>
      <c r="Q124" s="34"/>
      <c r="R124" s="34"/>
      <c r="S124" s="34"/>
      <c r="T124" s="34"/>
      <c r="U124" s="34"/>
      <c r="V124" s="35"/>
      <c r="W124" s="35"/>
      <c r="X124" s="35"/>
      <c r="Y124" s="35"/>
      <c r="Z124" s="35"/>
      <c r="AA124" s="35"/>
      <c r="AB124" s="35"/>
      <c r="AC124" s="35"/>
      <c r="AD124" s="35"/>
      <c r="AE124" s="35"/>
      <c r="AF124" s="35"/>
      <c r="AG124" s="35"/>
      <c r="AH124" s="45"/>
      <c r="AI124" s="45"/>
      <c r="AJ124" s="45"/>
      <c r="AK124" s="45"/>
      <c r="AL124" s="45"/>
    </row>
    <row r="125" spans="1:38">
      <c r="A125" s="6">
        <v>117</v>
      </c>
      <c r="B125" s="125"/>
      <c r="C125" s="125"/>
      <c r="D125" s="125"/>
      <c r="E125" s="125"/>
      <c r="F125" s="125"/>
      <c r="G125" s="125"/>
      <c r="H125" s="125"/>
      <c r="I125" s="34"/>
      <c r="J125" s="34"/>
      <c r="K125" s="34"/>
      <c r="L125" s="34"/>
      <c r="M125" s="34"/>
      <c r="N125" s="34"/>
      <c r="O125" s="34"/>
      <c r="P125" s="34"/>
      <c r="Q125" s="34"/>
      <c r="R125" s="34"/>
      <c r="S125" s="34"/>
      <c r="T125" s="34"/>
      <c r="U125" s="34"/>
      <c r="V125" s="35"/>
      <c r="W125" s="35"/>
      <c r="X125" s="35"/>
      <c r="Y125" s="35"/>
      <c r="Z125" s="35"/>
      <c r="AA125" s="35"/>
      <c r="AB125" s="35"/>
      <c r="AC125" s="35"/>
      <c r="AD125" s="35"/>
      <c r="AE125" s="35"/>
      <c r="AF125" s="35"/>
      <c r="AG125" s="35"/>
      <c r="AH125" s="45"/>
      <c r="AI125" s="45"/>
      <c r="AJ125" s="45"/>
      <c r="AK125" s="45"/>
      <c r="AL125" s="45"/>
    </row>
    <row r="126" spans="1:38">
      <c r="A126" s="6">
        <v>118</v>
      </c>
      <c r="B126" s="125"/>
      <c r="C126" s="125"/>
      <c r="D126" s="125"/>
      <c r="E126" s="125"/>
      <c r="F126" s="125"/>
      <c r="G126" s="125"/>
      <c r="H126" s="125"/>
      <c r="I126" s="34"/>
      <c r="J126" s="34"/>
      <c r="K126" s="34"/>
      <c r="L126" s="34"/>
      <c r="M126" s="34"/>
      <c r="N126" s="34"/>
      <c r="O126" s="34"/>
      <c r="P126" s="34"/>
      <c r="Q126" s="34"/>
      <c r="R126" s="34"/>
      <c r="S126" s="34"/>
      <c r="T126" s="34"/>
      <c r="U126" s="34"/>
      <c r="V126" s="35"/>
      <c r="W126" s="35"/>
      <c r="X126" s="35"/>
      <c r="Y126" s="35"/>
      <c r="Z126" s="35"/>
      <c r="AA126" s="35"/>
      <c r="AB126" s="35"/>
      <c r="AC126" s="35"/>
      <c r="AD126" s="35"/>
      <c r="AE126" s="35"/>
      <c r="AF126" s="35"/>
      <c r="AG126" s="35"/>
      <c r="AH126" s="45"/>
      <c r="AI126" s="45"/>
      <c r="AJ126" s="45"/>
      <c r="AK126" s="45"/>
      <c r="AL126" s="45"/>
    </row>
    <row r="127" spans="1:38">
      <c r="A127" s="6">
        <v>119</v>
      </c>
      <c r="B127" s="125"/>
      <c r="C127" s="125"/>
      <c r="D127" s="125"/>
      <c r="E127" s="125"/>
      <c r="F127" s="125"/>
      <c r="G127" s="125"/>
      <c r="H127" s="125"/>
      <c r="I127" s="34"/>
      <c r="J127" s="34"/>
      <c r="K127" s="34"/>
      <c r="L127" s="34"/>
      <c r="M127" s="34"/>
      <c r="N127" s="34"/>
      <c r="O127" s="34"/>
      <c r="P127" s="34"/>
      <c r="Q127" s="34"/>
      <c r="R127" s="34"/>
      <c r="S127" s="34"/>
      <c r="T127" s="34"/>
      <c r="U127" s="34"/>
      <c r="V127" s="35"/>
      <c r="W127" s="35"/>
      <c r="X127" s="35"/>
      <c r="Y127" s="35"/>
      <c r="Z127" s="35"/>
      <c r="AA127" s="35"/>
      <c r="AB127" s="35"/>
      <c r="AC127" s="35"/>
      <c r="AD127" s="35"/>
      <c r="AE127" s="35"/>
      <c r="AF127" s="35"/>
      <c r="AG127" s="35"/>
      <c r="AH127" s="45"/>
      <c r="AI127" s="45"/>
      <c r="AJ127" s="45"/>
      <c r="AK127" s="45"/>
      <c r="AL127" s="45"/>
    </row>
    <row r="128" spans="1:38">
      <c r="A128" s="6">
        <v>120</v>
      </c>
      <c r="B128" s="125"/>
      <c r="C128" s="125"/>
      <c r="D128" s="125"/>
      <c r="E128" s="125"/>
      <c r="F128" s="125"/>
      <c r="G128" s="125"/>
      <c r="H128" s="125"/>
      <c r="I128" s="34"/>
      <c r="J128" s="34"/>
      <c r="K128" s="34"/>
      <c r="L128" s="34"/>
      <c r="M128" s="34"/>
      <c r="N128" s="34"/>
      <c r="O128" s="34"/>
      <c r="P128" s="34"/>
      <c r="Q128" s="34"/>
      <c r="R128" s="34"/>
      <c r="S128" s="34"/>
      <c r="T128" s="34"/>
      <c r="U128" s="34"/>
      <c r="V128" s="35"/>
      <c r="W128" s="35"/>
      <c r="X128" s="35"/>
      <c r="Y128" s="35"/>
      <c r="Z128" s="35"/>
      <c r="AA128" s="35"/>
      <c r="AB128" s="35"/>
      <c r="AC128" s="35"/>
      <c r="AD128" s="35"/>
      <c r="AE128" s="35"/>
      <c r="AF128" s="35"/>
      <c r="AG128" s="35"/>
      <c r="AH128" s="45"/>
      <c r="AI128" s="45"/>
      <c r="AJ128" s="45"/>
      <c r="AK128" s="45"/>
      <c r="AL128" s="45"/>
    </row>
    <row r="129" spans="1:38">
      <c r="A129" s="6">
        <v>121</v>
      </c>
      <c r="B129" s="125"/>
      <c r="C129" s="125"/>
      <c r="D129" s="125"/>
      <c r="E129" s="125"/>
      <c r="F129" s="125"/>
      <c r="G129" s="125"/>
      <c r="H129" s="125"/>
      <c r="I129" s="34"/>
      <c r="J129" s="34"/>
      <c r="K129" s="34"/>
      <c r="L129" s="34"/>
      <c r="M129" s="34"/>
      <c r="N129" s="34"/>
      <c r="O129" s="34"/>
      <c r="P129" s="34"/>
      <c r="Q129" s="34"/>
      <c r="R129" s="34"/>
      <c r="S129" s="34"/>
      <c r="T129" s="34"/>
      <c r="U129" s="34"/>
      <c r="V129" s="35"/>
      <c r="W129" s="35"/>
      <c r="X129" s="35"/>
      <c r="Y129" s="35"/>
      <c r="Z129" s="35"/>
      <c r="AA129" s="35"/>
      <c r="AB129" s="35"/>
      <c r="AC129" s="35"/>
      <c r="AD129" s="35"/>
      <c r="AE129" s="35"/>
      <c r="AF129" s="35"/>
      <c r="AG129" s="35"/>
      <c r="AH129" s="45"/>
      <c r="AI129" s="45"/>
      <c r="AJ129" s="45"/>
      <c r="AK129" s="45"/>
      <c r="AL129" s="45"/>
    </row>
    <row r="130" spans="1:38">
      <c r="A130" s="6">
        <v>122</v>
      </c>
      <c r="B130" s="125"/>
      <c r="C130" s="125"/>
      <c r="D130" s="125"/>
      <c r="E130" s="125"/>
      <c r="F130" s="125"/>
      <c r="G130" s="125"/>
      <c r="H130" s="125"/>
      <c r="I130" s="34"/>
      <c r="J130" s="34"/>
      <c r="K130" s="34"/>
      <c r="L130" s="34"/>
      <c r="M130" s="34"/>
      <c r="N130" s="34"/>
      <c r="O130" s="34"/>
      <c r="P130" s="34"/>
      <c r="Q130" s="34"/>
      <c r="R130" s="34"/>
      <c r="S130" s="34"/>
      <c r="T130" s="34"/>
      <c r="U130" s="34"/>
      <c r="V130" s="35"/>
      <c r="W130" s="35"/>
      <c r="X130" s="35"/>
      <c r="Y130" s="35"/>
      <c r="Z130" s="35"/>
      <c r="AA130" s="35"/>
      <c r="AB130" s="35"/>
      <c r="AC130" s="35"/>
      <c r="AD130" s="35"/>
      <c r="AE130" s="35"/>
      <c r="AF130" s="35"/>
      <c r="AG130" s="35"/>
      <c r="AH130" s="45"/>
      <c r="AI130" s="45"/>
      <c r="AJ130" s="45"/>
      <c r="AK130" s="45"/>
      <c r="AL130" s="45"/>
    </row>
    <row r="131" spans="1:38">
      <c r="A131" s="6">
        <v>123</v>
      </c>
      <c r="B131" s="125"/>
      <c r="C131" s="125"/>
      <c r="D131" s="125"/>
      <c r="E131" s="125"/>
      <c r="F131" s="125"/>
      <c r="G131" s="125"/>
      <c r="H131" s="125"/>
      <c r="I131" s="34"/>
      <c r="J131" s="34"/>
      <c r="K131" s="34"/>
      <c r="L131" s="34"/>
      <c r="M131" s="34"/>
      <c r="N131" s="34"/>
      <c r="O131" s="34"/>
      <c r="P131" s="34"/>
      <c r="Q131" s="34"/>
      <c r="R131" s="34"/>
      <c r="S131" s="34"/>
      <c r="T131" s="34"/>
      <c r="U131" s="34"/>
      <c r="V131" s="35"/>
      <c r="W131" s="35"/>
      <c r="X131" s="35"/>
      <c r="Y131" s="35"/>
      <c r="Z131" s="35"/>
      <c r="AA131" s="35"/>
      <c r="AB131" s="35"/>
      <c r="AC131" s="35"/>
      <c r="AD131" s="35"/>
      <c r="AE131" s="35"/>
      <c r="AF131" s="35"/>
      <c r="AG131" s="35"/>
      <c r="AH131" s="45"/>
      <c r="AI131" s="45"/>
      <c r="AJ131" s="45"/>
      <c r="AK131" s="45"/>
      <c r="AL131" s="45"/>
    </row>
    <row r="132" spans="1:38">
      <c r="A132" s="6">
        <v>124</v>
      </c>
      <c r="B132" s="125"/>
      <c r="C132" s="125"/>
      <c r="D132" s="125"/>
      <c r="E132" s="125"/>
      <c r="F132" s="125"/>
      <c r="G132" s="125"/>
      <c r="H132" s="125"/>
      <c r="I132" s="34"/>
      <c r="J132" s="34"/>
      <c r="K132" s="34"/>
      <c r="L132" s="34"/>
      <c r="M132" s="34"/>
      <c r="N132" s="34"/>
      <c r="O132" s="34"/>
      <c r="P132" s="34"/>
      <c r="Q132" s="34"/>
      <c r="R132" s="34"/>
      <c r="S132" s="34"/>
      <c r="T132" s="34"/>
      <c r="U132" s="34"/>
      <c r="V132" s="35"/>
      <c r="W132" s="35"/>
      <c r="X132" s="35"/>
      <c r="Y132" s="35"/>
      <c r="Z132" s="35"/>
      <c r="AA132" s="35"/>
      <c r="AB132" s="35"/>
      <c r="AC132" s="35"/>
      <c r="AD132" s="35"/>
      <c r="AE132" s="35"/>
      <c r="AF132" s="35"/>
      <c r="AG132" s="35"/>
      <c r="AH132" s="45"/>
      <c r="AI132" s="45"/>
      <c r="AJ132" s="45"/>
      <c r="AK132" s="45"/>
      <c r="AL132" s="45"/>
    </row>
    <row r="133" spans="1:38">
      <c r="A133" s="6">
        <v>125</v>
      </c>
      <c r="B133" s="125"/>
      <c r="C133" s="125"/>
      <c r="D133" s="125"/>
      <c r="E133" s="125"/>
      <c r="F133" s="125"/>
      <c r="G133" s="125"/>
      <c r="H133" s="125"/>
      <c r="I133" s="34"/>
      <c r="J133" s="34"/>
      <c r="K133" s="34"/>
      <c r="L133" s="34"/>
      <c r="M133" s="34"/>
      <c r="N133" s="34"/>
      <c r="O133" s="34"/>
      <c r="P133" s="34"/>
      <c r="Q133" s="34"/>
      <c r="R133" s="34"/>
      <c r="S133" s="34"/>
      <c r="T133" s="34"/>
      <c r="U133" s="34"/>
      <c r="V133" s="35"/>
      <c r="W133" s="35"/>
      <c r="X133" s="35"/>
      <c r="Y133" s="35"/>
      <c r="Z133" s="35"/>
      <c r="AA133" s="35"/>
      <c r="AB133" s="35"/>
      <c r="AC133" s="35"/>
      <c r="AD133" s="35"/>
      <c r="AE133" s="35"/>
      <c r="AF133" s="35"/>
      <c r="AG133" s="35"/>
      <c r="AH133" s="45"/>
      <c r="AI133" s="45"/>
      <c r="AJ133" s="45"/>
      <c r="AK133" s="45"/>
      <c r="AL133" s="45"/>
    </row>
    <row r="134" spans="1:38">
      <c r="A134" s="6">
        <v>126</v>
      </c>
      <c r="B134" s="125"/>
      <c r="C134" s="125"/>
      <c r="D134" s="125"/>
      <c r="E134" s="125"/>
      <c r="F134" s="125"/>
      <c r="G134" s="125"/>
      <c r="H134" s="125"/>
      <c r="I134" s="34"/>
      <c r="J134" s="34"/>
      <c r="K134" s="34"/>
      <c r="L134" s="34"/>
      <c r="M134" s="34"/>
      <c r="N134" s="34"/>
      <c r="O134" s="34"/>
      <c r="P134" s="34"/>
      <c r="Q134" s="34"/>
      <c r="R134" s="34"/>
      <c r="S134" s="34"/>
      <c r="T134" s="34"/>
      <c r="U134" s="34"/>
      <c r="V134" s="35"/>
      <c r="W134" s="35"/>
      <c r="X134" s="35"/>
      <c r="Y134" s="35"/>
      <c r="Z134" s="35"/>
      <c r="AA134" s="35"/>
      <c r="AB134" s="35"/>
      <c r="AC134" s="35"/>
      <c r="AD134" s="35"/>
      <c r="AE134" s="35"/>
      <c r="AF134" s="35"/>
      <c r="AG134" s="35"/>
      <c r="AH134" s="45"/>
      <c r="AI134" s="45"/>
      <c r="AJ134" s="45"/>
      <c r="AK134" s="45"/>
      <c r="AL134" s="45"/>
    </row>
    <row r="135" spans="1:38">
      <c r="A135" s="6">
        <v>127</v>
      </c>
      <c r="B135" s="125"/>
      <c r="C135" s="125"/>
      <c r="D135" s="125"/>
      <c r="E135" s="125"/>
      <c r="F135" s="125"/>
      <c r="G135" s="125"/>
      <c r="H135" s="125"/>
      <c r="I135" s="34"/>
      <c r="J135" s="34"/>
      <c r="K135" s="34"/>
      <c r="L135" s="34"/>
      <c r="M135" s="34"/>
      <c r="N135" s="34"/>
      <c r="O135" s="34"/>
      <c r="P135" s="34"/>
      <c r="Q135" s="34"/>
      <c r="R135" s="34"/>
      <c r="S135" s="34"/>
      <c r="T135" s="34"/>
      <c r="U135" s="34"/>
      <c r="V135" s="35"/>
      <c r="W135" s="35"/>
      <c r="X135" s="35"/>
      <c r="Y135" s="35"/>
      <c r="Z135" s="35"/>
      <c r="AA135" s="35"/>
      <c r="AB135" s="35"/>
      <c r="AC135" s="35"/>
      <c r="AD135" s="35"/>
      <c r="AE135" s="35"/>
      <c r="AF135" s="35"/>
      <c r="AG135" s="35"/>
      <c r="AH135" s="45"/>
      <c r="AI135" s="45"/>
      <c r="AJ135" s="45"/>
      <c r="AK135" s="45"/>
      <c r="AL135" s="45"/>
    </row>
    <row r="136" spans="1:38">
      <c r="A136" s="6">
        <v>128</v>
      </c>
      <c r="B136" s="125"/>
      <c r="C136" s="125"/>
      <c r="D136" s="125"/>
      <c r="E136" s="125"/>
      <c r="F136" s="125"/>
      <c r="G136" s="125"/>
      <c r="H136" s="125"/>
      <c r="I136" s="34"/>
      <c r="J136" s="34"/>
      <c r="K136" s="34"/>
      <c r="L136" s="34"/>
      <c r="M136" s="34"/>
      <c r="N136" s="34"/>
      <c r="O136" s="34"/>
      <c r="P136" s="34"/>
      <c r="Q136" s="34"/>
      <c r="R136" s="34"/>
      <c r="S136" s="34"/>
      <c r="T136" s="34"/>
      <c r="U136" s="34"/>
      <c r="V136" s="35"/>
      <c r="W136" s="35"/>
      <c r="X136" s="35"/>
      <c r="Y136" s="35"/>
      <c r="Z136" s="35"/>
      <c r="AA136" s="35"/>
      <c r="AB136" s="35"/>
      <c r="AC136" s="35"/>
      <c r="AD136" s="35"/>
      <c r="AE136" s="35"/>
      <c r="AF136" s="35"/>
      <c r="AG136" s="35"/>
      <c r="AH136" s="45"/>
      <c r="AI136" s="45"/>
      <c r="AJ136" s="45"/>
      <c r="AK136" s="45"/>
      <c r="AL136" s="45"/>
    </row>
    <row r="137" spans="1:38">
      <c r="A137" s="6">
        <v>129</v>
      </c>
      <c r="B137" s="125"/>
      <c r="C137" s="125"/>
      <c r="D137" s="125"/>
      <c r="E137" s="125"/>
      <c r="F137" s="125"/>
      <c r="G137" s="125"/>
      <c r="H137" s="125"/>
      <c r="I137" s="34"/>
      <c r="J137" s="34"/>
      <c r="K137" s="34"/>
      <c r="L137" s="34"/>
      <c r="M137" s="34"/>
      <c r="N137" s="34"/>
      <c r="O137" s="34"/>
      <c r="P137" s="34"/>
      <c r="Q137" s="34"/>
      <c r="R137" s="34"/>
      <c r="S137" s="34"/>
      <c r="T137" s="34"/>
      <c r="U137" s="34"/>
      <c r="V137" s="35"/>
      <c r="W137" s="35"/>
      <c r="X137" s="35"/>
      <c r="Y137" s="35"/>
      <c r="Z137" s="35"/>
      <c r="AA137" s="35"/>
      <c r="AB137" s="35"/>
      <c r="AC137" s="35"/>
      <c r="AD137" s="35"/>
      <c r="AE137" s="35"/>
      <c r="AF137" s="35"/>
      <c r="AG137" s="35"/>
      <c r="AH137" s="45"/>
      <c r="AI137" s="45"/>
      <c r="AJ137" s="45"/>
      <c r="AK137" s="45"/>
      <c r="AL137" s="45"/>
    </row>
    <row r="138" spans="1:38">
      <c r="A138" s="6">
        <v>130</v>
      </c>
      <c r="B138" s="125"/>
      <c r="C138" s="125"/>
      <c r="D138" s="125"/>
      <c r="E138" s="125"/>
      <c r="F138" s="125"/>
      <c r="G138" s="125"/>
      <c r="H138" s="125"/>
      <c r="I138" s="34"/>
      <c r="J138" s="34"/>
      <c r="K138" s="34"/>
      <c r="L138" s="34"/>
      <c r="M138" s="34"/>
      <c r="N138" s="34"/>
      <c r="O138" s="34"/>
      <c r="P138" s="34"/>
      <c r="Q138" s="34"/>
      <c r="R138" s="34"/>
      <c r="S138" s="34"/>
      <c r="T138" s="34"/>
      <c r="U138" s="34"/>
      <c r="V138" s="35"/>
      <c r="W138" s="35"/>
      <c r="X138" s="35"/>
      <c r="Y138" s="35"/>
      <c r="Z138" s="35"/>
      <c r="AA138" s="35"/>
      <c r="AB138" s="35"/>
      <c r="AC138" s="35"/>
      <c r="AD138" s="35"/>
      <c r="AE138" s="35"/>
      <c r="AF138" s="35"/>
      <c r="AG138" s="35"/>
      <c r="AH138" s="45"/>
      <c r="AI138" s="45"/>
      <c r="AJ138" s="45"/>
      <c r="AK138" s="45"/>
      <c r="AL138" s="45"/>
    </row>
    <row r="139" spans="1:38">
      <c r="A139" s="6">
        <v>131</v>
      </c>
      <c r="B139" s="125"/>
      <c r="C139" s="125"/>
      <c r="D139" s="125"/>
      <c r="E139" s="125"/>
      <c r="F139" s="125"/>
      <c r="G139" s="125"/>
      <c r="H139" s="125"/>
      <c r="I139" s="34"/>
      <c r="J139" s="34"/>
      <c r="K139" s="34"/>
      <c r="L139" s="34"/>
      <c r="M139" s="34"/>
      <c r="N139" s="34"/>
      <c r="O139" s="34"/>
      <c r="P139" s="34"/>
      <c r="Q139" s="34"/>
      <c r="R139" s="34"/>
      <c r="S139" s="34"/>
      <c r="T139" s="34"/>
      <c r="U139" s="34"/>
      <c r="V139" s="35"/>
      <c r="W139" s="35"/>
      <c r="X139" s="35"/>
      <c r="Y139" s="35"/>
      <c r="Z139" s="35"/>
      <c r="AA139" s="35"/>
      <c r="AB139" s="35"/>
      <c r="AC139" s="35"/>
      <c r="AD139" s="35"/>
      <c r="AE139" s="35"/>
      <c r="AF139" s="35"/>
      <c r="AG139" s="35"/>
      <c r="AH139" s="45"/>
      <c r="AI139" s="45"/>
      <c r="AJ139" s="45"/>
      <c r="AK139" s="45"/>
      <c r="AL139" s="45"/>
    </row>
    <row r="140" spans="1:38">
      <c r="A140" s="6">
        <v>132</v>
      </c>
      <c r="B140" s="125"/>
      <c r="C140" s="125"/>
      <c r="D140" s="125"/>
      <c r="E140" s="125"/>
      <c r="F140" s="125"/>
      <c r="G140" s="125"/>
      <c r="H140" s="125"/>
      <c r="I140" s="34"/>
      <c r="J140" s="34"/>
      <c r="K140" s="34"/>
      <c r="L140" s="34"/>
      <c r="M140" s="34"/>
      <c r="N140" s="34"/>
      <c r="O140" s="34"/>
      <c r="P140" s="34"/>
      <c r="Q140" s="34"/>
      <c r="R140" s="34"/>
      <c r="S140" s="34"/>
      <c r="T140" s="34"/>
      <c r="U140" s="34"/>
      <c r="V140" s="35"/>
      <c r="W140" s="35"/>
      <c r="X140" s="35"/>
      <c r="Y140" s="35"/>
      <c r="Z140" s="35"/>
      <c r="AA140" s="35"/>
      <c r="AB140" s="35"/>
      <c r="AC140" s="35"/>
      <c r="AD140" s="35"/>
      <c r="AE140" s="35"/>
      <c r="AF140" s="35"/>
      <c r="AG140" s="35"/>
      <c r="AH140" s="45"/>
      <c r="AI140" s="45"/>
      <c r="AJ140" s="45"/>
      <c r="AK140" s="45"/>
      <c r="AL140" s="45"/>
    </row>
    <row r="141" spans="1:38">
      <c r="A141" s="6">
        <v>133</v>
      </c>
      <c r="B141" s="125"/>
      <c r="C141" s="125"/>
      <c r="D141" s="125"/>
      <c r="E141" s="125"/>
      <c r="F141" s="125"/>
      <c r="G141" s="125"/>
      <c r="H141" s="125"/>
      <c r="I141" s="34"/>
      <c r="J141" s="34"/>
      <c r="K141" s="34"/>
      <c r="L141" s="34"/>
      <c r="M141" s="34"/>
      <c r="N141" s="34"/>
      <c r="O141" s="34"/>
      <c r="P141" s="34"/>
      <c r="Q141" s="34"/>
      <c r="R141" s="34"/>
      <c r="S141" s="34"/>
      <c r="T141" s="34"/>
      <c r="U141" s="34"/>
      <c r="V141" s="35"/>
      <c r="W141" s="35"/>
      <c r="X141" s="35"/>
      <c r="Y141" s="35"/>
      <c r="Z141" s="35"/>
      <c r="AA141" s="35"/>
      <c r="AB141" s="35"/>
      <c r="AC141" s="35"/>
      <c r="AD141" s="35"/>
      <c r="AE141" s="35"/>
      <c r="AF141" s="35"/>
      <c r="AG141" s="35"/>
      <c r="AH141" s="45"/>
      <c r="AI141" s="45"/>
      <c r="AJ141" s="45"/>
      <c r="AK141" s="45"/>
      <c r="AL141" s="45"/>
    </row>
    <row r="142" spans="1:38">
      <c r="A142" s="6">
        <v>134</v>
      </c>
      <c r="B142" s="125"/>
      <c r="C142" s="125"/>
      <c r="D142" s="125"/>
      <c r="E142" s="125"/>
      <c r="F142" s="125"/>
      <c r="G142" s="125"/>
      <c r="H142" s="125"/>
      <c r="I142" s="34"/>
      <c r="J142" s="34"/>
      <c r="K142" s="34"/>
      <c r="L142" s="34"/>
      <c r="M142" s="34"/>
      <c r="N142" s="34"/>
      <c r="O142" s="34"/>
      <c r="P142" s="34"/>
      <c r="Q142" s="34"/>
      <c r="R142" s="34"/>
      <c r="S142" s="34"/>
      <c r="T142" s="34"/>
      <c r="U142" s="34"/>
      <c r="V142" s="35"/>
      <c r="W142" s="35"/>
      <c r="X142" s="35"/>
      <c r="Y142" s="35"/>
      <c r="Z142" s="35"/>
      <c r="AA142" s="35"/>
      <c r="AB142" s="35"/>
      <c r="AC142" s="35"/>
      <c r="AD142" s="35"/>
      <c r="AE142" s="35"/>
      <c r="AF142" s="35"/>
      <c r="AG142" s="35"/>
      <c r="AH142" s="45"/>
      <c r="AI142" s="45"/>
      <c r="AJ142" s="45"/>
      <c r="AK142" s="45"/>
      <c r="AL142" s="45"/>
    </row>
    <row r="143" spans="1:38">
      <c r="A143" s="6">
        <v>135</v>
      </c>
      <c r="B143" s="125"/>
      <c r="C143" s="125"/>
      <c r="D143" s="125"/>
      <c r="E143" s="125"/>
      <c r="F143" s="125"/>
      <c r="G143" s="125"/>
      <c r="H143" s="125"/>
      <c r="I143" s="34"/>
      <c r="J143" s="34"/>
      <c r="K143" s="34"/>
      <c r="L143" s="34"/>
      <c r="M143" s="34"/>
      <c r="N143" s="34"/>
      <c r="O143" s="34"/>
      <c r="P143" s="34"/>
      <c r="Q143" s="34"/>
      <c r="R143" s="34"/>
      <c r="S143" s="34"/>
      <c r="T143" s="34"/>
      <c r="U143" s="34"/>
      <c r="V143" s="35"/>
      <c r="W143" s="35"/>
      <c r="X143" s="35"/>
      <c r="Y143" s="35"/>
      <c r="Z143" s="35"/>
      <c r="AA143" s="35"/>
      <c r="AB143" s="35"/>
      <c r="AC143" s="35"/>
      <c r="AD143" s="35"/>
      <c r="AE143" s="35"/>
      <c r="AF143" s="35"/>
      <c r="AG143" s="35"/>
      <c r="AH143" s="45"/>
      <c r="AI143" s="45"/>
      <c r="AJ143" s="45"/>
      <c r="AK143" s="45"/>
      <c r="AL143" s="45"/>
    </row>
    <row r="144" spans="1:38">
      <c r="A144" s="6">
        <v>136</v>
      </c>
      <c r="B144" s="125"/>
      <c r="C144" s="125"/>
      <c r="D144" s="125"/>
      <c r="E144" s="125"/>
      <c r="F144" s="125"/>
      <c r="G144" s="125"/>
      <c r="H144" s="125"/>
      <c r="I144" s="34"/>
      <c r="J144" s="34"/>
      <c r="K144" s="34"/>
      <c r="L144" s="34"/>
      <c r="M144" s="34"/>
      <c r="N144" s="34"/>
      <c r="O144" s="34"/>
      <c r="P144" s="34"/>
      <c r="Q144" s="34"/>
      <c r="R144" s="34"/>
      <c r="S144" s="34"/>
      <c r="T144" s="34"/>
      <c r="U144" s="34"/>
      <c r="V144" s="35"/>
      <c r="W144" s="35"/>
      <c r="X144" s="35"/>
      <c r="Y144" s="35"/>
      <c r="Z144" s="35"/>
      <c r="AA144" s="35"/>
      <c r="AB144" s="35"/>
      <c r="AC144" s="35"/>
      <c r="AD144" s="35"/>
      <c r="AE144" s="35"/>
      <c r="AF144" s="35"/>
      <c r="AG144" s="35"/>
      <c r="AH144" s="45"/>
      <c r="AI144" s="45"/>
      <c r="AJ144" s="45"/>
      <c r="AK144" s="45"/>
      <c r="AL144" s="45"/>
    </row>
    <row r="145" spans="1:38">
      <c r="A145" s="6">
        <v>137</v>
      </c>
      <c r="B145" s="125"/>
      <c r="C145" s="125"/>
      <c r="D145" s="125"/>
      <c r="E145" s="125"/>
      <c r="F145" s="125"/>
      <c r="G145" s="125"/>
      <c r="H145" s="125"/>
      <c r="I145" s="34"/>
      <c r="J145" s="34"/>
      <c r="K145" s="34"/>
      <c r="L145" s="34"/>
      <c r="M145" s="34"/>
      <c r="N145" s="34"/>
      <c r="O145" s="34"/>
      <c r="P145" s="34"/>
      <c r="Q145" s="34"/>
      <c r="R145" s="34"/>
      <c r="S145" s="34"/>
      <c r="T145" s="34"/>
      <c r="U145" s="34"/>
      <c r="V145" s="35"/>
      <c r="W145" s="35"/>
      <c r="X145" s="35"/>
      <c r="Y145" s="35"/>
      <c r="Z145" s="35"/>
      <c r="AA145" s="35"/>
      <c r="AB145" s="35"/>
      <c r="AC145" s="35"/>
      <c r="AD145" s="35"/>
      <c r="AE145" s="35"/>
      <c r="AF145" s="35"/>
      <c r="AG145" s="35"/>
      <c r="AH145" s="45"/>
      <c r="AI145" s="45"/>
      <c r="AJ145" s="45"/>
      <c r="AK145" s="45"/>
      <c r="AL145" s="45"/>
    </row>
    <row r="146" spans="1:38">
      <c r="A146" s="6">
        <v>138</v>
      </c>
      <c r="B146" s="125"/>
      <c r="C146" s="125"/>
      <c r="D146" s="125"/>
      <c r="E146" s="125"/>
      <c r="F146" s="125"/>
      <c r="G146" s="125"/>
      <c r="H146" s="125"/>
      <c r="I146" s="34"/>
      <c r="J146" s="34"/>
      <c r="K146" s="34"/>
      <c r="L146" s="34"/>
      <c r="M146" s="34"/>
      <c r="N146" s="34"/>
      <c r="O146" s="34"/>
      <c r="P146" s="34"/>
      <c r="Q146" s="34"/>
      <c r="R146" s="34"/>
      <c r="S146" s="34"/>
      <c r="T146" s="34"/>
      <c r="U146" s="34"/>
      <c r="V146" s="35"/>
      <c r="W146" s="35"/>
      <c r="X146" s="35"/>
      <c r="Y146" s="35"/>
      <c r="Z146" s="35"/>
      <c r="AA146" s="35"/>
      <c r="AB146" s="35"/>
      <c r="AC146" s="35"/>
      <c r="AD146" s="35"/>
      <c r="AE146" s="35"/>
      <c r="AF146" s="35"/>
      <c r="AG146" s="35"/>
      <c r="AH146" s="45"/>
      <c r="AI146" s="45"/>
      <c r="AJ146" s="45"/>
      <c r="AK146" s="45"/>
      <c r="AL146" s="45"/>
    </row>
    <row r="147" spans="1:38">
      <c r="A147" s="6">
        <v>139</v>
      </c>
      <c r="B147" s="125"/>
      <c r="C147" s="125"/>
      <c r="D147" s="125"/>
      <c r="E147" s="125"/>
      <c r="F147" s="125"/>
      <c r="G147" s="125"/>
      <c r="H147" s="125"/>
      <c r="I147" s="34"/>
      <c r="J147" s="34"/>
      <c r="K147" s="34"/>
      <c r="L147" s="34"/>
      <c r="M147" s="34"/>
      <c r="N147" s="34"/>
      <c r="O147" s="34"/>
      <c r="P147" s="34"/>
      <c r="Q147" s="34"/>
      <c r="R147" s="34"/>
      <c r="S147" s="34"/>
      <c r="T147" s="34"/>
      <c r="U147" s="34"/>
      <c r="V147" s="35"/>
      <c r="W147" s="35"/>
      <c r="X147" s="35"/>
      <c r="Y147" s="35"/>
      <c r="Z147" s="35"/>
      <c r="AA147" s="35"/>
      <c r="AB147" s="35"/>
      <c r="AC147" s="35"/>
      <c r="AD147" s="35"/>
      <c r="AE147" s="35"/>
      <c r="AF147" s="35"/>
      <c r="AG147" s="35"/>
      <c r="AH147" s="45"/>
      <c r="AI147" s="45"/>
      <c r="AJ147" s="45"/>
      <c r="AK147" s="45"/>
      <c r="AL147" s="45"/>
    </row>
    <row r="148" spans="1:38">
      <c r="A148" s="6">
        <v>140</v>
      </c>
      <c r="B148" s="125"/>
      <c r="C148" s="125"/>
      <c r="D148" s="125"/>
      <c r="E148" s="125"/>
      <c r="F148" s="125"/>
      <c r="G148" s="125"/>
      <c r="H148" s="125"/>
      <c r="I148" s="34"/>
      <c r="J148" s="34"/>
      <c r="K148" s="34"/>
      <c r="L148" s="34"/>
      <c r="M148" s="34"/>
      <c r="N148" s="34"/>
      <c r="O148" s="34"/>
      <c r="P148" s="34"/>
      <c r="Q148" s="34"/>
      <c r="R148" s="34"/>
      <c r="S148" s="34"/>
      <c r="T148" s="34"/>
      <c r="U148" s="34"/>
      <c r="V148" s="35"/>
      <c r="W148" s="35"/>
      <c r="X148" s="35"/>
      <c r="Y148" s="35"/>
      <c r="Z148" s="35"/>
      <c r="AA148" s="35"/>
      <c r="AB148" s="35"/>
      <c r="AC148" s="35"/>
      <c r="AD148" s="35"/>
      <c r="AE148" s="35"/>
      <c r="AF148" s="35"/>
      <c r="AG148" s="35"/>
      <c r="AH148" s="45"/>
      <c r="AI148" s="45"/>
      <c r="AJ148" s="45"/>
      <c r="AK148" s="45"/>
      <c r="AL148" s="45"/>
    </row>
    <row r="149" spans="1:38">
      <c r="A149" s="6">
        <v>141</v>
      </c>
      <c r="B149" s="125"/>
      <c r="C149" s="125"/>
      <c r="D149" s="125"/>
      <c r="E149" s="125"/>
      <c r="F149" s="125"/>
      <c r="G149" s="125"/>
      <c r="H149" s="125"/>
      <c r="I149" s="34"/>
      <c r="J149" s="34"/>
      <c r="K149" s="34"/>
      <c r="L149" s="34"/>
      <c r="M149" s="34"/>
      <c r="N149" s="34"/>
      <c r="O149" s="34"/>
      <c r="P149" s="34"/>
      <c r="Q149" s="34"/>
      <c r="R149" s="34"/>
      <c r="S149" s="34"/>
      <c r="T149" s="34"/>
      <c r="U149" s="34"/>
      <c r="V149" s="35"/>
      <c r="W149" s="35"/>
      <c r="X149" s="35"/>
      <c r="Y149" s="35"/>
      <c r="Z149" s="35"/>
      <c r="AA149" s="35"/>
      <c r="AB149" s="35"/>
      <c r="AC149" s="35"/>
      <c r="AD149" s="35"/>
      <c r="AE149" s="35"/>
      <c r="AF149" s="35"/>
      <c r="AG149" s="35"/>
      <c r="AH149" s="45"/>
      <c r="AI149" s="45"/>
      <c r="AJ149" s="45"/>
      <c r="AK149" s="45"/>
      <c r="AL149" s="45"/>
    </row>
    <row r="150" spans="1:38">
      <c r="A150" s="6">
        <v>142</v>
      </c>
      <c r="B150" s="125"/>
      <c r="C150" s="125"/>
      <c r="D150" s="125"/>
      <c r="E150" s="125"/>
      <c r="F150" s="125"/>
      <c r="G150" s="125"/>
      <c r="H150" s="125"/>
      <c r="I150" s="34"/>
      <c r="J150" s="34"/>
      <c r="K150" s="34"/>
      <c r="L150" s="34"/>
      <c r="M150" s="34"/>
      <c r="N150" s="34"/>
      <c r="O150" s="34"/>
      <c r="P150" s="34"/>
      <c r="Q150" s="34"/>
      <c r="R150" s="34"/>
      <c r="S150" s="34"/>
      <c r="T150" s="34"/>
      <c r="U150" s="34"/>
      <c r="V150" s="35"/>
      <c r="W150" s="35"/>
      <c r="X150" s="35"/>
      <c r="Y150" s="35"/>
      <c r="Z150" s="35"/>
      <c r="AA150" s="35"/>
      <c r="AB150" s="35"/>
      <c r="AC150" s="35"/>
      <c r="AD150" s="35"/>
      <c r="AE150" s="35"/>
      <c r="AF150" s="35"/>
      <c r="AG150" s="35"/>
      <c r="AH150" s="45"/>
      <c r="AI150" s="45"/>
      <c r="AJ150" s="45"/>
      <c r="AK150" s="45"/>
      <c r="AL150" s="45"/>
    </row>
    <row r="151" spans="1:38">
      <c r="A151" s="6">
        <v>143</v>
      </c>
      <c r="B151" s="125"/>
      <c r="C151" s="125"/>
      <c r="D151" s="125"/>
      <c r="E151" s="125"/>
      <c r="F151" s="125"/>
      <c r="G151" s="125"/>
      <c r="H151" s="125"/>
      <c r="I151" s="34"/>
      <c r="J151" s="34"/>
      <c r="K151" s="34"/>
      <c r="L151" s="34"/>
      <c r="M151" s="34"/>
      <c r="N151" s="34"/>
      <c r="O151" s="34"/>
      <c r="P151" s="34"/>
      <c r="Q151" s="34"/>
      <c r="R151" s="34"/>
      <c r="S151" s="34"/>
      <c r="T151" s="34"/>
      <c r="U151" s="34"/>
      <c r="V151" s="35"/>
      <c r="W151" s="35"/>
      <c r="X151" s="35"/>
      <c r="Y151" s="35"/>
      <c r="Z151" s="35"/>
      <c r="AA151" s="35"/>
      <c r="AB151" s="35"/>
      <c r="AC151" s="35"/>
      <c r="AD151" s="35"/>
      <c r="AE151" s="35"/>
      <c r="AF151" s="35"/>
      <c r="AG151" s="35"/>
      <c r="AH151" s="45"/>
      <c r="AI151" s="45"/>
      <c r="AJ151" s="45"/>
      <c r="AK151" s="45"/>
      <c r="AL151" s="45"/>
    </row>
    <row r="152" spans="1:38">
      <c r="A152" s="6">
        <v>144</v>
      </c>
      <c r="B152" s="125"/>
      <c r="C152" s="125"/>
      <c r="D152" s="125"/>
      <c r="E152" s="125"/>
      <c r="F152" s="125"/>
      <c r="G152" s="125"/>
      <c r="H152" s="125"/>
      <c r="I152" s="34"/>
      <c r="J152" s="34"/>
      <c r="K152" s="34"/>
      <c r="L152" s="34"/>
      <c r="M152" s="34"/>
      <c r="N152" s="34"/>
      <c r="O152" s="34"/>
      <c r="P152" s="34"/>
      <c r="Q152" s="34"/>
      <c r="R152" s="34"/>
      <c r="S152" s="34"/>
      <c r="T152" s="34"/>
      <c r="U152" s="34"/>
      <c r="V152" s="35"/>
      <c r="W152" s="35"/>
      <c r="X152" s="35"/>
      <c r="Y152" s="35"/>
      <c r="Z152" s="35"/>
      <c r="AA152" s="35"/>
      <c r="AB152" s="35"/>
      <c r="AC152" s="35"/>
      <c r="AD152" s="35"/>
      <c r="AE152" s="35"/>
      <c r="AF152" s="35"/>
      <c r="AG152" s="35"/>
      <c r="AH152" s="45"/>
      <c r="AI152" s="45"/>
      <c r="AJ152" s="45"/>
      <c r="AK152" s="45"/>
      <c r="AL152" s="45"/>
    </row>
    <row r="153" spans="1:38">
      <c r="A153" s="6">
        <v>145</v>
      </c>
      <c r="B153" s="125"/>
      <c r="C153" s="125"/>
      <c r="D153" s="125"/>
      <c r="E153" s="125"/>
      <c r="F153" s="125"/>
      <c r="G153" s="125"/>
      <c r="H153" s="125"/>
      <c r="I153" s="34"/>
      <c r="J153" s="34"/>
      <c r="K153" s="34"/>
      <c r="L153" s="34"/>
      <c r="M153" s="34"/>
      <c r="N153" s="34"/>
      <c r="O153" s="34"/>
      <c r="P153" s="34"/>
      <c r="Q153" s="34"/>
      <c r="R153" s="34"/>
      <c r="S153" s="34"/>
      <c r="T153" s="34"/>
      <c r="U153" s="34"/>
      <c r="V153" s="35"/>
      <c r="W153" s="35"/>
      <c r="X153" s="35"/>
      <c r="Y153" s="35"/>
      <c r="Z153" s="35"/>
      <c r="AA153" s="35"/>
      <c r="AB153" s="35"/>
      <c r="AC153" s="35"/>
      <c r="AD153" s="35"/>
      <c r="AE153" s="35"/>
      <c r="AF153" s="35"/>
      <c r="AG153" s="35"/>
      <c r="AH153" s="45"/>
      <c r="AI153" s="45"/>
      <c r="AJ153" s="45"/>
      <c r="AK153" s="45"/>
      <c r="AL153" s="45"/>
    </row>
    <row r="154" spans="1:38">
      <c r="A154" s="6">
        <v>146</v>
      </c>
      <c r="B154" s="125"/>
      <c r="C154" s="125"/>
      <c r="D154" s="125"/>
      <c r="E154" s="125"/>
      <c r="F154" s="125"/>
      <c r="G154" s="125"/>
      <c r="H154" s="125"/>
      <c r="I154" s="34"/>
      <c r="J154" s="34"/>
      <c r="K154" s="34"/>
      <c r="L154" s="34"/>
      <c r="M154" s="34"/>
      <c r="N154" s="34"/>
      <c r="O154" s="34"/>
      <c r="P154" s="34"/>
      <c r="Q154" s="34"/>
      <c r="R154" s="34"/>
      <c r="S154" s="34"/>
      <c r="T154" s="34"/>
      <c r="U154" s="34"/>
      <c r="V154" s="35"/>
      <c r="W154" s="35"/>
      <c r="X154" s="35"/>
      <c r="Y154" s="35"/>
      <c r="Z154" s="35"/>
      <c r="AA154" s="35"/>
      <c r="AB154" s="35"/>
      <c r="AC154" s="35"/>
      <c r="AD154" s="35"/>
      <c r="AE154" s="35"/>
      <c r="AF154" s="35"/>
      <c r="AG154" s="35"/>
      <c r="AH154" s="45"/>
      <c r="AI154" s="45"/>
      <c r="AJ154" s="45"/>
      <c r="AK154" s="45"/>
      <c r="AL154" s="45"/>
    </row>
    <row r="155" spans="1:38">
      <c r="A155" s="6">
        <v>147</v>
      </c>
      <c r="B155" s="125"/>
      <c r="C155" s="125"/>
      <c r="D155" s="125"/>
      <c r="E155" s="125"/>
      <c r="F155" s="125"/>
      <c r="G155" s="125"/>
      <c r="H155" s="125"/>
      <c r="I155" s="34"/>
      <c r="J155" s="34"/>
      <c r="K155" s="34"/>
      <c r="L155" s="34"/>
      <c r="M155" s="34"/>
      <c r="N155" s="34"/>
      <c r="O155" s="34"/>
      <c r="P155" s="34"/>
      <c r="Q155" s="34"/>
      <c r="R155" s="34"/>
      <c r="S155" s="34"/>
      <c r="T155" s="34"/>
      <c r="U155" s="34"/>
      <c r="V155" s="35"/>
      <c r="W155" s="35"/>
      <c r="X155" s="35"/>
      <c r="Y155" s="35"/>
      <c r="Z155" s="35"/>
      <c r="AA155" s="35"/>
      <c r="AB155" s="35"/>
      <c r="AC155" s="35"/>
      <c r="AD155" s="35"/>
      <c r="AE155" s="35"/>
      <c r="AF155" s="35"/>
      <c r="AG155" s="35"/>
      <c r="AH155" s="45"/>
      <c r="AI155" s="45"/>
      <c r="AJ155" s="45"/>
      <c r="AK155" s="45"/>
      <c r="AL155" s="45"/>
    </row>
    <row r="156" spans="1:38">
      <c r="A156" s="6">
        <v>148</v>
      </c>
      <c r="B156" s="125"/>
      <c r="C156" s="125"/>
      <c r="D156" s="125"/>
      <c r="E156" s="125"/>
      <c r="F156" s="125"/>
      <c r="G156" s="125"/>
      <c r="H156" s="125"/>
      <c r="I156" s="34"/>
      <c r="J156" s="34"/>
      <c r="K156" s="34"/>
      <c r="L156" s="34"/>
      <c r="M156" s="34"/>
      <c r="N156" s="34"/>
      <c r="O156" s="34"/>
      <c r="P156" s="34"/>
      <c r="Q156" s="34"/>
      <c r="R156" s="34"/>
      <c r="S156" s="34"/>
      <c r="T156" s="34"/>
      <c r="U156" s="34"/>
      <c r="V156" s="35"/>
      <c r="W156" s="35"/>
      <c r="X156" s="35"/>
      <c r="Y156" s="35"/>
      <c r="Z156" s="35"/>
      <c r="AA156" s="35"/>
      <c r="AB156" s="35"/>
      <c r="AC156" s="35"/>
      <c r="AD156" s="35"/>
      <c r="AE156" s="35"/>
      <c r="AF156" s="35"/>
      <c r="AG156" s="35"/>
      <c r="AH156" s="45"/>
      <c r="AI156" s="45"/>
      <c r="AJ156" s="45"/>
      <c r="AK156" s="45"/>
      <c r="AL156" s="45"/>
    </row>
    <row r="157" spans="1:38">
      <c r="A157" s="6">
        <v>149</v>
      </c>
      <c r="B157" s="125"/>
      <c r="C157" s="125"/>
      <c r="D157" s="125"/>
      <c r="E157" s="125"/>
      <c r="F157" s="125"/>
      <c r="G157" s="125"/>
      <c r="H157" s="125"/>
      <c r="I157" s="34"/>
      <c r="J157" s="34"/>
      <c r="K157" s="34"/>
      <c r="L157" s="34"/>
      <c r="M157" s="34"/>
      <c r="N157" s="34"/>
      <c r="O157" s="34"/>
      <c r="P157" s="34"/>
      <c r="Q157" s="34"/>
      <c r="R157" s="34"/>
      <c r="S157" s="34"/>
      <c r="T157" s="34"/>
      <c r="U157" s="34"/>
      <c r="V157" s="35"/>
      <c r="W157" s="35"/>
      <c r="X157" s="35"/>
      <c r="Y157" s="35"/>
      <c r="Z157" s="35"/>
      <c r="AA157" s="35"/>
      <c r="AB157" s="35"/>
      <c r="AC157" s="35"/>
      <c r="AD157" s="35"/>
      <c r="AE157" s="35"/>
      <c r="AF157" s="35"/>
      <c r="AG157" s="35"/>
      <c r="AH157" s="45"/>
      <c r="AI157" s="45"/>
      <c r="AJ157" s="45"/>
      <c r="AK157" s="45"/>
      <c r="AL157" s="45"/>
    </row>
    <row r="158" spans="1:38">
      <c r="A158" s="6">
        <v>150</v>
      </c>
      <c r="B158" s="125"/>
      <c r="C158" s="125"/>
      <c r="D158" s="125"/>
      <c r="E158" s="125"/>
      <c r="F158" s="125"/>
      <c r="G158" s="125"/>
      <c r="H158" s="125"/>
      <c r="I158" s="34"/>
      <c r="J158" s="34"/>
      <c r="K158" s="34"/>
      <c r="L158" s="34"/>
      <c r="M158" s="34"/>
      <c r="N158" s="34"/>
      <c r="O158" s="34"/>
      <c r="P158" s="34"/>
      <c r="Q158" s="34"/>
      <c r="R158" s="34"/>
      <c r="S158" s="34"/>
      <c r="T158" s="34"/>
      <c r="U158" s="34"/>
      <c r="V158" s="35"/>
      <c r="W158" s="35"/>
      <c r="X158" s="35"/>
      <c r="Y158" s="35"/>
      <c r="Z158" s="35"/>
      <c r="AA158" s="35"/>
      <c r="AB158" s="35"/>
      <c r="AC158" s="35"/>
      <c r="AD158" s="35"/>
      <c r="AE158" s="35"/>
      <c r="AF158" s="35"/>
      <c r="AG158" s="35"/>
      <c r="AH158" s="45"/>
      <c r="AI158" s="45"/>
      <c r="AJ158" s="45"/>
      <c r="AK158" s="45"/>
      <c r="AL158" s="45"/>
    </row>
  </sheetData>
  <phoneticPr fontId="27" type="noConversion"/>
  <conditionalFormatting sqref="I5:T5">
    <cfRule type="containsText" dxfId="46" priority="4" operator="containsText" text="Post Forecast">
      <formula>NOT(ISERROR(SEARCH("Post Forecast",I5)))</formula>
    </cfRule>
    <cfRule type="containsText" dxfId="45" priority="5" operator="containsText" text="Forecast">
      <formula>NOT(ISERROR(SEARCH("Forecast",I5)))</formula>
    </cfRule>
    <cfRule type="containsText" dxfId="44" priority="6" operator="containsText" text="Pre Fcst">
      <formula>NOT(ISERROR(SEARCH("Pre Fcst",I5)))</formula>
    </cfRule>
  </conditionalFormatting>
  <conditionalFormatting sqref="V5:AH5">
    <cfRule type="containsText" dxfId="43" priority="1" operator="containsText" text="Post Forecast">
      <formula>NOT(ISERROR(SEARCH("Post Forecast",V5)))</formula>
    </cfRule>
    <cfRule type="containsText" dxfId="42" priority="2" operator="containsText" text="Forecast">
      <formula>NOT(ISERROR(SEARCH("Forecast",V5)))</formula>
    </cfRule>
    <cfRule type="containsText" dxfId="41" priority="3" operator="containsText" text="Pre Fcst">
      <formula>NOT(ISERROR(SEARCH("Pre Fcst",V5)))</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E202-5C46-4E91-81C5-83CC04C5E468}">
  <sheetPr>
    <tabColor rgb="FFFFDB8E"/>
  </sheetPr>
  <dimension ref="A1:V200"/>
  <sheetViews>
    <sheetView zoomScale="80" zoomScaleNormal="80" workbookViewId="0"/>
  </sheetViews>
  <sheetFormatPr defaultColWidth="8.7109375" defaultRowHeight="14.45"/>
  <cols>
    <col min="1" max="2" width="15.42578125" style="18" customWidth="1"/>
    <col min="3" max="3" width="15" style="18" customWidth="1"/>
    <col min="4" max="4" width="31.5703125" style="18" customWidth="1"/>
    <col min="5" max="8" width="24.42578125" style="18" customWidth="1"/>
    <col min="9" max="9" width="9" style="18" bestFit="1" customWidth="1"/>
    <col min="10" max="11" width="10.28515625" style="18" customWidth="1"/>
    <col min="12" max="12" width="11.28515625" style="18" customWidth="1"/>
    <col min="13" max="13" width="11.7109375" style="18" customWidth="1"/>
    <col min="14" max="14" width="10.5703125" style="18" customWidth="1"/>
    <col min="15" max="15" width="10.85546875" style="18" customWidth="1"/>
    <col min="16" max="20" width="9" style="18" bestFit="1" customWidth="1"/>
    <col min="21" max="22" width="15.42578125" style="18" customWidth="1"/>
    <col min="23" max="16384" width="8.7109375" style="18"/>
  </cols>
  <sheetData>
    <row r="1" spans="1:22" s="1" customFormat="1" ht="30.95">
      <c r="A1" s="126" t="e">
        <f ca="1">RIGHT(CELL("filename", A1), LEN(CELL("filename", A1)) - SEARCH("]", CELL("filename", A1)))</f>
        <v>#VALUE!</v>
      </c>
      <c r="E1" s="5"/>
      <c r="F1" s="5"/>
      <c r="G1" s="5"/>
      <c r="H1" s="5"/>
    </row>
    <row r="2" spans="1:22" s="14" customFormat="1">
      <c r="A2" s="23" t="s">
        <v>358</v>
      </c>
      <c r="B2" s="6"/>
      <c r="C2" s="6"/>
      <c r="D2" s="7"/>
      <c r="E2" s="8"/>
      <c r="F2" s="8"/>
      <c r="G2" s="8"/>
      <c r="H2" s="8"/>
      <c r="U2" s="12"/>
      <c r="V2" s="12"/>
    </row>
    <row r="3" spans="1:22" s="14" customFormat="1" ht="12.95">
      <c r="A3" s="6"/>
      <c r="B3" s="6"/>
      <c r="C3" s="6"/>
      <c r="D3" s="7"/>
      <c r="E3" s="8"/>
      <c r="F3" s="8"/>
      <c r="G3" s="8"/>
      <c r="H3" s="8"/>
      <c r="I3" s="25" t="s">
        <v>359</v>
      </c>
      <c r="U3" s="12"/>
      <c r="V3" s="12"/>
    </row>
    <row r="4" spans="1:22" s="14" customFormat="1" ht="12.95">
      <c r="A4" s="6" t="s">
        <v>298</v>
      </c>
      <c r="B4" s="36">
        <f>'Inputs - Allowed'!B4</f>
        <v>0</v>
      </c>
      <c r="C4" s="36"/>
      <c r="D4" s="7"/>
      <c r="E4" s="8"/>
      <c r="F4" s="8"/>
      <c r="G4" s="8"/>
      <c r="H4" s="8"/>
      <c r="I4" s="13">
        <v>45382</v>
      </c>
      <c r="J4" s="13">
        <v>45747</v>
      </c>
      <c r="K4" s="13">
        <v>46112</v>
      </c>
      <c r="L4" s="13">
        <v>46477</v>
      </c>
      <c r="M4" s="13">
        <v>46843</v>
      </c>
      <c r="N4" s="13">
        <v>47208</v>
      </c>
      <c r="O4" s="13">
        <v>47573</v>
      </c>
      <c r="P4" s="13">
        <v>47938</v>
      </c>
      <c r="Q4" s="13">
        <v>48304</v>
      </c>
      <c r="R4" s="13">
        <v>48669</v>
      </c>
      <c r="S4" s="13">
        <v>49034</v>
      </c>
      <c r="T4" s="13">
        <v>49399</v>
      </c>
      <c r="U4" s="12"/>
      <c r="V4" s="12"/>
    </row>
    <row r="5" spans="1:22" s="14" customFormat="1" ht="12.95">
      <c r="A5" s="6"/>
      <c r="B5" s="6"/>
      <c r="C5" s="6"/>
      <c r="D5" s="7"/>
      <c r="E5" s="8"/>
      <c r="F5" s="8"/>
      <c r="G5" s="8"/>
      <c r="H5" s="8"/>
      <c r="I5" s="19" t="s">
        <v>300</v>
      </c>
      <c r="J5" s="19" t="s">
        <v>300</v>
      </c>
      <c r="K5" s="20" t="s">
        <v>301</v>
      </c>
      <c r="L5" s="20" t="s">
        <v>301</v>
      </c>
      <c r="M5" s="20" t="s">
        <v>301</v>
      </c>
      <c r="N5" s="20" t="s">
        <v>301</v>
      </c>
      <c r="O5" s="20" t="s">
        <v>301</v>
      </c>
      <c r="P5" s="21" t="s">
        <v>302</v>
      </c>
      <c r="Q5" s="21" t="s">
        <v>302</v>
      </c>
      <c r="R5" s="21" t="s">
        <v>302</v>
      </c>
      <c r="S5" s="21" t="s">
        <v>302</v>
      </c>
      <c r="T5" s="21" t="s">
        <v>302</v>
      </c>
      <c r="U5" s="12"/>
      <c r="V5" s="12"/>
    </row>
    <row r="6" spans="1:22" s="27" customFormat="1" ht="26.1">
      <c r="A6" s="24"/>
      <c r="B6" s="28" t="s">
        <v>112</v>
      </c>
      <c r="C6" s="28" t="s">
        <v>115</v>
      </c>
      <c r="D6" s="28" t="s">
        <v>117</v>
      </c>
      <c r="E6" s="28" t="s">
        <v>119</v>
      </c>
      <c r="F6" s="28" t="s">
        <v>121</v>
      </c>
      <c r="G6" s="28" t="s">
        <v>124</v>
      </c>
      <c r="H6" s="28" t="s">
        <v>127</v>
      </c>
      <c r="I6" s="17">
        <v>1</v>
      </c>
      <c r="J6" s="17">
        <v>2</v>
      </c>
      <c r="K6" s="17">
        <v>3</v>
      </c>
      <c r="L6" s="17">
        <v>4</v>
      </c>
      <c r="M6" s="17">
        <v>5</v>
      </c>
      <c r="N6" s="17">
        <v>6</v>
      </c>
      <c r="O6" s="17">
        <v>7</v>
      </c>
      <c r="P6" s="17">
        <v>8</v>
      </c>
      <c r="Q6" s="17">
        <v>9</v>
      </c>
      <c r="R6" s="17">
        <v>10</v>
      </c>
      <c r="S6" s="17">
        <v>11</v>
      </c>
      <c r="T6" s="17">
        <v>12</v>
      </c>
      <c r="U6" s="28" t="s">
        <v>360</v>
      </c>
      <c r="V6" s="28" t="s">
        <v>309</v>
      </c>
    </row>
    <row r="7" spans="1:22" s="27" customFormat="1" ht="26.1">
      <c r="A7" s="24" t="s">
        <v>111</v>
      </c>
      <c r="B7" s="28"/>
      <c r="C7" s="28"/>
      <c r="D7" s="28"/>
      <c r="E7" s="28" t="s">
        <v>119</v>
      </c>
      <c r="F7" s="28" t="s">
        <v>310</v>
      </c>
      <c r="G7" s="28" t="s">
        <v>311</v>
      </c>
      <c r="H7" s="28"/>
      <c r="I7" s="37" t="s">
        <v>316</v>
      </c>
      <c r="J7" s="37" t="s">
        <v>316</v>
      </c>
      <c r="K7" s="37" t="s">
        <v>316</v>
      </c>
      <c r="L7" s="37" t="s">
        <v>316</v>
      </c>
      <c r="M7" s="37" t="s">
        <v>316</v>
      </c>
      <c r="N7" s="37" t="s">
        <v>316</v>
      </c>
      <c r="O7" s="37" t="s">
        <v>316</v>
      </c>
      <c r="P7" s="37" t="s">
        <v>316</v>
      </c>
      <c r="Q7" s="37" t="s">
        <v>316</v>
      </c>
      <c r="R7" s="37" t="s">
        <v>316</v>
      </c>
      <c r="S7" s="37" t="s">
        <v>316</v>
      </c>
      <c r="T7" s="37" t="s">
        <v>316</v>
      </c>
      <c r="U7" s="28" t="s">
        <v>316</v>
      </c>
      <c r="V7" s="28" t="s">
        <v>318</v>
      </c>
    </row>
    <row r="8" spans="1:22" s="32" customFormat="1">
      <c r="A8" s="33" t="str">
        <f>'Inputs - Allowed'!A8</f>
        <v>Example</v>
      </c>
      <c r="B8" s="125" t="str">
        <f>'Inputs - Allowed'!B8</f>
        <v>PCDB1</v>
      </c>
      <c r="C8" s="125">
        <f>'Inputs - Allowed'!C8</f>
        <v>0</v>
      </c>
      <c r="D8" s="125" t="str">
        <f>'Inputs - Allowed'!D8</f>
        <v>Mains renewals</v>
      </c>
      <c r="E8" s="125" t="str">
        <f>'Inputs - Allowed'!E8</f>
        <v>Base</v>
      </c>
      <c r="F8" s="125" t="str">
        <f>'Inputs - Allowed'!F8</f>
        <v>WR</v>
      </c>
      <c r="G8" s="125"/>
      <c r="H8" s="125"/>
      <c r="I8" s="161"/>
      <c r="J8" s="161"/>
      <c r="K8" s="161"/>
      <c r="L8" s="161"/>
      <c r="M8" s="161"/>
      <c r="N8" s="161"/>
      <c r="O8" s="161"/>
      <c r="P8" s="161"/>
      <c r="Q8" s="161"/>
      <c r="R8" s="161"/>
      <c r="S8" s="161"/>
      <c r="T8" s="161"/>
      <c r="U8" s="161" t="s">
        <v>322</v>
      </c>
      <c r="V8" s="36" t="b">
        <f>U8='Inputs - Allowed'!AH8</f>
        <v>1</v>
      </c>
    </row>
    <row r="9" spans="1:22" s="14" customFormat="1" ht="12.95">
      <c r="A9" s="6">
        <f>'Inputs - Allowed'!A9</f>
        <v>1</v>
      </c>
      <c r="B9" s="125" t="str">
        <f>'Inputs - Allowed'!B9</f>
        <v>PCDWW32b</v>
      </c>
      <c r="C9" s="125">
        <f>'Inputs - Allowed'!C9</f>
        <v>0</v>
      </c>
      <c r="D9" s="125" t="str">
        <f>'Inputs - Allowed'!D9</f>
        <v>Spend on Coastal and Riverine Erosion</v>
      </c>
      <c r="E9" s="125" t="str">
        <f>'Inputs - Allowed'!E9</f>
        <v>Enhancement</v>
      </c>
      <c r="F9" s="125" t="str">
        <f>'Inputs - Allowed'!F9</f>
        <v>WWN+</v>
      </c>
      <c r="G9" s="125" t="str">
        <f>'Inputs - Allowed'!G9</f>
        <v>Standard Enhancement (40:40)</v>
      </c>
      <c r="H9" s="125" t="str">
        <f>'Inputs - Allowed'!H9</f>
        <v>Non-Delivery Mechanism</v>
      </c>
      <c r="I9" s="161"/>
      <c r="J9" s="161"/>
      <c r="K9" s="161"/>
      <c r="L9" s="161"/>
      <c r="M9" s="161"/>
      <c r="N9" s="161"/>
      <c r="O9" s="161"/>
      <c r="P9" s="161"/>
      <c r="Q9" s="161"/>
      <c r="R9" s="161"/>
      <c r="S9" s="161"/>
      <c r="T9" s="161"/>
      <c r="U9" s="161" t="s">
        <v>325</v>
      </c>
      <c r="V9" s="36" t="b">
        <f>U9='Inputs - Allowed'!AH9</f>
        <v>1</v>
      </c>
    </row>
    <row r="10" spans="1:22">
      <c r="A10" s="6">
        <f>'Inputs - Allowed'!A10</f>
        <v>2</v>
      </c>
      <c r="B10" s="125" t="str">
        <f>'Inputs - Allowed'!B10</f>
        <v>PR19PR-4</v>
      </c>
      <c r="C10" s="125" t="str">
        <f>'Inputs - Allowed'!C10</f>
        <v>PR19 ODI (legacy)</v>
      </c>
      <c r="D10" s="125" t="str">
        <f>'Inputs - Allowed'!D10</f>
        <v>Internal interconnection delivery</v>
      </c>
      <c r="E10" s="125" t="str">
        <f>'Inputs - Allowed'!E10</f>
        <v>Enhancement</v>
      </c>
      <c r="F10" s="125" t="str">
        <f>'Inputs - Allowed'!F10</f>
        <v>WN+</v>
      </c>
      <c r="G10" s="125" t="str">
        <f>'Inputs - Allowed'!G10</f>
        <v>Standard Enhancement (40:40)</v>
      </c>
      <c r="H10" s="125" t="str">
        <f>'Inputs - Allowed'!H10</f>
        <v>Non-Delivery Mechanism</v>
      </c>
      <c r="I10" s="161"/>
      <c r="J10" s="161"/>
      <c r="K10" s="161"/>
      <c r="L10" s="161"/>
      <c r="M10" s="161"/>
      <c r="N10" s="161"/>
      <c r="O10" s="161"/>
      <c r="P10" s="161"/>
      <c r="Q10" s="161"/>
      <c r="R10" s="161"/>
      <c r="S10" s="161"/>
      <c r="T10" s="161"/>
      <c r="U10" s="161" t="s">
        <v>329</v>
      </c>
      <c r="V10" s="36" t="b">
        <f>U10='Inputs - Allowed'!AH10</f>
        <v>1</v>
      </c>
    </row>
    <row r="11" spans="1:22" s="22" customFormat="1">
      <c r="A11" s="6">
        <f>'Inputs - Allowed'!A11</f>
        <v>3</v>
      </c>
      <c r="B11" s="125" t="str">
        <f>'Inputs - Allowed'!B11</f>
        <v>PCDW11a</v>
      </c>
      <c r="C11" s="125" t="str">
        <f>'Inputs - Allowed'!C11</f>
        <v>Supply</v>
      </c>
      <c r="D11" s="125" t="str">
        <f>'Inputs - Allowed'!D11</f>
        <v>WAFU Benefit [Total]</v>
      </c>
      <c r="E11" s="125" t="str">
        <f>'Inputs - Allowed'!E11</f>
        <v>Enhancement</v>
      </c>
      <c r="F11" s="125" t="str">
        <f>'Inputs - Allowed'!F11</f>
        <v>WWN+</v>
      </c>
      <c r="G11" s="125" t="str">
        <f>'Inputs - Allowed'!G11</f>
        <v>Standard Enhancement (40:40)</v>
      </c>
      <c r="H11" s="125" t="str">
        <f>'Inputs - Allowed'!H11</f>
        <v>Non-Delivery Mechanism</v>
      </c>
      <c r="I11" s="161"/>
      <c r="J11" s="161"/>
      <c r="K11" s="161"/>
      <c r="L11" s="161"/>
      <c r="M11" s="161"/>
      <c r="N11" s="161"/>
      <c r="O11" s="161"/>
      <c r="P11" s="161"/>
      <c r="Q11" s="161"/>
      <c r="R11" s="161"/>
      <c r="S11" s="161"/>
      <c r="T11" s="161"/>
      <c r="U11" s="161" t="s">
        <v>329</v>
      </c>
      <c r="V11" s="36" t="b">
        <f>U11='Inputs - Allowed'!AH11</f>
        <v>1</v>
      </c>
    </row>
    <row r="12" spans="1:22">
      <c r="A12" s="6">
        <f>'Inputs - Allowed'!A12</f>
        <v>4</v>
      </c>
      <c r="B12" s="125" t="str">
        <f>'Inputs - Allowed'!B12</f>
        <v>PCDW11a</v>
      </c>
      <c r="C12" s="125" t="str">
        <f>'Inputs - Allowed'!C12</f>
        <v>Supply</v>
      </c>
      <c r="D12" s="125" t="str">
        <f>'Inputs - Allowed'!D12</f>
        <v>WAFU Benefit [High]</v>
      </c>
      <c r="E12" s="125" t="str">
        <f>'Inputs - Allowed'!E12</f>
        <v>Enhancement</v>
      </c>
      <c r="F12" s="125" t="str">
        <f>'Inputs - Allowed'!F12</f>
        <v>WWN+</v>
      </c>
      <c r="G12" s="125" t="str">
        <f>'Inputs - Allowed'!G12</f>
        <v>Standard Enhancement (40:40)</v>
      </c>
      <c r="H12" s="125" t="str">
        <f>'Inputs - Allowed'!H12</f>
        <v>Non-Delivery Mechanism</v>
      </c>
      <c r="I12" s="161"/>
      <c r="J12" s="161"/>
      <c r="K12" s="161"/>
      <c r="L12" s="161"/>
      <c r="M12" s="161"/>
      <c r="N12" s="161"/>
      <c r="O12" s="161"/>
      <c r="P12" s="161"/>
      <c r="Q12" s="161"/>
      <c r="R12" s="161"/>
      <c r="S12" s="161"/>
      <c r="T12" s="161"/>
      <c r="U12" s="161" t="s">
        <v>329</v>
      </c>
      <c r="V12" s="36" t="b">
        <f>U12='Inputs - Allowed'!AH12</f>
        <v>1</v>
      </c>
    </row>
    <row r="13" spans="1:22">
      <c r="A13" s="6">
        <f>'Inputs - Allowed'!A13</f>
        <v>5</v>
      </c>
      <c r="B13" s="125" t="str">
        <f>'Inputs - Allowed'!B13</f>
        <v>PCDW11a</v>
      </c>
      <c r="C13" s="125" t="str">
        <f>'Inputs - Allowed'!C13</f>
        <v>Supply</v>
      </c>
      <c r="D13" s="125" t="str">
        <f>'Inputs - Allowed'!D13</f>
        <v>WAFU Benefit [Base Overlap Scheme]</v>
      </c>
      <c r="E13" s="125" t="str">
        <f>'Inputs - Allowed'!E13</f>
        <v>Enhancement</v>
      </c>
      <c r="F13" s="125" t="str">
        <f>'Inputs - Allowed'!F13</f>
        <v>WWN+</v>
      </c>
      <c r="G13" s="125" t="str">
        <f>'Inputs - Allowed'!G13</f>
        <v>Standard Enhancement (40:40)</v>
      </c>
      <c r="H13" s="125" t="str">
        <f>'Inputs - Allowed'!H13</f>
        <v>Non-Delivery Mechanism</v>
      </c>
      <c r="I13" s="161"/>
      <c r="J13" s="161"/>
      <c r="K13" s="161"/>
      <c r="L13" s="161"/>
      <c r="M13" s="161"/>
      <c r="N13" s="161"/>
      <c r="O13" s="161"/>
      <c r="P13" s="161"/>
      <c r="Q13" s="161"/>
      <c r="R13" s="161"/>
      <c r="S13" s="161"/>
      <c r="T13" s="161"/>
      <c r="U13" s="161" t="s">
        <v>329</v>
      </c>
      <c r="V13" s="36" t="b">
        <f>U13='Inputs - Allowed'!AH13</f>
        <v>1</v>
      </c>
    </row>
    <row r="14" spans="1:22">
      <c r="A14" s="6">
        <f>'Inputs - Allowed'!A14</f>
        <v>6</v>
      </c>
      <c r="B14" s="125" t="str">
        <f>'Inputs - Allowed'!B14</f>
        <v>PCDW11a</v>
      </c>
      <c r="C14" s="125" t="str">
        <f>'Inputs - Allowed'!C14</f>
        <v>Supply</v>
      </c>
      <c r="D14" s="125" t="str">
        <f>'Inputs - Allowed'!D14</f>
        <v>WAFU Benefit [Medium]</v>
      </c>
      <c r="E14" s="125" t="str">
        <f>'Inputs - Allowed'!E14</f>
        <v>Enhancement</v>
      </c>
      <c r="F14" s="125" t="str">
        <f>'Inputs - Allowed'!F14</f>
        <v>WWN+</v>
      </c>
      <c r="G14" s="125" t="str">
        <f>'Inputs - Allowed'!G14</f>
        <v>Standard Enhancement (40:40)</v>
      </c>
      <c r="H14" s="125" t="str">
        <f>'Inputs - Allowed'!H14</f>
        <v>Delivery Mechanism</v>
      </c>
      <c r="I14" s="161"/>
      <c r="J14" s="161"/>
      <c r="K14" s="161"/>
      <c r="L14" s="161"/>
      <c r="M14" s="161"/>
      <c r="N14" s="161"/>
      <c r="O14" s="161"/>
      <c r="P14" s="161"/>
      <c r="Q14" s="161"/>
      <c r="R14" s="161"/>
      <c r="S14" s="161"/>
      <c r="T14" s="161"/>
      <c r="U14" s="161" t="s">
        <v>329</v>
      </c>
      <c r="V14" s="36" t="b">
        <f>U14='Inputs - Allowed'!AH14</f>
        <v>1</v>
      </c>
    </row>
    <row r="15" spans="1:22">
      <c r="A15" s="6">
        <f>'Inputs - Allowed'!A15</f>
        <v>7</v>
      </c>
      <c r="B15" s="125" t="str">
        <f>'Inputs - Allowed'!B15</f>
        <v>PCDW11a</v>
      </c>
      <c r="C15" s="125" t="str">
        <f>'Inputs - Allowed'!C15</f>
        <v>Supply</v>
      </c>
      <c r="D15" s="125" t="str">
        <f>'Inputs - Allowed'!D15</f>
        <v>WAFU Benefit [Low]</v>
      </c>
      <c r="E15" s="125" t="str">
        <f>'Inputs - Allowed'!E15</f>
        <v>Enhancement</v>
      </c>
      <c r="F15" s="125" t="str">
        <f>'Inputs - Allowed'!F15</f>
        <v>WWN+</v>
      </c>
      <c r="G15" s="125" t="str">
        <f>'Inputs - Allowed'!G15</f>
        <v>Standard Enhancement (40:40)</v>
      </c>
      <c r="H15" s="125" t="str">
        <f>'Inputs - Allowed'!H15</f>
        <v>Delivery Mechanism</v>
      </c>
      <c r="I15" s="161"/>
      <c r="J15" s="161"/>
      <c r="K15" s="161"/>
      <c r="L15" s="161"/>
      <c r="M15" s="161"/>
      <c r="N15" s="161"/>
      <c r="O15" s="161"/>
      <c r="P15" s="161"/>
      <c r="Q15" s="161"/>
      <c r="R15" s="161"/>
      <c r="S15" s="161"/>
      <c r="T15" s="161"/>
      <c r="U15" s="161" t="s">
        <v>329</v>
      </c>
      <c r="V15" s="36" t="b">
        <f>U15='Inputs - Allowed'!AH15</f>
        <v>1</v>
      </c>
    </row>
    <row r="16" spans="1:22">
      <c r="A16" s="6">
        <f>'Inputs - Allowed'!A16</f>
        <v>8</v>
      </c>
      <c r="B16" s="125" t="str">
        <f>'Inputs - Allowed'!B16</f>
        <v>PCDW11a</v>
      </c>
      <c r="C16" s="125" t="str">
        <f>'Inputs - Allowed'!C16</f>
        <v>Supply</v>
      </c>
      <c r="D16" s="125" t="str">
        <f>'Inputs - Allowed'!D16</f>
        <v>WAFU Benefit [Very Low]</v>
      </c>
      <c r="E16" s="125" t="str">
        <f>'Inputs - Allowed'!E16</f>
        <v>Enhancement</v>
      </c>
      <c r="F16" s="125" t="str">
        <f>'Inputs - Allowed'!F16</f>
        <v>WWN+</v>
      </c>
      <c r="G16" s="125" t="str">
        <f>'Inputs - Allowed'!G16</f>
        <v>Standard Enhancement (40:40)</v>
      </c>
      <c r="H16" s="125" t="str">
        <f>'Inputs - Allowed'!H16</f>
        <v>Non-Delivery Mechanism</v>
      </c>
      <c r="I16" s="161"/>
      <c r="J16" s="161"/>
      <c r="K16" s="161"/>
      <c r="L16" s="161"/>
      <c r="M16" s="161"/>
      <c r="N16" s="161"/>
      <c r="O16" s="161"/>
      <c r="P16" s="161"/>
      <c r="Q16" s="161"/>
      <c r="R16" s="161"/>
      <c r="S16" s="161"/>
      <c r="T16" s="161"/>
      <c r="U16" s="161" t="s">
        <v>329</v>
      </c>
      <c r="V16" s="36" t="b">
        <f>U16='Inputs - Allowed'!AH16</f>
        <v>1</v>
      </c>
    </row>
    <row r="17" spans="1:22">
      <c r="A17" s="6">
        <f>'Inputs - Allowed'!A17</f>
        <v>9</v>
      </c>
      <c r="B17" s="125" t="str">
        <f>'Inputs - Allowed'!B17</f>
        <v>PCDW11a</v>
      </c>
      <c r="C17" s="125" t="str">
        <f>'Inputs - Allowed'!C17</f>
        <v>Supply</v>
      </c>
      <c r="D17" s="125" t="str">
        <f>'Inputs - Allowed'!D17</f>
        <v>WAFU Benefit [Total]</v>
      </c>
      <c r="E17" s="125" t="str">
        <f>'Inputs - Allowed'!E17</f>
        <v>Enhancement</v>
      </c>
      <c r="F17" s="125" t="str">
        <f>'Inputs - Allowed'!F17</f>
        <v>WWN+</v>
      </c>
      <c r="G17" s="125" t="str">
        <f>'Inputs - Allowed'!G17</f>
        <v>Standard Enhancement (40:40)</v>
      </c>
      <c r="H17" s="125" t="str">
        <f>'Inputs - Allowed'!H17</f>
        <v>Delivery Mechanism</v>
      </c>
      <c r="I17" s="161"/>
      <c r="J17" s="161"/>
      <c r="K17" s="161"/>
      <c r="L17" s="161"/>
      <c r="M17" s="161"/>
      <c r="N17" s="161"/>
      <c r="O17" s="161"/>
      <c r="P17" s="161"/>
      <c r="Q17" s="161"/>
      <c r="R17" s="161"/>
      <c r="S17" s="161"/>
      <c r="T17" s="161"/>
      <c r="U17" s="161" t="s">
        <v>329</v>
      </c>
      <c r="V17" s="36" t="b">
        <f>U17='Inputs - Allowed'!AH17</f>
        <v>1</v>
      </c>
    </row>
    <row r="18" spans="1:22">
      <c r="A18" s="6">
        <f>'Inputs - Allowed'!A18</f>
        <v>10</v>
      </c>
      <c r="B18" s="125" t="str">
        <f>'Inputs - Allowed'!B18</f>
        <v>PCDW11a</v>
      </c>
      <c r="C18" s="125" t="str">
        <f>'Inputs - Allowed'!C18</f>
        <v>Supply</v>
      </c>
      <c r="D18" s="125" t="str">
        <f>'Inputs - Allowed'!D18</f>
        <v>WAFU Benefit [High]</v>
      </c>
      <c r="E18" s="125" t="str">
        <f>'Inputs - Allowed'!E18</f>
        <v>Enhancement</v>
      </c>
      <c r="F18" s="125" t="str">
        <f>'Inputs - Allowed'!F18</f>
        <v>WWN+</v>
      </c>
      <c r="G18" s="125" t="str">
        <f>'Inputs - Allowed'!G18</f>
        <v>Standard Enhancement (40:40)</v>
      </c>
      <c r="H18" s="125" t="str">
        <f>'Inputs - Allowed'!H18</f>
        <v>Delivery Mechanism</v>
      </c>
      <c r="I18" s="161"/>
      <c r="J18" s="161"/>
      <c r="K18" s="161"/>
      <c r="L18" s="161"/>
      <c r="M18" s="161"/>
      <c r="N18" s="161"/>
      <c r="O18" s="161"/>
      <c r="P18" s="161"/>
      <c r="Q18" s="161"/>
      <c r="R18" s="161"/>
      <c r="S18" s="161"/>
      <c r="T18" s="161"/>
      <c r="U18" s="161" t="s">
        <v>329</v>
      </c>
      <c r="V18" s="36" t="b">
        <f>U18='Inputs - Allowed'!AH18</f>
        <v>1</v>
      </c>
    </row>
    <row r="19" spans="1:22">
      <c r="A19" s="6">
        <f>'Inputs - Allowed'!A19</f>
        <v>11</v>
      </c>
      <c r="B19" s="125" t="str">
        <f>'Inputs - Allowed'!B19</f>
        <v>PCDW11a</v>
      </c>
      <c r="C19" s="125" t="str">
        <f>'Inputs - Allowed'!C19</f>
        <v>Supply</v>
      </c>
      <c r="D19" s="125" t="str">
        <f>'Inputs - Allowed'!D19</f>
        <v>WAFU Benefit [Base Overlap Scheme]</v>
      </c>
      <c r="E19" s="125" t="str">
        <f>'Inputs - Allowed'!E19</f>
        <v>Enhancement</v>
      </c>
      <c r="F19" s="125" t="str">
        <f>'Inputs - Allowed'!F19</f>
        <v>WWN+</v>
      </c>
      <c r="G19" s="125" t="str">
        <f>'Inputs - Allowed'!G19</f>
        <v>Standard Enhancement (40:40)</v>
      </c>
      <c r="H19" s="125" t="str">
        <f>'Inputs - Allowed'!H19</f>
        <v>Non-Delivery Mechanism</v>
      </c>
      <c r="I19" s="161"/>
      <c r="J19" s="161"/>
      <c r="K19" s="161"/>
      <c r="L19" s="161"/>
      <c r="M19" s="161"/>
      <c r="N19" s="161"/>
      <c r="O19" s="161"/>
      <c r="P19" s="161"/>
      <c r="Q19" s="161"/>
      <c r="R19" s="161"/>
      <c r="S19" s="161"/>
      <c r="T19" s="161"/>
      <c r="U19" s="161" t="s">
        <v>329</v>
      </c>
      <c r="V19" s="36" t="b">
        <f>U19='Inputs - Allowed'!AH19</f>
        <v>1</v>
      </c>
    </row>
    <row r="20" spans="1:22">
      <c r="A20" s="6">
        <f>'Inputs - Allowed'!A20</f>
        <v>12</v>
      </c>
      <c r="B20" s="125" t="str">
        <f>'Inputs - Allowed'!B20</f>
        <v>PCDW11a</v>
      </c>
      <c r="C20" s="125" t="str">
        <f>'Inputs - Allowed'!C20</f>
        <v>Supply</v>
      </c>
      <c r="D20" s="125" t="str">
        <f>'Inputs - Allowed'!D20</f>
        <v>WAFU Benefit [Medium]</v>
      </c>
      <c r="E20" s="125" t="str">
        <f>'Inputs - Allowed'!E20</f>
        <v>Enhancement</v>
      </c>
      <c r="F20" s="125" t="str">
        <f>'Inputs - Allowed'!F20</f>
        <v>WWN+</v>
      </c>
      <c r="G20" s="125" t="str">
        <f>'Inputs - Allowed'!G20</f>
        <v>Standard Enhancement (40:40)</v>
      </c>
      <c r="H20" s="125" t="str">
        <f>'Inputs - Allowed'!H20</f>
        <v>Delivery Mechanism</v>
      </c>
      <c r="I20" s="161"/>
      <c r="J20" s="161"/>
      <c r="K20" s="161"/>
      <c r="L20" s="161"/>
      <c r="M20" s="161"/>
      <c r="N20" s="161"/>
      <c r="O20" s="161"/>
      <c r="P20" s="161"/>
      <c r="Q20" s="161"/>
      <c r="R20" s="161"/>
      <c r="S20" s="161"/>
      <c r="T20" s="161"/>
      <c r="U20" s="161" t="s">
        <v>329</v>
      </c>
      <c r="V20" s="36" t="b">
        <f>U20='Inputs - Allowed'!AH20</f>
        <v>1</v>
      </c>
    </row>
    <row r="21" spans="1:22">
      <c r="A21" s="6">
        <f>'Inputs - Allowed'!A21</f>
        <v>13</v>
      </c>
      <c r="B21" s="125" t="str">
        <f>'Inputs - Allowed'!B21</f>
        <v>PCDW11a</v>
      </c>
      <c r="C21" s="125" t="str">
        <f>'Inputs - Allowed'!C21</f>
        <v>Supply</v>
      </c>
      <c r="D21" s="125" t="str">
        <f>'Inputs - Allowed'!D21</f>
        <v>WAFU Benefit [Low]</v>
      </c>
      <c r="E21" s="125" t="str">
        <f>'Inputs - Allowed'!E21</f>
        <v>Enhancement</v>
      </c>
      <c r="F21" s="125" t="str">
        <f>'Inputs - Allowed'!F21</f>
        <v>WWN+</v>
      </c>
      <c r="G21" s="125" t="str">
        <f>'Inputs - Allowed'!G21</f>
        <v>Standard Enhancement (40:40)</v>
      </c>
      <c r="H21" s="125" t="str">
        <f>'Inputs - Allowed'!H21</f>
        <v>Delivery Mechanism</v>
      </c>
      <c r="I21" s="161"/>
      <c r="J21" s="161"/>
      <c r="K21" s="161"/>
      <c r="L21" s="161"/>
      <c r="M21" s="161"/>
      <c r="N21" s="161"/>
      <c r="O21" s="161"/>
      <c r="P21" s="161"/>
      <c r="Q21" s="161"/>
      <c r="R21" s="161"/>
      <c r="S21" s="161"/>
      <c r="T21" s="161"/>
      <c r="U21" s="161" t="s">
        <v>329</v>
      </c>
      <c r="V21" s="36" t="b">
        <f>U21='Inputs - Allowed'!AH21</f>
        <v>1</v>
      </c>
    </row>
    <row r="22" spans="1:22">
      <c r="A22" s="6">
        <f>'Inputs - Allowed'!A22</f>
        <v>14</v>
      </c>
      <c r="B22" s="125" t="str">
        <f>'Inputs - Allowed'!B22</f>
        <v>PCDW11a</v>
      </c>
      <c r="C22" s="125" t="str">
        <f>'Inputs - Allowed'!C22</f>
        <v>Supply</v>
      </c>
      <c r="D22" s="125" t="str">
        <f>'Inputs - Allowed'!D22</f>
        <v>WAFU Benefit [Very Low]</v>
      </c>
      <c r="E22" s="125" t="str">
        <f>'Inputs - Allowed'!E22</f>
        <v>Enhancement</v>
      </c>
      <c r="F22" s="125" t="str">
        <f>'Inputs - Allowed'!F22</f>
        <v>WWN+</v>
      </c>
      <c r="G22" s="125" t="str">
        <f>'Inputs - Allowed'!G22</f>
        <v>Standard Enhancement (40:40)</v>
      </c>
      <c r="H22" s="125" t="str">
        <f>'Inputs - Allowed'!H22</f>
        <v>Delivery Mechanism</v>
      </c>
      <c r="I22" s="161"/>
      <c r="J22" s="161"/>
      <c r="K22" s="161"/>
      <c r="L22" s="161"/>
      <c r="M22" s="161"/>
      <c r="N22" s="161"/>
      <c r="O22" s="161"/>
      <c r="P22" s="161"/>
      <c r="Q22" s="161"/>
      <c r="R22" s="161"/>
      <c r="S22" s="161"/>
      <c r="T22" s="161"/>
      <c r="U22" s="161" t="s">
        <v>329</v>
      </c>
      <c r="V22" s="36" t="b">
        <f>U22='Inputs - Allowed'!AH22</f>
        <v>1</v>
      </c>
    </row>
    <row r="23" spans="1:22">
      <c r="A23" s="6">
        <f>'Inputs - Allowed'!A23</f>
        <v>15</v>
      </c>
      <c r="B23" s="125" t="str">
        <f>'Inputs - Allowed'!B23</f>
        <v>PCDWW10</v>
      </c>
      <c r="C23" s="125" t="str">
        <f>'Inputs - Allowed'!C23</f>
        <v>PR24 Phosphorus removal</v>
      </c>
      <c r="D23" s="125" t="str">
        <f>'Inputs - Allowed'!D23</f>
        <v>PR24 Phosphorus removal</v>
      </c>
      <c r="E23" s="125" t="str">
        <f>'Inputs - Allowed'!E23</f>
        <v>Enhancement</v>
      </c>
      <c r="F23" s="125" t="str">
        <f>'Inputs - Allowed'!F23</f>
        <v>WWN+</v>
      </c>
      <c r="G23" s="125" t="str">
        <f>'Inputs - Allowed'!G23</f>
        <v>Standard Enhancement (40:40)</v>
      </c>
      <c r="H23" s="125" t="str">
        <f>'Inputs - Allowed'!H23</f>
        <v>Delivery Mechanism</v>
      </c>
      <c r="I23" s="161"/>
      <c r="J23" s="161"/>
      <c r="K23" s="161"/>
      <c r="L23" s="161"/>
      <c r="M23" s="161"/>
      <c r="N23" s="161"/>
      <c r="O23" s="161"/>
      <c r="P23" s="161"/>
      <c r="Q23" s="161"/>
      <c r="R23" s="161"/>
      <c r="S23" s="161"/>
      <c r="T23" s="161"/>
      <c r="U23" s="161" t="s">
        <v>341</v>
      </c>
      <c r="V23" s="36" t="b">
        <f>U23='Inputs - Allowed'!AH23</f>
        <v>1</v>
      </c>
    </row>
    <row r="24" spans="1:22">
      <c r="A24" s="6">
        <f>'Inputs - Allowed'!A24</f>
        <v>16</v>
      </c>
      <c r="B24" s="125" t="str">
        <f>'Inputs - Allowed'!B24</f>
        <v>PCDW16b</v>
      </c>
      <c r="C24" s="125" t="str">
        <f>'Inputs - Allowed'!C24</f>
        <v>Resilience interconnector</v>
      </c>
      <c r="D24" s="125" t="str">
        <f>'Inputs - Allowed'!D24</f>
        <v>Network connectivity improvements</v>
      </c>
      <c r="E24" s="125" t="str">
        <f>'Inputs - Allowed'!E24</f>
        <v>Enhancement</v>
      </c>
      <c r="F24" s="125" t="str">
        <f>'Inputs - Allowed'!F24</f>
        <v>WN+</v>
      </c>
      <c r="G24" s="125" t="str">
        <f>'Inputs - Allowed'!G24</f>
        <v>Standard Enhancement (40:40)</v>
      </c>
      <c r="H24" s="125" t="str">
        <f>'Inputs - Allowed'!H24</f>
        <v>Non-Delivery Mechanism</v>
      </c>
      <c r="I24" s="161"/>
      <c r="J24" s="161"/>
      <c r="K24" s="161"/>
      <c r="L24" s="161"/>
      <c r="M24" s="161"/>
      <c r="N24" s="161"/>
      <c r="O24" s="161"/>
      <c r="P24" s="161"/>
      <c r="Q24" s="161"/>
      <c r="R24" s="161"/>
      <c r="S24" s="161"/>
      <c r="T24" s="161"/>
      <c r="U24" s="161" t="s">
        <v>345</v>
      </c>
      <c r="V24" s="36" t="b">
        <f>U24='Inputs - Allowed'!AH24</f>
        <v>1</v>
      </c>
    </row>
    <row r="25" spans="1:22">
      <c r="A25" s="6">
        <f>'Inputs - Allowed'!A25</f>
        <v>17</v>
      </c>
      <c r="B25" s="125">
        <f>'Inputs - Allowed'!B25</f>
        <v>0</v>
      </c>
      <c r="C25" s="125">
        <f>'Inputs - Allowed'!C25</f>
        <v>0</v>
      </c>
      <c r="D25" s="125">
        <f>'Inputs - Allowed'!D25</f>
        <v>0</v>
      </c>
      <c r="E25" s="125">
        <f>'Inputs - Allowed'!E25</f>
        <v>0</v>
      </c>
      <c r="F25" s="125">
        <f>'Inputs - Allowed'!F25</f>
        <v>0</v>
      </c>
      <c r="G25" s="125">
        <f>'Inputs - Allowed'!G25</f>
        <v>0</v>
      </c>
      <c r="H25" s="125">
        <f>'Inputs - Allowed'!H25</f>
        <v>0</v>
      </c>
      <c r="I25" s="161"/>
      <c r="J25" s="161"/>
      <c r="K25" s="161"/>
      <c r="L25" s="161"/>
      <c r="M25" s="161"/>
      <c r="N25" s="161"/>
      <c r="O25" s="161"/>
      <c r="P25" s="161"/>
      <c r="Q25" s="161"/>
      <c r="R25" s="161"/>
      <c r="S25" s="161"/>
      <c r="T25" s="161"/>
      <c r="U25" s="161"/>
      <c r="V25" s="36" t="b">
        <f>U25='Inputs - Allowed'!AH25</f>
        <v>1</v>
      </c>
    </row>
    <row r="26" spans="1:22">
      <c r="A26" s="6">
        <f>'Inputs - Allowed'!A26</f>
        <v>18</v>
      </c>
      <c r="B26" s="125">
        <f>'Inputs - Allowed'!B26</f>
        <v>0</v>
      </c>
      <c r="C26" s="125">
        <f>'Inputs - Allowed'!C26</f>
        <v>0</v>
      </c>
      <c r="D26" s="125">
        <f>'Inputs - Allowed'!D26</f>
        <v>0</v>
      </c>
      <c r="E26" s="125">
        <f>'Inputs - Allowed'!E26</f>
        <v>0</v>
      </c>
      <c r="F26" s="125">
        <f>'Inputs - Allowed'!F26</f>
        <v>0</v>
      </c>
      <c r="G26" s="125">
        <f>'Inputs - Allowed'!G26</f>
        <v>0</v>
      </c>
      <c r="H26" s="125">
        <f>'Inputs - Allowed'!H26</f>
        <v>0</v>
      </c>
      <c r="I26" s="161"/>
      <c r="J26" s="161"/>
      <c r="K26" s="161"/>
      <c r="L26" s="161"/>
      <c r="M26" s="161"/>
      <c r="N26" s="161"/>
      <c r="O26" s="161"/>
      <c r="P26" s="161"/>
      <c r="Q26" s="161"/>
      <c r="R26" s="161"/>
      <c r="S26" s="161"/>
      <c r="T26" s="161"/>
      <c r="U26" s="161"/>
      <c r="V26" s="36" t="b">
        <f>U26='Inputs - Allowed'!AH26</f>
        <v>1</v>
      </c>
    </row>
    <row r="27" spans="1:22">
      <c r="A27" s="6">
        <f>'Inputs - Allowed'!A27</f>
        <v>19</v>
      </c>
      <c r="B27" s="125">
        <f>'Inputs - Allowed'!B27</f>
        <v>0</v>
      </c>
      <c r="C27" s="125">
        <f>'Inputs - Allowed'!C27</f>
        <v>0</v>
      </c>
      <c r="D27" s="125">
        <f>'Inputs - Allowed'!D27</f>
        <v>0</v>
      </c>
      <c r="E27" s="125">
        <f>'Inputs - Allowed'!E27</f>
        <v>0</v>
      </c>
      <c r="F27" s="125">
        <f>'Inputs - Allowed'!F27</f>
        <v>0</v>
      </c>
      <c r="G27" s="125">
        <f>'Inputs - Allowed'!G27</f>
        <v>0</v>
      </c>
      <c r="H27" s="125">
        <f>'Inputs - Allowed'!H27</f>
        <v>0</v>
      </c>
      <c r="I27" s="161"/>
      <c r="J27" s="161"/>
      <c r="K27" s="161"/>
      <c r="L27" s="161"/>
      <c r="M27" s="161"/>
      <c r="N27" s="161"/>
      <c r="O27" s="161"/>
      <c r="P27" s="161"/>
      <c r="Q27" s="161"/>
      <c r="R27" s="161"/>
      <c r="S27" s="161"/>
      <c r="T27" s="161"/>
      <c r="U27" s="161"/>
      <c r="V27" s="36" t="b">
        <f>U27='Inputs - Allowed'!AH27</f>
        <v>1</v>
      </c>
    </row>
    <row r="28" spans="1:22">
      <c r="A28" s="6">
        <f>'Inputs - Allowed'!A28</f>
        <v>20</v>
      </c>
      <c r="B28" s="125">
        <f>'Inputs - Allowed'!B28</f>
        <v>0</v>
      </c>
      <c r="C28" s="125">
        <f>'Inputs - Allowed'!C28</f>
        <v>0</v>
      </c>
      <c r="D28" s="125">
        <f>'Inputs - Allowed'!D28</f>
        <v>0</v>
      </c>
      <c r="E28" s="125">
        <f>'Inputs - Allowed'!E28</f>
        <v>0</v>
      </c>
      <c r="F28" s="125">
        <f>'Inputs - Allowed'!F28</f>
        <v>0</v>
      </c>
      <c r="G28" s="125">
        <f>'Inputs - Allowed'!G28</f>
        <v>0</v>
      </c>
      <c r="H28" s="125">
        <f>'Inputs - Allowed'!H28</f>
        <v>0</v>
      </c>
      <c r="I28" s="161"/>
      <c r="J28" s="161"/>
      <c r="K28" s="161"/>
      <c r="L28" s="161"/>
      <c r="M28" s="161"/>
      <c r="N28" s="161"/>
      <c r="O28" s="161"/>
      <c r="P28" s="161"/>
      <c r="Q28" s="161"/>
      <c r="R28" s="161"/>
      <c r="S28" s="161"/>
      <c r="T28" s="161"/>
      <c r="U28" s="161"/>
      <c r="V28" s="36" t="b">
        <f>U28='Inputs - Allowed'!AH28</f>
        <v>1</v>
      </c>
    </row>
    <row r="29" spans="1:22">
      <c r="A29" s="6">
        <f>'Inputs - Allowed'!A29</f>
        <v>21</v>
      </c>
      <c r="B29" s="125">
        <f>'Inputs - Allowed'!B29</f>
        <v>0</v>
      </c>
      <c r="C29" s="125">
        <f>'Inputs - Allowed'!C29</f>
        <v>0</v>
      </c>
      <c r="D29" s="125">
        <f>'Inputs - Allowed'!D29</f>
        <v>0</v>
      </c>
      <c r="E29" s="125">
        <f>'Inputs - Allowed'!E29</f>
        <v>0</v>
      </c>
      <c r="F29" s="125">
        <f>'Inputs - Allowed'!F29</f>
        <v>0</v>
      </c>
      <c r="G29" s="125">
        <f>'Inputs - Allowed'!G29</f>
        <v>0</v>
      </c>
      <c r="H29" s="125">
        <f>'Inputs - Allowed'!H29</f>
        <v>0</v>
      </c>
      <c r="I29" s="161"/>
      <c r="J29" s="161"/>
      <c r="K29" s="161"/>
      <c r="L29" s="161"/>
      <c r="M29" s="161"/>
      <c r="N29" s="161"/>
      <c r="O29" s="161"/>
      <c r="P29" s="161"/>
      <c r="Q29" s="161"/>
      <c r="R29" s="161"/>
      <c r="S29" s="161"/>
      <c r="T29" s="161"/>
      <c r="U29" s="161"/>
      <c r="V29" s="36" t="b">
        <f>U29='Inputs - Allowed'!AH29</f>
        <v>1</v>
      </c>
    </row>
    <row r="30" spans="1:22">
      <c r="A30" s="6">
        <f>'Inputs - Allowed'!A30</f>
        <v>22</v>
      </c>
      <c r="B30" s="125">
        <f>'Inputs - Allowed'!B30</f>
        <v>0</v>
      </c>
      <c r="C30" s="125">
        <f>'Inputs - Allowed'!C30</f>
        <v>0</v>
      </c>
      <c r="D30" s="125">
        <f>'Inputs - Allowed'!D30</f>
        <v>0</v>
      </c>
      <c r="E30" s="125">
        <f>'Inputs - Allowed'!E30</f>
        <v>0</v>
      </c>
      <c r="F30" s="125">
        <f>'Inputs - Allowed'!F30</f>
        <v>0</v>
      </c>
      <c r="G30" s="125">
        <f>'Inputs - Allowed'!G30</f>
        <v>0</v>
      </c>
      <c r="H30" s="125">
        <f>'Inputs - Allowed'!H30</f>
        <v>0</v>
      </c>
      <c r="I30" s="161"/>
      <c r="J30" s="161"/>
      <c r="K30" s="161"/>
      <c r="L30" s="161"/>
      <c r="M30" s="161"/>
      <c r="N30" s="161"/>
      <c r="O30" s="161"/>
      <c r="P30" s="161"/>
      <c r="Q30" s="161"/>
      <c r="R30" s="161"/>
      <c r="S30" s="161"/>
      <c r="T30" s="161"/>
      <c r="U30" s="161"/>
      <c r="V30" s="36" t="b">
        <f>U30='Inputs - Allowed'!AH30</f>
        <v>1</v>
      </c>
    </row>
    <row r="31" spans="1:22">
      <c r="A31" s="6">
        <f>'Inputs - Allowed'!A31</f>
        <v>23</v>
      </c>
      <c r="B31" s="125">
        <f>'Inputs - Allowed'!B31</f>
        <v>0</v>
      </c>
      <c r="C31" s="125">
        <f>'Inputs - Allowed'!C31</f>
        <v>0</v>
      </c>
      <c r="D31" s="125">
        <f>'Inputs - Allowed'!D31</f>
        <v>0</v>
      </c>
      <c r="E31" s="125">
        <f>'Inputs - Allowed'!E31</f>
        <v>0</v>
      </c>
      <c r="F31" s="125">
        <f>'Inputs - Allowed'!F31</f>
        <v>0</v>
      </c>
      <c r="G31" s="125">
        <f>'Inputs - Allowed'!G31</f>
        <v>0</v>
      </c>
      <c r="H31" s="125">
        <f>'Inputs - Allowed'!H31</f>
        <v>0</v>
      </c>
      <c r="I31" s="161"/>
      <c r="J31" s="161"/>
      <c r="K31" s="161"/>
      <c r="L31" s="161"/>
      <c r="M31" s="161"/>
      <c r="N31" s="161"/>
      <c r="O31" s="161"/>
      <c r="P31" s="161"/>
      <c r="Q31" s="161"/>
      <c r="R31" s="161"/>
      <c r="S31" s="161"/>
      <c r="T31" s="161"/>
      <c r="U31" s="161"/>
      <c r="V31" s="36" t="b">
        <f>U31='Inputs - Allowed'!AH31</f>
        <v>1</v>
      </c>
    </row>
    <row r="32" spans="1:22">
      <c r="A32" s="6">
        <f>'Inputs - Allowed'!A32</f>
        <v>24</v>
      </c>
      <c r="B32" s="125">
        <f>'Inputs - Allowed'!B32</f>
        <v>0</v>
      </c>
      <c r="C32" s="125">
        <f>'Inputs - Allowed'!C32</f>
        <v>0</v>
      </c>
      <c r="D32" s="125">
        <f>'Inputs - Allowed'!D32</f>
        <v>0</v>
      </c>
      <c r="E32" s="125">
        <f>'Inputs - Allowed'!E32</f>
        <v>0</v>
      </c>
      <c r="F32" s="125">
        <f>'Inputs - Allowed'!F32</f>
        <v>0</v>
      </c>
      <c r="G32" s="125">
        <f>'Inputs - Allowed'!G32</f>
        <v>0</v>
      </c>
      <c r="H32" s="125">
        <f>'Inputs - Allowed'!H32</f>
        <v>0</v>
      </c>
      <c r="I32" s="161"/>
      <c r="J32" s="161"/>
      <c r="K32" s="161"/>
      <c r="L32" s="161"/>
      <c r="M32" s="161"/>
      <c r="N32" s="161"/>
      <c r="O32" s="161"/>
      <c r="P32" s="161"/>
      <c r="Q32" s="161"/>
      <c r="R32" s="161"/>
      <c r="S32" s="161"/>
      <c r="T32" s="161"/>
      <c r="U32" s="161"/>
      <c r="V32" s="36" t="b">
        <f>U32='Inputs - Allowed'!AH32</f>
        <v>1</v>
      </c>
    </row>
    <row r="33" spans="1:22">
      <c r="A33" s="6">
        <f>'Inputs - Allowed'!A33</f>
        <v>25</v>
      </c>
      <c r="B33" s="125">
        <f>'Inputs - Allowed'!B33</f>
        <v>0</v>
      </c>
      <c r="C33" s="125">
        <f>'Inputs - Allowed'!C33</f>
        <v>0</v>
      </c>
      <c r="D33" s="125">
        <f>'Inputs - Allowed'!D33</f>
        <v>0</v>
      </c>
      <c r="E33" s="125">
        <f>'Inputs - Allowed'!E33</f>
        <v>0</v>
      </c>
      <c r="F33" s="125">
        <f>'Inputs - Allowed'!F33</f>
        <v>0</v>
      </c>
      <c r="G33" s="125">
        <f>'Inputs - Allowed'!G33</f>
        <v>0</v>
      </c>
      <c r="H33" s="125">
        <f>'Inputs - Allowed'!H33</f>
        <v>0</v>
      </c>
      <c r="I33" s="161"/>
      <c r="J33" s="161"/>
      <c r="K33" s="161"/>
      <c r="L33" s="161"/>
      <c r="M33" s="161"/>
      <c r="N33" s="161"/>
      <c r="O33" s="161"/>
      <c r="P33" s="161"/>
      <c r="Q33" s="161"/>
      <c r="R33" s="161"/>
      <c r="S33" s="161"/>
      <c r="T33" s="161"/>
      <c r="U33" s="161"/>
      <c r="V33" s="36" t="b">
        <f>U33='Inputs - Allowed'!AH33</f>
        <v>1</v>
      </c>
    </row>
    <row r="34" spans="1:22">
      <c r="A34" s="6">
        <f>'Inputs - Allowed'!A34</f>
        <v>26</v>
      </c>
      <c r="B34" s="125">
        <f>'Inputs - Allowed'!B34</f>
        <v>0</v>
      </c>
      <c r="C34" s="125">
        <f>'Inputs - Allowed'!C34</f>
        <v>0</v>
      </c>
      <c r="D34" s="125">
        <f>'Inputs - Allowed'!D34</f>
        <v>0</v>
      </c>
      <c r="E34" s="125">
        <f>'Inputs - Allowed'!E34</f>
        <v>0</v>
      </c>
      <c r="F34" s="125">
        <f>'Inputs - Allowed'!F34</f>
        <v>0</v>
      </c>
      <c r="G34" s="125">
        <f>'Inputs - Allowed'!G34</f>
        <v>0</v>
      </c>
      <c r="H34" s="125">
        <f>'Inputs - Allowed'!H34</f>
        <v>0</v>
      </c>
      <c r="I34" s="161"/>
      <c r="J34" s="161"/>
      <c r="K34" s="161"/>
      <c r="L34" s="161"/>
      <c r="M34" s="161"/>
      <c r="N34" s="161"/>
      <c r="O34" s="161"/>
      <c r="P34" s="161"/>
      <c r="Q34" s="161"/>
      <c r="R34" s="161"/>
      <c r="S34" s="161"/>
      <c r="T34" s="161"/>
      <c r="U34" s="161"/>
      <c r="V34" s="36" t="b">
        <f>U34='Inputs - Allowed'!AH34</f>
        <v>1</v>
      </c>
    </row>
    <row r="35" spans="1:22">
      <c r="A35" s="6">
        <f>'Inputs - Allowed'!A35</f>
        <v>27</v>
      </c>
      <c r="B35" s="125">
        <f>'Inputs - Allowed'!B35</f>
        <v>0</v>
      </c>
      <c r="C35" s="125">
        <f>'Inputs - Allowed'!C35</f>
        <v>0</v>
      </c>
      <c r="D35" s="125">
        <f>'Inputs - Allowed'!D35</f>
        <v>0</v>
      </c>
      <c r="E35" s="125">
        <f>'Inputs - Allowed'!E35</f>
        <v>0</v>
      </c>
      <c r="F35" s="125">
        <f>'Inputs - Allowed'!F35</f>
        <v>0</v>
      </c>
      <c r="G35" s="125">
        <f>'Inputs - Allowed'!G35</f>
        <v>0</v>
      </c>
      <c r="H35" s="125">
        <f>'Inputs - Allowed'!H35</f>
        <v>0</v>
      </c>
      <c r="I35" s="161"/>
      <c r="J35" s="161"/>
      <c r="K35" s="161"/>
      <c r="L35" s="161"/>
      <c r="M35" s="161"/>
      <c r="N35" s="161"/>
      <c r="O35" s="161"/>
      <c r="P35" s="161"/>
      <c r="Q35" s="161"/>
      <c r="R35" s="161"/>
      <c r="S35" s="161"/>
      <c r="T35" s="161"/>
      <c r="U35" s="161"/>
      <c r="V35" s="36" t="b">
        <f>U35='Inputs - Allowed'!AH35</f>
        <v>1</v>
      </c>
    </row>
    <row r="36" spans="1:22">
      <c r="A36" s="6">
        <f>'Inputs - Allowed'!A36</f>
        <v>28</v>
      </c>
      <c r="B36" s="125">
        <f>'Inputs - Allowed'!B36</f>
        <v>0</v>
      </c>
      <c r="C36" s="125">
        <f>'Inputs - Allowed'!C36</f>
        <v>0</v>
      </c>
      <c r="D36" s="125">
        <f>'Inputs - Allowed'!D36</f>
        <v>0</v>
      </c>
      <c r="E36" s="125">
        <f>'Inputs - Allowed'!E36</f>
        <v>0</v>
      </c>
      <c r="F36" s="125">
        <f>'Inputs - Allowed'!F36</f>
        <v>0</v>
      </c>
      <c r="G36" s="125">
        <f>'Inputs - Allowed'!G36</f>
        <v>0</v>
      </c>
      <c r="H36" s="125">
        <f>'Inputs - Allowed'!H36</f>
        <v>0</v>
      </c>
      <c r="I36" s="161"/>
      <c r="J36" s="161"/>
      <c r="K36" s="161"/>
      <c r="L36" s="161"/>
      <c r="M36" s="161"/>
      <c r="N36" s="161"/>
      <c r="O36" s="161"/>
      <c r="P36" s="161"/>
      <c r="Q36" s="161"/>
      <c r="R36" s="161"/>
      <c r="S36" s="161"/>
      <c r="T36" s="161"/>
      <c r="U36" s="161"/>
      <c r="V36" s="36" t="b">
        <f>U36='Inputs - Allowed'!AH36</f>
        <v>1</v>
      </c>
    </row>
    <row r="37" spans="1:22">
      <c r="A37" s="6">
        <f>'Inputs - Allowed'!A37</f>
        <v>29</v>
      </c>
      <c r="B37" s="125">
        <f>'Inputs - Allowed'!B37</f>
        <v>0</v>
      </c>
      <c r="C37" s="125">
        <f>'Inputs - Allowed'!C37</f>
        <v>0</v>
      </c>
      <c r="D37" s="125">
        <f>'Inputs - Allowed'!D37</f>
        <v>0</v>
      </c>
      <c r="E37" s="125">
        <f>'Inputs - Allowed'!E37</f>
        <v>0</v>
      </c>
      <c r="F37" s="125">
        <f>'Inputs - Allowed'!F37</f>
        <v>0</v>
      </c>
      <c r="G37" s="125">
        <f>'Inputs - Allowed'!G37</f>
        <v>0</v>
      </c>
      <c r="H37" s="125">
        <f>'Inputs - Allowed'!H37</f>
        <v>0</v>
      </c>
      <c r="I37" s="161"/>
      <c r="J37" s="161"/>
      <c r="K37" s="161"/>
      <c r="L37" s="161"/>
      <c r="M37" s="161"/>
      <c r="N37" s="161"/>
      <c r="O37" s="161"/>
      <c r="P37" s="161"/>
      <c r="Q37" s="161"/>
      <c r="R37" s="161"/>
      <c r="S37" s="161"/>
      <c r="T37" s="161"/>
      <c r="U37" s="161"/>
      <c r="V37" s="36" t="b">
        <f>U37='Inputs - Allowed'!AH37</f>
        <v>1</v>
      </c>
    </row>
    <row r="38" spans="1:22">
      <c r="A38" s="6">
        <f>'Inputs - Allowed'!A38</f>
        <v>30</v>
      </c>
      <c r="B38" s="125">
        <f>'Inputs - Allowed'!B38</f>
        <v>0</v>
      </c>
      <c r="C38" s="125">
        <f>'Inputs - Allowed'!C38</f>
        <v>0</v>
      </c>
      <c r="D38" s="125">
        <f>'Inputs - Allowed'!D38</f>
        <v>0</v>
      </c>
      <c r="E38" s="125">
        <f>'Inputs - Allowed'!E38</f>
        <v>0</v>
      </c>
      <c r="F38" s="125">
        <f>'Inputs - Allowed'!F38</f>
        <v>0</v>
      </c>
      <c r="G38" s="125">
        <f>'Inputs - Allowed'!G38</f>
        <v>0</v>
      </c>
      <c r="H38" s="125">
        <f>'Inputs - Allowed'!H38</f>
        <v>0</v>
      </c>
      <c r="I38" s="161"/>
      <c r="J38" s="161"/>
      <c r="K38" s="161"/>
      <c r="L38" s="161"/>
      <c r="M38" s="161"/>
      <c r="N38" s="161"/>
      <c r="O38" s="161"/>
      <c r="P38" s="161"/>
      <c r="Q38" s="161"/>
      <c r="R38" s="161"/>
      <c r="S38" s="161"/>
      <c r="T38" s="161"/>
      <c r="U38" s="161"/>
      <c r="V38" s="36" t="b">
        <f>U38='Inputs - Allowed'!AH38</f>
        <v>1</v>
      </c>
    </row>
    <row r="39" spans="1:22">
      <c r="A39" s="6">
        <f>'Inputs - Allowed'!A39</f>
        <v>31</v>
      </c>
      <c r="B39" s="125">
        <f>'Inputs - Allowed'!B39</f>
        <v>0</v>
      </c>
      <c r="C39" s="125">
        <f>'Inputs - Allowed'!C39</f>
        <v>0</v>
      </c>
      <c r="D39" s="125">
        <f>'Inputs - Allowed'!D39</f>
        <v>0</v>
      </c>
      <c r="E39" s="125">
        <f>'Inputs - Allowed'!E39</f>
        <v>0</v>
      </c>
      <c r="F39" s="125">
        <f>'Inputs - Allowed'!F39</f>
        <v>0</v>
      </c>
      <c r="G39" s="125">
        <f>'Inputs - Allowed'!G39</f>
        <v>0</v>
      </c>
      <c r="H39" s="125">
        <f>'Inputs - Allowed'!H39</f>
        <v>0</v>
      </c>
      <c r="I39" s="161"/>
      <c r="J39" s="161"/>
      <c r="K39" s="161"/>
      <c r="L39" s="161"/>
      <c r="M39" s="161"/>
      <c r="N39" s="161"/>
      <c r="O39" s="161"/>
      <c r="P39" s="161"/>
      <c r="Q39" s="161"/>
      <c r="R39" s="161"/>
      <c r="S39" s="161"/>
      <c r="T39" s="161"/>
      <c r="U39" s="161"/>
      <c r="V39" s="36" t="b">
        <f>U39='Inputs - Allowed'!AH39</f>
        <v>1</v>
      </c>
    </row>
    <row r="40" spans="1:22">
      <c r="A40" s="6">
        <f>'Inputs - Allowed'!A40</f>
        <v>32</v>
      </c>
      <c r="B40" s="125">
        <f>'Inputs - Allowed'!B40</f>
        <v>0</v>
      </c>
      <c r="C40" s="125">
        <f>'Inputs - Allowed'!C40</f>
        <v>0</v>
      </c>
      <c r="D40" s="125">
        <f>'Inputs - Allowed'!D40</f>
        <v>0</v>
      </c>
      <c r="E40" s="125">
        <f>'Inputs - Allowed'!E40</f>
        <v>0</v>
      </c>
      <c r="F40" s="125">
        <f>'Inputs - Allowed'!F40</f>
        <v>0</v>
      </c>
      <c r="G40" s="125">
        <f>'Inputs - Allowed'!G40</f>
        <v>0</v>
      </c>
      <c r="H40" s="125">
        <f>'Inputs - Allowed'!H40</f>
        <v>0</v>
      </c>
      <c r="I40" s="161"/>
      <c r="J40" s="161"/>
      <c r="K40" s="161"/>
      <c r="L40" s="161"/>
      <c r="M40" s="161"/>
      <c r="N40" s="161"/>
      <c r="O40" s="161"/>
      <c r="P40" s="161"/>
      <c r="Q40" s="161"/>
      <c r="R40" s="161"/>
      <c r="S40" s="161"/>
      <c r="T40" s="161"/>
      <c r="U40" s="161"/>
      <c r="V40" s="36" t="b">
        <f>U40='Inputs - Allowed'!AH40</f>
        <v>1</v>
      </c>
    </row>
    <row r="41" spans="1:22">
      <c r="A41" s="6">
        <f>'Inputs - Allowed'!A41</f>
        <v>33</v>
      </c>
      <c r="B41" s="125">
        <f>'Inputs - Allowed'!B41</f>
        <v>0</v>
      </c>
      <c r="C41" s="125">
        <f>'Inputs - Allowed'!C41</f>
        <v>0</v>
      </c>
      <c r="D41" s="125">
        <f>'Inputs - Allowed'!D41</f>
        <v>0</v>
      </c>
      <c r="E41" s="125">
        <f>'Inputs - Allowed'!E41</f>
        <v>0</v>
      </c>
      <c r="F41" s="125">
        <f>'Inputs - Allowed'!F41</f>
        <v>0</v>
      </c>
      <c r="G41" s="125">
        <f>'Inputs - Allowed'!G41</f>
        <v>0</v>
      </c>
      <c r="H41" s="125">
        <f>'Inputs - Allowed'!H41</f>
        <v>0</v>
      </c>
      <c r="I41" s="161"/>
      <c r="J41" s="161"/>
      <c r="K41" s="161"/>
      <c r="L41" s="161"/>
      <c r="M41" s="161"/>
      <c r="N41" s="161"/>
      <c r="O41" s="161"/>
      <c r="P41" s="161"/>
      <c r="Q41" s="161"/>
      <c r="R41" s="161"/>
      <c r="S41" s="161"/>
      <c r="T41" s="161"/>
      <c r="U41" s="161"/>
      <c r="V41" s="36" t="b">
        <f>U41='Inputs - Allowed'!AH41</f>
        <v>1</v>
      </c>
    </row>
    <row r="42" spans="1:22">
      <c r="A42" s="6">
        <f>'Inputs - Allowed'!A42</f>
        <v>34</v>
      </c>
      <c r="B42" s="125">
        <f>'Inputs - Allowed'!B42</f>
        <v>0</v>
      </c>
      <c r="C42" s="125">
        <f>'Inputs - Allowed'!C42</f>
        <v>0</v>
      </c>
      <c r="D42" s="125">
        <f>'Inputs - Allowed'!D42</f>
        <v>0</v>
      </c>
      <c r="E42" s="125">
        <f>'Inputs - Allowed'!E42</f>
        <v>0</v>
      </c>
      <c r="F42" s="125">
        <f>'Inputs - Allowed'!F42</f>
        <v>0</v>
      </c>
      <c r="G42" s="125">
        <f>'Inputs - Allowed'!G42</f>
        <v>0</v>
      </c>
      <c r="H42" s="125">
        <f>'Inputs - Allowed'!H42</f>
        <v>0</v>
      </c>
      <c r="I42" s="161"/>
      <c r="J42" s="161"/>
      <c r="K42" s="161"/>
      <c r="L42" s="161"/>
      <c r="M42" s="161"/>
      <c r="N42" s="161"/>
      <c r="O42" s="161"/>
      <c r="P42" s="161"/>
      <c r="Q42" s="161"/>
      <c r="R42" s="161"/>
      <c r="S42" s="161"/>
      <c r="T42" s="161"/>
      <c r="U42" s="161"/>
      <c r="V42" s="36" t="b">
        <f>U42='Inputs - Allowed'!AH42</f>
        <v>1</v>
      </c>
    </row>
    <row r="43" spans="1:22">
      <c r="A43" s="6">
        <f>'Inputs - Allowed'!A43</f>
        <v>35</v>
      </c>
      <c r="B43" s="125">
        <f>'Inputs - Allowed'!B43</f>
        <v>0</v>
      </c>
      <c r="C43" s="125">
        <f>'Inputs - Allowed'!C43</f>
        <v>0</v>
      </c>
      <c r="D43" s="125">
        <f>'Inputs - Allowed'!D43</f>
        <v>0</v>
      </c>
      <c r="E43" s="125">
        <f>'Inputs - Allowed'!E43</f>
        <v>0</v>
      </c>
      <c r="F43" s="125">
        <f>'Inputs - Allowed'!F43</f>
        <v>0</v>
      </c>
      <c r="G43" s="125">
        <f>'Inputs - Allowed'!G43</f>
        <v>0</v>
      </c>
      <c r="H43" s="125">
        <f>'Inputs - Allowed'!H43</f>
        <v>0</v>
      </c>
      <c r="I43" s="161"/>
      <c r="J43" s="161"/>
      <c r="K43" s="161"/>
      <c r="L43" s="161"/>
      <c r="M43" s="161"/>
      <c r="N43" s="161"/>
      <c r="O43" s="161"/>
      <c r="P43" s="161"/>
      <c r="Q43" s="161"/>
      <c r="R43" s="161"/>
      <c r="S43" s="161"/>
      <c r="T43" s="161"/>
      <c r="U43" s="161"/>
      <c r="V43" s="36" t="b">
        <f>U43='Inputs - Allowed'!AH43</f>
        <v>1</v>
      </c>
    </row>
    <row r="44" spans="1:22">
      <c r="A44" s="6">
        <f>'Inputs - Allowed'!A44</f>
        <v>36</v>
      </c>
      <c r="B44" s="125">
        <f>'Inputs - Allowed'!B44</f>
        <v>0</v>
      </c>
      <c r="C44" s="125">
        <f>'Inputs - Allowed'!C44</f>
        <v>0</v>
      </c>
      <c r="D44" s="125">
        <f>'Inputs - Allowed'!D44</f>
        <v>0</v>
      </c>
      <c r="E44" s="125">
        <f>'Inputs - Allowed'!E44</f>
        <v>0</v>
      </c>
      <c r="F44" s="125">
        <f>'Inputs - Allowed'!F44</f>
        <v>0</v>
      </c>
      <c r="G44" s="125">
        <f>'Inputs - Allowed'!G44</f>
        <v>0</v>
      </c>
      <c r="H44" s="125">
        <f>'Inputs - Allowed'!H44</f>
        <v>0</v>
      </c>
      <c r="I44" s="161"/>
      <c r="J44" s="161"/>
      <c r="K44" s="161"/>
      <c r="L44" s="161"/>
      <c r="M44" s="161"/>
      <c r="N44" s="161"/>
      <c r="O44" s="161"/>
      <c r="P44" s="161"/>
      <c r="Q44" s="161"/>
      <c r="R44" s="161"/>
      <c r="S44" s="161"/>
      <c r="T44" s="161"/>
      <c r="U44" s="161"/>
      <c r="V44" s="36" t="b">
        <f>U44='Inputs - Allowed'!AH44</f>
        <v>1</v>
      </c>
    </row>
    <row r="45" spans="1:22">
      <c r="A45" s="6">
        <f>'Inputs - Allowed'!A45</f>
        <v>37</v>
      </c>
      <c r="B45" s="125">
        <f>'Inputs - Allowed'!B45</f>
        <v>0</v>
      </c>
      <c r="C45" s="125">
        <f>'Inputs - Allowed'!C45</f>
        <v>0</v>
      </c>
      <c r="D45" s="125">
        <f>'Inputs - Allowed'!D45</f>
        <v>0</v>
      </c>
      <c r="E45" s="125">
        <f>'Inputs - Allowed'!E45</f>
        <v>0</v>
      </c>
      <c r="F45" s="125">
        <f>'Inputs - Allowed'!F45</f>
        <v>0</v>
      </c>
      <c r="G45" s="125">
        <f>'Inputs - Allowed'!G45</f>
        <v>0</v>
      </c>
      <c r="H45" s="125">
        <f>'Inputs - Allowed'!H45</f>
        <v>0</v>
      </c>
      <c r="I45" s="161"/>
      <c r="J45" s="161"/>
      <c r="K45" s="161"/>
      <c r="L45" s="161"/>
      <c r="M45" s="161"/>
      <c r="N45" s="161"/>
      <c r="O45" s="161"/>
      <c r="P45" s="161"/>
      <c r="Q45" s="161"/>
      <c r="R45" s="161"/>
      <c r="S45" s="161"/>
      <c r="T45" s="161"/>
      <c r="U45" s="161"/>
      <c r="V45" s="36" t="b">
        <f>U45='Inputs - Allowed'!AH45</f>
        <v>1</v>
      </c>
    </row>
    <row r="46" spans="1:22">
      <c r="A46" s="6">
        <f>'Inputs - Allowed'!A46</f>
        <v>38</v>
      </c>
      <c r="B46" s="125">
        <f>'Inputs - Allowed'!B46</f>
        <v>0</v>
      </c>
      <c r="C46" s="125">
        <f>'Inputs - Allowed'!C46</f>
        <v>0</v>
      </c>
      <c r="D46" s="125">
        <f>'Inputs - Allowed'!D46</f>
        <v>0</v>
      </c>
      <c r="E46" s="125">
        <f>'Inputs - Allowed'!E46</f>
        <v>0</v>
      </c>
      <c r="F46" s="125">
        <f>'Inputs - Allowed'!F46</f>
        <v>0</v>
      </c>
      <c r="G46" s="125">
        <f>'Inputs - Allowed'!G46</f>
        <v>0</v>
      </c>
      <c r="H46" s="125">
        <f>'Inputs - Allowed'!H46</f>
        <v>0</v>
      </c>
      <c r="I46" s="161"/>
      <c r="J46" s="161"/>
      <c r="K46" s="161"/>
      <c r="L46" s="161"/>
      <c r="M46" s="161"/>
      <c r="N46" s="161"/>
      <c r="O46" s="161"/>
      <c r="P46" s="161"/>
      <c r="Q46" s="161"/>
      <c r="R46" s="161"/>
      <c r="S46" s="161"/>
      <c r="T46" s="161"/>
      <c r="U46" s="161"/>
      <c r="V46" s="36" t="b">
        <f>U46='Inputs - Allowed'!AH46</f>
        <v>1</v>
      </c>
    </row>
    <row r="47" spans="1:22">
      <c r="A47" s="6">
        <f>'Inputs - Allowed'!A47</f>
        <v>39</v>
      </c>
      <c r="B47" s="125">
        <f>'Inputs - Allowed'!B47</f>
        <v>0</v>
      </c>
      <c r="C47" s="125">
        <f>'Inputs - Allowed'!C47</f>
        <v>0</v>
      </c>
      <c r="D47" s="125">
        <f>'Inputs - Allowed'!D47</f>
        <v>0</v>
      </c>
      <c r="E47" s="125">
        <f>'Inputs - Allowed'!E47</f>
        <v>0</v>
      </c>
      <c r="F47" s="125">
        <f>'Inputs - Allowed'!F47</f>
        <v>0</v>
      </c>
      <c r="G47" s="125">
        <f>'Inputs - Allowed'!G47</f>
        <v>0</v>
      </c>
      <c r="H47" s="125">
        <f>'Inputs - Allowed'!H47</f>
        <v>0</v>
      </c>
      <c r="I47" s="161"/>
      <c r="J47" s="161"/>
      <c r="K47" s="161"/>
      <c r="L47" s="161"/>
      <c r="M47" s="161"/>
      <c r="N47" s="161"/>
      <c r="O47" s="161"/>
      <c r="P47" s="161"/>
      <c r="Q47" s="161"/>
      <c r="R47" s="161"/>
      <c r="S47" s="161"/>
      <c r="T47" s="161"/>
      <c r="U47" s="161"/>
      <c r="V47" s="36" t="b">
        <f>U47='Inputs - Allowed'!AH47</f>
        <v>1</v>
      </c>
    </row>
    <row r="48" spans="1:22">
      <c r="A48" s="6">
        <f>'Inputs - Allowed'!A48</f>
        <v>40</v>
      </c>
      <c r="B48" s="125">
        <f>'Inputs - Allowed'!B48</f>
        <v>0</v>
      </c>
      <c r="C48" s="125">
        <f>'Inputs - Allowed'!C48</f>
        <v>0</v>
      </c>
      <c r="D48" s="125">
        <f>'Inputs - Allowed'!D48</f>
        <v>0</v>
      </c>
      <c r="E48" s="125">
        <f>'Inputs - Allowed'!E48</f>
        <v>0</v>
      </c>
      <c r="F48" s="125">
        <f>'Inputs - Allowed'!F48</f>
        <v>0</v>
      </c>
      <c r="G48" s="125">
        <f>'Inputs - Allowed'!G48</f>
        <v>0</v>
      </c>
      <c r="H48" s="125">
        <f>'Inputs - Allowed'!H48</f>
        <v>0</v>
      </c>
      <c r="I48" s="161"/>
      <c r="J48" s="161"/>
      <c r="K48" s="161"/>
      <c r="L48" s="161"/>
      <c r="M48" s="161"/>
      <c r="N48" s="161"/>
      <c r="O48" s="161"/>
      <c r="P48" s="161"/>
      <c r="Q48" s="161"/>
      <c r="R48" s="161"/>
      <c r="S48" s="161"/>
      <c r="T48" s="161"/>
      <c r="U48" s="161"/>
      <c r="V48" s="36" t="b">
        <f>U48='Inputs - Allowed'!AH48</f>
        <v>1</v>
      </c>
    </row>
    <row r="49" spans="1:22">
      <c r="A49" s="6">
        <f>'Inputs - Allowed'!A49</f>
        <v>41</v>
      </c>
      <c r="B49" s="125">
        <f>'Inputs - Allowed'!B49</f>
        <v>0</v>
      </c>
      <c r="C49" s="125">
        <f>'Inputs - Allowed'!C49</f>
        <v>0</v>
      </c>
      <c r="D49" s="125">
        <f>'Inputs - Allowed'!D49</f>
        <v>0</v>
      </c>
      <c r="E49" s="125">
        <f>'Inputs - Allowed'!E49</f>
        <v>0</v>
      </c>
      <c r="F49" s="125">
        <f>'Inputs - Allowed'!F49</f>
        <v>0</v>
      </c>
      <c r="G49" s="125">
        <f>'Inputs - Allowed'!G49</f>
        <v>0</v>
      </c>
      <c r="H49" s="125">
        <f>'Inputs - Allowed'!H49</f>
        <v>0</v>
      </c>
      <c r="I49" s="161"/>
      <c r="J49" s="161"/>
      <c r="K49" s="161"/>
      <c r="L49" s="161"/>
      <c r="M49" s="161"/>
      <c r="N49" s="161"/>
      <c r="O49" s="161"/>
      <c r="P49" s="161"/>
      <c r="Q49" s="161"/>
      <c r="R49" s="161"/>
      <c r="S49" s="161"/>
      <c r="T49" s="161"/>
      <c r="U49" s="161"/>
      <c r="V49" s="36" t="b">
        <f>U49='Inputs - Allowed'!AH49</f>
        <v>1</v>
      </c>
    </row>
    <row r="50" spans="1:22">
      <c r="A50" s="6">
        <f>'Inputs - Allowed'!A50</f>
        <v>42</v>
      </c>
      <c r="B50" s="125">
        <f>'Inputs - Allowed'!B50</f>
        <v>0</v>
      </c>
      <c r="C50" s="125">
        <f>'Inputs - Allowed'!C50</f>
        <v>0</v>
      </c>
      <c r="D50" s="125">
        <f>'Inputs - Allowed'!D50</f>
        <v>0</v>
      </c>
      <c r="E50" s="125">
        <f>'Inputs - Allowed'!E50</f>
        <v>0</v>
      </c>
      <c r="F50" s="125">
        <f>'Inputs - Allowed'!F50</f>
        <v>0</v>
      </c>
      <c r="G50" s="125">
        <f>'Inputs - Allowed'!G50</f>
        <v>0</v>
      </c>
      <c r="H50" s="125">
        <f>'Inputs - Allowed'!H50</f>
        <v>0</v>
      </c>
      <c r="I50" s="161"/>
      <c r="J50" s="161"/>
      <c r="K50" s="161"/>
      <c r="L50" s="161"/>
      <c r="M50" s="161"/>
      <c r="N50" s="161"/>
      <c r="O50" s="161"/>
      <c r="P50" s="161"/>
      <c r="Q50" s="161"/>
      <c r="R50" s="161"/>
      <c r="S50" s="161"/>
      <c r="T50" s="161"/>
      <c r="U50" s="161"/>
      <c r="V50" s="36" t="b">
        <f>U50='Inputs - Allowed'!AH50</f>
        <v>1</v>
      </c>
    </row>
    <row r="51" spans="1:22">
      <c r="A51" s="6">
        <f>'Inputs - Allowed'!A51</f>
        <v>43</v>
      </c>
      <c r="B51" s="125">
        <f>'Inputs - Allowed'!B51</f>
        <v>0</v>
      </c>
      <c r="C51" s="125">
        <f>'Inputs - Allowed'!C51</f>
        <v>0</v>
      </c>
      <c r="D51" s="125">
        <f>'Inputs - Allowed'!D51</f>
        <v>0</v>
      </c>
      <c r="E51" s="125">
        <f>'Inputs - Allowed'!E51</f>
        <v>0</v>
      </c>
      <c r="F51" s="125">
        <f>'Inputs - Allowed'!F51</f>
        <v>0</v>
      </c>
      <c r="G51" s="125">
        <f>'Inputs - Allowed'!G51</f>
        <v>0</v>
      </c>
      <c r="H51" s="125">
        <f>'Inputs - Allowed'!H51</f>
        <v>0</v>
      </c>
      <c r="I51" s="161"/>
      <c r="J51" s="161"/>
      <c r="K51" s="161"/>
      <c r="L51" s="161"/>
      <c r="M51" s="161"/>
      <c r="N51" s="161"/>
      <c r="O51" s="161"/>
      <c r="P51" s="161"/>
      <c r="Q51" s="161"/>
      <c r="R51" s="161"/>
      <c r="S51" s="161"/>
      <c r="T51" s="161"/>
      <c r="U51" s="161"/>
      <c r="V51" s="36" t="b">
        <f>U51='Inputs - Allowed'!AH51</f>
        <v>1</v>
      </c>
    </row>
    <row r="52" spans="1:22">
      <c r="A52" s="6">
        <f>'Inputs - Allowed'!A52</f>
        <v>44</v>
      </c>
      <c r="B52" s="125">
        <f>'Inputs - Allowed'!B52</f>
        <v>0</v>
      </c>
      <c r="C52" s="125">
        <f>'Inputs - Allowed'!C52</f>
        <v>0</v>
      </c>
      <c r="D52" s="125">
        <f>'Inputs - Allowed'!D52</f>
        <v>0</v>
      </c>
      <c r="E52" s="125">
        <f>'Inputs - Allowed'!E52</f>
        <v>0</v>
      </c>
      <c r="F52" s="125">
        <f>'Inputs - Allowed'!F52</f>
        <v>0</v>
      </c>
      <c r="G52" s="125">
        <f>'Inputs - Allowed'!G52</f>
        <v>0</v>
      </c>
      <c r="H52" s="125">
        <f>'Inputs - Allowed'!H52</f>
        <v>0</v>
      </c>
      <c r="I52" s="161"/>
      <c r="J52" s="161"/>
      <c r="K52" s="161"/>
      <c r="L52" s="161"/>
      <c r="M52" s="161"/>
      <c r="N52" s="161"/>
      <c r="O52" s="161"/>
      <c r="P52" s="161"/>
      <c r="Q52" s="161"/>
      <c r="R52" s="161"/>
      <c r="S52" s="161"/>
      <c r="T52" s="161"/>
      <c r="U52" s="161"/>
      <c r="V52" s="36" t="b">
        <f>U52='Inputs - Allowed'!AH52</f>
        <v>1</v>
      </c>
    </row>
    <row r="53" spans="1:22">
      <c r="A53" s="6">
        <f>'Inputs - Allowed'!A53</f>
        <v>45</v>
      </c>
      <c r="B53" s="125">
        <f>'Inputs - Allowed'!B53</f>
        <v>0</v>
      </c>
      <c r="C53" s="125">
        <f>'Inputs - Allowed'!C53</f>
        <v>0</v>
      </c>
      <c r="D53" s="125">
        <f>'Inputs - Allowed'!D53</f>
        <v>0</v>
      </c>
      <c r="E53" s="125">
        <f>'Inputs - Allowed'!E53</f>
        <v>0</v>
      </c>
      <c r="F53" s="125">
        <f>'Inputs - Allowed'!F53</f>
        <v>0</v>
      </c>
      <c r="G53" s="125">
        <f>'Inputs - Allowed'!G53</f>
        <v>0</v>
      </c>
      <c r="H53" s="125">
        <f>'Inputs - Allowed'!H53</f>
        <v>0</v>
      </c>
      <c r="I53" s="161"/>
      <c r="J53" s="161"/>
      <c r="K53" s="161"/>
      <c r="L53" s="161"/>
      <c r="M53" s="161"/>
      <c r="N53" s="161"/>
      <c r="O53" s="161"/>
      <c r="P53" s="161"/>
      <c r="Q53" s="161"/>
      <c r="R53" s="161"/>
      <c r="S53" s="161"/>
      <c r="T53" s="161"/>
      <c r="U53" s="161"/>
      <c r="V53" s="36" t="b">
        <f>U53='Inputs - Allowed'!AH53</f>
        <v>1</v>
      </c>
    </row>
    <row r="54" spans="1:22">
      <c r="A54" s="6">
        <f>'Inputs - Allowed'!A54</f>
        <v>46</v>
      </c>
      <c r="B54" s="125">
        <f>'Inputs - Allowed'!B54</f>
        <v>0</v>
      </c>
      <c r="C54" s="125">
        <f>'Inputs - Allowed'!C54</f>
        <v>0</v>
      </c>
      <c r="D54" s="125">
        <f>'Inputs - Allowed'!D54</f>
        <v>0</v>
      </c>
      <c r="E54" s="125">
        <f>'Inputs - Allowed'!E54</f>
        <v>0</v>
      </c>
      <c r="F54" s="125">
        <f>'Inputs - Allowed'!F54</f>
        <v>0</v>
      </c>
      <c r="G54" s="125">
        <f>'Inputs - Allowed'!G54</f>
        <v>0</v>
      </c>
      <c r="H54" s="125">
        <f>'Inputs - Allowed'!H54</f>
        <v>0</v>
      </c>
      <c r="I54" s="161"/>
      <c r="J54" s="161"/>
      <c r="K54" s="161"/>
      <c r="L54" s="161"/>
      <c r="M54" s="161"/>
      <c r="N54" s="161"/>
      <c r="O54" s="161"/>
      <c r="P54" s="161"/>
      <c r="Q54" s="161"/>
      <c r="R54" s="161"/>
      <c r="S54" s="161"/>
      <c r="T54" s="161"/>
      <c r="U54" s="161"/>
      <c r="V54" s="36" t="b">
        <f>U54='Inputs - Allowed'!AH54</f>
        <v>1</v>
      </c>
    </row>
    <row r="55" spans="1:22">
      <c r="A55" s="6">
        <f>'Inputs - Allowed'!A55</f>
        <v>47</v>
      </c>
      <c r="B55" s="125">
        <f>'Inputs - Allowed'!B55</f>
        <v>0</v>
      </c>
      <c r="C55" s="125">
        <f>'Inputs - Allowed'!C55</f>
        <v>0</v>
      </c>
      <c r="D55" s="125">
        <f>'Inputs - Allowed'!D55</f>
        <v>0</v>
      </c>
      <c r="E55" s="125">
        <f>'Inputs - Allowed'!E55</f>
        <v>0</v>
      </c>
      <c r="F55" s="125">
        <f>'Inputs - Allowed'!F55</f>
        <v>0</v>
      </c>
      <c r="G55" s="125">
        <f>'Inputs - Allowed'!G55</f>
        <v>0</v>
      </c>
      <c r="H55" s="125">
        <f>'Inputs - Allowed'!H55</f>
        <v>0</v>
      </c>
      <c r="I55" s="161"/>
      <c r="J55" s="161"/>
      <c r="K55" s="161"/>
      <c r="L55" s="161"/>
      <c r="M55" s="161"/>
      <c r="N55" s="161"/>
      <c r="O55" s="161"/>
      <c r="P55" s="161"/>
      <c r="Q55" s="161"/>
      <c r="R55" s="161"/>
      <c r="S55" s="161"/>
      <c r="T55" s="161"/>
      <c r="U55" s="161"/>
      <c r="V55" s="36" t="b">
        <f>U55='Inputs - Allowed'!AH55</f>
        <v>1</v>
      </c>
    </row>
    <row r="56" spans="1:22">
      <c r="A56" s="6">
        <f>'Inputs - Allowed'!A56</f>
        <v>48</v>
      </c>
      <c r="B56" s="125">
        <f>'Inputs - Allowed'!B56</f>
        <v>0</v>
      </c>
      <c r="C56" s="125">
        <f>'Inputs - Allowed'!C56</f>
        <v>0</v>
      </c>
      <c r="D56" s="125">
        <f>'Inputs - Allowed'!D56</f>
        <v>0</v>
      </c>
      <c r="E56" s="125">
        <f>'Inputs - Allowed'!E56</f>
        <v>0</v>
      </c>
      <c r="F56" s="125">
        <f>'Inputs - Allowed'!F56</f>
        <v>0</v>
      </c>
      <c r="G56" s="125">
        <f>'Inputs - Allowed'!G56</f>
        <v>0</v>
      </c>
      <c r="H56" s="125">
        <f>'Inputs - Allowed'!H56</f>
        <v>0</v>
      </c>
      <c r="I56" s="161"/>
      <c r="J56" s="161"/>
      <c r="K56" s="161"/>
      <c r="L56" s="161"/>
      <c r="M56" s="161"/>
      <c r="N56" s="161"/>
      <c r="O56" s="161"/>
      <c r="P56" s="161"/>
      <c r="Q56" s="161"/>
      <c r="R56" s="161"/>
      <c r="S56" s="161"/>
      <c r="T56" s="161"/>
      <c r="U56" s="161"/>
      <c r="V56" s="36" t="b">
        <f>U56='Inputs - Allowed'!AH56</f>
        <v>1</v>
      </c>
    </row>
    <row r="57" spans="1:22">
      <c r="A57" s="6">
        <f>'Inputs - Allowed'!A57</f>
        <v>49</v>
      </c>
      <c r="B57" s="125">
        <f>'Inputs - Allowed'!B57</f>
        <v>0</v>
      </c>
      <c r="C57" s="125">
        <f>'Inputs - Allowed'!C57</f>
        <v>0</v>
      </c>
      <c r="D57" s="125">
        <f>'Inputs - Allowed'!D57</f>
        <v>0</v>
      </c>
      <c r="E57" s="125">
        <f>'Inputs - Allowed'!E57</f>
        <v>0</v>
      </c>
      <c r="F57" s="125">
        <f>'Inputs - Allowed'!F57</f>
        <v>0</v>
      </c>
      <c r="G57" s="125">
        <f>'Inputs - Allowed'!G57</f>
        <v>0</v>
      </c>
      <c r="H57" s="125">
        <f>'Inputs - Allowed'!H57</f>
        <v>0</v>
      </c>
      <c r="I57" s="161"/>
      <c r="J57" s="161"/>
      <c r="K57" s="161"/>
      <c r="L57" s="161"/>
      <c r="M57" s="161"/>
      <c r="N57" s="161"/>
      <c r="O57" s="161"/>
      <c r="P57" s="161"/>
      <c r="Q57" s="161"/>
      <c r="R57" s="161"/>
      <c r="S57" s="161"/>
      <c r="T57" s="161"/>
      <c r="U57" s="161"/>
      <c r="V57" s="36" t="b">
        <f>U57='Inputs - Allowed'!AH57</f>
        <v>1</v>
      </c>
    </row>
    <row r="58" spans="1:22">
      <c r="A58" s="6">
        <f>'Inputs - Allowed'!A58</f>
        <v>50</v>
      </c>
      <c r="B58" s="125">
        <f>'Inputs - Allowed'!B58</f>
        <v>0</v>
      </c>
      <c r="C58" s="125">
        <f>'Inputs - Allowed'!C58</f>
        <v>0</v>
      </c>
      <c r="D58" s="125">
        <f>'Inputs - Allowed'!D58</f>
        <v>0</v>
      </c>
      <c r="E58" s="125">
        <f>'Inputs - Allowed'!E58</f>
        <v>0</v>
      </c>
      <c r="F58" s="125">
        <f>'Inputs - Allowed'!F58</f>
        <v>0</v>
      </c>
      <c r="G58" s="125">
        <f>'Inputs - Allowed'!G58</f>
        <v>0</v>
      </c>
      <c r="H58" s="125">
        <f>'Inputs - Allowed'!H58</f>
        <v>0</v>
      </c>
      <c r="I58" s="161"/>
      <c r="J58" s="161"/>
      <c r="K58" s="161"/>
      <c r="L58" s="161"/>
      <c r="M58" s="161"/>
      <c r="N58" s="161"/>
      <c r="O58" s="161"/>
      <c r="P58" s="161"/>
      <c r="Q58" s="161"/>
      <c r="R58" s="161"/>
      <c r="S58" s="161"/>
      <c r="T58" s="161"/>
      <c r="U58" s="161"/>
      <c r="V58" s="36" t="b">
        <f>U58='Inputs - Allowed'!AH58</f>
        <v>1</v>
      </c>
    </row>
    <row r="59" spans="1:22">
      <c r="A59" s="6">
        <f>'Inputs - Allowed'!A59</f>
        <v>51</v>
      </c>
      <c r="B59" s="125">
        <f>'Inputs - Allowed'!B59</f>
        <v>0</v>
      </c>
      <c r="C59" s="125">
        <f>'Inputs - Allowed'!C59</f>
        <v>0</v>
      </c>
      <c r="D59" s="125">
        <f>'Inputs - Allowed'!D59</f>
        <v>0</v>
      </c>
      <c r="E59" s="125">
        <f>'Inputs - Allowed'!E59</f>
        <v>0</v>
      </c>
      <c r="F59" s="125">
        <f>'Inputs - Allowed'!F59</f>
        <v>0</v>
      </c>
      <c r="G59" s="125">
        <f>'Inputs - Allowed'!G59</f>
        <v>0</v>
      </c>
      <c r="H59" s="125">
        <f>'Inputs - Allowed'!H59</f>
        <v>0</v>
      </c>
      <c r="I59" s="161"/>
      <c r="J59" s="161"/>
      <c r="K59" s="161"/>
      <c r="L59" s="161"/>
      <c r="M59" s="161"/>
      <c r="N59" s="161"/>
      <c r="O59" s="161"/>
      <c r="P59" s="161"/>
      <c r="Q59" s="161"/>
      <c r="R59" s="161"/>
      <c r="S59" s="161"/>
      <c r="T59" s="161"/>
      <c r="U59" s="161"/>
      <c r="V59" s="36" t="b">
        <f>U59='Inputs - Allowed'!AH59</f>
        <v>1</v>
      </c>
    </row>
    <row r="60" spans="1:22">
      <c r="A60" s="6">
        <f>'Inputs - Allowed'!A60</f>
        <v>52</v>
      </c>
      <c r="B60" s="125">
        <f>'Inputs - Allowed'!B60</f>
        <v>0</v>
      </c>
      <c r="C60" s="125">
        <f>'Inputs - Allowed'!C60</f>
        <v>0</v>
      </c>
      <c r="D60" s="125">
        <f>'Inputs - Allowed'!D60</f>
        <v>0</v>
      </c>
      <c r="E60" s="125">
        <f>'Inputs - Allowed'!E60</f>
        <v>0</v>
      </c>
      <c r="F60" s="125">
        <f>'Inputs - Allowed'!F60</f>
        <v>0</v>
      </c>
      <c r="G60" s="125">
        <f>'Inputs - Allowed'!G60</f>
        <v>0</v>
      </c>
      <c r="H60" s="125">
        <f>'Inputs - Allowed'!H60</f>
        <v>0</v>
      </c>
      <c r="I60" s="161"/>
      <c r="J60" s="161"/>
      <c r="K60" s="161"/>
      <c r="L60" s="161"/>
      <c r="M60" s="161"/>
      <c r="N60" s="161"/>
      <c r="O60" s="161"/>
      <c r="P60" s="161"/>
      <c r="Q60" s="161"/>
      <c r="R60" s="161"/>
      <c r="S60" s="161"/>
      <c r="T60" s="161"/>
      <c r="U60" s="161"/>
      <c r="V60" s="36" t="b">
        <f>U60='Inputs - Allowed'!AH60</f>
        <v>1</v>
      </c>
    </row>
    <row r="61" spans="1:22">
      <c r="A61" s="6">
        <f>'Inputs - Allowed'!A61</f>
        <v>53</v>
      </c>
      <c r="B61" s="125">
        <f>'Inputs - Allowed'!B61</f>
        <v>0</v>
      </c>
      <c r="C61" s="125">
        <f>'Inputs - Allowed'!C61</f>
        <v>0</v>
      </c>
      <c r="D61" s="125">
        <f>'Inputs - Allowed'!D61</f>
        <v>0</v>
      </c>
      <c r="E61" s="125">
        <f>'Inputs - Allowed'!E61</f>
        <v>0</v>
      </c>
      <c r="F61" s="125">
        <f>'Inputs - Allowed'!F61</f>
        <v>0</v>
      </c>
      <c r="G61" s="125">
        <f>'Inputs - Allowed'!G61</f>
        <v>0</v>
      </c>
      <c r="H61" s="125">
        <f>'Inputs - Allowed'!H61</f>
        <v>0</v>
      </c>
      <c r="I61" s="161"/>
      <c r="J61" s="161"/>
      <c r="K61" s="161"/>
      <c r="L61" s="161"/>
      <c r="M61" s="161"/>
      <c r="N61" s="161"/>
      <c r="O61" s="161"/>
      <c r="P61" s="161"/>
      <c r="Q61" s="161"/>
      <c r="R61" s="161"/>
      <c r="S61" s="161"/>
      <c r="T61" s="161"/>
      <c r="U61" s="161"/>
      <c r="V61" s="36" t="b">
        <f>U61='Inputs - Allowed'!AH61</f>
        <v>1</v>
      </c>
    </row>
    <row r="62" spans="1:22">
      <c r="A62" s="6">
        <f>'Inputs - Allowed'!A62</f>
        <v>54</v>
      </c>
      <c r="B62" s="125">
        <f>'Inputs - Allowed'!B62</f>
        <v>0</v>
      </c>
      <c r="C62" s="125">
        <f>'Inputs - Allowed'!C62</f>
        <v>0</v>
      </c>
      <c r="D62" s="125">
        <f>'Inputs - Allowed'!D62</f>
        <v>0</v>
      </c>
      <c r="E62" s="125">
        <f>'Inputs - Allowed'!E62</f>
        <v>0</v>
      </c>
      <c r="F62" s="125">
        <f>'Inputs - Allowed'!F62</f>
        <v>0</v>
      </c>
      <c r="G62" s="125">
        <f>'Inputs - Allowed'!G62</f>
        <v>0</v>
      </c>
      <c r="H62" s="125">
        <f>'Inputs - Allowed'!H62</f>
        <v>0</v>
      </c>
      <c r="I62" s="161"/>
      <c r="J62" s="161"/>
      <c r="K62" s="161"/>
      <c r="L62" s="161"/>
      <c r="M62" s="161"/>
      <c r="N62" s="161"/>
      <c r="O62" s="161"/>
      <c r="P62" s="161"/>
      <c r="Q62" s="161"/>
      <c r="R62" s="161"/>
      <c r="S62" s="161"/>
      <c r="T62" s="161"/>
      <c r="U62" s="161"/>
      <c r="V62" s="36" t="b">
        <f>U62='Inputs - Allowed'!AH62</f>
        <v>1</v>
      </c>
    </row>
    <row r="63" spans="1:22">
      <c r="A63" s="6">
        <f>'Inputs - Allowed'!A63</f>
        <v>55</v>
      </c>
      <c r="B63" s="125">
        <f>'Inputs - Allowed'!B63</f>
        <v>0</v>
      </c>
      <c r="C63" s="125">
        <f>'Inputs - Allowed'!C63</f>
        <v>0</v>
      </c>
      <c r="D63" s="125">
        <f>'Inputs - Allowed'!D63</f>
        <v>0</v>
      </c>
      <c r="E63" s="125">
        <f>'Inputs - Allowed'!E63</f>
        <v>0</v>
      </c>
      <c r="F63" s="125">
        <f>'Inputs - Allowed'!F63</f>
        <v>0</v>
      </c>
      <c r="G63" s="125">
        <f>'Inputs - Allowed'!G63</f>
        <v>0</v>
      </c>
      <c r="H63" s="125">
        <f>'Inputs - Allowed'!H63</f>
        <v>0</v>
      </c>
      <c r="I63" s="161"/>
      <c r="J63" s="161"/>
      <c r="K63" s="161"/>
      <c r="L63" s="161"/>
      <c r="M63" s="161"/>
      <c r="N63" s="161"/>
      <c r="O63" s="161"/>
      <c r="P63" s="161"/>
      <c r="Q63" s="161"/>
      <c r="R63" s="161"/>
      <c r="S63" s="161"/>
      <c r="T63" s="161"/>
      <c r="U63" s="161"/>
      <c r="V63" s="36" t="b">
        <f>U63='Inputs - Allowed'!AH63</f>
        <v>1</v>
      </c>
    </row>
    <row r="64" spans="1:22">
      <c r="A64" s="6">
        <f>'Inputs - Allowed'!A64</f>
        <v>56</v>
      </c>
      <c r="B64" s="125">
        <f>'Inputs - Allowed'!B64</f>
        <v>0</v>
      </c>
      <c r="C64" s="125">
        <f>'Inputs - Allowed'!C64</f>
        <v>0</v>
      </c>
      <c r="D64" s="125">
        <f>'Inputs - Allowed'!D64</f>
        <v>0</v>
      </c>
      <c r="E64" s="125">
        <f>'Inputs - Allowed'!E64</f>
        <v>0</v>
      </c>
      <c r="F64" s="125">
        <f>'Inputs - Allowed'!F64</f>
        <v>0</v>
      </c>
      <c r="G64" s="125">
        <f>'Inputs - Allowed'!G64</f>
        <v>0</v>
      </c>
      <c r="H64" s="125">
        <f>'Inputs - Allowed'!H64</f>
        <v>0</v>
      </c>
      <c r="I64" s="161"/>
      <c r="J64" s="161"/>
      <c r="K64" s="161"/>
      <c r="L64" s="161"/>
      <c r="M64" s="161"/>
      <c r="N64" s="161"/>
      <c r="O64" s="161"/>
      <c r="P64" s="161"/>
      <c r="Q64" s="161"/>
      <c r="R64" s="161"/>
      <c r="S64" s="161"/>
      <c r="T64" s="161"/>
      <c r="U64" s="161"/>
      <c r="V64" s="36" t="b">
        <f>U64='Inputs - Allowed'!AH64</f>
        <v>1</v>
      </c>
    </row>
    <row r="65" spans="1:22">
      <c r="A65" s="6">
        <f>'Inputs - Allowed'!A65</f>
        <v>57</v>
      </c>
      <c r="B65" s="125">
        <f>'Inputs - Allowed'!B65</f>
        <v>0</v>
      </c>
      <c r="C65" s="125">
        <f>'Inputs - Allowed'!C65</f>
        <v>0</v>
      </c>
      <c r="D65" s="125">
        <f>'Inputs - Allowed'!D65</f>
        <v>0</v>
      </c>
      <c r="E65" s="125">
        <f>'Inputs - Allowed'!E65</f>
        <v>0</v>
      </c>
      <c r="F65" s="125">
        <f>'Inputs - Allowed'!F65</f>
        <v>0</v>
      </c>
      <c r="G65" s="125">
        <f>'Inputs - Allowed'!G65</f>
        <v>0</v>
      </c>
      <c r="H65" s="125">
        <f>'Inputs - Allowed'!H65</f>
        <v>0</v>
      </c>
      <c r="I65" s="161"/>
      <c r="J65" s="161"/>
      <c r="K65" s="161"/>
      <c r="L65" s="161"/>
      <c r="M65" s="161"/>
      <c r="N65" s="161"/>
      <c r="O65" s="161"/>
      <c r="P65" s="161"/>
      <c r="Q65" s="161"/>
      <c r="R65" s="161"/>
      <c r="S65" s="161"/>
      <c r="T65" s="161"/>
      <c r="U65" s="161"/>
      <c r="V65" s="36" t="b">
        <f>U65='Inputs - Allowed'!AH65</f>
        <v>1</v>
      </c>
    </row>
    <row r="66" spans="1:22">
      <c r="A66" s="6">
        <f>'Inputs - Allowed'!A66</f>
        <v>58</v>
      </c>
      <c r="B66" s="125">
        <f>'Inputs - Allowed'!B66</f>
        <v>0</v>
      </c>
      <c r="C66" s="125">
        <f>'Inputs - Allowed'!C66</f>
        <v>0</v>
      </c>
      <c r="D66" s="125">
        <f>'Inputs - Allowed'!D66</f>
        <v>0</v>
      </c>
      <c r="E66" s="125">
        <f>'Inputs - Allowed'!E66</f>
        <v>0</v>
      </c>
      <c r="F66" s="125">
        <f>'Inputs - Allowed'!F66</f>
        <v>0</v>
      </c>
      <c r="G66" s="125">
        <f>'Inputs - Allowed'!G66</f>
        <v>0</v>
      </c>
      <c r="H66" s="125">
        <f>'Inputs - Allowed'!H66</f>
        <v>0</v>
      </c>
      <c r="I66" s="161"/>
      <c r="J66" s="161"/>
      <c r="K66" s="161"/>
      <c r="L66" s="161"/>
      <c r="M66" s="161"/>
      <c r="N66" s="161"/>
      <c r="O66" s="161"/>
      <c r="P66" s="161"/>
      <c r="Q66" s="161"/>
      <c r="R66" s="161"/>
      <c r="S66" s="161"/>
      <c r="T66" s="161"/>
      <c r="U66" s="161"/>
      <c r="V66" s="36" t="b">
        <f>U66='Inputs - Allowed'!AH66</f>
        <v>1</v>
      </c>
    </row>
    <row r="67" spans="1:22">
      <c r="A67" s="6">
        <f>'Inputs - Allowed'!A67</f>
        <v>59</v>
      </c>
      <c r="B67" s="125">
        <f>'Inputs - Allowed'!B67</f>
        <v>0</v>
      </c>
      <c r="C67" s="125">
        <f>'Inputs - Allowed'!C67</f>
        <v>0</v>
      </c>
      <c r="D67" s="125">
        <f>'Inputs - Allowed'!D67</f>
        <v>0</v>
      </c>
      <c r="E67" s="125">
        <f>'Inputs - Allowed'!E67</f>
        <v>0</v>
      </c>
      <c r="F67" s="125">
        <f>'Inputs - Allowed'!F67</f>
        <v>0</v>
      </c>
      <c r="G67" s="125">
        <f>'Inputs - Allowed'!G67</f>
        <v>0</v>
      </c>
      <c r="H67" s="125">
        <f>'Inputs - Allowed'!H67</f>
        <v>0</v>
      </c>
      <c r="I67" s="161"/>
      <c r="J67" s="161"/>
      <c r="K67" s="161"/>
      <c r="L67" s="161"/>
      <c r="M67" s="161"/>
      <c r="N67" s="161"/>
      <c r="O67" s="161"/>
      <c r="P67" s="161"/>
      <c r="Q67" s="161"/>
      <c r="R67" s="161"/>
      <c r="S67" s="161"/>
      <c r="T67" s="161"/>
      <c r="U67" s="161"/>
      <c r="V67" s="36" t="b">
        <f>U67='Inputs - Allowed'!AH67</f>
        <v>1</v>
      </c>
    </row>
    <row r="68" spans="1:22">
      <c r="A68" s="6">
        <f>'Inputs - Allowed'!A68</f>
        <v>60</v>
      </c>
      <c r="B68" s="125">
        <f>'Inputs - Allowed'!B68</f>
        <v>0</v>
      </c>
      <c r="C68" s="125">
        <f>'Inputs - Allowed'!C68</f>
        <v>0</v>
      </c>
      <c r="D68" s="125">
        <f>'Inputs - Allowed'!D68</f>
        <v>0</v>
      </c>
      <c r="E68" s="125">
        <f>'Inputs - Allowed'!E68</f>
        <v>0</v>
      </c>
      <c r="F68" s="125">
        <f>'Inputs - Allowed'!F68</f>
        <v>0</v>
      </c>
      <c r="G68" s="125">
        <f>'Inputs - Allowed'!G68</f>
        <v>0</v>
      </c>
      <c r="H68" s="125">
        <f>'Inputs - Allowed'!H68</f>
        <v>0</v>
      </c>
      <c r="I68" s="161"/>
      <c r="J68" s="161"/>
      <c r="K68" s="161"/>
      <c r="L68" s="161"/>
      <c r="M68" s="161"/>
      <c r="N68" s="161"/>
      <c r="O68" s="161"/>
      <c r="P68" s="161"/>
      <c r="Q68" s="161"/>
      <c r="R68" s="161"/>
      <c r="S68" s="161"/>
      <c r="T68" s="161"/>
      <c r="U68" s="161"/>
      <c r="V68" s="36" t="b">
        <f>U68='Inputs - Allowed'!AH68</f>
        <v>1</v>
      </c>
    </row>
    <row r="69" spans="1:22">
      <c r="A69" s="6">
        <f>'Inputs - Allowed'!A69</f>
        <v>61</v>
      </c>
      <c r="B69" s="125">
        <f>'Inputs - Allowed'!B69</f>
        <v>0</v>
      </c>
      <c r="C69" s="125">
        <f>'Inputs - Allowed'!C69</f>
        <v>0</v>
      </c>
      <c r="D69" s="125">
        <f>'Inputs - Allowed'!D69</f>
        <v>0</v>
      </c>
      <c r="E69" s="125">
        <f>'Inputs - Allowed'!E69</f>
        <v>0</v>
      </c>
      <c r="F69" s="125">
        <f>'Inputs - Allowed'!F69</f>
        <v>0</v>
      </c>
      <c r="G69" s="125">
        <f>'Inputs - Allowed'!G69</f>
        <v>0</v>
      </c>
      <c r="H69" s="125">
        <f>'Inputs - Allowed'!H69</f>
        <v>0</v>
      </c>
      <c r="I69" s="161"/>
      <c r="J69" s="161"/>
      <c r="K69" s="161"/>
      <c r="L69" s="161"/>
      <c r="M69" s="161"/>
      <c r="N69" s="161"/>
      <c r="O69" s="161"/>
      <c r="P69" s="161"/>
      <c r="Q69" s="161"/>
      <c r="R69" s="161"/>
      <c r="S69" s="161"/>
      <c r="T69" s="161"/>
      <c r="U69" s="161"/>
      <c r="V69" s="36" t="b">
        <f>U69='Inputs - Allowed'!AH69</f>
        <v>1</v>
      </c>
    </row>
    <row r="70" spans="1:22">
      <c r="A70" s="6">
        <f>'Inputs - Allowed'!A70</f>
        <v>62</v>
      </c>
      <c r="B70" s="125">
        <f>'Inputs - Allowed'!B70</f>
        <v>0</v>
      </c>
      <c r="C70" s="125">
        <f>'Inputs - Allowed'!C70</f>
        <v>0</v>
      </c>
      <c r="D70" s="125">
        <f>'Inputs - Allowed'!D70</f>
        <v>0</v>
      </c>
      <c r="E70" s="125">
        <f>'Inputs - Allowed'!E70</f>
        <v>0</v>
      </c>
      <c r="F70" s="125">
        <f>'Inputs - Allowed'!F70</f>
        <v>0</v>
      </c>
      <c r="G70" s="125">
        <f>'Inputs - Allowed'!G70</f>
        <v>0</v>
      </c>
      <c r="H70" s="125">
        <f>'Inputs - Allowed'!H70</f>
        <v>0</v>
      </c>
      <c r="I70" s="161"/>
      <c r="J70" s="161"/>
      <c r="K70" s="161"/>
      <c r="L70" s="161"/>
      <c r="M70" s="161"/>
      <c r="N70" s="161"/>
      <c r="O70" s="161"/>
      <c r="P70" s="161"/>
      <c r="Q70" s="161"/>
      <c r="R70" s="161"/>
      <c r="S70" s="161"/>
      <c r="T70" s="161"/>
      <c r="U70" s="161"/>
      <c r="V70" s="36" t="b">
        <f>U70='Inputs - Allowed'!AH70</f>
        <v>1</v>
      </c>
    </row>
    <row r="71" spans="1:22">
      <c r="A71" s="6">
        <f>'Inputs - Allowed'!A71</f>
        <v>63</v>
      </c>
      <c r="B71" s="125">
        <f>'Inputs - Allowed'!B71</f>
        <v>0</v>
      </c>
      <c r="C71" s="125">
        <f>'Inputs - Allowed'!C71</f>
        <v>0</v>
      </c>
      <c r="D71" s="125">
        <f>'Inputs - Allowed'!D71</f>
        <v>0</v>
      </c>
      <c r="E71" s="125">
        <f>'Inputs - Allowed'!E71</f>
        <v>0</v>
      </c>
      <c r="F71" s="125">
        <f>'Inputs - Allowed'!F71</f>
        <v>0</v>
      </c>
      <c r="G71" s="125">
        <f>'Inputs - Allowed'!G71</f>
        <v>0</v>
      </c>
      <c r="H71" s="125">
        <f>'Inputs - Allowed'!H71</f>
        <v>0</v>
      </c>
      <c r="I71" s="161"/>
      <c r="J71" s="161"/>
      <c r="K71" s="161"/>
      <c r="L71" s="161"/>
      <c r="M71" s="161"/>
      <c r="N71" s="161"/>
      <c r="O71" s="161"/>
      <c r="P71" s="161"/>
      <c r="Q71" s="161"/>
      <c r="R71" s="161"/>
      <c r="S71" s="161"/>
      <c r="T71" s="161"/>
      <c r="U71" s="161"/>
      <c r="V71" s="36" t="b">
        <f>U71='Inputs - Allowed'!AH71</f>
        <v>1</v>
      </c>
    </row>
    <row r="72" spans="1:22">
      <c r="A72" s="6">
        <f>'Inputs - Allowed'!A72</f>
        <v>64</v>
      </c>
      <c r="B72" s="125">
        <f>'Inputs - Allowed'!B72</f>
        <v>0</v>
      </c>
      <c r="C72" s="125">
        <f>'Inputs - Allowed'!C72</f>
        <v>0</v>
      </c>
      <c r="D72" s="125">
        <f>'Inputs - Allowed'!D72</f>
        <v>0</v>
      </c>
      <c r="E72" s="125">
        <f>'Inputs - Allowed'!E72</f>
        <v>0</v>
      </c>
      <c r="F72" s="125">
        <f>'Inputs - Allowed'!F72</f>
        <v>0</v>
      </c>
      <c r="G72" s="125">
        <f>'Inputs - Allowed'!G72</f>
        <v>0</v>
      </c>
      <c r="H72" s="125">
        <f>'Inputs - Allowed'!H72</f>
        <v>0</v>
      </c>
      <c r="I72" s="161"/>
      <c r="J72" s="161"/>
      <c r="K72" s="161"/>
      <c r="L72" s="161"/>
      <c r="M72" s="161"/>
      <c r="N72" s="161"/>
      <c r="O72" s="161"/>
      <c r="P72" s="161"/>
      <c r="Q72" s="161"/>
      <c r="R72" s="161"/>
      <c r="S72" s="161"/>
      <c r="T72" s="161"/>
      <c r="U72" s="161"/>
      <c r="V72" s="36" t="b">
        <f>U72='Inputs - Allowed'!AH72</f>
        <v>1</v>
      </c>
    </row>
    <row r="73" spans="1:22">
      <c r="A73" s="6">
        <f>'Inputs - Allowed'!A73</f>
        <v>65</v>
      </c>
      <c r="B73" s="125">
        <f>'Inputs - Allowed'!B73</f>
        <v>0</v>
      </c>
      <c r="C73" s="125">
        <f>'Inputs - Allowed'!C73</f>
        <v>0</v>
      </c>
      <c r="D73" s="125">
        <f>'Inputs - Allowed'!D73</f>
        <v>0</v>
      </c>
      <c r="E73" s="125">
        <f>'Inputs - Allowed'!E73</f>
        <v>0</v>
      </c>
      <c r="F73" s="125">
        <f>'Inputs - Allowed'!F73</f>
        <v>0</v>
      </c>
      <c r="G73" s="125">
        <f>'Inputs - Allowed'!G73</f>
        <v>0</v>
      </c>
      <c r="H73" s="125">
        <f>'Inputs - Allowed'!H73</f>
        <v>0</v>
      </c>
      <c r="I73" s="161"/>
      <c r="J73" s="161"/>
      <c r="K73" s="161"/>
      <c r="L73" s="161"/>
      <c r="M73" s="161"/>
      <c r="N73" s="161"/>
      <c r="O73" s="161"/>
      <c r="P73" s="161"/>
      <c r="Q73" s="161"/>
      <c r="R73" s="161"/>
      <c r="S73" s="161"/>
      <c r="T73" s="161"/>
      <c r="U73" s="161"/>
      <c r="V73" s="36" t="b">
        <f>U73='Inputs - Allowed'!AH73</f>
        <v>1</v>
      </c>
    </row>
    <row r="74" spans="1:22">
      <c r="A74" s="6">
        <f>'Inputs - Allowed'!A74</f>
        <v>66</v>
      </c>
      <c r="B74" s="125">
        <f>'Inputs - Allowed'!B74</f>
        <v>0</v>
      </c>
      <c r="C74" s="125">
        <f>'Inputs - Allowed'!C74</f>
        <v>0</v>
      </c>
      <c r="D74" s="125">
        <f>'Inputs - Allowed'!D74</f>
        <v>0</v>
      </c>
      <c r="E74" s="125">
        <f>'Inputs - Allowed'!E74</f>
        <v>0</v>
      </c>
      <c r="F74" s="125">
        <f>'Inputs - Allowed'!F74</f>
        <v>0</v>
      </c>
      <c r="G74" s="125">
        <f>'Inputs - Allowed'!G74</f>
        <v>0</v>
      </c>
      <c r="H74" s="125">
        <f>'Inputs - Allowed'!H74</f>
        <v>0</v>
      </c>
      <c r="I74" s="161"/>
      <c r="J74" s="161"/>
      <c r="K74" s="161"/>
      <c r="L74" s="161"/>
      <c r="M74" s="161"/>
      <c r="N74" s="161"/>
      <c r="O74" s="161"/>
      <c r="P74" s="161"/>
      <c r="Q74" s="161"/>
      <c r="R74" s="161"/>
      <c r="S74" s="161"/>
      <c r="T74" s="161"/>
      <c r="U74" s="161"/>
      <c r="V74" s="36" t="b">
        <f>U74='Inputs - Allowed'!AH74</f>
        <v>1</v>
      </c>
    </row>
    <row r="75" spans="1:22">
      <c r="A75" s="6">
        <f>'Inputs - Allowed'!A75</f>
        <v>67</v>
      </c>
      <c r="B75" s="125">
        <f>'Inputs - Allowed'!B75</f>
        <v>0</v>
      </c>
      <c r="C75" s="125">
        <f>'Inputs - Allowed'!C75</f>
        <v>0</v>
      </c>
      <c r="D75" s="125">
        <f>'Inputs - Allowed'!D75</f>
        <v>0</v>
      </c>
      <c r="E75" s="125">
        <f>'Inputs - Allowed'!E75</f>
        <v>0</v>
      </c>
      <c r="F75" s="125">
        <f>'Inputs - Allowed'!F75</f>
        <v>0</v>
      </c>
      <c r="G75" s="125">
        <f>'Inputs - Allowed'!G75</f>
        <v>0</v>
      </c>
      <c r="H75" s="125">
        <f>'Inputs - Allowed'!H75</f>
        <v>0</v>
      </c>
      <c r="I75" s="161"/>
      <c r="J75" s="161"/>
      <c r="K75" s="161"/>
      <c r="L75" s="161"/>
      <c r="M75" s="161"/>
      <c r="N75" s="161"/>
      <c r="O75" s="161"/>
      <c r="P75" s="161"/>
      <c r="Q75" s="161"/>
      <c r="R75" s="161"/>
      <c r="S75" s="161"/>
      <c r="T75" s="161"/>
      <c r="U75" s="161"/>
      <c r="V75" s="36" t="b">
        <f>U75='Inputs - Allowed'!AH75</f>
        <v>1</v>
      </c>
    </row>
    <row r="76" spans="1:22">
      <c r="A76" s="6">
        <f>'Inputs - Allowed'!A76</f>
        <v>68</v>
      </c>
      <c r="B76" s="125">
        <f>'Inputs - Allowed'!B76</f>
        <v>0</v>
      </c>
      <c r="C76" s="125">
        <f>'Inputs - Allowed'!C76</f>
        <v>0</v>
      </c>
      <c r="D76" s="125">
        <f>'Inputs - Allowed'!D76</f>
        <v>0</v>
      </c>
      <c r="E76" s="125">
        <f>'Inputs - Allowed'!E76</f>
        <v>0</v>
      </c>
      <c r="F76" s="125">
        <f>'Inputs - Allowed'!F76</f>
        <v>0</v>
      </c>
      <c r="G76" s="125">
        <f>'Inputs - Allowed'!G76</f>
        <v>0</v>
      </c>
      <c r="H76" s="125">
        <f>'Inputs - Allowed'!H76</f>
        <v>0</v>
      </c>
      <c r="I76" s="161"/>
      <c r="J76" s="161"/>
      <c r="K76" s="161"/>
      <c r="L76" s="161"/>
      <c r="M76" s="161"/>
      <c r="N76" s="161"/>
      <c r="O76" s="161"/>
      <c r="P76" s="161"/>
      <c r="Q76" s="161"/>
      <c r="R76" s="161"/>
      <c r="S76" s="161"/>
      <c r="T76" s="161"/>
      <c r="U76" s="161"/>
      <c r="V76" s="36" t="b">
        <f>U76='Inputs - Allowed'!AH76</f>
        <v>1</v>
      </c>
    </row>
    <row r="77" spans="1:22">
      <c r="A77" s="6">
        <f>'Inputs - Allowed'!A77</f>
        <v>69</v>
      </c>
      <c r="B77" s="125">
        <f>'Inputs - Allowed'!B77</f>
        <v>0</v>
      </c>
      <c r="C77" s="125">
        <f>'Inputs - Allowed'!C77</f>
        <v>0</v>
      </c>
      <c r="D77" s="125">
        <f>'Inputs - Allowed'!D77</f>
        <v>0</v>
      </c>
      <c r="E77" s="125">
        <f>'Inputs - Allowed'!E77</f>
        <v>0</v>
      </c>
      <c r="F77" s="125">
        <f>'Inputs - Allowed'!F77</f>
        <v>0</v>
      </c>
      <c r="G77" s="125">
        <f>'Inputs - Allowed'!G77</f>
        <v>0</v>
      </c>
      <c r="H77" s="125">
        <f>'Inputs - Allowed'!H77</f>
        <v>0</v>
      </c>
      <c r="I77" s="161"/>
      <c r="J77" s="161"/>
      <c r="K77" s="161"/>
      <c r="L77" s="161"/>
      <c r="M77" s="161"/>
      <c r="N77" s="161"/>
      <c r="O77" s="161"/>
      <c r="P77" s="161"/>
      <c r="Q77" s="161"/>
      <c r="R77" s="161"/>
      <c r="S77" s="161"/>
      <c r="T77" s="161"/>
      <c r="U77" s="161"/>
      <c r="V77" s="36" t="b">
        <f>U77='Inputs - Allowed'!AH77</f>
        <v>1</v>
      </c>
    </row>
    <row r="78" spans="1:22">
      <c r="A78" s="6">
        <f>'Inputs - Allowed'!A78</f>
        <v>70</v>
      </c>
      <c r="B78" s="125">
        <f>'Inputs - Allowed'!B78</f>
        <v>0</v>
      </c>
      <c r="C78" s="125">
        <f>'Inputs - Allowed'!C78</f>
        <v>0</v>
      </c>
      <c r="D78" s="125">
        <f>'Inputs - Allowed'!D78</f>
        <v>0</v>
      </c>
      <c r="E78" s="125">
        <f>'Inputs - Allowed'!E78</f>
        <v>0</v>
      </c>
      <c r="F78" s="125">
        <f>'Inputs - Allowed'!F78</f>
        <v>0</v>
      </c>
      <c r="G78" s="125">
        <f>'Inputs - Allowed'!G78</f>
        <v>0</v>
      </c>
      <c r="H78" s="125">
        <f>'Inputs - Allowed'!H78</f>
        <v>0</v>
      </c>
      <c r="I78" s="161"/>
      <c r="J78" s="161"/>
      <c r="K78" s="161"/>
      <c r="L78" s="161"/>
      <c r="M78" s="161"/>
      <c r="N78" s="161"/>
      <c r="O78" s="161"/>
      <c r="P78" s="161"/>
      <c r="Q78" s="161"/>
      <c r="R78" s="161"/>
      <c r="S78" s="161"/>
      <c r="T78" s="161"/>
      <c r="U78" s="161"/>
      <c r="V78" s="36" t="b">
        <f>U78='Inputs - Allowed'!AH78</f>
        <v>1</v>
      </c>
    </row>
    <row r="79" spans="1:22">
      <c r="A79" s="6">
        <f>'Inputs - Allowed'!A79</f>
        <v>71</v>
      </c>
      <c r="B79" s="125">
        <f>'Inputs - Allowed'!B79</f>
        <v>0</v>
      </c>
      <c r="C79" s="125">
        <f>'Inputs - Allowed'!C79</f>
        <v>0</v>
      </c>
      <c r="D79" s="125">
        <f>'Inputs - Allowed'!D79</f>
        <v>0</v>
      </c>
      <c r="E79" s="125">
        <f>'Inputs - Allowed'!E79</f>
        <v>0</v>
      </c>
      <c r="F79" s="125">
        <f>'Inputs - Allowed'!F79</f>
        <v>0</v>
      </c>
      <c r="G79" s="125">
        <f>'Inputs - Allowed'!G79</f>
        <v>0</v>
      </c>
      <c r="H79" s="125">
        <f>'Inputs - Allowed'!H79</f>
        <v>0</v>
      </c>
      <c r="I79" s="161"/>
      <c r="J79" s="161"/>
      <c r="K79" s="161"/>
      <c r="L79" s="161"/>
      <c r="M79" s="161"/>
      <c r="N79" s="161"/>
      <c r="O79" s="161"/>
      <c r="P79" s="161"/>
      <c r="Q79" s="161"/>
      <c r="R79" s="161"/>
      <c r="S79" s="161"/>
      <c r="T79" s="161"/>
      <c r="U79" s="161"/>
      <c r="V79" s="36" t="b">
        <f>U79='Inputs - Allowed'!AH79</f>
        <v>1</v>
      </c>
    </row>
    <row r="80" spans="1:22">
      <c r="A80" s="6">
        <f>'Inputs - Allowed'!A80</f>
        <v>72</v>
      </c>
      <c r="B80" s="125">
        <f>'Inputs - Allowed'!B80</f>
        <v>0</v>
      </c>
      <c r="C80" s="125">
        <f>'Inputs - Allowed'!C80</f>
        <v>0</v>
      </c>
      <c r="D80" s="125">
        <f>'Inputs - Allowed'!D80</f>
        <v>0</v>
      </c>
      <c r="E80" s="125">
        <f>'Inputs - Allowed'!E80</f>
        <v>0</v>
      </c>
      <c r="F80" s="125">
        <f>'Inputs - Allowed'!F80</f>
        <v>0</v>
      </c>
      <c r="G80" s="125">
        <f>'Inputs - Allowed'!G80</f>
        <v>0</v>
      </c>
      <c r="H80" s="125">
        <f>'Inputs - Allowed'!H80</f>
        <v>0</v>
      </c>
      <c r="I80" s="161"/>
      <c r="J80" s="161"/>
      <c r="K80" s="161"/>
      <c r="L80" s="161"/>
      <c r="M80" s="161"/>
      <c r="N80" s="161"/>
      <c r="O80" s="161"/>
      <c r="P80" s="161"/>
      <c r="Q80" s="161"/>
      <c r="R80" s="161"/>
      <c r="S80" s="161"/>
      <c r="T80" s="161"/>
      <c r="U80" s="161"/>
      <c r="V80" s="36" t="b">
        <f>U80='Inputs - Allowed'!AH80</f>
        <v>1</v>
      </c>
    </row>
    <row r="81" spans="1:22">
      <c r="A81" s="6">
        <f>'Inputs - Allowed'!A81</f>
        <v>73</v>
      </c>
      <c r="B81" s="125">
        <f>'Inputs - Allowed'!B81</f>
        <v>0</v>
      </c>
      <c r="C81" s="125">
        <f>'Inputs - Allowed'!C81</f>
        <v>0</v>
      </c>
      <c r="D81" s="125">
        <f>'Inputs - Allowed'!D81</f>
        <v>0</v>
      </c>
      <c r="E81" s="125">
        <f>'Inputs - Allowed'!E81</f>
        <v>0</v>
      </c>
      <c r="F81" s="125">
        <f>'Inputs - Allowed'!F81</f>
        <v>0</v>
      </c>
      <c r="G81" s="125">
        <f>'Inputs - Allowed'!G81</f>
        <v>0</v>
      </c>
      <c r="H81" s="125">
        <f>'Inputs - Allowed'!H81</f>
        <v>0</v>
      </c>
      <c r="I81" s="161"/>
      <c r="J81" s="161"/>
      <c r="K81" s="161"/>
      <c r="L81" s="161"/>
      <c r="M81" s="161"/>
      <c r="N81" s="161"/>
      <c r="O81" s="161"/>
      <c r="P81" s="161"/>
      <c r="Q81" s="161"/>
      <c r="R81" s="161"/>
      <c r="S81" s="161"/>
      <c r="T81" s="161"/>
      <c r="U81" s="161"/>
      <c r="V81" s="36" t="b">
        <f>U81='Inputs - Allowed'!AH81</f>
        <v>1</v>
      </c>
    </row>
    <row r="82" spans="1:22">
      <c r="A82" s="6">
        <f>'Inputs - Allowed'!A82</f>
        <v>74</v>
      </c>
      <c r="B82" s="125">
        <f>'Inputs - Allowed'!B82</f>
        <v>0</v>
      </c>
      <c r="C82" s="125">
        <f>'Inputs - Allowed'!C82</f>
        <v>0</v>
      </c>
      <c r="D82" s="125">
        <f>'Inputs - Allowed'!D82</f>
        <v>0</v>
      </c>
      <c r="E82" s="125">
        <f>'Inputs - Allowed'!E82</f>
        <v>0</v>
      </c>
      <c r="F82" s="125">
        <f>'Inputs - Allowed'!F82</f>
        <v>0</v>
      </c>
      <c r="G82" s="125">
        <f>'Inputs - Allowed'!G82</f>
        <v>0</v>
      </c>
      <c r="H82" s="125">
        <f>'Inputs - Allowed'!H82</f>
        <v>0</v>
      </c>
      <c r="I82" s="161"/>
      <c r="J82" s="161"/>
      <c r="K82" s="161"/>
      <c r="L82" s="161"/>
      <c r="M82" s="161"/>
      <c r="N82" s="161"/>
      <c r="O82" s="161"/>
      <c r="P82" s="161"/>
      <c r="Q82" s="161"/>
      <c r="R82" s="161"/>
      <c r="S82" s="161"/>
      <c r="T82" s="161"/>
      <c r="U82" s="161"/>
      <c r="V82" s="36" t="b">
        <f>U82='Inputs - Allowed'!AH82</f>
        <v>1</v>
      </c>
    </row>
    <row r="83" spans="1:22">
      <c r="A83" s="6">
        <f>'Inputs - Allowed'!A83</f>
        <v>75</v>
      </c>
      <c r="B83" s="125">
        <f>'Inputs - Allowed'!B83</f>
        <v>0</v>
      </c>
      <c r="C83" s="125">
        <f>'Inputs - Allowed'!C83</f>
        <v>0</v>
      </c>
      <c r="D83" s="125">
        <f>'Inputs - Allowed'!D83</f>
        <v>0</v>
      </c>
      <c r="E83" s="125">
        <f>'Inputs - Allowed'!E83</f>
        <v>0</v>
      </c>
      <c r="F83" s="125">
        <f>'Inputs - Allowed'!F83</f>
        <v>0</v>
      </c>
      <c r="G83" s="125">
        <f>'Inputs - Allowed'!G83</f>
        <v>0</v>
      </c>
      <c r="H83" s="125">
        <f>'Inputs - Allowed'!H83</f>
        <v>0</v>
      </c>
      <c r="I83" s="161"/>
      <c r="J83" s="161"/>
      <c r="K83" s="161"/>
      <c r="L83" s="161"/>
      <c r="M83" s="161"/>
      <c r="N83" s="161"/>
      <c r="O83" s="161"/>
      <c r="P83" s="161"/>
      <c r="Q83" s="161"/>
      <c r="R83" s="161"/>
      <c r="S83" s="161"/>
      <c r="T83" s="161"/>
      <c r="U83" s="161"/>
      <c r="V83" s="36" t="b">
        <f>U83='Inputs - Allowed'!AH83</f>
        <v>1</v>
      </c>
    </row>
    <row r="84" spans="1:22">
      <c r="A84" s="6">
        <f>'Inputs - Allowed'!A84</f>
        <v>76</v>
      </c>
      <c r="B84" s="125">
        <f>'Inputs - Allowed'!B84</f>
        <v>0</v>
      </c>
      <c r="C84" s="125">
        <f>'Inputs - Allowed'!C84</f>
        <v>0</v>
      </c>
      <c r="D84" s="125">
        <f>'Inputs - Allowed'!D84</f>
        <v>0</v>
      </c>
      <c r="E84" s="125">
        <f>'Inputs - Allowed'!E84</f>
        <v>0</v>
      </c>
      <c r="F84" s="125">
        <f>'Inputs - Allowed'!F84</f>
        <v>0</v>
      </c>
      <c r="G84" s="125">
        <f>'Inputs - Allowed'!G84</f>
        <v>0</v>
      </c>
      <c r="H84" s="125">
        <f>'Inputs - Allowed'!H84</f>
        <v>0</v>
      </c>
      <c r="I84" s="161"/>
      <c r="J84" s="161"/>
      <c r="K84" s="161"/>
      <c r="L84" s="161"/>
      <c r="M84" s="161"/>
      <c r="N84" s="161"/>
      <c r="O84" s="161"/>
      <c r="P84" s="161"/>
      <c r="Q84" s="161"/>
      <c r="R84" s="161"/>
      <c r="S84" s="161"/>
      <c r="T84" s="161"/>
      <c r="U84" s="161"/>
      <c r="V84" s="36" t="b">
        <f>U84='Inputs - Allowed'!AH84</f>
        <v>1</v>
      </c>
    </row>
    <row r="85" spans="1:22">
      <c r="A85" s="6">
        <f>'Inputs - Allowed'!A85</f>
        <v>77</v>
      </c>
      <c r="B85" s="125">
        <f>'Inputs - Allowed'!B85</f>
        <v>0</v>
      </c>
      <c r="C85" s="125">
        <f>'Inputs - Allowed'!C85</f>
        <v>0</v>
      </c>
      <c r="D85" s="125">
        <f>'Inputs - Allowed'!D85</f>
        <v>0</v>
      </c>
      <c r="E85" s="125">
        <f>'Inputs - Allowed'!E85</f>
        <v>0</v>
      </c>
      <c r="F85" s="125">
        <f>'Inputs - Allowed'!F85</f>
        <v>0</v>
      </c>
      <c r="G85" s="125">
        <f>'Inputs - Allowed'!G85</f>
        <v>0</v>
      </c>
      <c r="H85" s="125">
        <f>'Inputs - Allowed'!H85</f>
        <v>0</v>
      </c>
      <c r="I85" s="161"/>
      <c r="J85" s="161"/>
      <c r="K85" s="161"/>
      <c r="L85" s="161"/>
      <c r="M85" s="161"/>
      <c r="N85" s="161"/>
      <c r="O85" s="161"/>
      <c r="P85" s="161"/>
      <c r="Q85" s="161"/>
      <c r="R85" s="161"/>
      <c r="S85" s="161"/>
      <c r="T85" s="161"/>
      <c r="U85" s="161"/>
      <c r="V85" s="36" t="b">
        <f>U85='Inputs - Allowed'!AH85</f>
        <v>1</v>
      </c>
    </row>
    <row r="86" spans="1:22">
      <c r="A86" s="6">
        <f>'Inputs - Allowed'!A86</f>
        <v>78</v>
      </c>
      <c r="B86" s="125">
        <f>'Inputs - Allowed'!B86</f>
        <v>0</v>
      </c>
      <c r="C86" s="125">
        <f>'Inputs - Allowed'!C86</f>
        <v>0</v>
      </c>
      <c r="D86" s="125">
        <f>'Inputs - Allowed'!D86</f>
        <v>0</v>
      </c>
      <c r="E86" s="125">
        <f>'Inputs - Allowed'!E86</f>
        <v>0</v>
      </c>
      <c r="F86" s="125">
        <f>'Inputs - Allowed'!F86</f>
        <v>0</v>
      </c>
      <c r="G86" s="125">
        <f>'Inputs - Allowed'!G86</f>
        <v>0</v>
      </c>
      <c r="H86" s="125">
        <f>'Inputs - Allowed'!H86</f>
        <v>0</v>
      </c>
      <c r="I86" s="161"/>
      <c r="J86" s="161"/>
      <c r="K86" s="161"/>
      <c r="L86" s="161"/>
      <c r="M86" s="161"/>
      <c r="N86" s="161"/>
      <c r="O86" s="161"/>
      <c r="P86" s="161"/>
      <c r="Q86" s="161"/>
      <c r="R86" s="161"/>
      <c r="S86" s="161"/>
      <c r="T86" s="161"/>
      <c r="U86" s="161"/>
      <c r="V86" s="36" t="b">
        <f>U86='Inputs - Allowed'!AH86</f>
        <v>1</v>
      </c>
    </row>
    <row r="87" spans="1:22">
      <c r="A87" s="6">
        <f>'Inputs - Allowed'!A87</f>
        <v>79</v>
      </c>
      <c r="B87" s="125">
        <f>'Inputs - Allowed'!B87</f>
        <v>0</v>
      </c>
      <c r="C87" s="125">
        <f>'Inputs - Allowed'!C87</f>
        <v>0</v>
      </c>
      <c r="D87" s="125">
        <f>'Inputs - Allowed'!D87</f>
        <v>0</v>
      </c>
      <c r="E87" s="125">
        <f>'Inputs - Allowed'!E87</f>
        <v>0</v>
      </c>
      <c r="F87" s="125">
        <f>'Inputs - Allowed'!F87</f>
        <v>0</v>
      </c>
      <c r="G87" s="125">
        <f>'Inputs - Allowed'!G87</f>
        <v>0</v>
      </c>
      <c r="H87" s="125">
        <f>'Inputs - Allowed'!H87</f>
        <v>0</v>
      </c>
      <c r="I87" s="161"/>
      <c r="J87" s="161"/>
      <c r="K87" s="161"/>
      <c r="L87" s="161"/>
      <c r="M87" s="161"/>
      <c r="N87" s="161"/>
      <c r="O87" s="161"/>
      <c r="P87" s="161"/>
      <c r="Q87" s="161"/>
      <c r="R87" s="161"/>
      <c r="S87" s="161"/>
      <c r="T87" s="161"/>
      <c r="U87" s="161"/>
      <c r="V87" s="36" t="b">
        <f>U87='Inputs - Allowed'!AH87</f>
        <v>1</v>
      </c>
    </row>
    <row r="88" spans="1:22">
      <c r="A88" s="6">
        <f>'Inputs - Allowed'!A88</f>
        <v>80</v>
      </c>
      <c r="B88" s="125">
        <f>'Inputs - Allowed'!B88</f>
        <v>0</v>
      </c>
      <c r="C88" s="125">
        <f>'Inputs - Allowed'!C88</f>
        <v>0</v>
      </c>
      <c r="D88" s="125">
        <f>'Inputs - Allowed'!D88</f>
        <v>0</v>
      </c>
      <c r="E88" s="125">
        <f>'Inputs - Allowed'!E88</f>
        <v>0</v>
      </c>
      <c r="F88" s="125">
        <f>'Inputs - Allowed'!F88</f>
        <v>0</v>
      </c>
      <c r="G88" s="125">
        <f>'Inputs - Allowed'!G88</f>
        <v>0</v>
      </c>
      <c r="H88" s="125">
        <f>'Inputs - Allowed'!H88</f>
        <v>0</v>
      </c>
      <c r="I88" s="161"/>
      <c r="J88" s="161"/>
      <c r="K88" s="161"/>
      <c r="L88" s="161"/>
      <c r="M88" s="161"/>
      <c r="N88" s="161"/>
      <c r="O88" s="161"/>
      <c r="P88" s="161"/>
      <c r="Q88" s="161"/>
      <c r="R88" s="161"/>
      <c r="S88" s="161"/>
      <c r="T88" s="161"/>
      <c r="U88" s="161"/>
      <c r="V88" s="36" t="b">
        <f>U88='Inputs - Allowed'!AH88</f>
        <v>1</v>
      </c>
    </row>
    <row r="89" spans="1:22">
      <c r="A89" s="6">
        <f>'Inputs - Allowed'!A89</f>
        <v>81</v>
      </c>
      <c r="B89" s="125">
        <f>'Inputs - Allowed'!B89</f>
        <v>0</v>
      </c>
      <c r="C89" s="125">
        <f>'Inputs - Allowed'!C89</f>
        <v>0</v>
      </c>
      <c r="D89" s="125">
        <f>'Inputs - Allowed'!D89</f>
        <v>0</v>
      </c>
      <c r="E89" s="125">
        <f>'Inputs - Allowed'!E89</f>
        <v>0</v>
      </c>
      <c r="F89" s="125">
        <f>'Inputs - Allowed'!F89</f>
        <v>0</v>
      </c>
      <c r="G89" s="125">
        <f>'Inputs - Allowed'!G89</f>
        <v>0</v>
      </c>
      <c r="H89" s="125">
        <f>'Inputs - Allowed'!H89</f>
        <v>0</v>
      </c>
      <c r="I89" s="161"/>
      <c r="J89" s="161"/>
      <c r="K89" s="161"/>
      <c r="L89" s="161"/>
      <c r="M89" s="161"/>
      <c r="N89" s="161"/>
      <c r="O89" s="161"/>
      <c r="P89" s="161"/>
      <c r="Q89" s="161"/>
      <c r="R89" s="161"/>
      <c r="S89" s="161"/>
      <c r="T89" s="161"/>
      <c r="U89" s="161"/>
      <c r="V89" s="36" t="b">
        <f>U89='Inputs - Allowed'!AH89</f>
        <v>1</v>
      </c>
    </row>
    <row r="90" spans="1:22">
      <c r="A90" s="6">
        <f>'Inputs - Allowed'!A90</f>
        <v>82</v>
      </c>
      <c r="B90" s="125">
        <f>'Inputs - Allowed'!B90</f>
        <v>0</v>
      </c>
      <c r="C90" s="125">
        <f>'Inputs - Allowed'!C90</f>
        <v>0</v>
      </c>
      <c r="D90" s="125">
        <f>'Inputs - Allowed'!D90</f>
        <v>0</v>
      </c>
      <c r="E90" s="125">
        <f>'Inputs - Allowed'!E90</f>
        <v>0</v>
      </c>
      <c r="F90" s="125">
        <f>'Inputs - Allowed'!F90</f>
        <v>0</v>
      </c>
      <c r="G90" s="125">
        <f>'Inputs - Allowed'!G90</f>
        <v>0</v>
      </c>
      <c r="H90" s="125">
        <f>'Inputs - Allowed'!H90</f>
        <v>0</v>
      </c>
      <c r="I90" s="161"/>
      <c r="J90" s="161"/>
      <c r="K90" s="161"/>
      <c r="L90" s="161"/>
      <c r="M90" s="161"/>
      <c r="N90" s="161"/>
      <c r="O90" s="161"/>
      <c r="P90" s="161"/>
      <c r="Q90" s="161"/>
      <c r="R90" s="161"/>
      <c r="S90" s="161"/>
      <c r="T90" s="161"/>
      <c r="U90" s="161"/>
      <c r="V90" s="36" t="b">
        <f>U90='Inputs - Allowed'!AH90</f>
        <v>1</v>
      </c>
    </row>
    <row r="91" spans="1:22">
      <c r="A91" s="6">
        <f>'Inputs - Allowed'!A91</f>
        <v>83</v>
      </c>
      <c r="B91" s="125">
        <f>'Inputs - Allowed'!B91</f>
        <v>0</v>
      </c>
      <c r="C91" s="125">
        <f>'Inputs - Allowed'!C91</f>
        <v>0</v>
      </c>
      <c r="D91" s="125">
        <f>'Inputs - Allowed'!D91</f>
        <v>0</v>
      </c>
      <c r="E91" s="125">
        <f>'Inputs - Allowed'!E91</f>
        <v>0</v>
      </c>
      <c r="F91" s="125">
        <f>'Inputs - Allowed'!F91</f>
        <v>0</v>
      </c>
      <c r="G91" s="125">
        <f>'Inputs - Allowed'!G91</f>
        <v>0</v>
      </c>
      <c r="H91" s="125">
        <f>'Inputs - Allowed'!H91</f>
        <v>0</v>
      </c>
      <c r="I91" s="161"/>
      <c r="J91" s="161"/>
      <c r="K91" s="161"/>
      <c r="L91" s="161"/>
      <c r="M91" s="161"/>
      <c r="N91" s="161"/>
      <c r="O91" s="161"/>
      <c r="P91" s="161"/>
      <c r="Q91" s="161"/>
      <c r="R91" s="161"/>
      <c r="S91" s="161"/>
      <c r="T91" s="161"/>
      <c r="U91" s="161"/>
      <c r="V91" s="36" t="b">
        <f>U91='Inputs - Allowed'!AH91</f>
        <v>1</v>
      </c>
    </row>
    <row r="92" spans="1:22">
      <c r="A92" s="6">
        <f>'Inputs - Allowed'!A92</f>
        <v>84</v>
      </c>
      <c r="B92" s="125">
        <f>'Inputs - Allowed'!B92</f>
        <v>0</v>
      </c>
      <c r="C92" s="125">
        <f>'Inputs - Allowed'!C92</f>
        <v>0</v>
      </c>
      <c r="D92" s="125">
        <f>'Inputs - Allowed'!D92</f>
        <v>0</v>
      </c>
      <c r="E92" s="125">
        <f>'Inputs - Allowed'!E92</f>
        <v>0</v>
      </c>
      <c r="F92" s="125">
        <f>'Inputs - Allowed'!F92</f>
        <v>0</v>
      </c>
      <c r="G92" s="125">
        <f>'Inputs - Allowed'!G92</f>
        <v>0</v>
      </c>
      <c r="H92" s="125">
        <f>'Inputs - Allowed'!H92</f>
        <v>0</v>
      </c>
      <c r="I92" s="161"/>
      <c r="J92" s="161"/>
      <c r="K92" s="161"/>
      <c r="L92" s="161"/>
      <c r="M92" s="161"/>
      <c r="N92" s="161"/>
      <c r="O92" s="161"/>
      <c r="P92" s="161"/>
      <c r="Q92" s="161"/>
      <c r="R92" s="161"/>
      <c r="S92" s="161"/>
      <c r="T92" s="161"/>
      <c r="U92" s="161"/>
      <c r="V92" s="36" t="b">
        <f>U92='Inputs - Allowed'!AH92</f>
        <v>1</v>
      </c>
    </row>
    <row r="93" spans="1:22">
      <c r="A93" s="6">
        <f>'Inputs - Allowed'!A93</f>
        <v>85</v>
      </c>
      <c r="B93" s="125">
        <f>'Inputs - Allowed'!B93</f>
        <v>0</v>
      </c>
      <c r="C93" s="125">
        <f>'Inputs - Allowed'!C93</f>
        <v>0</v>
      </c>
      <c r="D93" s="125">
        <f>'Inputs - Allowed'!D93</f>
        <v>0</v>
      </c>
      <c r="E93" s="125">
        <f>'Inputs - Allowed'!E93</f>
        <v>0</v>
      </c>
      <c r="F93" s="125">
        <f>'Inputs - Allowed'!F93</f>
        <v>0</v>
      </c>
      <c r="G93" s="125">
        <f>'Inputs - Allowed'!G93</f>
        <v>0</v>
      </c>
      <c r="H93" s="125">
        <f>'Inputs - Allowed'!H93</f>
        <v>0</v>
      </c>
      <c r="I93" s="161"/>
      <c r="J93" s="161"/>
      <c r="K93" s="161"/>
      <c r="L93" s="161"/>
      <c r="M93" s="161"/>
      <c r="N93" s="161"/>
      <c r="O93" s="161"/>
      <c r="P93" s="161"/>
      <c r="Q93" s="161"/>
      <c r="R93" s="161"/>
      <c r="S93" s="161"/>
      <c r="T93" s="161"/>
      <c r="U93" s="161"/>
      <c r="V93" s="36" t="b">
        <f>U93='Inputs - Allowed'!AH93</f>
        <v>1</v>
      </c>
    </row>
    <row r="94" spans="1:22">
      <c r="A94" s="6">
        <f>'Inputs - Allowed'!A94</f>
        <v>86</v>
      </c>
      <c r="B94" s="125">
        <f>'Inputs - Allowed'!B94</f>
        <v>0</v>
      </c>
      <c r="C94" s="125">
        <f>'Inputs - Allowed'!C94</f>
        <v>0</v>
      </c>
      <c r="D94" s="125">
        <f>'Inputs - Allowed'!D94</f>
        <v>0</v>
      </c>
      <c r="E94" s="125">
        <f>'Inputs - Allowed'!E94</f>
        <v>0</v>
      </c>
      <c r="F94" s="125">
        <f>'Inputs - Allowed'!F94</f>
        <v>0</v>
      </c>
      <c r="G94" s="125">
        <f>'Inputs - Allowed'!G94</f>
        <v>0</v>
      </c>
      <c r="H94" s="125">
        <f>'Inputs - Allowed'!H94</f>
        <v>0</v>
      </c>
      <c r="I94" s="161"/>
      <c r="J94" s="161"/>
      <c r="K94" s="161"/>
      <c r="L94" s="161"/>
      <c r="M94" s="161"/>
      <c r="N94" s="161"/>
      <c r="O94" s="161"/>
      <c r="P94" s="161"/>
      <c r="Q94" s="161"/>
      <c r="R94" s="161"/>
      <c r="S94" s="161"/>
      <c r="T94" s="161"/>
      <c r="U94" s="161"/>
      <c r="V94" s="36" t="b">
        <f>U94='Inputs - Allowed'!AH94</f>
        <v>1</v>
      </c>
    </row>
    <row r="95" spans="1:22">
      <c r="A95" s="6">
        <f>'Inputs - Allowed'!A95</f>
        <v>87</v>
      </c>
      <c r="B95" s="125">
        <f>'Inputs - Allowed'!B95</f>
        <v>0</v>
      </c>
      <c r="C95" s="125">
        <f>'Inputs - Allowed'!C95</f>
        <v>0</v>
      </c>
      <c r="D95" s="125">
        <f>'Inputs - Allowed'!D95</f>
        <v>0</v>
      </c>
      <c r="E95" s="125">
        <f>'Inputs - Allowed'!E95</f>
        <v>0</v>
      </c>
      <c r="F95" s="125">
        <f>'Inputs - Allowed'!F95</f>
        <v>0</v>
      </c>
      <c r="G95" s="125">
        <f>'Inputs - Allowed'!G95</f>
        <v>0</v>
      </c>
      <c r="H95" s="125">
        <f>'Inputs - Allowed'!H95</f>
        <v>0</v>
      </c>
      <c r="I95" s="161"/>
      <c r="J95" s="161"/>
      <c r="K95" s="161"/>
      <c r="L95" s="161"/>
      <c r="M95" s="161"/>
      <c r="N95" s="161"/>
      <c r="O95" s="161"/>
      <c r="P95" s="161"/>
      <c r="Q95" s="161"/>
      <c r="R95" s="161"/>
      <c r="S95" s="161"/>
      <c r="T95" s="161"/>
      <c r="U95" s="161"/>
      <c r="V95" s="36" t="b">
        <f>U95='Inputs - Allowed'!AH95</f>
        <v>1</v>
      </c>
    </row>
    <row r="96" spans="1:22">
      <c r="A96" s="6">
        <f>'Inputs - Allowed'!A96</f>
        <v>88</v>
      </c>
      <c r="B96" s="125">
        <f>'Inputs - Allowed'!B96</f>
        <v>0</v>
      </c>
      <c r="C96" s="125">
        <f>'Inputs - Allowed'!C96</f>
        <v>0</v>
      </c>
      <c r="D96" s="125">
        <f>'Inputs - Allowed'!D96</f>
        <v>0</v>
      </c>
      <c r="E96" s="125">
        <f>'Inputs - Allowed'!E96</f>
        <v>0</v>
      </c>
      <c r="F96" s="125">
        <f>'Inputs - Allowed'!F96</f>
        <v>0</v>
      </c>
      <c r="G96" s="125">
        <f>'Inputs - Allowed'!G96</f>
        <v>0</v>
      </c>
      <c r="H96" s="125">
        <f>'Inputs - Allowed'!H96</f>
        <v>0</v>
      </c>
      <c r="I96" s="161"/>
      <c r="J96" s="161"/>
      <c r="K96" s="161"/>
      <c r="L96" s="161"/>
      <c r="M96" s="161"/>
      <c r="N96" s="161"/>
      <c r="O96" s="161"/>
      <c r="P96" s="161"/>
      <c r="Q96" s="161"/>
      <c r="R96" s="161"/>
      <c r="S96" s="161"/>
      <c r="T96" s="161"/>
      <c r="U96" s="161"/>
      <c r="V96" s="36" t="b">
        <f>U96='Inputs - Allowed'!AH96</f>
        <v>1</v>
      </c>
    </row>
    <row r="97" spans="1:22">
      <c r="A97" s="6">
        <f>'Inputs - Allowed'!A97</f>
        <v>89</v>
      </c>
      <c r="B97" s="125">
        <f>'Inputs - Allowed'!B97</f>
        <v>0</v>
      </c>
      <c r="C97" s="125">
        <f>'Inputs - Allowed'!C97</f>
        <v>0</v>
      </c>
      <c r="D97" s="125">
        <f>'Inputs - Allowed'!D97</f>
        <v>0</v>
      </c>
      <c r="E97" s="125">
        <f>'Inputs - Allowed'!E97</f>
        <v>0</v>
      </c>
      <c r="F97" s="125">
        <f>'Inputs - Allowed'!F97</f>
        <v>0</v>
      </c>
      <c r="G97" s="125">
        <f>'Inputs - Allowed'!G97</f>
        <v>0</v>
      </c>
      <c r="H97" s="125">
        <f>'Inputs - Allowed'!H97</f>
        <v>0</v>
      </c>
      <c r="I97" s="161"/>
      <c r="J97" s="161"/>
      <c r="K97" s="161"/>
      <c r="L97" s="161"/>
      <c r="M97" s="161"/>
      <c r="N97" s="161"/>
      <c r="O97" s="161"/>
      <c r="P97" s="161"/>
      <c r="Q97" s="161"/>
      <c r="R97" s="161"/>
      <c r="S97" s="161"/>
      <c r="T97" s="161"/>
      <c r="U97" s="161"/>
      <c r="V97" s="36" t="b">
        <f>U97='Inputs - Allowed'!AH97</f>
        <v>1</v>
      </c>
    </row>
    <row r="98" spans="1:22">
      <c r="A98" s="6">
        <f>'Inputs - Allowed'!A98</f>
        <v>90</v>
      </c>
      <c r="B98" s="125">
        <f>'Inputs - Allowed'!B98</f>
        <v>0</v>
      </c>
      <c r="C98" s="125">
        <f>'Inputs - Allowed'!C98</f>
        <v>0</v>
      </c>
      <c r="D98" s="125">
        <f>'Inputs - Allowed'!D98</f>
        <v>0</v>
      </c>
      <c r="E98" s="125">
        <f>'Inputs - Allowed'!E98</f>
        <v>0</v>
      </c>
      <c r="F98" s="125">
        <f>'Inputs - Allowed'!F98</f>
        <v>0</v>
      </c>
      <c r="G98" s="125">
        <f>'Inputs - Allowed'!G98</f>
        <v>0</v>
      </c>
      <c r="H98" s="125">
        <f>'Inputs - Allowed'!H98</f>
        <v>0</v>
      </c>
      <c r="I98" s="161"/>
      <c r="J98" s="161"/>
      <c r="K98" s="161"/>
      <c r="L98" s="161"/>
      <c r="M98" s="161"/>
      <c r="N98" s="161"/>
      <c r="O98" s="161"/>
      <c r="P98" s="161"/>
      <c r="Q98" s="161"/>
      <c r="R98" s="161"/>
      <c r="S98" s="161"/>
      <c r="T98" s="161"/>
      <c r="U98" s="161"/>
      <c r="V98" s="36" t="b">
        <f>U98='Inputs - Allowed'!AH98</f>
        <v>1</v>
      </c>
    </row>
    <row r="99" spans="1:22">
      <c r="A99" s="6">
        <f>'Inputs - Allowed'!A99</f>
        <v>91</v>
      </c>
      <c r="B99" s="125">
        <f>'Inputs - Allowed'!B99</f>
        <v>0</v>
      </c>
      <c r="C99" s="125">
        <f>'Inputs - Allowed'!C99</f>
        <v>0</v>
      </c>
      <c r="D99" s="125">
        <f>'Inputs - Allowed'!D99</f>
        <v>0</v>
      </c>
      <c r="E99" s="125">
        <f>'Inputs - Allowed'!E99</f>
        <v>0</v>
      </c>
      <c r="F99" s="125">
        <f>'Inputs - Allowed'!F99</f>
        <v>0</v>
      </c>
      <c r="G99" s="125">
        <f>'Inputs - Allowed'!G99</f>
        <v>0</v>
      </c>
      <c r="H99" s="125">
        <f>'Inputs - Allowed'!H99</f>
        <v>0</v>
      </c>
      <c r="I99" s="161"/>
      <c r="J99" s="161"/>
      <c r="K99" s="161"/>
      <c r="L99" s="161"/>
      <c r="M99" s="161"/>
      <c r="N99" s="161"/>
      <c r="O99" s="161"/>
      <c r="P99" s="161"/>
      <c r="Q99" s="161"/>
      <c r="R99" s="161"/>
      <c r="S99" s="161"/>
      <c r="T99" s="161"/>
      <c r="U99" s="161"/>
      <c r="V99" s="36" t="b">
        <f>U99='Inputs - Allowed'!AH99</f>
        <v>1</v>
      </c>
    </row>
    <row r="100" spans="1:22">
      <c r="A100" s="6">
        <f>'Inputs - Allowed'!A100</f>
        <v>92</v>
      </c>
      <c r="B100" s="125">
        <f>'Inputs - Allowed'!B100</f>
        <v>0</v>
      </c>
      <c r="C100" s="125">
        <f>'Inputs - Allowed'!C100</f>
        <v>0</v>
      </c>
      <c r="D100" s="125">
        <f>'Inputs - Allowed'!D100</f>
        <v>0</v>
      </c>
      <c r="E100" s="125">
        <f>'Inputs - Allowed'!E100</f>
        <v>0</v>
      </c>
      <c r="F100" s="125">
        <f>'Inputs - Allowed'!F100</f>
        <v>0</v>
      </c>
      <c r="G100" s="125">
        <f>'Inputs - Allowed'!G100</f>
        <v>0</v>
      </c>
      <c r="H100" s="125">
        <f>'Inputs - Allowed'!H100</f>
        <v>0</v>
      </c>
      <c r="I100" s="161"/>
      <c r="J100" s="161"/>
      <c r="K100" s="161"/>
      <c r="L100" s="161"/>
      <c r="M100" s="161"/>
      <c r="N100" s="161"/>
      <c r="O100" s="161"/>
      <c r="P100" s="161"/>
      <c r="Q100" s="161"/>
      <c r="R100" s="161"/>
      <c r="S100" s="161"/>
      <c r="T100" s="161"/>
      <c r="U100" s="161"/>
      <c r="V100" s="36" t="b">
        <f>U100='Inputs - Allowed'!AH100</f>
        <v>1</v>
      </c>
    </row>
    <row r="101" spans="1:22">
      <c r="A101" s="6">
        <f>'Inputs - Allowed'!A101</f>
        <v>93</v>
      </c>
      <c r="B101" s="125">
        <f>'Inputs - Allowed'!B101</f>
        <v>0</v>
      </c>
      <c r="C101" s="125">
        <f>'Inputs - Allowed'!C101</f>
        <v>0</v>
      </c>
      <c r="D101" s="125">
        <f>'Inputs - Allowed'!D101</f>
        <v>0</v>
      </c>
      <c r="E101" s="125">
        <f>'Inputs - Allowed'!E101</f>
        <v>0</v>
      </c>
      <c r="F101" s="125">
        <f>'Inputs - Allowed'!F101</f>
        <v>0</v>
      </c>
      <c r="G101" s="125">
        <f>'Inputs - Allowed'!G101</f>
        <v>0</v>
      </c>
      <c r="H101" s="125">
        <f>'Inputs - Allowed'!H101</f>
        <v>0</v>
      </c>
      <c r="I101" s="161"/>
      <c r="J101" s="161"/>
      <c r="K101" s="161"/>
      <c r="L101" s="161"/>
      <c r="M101" s="161"/>
      <c r="N101" s="161"/>
      <c r="O101" s="161"/>
      <c r="P101" s="161"/>
      <c r="Q101" s="161"/>
      <c r="R101" s="161"/>
      <c r="S101" s="161"/>
      <c r="T101" s="161"/>
      <c r="U101" s="161"/>
      <c r="V101" s="36" t="b">
        <f>U101='Inputs - Allowed'!AH101</f>
        <v>1</v>
      </c>
    </row>
    <row r="102" spans="1:22">
      <c r="A102" s="6">
        <f>'Inputs - Allowed'!A102</f>
        <v>94</v>
      </c>
      <c r="B102" s="125">
        <f>'Inputs - Allowed'!B102</f>
        <v>0</v>
      </c>
      <c r="C102" s="125">
        <f>'Inputs - Allowed'!C102</f>
        <v>0</v>
      </c>
      <c r="D102" s="125">
        <f>'Inputs - Allowed'!D102</f>
        <v>0</v>
      </c>
      <c r="E102" s="125">
        <f>'Inputs - Allowed'!E102</f>
        <v>0</v>
      </c>
      <c r="F102" s="125">
        <f>'Inputs - Allowed'!F102</f>
        <v>0</v>
      </c>
      <c r="G102" s="125">
        <f>'Inputs - Allowed'!G102</f>
        <v>0</v>
      </c>
      <c r="H102" s="125">
        <f>'Inputs - Allowed'!H102</f>
        <v>0</v>
      </c>
      <c r="I102" s="161"/>
      <c r="J102" s="161"/>
      <c r="K102" s="161"/>
      <c r="L102" s="161"/>
      <c r="M102" s="161"/>
      <c r="N102" s="161"/>
      <c r="O102" s="161"/>
      <c r="P102" s="161"/>
      <c r="Q102" s="161"/>
      <c r="R102" s="161"/>
      <c r="S102" s="161"/>
      <c r="T102" s="161"/>
      <c r="U102" s="161"/>
      <c r="V102" s="36" t="b">
        <f>U102='Inputs - Allowed'!AH102</f>
        <v>1</v>
      </c>
    </row>
    <row r="103" spans="1:22">
      <c r="A103" s="6">
        <f>'Inputs - Allowed'!A103</f>
        <v>95</v>
      </c>
      <c r="B103" s="125">
        <f>'Inputs - Allowed'!B103</f>
        <v>0</v>
      </c>
      <c r="C103" s="125">
        <f>'Inputs - Allowed'!C103</f>
        <v>0</v>
      </c>
      <c r="D103" s="125">
        <f>'Inputs - Allowed'!D103</f>
        <v>0</v>
      </c>
      <c r="E103" s="125">
        <f>'Inputs - Allowed'!E103</f>
        <v>0</v>
      </c>
      <c r="F103" s="125">
        <f>'Inputs - Allowed'!F103</f>
        <v>0</v>
      </c>
      <c r="G103" s="125">
        <f>'Inputs - Allowed'!G103</f>
        <v>0</v>
      </c>
      <c r="H103" s="125">
        <f>'Inputs - Allowed'!H103</f>
        <v>0</v>
      </c>
      <c r="I103" s="161"/>
      <c r="J103" s="161"/>
      <c r="K103" s="161"/>
      <c r="L103" s="161"/>
      <c r="M103" s="161"/>
      <c r="N103" s="161"/>
      <c r="O103" s="161"/>
      <c r="P103" s="161"/>
      <c r="Q103" s="161"/>
      <c r="R103" s="161"/>
      <c r="S103" s="161"/>
      <c r="T103" s="161"/>
      <c r="U103" s="161"/>
      <c r="V103" s="36" t="b">
        <f>U103='Inputs - Allowed'!AH103</f>
        <v>1</v>
      </c>
    </row>
    <row r="104" spans="1:22">
      <c r="A104" s="6">
        <f>'Inputs - Allowed'!A104</f>
        <v>96</v>
      </c>
      <c r="B104" s="125">
        <f>'Inputs - Allowed'!B104</f>
        <v>0</v>
      </c>
      <c r="C104" s="125">
        <f>'Inputs - Allowed'!C104</f>
        <v>0</v>
      </c>
      <c r="D104" s="125">
        <f>'Inputs - Allowed'!D104</f>
        <v>0</v>
      </c>
      <c r="E104" s="125">
        <f>'Inputs - Allowed'!E104</f>
        <v>0</v>
      </c>
      <c r="F104" s="125">
        <f>'Inputs - Allowed'!F104</f>
        <v>0</v>
      </c>
      <c r="G104" s="125">
        <f>'Inputs - Allowed'!G104</f>
        <v>0</v>
      </c>
      <c r="H104" s="125">
        <f>'Inputs - Allowed'!H104</f>
        <v>0</v>
      </c>
      <c r="I104" s="161"/>
      <c r="J104" s="161"/>
      <c r="K104" s="161"/>
      <c r="L104" s="161"/>
      <c r="M104" s="161"/>
      <c r="N104" s="161"/>
      <c r="O104" s="161"/>
      <c r="P104" s="161"/>
      <c r="Q104" s="161"/>
      <c r="R104" s="161"/>
      <c r="S104" s="161"/>
      <c r="T104" s="161"/>
      <c r="U104" s="161"/>
      <c r="V104" s="36" t="b">
        <f>U104='Inputs - Allowed'!AH104</f>
        <v>1</v>
      </c>
    </row>
    <row r="105" spans="1:22">
      <c r="A105" s="6">
        <f>'Inputs - Allowed'!A105</f>
        <v>97</v>
      </c>
      <c r="B105" s="125">
        <f>'Inputs - Allowed'!B105</f>
        <v>0</v>
      </c>
      <c r="C105" s="125">
        <f>'Inputs - Allowed'!C105</f>
        <v>0</v>
      </c>
      <c r="D105" s="125">
        <f>'Inputs - Allowed'!D105</f>
        <v>0</v>
      </c>
      <c r="E105" s="125">
        <f>'Inputs - Allowed'!E105</f>
        <v>0</v>
      </c>
      <c r="F105" s="125">
        <f>'Inputs - Allowed'!F105</f>
        <v>0</v>
      </c>
      <c r="G105" s="125">
        <f>'Inputs - Allowed'!G105</f>
        <v>0</v>
      </c>
      <c r="H105" s="125">
        <f>'Inputs - Allowed'!H105</f>
        <v>0</v>
      </c>
      <c r="I105" s="161"/>
      <c r="J105" s="161"/>
      <c r="K105" s="161"/>
      <c r="L105" s="161"/>
      <c r="M105" s="161"/>
      <c r="N105" s="161"/>
      <c r="O105" s="161"/>
      <c r="P105" s="161"/>
      <c r="Q105" s="161"/>
      <c r="R105" s="161"/>
      <c r="S105" s="161"/>
      <c r="T105" s="161"/>
      <c r="U105" s="161"/>
      <c r="V105" s="36" t="b">
        <f>U105='Inputs - Allowed'!AH105</f>
        <v>1</v>
      </c>
    </row>
    <row r="106" spans="1:22">
      <c r="A106" s="6">
        <f>'Inputs - Allowed'!A106</f>
        <v>98</v>
      </c>
      <c r="B106" s="125">
        <f>'Inputs - Allowed'!B106</f>
        <v>0</v>
      </c>
      <c r="C106" s="125">
        <f>'Inputs - Allowed'!C106</f>
        <v>0</v>
      </c>
      <c r="D106" s="125">
        <f>'Inputs - Allowed'!D106</f>
        <v>0</v>
      </c>
      <c r="E106" s="125">
        <f>'Inputs - Allowed'!E106</f>
        <v>0</v>
      </c>
      <c r="F106" s="125">
        <f>'Inputs - Allowed'!F106</f>
        <v>0</v>
      </c>
      <c r="G106" s="125">
        <f>'Inputs - Allowed'!G106</f>
        <v>0</v>
      </c>
      <c r="H106" s="125">
        <f>'Inputs - Allowed'!H106</f>
        <v>0</v>
      </c>
      <c r="I106" s="161"/>
      <c r="J106" s="161"/>
      <c r="K106" s="161"/>
      <c r="L106" s="161"/>
      <c r="M106" s="161"/>
      <c r="N106" s="161"/>
      <c r="O106" s="161"/>
      <c r="P106" s="161"/>
      <c r="Q106" s="161"/>
      <c r="R106" s="161"/>
      <c r="S106" s="161"/>
      <c r="T106" s="161"/>
      <c r="U106" s="161"/>
      <c r="V106" s="36" t="b">
        <f>U106='Inputs - Allowed'!AH106</f>
        <v>1</v>
      </c>
    </row>
    <row r="107" spans="1:22">
      <c r="A107" s="6">
        <f>'Inputs - Allowed'!A107</f>
        <v>99</v>
      </c>
      <c r="B107" s="125">
        <f>'Inputs - Allowed'!B107</f>
        <v>0</v>
      </c>
      <c r="C107" s="125">
        <f>'Inputs - Allowed'!C107</f>
        <v>0</v>
      </c>
      <c r="D107" s="125">
        <f>'Inputs - Allowed'!D107</f>
        <v>0</v>
      </c>
      <c r="E107" s="125">
        <f>'Inputs - Allowed'!E107</f>
        <v>0</v>
      </c>
      <c r="F107" s="125">
        <f>'Inputs - Allowed'!F107</f>
        <v>0</v>
      </c>
      <c r="G107" s="125">
        <f>'Inputs - Allowed'!G107</f>
        <v>0</v>
      </c>
      <c r="H107" s="125">
        <f>'Inputs - Allowed'!H107</f>
        <v>0</v>
      </c>
      <c r="I107" s="161"/>
      <c r="J107" s="161"/>
      <c r="K107" s="161"/>
      <c r="L107" s="161"/>
      <c r="M107" s="161"/>
      <c r="N107" s="161"/>
      <c r="O107" s="161"/>
      <c r="P107" s="161"/>
      <c r="Q107" s="161"/>
      <c r="R107" s="161"/>
      <c r="S107" s="161"/>
      <c r="T107" s="161"/>
      <c r="U107" s="161"/>
      <c r="V107" s="36" t="b">
        <f>U107='Inputs - Allowed'!AH107</f>
        <v>1</v>
      </c>
    </row>
    <row r="108" spans="1:22">
      <c r="A108" s="6">
        <f>'Inputs - Allowed'!A108</f>
        <v>100</v>
      </c>
      <c r="B108" s="125">
        <f>'Inputs - Allowed'!B108</f>
        <v>0</v>
      </c>
      <c r="C108" s="125">
        <f>'Inputs - Allowed'!C108</f>
        <v>0</v>
      </c>
      <c r="D108" s="125">
        <f>'Inputs - Allowed'!D108</f>
        <v>0</v>
      </c>
      <c r="E108" s="125">
        <f>'Inputs - Allowed'!E108</f>
        <v>0</v>
      </c>
      <c r="F108" s="125">
        <f>'Inputs - Allowed'!F108</f>
        <v>0</v>
      </c>
      <c r="G108" s="125">
        <f>'Inputs - Allowed'!G108</f>
        <v>0</v>
      </c>
      <c r="H108" s="125">
        <f>'Inputs - Allowed'!H108</f>
        <v>0</v>
      </c>
      <c r="I108" s="161"/>
      <c r="J108" s="161"/>
      <c r="K108" s="161"/>
      <c r="L108" s="161"/>
      <c r="M108" s="161"/>
      <c r="N108" s="161"/>
      <c r="O108" s="161"/>
      <c r="P108" s="161"/>
      <c r="Q108" s="161"/>
      <c r="R108" s="161"/>
      <c r="S108" s="161"/>
      <c r="T108" s="161"/>
      <c r="U108" s="161"/>
      <c r="V108" s="36" t="b">
        <f>U108='Inputs - Allowed'!AH108</f>
        <v>1</v>
      </c>
    </row>
    <row r="109" spans="1:22">
      <c r="A109" s="6">
        <f>'Inputs - Allowed'!A109</f>
        <v>101</v>
      </c>
      <c r="B109" s="125">
        <f>'Inputs - Allowed'!B109</f>
        <v>0</v>
      </c>
      <c r="C109" s="125">
        <f>'Inputs - Allowed'!C109</f>
        <v>0</v>
      </c>
      <c r="D109" s="125">
        <f>'Inputs - Allowed'!D109</f>
        <v>0</v>
      </c>
      <c r="E109" s="125">
        <f>'Inputs - Allowed'!E109</f>
        <v>0</v>
      </c>
      <c r="F109" s="125">
        <f>'Inputs - Allowed'!F109</f>
        <v>0</v>
      </c>
      <c r="G109" s="125">
        <f>'Inputs - Allowed'!G109</f>
        <v>0</v>
      </c>
      <c r="H109" s="125">
        <f>'Inputs - Allowed'!H109</f>
        <v>0</v>
      </c>
      <c r="I109" s="161"/>
      <c r="J109" s="161"/>
      <c r="K109" s="161"/>
      <c r="L109" s="161"/>
      <c r="M109" s="161"/>
      <c r="N109" s="161"/>
      <c r="O109" s="161"/>
      <c r="P109" s="161"/>
      <c r="Q109" s="161"/>
      <c r="R109" s="161"/>
      <c r="S109" s="161"/>
      <c r="T109" s="161"/>
      <c r="U109" s="161"/>
      <c r="V109" s="36" t="b">
        <f>U109='Inputs - Allowed'!AH109</f>
        <v>1</v>
      </c>
    </row>
    <row r="110" spans="1:22">
      <c r="A110" s="6">
        <f>'Inputs - Allowed'!A110</f>
        <v>102</v>
      </c>
      <c r="B110" s="125">
        <f>'Inputs - Allowed'!B110</f>
        <v>0</v>
      </c>
      <c r="C110" s="125">
        <f>'Inputs - Allowed'!C110</f>
        <v>0</v>
      </c>
      <c r="D110" s="125">
        <f>'Inputs - Allowed'!D110</f>
        <v>0</v>
      </c>
      <c r="E110" s="125">
        <f>'Inputs - Allowed'!E110</f>
        <v>0</v>
      </c>
      <c r="F110" s="125">
        <f>'Inputs - Allowed'!F110</f>
        <v>0</v>
      </c>
      <c r="G110" s="125">
        <f>'Inputs - Allowed'!G110</f>
        <v>0</v>
      </c>
      <c r="H110" s="125">
        <f>'Inputs - Allowed'!H110</f>
        <v>0</v>
      </c>
      <c r="I110" s="161"/>
      <c r="J110" s="161"/>
      <c r="K110" s="161"/>
      <c r="L110" s="161"/>
      <c r="M110" s="161"/>
      <c r="N110" s="161"/>
      <c r="O110" s="161"/>
      <c r="P110" s="161"/>
      <c r="Q110" s="161"/>
      <c r="R110" s="161"/>
      <c r="S110" s="161"/>
      <c r="T110" s="161"/>
      <c r="U110" s="161"/>
      <c r="V110" s="36" t="b">
        <f>U110='Inputs - Allowed'!AH110</f>
        <v>1</v>
      </c>
    </row>
    <row r="111" spans="1:22">
      <c r="A111" s="6">
        <f>'Inputs - Allowed'!A111</f>
        <v>103</v>
      </c>
      <c r="B111" s="125">
        <f>'Inputs - Allowed'!B111</f>
        <v>0</v>
      </c>
      <c r="C111" s="125">
        <f>'Inputs - Allowed'!C111</f>
        <v>0</v>
      </c>
      <c r="D111" s="125">
        <f>'Inputs - Allowed'!D111</f>
        <v>0</v>
      </c>
      <c r="E111" s="125">
        <f>'Inputs - Allowed'!E111</f>
        <v>0</v>
      </c>
      <c r="F111" s="125">
        <f>'Inputs - Allowed'!F111</f>
        <v>0</v>
      </c>
      <c r="G111" s="125">
        <f>'Inputs - Allowed'!G111</f>
        <v>0</v>
      </c>
      <c r="H111" s="125">
        <f>'Inputs - Allowed'!H111</f>
        <v>0</v>
      </c>
      <c r="I111" s="161"/>
      <c r="J111" s="161"/>
      <c r="K111" s="161"/>
      <c r="L111" s="161"/>
      <c r="M111" s="161"/>
      <c r="N111" s="161"/>
      <c r="O111" s="161"/>
      <c r="P111" s="161"/>
      <c r="Q111" s="161"/>
      <c r="R111" s="161"/>
      <c r="S111" s="161"/>
      <c r="T111" s="161"/>
      <c r="U111" s="161"/>
      <c r="V111" s="36" t="b">
        <f>U111='Inputs - Allowed'!AH111</f>
        <v>1</v>
      </c>
    </row>
    <row r="112" spans="1:22">
      <c r="A112" s="6">
        <f>'Inputs - Allowed'!A112</f>
        <v>104</v>
      </c>
      <c r="B112" s="125">
        <f>'Inputs - Allowed'!B112</f>
        <v>0</v>
      </c>
      <c r="C112" s="125">
        <f>'Inputs - Allowed'!C112</f>
        <v>0</v>
      </c>
      <c r="D112" s="125">
        <f>'Inputs - Allowed'!D112</f>
        <v>0</v>
      </c>
      <c r="E112" s="125">
        <f>'Inputs - Allowed'!E112</f>
        <v>0</v>
      </c>
      <c r="F112" s="125">
        <f>'Inputs - Allowed'!F112</f>
        <v>0</v>
      </c>
      <c r="G112" s="125">
        <f>'Inputs - Allowed'!G112</f>
        <v>0</v>
      </c>
      <c r="H112" s="125">
        <f>'Inputs - Allowed'!H112</f>
        <v>0</v>
      </c>
      <c r="I112" s="161"/>
      <c r="J112" s="161"/>
      <c r="K112" s="161"/>
      <c r="L112" s="161"/>
      <c r="M112" s="161"/>
      <c r="N112" s="161"/>
      <c r="O112" s="161"/>
      <c r="P112" s="161"/>
      <c r="Q112" s="161"/>
      <c r="R112" s="161"/>
      <c r="S112" s="161"/>
      <c r="T112" s="161"/>
      <c r="U112" s="161"/>
      <c r="V112" s="36" t="b">
        <f>U112='Inputs - Allowed'!AH112</f>
        <v>1</v>
      </c>
    </row>
    <row r="113" spans="1:22">
      <c r="A113" s="6">
        <f>'Inputs - Allowed'!A113</f>
        <v>105</v>
      </c>
      <c r="B113" s="125">
        <f>'Inputs - Allowed'!B113</f>
        <v>0</v>
      </c>
      <c r="C113" s="125">
        <f>'Inputs - Allowed'!C113</f>
        <v>0</v>
      </c>
      <c r="D113" s="125">
        <f>'Inputs - Allowed'!D113</f>
        <v>0</v>
      </c>
      <c r="E113" s="125">
        <f>'Inputs - Allowed'!E113</f>
        <v>0</v>
      </c>
      <c r="F113" s="125">
        <f>'Inputs - Allowed'!F113</f>
        <v>0</v>
      </c>
      <c r="G113" s="125">
        <f>'Inputs - Allowed'!G113</f>
        <v>0</v>
      </c>
      <c r="H113" s="125">
        <f>'Inputs - Allowed'!H113</f>
        <v>0</v>
      </c>
      <c r="I113" s="161"/>
      <c r="J113" s="161"/>
      <c r="K113" s="161"/>
      <c r="L113" s="161"/>
      <c r="M113" s="161"/>
      <c r="N113" s="161"/>
      <c r="O113" s="161"/>
      <c r="P113" s="161"/>
      <c r="Q113" s="161"/>
      <c r="R113" s="161"/>
      <c r="S113" s="161"/>
      <c r="T113" s="161"/>
      <c r="U113" s="161"/>
      <c r="V113" s="36" t="b">
        <f>U113='Inputs - Allowed'!AH113</f>
        <v>1</v>
      </c>
    </row>
    <row r="114" spans="1:22">
      <c r="A114" s="6">
        <f>'Inputs - Allowed'!A114</f>
        <v>106</v>
      </c>
      <c r="B114" s="125">
        <f>'Inputs - Allowed'!B114</f>
        <v>0</v>
      </c>
      <c r="C114" s="125">
        <f>'Inputs - Allowed'!C114</f>
        <v>0</v>
      </c>
      <c r="D114" s="125">
        <f>'Inputs - Allowed'!D114</f>
        <v>0</v>
      </c>
      <c r="E114" s="125">
        <f>'Inputs - Allowed'!E114</f>
        <v>0</v>
      </c>
      <c r="F114" s="125">
        <f>'Inputs - Allowed'!F114</f>
        <v>0</v>
      </c>
      <c r="G114" s="125">
        <f>'Inputs - Allowed'!G114</f>
        <v>0</v>
      </c>
      <c r="H114" s="125">
        <f>'Inputs - Allowed'!H114</f>
        <v>0</v>
      </c>
      <c r="I114" s="161"/>
      <c r="J114" s="161"/>
      <c r="K114" s="161"/>
      <c r="L114" s="161"/>
      <c r="M114" s="161"/>
      <c r="N114" s="161"/>
      <c r="O114" s="161"/>
      <c r="P114" s="161"/>
      <c r="Q114" s="161"/>
      <c r="R114" s="161"/>
      <c r="S114" s="161"/>
      <c r="T114" s="161"/>
      <c r="U114" s="161"/>
      <c r="V114" s="36" t="b">
        <f>U114='Inputs - Allowed'!AH114</f>
        <v>1</v>
      </c>
    </row>
    <row r="115" spans="1:22">
      <c r="A115" s="6">
        <f>'Inputs - Allowed'!A115</f>
        <v>107</v>
      </c>
      <c r="B115" s="125">
        <f>'Inputs - Allowed'!B115</f>
        <v>0</v>
      </c>
      <c r="C115" s="125">
        <f>'Inputs - Allowed'!C115</f>
        <v>0</v>
      </c>
      <c r="D115" s="125">
        <f>'Inputs - Allowed'!D115</f>
        <v>0</v>
      </c>
      <c r="E115" s="125">
        <f>'Inputs - Allowed'!E115</f>
        <v>0</v>
      </c>
      <c r="F115" s="125">
        <f>'Inputs - Allowed'!F115</f>
        <v>0</v>
      </c>
      <c r="G115" s="125">
        <f>'Inputs - Allowed'!G115</f>
        <v>0</v>
      </c>
      <c r="H115" s="125">
        <f>'Inputs - Allowed'!H115</f>
        <v>0</v>
      </c>
      <c r="I115" s="161"/>
      <c r="J115" s="161"/>
      <c r="K115" s="161"/>
      <c r="L115" s="161"/>
      <c r="M115" s="161"/>
      <c r="N115" s="161"/>
      <c r="O115" s="161"/>
      <c r="P115" s="161"/>
      <c r="Q115" s="161"/>
      <c r="R115" s="161"/>
      <c r="S115" s="161"/>
      <c r="T115" s="161"/>
      <c r="U115" s="161"/>
      <c r="V115" s="36" t="b">
        <f>U115='Inputs - Allowed'!AH115</f>
        <v>1</v>
      </c>
    </row>
    <row r="116" spans="1:22">
      <c r="A116" s="6">
        <f>'Inputs - Allowed'!A116</f>
        <v>108</v>
      </c>
      <c r="B116" s="125">
        <f>'Inputs - Allowed'!B116</f>
        <v>0</v>
      </c>
      <c r="C116" s="125">
        <f>'Inputs - Allowed'!C116</f>
        <v>0</v>
      </c>
      <c r="D116" s="125">
        <f>'Inputs - Allowed'!D116</f>
        <v>0</v>
      </c>
      <c r="E116" s="125">
        <f>'Inputs - Allowed'!E116</f>
        <v>0</v>
      </c>
      <c r="F116" s="125">
        <f>'Inputs - Allowed'!F116</f>
        <v>0</v>
      </c>
      <c r="G116" s="125">
        <f>'Inputs - Allowed'!G116</f>
        <v>0</v>
      </c>
      <c r="H116" s="125">
        <f>'Inputs - Allowed'!H116</f>
        <v>0</v>
      </c>
      <c r="I116" s="161"/>
      <c r="J116" s="161"/>
      <c r="K116" s="161"/>
      <c r="L116" s="161"/>
      <c r="M116" s="161"/>
      <c r="N116" s="161"/>
      <c r="O116" s="161"/>
      <c r="P116" s="161"/>
      <c r="Q116" s="161"/>
      <c r="R116" s="161"/>
      <c r="S116" s="161"/>
      <c r="T116" s="161"/>
      <c r="U116" s="161"/>
      <c r="V116" s="36" t="b">
        <f>U116='Inputs - Allowed'!AH116</f>
        <v>1</v>
      </c>
    </row>
    <row r="117" spans="1:22">
      <c r="A117" s="6">
        <f>'Inputs - Allowed'!A117</f>
        <v>109</v>
      </c>
      <c r="B117" s="125">
        <f>'Inputs - Allowed'!B117</f>
        <v>0</v>
      </c>
      <c r="C117" s="125">
        <f>'Inputs - Allowed'!C117</f>
        <v>0</v>
      </c>
      <c r="D117" s="125">
        <f>'Inputs - Allowed'!D117</f>
        <v>0</v>
      </c>
      <c r="E117" s="125">
        <f>'Inputs - Allowed'!E117</f>
        <v>0</v>
      </c>
      <c r="F117" s="125">
        <f>'Inputs - Allowed'!F117</f>
        <v>0</v>
      </c>
      <c r="G117" s="125">
        <f>'Inputs - Allowed'!G117</f>
        <v>0</v>
      </c>
      <c r="H117" s="125">
        <f>'Inputs - Allowed'!H117</f>
        <v>0</v>
      </c>
      <c r="I117" s="161"/>
      <c r="J117" s="161"/>
      <c r="K117" s="161"/>
      <c r="L117" s="161"/>
      <c r="M117" s="161"/>
      <c r="N117" s="161"/>
      <c r="O117" s="161"/>
      <c r="P117" s="161"/>
      <c r="Q117" s="161"/>
      <c r="R117" s="161"/>
      <c r="S117" s="161"/>
      <c r="T117" s="161"/>
      <c r="U117" s="161"/>
      <c r="V117" s="36" t="b">
        <f>U117='Inputs - Allowed'!AH117</f>
        <v>1</v>
      </c>
    </row>
    <row r="118" spans="1:22">
      <c r="A118" s="6">
        <f>'Inputs - Allowed'!A118</f>
        <v>110</v>
      </c>
      <c r="B118" s="125">
        <f>'Inputs - Allowed'!B118</f>
        <v>0</v>
      </c>
      <c r="C118" s="125">
        <f>'Inputs - Allowed'!C118</f>
        <v>0</v>
      </c>
      <c r="D118" s="125">
        <f>'Inputs - Allowed'!D118</f>
        <v>0</v>
      </c>
      <c r="E118" s="125">
        <f>'Inputs - Allowed'!E118</f>
        <v>0</v>
      </c>
      <c r="F118" s="125">
        <f>'Inputs - Allowed'!F118</f>
        <v>0</v>
      </c>
      <c r="G118" s="125">
        <f>'Inputs - Allowed'!G118</f>
        <v>0</v>
      </c>
      <c r="H118" s="125">
        <f>'Inputs - Allowed'!H118</f>
        <v>0</v>
      </c>
      <c r="I118" s="161"/>
      <c r="J118" s="161"/>
      <c r="K118" s="161"/>
      <c r="L118" s="161"/>
      <c r="M118" s="161"/>
      <c r="N118" s="161"/>
      <c r="O118" s="161"/>
      <c r="P118" s="161"/>
      <c r="Q118" s="161"/>
      <c r="R118" s="161"/>
      <c r="S118" s="161"/>
      <c r="T118" s="161"/>
      <c r="U118" s="161"/>
      <c r="V118" s="36" t="b">
        <f>U118='Inputs - Allowed'!AH118</f>
        <v>1</v>
      </c>
    </row>
    <row r="119" spans="1:22">
      <c r="A119" s="6">
        <f>'Inputs - Allowed'!A119</f>
        <v>111</v>
      </c>
      <c r="B119" s="125">
        <f>'Inputs - Allowed'!B119</f>
        <v>0</v>
      </c>
      <c r="C119" s="125">
        <f>'Inputs - Allowed'!C119</f>
        <v>0</v>
      </c>
      <c r="D119" s="125">
        <f>'Inputs - Allowed'!D119</f>
        <v>0</v>
      </c>
      <c r="E119" s="125">
        <f>'Inputs - Allowed'!E119</f>
        <v>0</v>
      </c>
      <c r="F119" s="125">
        <f>'Inputs - Allowed'!F119</f>
        <v>0</v>
      </c>
      <c r="G119" s="125">
        <f>'Inputs - Allowed'!G119</f>
        <v>0</v>
      </c>
      <c r="H119" s="125">
        <f>'Inputs - Allowed'!H119</f>
        <v>0</v>
      </c>
      <c r="I119" s="161"/>
      <c r="J119" s="161"/>
      <c r="K119" s="161"/>
      <c r="L119" s="161"/>
      <c r="M119" s="161"/>
      <c r="N119" s="161"/>
      <c r="O119" s="161"/>
      <c r="P119" s="161"/>
      <c r="Q119" s="161"/>
      <c r="R119" s="161"/>
      <c r="S119" s="161"/>
      <c r="T119" s="161"/>
      <c r="U119" s="161"/>
      <c r="V119" s="36" t="b">
        <f>U119='Inputs - Allowed'!AH119</f>
        <v>1</v>
      </c>
    </row>
    <row r="120" spans="1:22">
      <c r="A120" s="6">
        <f>'Inputs - Allowed'!A120</f>
        <v>112</v>
      </c>
      <c r="B120" s="125">
        <f>'Inputs - Allowed'!B120</f>
        <v>0</v>
      </c>
      <c r="C120" s="125">
        <f>'Inputs - Allowed'!C120</f>
        <v>0</v>
      </c>
      <c r="D120" s="125">
        <f>'Inputs - Allowed'!D120</f>
        <v>0</v>
      </c>
      <c r="E120" s="125">
        <f>'Inputs - Allowed'!E120</f>
        <v>0</v>
      </c>
      <c r="F120" s="125">
        <f>'Inputs - Allowed'!F120</f>
        <v>0</v>
      </c>
      <c r="G120" s="125">
        <f>'Inputs - Allowed'!G120</f>
        <v>0</v>
      </c>
      <c r="H120" s="125">
        <f>'Inputs - Allowed'!H120</f>
        <v>0</v>
      </c>
      <c r="I120" s="161"/>
      <c r="J120" s="161"/>
      <c r="K120" s="161"/>
      <c r="L120" s="161"/>
      <c r="M120" s="161"/>
      <c r="N120" s="161"/>
      <c r="O120" s="161"/>
      <c r="P120" s="161"/>
      <c r="Q120" s="161"/>
      <c r="R120" s="161"/>
      <c r="S120" s="161"/>
      <c r="T120" s="161"/>
      <c r="U120" s="161"/>
      <c r="V120" s="36" t="b">
        <f>U120='Inputs - Allowed'!AH120</f>
        <v>1</v>
      </c>
    </row>
    <row r="121" spans="1:22">
      <c r="A121" s="6">
        <f>'Inputs - Allowed'!A121</f>
        <v>113</v>
      </c>
      <c r="B121" s="125">
        <f>'Inputs - Allowed'!B121</f>
        <v>0</v>
      </c>
      <c r="C121" s="125">
        <f>'Inputs - Allowed'!C121</f>
        <v>0</v>
      </c>
      <c r="D121" s="125">
        <f>'Inputs - Allowed'!D121</f>
        <v>0</v>
      </c>
      <c r="E121" s="125">
        <f>'Inputs - Allowed'!E121</f>
        <v>0</v>
      </c>
      <c r="F121" s="125">
        <f>'Inputs - Allowed'!F121</f>
        <v>0</v>
      </c>
      <c r="G121" s="125">
        <f>'Inputs - Allowed'!G121</f>
        <v>0</v>
      </c>
      <c r="H121" s="125">
        <f>'Inputs - Allowed'!H121</f>
        <v>0</v>
      </c>
      <c r="I121" s="161"/>
      <c r="J121" s="161"/>
      <c r="K121" s="161"/>
      <c r="L121" s="161"/>
      <c r="M121" s="161"/>
      <c r="N121" s="161"/>
      <c r="O121" s="161"/>
      <c r="P121" s="161"/>
      <c r="Q121" s="161"/>
      <c r="R121" s="161"/>
      <c r="S121" s="161"/>
      <c r="T121" s="161"/>
      <c r="U121" s="161"/>
      <c r="V121" s="36" t="b">
        <f>U121='Inputs - Allowed'!AH121</f>
        <v>1</v>
      </c>
    </row>
    <row r="122" spans="1:22">
      <c r="A122" s="6">
        <f>'Inputs - Allowed'!A122</f>
        <v>114</v>
      </c>
      <c r="B122" s="125">
        <f>'Inputs - Allowed'!B122</f>
        <v>0</v>
      </c>
      <c r="C122" s="125">
        <f>'Inputs - Allowed'!C122</f>
        <v>0</v>
      </c>
      <c r="D122" s="125">
        <f>'Inputs - Allowed'!D122</f>
        <v>0</v>
      </c>
      <c r="E122" s="125">
        <f>'Inputs - Allowed'!E122</f>
        <v>0</v>
      </c>
      <c r="F122" s="125">
        <f>'Inputs - Allowed'!F122</f>
        <v>0</v>
      </c>
      <c r="G122" s="125">
        <f>'Inputs - Allowed'!G122</f>
        <v>0</v>
      </c>
      <c r="H122" s="125">
        <f>'Inputs - Allowed'!H122</f>
        <v>0</v>
      </c>
      <c r="I122" s="161"/>
      <c r="J122" s="161"/>
      <c r="K122" s="161"/>
      <c r="L122" s="161"/>
      <c r="M122" s="161"/>
      <c r="N122" s="161"/>
      <c r="O122" s="161"/>
      <c r="P122" s="161"/>
      <c r="Q122" s="161"/>
      <c r="R122" s="161"/>
      <c r="S122" s="161"/>
      <c r="T122" s="161"/>
      <c r="U122" s="161"/>
      <c r="V122" s="36" t="b">
        <f>U122='Inputs - Allowed'!AH122</f>
        <v>1</v>
      </c>
    </row>
    <row r="123" spans="1:22">
      <c r="A123" s="6">
        <f>'Inputs - Allowed'!A123</f>
        <v>115</v>
      </c>
      <c r="B123" s="125">
        <f>'Inputs - Allowed'!B123</f>
        <v>0</v>
      </c>
      <c r="C123" s="125">
        <f>'Inputs - Allowed'!C123</f>
        <v>0</v>
      </c>
      <c r="D123" s="125">
        <f>'Inputs - Allowed'!D123</f>
        <v>0</v>
      </c>
      <c r="E123" s="125">
        <f>'Inputs - Allowed'!E123</f>
        <v>0</v>
      </c>
      <c r="F123" s="125">
        <f>'Inputs - Allowed'!F123</f>
        <v>0</v>
      </c>
      <c r="G123" s="125">
        <f>'Inputs - Allowed'!G123</f>
        <v>0</v>
      </c>
      <c r="H123" s="125">
        <f>'Inputs - Allowed'!H123</f>
        <v>0</v>
      </c>
      <c r="I123" s="161"/>
      <c r="J123" s="161"/>
      <c r="K123" s="161"/>
      <c r="L123" s="161"/>
      <c r="M123" s="161"/>
      <c r="N123" s="161"/>
      <c r="O123" s="161"/>
      <c r="P123" s="161"/>
      <c r="Q123" s="161"/>
      <c r="R123" s="161"/>
      <c r="S123" s="161"/>
      <c r="T123" s="161"/>
      <c r="U123" s="161"/>
      <c r="V123" s="36" t="b">
        <f>U123='Inputs - Allowed'!AH123</f>
        <v>1</v>
      </c>
    </row>
    <row r="124" spans="1:22">
      <c r="A124" s="6">
        <f>'Inputs - Allowed'!A124</f>
        <v>116</v>
      </c>
      <c r="B124" s="125">
        <f>'Inputs - Allowed'!B124</f>
        <v>0</v>
      </c>
      <c r="C124" s="125">
        <f>'Inputs - Allowed'!C124</f>
        <v>0</v>
      </c>
      <c r="D124" s="125">
        <f>'Inputs - Allowed'!D124</f>
        <v>0</v>
      </c>
      <c r="E124" s="125">
        <f>'Inputs - Allowed'!E124</f>
        <v>0</v>
      </c>
      <c r="F124" s="125">
        <f>'Inputs - Allowed'!F124</f>
        <v>0</v>
      </c>
      <c r="G124" s="125">
        <f>'Inputs - Allowed'!G124</f>
        <v>0</v>
      </c>
      <c r="H124" s="125">
        <f>'Inputs - Allowed'!H124</f>
        <v>0</v>
      </c>
      <c r="I124" s="161"/>
      <c r="J124" s="161"/>
      <c r="K124" s="161"/>
      <c r="L124" s="161"/>
      <c r="M124" s="161"/>
      <c r="N124" s="161"/>
      <c r="O124" s="161"/>
      <c r="P124" s="161"/>
      <c r="Q124" s="161"/>
      <c r="R124" s="161"/>
      <c r="S124" s="161"/>
      <c r="T124" s="161"/>
      <c r="U124" s="161"/>
      <c r="V124" s="36" t="b">
        <f>U124='Inputs - Allowed'!AH124</f>
        <v>1</v>
      </c>
    </row>
    <row r="125" spans="1:22">
      <c r="A125" s="6">
        <f>'Inputs - Allowed'!A125</f>
        <v>117</v>
      </c>
      <c r="B125" s="125">
        <f>'Inputs - Allowed'!B125</f>
        <v>0</v>
      </c>
      <c r="C125" s="125">
        <f>'Inputs - Allowed'!C125</f>
        <v>0</v>
      </c>
      <c r="D125" s="125">
        <f>'Inputs - Allowed'!D125</f>
        <v>0</v>
      </c>
      <c r="E125" s="125">
        <f>'Inputs - Allowed'!E125</f>
        <v>0</v>
      </c>
      <c r="F125" s="125">
        <f>'Inputs - Allowed'!F125</f>
        <v>0</v>
      </c>
      <c r="G125" s="125">
        <f>'Inputs - Allowed'!G125</f>
        <v>0</v>
      </c>
      <c r="H125" s="125">
        <f>'Inputs - Allowed'!H125</f>
        <v>0</v>
      </c>
      <c r="I125" s="161"/>
      <c r="J125" s="161"/>
      <c r="K125" s="161"/>
      <c r="L125" s="161"/>
      <c r="M125" s="161"/>
      <c r="N125" s="161"/>
      <c r="O125" s="161"/>
      <c r="P125" s="161"/>
      <c r="Q125" s="161"/>
      <c r="R125" s="161"/>
      <c r="S125" s="161"/>
      <c r="T125" s="161"/>
      <c r="U125" s="161"/>
      <c r="V125" s="36" t="b">
        <f>U125='Inputs - Allowed'!AH125</f>
        <v>1</v>
      </c>
    </row>
    <row r="126" spans="1:22">
      <c r="A126" s="6">
        <f>'Inputs - Allowed'!A126</f>
        <v>118</v>
      </c>
      <c r="B126" s="125">
        <f>'Inputs - Allowed'!B126</f>
        <v>0</v>
      </c>
      <c r="C126" s="125">
        <f>'Inputs - Allowed'!C126</f>
        <v>0</v>
      </c>
      <c r="D126" s="125">
        <f>'Inputs - Allowed'!D126</f>
        <v>0</v>
      </c>
      <c r="E126" s="125">
        <f>'Inputs - Allowed'!E126</f>
        <v>0</v>
      </c>
      <c r="F126" s="125">
        <f>'Inputs - Allowed'!F126</f>
        <v>0</v>
      </c>
      <c r="G126" s="125">
        <f>'Inputs - Allowed'!G126</f>
        <v>0</v>
      </c>
      <c r="H126" s="125">
        <f>'Inputs - Allowed'!H126</f>
        <v>0</v>
      </c>
      <c r="I126" s="161"/>
      <c r="J126" s="161"/>
      <c r="K126" s="161"/>
      <c r="L126" s="161"/>
      <c r="M126" s="161"/>
      <c r="N126" s="161"/>
      <c r="O126" s="161"/>
      <c r="P126" s="161"/>
      <c r="Q126" s="161"/>
      <c r="R126" s="161"/>
      <c r="S126" s="161"/>
      <c r="T126" s="161"/>
      <c r="U126" s="161"/>
      <c r="V126" s="36" t="b">
        <f>U126='Inputs - Allowed'!AH126</f>
        <v>1</v>
      </c>
    </row>
    <row r="127" spans="1:22">
      <c r="A127" s="6">
        <f>'Inputs - Allowed'!A127</f>
        <v>119</v>
      </c>
      <c r="B127" s="125">
        <f>'Inputs - Allowed'!B127</f>
        <v>0</v>
      </c>
      <c r="C127" s="125">
        <f>'Inputs - Allowed'!C127</f>
        <v>0</v>
      </c>
      <c r="D127" s="125">
        <f>'Inputs - Allowed'!D127</f>
        <v>0</v>
      </c>
      <c r="E127" s="125">
        <f>'Inputs - Allowed'!E127</f>
        <v>0</v>
      </c>
      <c r="F127" s="125">
        <f>'Inputs - Allowed'!F127</f>
        <v>0</v>
      </c>
      <c r="G127" s="125">
        <f>'Inputs - Allowed'!G127</f>
        <v>0</v>
      </c>
      <c r="H127" s="125">
        <f>'Inputs - Allowed'!H127</f>
        <v>0</v>
      </c>
      <c r="I127" s="161"/>
      <c r="J127" s="161"/>
      <c r="K127" s="161"/>
      <c r="L127" s="161"/>
      <c r="M127" s="161"/>
      <c r="N127" s="161"/>
      <c r="O127" s="161"/>
      <c r="P127" s="161"/>
      <c r="Q127" s="161"/>
      <c r="R127" s="161"/>
      <c r="S127" s="161"/>
      <c r="T127" s="161"/>
      <c r="U127" s="161"/>
      <c r="V127" s="36" t="b">
        <f>U127='Inputs - Allowed'!AH127</f>
        <v>1</v>
      </c>
    </row>
    <row r="128" spans="1:22">
      <c r="A128" s="6">
        <f>'Inputs - Allowed'!A128</f>
        <v>120</v>
      </c>
      <c r="B128" s="125">
        <f>'Inputs - Allowed'!B128</f>
        <v>0</v>
      </c>
      <c r="C128" s="125">
        <f>'Inputs - Allowed'!C128</f>
        <v>0</v>
      </c>
      <c r="D128" s="125">
        <f>'Inputs - Allowed'!D128</f>
        <v>0</v>
      </c>
      <c r="E128" s="125">
        <f>'Inputs - Allowed'!E128</f>
        <v>0</v>
      </c>
      <c r="F128" s="125">
        <f>'Inputs - Allowed'!F128</f>
        <v>0</v>
      </c>
      <c r="G128" s="125">
        <f>'Inputs - Allowed'!G128</f>
        <v>0</v>
      </c>
      <c r="H128" s="125">
        <f>'Inputs - Allowed'!H128</f>
        <v>0</v>
      </c>
      <c r="I128" s="161"/>
      <c r="J128" s="161"/>
      <c r="K128" s="161"/>
      <c r="L128" s="161"/>
      <c r="M128" s="161"/>
      <c r="N128" s="161"/>
      <c r="O128" s="161"/>
      <c r="P128" s="161"/>
      <c r="Q128" s="161"/>
      <c r="R128" s="161"/>
      <c r="S128" s="161"/>
      <c r="T128" s="161"/>
      <c r="U128" s="161"/>
      <c r="V128" s="36" t="b">
        <f>U128='Inputs - Allowed'!AH128</f>
        <v>1</v>
      </c>
    </row>
    <row r="129" spans="1:22">
      <c r="A129" s="6">
        <f>'Inputs - Allowed'!A129</f>
        <v>121</v>
      </c>
      <c r="B129" s="125">
        <f>'Inputs - Allowed'!B129</f>
        <v>0</v>
      </c>
      <c r="C129" s="125">
        <f>'Inputs - Allowed'!C129</f>
        <v>0</v>
      </c>
      <c r="D129" s="125">
        <f>'Inputs - Allowed'!D129</f>
        <v>0</v>
      </c>
      <c r="E129" s="125">
        <f>'Inputs - Allowed'!E129</f>
        <v>0</v>
      </c>
      <c r="F129" s="125">
        <f>'Inputs - Allowed'!F129</f>
        <v>0</v>
      </c>
      <c r="G129" s="125">
        <f>'Inputs - Allowed'!G129</f>
        <v>0</v>
      </c>
      <c r="H129" s="125">
        <f>'Inputs - Allowed'!H129</f>
        <v>0</v>
      </c>
      <c r="I129" s="161"/>
      <c r="J129" s="161"/>
      <c r="K129" s="161"/>
      <c r="L129" s="161"/>
      <c r="M129" s="161"/>
      <c r="N129" s="161"/>
      <c r="O129" s="161"/>
      <c r="P129" s="161"/>
      <c r="Q129" s="161"/>
      <c r="R129" s="161"/>
      <c r="S129" s="161"/>
      <c r="T129" s="161"/>
      <c r="U129" s="161"/>
      <c r="V129" s="36" t="b">
        <f>U129='Inputs - Allowed'!AH129</f>
        <v>1</v>
      </c>
    </row>
    <row r="130" spans="1:22">
      <c r="A130" s="6">
        <f>'Inputs - Allowed'!A130</f>
        <v>122</v>
      </c>
      <c r="B130" s="125">
        <f>'Inputs - Allowed'!B130</f>
        <v>0</v>
      </c>
      <c r="C130" s="125">
        <f>'Inputs - Allowed'!C130</f>
        <v>0</v>
      </c>
      <c r="D130" s="125">
        <f>'Inputs - Allowed'!D130</f>
        <v>0</v>
      </c>
      <c r="E130" s="125">
        <f>'Inputs - Allowed'!E130</f>
        <v>0</v>
      </c>
      <c r="F130" s="125">
        <f>'Inputs - Allowed'!F130</f>
        <v>0</v>
      </c>
      <c r="G130" s="125">
        <f>'Inputs - Allowed'!G130</f>
        <v>0</v>
      </c>
      <c r="H130" s="125">
        <f>'Inputs - Allowed'!H130</f>
        <v>0</v>
      </c>
      <c r="I130" s="161"/>
      <c r="J130" s="161"/>
      <c r="K130" s="161"/>
      <c r="L130" s="161"/>
      <c r="M130" s="161"/>
      <c r="N130" s="161"/>
      <c r="O130" s="161"/>
      <c r="P130" s="161"/>
      <c r="Q130" s="161"/>
      <c r="R130" s="161"/>
      <c r="S130" s="161"/>
      <c r="T130" s="161"/>
      <c r="U130" s="161"/>
      <c r="V130" s="36" t="b">
        <f>U130='Inputs - Allowed'!AH130</f>
        <v>1</v>
      </c>
    </row>
    <row r="131" spans="1:22">
      <c r="A131" s="6">
        <f>'Inputs - Allowed'!A131</f>
        <v>123</v>
      </c>
      <c r="B131" s="125">
        <f>'Inputs - Allowed'!B131</f>
        <v>0</v>
      </c>
      <c r="C131" s="125">
        <f>'Inputs - Allowed'!C131</f>
        <v>0</v>
      </c>
      <c r="D131" s="125">
        <f>'Inputs - Allowed'!D131</f>
        <v>0</v>
      </c>
      <c r="E131" s="125">
        <f>'Inputs - Allowed'!E131</f>
        <v>0</v>
      </c>
      <c r="F131" s="125">
        <f>'Inputs - Allowed'!F131</f>
        <v>0</v>
      </c>
      <c r="G131" s="125">
        <f>'Inputs - Allowed'!G131</f>
        <v>0</v>
      </c>
      <c r="H131" s="125">
        <f>'Inputs - Allowed'!H131</f>
        <v>0</v>
      </c>
      <c r="I131" s="161"/>
      <c r="J131" s="161"/>
      <c r="K131" s="161"/>
      <c r="L131" s="161"/>
      <c r="M131" s="161"/>
      <c r="N131" s="161"/>
      <c r="O131" s="161"/>
      <c r="P131" s="161"/>
      <c r="Q131" s="161"/>
      <c r="R131" s="161"/>
      <c r="S131" s="161"/>
      <c r="T131" s="161"/>
      <c r="U131" s="161"/>
      <c r="V131" s="36" t="b">
        <f>U131='Inputs - Allowed'!AH131</f>
        <v>1</v>
      </c>
    </row>
    <row r="132" spans="1:22">
      <c r="A132" s="6">
        <f>'Inputs - Allowed'!A132</f>
        <v>124</v>
      </c>
      <c r="B132" s="125">
        <f>'Inputs - Allowed'!B132</f>
        <v>0</v>
      </c>
      <c r="C132" s="125">
        <f>'Inputs - Allowed'!C132</f>
        <v>0</v>
      </c>
      <c r="D132" s="125">
        <f>'Inputs - Allowed'!D132</f>
        <v>0</v>
      </c>
      <c r="E132" s="125">
        <f>'Inputs - Allowed'!E132</f>
        <v>0</v>
      </c>
      <c r="F132" s="125">
        <f>'Inputs - Allowed'!F132</f>
        <v>0</v>
      </c>
      <c r="G132" s="125">
        <f>'Inputs - Allowed'!G132</f>
        <v>0</v>
      </c>
      <c r="H132" s="125">
        <f>'Inputs - Allowed'!H132</f>
        <v>0</v>
      </c>
      <c r="I132" s="161"/>
      <c r="J132" s="161"/>
      <c r="K132" s="161"/>
      <c r="L132" s="161"/>
      <c r="M132" s="161"/>
      <c r="N132" s="161"/>
      <c r="O132" s="161"/>
      <c r="P132" s="161"/>
      <c r="Q132" s="161"/>
      <c r="R132" s="161"/>
      <c r="S132" s="161"/>
      <c r="T132" s="161"/>
      <c r="U132" s="161"/>
      <c r="V132" s="36" t="b">
        <f>U132='Inputs - Allowed'!AH132</f>
        <v>1</v>
      </c>
    </row>
    <row r="133" spans="1:22">
      <c r="A133" s="6">
        <f>'Inputs - Allowed'!A133</f>
        <v>125</v>
      </c>
      <c r="B133" s="125">
        <f>'Inputs - Allowed'!B133</f>
        <v>0</v>
      </c>
      <c r="C133" s="125">
        <f>'Inputs - Allowed'!C133</f>
        <v>0</v>
      </c>
      <c r="D133" s="125">
        <f>'Inputs - Allowed'!D133</f>
        <v>0</v>
      </c>
      <c r="E133" s="125">
        <f>'Inputs - Allowed'!E133</f>
        <v>0</v>
      </c>
      <c r="F133" s="125">
        <f>'Inputs - Allowed'!F133</f>
        <v>0</v>
      </c>
      <c r="G133" s="125">
        <f>'Inputs - Allowed'!G133</f>
        <v>0</v>
      </c>
      <c r="H133" s="125">
        <f>'Inputs - Allowed'!H133</f>
        <v>0</v>
      </c>
      <c r="I133" s="161"/>
      <c r="J133" s="161"/>
      <c r="K133" s="161"/>
      <c r="L133" s="161"/>
      <c r="M133" s="161"/>
      <c r="N133" s="161"/>
      <c r="O133" s="161"/>
      <c r="P133" s="161"/>
      <c r="Q133" s="161"/>
      <c r="R133" s="161"/>
      <c r="S133" s="161"/>
      <c r="T133" s="161"/>
      <c r="U133" s="161"/>
      <c r="V133" s="36" t="b">
        <f>U133='Inputs - Allowed'!AH133</f>
        <v>1</v>
      </c>
    </row>
    <row r="134" spans="1:22">
      <c r="A134" s="6">
        <f>'Inputs - Allowed'!A134</f>
        <v>126</v>
      </c>
      <c r="B134" s="125">
        <f>'Inputs - Allowed'!B134</f>
        <v>0</v>
      </c>
      <c r="C134" s="125">
        <f>'Inputs - Allowed'!C134</f>
        <v>0</v>
      </c>
      <c r="D134" s="125">
        <f>'Inputs - Allowed'!D134</f>
        <v>0</v>
      </c>
      <c r="E134" s="125">
        <f>'Inputs - Allowed'!E134</f>
        <v>0</v>
      </c>
      <c r="F134" s="125">
        <f>'Inputs - Allowed'!F134</f>
        <v>0</v>
      </c>
      <c r="G134" s="125">
        <f>'Inputs - Allowed'!G134</f>
        <v>0</v>
      </c>
      <c r="H134" s="125">
        <f>'Inputs - Allowed'!H134</f>
        <v>0</v>
      </c>
      <c r="I134" s="161"/>
      <c r="J134" s="161"/>
      <c r="K134" s="161"/>
      <c r="L134" s="161"/>
      <c r="M134" s="161"/>
      <c r="N134" s="161"/>
      <c r="O134" s="161"/>
      <c r="P134" s="161"/>
      <c r="Q134" s="161"/>
      <c r="R134" s="161"/>
      <c r="S134" s="161"/>
      <c r="T134" s="161"/>
      <c r="U134" s="161"/>
      <c r="V134" s="36" t="b">
        <f>U134='Inputs - Allowed'!AH134</f>
        <v>1</v>
      </c>
    </row>
    <row r="135" spans="1:22">
      <c r="A135" s="6">
        <f>'Inputs - Allowed'!A135</f>
        <v>127</v>
      </c>
      <c r="B135" s="125">
        <f>'Inputs - Allowed'!B135</f>
        <v>0</v>
      </c>
      <c r="C135" s="125">
        <f>'Inputs - Allowed'!C135</f>
        <v>0</v>
      </c>
      <c r="D135" s="125">
        <f>'Inputs - Allowed'!D135</f>
        <v>0</v>
      </c>
      <c r="E135" s="125">
        <f>'Inputs - Allowed'!E135</f>
        <v>0</v>
      </c>
      <c r="F135" s="125">
        <f>'Inputs - Allowed'!F135</f>
        <v>0</v>
      </c>
      <c r="G135" s="125">
        <f>'Inputs - Allowed'!G135</f>
        <v>0</v>
      </c>
      <c r="H135" s="125">
        <f>'Inputs - Allowed'!H135</f>
        <v>0</v>
      </c>
      <c r="I135" s="161"/>
      <c r="J135" s="161"/>
      <c r="K135" s="161"/>
      <c r="L135" s="161"/>
      <c r="M135" s="161"/>
      <c r="N135" s="161"/>
      <c r="O135" s="161"/>
      <c r="P135" s="161"/>
      <c r="Q135" s="161"/>
      <c r="R135" s="161"/>
      <c r="S135" s="161"/>
      <c r="T135" s="161"/>
      <c r="U135" s="161"/>
      <c r="V135" s="36" t="b">
        <f>U135='Inputs - Allowed'!AH135</f>
        <v>1</v>
      </c>
    </row>
    <row r="136" spans="1:22">
      <c r="A136" s="6">
        <f>'Inputs - Allowed'!A136</f>
        <v>128</v>
      </c>
      <c r="B136" s="125">
        <f>'Inputs - Allowed'!B136</f>
        <v>0</v>
      </c>
      <c r="C136" s="125">
        <f>'Inputs - Allowed'!C136</f>
        <v>0</v>
      </c>
      <c r="D136" s="125">
        <f>'Inputs - Allowed'!D136</f>
        <v>0</v>
      </c>
      <c r="E136" s="125">
        <f>'Inputs - Allowed'!E136</f>
        <v>0</v>
      </c>
      <c r="F136" s="125">
        <f>'Inputs - Allowed'!F136</f>
        <v>0</v>
      </c>
      <c r="G136" s="125">
        <f>'Inputs - Allowed'!G136</f>
        <v>0</v>
      </c>
      <c r="H136" s="125">
        <f>'Inputs - Allowed'!H136</f>
        <v>0</v>
      </c>
      <c r="I136" s="161"/>
      <c r="J136" s="161"/>
      <c r="K136" s="161"/>
      <c r="L136" s="161"/>
      <c r="M136" s="161"/>
      <c r="N136" s="161"/>
      <c r="O136" s="161"/>
      <c r="P136" s="161"/>
      <c r="Q136" s="161"/>
      <c r="R136" s="161"/>
      <c r="S136" s="161"/>
      <c r="T136" s="161"/>
      <c r="U136" s="161"/>
      <c r="V136" s="36" t="b">
        <f>U136='Inputs - Allowed'!AH136</f>
        <v>1</v>
      </c>
    </row>
    <row r="137" spans="1:22">
      <c r="A137" s="6">
        <f>'Inputs - Allowed'!A137</f>
        <v>129</v>
      </c>
      <c r="B137" s="125">
        <f>'Inputs - Allowed'!B137</f>
        <v>0</v>
      </c>
      <c r="C137" s="125">
        <f>'Inputs - Allowed'!C137</f>
        <v>0</v>
      </c>
      <c r="D137" s="125">
        <f>'Inputs - Allowed'!D137</f>
        <v>0</v>
      </c>
      <c r="E137" s="125">
        <f>'Inputs - Allowed'!E137</f>
        <v>0</v>
      </c>
      <c r="F137" s="125">
        <f>'Inputs - Allowed'!F137</f>
        <v>0</v>
      </c>
      <c r="G137" s="125">
        <f>'Inputs - Allowed'!G137</f>
        <v>0</v>
      </c>
      <c r="H137" s="125">
        <f>'Inputs - Allowed'!H137</f>
        <v>0</v>
      </c>
      <c r="I137" s="161"/>
      <c r="J137" s="161"/>
      <c r="K137" s="161"/>
      <c r="L137" s="161"/>
      <c r="M137" s="161"/>
      <c r="N137" s="161"/>
      <c r="O137" s="161"/>
      <c r="P137" s="161"/>
      <c r="Q137" s="161"/>
      <c r="R137" s="161"/>
      <c r="S137" s="161"/>
      <c r="T137" s="161"/>
      <c r="U137" s="161"/>
      <c r="V137" s="36" t="b">
        <f>U137='Inputs - Allowed'!AH137</f>
        <v>1</v>
      </c>
    </row>
    <row r="138" spans="1:22">
      <c r="A138" s="6">
        <f>'Inputs - Allowed'!A138</f>
        <v>130</v>
      </c>
      <c r="B138" s="125">
        <f>'Inputs - Allowed'!B138</f>
        <v>0</v>
      </c>
      <c r="C138" s="125">
        <f>'Inputs - Allowed'!C138</f>
        <v>0</v>
      </c>
      <c r="D138" s="125">
        <f>'Inputs - Allowed'!D138</f>
        <v>0</v>
      </c>
      <c r="E138" s="125">
        <f>'Inputs - Allowed'!E138</f>
        <v>0</v>
      </c>
      <c r="F138" s="125">
        <f>'Inputs - Allowed'!F138</f>
        <v>0</v>
      </c>
      <c r="G138" s="125">
        <f>'Inputs - Allowed'!G138</f>
        <v>0</v>
      </c>
      <c r="H138" s="125">
        <f>'Inputs - Allowed'!H138</f>
        <v>0</v>
      </c>
      <c r="I138" s="161"/>
      <c r="J138" s="161"/>
      <c r="K138" s="161"/>
      <c r="L138" s="161"/>
      <c r="M138" s="161"/>
      <c r="N138" s="161"/>
      <c r="O138" s="161"/>
      <c r="P138" s="161"/>
      <c r="Q138" s="161"/>
      <c r="R138" s="161"/>
      <c r="S138" s="161"/>
      <c r="T138" s="161"/>
      <c r="U138" s="161"/>
      <c r="V138" s="36" t="b">
        <f>U138='Inputs - Allowed'!AH138</f>
        <v>1</v>
      </c>
    </row>
    <row r="139" spans="1:22">
      <c r="A139" s="6">
        <f>'Inputs - Allowed'!A139</f>
        <v>131</v>
      </c>
      <c r="B139" s="125">
        <f>'Inputs - Allowed'!B139</f>
        <v>0</v>
      </c>
      <c r="C139" s="125">
        <f>'Inputs - Allowed'!C139</f>
        <v>0</v>
      </c>
      <c r="D139" s="125">
        <f>'Inputs - Allowed'!D139</f>
        <v>0</v>
      </c>
      <c r="E139" s="125">
        <f>'Inputs - Allowed'!E139</f>
        <v>0</v>
      </c>
      <c r="F139" s="125">
        <f>'Inputs - Allowed'!F139</f>
        <v>0</v>
      </c>
      <c r="G139" s="125">
        <f>'Inputs - Allowed'!G139</f>
        <v>0</v>
      </c>
      <c r="H139" s="125">
        <f>'Inputs - Allowed'!H139</f>
        <v>0</v>
      </c>
      <c r="I139" s="161"/>
      <c r="J139" s="161"/>
      <c r="K139" s="161"/>
      <c r="L139" s="161"/>
      <c r="M139" s="161"/>
      <c r="N139" s="161"/>
      <c r="O139" s="161"/>
      <c r="P139" s="161"/>
      <c r="Q139" s="161"/>
      <c r="R139" s="161"/>
      <c r="S139" s="161"/>
      <c r="T139" s="161"/>
      <c r="U139" s="161"/>
      <c r="V139" s="36" t="b">
        <f>U139='Inputs - Allowed'!AH139</f>
        <v>1</v>
      </c>
    </row>
    <row r="140" spans="1:22">
      <c r="A140" s="6">
        <f>'Inputs - Allowed'!A140</f>
        <v>132</v>
      </c>
      <c r="B140" s="125">
        <f>'Inputs - Allowed'!B140</f>
        <v>0</v>
      </c>
      <c r="C140" s="125">
        <f>'Inputs - Allowed'!C140</f>
        <v>0</v>
      </c>
      <c r="D140" s="125">
        <f>'Inputs - Allowed'!D140</f>
        <v>0</v>
      </c>
      <c r="E140" s="125">
        <f>'Inputs - Allowed'!E140</f>
        <v>0</v>
      </c>
      <c r="F140" s="125">
        <f>'Inputs - Allowed'!F140</f>
        <v>0</v>
      </c>
      <c r="G140" s="125">
        <f>'Inputs - Allowed'!G140</f>
        <v>0</v>
      </c>
      <c r="H140" s="125">
        <f>'Inputs - Allowed'!H140</f>
        <v>0</v>
      </c>
      <c r="I140" s="161"/>
      <c r="J140" s="161"/>
      <c r="K140" s="161"/>
      <c r="L140" s="161"/>
      <c r="M140" s="161"/>
      <c r="N140" s="161"/>
      <c r="O140" s="161"/>
      <c r="P140" s="161"/>
      <c r="Q140" s="161"/>
      <c r="R140" s="161"/>
      <c r="S140" s="161"/>
      <c r="T140" s="161"/>
      <c r="U140" s="161"/>
      <c r="V140" s="36" t="b">
        <f>U140='Inputs - Allowed'!AH140</f>
        <v>1</v>
      </c>
    </row>
    <row r="141" spans="1:22">
      <c r="A141" s="6">
        <f>'Inputs - Allowed'!A141</f>
        <v>133</v>
      </c>
      <c r="B141" s="125">
        <f>'Inputs - Allowed'!B141</f>
        <v>0</v>
      </c>
      <c r="C141" s="125">
        <f>'Inputs - Allowed'!C141</f>
        <v>0</v>
      </c>
      <c r="D141" s="125">
        <f>'Inputs - Allowed'!D141</f>
        <v>0</v>
      </c>
      <c r="E141" s="125">
        <f>'Inputs - Allowed'!E141</f>
        <v>0</v>
      </c>
      <c r="F141" s="125">
        <f>'Inputs - Allowed'!F141</f>
        <v>0</v>
      </c>
      <c r="G141" s="125">
        <f>'Inputs - Allowed'!G141</f>
        <v>0</v>
      </c>
      <c r="H141" s="125">
        <f>'Inputs - Allowed'!H141</f>
        <v>0</v>
      </c>
      <c r="I141" s="161"/>
      <c r="J141" s="161"/>
      <c r="K141" s="161"/>
      <c r="L141" s="161"/>
      <c r="M141" s="161"/>
      <c r="N141" s="161"/>
      <c r="O141" s="161"/>
      <c r="P141" s="161"/>
      <c r="Q141" s="161"/>
      <c r="R141" s="161"/>
      <c r="S141" s="161"/>
      <c r="T141" s="161"/>
      <c r="U141" s="161"/>
      <c r="V141" s="36" t="b">
        <f>U141='Inputs - Allowed'!AH141</f>
        <v>1</v>
      </c>
    </row>
    <row r="142" spans="1:22">
      <c r="A142" s="6">
        <f>'Inputs - Allowed'!A142</f>
        <v>134</v>
      </c>
      <c r="B142" s="125">
        <f>'Inputs - Allowed'!B142</f>
        <v>0</v>
      </c>
      <c r="C142" s="125">
        <f>'Inputs - Allowed'!C142</f>
        <v>0</v>
      </c>
      <c r="D142" s="125">
        <f>'Inputs - Allowed'!D142</f>
        <v>0</v>
      </c>
      <c r="E142" s="125">
        <f>'Inputs - Allowed'!E142</f>
        <v>0</v>
      </c>
      <c r="F142" s="125">
        <f>'Inputs - Allowed'!F142</f>
        <v>0</v>
      </c>
      <c r="G142" s="125">
        <f>'Inputs - Allowed'!G142</f>
        <v>0</v>
      </c>
      <c r="H142" s="125">
        <f>'Inputs - Allowed'!H142</f>
        <v>0</v>
      </c>
      <c r="I142" s="161"/>
      <c r="J142" s="161"/>
      <c r="K142" s="161"/>
      <c r="L142" s="161"/>
      <c r="M142" s="161"/>
      <c r="N142" s="161"/>
      <c r="O142" s="161"/>
      <c r="P142" s="161"/>
      <c r="Q142" s="161"/>
      <c r="R142" s="161"/>
      <c r="S142" s="161"/>
      <c r="T142" s="161"/>
      <c r="U142" s="161"/>
      <c r="V142" s="36" t="b">
        <f>U142='Inputs - Allowed'!AH142</f>
        <v>1</v>
      </c>
    </row>
    <row r="143" spans="1:22">
      <c r="A143" s="6">
        <f>'Inputs - Allowed'!A143</f>
        <v>135</v>
      </c>
      <c r="B143" s="125">
        <f>'Inputs - Allowed'!B143</f>
        <v>0</v>
      </c>
      <c r="C143" s="125">
        <f>'Inputs - Allowed'!C143</f>
        <v>0</v>
      </c>
      <c r="D143" s="125">
        <f>'Inputs - Allowed'!D143</f>
        <v>0</v>
      </c>
      <c r="E143" s="125">
        <f>'Inputs - Allowed'!E143</f>
        <v>0</v>
      </c>
      <c r="F143" s="125">
        <f>'Inputs - Allowed'!F143</f>
        <v>0</v>
      </c>
      <c r="G143" s="125">
        <f>'Inputs - Allowed'!G143</f>
        <v>0</v>
      </c>
      <c r="H143" s="125">
        <f>'Inputs - Allowed'!H143</f>
        <v>0</v>
      </c>
      <c r="I143" s="161"/>
      <c r="J143" s="161"/>
      <c r="K143" s="161"/>
      <c r="L143" s="161"/>
      <c r="M143" s="161"/>
      <c r="N143" s="161"/>
      <c r="O143" s="161"/>
      <c r="P143" s="161"/>
      <c r="Q143" s="161"/>
      <c r="R143" s="161"/>
      <c r="S143" s="161"/>
      <c r="T143" s="161"/>
      <c r="U143" s="161"/>
      <c r="V143" s="36" t="b">
        <f>U143='Inputs - Allowed'!AH143</f>
        <v>1</v>
      </c>
    </row>
    <row r="144" spans="1:22">
      <c r="A144" s="6">
        <f>'Inputs - Allowed'!A144</f>
        <v>136</v>
      </c>
      <c r="B144" s="125">
        <f>'Inputs - Allowed'!B144</f>
        <v>0</v>
      </c>
      <c r="C144" s="125">
        <f>'Inputs - Allowed'!C144</f>
        <v>0</v>
      </c>
      <c r="D144" s="125">
        <f>'Inputs - Allowed'!D144</f>
        <v>0</v>
      </c>
      <c r="E144" s="125">
        <f>'Inputs - Allowed'!E144</f>
        <v>0</v>
      </c>
      <c r="F144" s="125">
        <f>'Inputs - Allowed'!F144</f>
        <v>0</v>
      </c>
      <c r="G144" s="125">
        <f>'Inputs - Allowed'!G144</f>
        <v>0</v>
      </c>
      <c r="H144" s="125">
        <f>'Inputs - Allowed'!H144</f>
        <v>0</v>
      </c>
      <c r="I144" s="161"/>
      <c r="J144" s="161"/>
      <c r="K144" s="161"/>
      <c r="L144" s="161"/>
      <c r="M144" s="161"/>
      <c r="N144" s="161"/>
      <c r="O144" s="161"/>
      <c r="P144" s="161"/>
      <c r="Q144" s="161"/>
      <c r="R144" s="161"/>
      <c r="S144" s="161"/>
      <c r="T144" s="161"/>
      <c r="U144" s="161"/>
      <c r="V144" s="36" t="b">
        <f>U144='Inputs - Allowed'!AH144</f>
        <v>1</v>
      </c>
    </row>
    <row r="145" spans="1:22">
      <c r="A145" s="6">
        <f>'Inputs - Allowed'!A145</f>
        <v>137</v>
      </c>
      <c r="B145" s="125">
        <f>'Inputs - Allowed'!B145</f>
        <v>0</v>
      </c>
      <c r="C145" s="125">
        <f>'Inputs - Allowed'!C145</f>
        <v>0</v>
      </c>
      <c r="D145" s="125">
        <f>'Inputs - Allowed'!D145</f>
        <v>0</v>
      </c>
      <c r="E145" s="125">
        <f>'Inputs - Allowed'!E145</f>
        <v>0</v>
      </c>
      <c r="F145" s="125">
        <f>'Inputs - Allowed'!F145</f>
        <v>0</v>
      </c>
      <c r="G145" s="125">
        <f>'Inputs - Allowed'!G145</f>
        <v>0</v>
      </c>
      <c r="H145" s="125">
        <f>'Inputs - Allowed'!H145</f>
        <v>0</v>
      </c>
      <c r="I145" s="161"/>
      <c r="J145" s="161"/>
      <c r="K145" s="161"/>
      <c r="L145" s="161"/>
      <c r="M145" s="161"/>
      <c r="N145" s="161"/>
      <c r="O145" s="161"/>
      <c r="P145" s="161"/>
      <c r="Q145" s="161"/>
      <c r="R145" s="161"/>
      <c r="S145" s="161"/>
      <c r="T145" s="161"/>
      <c r="U145" s="161"/>
      <c r="V145" s="36" t="b">
        <f>U145='Inputs - Allowed'!AH145</f>
        <v>1</v>
      </c>
    </row>
    <row r="146" spans="1:22">
      <c r="A146" s="6">
        <f>'Inputs - Allowed'!A146</f>
        <v>138</v>
      </c>
      <c r="B146" s="125">
        <f>'Inputs - Allowed'!B146</f>
        <v>0</v>
      </c>
      <c r="C146" s="125">
        <f>'Inputs - Allowed'!C146</f>
        <v>0</v>
      </c>
      <c r="D146" s="125">
        <f>'Inputs - Allowed'!D146</f>
        <v>0</v>
      </c>
      <c r="E146" s="125">
        <f>'Inputs - Allowed'!E146</f>
        <v>0</v>
      </c>
      <c r="F146" s="125">
        <f>'Inputs - Allowed'!F146</f>
        <v>0</v>
      </c>
      <c r="G146" s="125">
        <f>'Inputs - Allowed'!G146</f>
        <v>0</v>
      </c>
      <c r="H146" s="125">
        <f>'Inputs - Allowed'!H146</f>
        <v>0</v>
      </c>
      <c r="I146" s="161"/>
      <c r="J146" s="161"/>
      <c r="K146" s="161"/>
      <c r="L146" s="161"/>
      <c r="M146" s="161"/>
      <c r="N146" s="161"/>
      <c r="O146" s="161"/>
      <c r="P146" s="161"/>
      <c r="Q146" s="161"/>
      <c r="R146" s="161"/>
      <c r="S146" s="161"/>
      <c r="T146" s="161"/>
      <c r="U146" s="161"/>
      <c r="V146" s="36" t="b">
        <f>U146='Inputs - Allowed'!AH146</f>
        <v>1</v>
      </c>
    </row>
    <row r="147" spans="1:22">
      <c r="A147" s="6">
        <f>'Inputs - Allowed'!A147</f>
        <v>139</v>
      </c>
      <c r="B147" s="125">
        <f>'Inputs - Allowed'!B147</f>
        <v>0</v>
      </c>
      <c r="C147" s="125">
        <f>'Inputs - Allowed'!C147</f>
        <v>0</v>
      </c>
      <c r="D147" s="125">
        <f>'Inputs - Allowed'!D147</f>
        <v>0</v>
      </c>
      <c r="E147" s="125">
        <f>'Inputs - Allowed'!E147</f>
        <v>0</v>
      </c>
      <c r="F147" s="125">
        <f>'Inputs - Allowed'!F147</f>
        <v>0</v>
      </c>
      <c r="G147" s="125">
        <f>'Inputs - Allowed'!G147</f>
        <v>0</v>
      </c>
      <c r="H147" s="125">
        <f>'Inputs - Allowed'!H147</f>
        <v>0</v>
      </c>
      <c r="I147" s="161"/>
      <c r="J147" s="161"/>
      <c r="K147" s="161"/>
      <c r="L147" s="161"/>
      <c r="M147" s="161"/>
      <c r="N147" s="161"/>
      <c r="O147" s="161"/>
      <c r="P147" s="161"/>
      <c r="Q147" s="161"/>
      <c r="R147" s="161"/>
      <c r="S147" s="161"/>
      <c r="T147" s="161"/>
      <c r="U147" s="161"/>
      <c r="V147" s="36" t="b">
        <f>U147='Inputs - Allowed'!AH147</f>
        <v>1</v>
      </c>
    </row>
    <row r="148" spans="1:22">
      <c r="A148" s="6">
        <f>'Inputs - Allowed'!A148</f>
        <v>140</v>
      </c>
      <c r="B148" s="125">
        <f>'Inputs - Allowed'!B148</f>
        <v>0</v>
      </c>
      <c r="C148" s="125">
        <f>'Inputs - Allowed'!C148</f>
        <v>0</v>
      </c>
      <c r="D148" s="125">
        <f>'Inputs - Allowed'!D148</f>
        <v>0</v>
      </c>
      <c r="E148" s="125">
        <f>'Inputs - Allowed'!E148</f>
        <v>0</v>
      </c>
      <c r="F148" s="125">
        <f>'Inputs - Allowed'!F148</f>
        <v>0</v>
      </c>
      <c r="G148" s="125">
        <f>'Inputs - Allowed'!G148</f>
        <v>0</v>
      </c>
      <c r="H148" s="125">
        <f>'Inputs - Allowed'!H148</f>
        <v>0</v>
      </c>
      <c r="I148" s="161"/>
      <c r="J148" s="161"/>
      <c r="K148" s="161"/>
      <c r="L148" s="161"/>
      <c r="M148" s="161"/>
      <c r="N148" s="161"/>
      <c r="O148" s="161"/>
      <c r="P148" s="161"/>
      <c r="Q148" s="161"/>
      <c r="R148" s="161"/>
      <c r="S148" s="161"/>
      <c r="T148" s="161"/>
      <c r="U148" s="161"/>
      <c r="V148" s="36" t="b">
        <f>U148='Inputs - Allowed'!AH148</f>
        <v>1</v>
      </c>
    </row>
    <row r="149" spans="1:22">
      <c r="A149" s="6">
        <f>'Inputs - Allowed'!A149</f>
        <v>141</v>
      </c>
      <c r="B149" s="125">
        <f>'Inputs - Allowed'!B149</f>
        <v>0</v>
      </c>
      <c r="C149" s="125">
        <f>'Inputs - Allowed'!C149</f>
        <v>0</v>
      </c>
      <c r="D149" s="125">
        <f>'Inputs - Allowed'!D149</f>
        <v>0</v>
      </c>
      <c r="E149" s="125">
        <f>'Inputs - Allowed'!E149</f>
        <v>0</v>
      </c>
      <c r="F149" s="125">
        <f>'Inputs - Allowed'!F149</f>
        <v>0</v>
      </c>
      <c r="G149" s="125">
        <f>'Inputs - Allowed'!G149</f>
        <v>0</v>
      </c>
      <c r="H149" s="125">
        <f>'Inputs - Allowed'!H149</f>
        <v>0</v>
      </c>
      <c r="I149" s="161"/>
      <c r="J149" s="161"/>
      <c r="K149" s="161"/>
      <c r="L149" s="161"/>
      <c r="M149" s="161"/>
      <c r="N149" s="161"/>
      <c r="O149" s="161"/>
      <c r="P149" s="161"/>
      <c r="Q149" s="161"/>
      <c r="R149" s="161"/>
      <c r="S149" s="161"/>
      <c r="T149" s="161"/>
      <c r="U149" s="161"/>
      <c r="V149" s="36" t="b">
        <f>U149='Inputs - Allowed'!AH149</f>
        <v>1</v>
      </c>
    </row>
    <row r="150" spans="1:22">
      <c r="A150" s="6">
        <f>'Inputs - Allowed'!A150</f>
        <v>142</v>
      </c>
      <c r="B150" s="125">
        <f>'Inputs - Allowed'!B150</f>
        <v>0</v>
      </c>
      <c r="C150" s="125">
        <f>'Inputs - Allowed'!C150</f>
        <v>0</v>
      </c>
      <c r="D150" s="125">
        <f>'Inputs - Allowed'!D150</f>
        <v>0</v>
      </c>
      <c r="E150" s="125">
        <f>'Inputs - Allowed'!E150</f>
        <v>0</v>
      </c>
      <c r="F150" s="125">
        <f>'Inputs - Allowed'!F150</f>
        <v>0</v>
      </c>
      <c r="G150" s="125">
        <f>'Inputs - Allowed'!G150</f>
        <v>0</v>
      </c>
      <c r="H150" s="125">
        <f>'Inputs - Allowed'!H150</f>
        <v>0</v>
      </c>
      <c r="I150" s="161"/>
      <c r="J150" s="161"/>
      <c r="K150" s="161"/>
      <c r="L150" s="161"/>
      <c r="M150" s="161"/>
      <c r="N150" s="161"/>
      <c r="O150" s="161"/>
      <c r="P150" s="161"/>
      <c r="Q150" s="161"/>
      <c r="R150" s="161"/>
      <c r="S150" s="161"/>
      <c r="T150" s="161"/>
      <c r="U150" s="161"/>
      <c r="V150" s="36" t="b">
        <f>U150='Inputs - Allowed'!AH150</f>
        <v>1</v>
      </c>
    </row>
    <row r="151" spans="1:22">
      <c r="A151" s="6">
        <f>'Inputs - Allowed'!A151</f>
        <v>143</v>
      </c>
      <c r="B151" s="125">
        <f>'Inputs - Allowed'!B151</f>
        <v>0</v>
      </c>
      <c r="C151" s="125">
        <f>'Inputs - Allowed'!C151</f>
        <v>0</v>
      </c>
      <c r="D151" s="125">
        <f>'Inputs - Allowed'!D151</f>
        <v>0</v>
      </c>
      <c r="E151" s="125">
        <f>'Inputs - Allowed'!E151</f>
        <v>0</v>
      </c>
      <c r="F151" s="125">
        <f>'Inputs - Allowed'!F151</f>
        <v>0</v>
      </c>
      <c r="G151" s="125">
        <f>'Inputs - Allowed'!G151</f>
        <v>0</v>
      </c>
      <c r="H151" s="125">
        <f>'Inputs - Allowed'!H151</f>
        <v>0</v>
      </c>
      <c r="I151" s="161"/>
      <c r="J151" s="161"/>
      <c r="K151" s="161"/>
      <c r="L151" s="161"/>
      <c r="M151" s="161"/>
      <c r="N151" s="161"/>
      <c r="O151" s="161"/>
      <c r="P151" s="161"/>
      <c r="Q151" s="161"/>
      <c r="R151" s="161"/>
      <c r="S151" s="161"/>
      <c r="T151" s="161"/>
      <c r="U151" s="161"/>
      <c r="V151" s="36" t="b">
        <f>U151='Inputs - Allowed'!AH151</f>
        <v>1</v>
      </c>
    </row>
    <row r="152" spans="1:22">
      <c r="A152" s="6">
        <f>'Inputs - Allowed'!A152</f>
        <v>144</v>
      </c>
      <c r="B152" s="125">
        <f>'Inputs - Allowed'!B152</f>
        <v>0</v>
      </c>
      <c r="C152" s="125">
        <f>'Inputs - Allowed'!C152</f>
        <v>0</v>
      </c>
      <c r="D152" s="125">
        <f>'Inputs - Allowed'!D152</f>
        <v>0</v>
      </c>
      <c r="E152" s="125">
        <f>'Inputs - Allowed'!E152</f>
        <v>0</v>
      </c>
      <c r="F152" s="125">
        <f>'Inputs - Allowed'!F152</f>
        <v>0</v>
      </c>
      <c r="G152" s="125">
        <f>'Inputs - Allowed'!G152</f>
        <v>0</v>
      </c>
      <c r="H152" s="125">
        <f>'Inputs - Allowed'!H152</f>
        <v>0</v>
      </c>
      <c r="I152" s="161"/>
      <c r="J152" s="161"/>
      <c r="K152" s="161"/>
      <c r="L152" s="161"/>
      <c r="M152" s="161"/>
      <c r="N152" s="161"/>
      <c r="O152" s="161"/>
      <c r="P152" s="161"/>
      <c r="Q152" s="161"/>
      <c r="R152" s="161"/>
      <c r="S152" s="161"/>
      <c r="T152" s="161"/>
      <c r="U152" s="161"/>
      <c r="V152" s="36" t="b">
        <f>U152='Inputs - Allowed'!AH152</f>
        <v>1</v>
      </c>
    </row>
    <row r="153" spans="1:22">
      <c r="A153" s="6">
        <f>'Inputs - Allowed'!A153</f>
        <v>145</v>
      </c>
      <c r="B153" s="125">
        <f>'Inputs - Allowed'!B153</f>
        <v>0</v>
      </c>
      <c r="C153" s="125">
        <f>'Inputs - Allowed'!C153</f>
        <v>0</v>
      </c>
      <c r="D153" s="125">
        <f>'Inputs - Allowed'!D153</f>
        <v>0</v>
      </c>
      <c r="E153" s="125">
        <f>'Inputs - Allowed'!E153</f>
        <v>0</v>
      </c>
      <c r="F153" s="125">
        <f>'Inputs - Allowed'!F153</f>
        <v>0</v>
      </c>
      <c r="G153" s="125">
        <f>'Inputs - Allowed'!G153</f>
        <v>0</v>
      </c>
      <c r="H153" s="125">
        <f>'Inputs - Allowed'!H153</f>
        <v>0</v>
      </c>
      <c r="I153" s="161"/>
      <c r="J153" s="161"/>
      <c r="K153" s="161"/>
      <c r="L153" s="161"/>
      <c r="M153" s="161"/>
      <c r="N153" s="161"/>
      <c r="O153" s="161"/>
      <c r="P153" s="161"/>
      <c r="Q153" s="161"/>
      <c r="R153" s="161"/>
      <c r="S153" s="161"/>
      <c r="T153" s="161"/>
      <c r="U153" s="161"/>
      <c r="V153" s="36" t="b">
        <f>U153='Inputs - Allowed'!AH153</f>
        <v>1</v>
      </c>
    </row>
    <row r="154" spans="1:22">
      <c r="A154" s="6">
        <f>'Inputs - Allowed'!A154</f>
        <v>146</v>
      </c>
      <c r="B154" s="125">
        <f>'Inputs - Allowed'!B154</f>
        <v>0</v>
      </c>
      <c r="C154" s="125">
        <f>'Inputs - Allowed'!C154</f>
        <v>0</v>
      </c>
      <c r="D154" s="125">
        <f>'Inputs - Allowed'!D154</f>
        <v>0</v>
      </c>
      <c r="E154" s="125">
        <f>'Inputs - Allowed'!E154</f>
        <v>0</v>
      </c>
      <c r="F154" s="125">
        <f>'Inputs - Allowed'!F154</f>
        <v>0</v>
      </c>
      <c r="G154" s="125">
        <f>'Inputs - Allowed'!G154</f>
        <v>0</v>
      </c>
      <c r="H154" s="125">
        <f>'Inputs - Allowed'!H154</f>
        <v>0</v>
      </c>
      <c r="I154" s="161"/>
      <c r="J154" s="161"/>
      <c r="K154" s="161"/>
      <c r="L154" s="161"/>
      <c r="M154" s="161"/>
      <c r="N154" s="161"/>
      <c r="O154" s="161"/>
      <c r="P154" s="161"/>
      <c r="Q154" s="161"/>
      <c r="R154" s="161"/>
      <c r="S154" s="161"/>
      <c r="T154" s="161"/>
      <c r="U154" s="161"/>
      <c r="V154" s="36" t="b">
        <f>U154='Inputs - Allowed'!AH154</f>
        <v>1</v>
      </c>
    </row>
    <row r="155" spans="1:22">
      <c r="A155" s="6">
        <f>'Inputs - Allowed'!A155</f>
        <v>147</v>
      </c>
      <c r="B155" s="125">
        <f>'Inputs - Allowed'!B155</f>
        <v>0</v>
      </c>
      <c r="C155" s="125">
        <f>'Inputs - Allowed'!C155</f>
        <v>0</v>
      </c>
      <c r="D155" s="125">
        <f>'Inputs - Allowed'!D155</f>
        <v>0</v>
      </c>
      <c r="E155" s="125">
        <f>'Inputs - Allowed'!E155</f>
        <v>0</v>
      </c>
      <c r="F155" s="125">
        <f>'Inputs - Allowed'!F155</f>
        <v>0</v>
      </c>
      <c r="G155" s="125">
        <f>'Inputs - Allowed'!G155</f>
        <v>0</v>
      </c>
      <c r="H155" s="125">
        <f>'Inputs - Allowed'!H155</f>
        <v>0</v>
      </c>
      <c r="I155" s="161"/>
      <c r="J155" s="161"/>
      <c r="K155" s="161"/>
      <c r="L155" s="161"/>
      <c r="M155" s="161"/>
      <c r="N155" s="161"/>
      <c r="O155" s="161"/>
      <c r="P155" s="161"/>
      <c r="Q155" s="161"/>
      <c r="R155" s="161"/>
      <c r="S155" s="161"/>
      <c r="T155" s="161"/>
      <c r="U155" s="161"/>
      <c r="V155" s="36" t="b">
        <f>U155='Inputs - Allowed'!AH155</f>
        <v>1</v>
      </c>
    </row>
    <row r="156" spans="1:22">
      <c r="A156" s="6">
        <f>'Inputs - Allowed'!A156</f>
        <v>148</v>
      </c>
      <c r="B156" s="125">
        <f>'Inputs - Allowed'!B156</f>
        <v>0</v>
      </c>
      <c r="C156" s="125">
        <f>'Inputs - Allowed'!C156</f>
        <v>0</v>
      </c>
      <c r="D156" s="125">
        <f>'Inputs - Allowed'!D156</f>
        <v>0</v>
      </c>
      <c r="E156" s="125">
        <f>'Inputs - Allowed'!E156</f>
        <v>0</v>
      </c>
      <c r="F156" s="125">
        <f>'Inputs - Allowed'!F156</f>
        <v>0</v>
      </c>
      <c r="G156" s="125">
        <f>'Inputs - Allowed'!G156</f>
        <v>0</v>
      </c>
      <c r="H156" s="125">
        <f>'Inputs - Allowed'!H156</f>
        <v>0</v>
      </c>
      <c r="I156" s="161"/>
      <c r="J156" s="161"/>
      <c r="K156" s="161"/>
      <c r="L156" s="161"/>
      <c r="M156" s="161"/>
      <c r="N156" s="161"/>
      <c r="O156" s="161"/>
      <c r="P156" s="161"/>
      <c r="Q156" s="161"/>
      <c r="R156" s="161"/>
      <c r="S156" s="161"/>
      <c r="T156" s="161"/>
      <c r="U156" s="161"/>
      <c r="V156" s="36" t="b">
        <f>U156='Inputs - Allowed'!AH156</f>
        <v>1</v>
      </c>
    </row>
    <row r="157" spans="1:22">
      <c r="A157" s="6">
        <f>'Inputs - Allowed'!A157</f>
        <v>149</v>
      </c>
      <c r="B157" s="125">
        <f>'Inputs - Allowed'!B157</f>
        <v>0</v>
      </c>
      <c r="C157" s="125">
        <f>'Inputs - Allowed'!C157</f>
        <v>0</v>
      </c>
      <c r="D157" s="125">
        <f>'Inputs - Allowed'!D157</f>
        <v>0</v>
      </c>
      <c r="E157" s="125">
        <f>'Inputs - Allowed'!E157</f>
        <v>0</v>
      </c>
      <c r="F157" s="125">
        <f>'Inputs - Allowed'!F157</f>
        <v>0</v>
      </c>
      <c r="G157" s="125">
        <f>'Inputs - Allowed'!G157</f>
        <v>0</v>
      </c>
      <c r="H157" s="125">
        <f>'Inputs - Allowed'!H157</f>
        <v>0</v>
      </c>
      <c r="I157" s="161"/>
      <c r="J157" s="161"/>
      <c r="K157" s="161"/>
      <c r="L157" s="161"/>
      <c r="M157" s="161"/>
      <c r="N157" s="161"/>
      <c r="O157" s="161"/>
      <c r="P157" s="161"/>
      <c r="Q157" s="161"/>
      <c r="R157" s="161"/>
      <c r="S157" s="161"/>
      <c r="T157" s="161"/>
      <c r="U157" s="161"/>
      <c r="V157" s="36" t="b">
        <f>U157='Inputs - Allowed'!AH157</f>
        <v>1</v>
      </c>
    </row>
    <row r="158" spans="1:22">
      <c r="A158" s="6">
        <f>'Inputs - Allowed'!A158</f>
        <v>150</v>
      </c>
      <c r="B158" s="125">
        <f>'Inputs - Allowed'!B158</f>
        <v>0</v>
      </c>
      <c r="C158" s="125">
        <f>'Inputs - Allowed'!C158</f>
        <v>0</v>
      </c>
      <c r="D158" s="125">
        <f>'Inputs - Allowed'!D158</f>
        <v>0</v>
      </c>
      <c r="E158" s="125">
        <f>'Inputs - Allowed'!E158</f>
        <v>0</v>
      </c>
      <c r="F158" s="125">
        <f>'Inputs - Allowed'!F158</f>
        <v>0</v>
      </c>
      <c r="G158" s="125">
        <f>'Inputs - Allowed'!G158</f>
        <v>0</v>
      </c>
      <c r="H158" s="125">
        <f>'Inputs - Allowed'!H158</f>
        <v>0</v>
      </c>
      <c r="I158" s="161"/>
      <c r="J158" s="161"/>
      <c r="K158" s="161"/>
      <c r="L158" s="161"/>
      <c r="M158" s="161"/>
      <c r="N158" s="161"/>
      <c r="O158" s="161"/>
      <c r="P158" s="161"/>
      <c r="Q158" s="161"/>
      <c r="R158" s="161"/>
      <c r="S158" s="161"/>
      <c r="T158" s="161"/>
      <c r="U158" s="161"/>
      <c r="V158" s="36" t="b">
        <f>U158='Inputs - Allowed'!AH158</f>
        <v>1</v>
      </c>
    </row>
    <row r="159" spans="1:22">
      <c r="A159" s="6">
        <f>'Inputs - Allowed'!A159</f>
        <v>0</v>
      </c>
      <c r="B159" s="125">
        <f>'Inputs - Allowed'!B159</f>
        <v>0</v>
      </c>
      <c r="C159" s="125">
        <f>'Inputs - Allowed'!C159</f>
        <v>0</v>
      </c>
      <c r="D159" s="125">
        <f>'Inputs - Allowed'!D159</f>
        <v>0</v>
      </c>
      <c r="E159" s="125">
        <f>'Inputs - Allowed'!E159</f>
        <v>0</v>
      </c>
      <c r="F159" s="125">
        <f>'Inputs - Allowed'!F159</f>
        <v>0</v>
      </c>
      <c r="G159" s="125">
        <f>'Inputs - Allowed'!G159</f>
        <v>0</v>
      </c>
      <c r="H159" s="125">
        <f>'Inputs - Allowed'!H159</f>
        <v>0</v>
      </c>
      <c r="I159" s="161"/>
      <c r="J159" s="161"/>
      <c r="K159" s="161"/>
      <c r="L159" s="161"/>
      <c r="M159" s="161"/>
      <c r="N159" s="161"/>
      <c r="O159" s="161"/>
      <c r="P159" s="161"/>
      <c r="Q159" s="161"/>
      <c r="R159" s="161"/>
      <c r="S159" s="161"/>
      <c r="T159" s="161"/>
      <c r="U159" s="161"/>
      <c r="V159" s="36" t="b">
        <f>U159='Inputs - Allowed'!AH159</f>
        <v>1</v>
      </c>
    </row>
    <row r="160" spans="1:22">
      <c r="A160" s="6">
        <f>'Inputs - Allowed'!A160</f>
        <v>0</v>
      </c>
      <c r="B160" s="125">
        <f>'Inputs - Allowed'!B160</f>
        <v>0</v>
      </c>
      <c r="C160" s="125">
        <f>'Inputs - Allowed'!C160</f>
        <v>0</v>
      </c>
      <c r="D160" s="125">
        <f>'Inputs - Allowed'!D160</f>
        <v>0</v>
      </c>
      <c r="E160" s="125">
        <f>'Inputs - Allowed'!E160</f>
        <v>0</v>
      </c>
      <c r="F160" s="125">
        <f>'Inputs - Allowed'!F160</f>
        <v>0</v>
      </c>
      <c r="G160" s="125">
        <f>'Inputs - Allowed'!G160</f>
        <v>0</v>
      </c>
      <c r="H160" s="125">
        <f>'Inputs - Allowed'!H160</f>
        <v>0</v>
      </c>
      <c r="I160" s="161"/>
      <c r="J160" s="161"/>
      <c r="K160" s="161"/>
      <c r="L160" s="161"/>
      <c r="M160" s="161"/>
      <c r="N160" s="161"/>
      <c r="O160" s="161"/>
      <c r="P160" s="161"/>
      <c r="Q160" s="161"/>
      <c r="R160" s="161"/>
      <c r="S160" s="161"/>
      <c r="T160" s="161"/>
      <c r="U160" s="161"/>
      <c r="V160" s="36" t="b">
        <f>U160='Inputs - Allowed'!AH160</f>
        <v>1</v>
      </c>
    </row>
    <row r="161" spans="1:22">
      <c r="A161" s="6">
        <f>'Inputs - Allowed'!A161</f>
        <v>0</v>
      </c>
      <c r="B161" s="125">
        <f>'Inputs - Allowed'!B161</f>
        <v>0</v>
      </c>
      <c r="C161" s="125">
        <f>'Inputs - Allowed'!C161</f>
        <v>0</v>
      </c>
      <c r="D161" s="125">
        <f>'Inputs - Allowed'!D161</f>
        <v>0</v>
      </c>
      <c r="E161" s="125">
        <f>'Inputs - Allowed'!E161</f>
        <v>0</v>
      </c>
      <c r="F161" s="125">
        <f>'Inputs - Allowed'!F161</f>
        <v>0</v>
      </c>
      <c r="G161" s="125">
        <f>'Inputs - Allowed'!G161</f>
        <v>0</v>
      </c>
      <c r="H161" s="125">
        <f>'Inputs - Allowed'!H161</f>
        <v>0</v>
      </c>
      <c r="I161" s="161"/>
      <c r="J161" s="161"/>
      <c r="K161" s="161"/>
      <c r="L161" s="161"/>
      <c r="M161" s="161"/>
      <c r="N161" s="161"/>
      <c r="O161" s="161"/>
      <c r="P161" s="161"/>
      <c r="Q161" s="161"/>
      <c r="R161" s="161"/>
      <c r="S161" s="161"/>
      <c r="T161" s="161"/>
      <c r="U161" s="161"/>
      <c r="V161" s="36" t="b">
        <f>U161='Inputs - Allowed'!AH161</f>
        <v>1</v>
      </c>
    </row>
    <row r="162" spans="1:22">
      <c r="A162" s="6">
        <f>'Inputs - Allowed'!A162</f>
        <v>0</v>
      </c>
      <c r="B162" s="125">
        <f>'Inputs - Allowed'!B162</f>
        <v>0</v>
      </c>
      <c r="C162" s="125">
        <f>'Inputs - Allowed'!C162</f>
        <v>0</v>
      </c>
      <c r="D162" s="125">
        <f>'Inputs - Allowed'!D162</f>
        <v>0</v>
      </c>
      <c r="E162" s="125">
        <f>'Inputs - Allowed'!E162</f>
        <v>0</v>
      </c>
      <c r="F162" s="125">
        <f>'Inputs - Allowed'!F162</f>
        <v>0</v>
      </c>
      <c r="G162" s="125">
        <f>'Inputs - Allowed'!G162</f>
        <v>0</v>
      </c>
      <c r="H162" s="125">
        <f>'Inputs - Allowed'!H162</f>
        <v>0</v>
      </c>
      <c r="I162" s="161"/>
      <c r="J162" s="161"/>
      <c r="K162" s="161"/>
      <c r="L162" s="161"/>
      <c r="M162" s="161"/>
      <c r="N162" s="161"/>
      <c r="O162" s="161"/>
      <c r="P162" s="161"/>
      <c r="Q162" s="161"/>
      <c r="R162" s="161"/>
      <c r="S162" s="161"/>
      <c r="T162" s="161"/>
      <c r="U162" s="161"/>
      <c r="V162" s="36" t="b">
        <f>U162='Inputs - Allowed'!AH162</f>
        <v>1</v>
      </c>
    </row>
    <row r="163" spans="1:22">
      <c r="A163" s="6">
        <f>'Inputs - Allowed'!A163</f>
        <v>0</v>
      </c>
      <c r="B163" s="125">
        <f>'Inputs - Allowed'!B163</f>
        <v>0</v>
      </c>
      <c r="C163" s="125">
        <f>'Inputs - Allowed'!C163</f>
        <v>0</v>
      </c>
      <c r="D163" s="125">
        <f>'Inputs - Allowed'!D163</f>
        <v>0</v>
      </c>
      <c r="E163" s="125">
        <f>'Inputs - Allowed'!E163</f>
        <v>0</v>
      </c>
      <c r="F163" s="125">
        <f>'Inputs - Allowed'!F163</f>
        <v>0</v>
      </c>
      <c r="G163" s="125">
        <f>'Inputs - Allowed'!G163</f>
        <v>0</v>
      </c>
      <c r="H163" s="125">
        <f>'Inputs - Allowed'!H163</f>
        <v>0</v>
      </c>
      <c r="I163" s="161"/>
      <c r="J163" s="161"/>
      <c r="K163" s="161"/>
      <c r="L163" s="161"/>
      <c r="M163" s="161"/>
      <c r="N163" s="161"/>
      <c r="O163" s="161"/>
      <c r="P163" s="161"/>
      <c r="Q163" s="161"/>
      <c r="R163" s="161"/>
      <c r="S163" s="161"/>
      <c r="T163" s="161"/>
      <c r="U163" s="161"/>
      <c r="V163" s="36" t="b">
        <f>U163='Inputs - Allowed'!AH163</f>
        <v>1</v>
      </c>
    </row>
    <row r="164" spans="1:22">
      <c r="A164" s="6">
        <f>'Inputs - Allowed'!A164</f>
        <v>0</v>
      </c>
      <c r="B164" s="125">
        <f>'Inputs - Allowed'!B164</f>
        <v>0</v>
      </c>
      <c r="C164" s="125">
        <f>'Inputs - Allowed'!C164</f>
        <v>0</v>
      </c>
      <c r="D164" s="125">
        <f>'Inputs - Allowed'!D164</f>
        <v>0</v>
      </c>
      <c r="E164" s="125">
        <f>'Inputs - Allowed'!E164</f>
        <v>0</v>
      </c>
      <c r="F164" s="125">
        <f>'Inputs - Allowed'!F164</f>
        <v>0</v>
      </c>
      <c r="G164" s="125">
        <f>'Inputs - Allowed'!G164</f>
        <v>0</v>
      </c>
      <c r="H164" s="125">
        <f>'Inputs - Allowed'!H164</f>
        <v>0</v>
      </c>
      <c r="I164" s="161"/>
      <c r="J164" s="161"/>
      <c r="K164" s="161"/>
      <c r="L164" s="161"/>
      <c r="M164" s="161"/>
      <c r="N164" s="161"/>
      <c r="O164" s="161"/>
      <c r="P164" s="161"/>
      <c r="Q164" s="161"/>
      <c r="R164" s="161"/>
      <c r="S164" s="161"/>
      <c r="T164" s="161"/>
      <c r="U164" s="161"/>
      <c r="V164" s="36" t="b">
        <f>U164='Inputs - Allowed'!AH164</f>
        <v>1</v>
      </c>
    </row>
    <row r="165" spans="1:22">
      <c r="A165" s="6">
        <f>'Inputs - Allowed'!A165</f>
        <v>0</v>
      </c>
      <c r="B165" s="125">
        <f>'Inputs - Allowed'!B165</f>
        <v>0</v>
      </c>
      <c r="C165" s="125">
        <f>'Inputs - Allowed'!C165</f>
        <v>0</v>
      </c>
      <c r="D165" s="125">
        <f>'Inputs - Allowed'!D165</f>
        <v>0</v>
      </c>
      <c r="E165" s="125">
        <f>'Inputs - Allowed'!E165</f>
        <v>0</v>
      </c>
      <c r="F165" s="125">
        <f>'Inputs - Allowed'!F165</f>
        <v>0</v>
      </c>
      <c r="G165" s="125">
        <f>'Inputs - Allowed'!G165</f>
        <v>0</v>
      </c>
      <c r="H165" s="125">
        <f>'Inputs - Allowed'!H165</f>
        <v>0</v>
      </c>
      <c r="I165" s="161"/>
      <c r="J165" s="161"/>
      <c r="K165" s="161"/>
      <c r="L165" s="161"/>
      <c r="M165" s="161"/>
      <c r="N165" s="161"/>
      <c r="O165" s="161"/>
      <c r="P165" s="161"/>
      <c r="Q165" s="161"/>
      <c r="R165" s="161"/>
      <c r="S165" s="161"/>
      <c r="T165" s="161"/>
      <c r="U165" s="161"/>
      <c r="V165" s="36" t="b">
        <f>U165='Inputs - Allowed'!AH165</f>
        <v>1</v>
      </c>
    </row>
    <row r="166" spans="1:22">
      <c r="A166" s="6">
        <f>'Inputs - Allowed'!A166</f>
        <v>0</v>
      </c>
      <c r="B166" s="125">
        <f>'Inputs - Allowed'!B166</f>
        <v>0</v>
      </c>
      <c r="C166" s="125">
        <f>'Inputs - Allowed'!C166</f>
        <v>0</v>
      </c>
      <c r="D166" s="125">
        <f>'Inputs - Allowed'!D166</f>
        <v>0</v>
      </c>
      <c r="E166" s="125">
        <f>'Inputs - Allowed'!E166</f>
        <v>0</v>
      </c>
      <c r="F166" s="125">
        <f>'Inputs - Allowed'!F166</f>
        <v>0</v>
      </c>
      <c r="G166" s="125">
        <f>'Inputs - Allowed'!G166</f>
        <v>0</v>
      </c>
      <c r="H166" s="125">
        <f>'Inputs - Allowed'!H166</f>
        <v>0</v>
      </c>
      <c r="I166" s="161"/>
      <c r="J166" s="161"/>
      <c r="K166" s="161"/>
      <c r="L166" s="161"/>
      <c r="M166" s="161"/>
      <c r="N166" s="161"/>
      <c r="O166" s="161"/>
      <c r="P166" s="161"/>
      <c r="Q166" s="161"/>
      <c r="R166" s="161"/>
      <c r="S166" s="161"/>
      <c r="T166" s="161"/>
      <c r="U166" s="161"/>
      <c r="V166" s="36" t="b">
        <f>U166='Inputs - Allowed'!AH166</f>
        <v>1</v>
      </c>
    </row>
    <row r="167" spans="1:22">
      <c r="A167" s="6">
        <f>'Inputs - Allowed'!A167</f>
        <v>0</v>
      </c>
      <c r="B167" s="125">
        <f>'Inputs - Allowed'!B167</f>
        <v>0</v>
      </c>
      <c r="C167" s="125">
        <f>'Inputs - Allowed'!C167</f>
        <v>0</v>
      </c>
      <c r="D167" s="125">
        <f>'Inputs - Allowed'!D167</f>
        <v>0</v>
      </c>
      <c r="E167" s="125">
        <f>'Inputs - Allowed'!E167</f>
        <v>0</v>
      </c>
      <c r="F167" s="125">
        <f>'Inputs - Allowed'!F167</f>
        <v>0</v>
      </c>
      <c r="G167" s="125">
        <f>'Inputs - Allowed'!G167</f>
        <v>0</v>
      </c>
      <c r="H167" s="125">
        <f>'Inputs - Allowed'!H167</f>
        <v>0</v>
      </c>
      <c r="I167" s="161"/>
      <c r="J167" s="161"/>
      <c r="K167" s="161"/>
      <c r="L167" s="161"/>
      <c r="M167" s="161"/>
      <c r="N167" s="161"/>
      <c r="O167" s="161"/>
      <c r="P167" s="161"/>
      <c r="Q167" s="161"/>
      <c r="R167" s="161"/>
      <c r="S167" s="161"/>
      <c r="T167" s="161"/>
      <c r="U167" s="161"/>
      <c r="V167" s="36" t="b">
        <f>U167='Inputs - Allowed'!AH167</f>
        <v>1</v>
      </c>
    </row>
    <row r="168" spans="1:22">
      <c r="A168" s="6">
        <f>'Inputs - Allowed'!A168</f>
        <v>0</v>
      </c>
      <c r="B168" s="125">
        <f>'Inputs - Allowed'!B168</f>
        <v>0</v>
      </c>
      <c r="C168" s="125">
        <f>'Inputs - Allowed'!C168</f>
        <v>0</v>
      </c>
      <c r="D168" s="125">
        <f>'Inputs - Allowed'!D168</f>
        <v>0</v>
      </c>
      <c r="E168" s="125">
        <f>'Inputs - Allowed'!E168</f>
        <v>0</v>
      </c>
      <c r="F168" s="125">
        <f>'Inputs - Allowed'!F168</f>
        <v>0</v>
      </c>
      <c r="G168" s="125">
        <f>'Inputs - Allowed'!G168</f>
        <v>0</v>
      </c>
      <c r="H168" s="125">
        <f>'Inputs - Allowed'!H168</f>
        <v>0</v>
      </c>
      <c r="I168" s="161"/>
      <c r="J168" s="161"/>
      <c r="K168" s="161"/>
      <c r="L168" s="161"/>
      <c r="M168" s="161"/>
      <c r="N168" s="161"/>
      <c r="O168" s="161"/>
      <c r="P168" s="161"/>
      <c r="Q168" s="161"/>
      <c r="R168" s="161"/>
      <c r="S168" s="161"/>
      <c r="T168" s="161"/>
      <c r="U168" s="161"/>
      <c r="V168" s="36" t="b">
        <f>U168='Inputs - Allowed'!AH168</f>
        <v>1</v>
      </c>
    </row>
    <row r="169" spans="1:22">
      <c r="A169" s="6">
        <f>'Inputs - Allowed'!A169</f>
        <v>0</v>
      </c>
      <c r="B169" s="125">
        <f>'Inputs - Allowed'!B169</f>
        <v>0</v>
      </c>
      <c r="C169" s="125">
        <f>'Inputs - Allowed'!C169</f>
        <v>0</v>
      </c>
      <c r="D169" s="125">
        <f>'Inputs - Allowed'!D169</f>
        <v>0</v>
      </c>
      <c r="E169" s="125">
        <f>'Inputs - Allowed'!E169</f>
        <v>0</v>
      </c>
      <c r="F169" s="125">
        <f>'Inputs - Allowed'!F169</f>
        <v>0</v>
      </c>
      <c r="G169" s="125">
        <f>'Inputs - Allowed'!G169</f>
        <v>0</v>
      </c>
      <c r="H169" s="125">
        <f>'Inputs - Allowed'!H169</f>
        <v>0</v>
      </c>
      <c r="I169" s="161"/>
      <c r="J169" s="161"/>
      <c r="K169" s="161"/>
      <c r="L169" s="161"/>
      <c r="M169" s="161"/>
      <c r="N169" s="161"/>
      <c r="O169" s="161"/>
      <c r="P169" s="161"/>
      <c r="Q169" s="161"/>
      <c r="R169" s="161"/>
      <c r="S169" s="161"/>
      <c r="T169" s="161"/>
      <c r="U169" s="161"/>
      <c r="V169" s="36" t="b">
        <f>U169='Inputs - Allowed'!AH169</f>
        <v>1</v>
      </c>
    </row>
    <row r="170" spans="1:22">
      <c r="A170" s="6">
        <f>'Inputs - Allowed'!A170</f>
        <v>0</v>
      </c>
      <c r="B170" s="125">
        <f>'Inputs - Allowed'!B170</f>
        <v>0</v>
      </c>
      <c r="C170" s="125">
        <f>'Inputs - Allowed'!C170</f>
        <v>0</v>
      </c>
      <c r="D170" s="125">
        <f>'Inputs - Allowed'!D170</f>
        <v>0</v>
      </c>
      <c r="E170" s="125">
        <f>'Inputs - Allowed'!E170</f>
        <v>0</v>
      </c>
      <c r="F170" s="125">
        <f>'Inputs - Allowed'!F170</f>
        <v>0</v>
      </c>
      <c r="G170" s="125">
        <f>'Inputs - Allowed'!G170</f>
        <v>0</v>
      </c>
      <c r="H170" s="125">
        <f>'Inputs - Allowed'!H170</f>
        <v>0</v>
      </c>
      <c r="I170" s="161"/>
      <c r="J170" s="161"/>
      <c r="K170" s="161"/>
      <c r="L170" s="161"/>
      <c r="M170" s="161"/>
      <c r="N170" s="161"/>
      <c r="O170" s="161"/>
      <c r="P170" s="161"/>
      <c r="Q170" s="161"/>
      <c r="R170" s="161"/>
      <c r="S170" s="161"/>
      <c r="T170" s="161"/>
      <c r="U170" s="161"/>
      <c r="V170" s="36" t="b">
        <f>U170='Inputs - Allowed'!AH170</f>
        <v>1</v>
      </c>
    </row>
    <row r="171" spans="1:22">
      <c r="A171" s="6">
        <f>'Inputs - Allowed'!A171</f>
        <v>0</v>
      </c>
      <c r="B171" s="125">
        <f>'Inputs - Allowed'!B171</f>
        <v>0</v>
      </c>
      <c r="C171" s="125">
        <f>'Inputs - Allowed'!C171</f>
        <v>0</v>
      </c>
      <c r="D171" s="125">
        <f>'Inputs - Allowed'!D171</f>
        <v>0</v>
      </c>
      <c r="E171" s="125">
        <f>'Inputs - Allowed'!E171</f>
        <v>0</v>
      </c>
      <c r="F171" s="125">
        <f>'Inputs - Allowed'!F171</f>
        <v>0</v>
      </c>
      <c r="G171" s="125">
        <f>'Inputs - Allowed'!G171</f>
        <v>0</v>
      </c>
      <c r="H171" s="125">
        <f>'Inputs - Allowed'!H171</f>
        <v>0</v>
      </c>
      <c r="I171" s="161"/>
      <c r="J171" s="161"/>
      <c r="K171" s="161"/>
      <c r="L171" s="161"/>
      <c r="M171" s="161"/>
      <c r="N171" s="161"/>
      <c r="O171" s="161"/>
      <c r="P171" s="161"/>
      <c r="Q171" s="161"/>
      <c r="R171" s="161"/>
      <c r="S171" s="161"/>
      <c r="T171" s="161"/>
      <c r="U171" s="161"/>
      <c r="V171" s="36" t="b">
        <f>U171='Inputs - Allowed'!AH171</f>
        <v>1</v>
      </c>
    </row>
    <row r="172" spans="1:22">
      <c r="A172" s="6">
        <f>'Inputs - Allowed'!A172</f>
        <v>0</v>
      </c>
      <c r="B172" s="125">
        <f>'Inputs - Allowed'!B172</f>
        <v>0</v>
      </c>
      <c r="C172" s="125">
        <f>'Inputs - Allowed'!C172</f>
        <v>0</v>
      </c>
      <c r="D172" s="125">
        <f>'Inputs - Allowed'!D172</f>
        <v>0</v>
      </c>
      <c r="E172" s="125">
        <f>'Inputs - Allowed'!E172</f>
        <v>0</v>
      </c>
      <c r="F172" s="125">
        <f>'Inputs - Allowed'!F172</f>
        <v>0</v>
      </c>
      <c r="G172" s="125">
        <f>'Inputs - Allowed'!G172</f>
        <v>0</v>
      </c>
      <c r="H172" s="125">
        <f>'Inputs - Allowed'!H172</f>
        <v>0</v>
      </c>
      <c r="I172" s="161"/>
      <c r="J172" s="161"/>
      <c r="K172" s="161"/>
      <c r="L172" s="161"/>
      <c r="M172" s="161"/>
      <c r="N172" s="161"/>
      <c r="O172" s="161"/>
      <c r="P172" s="161"/>
      <c r="Q172" s="161"/>
      <c r="R172" s="161"/>
      <c r="S172" s="161"/>
      <c r="T172" s="161"/>
      <c r="U172" s="161"/>
      <c r="V172" s="36" t="b">
        <f>U172='Inputs - Allowed'!AH172</f>
        <v>1</v>
      </c>
    </row>
    <row r="173" spans="1:22">
      <c r="A173" s="6">
        <f>'Inputs - Allowed'!A173</f>
        <v>0</v>
      </c>
      <c r="B173" s="125">
        <f>'Inputs - Allowed'!B173</f>
        <v>0</v>
      </c>
      <c r="C173" s="125">
        <f>'Inputs - Allowed'!C173</f>
        <v>0</v>
      </c>
      <c r="D173" s="125">
        <f>'Inputs - Allowed'!D173</f>
        <v>0</v>
      </c>
      <c r="E173" s="125">
        <f>'Inputs - Allowed'!E173</f>
        <v>0</v>
      </c>
      <c r="F173" s="125">
        <f>'Inputs - Allowed'!F173</f>
        <v>0</v>
      </c>
      <c r="G173" s="125">
        <f>'Inputs - Allowed'!G173</f>
        <v>0</v>
      </c>
      <c r="H173" s="125">
        <f>'Inputs - Allowed'!H173</f>
        <v>0</v>
      </c>
      <c r="I173" s="161"/>
      <c r="J173" s="161"/>
      <c r="K173" s="161"/>
      <c r="L173" s="161"/>
      <c r="M173" s="161"/>
      <c r="N173" s="161"/>
      <c r="O173" s="161"/>
      <c r="P173" s="161"/>
      <c r="Q173" s="161"/>
      <c r="R173" s="161"/>
      <c r="S173" s="161"/>
      <c r="T173" s="161"/>
      <c r="U173" s="161"/>
      <c r="V173" s="36" t="b">
        <f>U173='Inputs - Allowed'!AH173</f>
        <v>1</v>
      </c>
    </row>
    <row r="174" spans="1:22">
      <c r="A174" s="6">
        <f>'Inputs - Allowed'!A174</f>
        <v>0</v>
      </c>
      <c r="B174" s="125">
        <f>'Inputs - Allowed'!B174</f>
        <v>0</v>
      </c>
      <c r="C174" s="125">
        <f>'Inputs - Allowed'!C174</f>
        <v>0</v>
      </c>
      <c r="D174" s="125">
        <f>'Inputs - Allowed'!D174</f>
        <v>0</v>
      </c>
      <c r="E174" s="125">
        <f>'Inputs - Allowed'!E174</f>
        <v>0</v>
      </c>
      <c r="F174" s="125">
        <f>'Inputs - Allowed'!F174</f>
        <v>0</v>
      </c>
      <c r="G174" s="125">
        <f>'Inputs - Allowed'!G174</f>
        <v>0</v>
      </c>
      <c r="H174" s="125">
        <f>'Inputs - Allowed'!H174</f>
        <v>0</v>
      </c>
      <c r="I174" s="161"/>
      <c r="J174" s="161"/>
      <c r="K174" s="161"/>
      <c r="L174" s="161"/>
      <c r="M174" s="161"/>
      <c r="N174" s="161"/>
      <c r="O174" s="161"/>
      <c r="P174" s="161"/>
      <c r="Q174" s="161"/>
      <c r="R174" s="161"/>
      <c r="S174" s="161"/>
      <c r="T174" s="161"/>
      <c r="U174" s="161"/>
      <c r="V174" s="36" t="b">
        <f>U174='Inputs - Allowed'!AH174</f>
        <v>1</v>
      </c>
    </row>
    <row r="175" spans="1:22">
      <c r="A175" s="6">
        <f>'Inputs - Allowed'!A175</f>
        <v>0</v>
      </c>
      <c r="B175" s="125">
        <f>'Inputs - Allowed'!B175</f>
        <v>0</v>
      </c>
      <c r="C175" s="125">
        <f>'Inputs - Allowed'!C175</f>
        <v>0</v>
      </c>
      <c r="D175" s="125">
        <f>'Inputs - Allowed'!D175</f>
        <v>0</v>
      </c>
      <c r="E175" s="125">
        <f>'Inputs - Allowed'!E175</f>
        <v>0</v>
      </c>
      <c r="F175" s="125">
        <f>'Inputs - Allowed'!F175</f>
        <v>0</v>
      </c>
      <c r="G175" s="125">
        <f>'Inputs - Allowed'!G175</f>
        <v>0</v>
      </c>
      <c r="H175" s="125">
        <f>'Inputs - Allowed'!H175</f>
        <v>0</v>
      </c>
      <c r="I175" s="161"/>
      <c r="J175" s="161"/>
      <c r="K175" s="161"/>
      <c r="L175" s="161"/>
      <c r="M175" s="161"/>
      <c r="N175" s="161"/>
      <c r="O175" s="161"/>
      <c r="P175" s="161"/>
      <c r="Q175" s="161"/>
      <c r="R175" s="161"/>
      <c r="S175" s="161"/>
      <c r="T175" s="161"/>
      <c r="U175" s="161"/>
      <c r="V175" s="36" t="b">
        <f>U175='Inputs - Allowed'!AH175</f>
        <v>1</v>
      </c>
    </row>
    <row r="176" spans="1:22">
      <c r="A176" s="6">
        <f>'Inputs - Allowed'!A176</f>
        <v>0</v>
      </c>
      <c r="B176" s="125">
        <f>'Inputs - Allowed'!B176</f>
        <v>0</v>
      </c>
      <c r="C176" s="125">
        <f>'Inputs - Allowed'!C176</f>
        <v>0</v>
      </c>
      <c r="D176" s="125">
        <f>'Inputs - Allowed'!D176</f>
        <v>0</v>
      </c>
      <c r="E176" s="125">
        <f>'Inputs - Allowed'!E176</f>
        <v>0</v>
      </c>
      <c r="F176" s="125">
        <f>'Inputs - Allowed'!F176</f>
        <v>0</v>
      </c>
      <c r="G176" s="125">
        <f>'Inputs - Allowed'!G176</f>
        <v>0</v>
      </c>
      <c r="H176" s="125">
        <f>'Inputs - Allowed'!H176</f>
        <v>0</v>
      </c>
      <c r="I176" s="161"/>
      <c r="J176" s="161"/>
      <c r="K176" s="161"/>
      <c r="L176" s="161"/>
      <c r="M176" s="161"/>
      <c r="N176" s="161"/>
      <c r="O176" s="161"/>
      <c r="P176" s="161"/>
      <c r="Q176" s="161"/>
      <c r="R176" s="161"/>
      <c r="S176" s="161"/>
      <c r="T176" s="161"/>
      <c r="U176" s="161"/>
      <c r="V176" s="36" t="b">
        <f>U176='Inputs - Allowed'!AH176</f>
        <v>1</v>
      </c>
    </row>
    <row r="177" spans="1:22">
      <c r="A177" s="6">
        <f>'Inputs - Allowed'!A177</f>
        <v>0</v>
      </c>
      <c r="B177" s="125">
        <f>'Inputs - Allowed'!B177</f>
        <v>0</v>
      </c>
      <c r="C177" s="125">
        <f>'Inputs - Allowed'!C177</f>
        <v>0</v>
      </c>
      <c r="D177" s="125">
        <f>'Inputs - Allowed'!D177</f>
        <v>0</v>
      </c>
      <c r="E177" s="125">
        <f>'Inputs - Allowed'!E177</f>
        <v>0</v>
      </c>
      <c r="F177" s="125">
        <f>'Inputs - Allowed'!F177</f>
        <v>0</v>
      </c>
      <c r="G177" s="125">
        <f>'Inputs - Allowed'!G177</f>
        <v>0</v>
      </c>
      <c r="H177" s="125">
        <f>'Inputs - Allowed'!H177</f>
        <v>0</v>
      </c>
      <c r="I177" s="161"/>
      <c r="J177" s="161"/>
      <c r="K177" s="161"/>
      <c r="L177" s="161"/>
      <c r="M177" s="161"/>
      <c r="N177" s="161"/>
      <c r="O177" s="161"/>
      <c r="P177" s="161"/>
      <c r="Q177" s="161"/>
      <c r="R177" s="161"/>
      <c r="S177" s="161"/>
      <c r="T177" s="161"/>
      <c r="U177" s="161"/>
      <c r="V177" s="36" t="b">
        <f>U177='Inputs - Allowed'!AH177</f>
        <v>1</v>
      </c>
    </row>
    <row r="178" spans="1:22">
      <c r="A178" s="6">
        <f>'Inputs - Allowed'!A178</f>
        <v>0</v>
      </c>
      <c r="B178" s="125">
        <f>'Inputs - Allowed'!B178</f>
        <v>0</v>
      </c>
      <c r="C178" s="125">
        <f>'Inputs - Allowed'!C178</f>
        <v>0</v>
      </c>
      <c r="D178" s="125">
        <f>'Inputs - Allowed'!D178</f>
        <v>0</v>
      </c>
      <c r="E178" s="125">
        <f>'Inputs - Allowed'!E178</f>
        <v>0</v>
      </c>
      <c r="F178" s="125">
        <f>'Inputs - Allowed'!F178</f>
        <v>0</v>
      </c>
      <c r="G178" s="125">
        <f>'Inputs - Allowed'!G178</f>
        <v>0</v>
      </c>
      <c r="H178" s="125">
        <f>'Inputs - Allowed'!H178</f>
        <v>0</v>
      </c>
      <c r="I178" s="161"/>
      <c r="J178" s="161"/>
      <c r="K178" s="161"/>
      <c r="L178" s="161"/>
      <c r="M178" s="161"/>
      <c r="N178" s="161"/>
      <c r="O178" s="161"/>
      <c r="P178" s="161"/>
      <c r="Q178" s="161"/>
      <c r="R178" s="161"/>
      <c r="S178" s="161"/>
      <c r="T178" s="161"/>
      <c r="U178" s="161"/>
      <c r="V178" s="36" t="b">
        <f>U178='Inputs - Allowed'!AH178</f>
        <v>1</v>
      </c>
    </row>
    <row r="179" spans="1:22">
      <c r="A179" s="6">
        <f>'Inputs - Allowed'!A179</f>
        <v>0</v>
      </c>
      <c r="B179" s="125">
        <f>'Inputs - Allowed'!B179</f>
        <v>0</v>
      </c>
      <c r="C179" s="125">
        <f>'Inputs - Allowed'!C179</f>
        <v>0</v>
      </c>
      <c r="D179" s="125">
        <f>'Inputs - Allowed'!D179</f>
        <v>0</v>
      </c>
      <c r="E179" s="125">
        <f>'Inputs - Allowed'!E179</f>
        <v>0</v>
      </c>
      <c r="F179" s="125">
        <f>'Inputs - Allowed'!F179</f>
        <v>0</v>
      </c>
      <c r="G179" s="125">
        <f>'Inputs - Allowed'!G179</f>
        <v>0</v>
      </c>
      <c r="H179" s="125">
        <f>'Inputs - Allowed'!H179</f>
        <v>0</v>
      </c>
      <c r="I179" s="161"/>
      <c r="J179" s="161"/>
      <c r="K179" s="161"/>
      <c r="L179" s="161"/>
      <c r="M179" s="161"/>
      <c r="N179" s="161"/>
      <c r="O179" s="161"/>
      <c r="P179" s="161"/>
      <c r="Q179" s="161"/>
      <c r="R179" s="161"/>
      <c r="S179" s="161"/>
      <c r="T179" s="161"/>
      <c r="U179" s="161"/>
      <c r="V179" s="36" t="b">
        <f>U179='Inputs - Allowed'!AH179</f>
        <v>1</v>
      </c>
    </row>
    <row r="180" spans="1:22">
      <c r="A180" s="6">
        <f>'Inputs - Allowed'!A180</f>
        <v>0</v>
      </c>
      <c r="B180" s="125">
        <f>'Inputs - Allowed'!B180</f>
        <v>0</v>
      </c>
      <c r="C180" s="125">
        <f>'Inputs - Allowed'!C180</f>
        <v>0</v>
      </c>
      <c r="D180" s="125">
        <f>'Inputs - Allowed'!D180</f>
        <v>0</v>
      </c>
      <c r="E180" s="125">
        <f>'Inputs - Allowed'!E180</f>
        <v>0</v>
      </c>
      <c r="F180" s="125">
        <f>'Inputs - Allowed'!F180</f>
        <v>0</v>
      </c>
      <c r="G180" s="125">
        <f>'Inputs - Allowed'!G180</f>
        <v>0</v>
      </c>
      <c r="H180" s="125">
        <f>'Inputs - Allowed'!H180</f>
        <v>0</v>
      </c>
      <c r="I180" s="161"/>
      <c r="J180" s="161"/>
      <c r="K180" s="161"/>
      <c r="L180" s="161"/>
      <c r="M180" s="161"/>
      <c r="N180" s="161"/>
      <c r="O180" s="161"/>
      <c r="P180" s="161"/>
      <c r="Q180" s="161"/>
      <c r="R180" s="161"/>
      <c r="S180" s="161"/>
      <c r="T180" s="161"/>
      <c r="U180" s="161"/>
      <c r="V180" s="36" t="b">
        <f>U180='Inputs - Allowed'!AH180</f>
        <v>1</v>
      </c>
    </row>
    <row r="181" spans="1:22">
      <c r="A181" s="6">
        <f>'Inputs - Allowed'!A181</f>
        <v>0</v>
      </c>
      <c r="B181" s="125">
        <f>'Inputs - Allowed'!B181</f>
        <v>0</v>
      </c>
      <c r="C181" s="125">
        <f>'Inputs - Allowed'!C181</f>
        <v>0</v>
      </c>
      <c r="D181" s="125">
        <f>'Inputs - Allowed'!D181</f>
        <v>0</v>
      </c>
      <c r="E181" s="125">
        <f>'Inputs - Allowed'!E181</f>
        <v>0</v>
      </c>
      <c r="F181" s="125">
        <f>'Inputs - Allowed'!F181</f>
        <v>0</v>
      </c>
      <c r="G181" s="125">
        <f>'Inputs - Allowed'!G181</f>
        <v>0</v>
      </c>
      <c r="H181" s="125">
        <f>'Inputs - Allowed'!H181</f>
        <v>0</v>
      </c>
      <c r="I181" s="161"/>
      <c r="J181" s="161"/>
      <c r="K181" s="161"/>
      <c r="L181" s="161"/>
      <c r="M181" s="161"/>
      <c r="N181" s="161"/>
      <c r="O181" s="161"/>
      <c r="P181" s="161"/>
      <c r="Q181" s="161"/>
      <c r="R181" s="161"/>
      <c r="S181" s="161"/>
      <c r="T181" s="161"/>
      <c r="U181" s="161"/>
      <c r="V181" s="36" t="b">
        <f>U181='Inputs - Allowed'!AH181</f>
        <v>1</v>
      </c>
    </row>
    <row r="182" spans="1:22">
      <c r="A182" s="6">
        <f>'Inputs - Allowed'!A182</f>
        <v>0</v>
      </c>
      <c r="B182" s="125">
        <f>'Inputs - Allowed'!B182</f>
        <v>0</v>
      </c>
      <c r="C182" s="125">
        <f>'Inputs - Allowed'!C182</f>
        <v>0</v>
      </c>
      <c r="D182" s="125">
        <f>'Inputs - Allowed'!D182</f>
        <v>0</v>
      </c>
      <c r="E182" s="125">
        <f>'Inputs - Allowed'!E182</f>
        <v>0</v>
      </c>
      <c r="F182" s="125">
        <f>'Inputs - Allowed'!F182</f>
        <v>0</v>
      </c>
      <c r="G182" s="125">
        <f>'Inputs - Allowed'!G182</f>
        <v>0</v>
      </c>
      <c r="H182" s="125">
        <f>'Inputs - Allowed'!H182</f>
        <v>0</v>
      </c>
      <c r="I182" s="161"/>
      <c r="J182" s="161"/>
      <c r="K182" s="161"/>
      <c r="L182" s="161"/>
      <c r="M182" s="161"/>
      <c r="N182" s="161"/>
      <c r="O182" s="161"/>
      <c r="P182" s="161"/>
      <c r="Q182" s="161"/>
      <c r="R182" s="161"/>
      <c r="S182" s="161"/>
      <c r="T182" s="161"/>
      <c r="U182" s="161"/>
      <c r="V182" s="36" t="b">
        <f>U182='Inputs - Allowed'!AH182</f>
        <v>1</v>
      </c>
    </row>
    <row r="183" spans="1:22">
      <c r="A183" s="6">
        <f>'Inputs - Allowed'!A183</f>
        <v>0</v>
      </c>
      <c r="B183" s="125">
        <f>'Inputs - Allowed'!B183</f>
        <v>0</v>
      </c>
      <c r="C183" s="125">
        <f>'Inputs - Allowed'!C183</f>
        <v>0</v>
      </c>
      <c r="D183" s="125">
        <f>'Inputs - Allowed'!D183</f>
        <v>0</v>
      </c>
      <c r="E183" s="125">
        <f>'Inputs - Allowed'!E183</f>
        <v>0</v>
      </c>
      <c r="F183" s="125">
        <f>'Inputs - Allowed'!F183</f>
        <v>0</v>
      </c>
      <c r="G183" s="125">
        <f>'Inputs - Allowed'!G183</f>
        <v>0</v>
      </c>
      <c r="H183" s="125">
        <f>'Inputs - Allowed'!H183</f>
        <v>0</v>
      </c>
      <c r="I183" s="161"/>
      <c r="J183" s="161"/>
      <c r="K183" s="161"/>
      <c r="L183" s="161"/>
      <c r="M183" s="161"/>
      <c r="N183" s="161"/>
      <c r="O183" s="161"/>
      <c r="P183" s="161"/>
      <c r="Q183" s="161"/>
      <c r="R183" s="161"/>
      <c r="S183" s="161"/>
      <c r="T183" s="161"/>
      <c r="U183" s="161"/>
      <c r="V183" s="36" t="b">
        <f>U183='Inputs - Allowed'!AH183</f>
        <v>1</v>
      </c>
    </row>
    <row r="184" spans="1:22">
      <c r="A184" s="6">
        <f>'Inputs - Allowed'!A184</f>
        <v>0</v>
      </c>
      <c r="B184" s="125">
        <f>'Inputs - Allowed'!B184</f>
        <v>0</v>
      </c>
      <c r="C184" s="125">
        <f>'Inputs - Allowed'!C184</f>
        <v>0</v>
      </c>
      <c r="D184" s="125">
        <f>'Inputs - Allowed'!D184</f>
        <v>0</v>
      </c>
      <c r="E184" s="125">
        <f>'Inputs - Allowed'!E184</f>
        <v>0</v>
      </c>
      <c r="F184" s="125">
        <f>'Inputs - Allowed'!F184</f>
        <v>0</v>
      </c>
      <c r="G184" s="125">
        <f>'Inputs - Allowed'!G184</f>
        <v>0</v>
      </c>
      <c r="H184" s="125">
        <f>'Inputs - Allowed'!H184</f>
        <v>0</v>
      </c>
      <c r="I184" s="161"/>
      <c r="J184" s="161"/>
      <c r="K184" s="161"/>
      <c r="L184" s="161"/>
      <c r="M184" s="161"/>
      <c r="N184" s="161"/>
      <c r="O184" s="161"/>
      <c r="P184" s="161"/>
      <c r="Q184" s="161"/>
      <c r="R184" s="161"/>
      <c r="S184" s="161"/>
      <c r="T184" s="161"/>
      <c r="U184" s="161"/>
      <c r="V184" s="36" t="b">
        <f>U184='Inputs - Allowed'!AH184</f>
        <v>1</v>
      </c>
    </row>
    <row r="185" spans="1:22">
      <c r="A185" s="6">
        <f>'Inputs - Allowed'!A185</f>
        <v>0</v>
      </c>
      <c r="B185" s="125">
        <f>'Inputs - Allowed'!B185</f>
        <v>0</v>
      </c>
      <c r="C185" s="125">
        <f>'Inputs - Allowed'!C185</f>
        <v>0</v>
      </c>
      <c r="D185" s="125">
        <f>'Inputs - Allowed'!D185</f>
        <v>0</v>
      </c>
      <c r="E185" s="125">
        <f>'Inputs - Allowed'!E185</f>
        <v>0</v>
      </c>
      <c r="F185" s="125">
        <f>'Inputs - Allowed'!F185</f>
        <v>0</v>
      </c>
      <c r="G185" s="125">
        <f>'Inputs - Allowed'!G185</f>
        <v>0</v>
      </c>
      <c r="H185" s="125">
        <f>'Inputs - Allowed'!H185</f>
        <v>0</v>
      </c>
      <c r="I185" s="161"/>
      <c r="J185" s="161"/>
      <c r="K185" s="161"/>
      <c r="L185" s="161"/>
      <c r="M185" s="161"/>
      <c r="N185" s="161"/>
      <c r="O185" s="161"/>
      <c r="P185" s="161"/>
      <c r="Q185" s="161"/>
      <c r="R185" s="161"/>
      <c r="S185" s="161"/>
      <c r="T185" s="161"/>
      <c r="U185" s="161"/>
      <c r="V185" s="36" t="b">
        <f>U185='Inputs - Allowed'!AH185</f>
        <v>1</v>
      </c>
    </row>
    <row r="186" spans="1:22">
      <c r="A186" s="6">
        <f>'Inputs - Allowed'!A186</f>
        <v>0</v>
      </c>
      <c r="B186" s="125">
        <f>'Inputs - Allowed'!B186</f>
        <v>0</v>
      </c>
      <c r="C186" s="125">
        <f>'Inputs - Allowed'!C186</f>
        <v>0</v>
      </c>
      <c r="D186" s="125">
        <f>'Inputs - Allowed'!D186</f>
        <v>0</v>
      </c>
      <c r="E186" s="125">
        <f>'Inputs - Allowed'!E186</f>
        <v>0</v>
      </c>
      <c r="F186" s="125">
        <f>'Inputs - Allowed'!F186</f>
        <v>0</v>
      </c>
      <c r="G186" s="125">
        <f>'Inputs - Allowed'!G186</f>
        <v>0</v>
      </c>
      <c r="H186" s="125">
        <f>'Inputs - Allowed'!H186</f>
        <v>0</v>
      </c>
      <c r="I186" s="161"/>
      <c r="J186" s="161"/>
      <c r="K186" s="161"/>
      <c r="L186" s="161"/>
      <c r="M186" s="161"/>
      <c r="N186" s="161"/>
      <c r="O186" s="161"/>
      <c r="P186" s="161"/>
      <c r="Q186" s="161"/>
      <c r="R186" s="161"/>
      <c r="S186" s="161"/>
      <c r="T186" s="161"/>
      <c r="U186" s="161"/>
      <c r="V186" s="36" t="b">
        <f>U186='Inputs - Allowed'!AH186</f>
        <v>1</v>
      </c>
    </row>
    <row r="187" spans="1:22">
      <c r="A187" s="6">
        <f>'Inputs - Allowed'!A187</f>
        <v>0</v>
      </c>
      <c r="B187" s="125">
        <f>'Inputs - Allowed'!B187</f>
        <v>0</v>
      </c>
      <c r="C187" s="125">
        <f>'Inputs - Allowed'!C187</f>
        <v>0</v>
      </c>
      <c r="D187" s="125">
        <f>'Inputs - Allowed'!D187</f>
        <v>0</v>
      </c>
      <c r="E187" s="125">
        <f>'Inputs - Allowed'!E187</f>
        <v>0</v>
      </c>
      <c r="F187" s="125">
        <f>'Inputs - Allowed'!F187</f>
        <v>0</v>
      </c>
      <c r="G187" s="125">
        <f>'Inputs - Allowed'!G187</f>
        <v>0</v>
      </c>
      <c r="H187" s="125">
        <f>'Inputs - Allowed'!H187</f>
        <v>0</v>
      </c>
      <c r="I187" s="161"/>
      <c r="J187" s="161"/>
      <c r="K187" s="161"/>
      <c r="L187" s="161"/>
      <c r="M187" s="161"/>
      <c r="N187" s="161"/>
      <c r="O187" s="161"/>
      <c r="P187" s="161"/>
      <c r="Q187" s="161"/>
      <c r="R187" s="161"/>
      <c r="S187" s="161"/>
      <c r="T187" s="161"/>
      <c r="U187" s="161"/>
      <c r="V187" s="36" t="b">
        <f>U187='Inputs - Allowed'!AH187</f>
        <v>1</v>
      </c>
    </row>
    <row r="188" spans="1:22">
      <c r="A188" s="6">
        <f>'Inputs - Allowed'!A188</f>
        <v>0</v>
      </c>
      <c r="B188" s="125">
        <f>'Inputs - Allowed'!B188</f>
        <v>0</v>
      </c>
      <c r="C188" s="125">
        <f>'Inputs - Allowed'!C188</f>
        <v>0</v>
      </c>
      <c r="D188" s="125">
        <f>'Inputs - Allowed'!D188</f>
        <v>0</v>
      </c>
      <c r="E188" s="125">
        <f>'Inputs - Allowed'!E188</f>
        <v>0</v>
      </c>
      <c r="F188" s="125">
        <f>'Inputs - Allowed'!F188</f>
        <v>0</v>
      </c>
      <c r="G188" s="125">
        <f>'Inputs - Allowed'!G188</f>
        <v>0</v>
      </c>
      <c r="H188" s="125">
        <f>'Inputs - Allowed'!H188</f>
        <v>0</v>
      </c>
      <c r="I188" s="161"/>
      <c r="J188" s="161"/>
      <c r="K188" s="161"/>
      <c r="L188" s="161"/>
      <c r="M188" s="161"/>
      <c r="N188" s="161"/>
      <c r="O188" s="161"/>
      <c r="P188" s="161"/>
      <c r="Q188" s="161"/>
      <c r="R188" s="161"/>
      <c r="S188" s="161"/>
      <c r="T188" s="161"/>
      <c r="U188" s="161"/>
      <c r="V188" s="36" t="b">
        <f>U188='Inputs - Allowed'!AH188</f>
        <v>1</v>
      </c>
    </row>
    <row r="189" spans="1:22">
      <c r="A189" s="6">
        <f>'Inputs - Allowed'!A189</f>
        <v>0</v>
      </c>
      <c r="B189" s="125">
        <f>'Inputs - Allowed'!B189</f>
        <v>0</v>
      </c>
      <c r="C189" s="125">
        <f>'Inputs - Allowed'!C189</f>
        <v>0</v>
      </c>
      <c r="D189" s="125">
        <f>'Inputs - Allowed'!D189</f>
        <v>0</v>
      </c>
      <c r="E189" s="125">
        <f>'Inputs - Allowed'!E189</f>
        <v>0</v>
      </c>
      <c r="F189" s="125">
        <f>'Inputs - Allowed'!F189</f>
        <v>0</v>
      </c>
      <c r="G189" s="125">
        <f>'Inputs - Allowed'!G189</f>
        <v>0</v>
      </c>
      <c r="H189" s="125">
        <f>'Inputs - Allowed'!H189</f>
        <v>0</v>
      </c>
      <c r="I189" s="161"/>
      <c r="J189" s="161"/>
      <c r="K189" s="161"/>
      <c r="L189" s="161"/>
      <c r="M189" s="161"/>
      <c r="N189" s="161"/>
      <c r="O189" s="161"/>
      <c r="P189" s="161"/>
      <c r="Q189" s="161"/>
      <c r="R189" s="161"/>
      <c r="S189" s="161"/>
      <c r="T189" s="161"/>
      <c r="U189" s="161"/>
      <c r="V189" s="36" t="b">
        <f>U189='Inputs - Allowed'!AH189</f>
        <v>1</v>
      </c>
    </row>
    <row r="190" spans="1:22">
      <c r="A190" s="6">
        <f>'Inputs - Allowed'!A190</f>
        <v>0</v>
      </c>
      <c r="B190" s="125">
        <f>'Inputs - Allowed'!B190</f>
        <v>0</v>
      </c>
      <c r="C190" s="125">
        <f>'Inputs - Allowed'!C190</f>
        <v>0</v>
      </c>
      <c r="D190" s="125">
        <f>'Inputs - Allowed'!D190</f>
        <v>0</v>
      </c>
      <c r="E190" s="125">
        <f>'Inputs - Allowed'!E190</f>
        <v>0</v>
      </c>
      <c r="F190" s="125">
        <f>'Inputs - Allowed'!F190</f>
        <v>0</v>
      </c>
      <c r="G190" s="125">
        <f>'Inputs - Allowed'!G190</f>
        <v>0</v>
      </c>
      <c r="H190" s="125">
        <f>'Inputs - Allowed'!H190</f>
        <v>0</v>
      </c>
      <c r="I190" s="161"/>
      <c r="J190" s="161"/>
      <c r="K190" s="161"/>
      <c r="L190" s="161"/>
      <c r="M190" s="161"/>
      <c r="N190" s="161"/>
      <c r="O190" s="161"/>
      <c r="P190" s="161"/>
      <c r="Q190" s="161"/>
      <c r="R190" s="161"/>
      <c r="S190" s="161"/>
      <c r="T190" s="161"/>
      <c r="U190" s="161"/>
      <c r="V190" s="36" t="b">
        <f>U190='Inputs - Allowed'!AH190</f>
        <v>1</v>
      </c>
    </row>
    <row r="191" spans="1:22">
      <c r="A191" s="6">
        <f>'Inputs - Allowed'!A191</f>
        <v>0</v>
      </c>
      <c r="B191" s="125">
        <f>'Inputs - Allowed'!B191</f>
        <v>0</v>
      </c>
      <c r="C191" s="125">
        <f>'Inputs - Allowed'!C191</f>
        <v>0</v>
      </c>
      <c r="D191" s="125">
        <f>'Inputs - Allowed'!D191</f>
        <v>0</v>
      </c>
      <c r="E191" s="125">
        <f>'Inputs - Allowed'!E191</f>
        <v>0</v>
      </c>
      <c r="F191" s="125">
        <f>'Inputs - Allowed'!F191</f>
        <v>0</v>
      </c>
      <c r="G191" s="125">
        <f>'Inputs - Allowed'!G191</f>
        <v>0</v>
      </c>
      <c r="H191" s="125">
        <f>'Inputs - Allowed'!H191</f>
        <v>0</v>
      </c>
      <c r="I191" s="161"/>
      <c r="J191" s="161"/>
      <c r="K191" s="161"/>
      <c r="L191" s="161"/>
      <c r="M191" s="161"/>
      <c r="N191" s="161"/>
      <c r="O191" s="161"/>
      <c r="P191" s="161"/>
      <c r="Q191" s="161"/>
      <c r="R191" s="161"/>
      <c r="S191" s="161"/>
      <c r="T191" s="161"/>
      <c r="U191" s="161"/>
      <c r="V191" s="36" t="b">
        <f>U191='Inputs - Allowed'!AH191</f>
        <v>1</v>
      </c>
    </row>
    <row r="192" spans="1:22">
      <c r="A192" s="6">
        <f>'Inputs - Allowed'!A192</f>
        <v>0</v>
      </c>
      <c r="B192" s="125">
        <f>'Inputs - Allowed'!B192</f>
        <v>0</v>
      </c>
      <c r="C192" s="125">
        <f>'Inputs - Allowed'!C192</f>
        <v>0</v>
      </c>
      <c r="D192" s="125">
        <f>'Inputs - Allowed'!D192</f>
        <v>0</v>
      </c>
      <c r="E192" s="125">
        <f>'Inputs - Allowed'!E192</f>
        <v>0</v>
      </c>
      <c r="F192" s="125">
        <f>'Inputs - Allowed'!F192</f>
        <v>0</v>
      </c>
      <c r="G192" s="125">
        <f>'Inputs - Allowed'!G192</f>
        <v>0</v>
      </c>
      <c r="H192" s="125">
        <f>'Inputs - Allowed'!H192</f>
        <v>0</v>
      </c>
      <c r="I192" s="161"/>
      <c r="J192" s="161"/>
      <c r="K192" s="161"/>
      <c r="L192" s="161"/>
      <c r="M192" s="161"/>
      <c r="N192" s="161"/>
      <c r="O192" s="161"/>
      <c r="P192" s="161"/>
      <c r="Q192" s="161"/>
      <c r="R192" s="161"/>
      <c r="S192" s="161"/>
      <c r="T192" s="161"/>
      <c r="U192" s="161"/>
      <c r="V192" s="36" t="b">
        <f>U192='Inputs - Allowed'!AH192</f>
        <v>1</v>
      </c>
    </row>
    <row r="193" spans="1:22">
      <c r="A193" s="6">
        <f>'Inputs - Allowed'!A193</f>
        <v>0</v>
      </c>
      <c r="B193" s="125">
        <f>'Inputs - Allowed'!B193</f>
        <v>0</v>
      </c>
      <c r="C193" s="125">
        <f>'Inputs - Allowed'!C193</f>
        <v>0</v>
      </c>
      <c r="D193" s="125">
        <f>'Inputs - Allowed'!D193</f>
        <v>0</v>
      </c>
      <c r="E193" s="125">
        <f>'Inputs - Allowed'!E193</f>
        <v>0</v>
      </c>
      <c r="F193" s="125">
        <f>'Inputs - Allowed'!F193</f>
        <v>0</v>
      </c>
      <c r="G193" s="125">
        <f>'Inputs - Allowed'!G193</f>
        <v>0</v>
      </c>
      <c r="H193" s="125">
        <f>'Inputs - Allowed'!H193</f>
        <v>0</v>
      </c>
      <c r="I193" s="161"/>
      <c r="J193" s="161"/>
      <c r="K193" s="161"/>
      <c r="L193" s="161"/>
      <c r="M193" s="161"/>
      <c r="N193" s="161"/>
      <c r="O193" s="161"/>
      <c r="P193" s="161"/>
      <c r="Q193" s="161"/>
      <c r="R193" s="161"/>
      <c r="S193" s="161"/>
      <c r="T193" s="161"/>
      <c r="U193" s="161"/>
      <c r="V193" s="36" t="b">
        <f>U193='Inputs - Allowed'!AH193</f>
        <v>1</v>
      </c>
    </row>
    <row r="194" spans="1:22">
      <c r="A194" s="6">
        <f>'Inputs - Allowed'!A194</f>
        <v>0</v>
      </c>
      <c r="B194" s="125">
        <f>'Inputs - Allowed'!B194</f>
        <v>0</v>
      </c>
      <c r="C194" s="125">
        <f>'Inputs - Allowed'!C194</f>
        <v>0</v>
      </c>
      <c r="D194" s="125">
        <f>'Inputs - Allowed'!D194</f>
        <v>0</v>
      </c>
      <c r="E194" s="125">
        <f>'Inputs - Allowed'!E194</f>
        <v>0</v>
      </c>
      <c r="F194" s="125">
        <f>'Inputs - Allowed'!F194</f>
        <v>0</v>
      </c>
      <c r="G194" s="125">
        <f>'Inputs - Allowed'!G194</f>
        <v>0</v>
      </c>
      <c r="H194" s="125">
        <f>'Inputs - Allowed'!H194</f>
        <v>0</v>
      </c>
      <c r="I194" s="161"/>
      <c r="J194" s="161"/>
      <c r="K194" s="161"/>
      <c r="L194" s="161"/>
      <c r="M194" s="161"/>
      <c r="N194" s="161"/>
      <c r="O194" s="161"/>
      <c r="P194" s="161"/>
      <c r="Q194" s="161"/>
      <c r="R194" s="161"/>
      <c r="S194" s="161"/>
      <c r="T194" s="161"/>
      <c r="U194" s="161"/>
      <c r="V194" s="36" t="b">
        <f>U194='Inputs - Allowed'!AH194</f>
        <v>1</v>
      </c>
    </row>
    <row r="195" spans="1:22">
      <c r="A195" s="6">
        <f>'Inputs - Allowed'!A195</f>
        <v>0</v>
      </c>
      <c r="B195" s="125">
        <f>'Inputs - Allowed'!B195</f>
        <v>0</v>
      </c>
      <c r="C195" s="125">
        <f>'Inputs - Allowed'!C195</f>
        <v>0</v>
      </c>
      <c r="D195" s="125">
        <f>'Inputs - Allowed'!D195</f>
        <v>0</v>
      </c>
      <c r="E195" s="125">
        <f>'Inputs - Allowed'!E195</f>
        <v>0</v>
      </c>
      <c r="F195" s="125">
        <f>'Inputs - Allowed'!F195</f>
        <v>0</v>
      </c>
      <c r="G195" s="125">
        <f>'Inputs - Allowed'!G195</f>
        <v>0</v>
      </c>
      <c r="H195" s="125">
        <f>'Inputs - Allowed'!H195</f>
        <v>0</v>
      </c>
      <c r="I195" s="161"/>
      <c r="J195" s="161"/>
      <c r="K195" s="161"/>
      <c r="L195" s="161"/>
      <c r="M195" s="161"/>
      <c r="N195" s="161"/>
      <c r="O195" s="161"/>
      <c r="P195" s="161"/>
      <c r="Q195" s="161"/>
      <c r="R195" s="161"/>
      <c r="S195" s="161"/>
      <c r="T195" s="161"/>
      <c r="U195" s="161"/>
      <c r="V195" s="36" t="b">
        <f>U195='Inputs - Allowed'!AH195</f>
        <v>1</v>
      </c>
    </row>
    <row r="196" spans="1:22">
      <c r="A196" s="6">
        <f>'Inputs - Allowed'!A196</f>
        <v>0</v>
      </c>
      <c r="B196" s="125">
        <f>'Inputs - Allowed'!B196</f>
        <v>0</v>
      </c>
      <c r="C196" s="125">
        <f>'Inputs - Allowed'!C196</f>
        <v>0</v>
      </c>
      <c r="D196" s="125">
        <f>'Inputs - Allowed'!D196</f>
        <v>0</v>
      </c>
      <c r="E196" s="125">
        <f>'Inputs - Allowed'!E196</f>
        <v>0</v>
      </c>
      <c r="F196" s="125">
        <f>'Inputs - Allowed'!F196</f>
        <v>0</v>
      </c>
      <c r="G196" s="125">
        <f>'Inputs - Allowed'!G196</f>
        <v>0</v>
      </c>
      <c r="H196" s="125">
        <f>'Inputs - Allowed'!H196</f>
        <v>0</v>
      </c>
      <c r="I196" s="161"/>
      <c r="J196" s="161"/>
      <c r="K196" s="161"/>
      <c r="L196" s="161"/>
      <c r="M196" s="161"/>
      <c r="N196" s="161"/>
      <c r="O196" s="161"/>
      <c r="P196" s="161"/>
      <c r="Q196" s="161"/>
      <c r="R196" s="161"/>
      <c r="S196" s="161"/>
      <c r="T196" s="161"/>
      <c r="U196" s="161"/>
      <c r="V196" s="36" t="b">
        <f>U196='Inputs - Allowed'!AH196</f>
        <v>1</v>
      </c>
    </row>
    <row r="197" spans="1:22">
      <c r="A197" s="6">
        <f>'Inputs - Allowed'!A197</f>
        <v>0</v>
      </c>
      <c r="B197" s="125">
        <f>'Inputs - Allowed'!B197</f>
        <v>0</v>
      </c>
      <c r="C197" s="125">
        <f>'Inputs - Allowed'!C197</f>
        <v>0</v>
      </c>
      <c r="D197" s="125">
        <f>'Inputs - Allowed'!D197</f>
        <v>0</v>
      </c>
      <c r="E197" s="125">
        <f>'Inputs - Allowed'!E197</f>
        <v>0</v>
      </c>
      <c r="F197" s="125">
        <f>'Inputs - Allowed'!F197</f>
        <v>0</v>
      </c>
      <c r="G197" s="125">
        <f>'Inputs - Allowed'!G197</f>
        <v>0</v>
      </c>
      <c r="H197" s="125">
        <f>'Inputs - Allowed'!H197</f>
        <v>0</v>
      </c>
      <c r="I197" s="161"/>
      <c r="J197" s="161"/>
      <c r="K197" s="161"/>
      <c r="L197" s="161"/>
      <c r="M197" s="161"/>
      <c r="N197" s="161"/>
      <c r="O197" s="161"/>
      <c r="P197" s="161"/>
      <c r="Q197" s="161"/>
      <c r="R197" s="161"/>
      <c r="S197" s="161"/>
      <c r="T197" s="161"/>
      <c r="U197" s="161"/>
      <c r="V197" s="36" t="b">
        <f>U197='Inputs - Allowed'!AH197</f>
        <v>1</v>
      </c>
    </row>
    <row r="198" spans="1:22">
      <c r="A198" s="6">
        <f>'Inputs - Allowed'!A198</f>
        <v>0</v>
      </c>
      <c r="B198" s="125">
        <f>'Inputs - Allowed'!B198</f>
        <v>0</v>
      </c>
      <c r="C198" s="125">
        <f>'Inputs - Allowed'!C198</f>
        <v>0</v>
      </c>
      <c r="D198" s="125">
        <f>'Inputs - Allowed'!D198</f>
        <v>0</v>
      </c>
      <c r="E198" s="125">
        <f>'Inputs - Allowed'!E198</f>
        <v>0</v>
      </c>
      <c r="F198" s="125">
        <f>'Inputs - Allowed'!F198</f>
        <v>0</v>
      </c>
      <c r="G198" s="125">
        <f>'Inputs - Allowed'!G198</f>
        <v>0</v>
      </c>
      <c r="H198" s="125">
        <f>'Inputs - Allowed'!H198</f>
        <v>0</v>
      </c>
      <c r="I198" s="161"/>
      <c r="J198" s="161"/>
      <c r="K198" s="161"/>
      <c r="L198" s="161"/>
      <c r="M198" s="161"/>
      <c r="N198" s="161"/>
      <c r="O198" s="161"/>
      <c r="P198" s="161"/>
      <c r="Q198" s="161"/>
      <c r="R198" s="161"/>
      <c r="S198" s="161"/>
      <c r="T198" s="161"/>
      <c r="U198" s="161"/>
      <c r="V198" s="36" t="b">
        <f>U198='Inputs - Allowed'!AH198</f>
        <v>1</v>
      </c>
    </row>
    <row r="199" spans="1:22">
      <c r="A199" s="6">
        <f>'Inputs - Allowed'!A199</f>
        <v>0</v>
      </c>
      <c r="B199" s="125">
        <f>'Inputs - Allowed'!B199</f>
        <v>0</v>
      </c>
      <c r="C199" s="125">
        <f>'Inputs - Allowed'!C199</f>
        <v>0</v>
      </c>
      <c r="D199" s="125">
        <f>'Inputs - Allowed'!D199</f>
        <v>0</v>
      </c>
      <c r="E199" s="125">
        <f>'Inputs - Allowed'!E199</f>
        <v>0</v>
      </c>
      <c r="F199" s="125">
        <f>'Inputs - Allowed'!F199</f>
        <v>0</v>
      </c>
      <c r="G199" s="125">
        <f>'Inputs - Allowed'!G199</f>
        <v>0</v>
      </c>
      <c r="H199" s="125">
        <f>'Inputs - Allowed'!H199</f>
        <v>0</v>
      </c>
      <c r="I199" s="161"/>
      <c r="J199" s="161"/>
      <c r="K199" s="161"/>
      <c r="L199" s="161"/>
      <c r="M199" s="161"/>
      <c r="N199" s="161"/>
      <c r="O199" s="161"/>
      <c r="P199" s="161"/>
      <c r="Q199" s="161"/>
      <c r="R199" s="161"/>
      <c r="S199" s="161"/>
      <c r="T199" s="161"/>
      <c r="U199" s="161"/>
      <c r="V199" s="36" t="b">
        <f>U199='Inputs - Allowed'!AH199</f>
        <v>1</v>
      </c>
    </row>
    <row r="200" spans="1:22">
      <c r="A200" s="6">
        <f>'Inputs - Allowed'!A200</f>
        <v>0</v>
      </c>
      <c r="B200" s="125">
        <f>'Inputs - Allowed'!B200</f>
        <v>0</v>
      </c>
      <c r="C200" s="125">
        <f>'Inputs - Allowed'!C200</f>
        <v>0</v>
      </c>
      <c r="D200" s="125">
        <f>'Inputs - Allowed'!D200</f>
        <v>0</v>
      </c>
      <c r="E200" s="125">
        <f>'Inputs - Allowed'!E200</f>
        <v>0</v>
      </c>
      <c r="F200" s="125">
        <f>'Inputs - Allowed'!F200</f>
        <v>0</v>
      </c>
      <c r="G200" s="125">
        <f>'Inputs - Allowed'!G200</f>
        <v>0</v>
      </c>
      <c r="H200" s="125">
        <f>'Inputs - Allowed'!H200</f>
        <v>0</v>
      </c>
      <c r="I200" s="161"/>
      <c r="J200" s="161"/>
      <c r="K200" s="161"/>
      <c r="L200" s="161"/>
      <c r="M200" s="161"/>
      <c r="N200" s="161"/>
      <c r="O200" s="161"/>
      <c r="P200" s="161"/>
      <c r="Q200" s="161"/>
      <c r="R200" s="161"/>
      <c r="S200" s="161"/>
      <c r="T200" s="161"/>
      <c r="U200" s="161"/>
      <c r="V200" s="36" t="b">
        <f>U200='Inputs - Allowed'!AH200</f>
        <v>1</v>
      </c>
    </row>
  </sheetData>
  <conditionalFormatting sqref="I5:T5">
    <cfRule type="containsText" dxfId="40" priority="1" operator="containsText" text="Post Forecast">
      <formula>NOT(ISERROR(SEARCH("Post Forecast",I5)))</formula>
    </cfRule>
    <cfRule type="containsText" dxfId="39" priority="2" operator="containsText" text="Forecast">
      <formula>NOT(ISERROR(SEARCH("Forecast",I5)))</formula>
    </cfRule>
    <cfRule type="containsText" dxfId="38" priority="3" operator="containsText" text="Pre Fcst">
      <formula>NOT(ISERROR(SEARCH("Pre Fcst",I5)))</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D627-EAD3-4671-AAFA-AD38C91F9E73}">
  <sheetPr>
    <tabColor rgb="FFFFDB8E"/>
  </sheetPr>
  <dimension ref="A1:AK158"/>
  <sheetViews>
    <sheetView zoomScale="80" zoomScaleNormal="80" workbookViewId="0">
      <selection activeCell="H1" sqref="H1"/>
    </sheetView>
  </sheetViews>
  <sheetFormatPr defaultColWidth="8.7109375" defaultRowHeight="14.45"/>
  <cols>
    <col min="1" max="3" width="15.42578125" style="18" customWidth="1"/>
    <col min="4" max="4" width="31.5703125" style="18" customWidth="1"/>
    <col min="5" max="9" width="25" style="18" customWidth="1"/>
    <col min="10" max="24" width="15.42578125" style="18" customWidth="1"/>
    <col min="25" max="36" width="11.7109375" style="18" customWidth="1"/>
    <col min="37" max="37" width="15.42578125" style="18" customWidth="1"/>
    <col min="38" max="47" width="8.7109375" style="18" bestFit="1"/>
    <col min="48" max="16384" width="8.7109375" style="18"/>
  </cols>
  <sheetData>
    <row r="1" spans="1:37" s="1" customFormat="1" ht="30.95">
      <c r="A1" s="126" t="e">
        <f ca="1">RIGHT(CELL("filename", A1), LEN(CELL("filename", A1)) - SEARCH("]", CELL("filename", A1)))</f>
        <v>#VALUE!</v>
      </c>
      <c r="E1" s="5"/>
      <c r="F1" s="5"/>
      <c r="G1" s="5"/>
      <c r="H1" s="5"/>
      <c r="I1" s="5"/>
    </row>
    <row r="2" spans="1:37" s="61" customFormat="1">
      <c r="A2" s="23" t="s">
        <v>361</v>
      </c>
      <c r="B2" s="42"/>
      <c r="C2" s="42"/>
      <c r="D2" s="43"/>
      <c r="E2" s="68"/>
      <c r="F2" s="68"/>
      <c r="G2" s="68"/>
      <c r="H2" s="68"/>
      <c r="I2" s="68"/>
      <c r="J2" s="44"/>
      <c r="K2" s="44"/>
      <c r="L2" s="45"/>
      <c r="M2" s="45"/>
      <c r="N2" s="45"/>
      <c r="O2" s="45"/>
      <c r="P2" s="45"/>
      <c r="Q2" s="45"/>
      <c r="R2" s="45"/>
      <c r="S2" s="45"/>
      <c r="T2" s="45"/>
      <c r="U2" s="45"/>
      <c r="V2" s="45"/>
      <c r="W2" s="45"/>
      <c r="X2" s="45"/>
      <c r="Y2" s="39"/>
      <c r="Z2" s="39"/>
      <c r="AA2" s="39"/>
      <c r="AB2" s="39"/>
      <c r="AC2" s="39"/>
      <c r="AD2" s="39"/>
      <c r="AE2" s="39"/>
      <c r="AF2" s="39"/>
      <c r="AG2" s="39"/>
      <c r="AH2" s="39"/>
      <c r="AI2" s="39"/>
      <c r="AJ2" s="39"/>
      <c r="AK2" s="45"/>
    </row>
    <row r="3" spans="1:37" s="61" customFormat="1" ht="12.95">
      <c r="A3" s="42"/>
      <c r="B3" s="42"/>
      <c r="C3" s="42"/>
      <c r="D3" s="43"/>
      <c r="E3" s="68"/>
      <c r="F3" s="68"/>
      <c r="G3" s="68"/>
      <c r="H3" s="68"/>
      <c r="I3" s="68"/>
      <c r="J3" s="46"/>
      <c r="K3" s="46"/>
      <c r="L3" s="45"/>
      <c r="M3" s="42" t="s">
        <v>362</v>
      </c>
      <c r="N3" s="45"/>
      <c r="O3" s="45"/>
      <c r="P3" s="45"/>
      <c r="Q3" s="45"/>
      <c r="R3" s="45"/>
      <c r="S3" s="45"/>
      <c r="T3" s="45"/>
      <c r="U3" s="45"/>
      <c r="V3" s="45"/>
      <c r="W3" s="45"/>
      <c r="X3" s="42" t="s">
        <v>363</v>
      </c>
      <c r="Y3" s="47" t="s">
        <v>364</v>
      </c>
      <c r="Z3" s="39"/>
      <c r="AA3" s="39"/>
      <c r="AB3" s="39"/>
      <c r="AC3" s="39"/>
      <c r="AD3" s="39"/>
      <c r="AE3" s="39"/>
      <c r="AF3" s="39"/>
      <c r="AG3" s="39"/>
      <c r="AH3" s="39"/>
      <c r="AI3" s="39"/>
      <c r="AJ3" s="39"/>
      <c r="AK3" s="45"/>
    </row>
    <row r="4" spans="1:37" s="61" customFormat="1" ht="12.95">
      <c r="A4" s="42" t="s">
        <v>298</v>
      </c>
      <c r="B4" s="36">
        <f>'Inputs - Allowed'!B4</f>
        <v>0</v>
      </c>
      <c r="C4" s="36"/>
      <c r="D4" s="43"/>
      <c r="E4" s="68"/>
      <c r="F4" s="68"/>
      <c r="G4" s="68"/>
      <c r="H4" s="68"/>
      <c r="I4" s="68"/>
      <c r="J4" s="46"/>
      <c r="K4" s="46"/>
      <c r="L4" s="45"/>
      <c r="M4" s="48">
        <v>47573</v>
      </c>
      <c r="N4" s="45"/>
      <c r="O4" s="45"/>
      <c r="P4" s="45"/>
      <c r="Q4" s="45"/>
      <c r="R4" s="45"/>
      <c r="S4" s="45"/>
      <c r="T4" s="45"/>
      <c r="U4" s="45"/>
      <c r="V4" s="45"/>
      <c r="W4" s="45"/>
      <c r="X4" s="48">
        <v>47573</v>
      </c>
      <c r="Y4" s="48">
        <v>45382</v>
      </c>
      <c r="Z4" s="48">
        <v>45747</v>
      </c>
      <c r="AA4" s="48">
        <v>46112</v>
      </c>
      <c r="AB4" s="48">
        <v>46477</v>
      </c>
      <c r="AC4" s="48">
        <v>46843</v>
      </c>
      <c r="AD4" s="48">
        <v>47208</v>
      </c>
      <c r="AE4" s="48">
        <v>47573</v>
      </c>
      <c r="AF4" s="105">
        <v>47938</v>
      </c>
      <c r="AG4" s="105">
        <v>48304</v>
      </c>
      <c r="AH4" s="105">
        <v>48669</v>
      </c>
      <c r="AI4" s="105">
        <v>49034</v>
      </c>
      <c r="AJ4" s="105">
        <v>49399</v>
      </c>
      <c r="AK4" s="45"/>
    </row>
    <row r="5" spans="1:37" s="61" customFormat="1" ht="12.95">
      <c r="A5" s="42"/>
      <c r="B5" s="42"/>
      <c r="C5" s="42"/>
      <c r="D5" s="43"/>
      <c r="E5" s="68"/>
      <c r="F5" s="68"/>
      <c r="G5" s="68"/>
      <c r="H5" s="68"/>
      <c r="I5" s="68"/>
      <c r="J5" s="46"/>
      <c r="K5" s="46"/>
      <c r="L5" s="45"/>
      <c r="M5" s="50" t="s">
        <v>301</v>
      </c>
      <c r="N5" s="45"/>
      <c r="O5" s="45"/>
      <c r="P5" s="45"/>
      <c r="Q5" s="45"/>
      <c r="R5" s="45"/>
      <c r="S5" s="45"/>
      <c r="T5" s="45"/>
      <c r="U5" s="45"/>
      <c r="V5" s="45"/>
      <c r="W5" s="45"/>
      <c r="X5" s="50" t="s">
        <v>301</v>
      </c>
      <c r="Y5" s="49" t="s">
        <v>300</v>
      </c>
      <c r="Z5" s="49" t="s">
        <v>300</v>
      </c>
      <c r="AA5" s="50" t="s">
        <v>301</v>
      </c>
      <c r="AB5" s="50" t="s">
        <v>301</v>
      </c>
      <c r="AC5" s="50" t="s">
        <v>301</v>
      </c>
      <c r="AD5" s="50" t="s">
        <v>301</v>
      </c>
      <c r="AE5" s="50" t="s">
        <v>301</v>
      </c>
      <c r="AF5" s="51" t="s">
        <v>302</v>
      </c>
      <c r="AG5" s="51" t="s">
        <v>302</v>
      </c>
      <c r="AH5" s="51" t="s">
        <v>302</v>
      </c>
      <c r="AI5" s="51" t="s">
        <v>302</v>
      </c>
      <c r="AJ5" s="51" t="s">
        <v>302</v>
      </c>
      <c r="AK5" s="45"/>
    </row>
    <row r="6" spans="1:37" s="62" customFormat="1" ht="39">
      <c r="A6" s="52"/>
      <c r="B6" s="38" t="s">
        <v>112</v>
      </c>
      <c r="C6" s="28" t="s">
        <v>115</v>
      </c>
      <c r="D6" s="38" t="s">
        <v>117</v>
      </c>
      <c r="E6" s="38" t="s">
        <v>119</v>
      </c>
      <c r="F6" s="38" t="s">
        <v>121</v>
      </c>
      <c r="G6" s="38" t="s">
        <v>124</v>
      </c>
      <c r="H6" s="38" t="s">
        <v>127</v>
      </c>
      <c r="I6" s="38" t="s">
        <v>138</v>
      </c>
      <c r="J6" s="53" t="s">
        <v>257</v>
      </c>
      <c r="K6" s="53" t="s">
        <v>365</v>
      </c>
      <c r="L6" s="28" t="s">
        <v>145</v>
      </c>
      <c r="M6" s="54">
        <v>7</v>
      </c>
      <c r="N6" s="38" t="s">
        <v>165</v>
      </c>
      <c r="O6" s="38" t="s">
        <v>167</v>
      </c>
      <c r="P6" s="38" t="s">
        <v>169</v>
      </c>
      <c r="Q6" s="38" t="s">
        <v>171</v>
      </c>
      <c r="R6" s="38" t="s">
        <v>173</v>
      </c>
      <c r="S6" s="38" t="s">
        <v>176</v>
      </c>
      <c r="T6" s="38" t="s">
        <v>178</v>
      </c>
      <c r="U6" s="38" t="s">
        <v>180</v>
      </c>
      <c r="V6" s="38" t="s">
        <v>182</v>
      </c>
      <c r="W6" s="38" t="s">
        <v>184</v>
      </c>
      <c r="X6" s="54">
        <v>7</v>
      </c>
      <c r="Y6" s="54">
        <v>1</v>
      </c>
      <c r="Z6" s="54">
        <v>2</v>
      </c>
      <c r="AA6" s="54">
        <v>3</v>
      </c>
      <c r="AB6" s="54">
        <v>4</v>
      </c>
      <c r="AC6" s="54">
        <v>5</v>
      </c>
      <c r="AD6" s="54">
        <v>6</v>
      </c>
      <c r="AE6" s="54">
        <v>7</v>
      </c>
      <c r="AF6" s="54">
        <v>8</v>
      </c>
      <c r="AG6" s="54">
        <v>9</v>
      </c>
      <c r="AH6" s="54">
        <v>10</v>
      </c>
      <c r="AI6" s="54">
        <v>11</v>
      </c>
      <c r="AJ6" s="54">
        <v>12</v>
      </c>
      <c r="AK6" s="38" t="s">
        <v>309</v>
      </c>
    </row>
    <row r="7" spans="1:37" s="62" customFormat="1" ht="26.1">
      <c r="A7" s="52" t="s">
        <v>111</v>
      </c>
      <c r="B7" s="38"/>
      <c r="C7" s="38"/>
      <c r="D7" s="38"/>
      <c r="E7" s="38" t="s">
        <v>119</v>
      </c>
      <c r="F7" s="38" t="s">
        <v>310</v>
      </c>
      <c r="G7" s="28" t="s">
        <v>311</v>
      </c>
      <c r="H7" s="28"/>
      <c r="I7" s="38"/>
      <c r="J7" s="53" t="s">
        <v>313</v>
      </c>
      <c r="K7" s="53" t="s">
        <v>315</v>
      </c>
      <c r="L7" s="38" t="s">
        <v>153</v>
      </c>
      <c r="M7" s="38" t="s">
        <v>366</v>
      </c>
      <c r="N7" s="38" t="s">
        <v>153</v>
      </c>
      <c r="O7" s="38" t="s">
        <v>153</v>
      </c>
      <c r="P7" s="38" t="s">
        <v>153</v>
      </c>
      <c r="Q7" s="38" t="s">
        <v>153</v>
      </c>
      <c r="R7" s="38" t="s">
        <v>153</v>
      </c>
      <c r="S7" s="38" t="s">
        <v>316</v>
      </c>
      <c r="T7" s="38" t="s">
        <v>316</v>
      </c>
      <c r="U7" s="38" t="s">
        <v>316</v>
      </c>
      <c r="V7" s="38" t="s">
        <v>316</v>
      </c>
      <c r="W7" s="38" t="s">
        <v>316</v>
      </c>
      <c r="X7" s="38" t="s">
        <v>367</v>
      </c>
      <c r="Y7" s="38" t="s">
        <v>368</v>
      </c>
      <c r="Z7" s="38" t="s">
        <v>368</v>
      </c>
      <c r="AA7" s="38" t="s">
        <v>368</v>
      </c>
      <c r="AB7" s="38" t="s">
        <v>368</v>
      </c>
      <c r="AC7" s="38" t="s">
        <v>368</v>
      </c>
      <c r="AD7" s="38" t="s">
        <v>368</v>
      </c>
      <c r="AE7" s="38" t="s">
        <v>368</v>
      </c>
      <c r="AF7" s="38" t="s">
        <v>368</v>
      </c>
      <c r="AG7" s="38" t="s">
        <v>368</v>
      </c>
      <c r="AH7" s="38" t="s">
        <v>368</v>
      </c>
      <c r="AI7" s="38" t="s">
        <v>368</v>
      </c>
      <c r="AJ7" s="38" t="s">
        <v>368</v>
      </c>
      <c r="AK7" s="38" t="s">
        <v>318</v>
      </c>
    </row>
    <row r="8" spans="1:37" s="63" customFormat="1" ht="12.95">
      <c r="A8" s="42" cm="1">
        <f t="array" ref="A8:D19">_xlfn._xlws.FILTER('Inputs - Allowed'!A8:D158,('Inputs - Allowed'!M8:M158)="Y","")</f>
        <v>3</v>
      </c>
      <c r="B8" s="203" t="str">
        <v>PCDW11a</v>
      </c>
      <c r="C8" s="203" t="str">
        <v>Supply</v>
      </c>
      <c r="D8" s="203" t="str">
        <v>WAFU Benefit [Total]</v>
      </c>
      <c r="E8" s="203" t="str">
        <f>_xlfn.IFNA(INDEX('Inputs - Allowed'!$B$8:$AH$250,MATCH($A8,'Inputs - Allowed'!$A$8:$A$250,0),MATCH(E$6,'Inputs - Allowed'!$B$6:$AY$6,0)),0)</f>
        <v>Enhancement</v>
      </c>
      <c r="F8" s="203" t="str">
        <f>_xlfn.IFNA(INDEX('Inputs - Allowed'!$B$8:$AH$250,MATCH($A8,'Inputs - Allowed'!$A$8:$A$250,0),MATCH(F$6,'Inputs - Allowed'!$B$6:$AY$6,0)),0)</f>
        <v>WWN+</v>
      </c>
      <c r="G8" s="203" t="str">
        <f>_xlfn.IFNA(INDEX('Inputs - Allowed'!$B$8:$AH$250,MATCH($A8,'Inputs - Allowed'!$A$8:$A$250,0),MATCH(G$6,'Inputs - Allowed'!$B$6:$AY$6,0)),0)</f>
        <v>Standard Enhancement (40:40)</v>
      </c>
      <c r="H8" s="203" t="str">
        <f>_xlfn.IFNA(INDEX('Inputs - Allowed'!$B$8:$AH$250,MATCH($A8,'Inputs - Allowed'!$A$8:$A$250,0),MATCH(H$6,'Inputs - Allowed'!$B$6:$AY$6,0)),0)</f>
        <v>Non-Delivery Mechanism</v>
      </c>
      <c r="I8" s="203" t="str">
        <f>_xlfn.IFNA(INDEX('Inputs - Allowed'!$B$8:$AH$250,MATCH($A8,'Inputs - Allowed'!$A$8:$A$250,0),MATCH(I$6,'Inputs - Allowed'!$B$6:$AY$6,0)),0)</f>
        <v>Total</v>
      </c>
      <c r="J8" s="204" t="b">
        <f t="shared" ref="J8:J19" si="0">IF(I8=0, 0, IF(I8="Total",TRUE,FALSE))</f>
        <v>1</v>
      </c>
      <c r="K8" s="203" t="str">
        <f t="shared" ref="K8:K39" si="1">IF(J8,"",I8)</f>
        <v/>
      </c>
      <c r="L8" s="203">
        <f>_xlfn.IFNA(INDEX('Inputs - Allowed'!$B$8:$AH$250,MATCH($A8,'Inputs - Allowed'!$A$8:$A$250,0),MATCH(L$6,'Inputs - Allowed'!$B$6:$AY$6,0)),0)</f>
        <v>0</v>
      </c>
      <c r="M8" s="203">
        <f>MAX(0,-_xlfn.IFNA(INDEX('Inputs - Actual'!$I$8:$O$158,MATCH($A8,'Inputs - Actual'!$A$8:$A$158,0),MATCH(M$6,'Inputs - Actual'!$I$6:$O$6,0))-INDEX('Inputs - Allowed'!$V$8:$AB$158,MATCH($A8,'Inputs - Allowed'!$A$8:$A$158,0),MATCH(M$6,'Inputs - Allowed'!$V$6:$AB$6,0)),0))</f>
        <v>0</v>
      </c>
      <c r="N8" s="35"/>
      <c r="O8" s="35"/>
      <c r="P8" s="35"/>
      <c r="Q8" s="35"/>
      <c r="R8" s="35"/>
      <c r="S8" s="35"/>
      <c r="T8" s="35"/>
      <c r="U8" s="35"/>
      <c r="V8" s="35"/>
      <c r="W8" s="35"/>
      <c r="X8" s="116">
        <f t="shared" ref="X8:X39" si="2">(J8=FALSE)*(SUMPRODUCT(N8:R8,S8:W8)-L8*M8)*10^-6</f>
        <v>0</v>
      </c>
      <c r="Y8" s="76"/>
      <c r="Z8" s="76"/>
      <c r="AA8" s="116">
        <f>IFERROR(INDEX('Inputs - Allowed'!$AI$8:$AT$158,MATCH($A8,'Inputs - Allowed'!$A$8:$A$158,0),MATCH(AA$6,'Inputs - Allowed'!$AI$6:$AT$6,0)) / INDEX('Inputs - Allowed'!$AU$8:$AU$158,MATCH($A8,'Inputs - Allowed'!$A$8:$A$158,0))*$X8,0)</f>
        <v>0</v>
      </c>
      <c r="AB8" s="116">
        <f>IFERROR(INDEX('Inputs - Allowed'!$AI$8:$AT$158,MATCH($A8,'Inputs - Allowed'!$A$8:$A$158,0),MATCH(AB$6,'Inputs - Allowed'!$AI$6:$AT$6,0)) / INDEX('Inputs - Allowed'!$AU$8:$AU$158,MATCH($A8,'Inputs - Allowed'!$A$8:$A$158,0))*$X8,0)</f>
        <v>0</v>
      </c>
      <c r="AC8" s="116">
        <f>IFERROR(INDEX('Inputs - Allowed'!$AI$8:$AT$158,MATCH($A8,'Inputs - Allowed'!$A$8:$A$158,0),MATCH(AC$6,'Inputs - Allowed'!$AI$6:$AT$6,0)) / INDEX('Inputs - Allowed'!$AU$8:$AU$158,MATCH($A8,'Inputs - Allowed'!$A$8:$A$158,0))*$X8,0)</f>
        <v>0</v>
      </c>
      <c r="AD8" s="116">
        <f>IFERROR(INDEX('Inputs - Allowed'!$AI$8:$AT$158,MATCH($A8,'Inputs - Allowed'!$A$8:$A$158,0),MATCH(AD$6,'Inputs - Allowed'!$AI$6:$AT$6,0)) / INDEX('Inputs - Allowed'!$AU$8:$AU$158,MATCH($A8,'Inputs - Allowed'!$A$8:$A$158,0))*$X8,0)</f>
        <v>0</v>
      </c>
      <c r="AE8" s="116">
        <f>IFERROR(INDEX('Inputs - Allowed'!$AI$8:$AT$158,MATCH($A8,'Inputs - Allowed'!$A$8:$A$158,0),MATCH(AE$6,'Inputs - Allowed'!$AI$6:$AT$6,0)) / INDEX('Inputs - Allowed'!$AU$8:$AU$158,MATCH($A8,'Inputs - Allowed'!$A$8:$A$158,0))*$X8,0)</f>
        <v>0</v>
      </c>
      <c r="AF8" s="116">
        <f>IFERROR(INDEX('Inputs - Allowed'!$AI$8:$AT$158,MATCH($A8,'Inputs - Allowed'!$A$8:$A$158,0),MATCH(AF$6,'Inputs - Allowed'!$AI$6:$AT$6,0)) / INDEX('Inputs - Allowed'!$AU$8:$AU$158,MATCH($A8,'Inputs - Allowed'!$A$8:$A$158,0))*$X8,0)</f>
        <v>0</v>
      </c>
      <c r="AG8" s="116">
        <f>IFERROR(INDEX('Inputs - Allowed'!$AI$8:$AT$158,MATCH($A8,'Inputs - Allowed'!$A$8:$A$158,0),MATCH(AG$6,'Inputs - Allowed'!$AI$6:$AT$6,0)) / INDEX('Inputs - Allowed'!$AU$8:$AU$158,MATCH($A8,'Inputs - Allowed'!$A$8:$A$158,0))*$X8,0)</f>
        <v>0</v>
      </c>
      <c r="AH8" s="116">
        <f>IFERROR(INDEX('Inputs - Allowed'!$AI$8:$AT$158,MATCH($A8,'Inputs - Allowed'!$A$8:$A$158,0),MATCH(AH$6,'Inputs - Allowed'!$AI$6:$AT$6,0)) / INDEX('Inputs - Allowed'!$AU$8:$AU$158,MATCH($A8,'Inputs - Allowed'!$A$8:$A$158,0))*$X8,0)</f>
        <v>0</v>
      </c>
      <c r="AI8" s="116">
        <f>IFERROR(INDEX('Inputs - Allowed'!$AI$8:$AT$158,MATCH($A8,'Inputs - Allowed'!$A$8:$A$158,0),MATCH(AI$6,'Inputs - Allowed'!$AI$6:$AT$6,0)) / INDEX('Inputs - Allowed'!$AU$8:$AU$158,MATCH($A8,'Inputs - Allowed'!$A$8:$A$158,0))*$X8,0)</f>
        <v>0</v>
      </c>
      <c r="AJ8" s="116">
        <f>IFERROR(INDEX('Inputs - Allowed'!$AI$8:$AT$158,MATCH($A8,'Inputs - Allowed'!$A$8:$A$158,0),MATCH(AJ$6,'Inputs - Allowed'!$AI$6:$AT$6,0)) / INDEX('Inputs - Allowed'!$AU$8:$AU$158,MATCH($A8,'Inputs - Allowed'!$A$8:$A$158,0))*$X8,0)</f>
        <v>0</v>
      </c>
      <c r="AK8" s="36"/>
    </row>
    <row r="9" spans="1:37" s="61" customFormat="1" ht="12.95">
      <c r="A9" s="42">
        <v>4</v>
      </c>
      <c r="B9" s="203" t="str">
        <v>PCDW11a</v>
      </c>
      <c r="C9" s="203" t="str">
        <v>Supply</v>
      </c>
      <c r="D9" s="203" t="str">
        <v>WAFU Benefit [High]</v>
      </c>
      <c r="E9" s="203" t="str">
        <f>_xlfn.IFNA(INDEX('Inputs - Allowed'!$B$8:$AH$250,MATCH($A9,'Inputs - Allowed'!$A$8:$A$250,0),MATCH(E$6,'Inputs - Allowed'!$B$6:$AY$6,0)),0)</f>
        <v>Enhancement</v>
      </c>
      <c r="F9" s="203" t="str">
        <f>_xlfn.IFNA(INDEX('Inputs - Allowed'!$B$8:$AH$250,MATCH($A9,'Inputs - Allowed'!$A$8:$A$250,0),MATCH(F$6,'Inputs - Allowed'!$B$6:$AY$6,0)),0)</f>
        <v>WWN+</v>
      </c>
      <c r="G9" s="203" t="str">
        <f>_xlfn.IFNA(INDEX('Inputs - Allowed'!$B$8:$AH$250,MATCH($A9,'Inputs - Allowed'!$A$8:$A$250,0),MATCH(G$6,'Inputs - Allowed'!$B$6:$AY$6,0)),0)</f>
        <v>Standard Enhancement (40:40)</v>
      </c>
      <c r="H9" s="203" t="str">
        <f>_xlfn.IFNA(INDEX('Inputs - Allowed'!$B$8:$AH$250,MATCH($A9,'Inputs - Allowed'!$A$8:$A$250,0),MATCH(H$6,'Inputs - Allowed'!$B$6:$AY$6,0)),0)</f>
        <v>Non-Delivery Mechanism</v>
      </c>
      <c r="I9" s="203" t="str">
        <f>_xlfn.IFNA(INDEX('Inputs - Allowed'!$B$8:$AH$250,MATCH($A9,'Inputs - Allowed'!$A$8:$A$250,0),MATCH(I$6,'Inputs - Allowed'!$B$6:$AY$6,0)),0)</f>
        <v>High</v>
      </c>
      <c r="J9" s="203" t="b">
        <f t="shared" si="0"/>
        <v>0</v>
      </c>
      <c r="K9" s="203" t="str">
        <f>IF(J9,"",I9)</f>
        <v>High</v>
      </c>
      <c r="L9" s="203">
        <f>_xlfn.IFNA(INDEX('Inputs - Allowed'!$B$8:$AH$250,MATCH($A9,'Inputs - Allowed'!$A$8:$A$250,0),MATCH(L$6,'Inputs - Allowed'!$B$6:$AY$6,0)),0)</f>
        <v>11520000</v>
      </c>
      <c r="M9" s="203">
        <f>MAX(0,-_xlfn.IFNA(INDEX('Inputs - Actual'!$I$8:$O$158,MATCH($A9,'Inputs - Actual'!$A$8:$A$158,0),MATCH(M$6,'Inputs - Actual'!$I$6:$O$6,0))-INDEX('Inputs - Allowed'!$V$8:$AB$158,MATCH($A9,'Inputs - Allowed'!$A$8:$A$158,0),MATCH(M$6,'Inputs - Allowed'!$V$6:$AB$6,0)),0))</f>
        <v>0</v>
      </c>
      <c r="N9" s="129">
        <v>11520000</v>
      </c>
      <c r="O9" s="129">
        <v>6990000</v>
      </c>
      <c r="P9" s="129">
        <v>5550000</v>
      </c>
      <c r="Q9" s="129">
        <v>3390000</v>
      </c>
      <c r="R9" s="129">
        <v>2930000</v>
      </c>
      <c r="S9" s="129"/>
      <c r="T9" s="129"/>
      <c r="U9" s="129"/>
      <c r="V9" s="129"/>
      <c r="W9" s="129"/>
      <c r="X9" s="116">
        <f t="shared" si="2"/>
        <v>0</v>
      </c>
      <c r="Y9" s="76"/>
      <c r="Z9" s="76"/>
      <c r="AA9" s="116">
        <f>IFERROR(INDEX('Inputs - Allowed'!$AI$8:$AT$158,MATCH($A9,'Inputs - Allowed'!$A$8:$A$158,0),MATCH(AA$6,'Inputs - Allowed'!$AI$6:$AT$6,0)) / INDEX('Inputs - Allowed'!$AU$8:$AU$158,MATCH($A9,'Inputs - Allowed'!$A$8:$A$158,0))*$X9,0)</f>
        <v>0</v>
      </c>
      <c r="AB9" s="116">
        <f>IFERROR(INDEX('Inputs - Allowed'!$AI$8:$AT$158,MATCH($A9,'Inputs - Allowed'!$A$8:$A$158,0),MATCH(AB$6,'Inputs - Allowed'!$AI$6:$AT$6,0)) / INDEX('Inputs - Allowed'!$AU$8:$AU$158,MATCH($A9,'Inputs - Allowed'!$A$8:$A$158,0))*$X9,0)</f>
        <v>0</v>
      </c>
      <c r="AC9" s="116">
        <f>IFERROR(INDEX('Inputs - Allowed'!$AI$8:$AT$158,MATCH($A9,'Inputs - Allowed'!$A$8:$A$158,0),MATCH(AC$6,'Inputs - Allowed'!$AI$6:$AT$6,0)) / INDEX('Inputs - Allowed'!$AU$8:$AU$158,MATCH($A9,'Inputs - Allowed'!$A$8:$A$158,0))*$X9,0)</f>
        <v>0</v>
      </c>
      <c r="AD9" s="116">
        <f>IFERROR(INDEX('Inputs - Allowed'!$AI$8:$AT$158,MATCH($A9,'Inputs - Allowed'!$A$8:$A$158,0),MATCH(AD$6,'Inputs - Allowed'!$AI$6:$AT$6,0)) / INDEX('Inputs - Allowed'!$AU$8:$AU$158,MATCH($A9,'Inputs - Allowed'!$A$8:$A$158,0))*$X9,0)</f>
        <v>0</v>
      </c>
      <c r="AE9" s="116">
        <f>IFERROR(INDEX('Inputs - Allowed'!$AI$8:$AT$158,MATCH($A9,'Inputs - Allowed'!$A$8:$A$158,0),MATCH(AE$6,'Inputs - Allowed'!$AI$6:$AT$6,0)) / INDEX('Inputs - Allowed'!$AU$8:$AU$158,MATCH($A9,'Inputs - Allowed'!$A$8:$A$158,0))*$X9,0)</f>
        <v>0</v>
      </c>
      <c r="AF9" s="116">
        <f>IFERROR(INDEX('Inputs - Allowed'!$AI$8:$AT$158,MATCH($A9,'Inputs - Allowed'!$A$8:$A$158,0),MATCH(AF$6,'Inputs - Allowed'!$AI$6:$AT$6,0)) / INDEX('Inputs - Allowed'!$AU$8:$AU$158,MATCH($A9,'Inputs - Allowed'!$A$8:$A$158,0))*$X9,0)</f>
        <v>0</v>
      </c>
      <c r="AG9" s="116">
        <f>IFERROR(INDEX('Inputs - Allowed'!$AI$8:$AT$158,MATCH($A9,'Inputs - Allowed'!$A$8:$A$158,0),MATCH(AG$6,'Inputs - Allowed'!$AI$6:$AT$6,0)) / INDEX('Inputs - Allowed'!$AU$8:$AU$158,MATCH($A9,'Inputs - Allowed'!$A$8:$A$158,0))*$X9,0)</f>
        <v>0</v>
      </c>
      <c r="AH9" s="116">
        <f>IFERROR(INDEX('Inputs - Allowed'!$AI$8:$AT$158,MATCH($A9,'Inputs - Allowed'!$A$8:$A$158,0),MATCH(AH$6,'Inputs - Allowed'!$AI$6:$AT$6,0)) / INDEX('Inputs - Allowed'!$AU$8:$AU$158,MATCH($A9,'Inputs - Allowed'!$A$8:$A$158,0))*$X9,0)</f>
        <v>0</v>
      </c>
      <c r="AI9" s="116">
        <f>IFERROR(INDEX('Inputs - Allowed'!$AI$8:$AT$158,MATCH($A9,'Inputs - Allowed'!$A$8:$A$158,0),MATCH(AI$6,'Inputs - Allowed'!$AI$6:$AT$6,0)) / INDEX('Inputs - Allowed'!$AU$8:$AU$158,MATCH($A9,'Inputs - Allowed'!$A$8:$A$158,0))*$X9,0)</f>
        <v>0</v>
      </c>
      <c r="AJ9" s="116">
        <f>IFERROR(INDEX('Inputs - Allowed'!$AI$8:$AT$158,MATCH($A9,'Inputs - Allowed'!$A$8:$A$158,0),MATCH(AJ$6,'Inputs - Allowed'!$AI$6:$AT$6,0)) / INDEX('Inputs - Allowed'!$AU$8:$AU$158,MATCH($A9,'Inputs - Allowed'!$A$8:$A$158,0))*$X9,0)</f>
        <v>0</v>
      </c>
      <c r="AK9" s="36"/>
    </row>
    <row r="10" spans="1:37">
      <c r="A10" s="42">
        <v>5</v>
      </c>
      <c r="B10" s="203" t="str">
        <v>PCDW11a</v>
      </c>
      <c r="C10" s="203" t="str">
        <v>Supply</v>
      </c>
      <c r="D10" s="203" t="str">
        <v>WAFU Benefit [Base Overlap Scheme]</v>
      </c>
      <c r="E10" s="203" t="str">
        <f>_xlfn.IFNA(INDEX('Inputs - Allowed'!$B$8:$AH$250,MATCH($A10,'Inputs - Allowed'!$A$8:$A$250,0),MATCH(E$6,'Inputs - Allowed'!$B$6:$AY$6,0)),0)</f>
        <v>Enhancement</v>
      </c>
      <c r="F10" s="203" t="str">
        <f>_xlfn.IFNA(INDEX('Inputs - Allowed'!$B$8:$AH$250,MATCH($A10,'Inputs - Allowed'!$A$8:$A$250,0),MATCH(F$6,'Inputs - Allowed'!$B$6:$AY$6,0)),0)</f>
        <v>WWN+</v>
      </c>
      <c r="G10" s="203" t="str">
        <f>_xlfn.IFNA(INDEX('Inputs - Allowed'!$B$8:$AH$250,MATCH($A10,'Inputs - Allowed'!$A$8:$A$250,0),MATCH(G$6,'Inputs - Allowed'!$B$6:$AY$6,0)),0)</f>
        <v>Standard Enhancement (40:40)</v>
      </c>
      <c r="H10" s="203" t="str">
        <f>_xlfn.IFNA(INDEX('Inputs - Allowed'!$B$8:$AH$250,MATCH($A10,'Inputs - Allowed'!$A$8:$A$250,0),MATCH(H$6,'Inputs - Allowed'!$B$6:$AY$6,0)),0)</f>
        <v>Non-Delivery Mechanism</v>
      </c>
      <c r="I10" s="203" t="str">
        <f>_xlfn.IFNA(INDEX('Inputs - Allowed'!$B$8:$AH$250,MATCH($A10,'Inputs - Allowed'!$A$8:$A$250,0),MATCH(I$6,'Inputs - Allowed'!$B$6:$AY$6,0)),0)</f>
        <v>Base-overlap schemes</v>
      </c>
      <c r="J10" s="203" t="b">
        <f t="shared" si="0"/>
        <v>0</v>
      </c>
      <c r="K10" s="203" t="str">
        <f>IF(J10,"",I10)</f>
        <v>Base-overlap schemes</v>
      </c>
      <c r="L10" s="203">
        <f>_xlfn.IFNA(INDEX('Inputs - Allowed'!$B$8:$AH$250,MATCH($A10,'Inputs - Allowed'!$A$8:$A$250,0),MATCH(L$6,'Inputs - Allowed'!$B$6:$AY$6,0)),0)</f>
        <v>5480000</v>
      </c>
      <c r="M10" s="203">
        <f>MAX(0,-_xlfn.IFNA(INDEX('Inputs - Actual'!$I$8:$O$158,MATCH($A10,'Inputs - Actual'!$A$8:$A$158,0),MATCH(M$6,'Inputs - Actual'!$I$6:$O$6,0))-INDEX('Inputs - Allowed'!$V$8:$AB$158,MATCH($A10,'Inputs - Allowed'!$A$8:$A$158,0),MATCH(M$6,'Inputs - Allowed'!$V$6:$AB$6,0)),0))</f>
        <v>0</v>
      </c>
      <c r="N10" s="129">
        <v>5480000</v>
      </c>
      <c r="O10" s="129">
        <v>5480000</v>
      </c>
      <c r="P10" s="129">
        <v>4040000</v>
      </c>
      <c r="Q10" s="129">
        <v>1880000</v>
      </c>
      <c r="R10" s="129">
        <v>1420000</v>
      </c>
      <c r="S10" s="129"/>
      <c r="T10" s="129"/>
      <c r="U10" s="129"/>
      <c r="V10" s="129"/>
      <c r="W10" s="129"/>
      <c r="X10" s="116">
        <f t="shared" si="2"/>
        <v>0</v>
      </c>
      <c r="Y10" s="76"/>
      <c r="Z10" s="76"/>
      <c r="AA10" s="116">
        <f>IFERROR(INDEX('Inputs - Allowed'!$AI$8:$AT$158,MATCH($A10,'Inputs - Allowed'!$A$8:$A$158,0),MATCH(AA$6,'Inputs - Allowed'!$AI$6:$AT$6,0)) / INDEX('Inputs - Allowed'!$AU$8:$AU$158,MATCH($A10,'Inputs - Allowed'!$A$8:$A$158,0))*$X10,0)</f>
        <v>0</v>
      </c>
      <c r="AB10" s="116">
        <f>IFERROR(INDEX('Inputs - Allowed'!$AI$8:$AT$158,MATCH($A10,'Inputs - Allowed'!$A$8:$A$158,0),MATCH(AB$6,'Inputs - Allowed'!$AI$6:$AT$6,0)) / INDEX('Inputs - Allowed'!$AU$8:$AU$158,MATCH($A10,'Inputs - Allowed'!$A$8:$A$158,0))*$X10,0)</f>
        <v>0</v>
      </c>
      <c r="AC10" s="116">
        <f>IFERROR(INDEX('Inputs - Allowed'!$AI$8:$AT$158,MATCH($A10,'Inputs - Allowed'!$A$8:$A$158,0),MATCH(AC$6,'Inputs - Allowed'!$AI$6:$AT$6,0)) / INDEX('Inputs - Allowed'!$AU$8:$AU$158,MATCH($A10,'Inputs - Allowed'!$A$8:$A$158,0))*$X10,0)</f>
        <v>0</v>
      </c>
      <c r="AD10" s="116">
        <f>IFERROR(INDEX('Inputs - Allowed'!$AI$8:$AT$158,MATCH($A10,'Inputs - Allowed'!$A$8:$A$158,0),MATCH(AD$6,'Inputs - Allowed'!$AI$6:$AT$6,0)) / INDEX('Inputs - Allowed'!$AU$8:$AU$158,MATCH($A10,'Inputs - Allowed'!$A$8:$A$158,0))*$X10,0)</f>
        <v>0</v>
      </c>
      <c r="AE10" s="116">
        <f>IFERROR(INDEX('Inputs - Allowed'!$AI$8:$AT$158,MATCH($A10,'Inputs - Allowed'!$A$8:$A$158,0),MATCH(AE$6,'Inputs - Allowed'!$AI$6:$AT$6,0)) / INDEX('Inputs - Allowed'!$AU$8:$AU$158,MATCH($A10,'Inputs - Allowed'!$A$8:$A$158,0))*$X10,0)</f>
        <v>0</v>
      </c>
      <c r="AF10" s="116">
        <f>IFERROR(INDEX('Inputs - Allowed'!$AI$8:$AT$158,MATCH($A10,'Inputs - Allowed'!$A$8:$A$158,0),MATCH(AF$6,'Inputs - Allowed'!$AI$6:$AT$6,0)) / INDEX('Inputs - Allowed'!$AU$8:$AU$158,MATCH($A10,'Inputs - Allowed'!$A$8:$A$158,0))*$X10,0)</f>
        <v>0</v>
      </c>
      <c r="AG10" s="116">
        <f>IFERROR(INDEX('Inputs - Allowed'!$AI$8:$AT$158,MATCH($A10,'Inputs - Allowed'!$A$8:$A$158,0),MATCH(AG$6,'Inputs - Allowed'!$AI$6:$AT$6,0)) / INDEX('Inputs - Allowed'!$AU$8:$AU$158,MATCH($A10,'Inputs - Allowed'!$A$8:$A$158,0))*$X10,0)</f>
        <v>0</v>
      </c>
      <c r="AH10" s="116">
        <f>IFERROR(INDEX('Inputs - Allowed'!$AI$8:$AT$158,MATCH($A10,'Inputs - Allowed'!$A$8:$A$158,0),MATCH(AH$6,'Inputs - Allowed'!$AI$6:$AT$6,0)) / INDEX('Inputs - Allowed'!$AU$8:$AU$158,MATCH($A10,'Inputs - Allowed'!$A$8:$A$158,0))*$X10,0)</f>
        <v>0</v>
      </c>
      <c r="AI10" s="116">
        <f>IFERROR(INDEX('Inputs - Allowed'!$AI$8:$AT$158,MATCH($A10,'Inputs - Allowed'!$A$8:$A$158,0),MATCH(AI$6,'Inputs - Allowed'!$AI$6:$AT$6,0)) / INDEX('Inputs - Allowed'!$AU$8:$AU$158,MATCH($A10,'Inputs - Allowed'!$A$8:$A$158,0))*$X10,0)</f>
        <v>0</v>
      </c>
      <c r="AJ10" s="116">
        <f>IFERROR(INDEX('Inputs - Allowed'!$AI$8:$AT$158,MATCH($A10,'Inputs - Allowed'!$A$8:$A$158,0),MATCH(AJ$6,'Inputs - Allowed'!$AI$6:$AT$6,0)) / INDEX('Inputs - Allowed'!$AU$8:$AU$158,MATCH($A10,'Inputs - Allowed'!$A$8:$A$158,0))*$X10,0)</f>
        <v>0</v>
      </c>
      <c r="AK10" s="36"/>
    </row>
    <row r="11" spans="1:37" s="22" customFormat="1">
      <c r="A11" s="42">
        <v>6</v>
      </c>
      <c r="B11" s="203" t="str">
        <v>PCDW11a</v>
      </c>
      <c r="C11" s="203" t="str">
        <v>Supply</v>
      </c>
      <c r="D11" s="203" t="str">
        <v>WAFU Benefit [Medium]</v>
      </c>
      <c r="E11" s="203" t="str">
        <f>_xlfn.IFNA(INDEX('Inputs - Allowed'!$B$8:$AH$250,MATCH($A11,'Inputs - Allowed'!$A$8:$A$250,0),MATCH(E$6,'Inputs - Allowed'!$B$6:$AY$6,0)),0)</f>
        <v>Enhancement</v>
      </c>
      <c r="F11" s="203" t="str">
        <f>_xlfn.IFNA(INDEX('Inputs - Allowed'!$B$8:$AH$250,MATCH($A11,'Inputs - Allowed'!$A$8:$A$250,0),MATCH(F$6,'Inputs - Allowed'!$B$6:$AY$6,0)),0)</f>
        <v>WWN+</v>
      </c>
      <c r="G11" s="203" t="str">
        <f>_xlfn.IFNA(INDEX('Inputs - Allowed'!$B$8:$AH$250,MATCH($A11,'Inputs - Allowed'!$A$8:$A$250,0),MATCH(G$6,'Inputs - Allowed'!$B$6:$AY$6,0)),0)</f>
        <v>Standard Enhancement (40:40)</v>
      </c>
      <c r="H11" s="203" t="str">
        <f>_xlfn.IFNA(INDEX('Inputs - Allowed'!$B$8:$AH$250,MATCH($A11,'Inputs - Allowed'!$A$8:$A$250,0),MATCH(H$6,'Inputs - Allowed'!$B$6:$AY$6,0)),0)</f>
        <v>Delivery Mechanism</v>
      </c>
      <c r="I11" s="203" t="str">
        <f>_xlfn.IFNA(INDEX('Inputs - Allowed'!$B$8:$AH$250,MATCH($A11,'Inputs - Allowed'!$A$8:$A$250,0),MATCH(I$6,'Inputs - Allowed'!$B$6:$AY$6,0)),0)</f>
        <v>Medium</v>
      </c>
      <c r="J11" s="203" t="b">
        <f t="shared" si="0"/>
        <v>0</v>
      </c>
      <c r="K11" s="203" t="str">
        <f t="shared" si="1"/>
        <v>Medium</v>
      </c>
      <c r="L11" s="203">
        <f>_xlfn.IFNA(INDEX('Inputs - Allowed'!$B$8:$AH$250,MATCH($A11,'Inputs - Allowed'!$A$8:$A$250,0),MATCH(L$6,'Inputs - Allowed'!$B$6:$AY$6,0)),0)</f>
        <v>3560000</v>
      </c>
      <c r="M11" s="203">
        <f>MAX(0,-_xlfn.IFNA(INDEX('Inputs - Actual'!$I$8:$O$158,MATCH($A11,'Inputs - Actual'!$A$8:$A$158,0),MATCH(M$6,'Inputs - Actual'!$I$6:$O$6,0))-INDEX('Inputs - Allowed'!$V$8:$AB$158,MATCH($A11,'Inputs - Allowed'!$A$8:$A$158,0),MATCH(M$6,'Inputs - Allowed'!$V$6:$AB$6,0)),0))</f>
        <v>0</v>
      </c>
      <c r="N11" s="129">
        <v>3560000</v>
      </c>
      <c r="O11" s="129">
        <v>3560000</v>
      </c>
      <c r="P11" s="129">
        <v>3560000</v>
      </c>
      <c r="Q11" s="129">
        <v>1400000</v>
      </c>
      <c r="R11" s="129">
        <v>940000</v>
      </c>
      <c r="S11" s="129"/>
      <c r="T11" s="129"/>
      <c r="U11" s="129"/>
      <c r="V11" s="129"/>
      <c r="W11" s="129"/>
      <c r="X11" s="116">
        <f t="shared" si="2"/>
        <v>0</v>
      </c>
      <c r="Y11" s="76"/>
      <c r="Z11" s="76"/>
      <c r="AA11" s="116">
        <f>IFERROR(INDEX('Inputs - Allowed'!$AI$8:$AT$158,MATCH($A11,'Inputs - Allowed'!$A$8:$A$158,0),MATCH(AA$6,'Inputs - Allowed'!$AI$6:$AT$6,0)) / INDEX('Inputs - Allowed'!$AU$8:$AU$158,MATCH($A11,'Inputs - Allowed'!$A$8:$A$158,0))*$X11,0)</f>
        <v>0</v>
      </c>
      <c r="AB11" s="116">
        <f>IFERROR(INDEX('Inputs - Allowed'!$AI$8:$AT$158,MATCH($A11,'Inputs - Allowed'!$A$8:$A$158,0),MATCH(AB$6,'Inputs - Allowed'!$AI$6:$AT$6,0)) / INDEX('Inputs - Allowed'!$AU$8:$AU$158,MATCH($A11,'Inputs - Allowed'!$A$8:$A$158,0))*$X11,0)</f>
        <v>0</v>
      </c>
      <c r="AC11" s="116">
        <f>IFERROR(INDEX('Inputs - Allowed'!$AI$8:$AT$158,MATCH($A11,'Inputs - Allowed'!$A$8:$A$158,0),MATCH(AC$6,'Inputs - Allowed'!$AI$6:$AT$6,0)) / INDEX('Inputs - Allowed'!$AU$8:$AU$158,MATCH($A11,'Inputs - Allowed'!$A$8:$A$158,0))*$X11,0)</f>
        <v>0</v>
      </c>
      <c r="AD11" s="116">
        <f>IFERROR(INDEX('Inputs - Allowed'!$AI$8:$AT$158,MATCH($A11,'Inputs - Allowed'!$A$8:$A$158,0),MATCH(AD$6,'Inputs - Allowed'!$AI$6:$AT$6,0)) / INDEX('Inputs - Allowed'!$AU$8:$AU$158,MATCH($A11,'Inputs - Allowed'!$A$8:$A$158,0))*$X11,0)</f>
        <v>0</v>
      </c>
      <c r="AE11" s="116">
        <f>IFERROR(INDEX('Inputs - Allowed'!$AI$8:$AT$158,MATCH($A11,'Inputs - Allowed'!$A$8:$A$158,0),MATCH(AE$6,'Inputs - Allowed'!$AI$6:$AT$6,0)) / INDEX('Inputs - Allowed'!$AU$8:$AU$158,MATCH($A11,'Inputs - Allowed'!$A$8:$A$158,0))*$X11,0)</f>
        <v>0</v>
      </c>
      <c r="AF11" s="116">
        <f>IFERROR(INDEX('Inputs - Allowed'!$AI$8:$AT$158,MATCH($A11,'Inputs - Allowed'!$A$8:$A$158,0),MATCH(AF$6,'Inputs - Allowed'!$AI$6:$AT$6,0)) / INDEX('Inputs - Allowed'!$AU$8:$AU$158,MATCH($A11,'Inputs - Allowed'!$A$8:$A$158,0))*$X11,0)</f>
        <v>0</v>
      </c>
      <c r="AG11" s="116">
        <f>IFERROR(INDEX('Inputs - Allowed'!$AI$8:$AT$158,MATCH($A11,'Inputs - Allowed'!$A$8:$A$158,0),MATCH(AG$6,'Inputs - Allowed'!$AI$6:$AT$6,0)) / INDEX('Inputs - Allowed'!$AU$8:$AU$158,MATCH($A11,'Inputs - Allowed'!$A$8:$A$158,0))*$X11,0)</f>
        <v>0</v>
      </c>
      <c r="AH11" s="116">
        <f>IFERROR(INDEX('Inputs - Allowed'!$AI$8:$AT$158,MATCH($A11,'Inputs - Allowed'!$A$8:$A$158,0),MATCH(AH$6,'Inputs - Allowed'!$AI$6:$AT$6,0)) / INDEX('Inputs - Allowed'!$AU$8:$AU$158,MATCH($A11,'Inputs - Allowed'!$A$8:$A$158,0))*$X11,0)</f>
        <v>0</v>
      </c>
      <c r="AI11" s="116">
        <f>IFERROR(INDEX('Inputs - Allowed'!$AI$8:$AT$158,MATCH($A11,'Inputs - Allowed'!$A$8:$A$158,0),MATCH(AI$6,'Inputs - Allowed'!$AI$6:$AT$6,0)) / INDEX('Inputs - Allowed'!$AU$8:$AU$158,MATCH($A11,'Inputs - Allowed'!$A$8:$A$158,0))*$X11,0)</f>
        <v>0</v>
      </c>
      <c r="AJ11" s="116">
        <f>IFERROR(INDEX('Inputs - Allowed'!$AI$8:$AT$158,MATCH($A11,'Inputs - Allowed'!$A$8:$A$158,0),MATCH(AJ$6,'Inputs - Allowed'!$AI$6:$AT$6,0)) / INDEX('Inputs - Allowed'!$AU$8:$AU$158,MATCH($A11,'Inputs - Allowed'!$A$8:$A$158,0))*$X11,0)</f>
        <v>0</v>
      </c>
      <c r="AK11" s="36"/>
    </row>
    <row r="12" spans="1:37">
      <c r="A12" s="42">
        <v>7</v>
      </c>
      <c r="B12" s="203" t="str">
        <v>PCDW11a</v>
      </c>
      <c r="C12" s="203" t="str">
        <v>Supply</v>
      </c>
      <c r="D12" s="203" t="str">
        <v>WAFU Benefit [Low]</v>
      </c>
      <c r="E12" s="203" t="str">
        <f>_xlfn.IFNA(INDEX('Inputs - Allowed'!$B$8:$AH$250,MATCH($A12,'Inputs - Allowed'!$A$8:$A$250,0),MATCH(E$6,'Inputs - Allowed'!$B$6:$AY$6,0)),0)</f>
        <v>Enhancement</v>
      </c>
      <c r="F12" s="203" t="str">
        <f>_xlfn.IFNA(INDEX('Inputs - Allowed'!$B$8:$AH$250,MATCH($A12,'Inputs - Allowed'!$A$8:$A$250,0),MATCH(F$6,'Inputs - Allowed'!$B$6:$AY$6,0)),0)</f>
        <v>WWN+</v>
      </c>
      <c r="G12" s="203" t="str">
        <f>_xlfn.IFNA(INDEX('Inputs - Allowed'!$B$8:$AH$250,MATCH($A12,'Inputs - Allowed'!$A$8:$A$250,0),MATCH(G$6,'Inputs - Allowed'!$B$6:$AY$6,0)),0)</f>
        <v>Standard Enhancement (40:40)</v>
      </c>
      <c r="H12" s="203" t="str">
        <f>_xlfn.IFNA(INDEX('Inputs - Allowed'!$B$8:$AH$250,MATCH($A12,'Inputs - Allowed'!$A$8:$A$250,0),MATCH(H$6,'Inputs - Allowed'!$B$6:$AY$6,0)),0)</f>
        <v>Delivery Mechanism</v>
      </c>
      <c r="I12" s="203" t="str">
        <f>_xlfn.IFNA(INDEX('Inputs - Allowed'!$B$8:$AH$250,MATCH($A12,'Inputs - Allowed'!$A$8:$A$250,0),MATCH(I$6,'Inputs - Allowed'!$B$6:$AY$6,0)),0)</f>
        <v>Low</v>
      </c>
      <c r="J12" s="203" t="b">
        <f t="shared" si="0"/>
        <v>0</v>
      </c>
      <c r="K12" s="203" t="str">
        <f t="shared" si="1"/>
        <v>Low</v>
      </c>
      <c r="L12" s="203">
        <f>_xlfn.IFNA(INDEX('Inputs - Allowed'!$B$8:$AH$250,MATCH($A12,'Inputs - Allowed'!$A$8:$A$250,0),MATCH(L$6,'Inputs - Allowed'!$B$6:$AY$6,0)),0)</f>
        <v>680000</v>
      </c>
      <c r="M12" s="203">
        <f>MAX(0,-_xlfn.IFNA(INDEX('Inputs - Actual'!$I$8:$O$158,MATCH($A12,'Inputs - Actual'!$A$8:$A$158,0),MATCH(M$6,'Inputs - Actual'!$I$6:$O$6,0))-INDEX('Inputs - Allowed'!$V$8:$AB$158,MATCH($A12,'Inputs - Allowed'!$A$8:$A$158,0),MATCH(M$6,'Inputs - Allowed'!$V$6:$AB$6,0)),0))</f>
        <v>0</v>
      </c>
      <c r="N12" s="129">
        <v>680000</v>
      </c>
      <c r="O12" s="129">
        <v>680000</v>
      </c>
      <c r="P12" s="129">
        <v>680000</v>
      </c>
      <c r="Q12" s="129">
        <v>680000</v>
      </c>
      <c r="R12" s="129">
        <v>220000</v>
      </c>
      <c r="S12" s="129"/>
      <c r="T12" s="129"/>
      <c r="U12" s="129"/>
      <c r="V12" s="129"/>
      <c r="W12" s="129">
        <v>1</v>
      </c>
      <c r="X12" s="116">
        <f>(J12=FALSE)*(SUMPRODUCT(N12:R12,S12:W12)-L12*M12)*10^-6</f>
        <v>0.22</v>
      </c>
      <c r="Y12" s="76"/>
      <c r="Z12" s="76"/>
      <c r="AA12" s="116">
        <f>IFERROR(INDEX('Inputs - Allowed'!$AI$8:$AT$158,MATCH($A12,'Inputs - Allowed'!$A$8:$A$158,0),MATCH(AA$6,'Inputs - Allowed'!$AI$6:$AT$6,0)) / INDEX('Inputs - Allowed'!$AU$8:$AU$158,MATCH($A12,'Inputs - Allowed'!$A$8:$A$158,0))*$X12,0)</f>
        <v>3.6666666666666667E-2</v>
      </c>
      <c r="AB12" s="116">
        <f>IFERROR(INDEX('Inputs - Allowed'!$AI$8:$AT$158,MATCH($A12,'Inputs - Allowed'!$A$8:$A$158,0),MATCH(AB$6,'Inputs - Allowed'!$AI$6:$AT$6,0)) / INDEX('Inputs - Allowed'!$AU$8:$AU$158,MATCH($A12,'Inputs - Allowed'!$A$8:$A$158,0))*$X12,0)</f>
        <v>5.1333333333333335E-2</v>
      </c>
      <c r="AC12" s="116">
        <f>IFERROR(INDEX('Inputs - Allowed'!$AI$8:$AT$158,MATCH($A12,'Inputs - Allowed'!$A$8:$A$158,0),MATCH(AC$6,'Inputs - Allowed'!$AI$6:$AT$6,0)) / INDEX('Inputs - Allowed'!$AU$8:$AU$158,MATCH($A12,'Inputs - Allowed'!$A$8:$A$158,0))*$X12,0)</f>
        <v>5.1333333333333335E-2</v>
      </c>
      <c r="AD12" s="116">
        <f>IFERROR(INDEX('Inputs - Allowed'!$AI$8:$AT$158,MATCH($A12,'Inputs - Allowed'!$A$8:$A$158,0),MATCH(AD$6,'Inputs - Allowed'!$AI$6:$AT$6,0)) / INDEX('Inputs - Allowed'!$AU$8:$AU$158,MATCH($A12,'Inputs - Allowed'!$A$8:$A$158,0))*$X12,0)</f>
        <v>5.8666666666666666E-2</v>
      </c>
      <c r="AE12" s="116">
        <f>IFERROR(INDEX('Inputs - Allowed'!$AI$8:$AT$158,MATCH($A12,'Inputs - Allowed'!$A$8:$A$158,0),MATCH(AE$6,'Inputs - Allowed'!$AI$6:$AT$6,0)) / INDEX('Inputs - Allowed'!$AU$8:$AU$158,MATCH($A12,'Inputs - Allowed'!$A$8:$A$158,0))*$X12,0)</f>
        <v>2.2000000000000002E-2</v>
      </c>
      <c r="AF12" s="116">
        <f>IFERROR(INDEX('Inputs - Allowed'!$AI$8:$AT$158,MATCH($A12,'Inputs - Allowed'!$A$8:$A$158,0),MATCH(AF$6,'Inputs - Allowed'!$AI$6:$AT$6,0)) / INDEX('Inputs - Allowed'!$AU$8:$AU$158,MATCH($A12,'Inputs - Allowed'!$A$8:$A$158,0))*$X12,0)</f>
        <v>0</v>
      </c>
      <c r="AG12" s="116">
        <f>IFERROR(INDEX('Inputs - Allowed'!$AI$8:$AT$158,MATCH($A12,'Inputs - Allowed'!$A$8:$A$158,0),MATCH(AG$6,'Inputs - Allowed'!$AI$6:$AT$6,0)) / INDEX('Inputs - Allowed'!$AU$8:$AU$158,MATCH($A12,'Inputs - Allowed'!$A$8:$A$158,0))*$X12,0)</f>
        <v>0</v>
      </c>
      <c r="AH12" s="116">
        <f>IFERROR(INDEX('Inputs - Allowed'!$AI$8:$AT$158,MATCH($A12,'Inputs - Allowed'!$A$8:$A$158,0),MATCH(AH$6,'Inputs - Allowed'!$AI$6:$AT$6,0)) / INDEX('Inputs - Allowed'!$AU$8:$AU$158,MATCH($A12,'Inputs - Allowed'!$A$8:$A$158,0))*$X12,0)</f>
        <v>0</v>
      </c>
      <c r="AI12" s="116">
        <f>IFERROR(INDEX('Inputs - Allowed'!$AI$8:$AT$158,MATCH($A12,'Inputs - Allowed'!$A$8:$A$158,0),MATCH(AI$6,'Inputs - Allowed'!$AI$6:$AT$6,0)) / INDEX('Inputs - Allowed'!$AU$8:$AU$158,MATCH($A12,'Inputs - Allowed'!$A$8:$A$158,0))*$X12,0)</f>
        <v>0</v>
      </c>
      <c r="AJ12" s="116">
        <f>IFERROR(INDEX('Inputs - Allowed'!$AI$8:$AT$158,MATCH($A12,'Inputs - Allowed'!$A$8:$A$158,0),MATCH(AJ$6,'Inputs - Allowed'!$AI$6:$AT$6,0)) / INDEX('Inputs - Allowed'!$AU$8:$AU$158,MATCH($A12,'Inputs - Allowed'!$A$8:$A$158,0))*$X12,0)</f>
        <v>0</v>
      </c>
      <c r="AK12" s="36"/>
    </row>
    <row r="13" spans="1:37">
      <c r="A13" s="42">
        <v>8</v>
      </c>
      <c r="B13" s="203" t="str">
        <v>PCDW11a</v>
      </c>
      <c r="C13" s="203" t="str">
        <v>Supply</v>
      </c>
      <c r="D13" s="203" t="str">
        <v>WAFU Benefit [Very Low]</v>
      </c>
      <c r="E13" s="203" t="str">
        <f>_xlfn.IFNA(INDEX('Inputs - Allowed'!$B$8:$AH$250,MATCH($A13,'Inputs - Allowed'!$A$8:$A$250,0),MATCH(E$6,'Inputs - Allowed'!$B$6:$AY$6,0)),0)</f>
        <v>Enhancement</v>
      </c>
      <c r="F13" s="203" t="str">
        <f>_xlfn.IFNA(INDEX('Inputs - Allowed'!$B$8:$AH$250,MATCH($A13,'Inputs - Allowed'!$A$8:$A$250,0),MATCH(F$6,'Inputs - Allowed'!$B$6:$AY$6,0)),0)</f>
        <v>WWN+</v>
      </c>
      <c r="G13" s="203" t="str">
        <f>_xlfn.IFNA(INDEX('Inputs - Allowed'!$B$8:$AH$250,MATCH($A13,'Inputs - Allowed'!$A$8:$A$250,0),MATCH(G$6,'Inputs - Allowed'!$B$6:$AY$6,0)),0)</f>
        <v>Standard Enhancement (40:40)</v>
      </c>
      <c r="H13" s="203" t="str">
        <f>_xlfn.IFNA(INDEX('Inputs - Allowed'!$B$8:$AH$250,MATCH($A13,'Inputs - Allowed'!$A$8:$A$250,0),MATCH(H$6,'Inputs - Allowed'!$B$6:$AY$6,0)),0)</f>
        <v>Non-Delivery Mechanism</v>
      </c>
      <c r="I13" s="203" t="str">
        <f>_xlfn.IFNA(INDEX('Inputs - Allowed'!$B$8:$AH$250,MATCH($A13,'Inputs - Allowed'!$A$8:$A$250,0),MATCH(I$6,'Inputs - Allowed'!$B$6:$AY$6,0)),0)</f>
        <v>Very Low</v>
      </c>
      <c r="J13" s="203" t="b">
        <f t="shared" si="0"/>
        <v>0</v>
      </c>
      <c r="K13" s="203" t="str">
        <f t="shared" si="1"/>
        <v>Very Low</v>
      </c>
      <c r="L13" s="203">
        <f>_xlfn.IFNA(INDEX('Inputs - Allowed'!$B$8:$AH$250,MATCH($A13,'Inputs - Allowed'!$A$8:$A$250,0),MATCH(L$6,'Inputs - Allowed'!$B$6:$AY$6,0)),0)</f>
        <v>70000</v>
      </c>
      <c r="M13" s="203">
        <f>MAX(0,-_xlfn.IFNA(INDEX('Inputs - Actual'!$I$8:$O$158,MATCH($A13,'Inputs - Actual'!$A$8:$A$158,0),MATCH(M$6,'Inputs - Actual'!$I$6:$O$6,0))-INDEX('Inputs - Allowed'!$V$8:$AB$158,MATCH($A13,'Inputs - Allowed'!$A$8:$A$158,0),MATCH(M$6,'Inputs - Allowed'!$V$6:$AB$6,0)),0))</f>
        <v>0</v>
      </c>
      <c r="N13" s="129">
        <v>70000</v>
      </c>
      <c r="O13" s="129">
        <v>70000</v>
      </c>
      <c r="P13" s="129">
        <v>70000</v>
      </c>
      <c r="Q13" s="129">
        <v>70000</v>
      </c>
      <c r="R13" s="129">
        <v>70000</v>
      </c>
      <c r="S13" s="129"/>
      <c r="T13" s="129"/>
      <c r="U13" s="129"/>
      <c r="V13" s="129"/>
      <c r="W13" s="129"/>
      <c r="X13" s="116">
        <f t="shared" si="2"/>
        <v>0</v>
      </c>
      <c r="Y13" s="76"/>
      <c r="Z13" s="76"/>
      <c r="AA13" s="116">
        <f>IFERROR(INDEX('Inputs - Allowed'!$AI$8:$AT$158,MATCH($A13,'Inputs - Allowed'!$A$8:$A$158,0),MATCH(AA$6,'Inputs - Allowed'!$AI$6:$AT$6,0)) / INDEX('Inputs - Allowed'!$AU$8:$AU$158,MATCH($A13,'Inputs - Allowed'!$A$8:$A$158,0))*$X13,0)</f>
        <v>0</v>
      </c>
      <c r="AB13" s="116">
        <f>IFERROR(INDEX('Inputs - Allowed'!$AI$8:$AT$158,MATCH($A13,'Inputs - Allowed'!$A$8:$A$158,0),MATCH(AB$6,'Inputs - Allowed'!$AI$6:$AT$6,0)) / INDEX('Inputs - Allowed'!$AU$8:$AU$158,MATCH($A13,'Inputs - Allowed'!$A$8:$A$158,0))*$X13,0)</f>
        <v>0</v>
      </c>
      <c r="AC13" s="116">
        <f>IFERROR(INDEX('Inputs - Allowed'!$AI$8:$AT$158,MATCH($A13,'Inputs - Allowed'!$A$8:$A$158,0),MATCH(AC$6,'Inputs - Allowed'!$AI$6:$AT$6,0)) / INDEX('Inputs - Allowed'!$AU$8:$AU$158,MATCH($A13,'Inputs - Allowed'!$A$8:$A$158,0))*$X13,0)</f>
        <v>0</v>
      </c>
      <c r="AD13" s="116">
        <f>IFERROR(INDEX('Inputs - Allowed'!$AI$8:$AT$158,MATCH($A13,'Inputs - Allowed'!$A$8:$A$158,0),MATCH(AD$6,'Inputs - Allowed'!$AI$6:$AT$6,0)) / INDEX('Inputs - Allowed'!$AU$8:$AU$158,MATCH($A13,'Inputs - Allowed'!$A$8:$A$158,0))*$X13,0)</f>
        <v>0</v>
      </c>
      <c r="AE13" s="116">
        <f>IFERROR(INDEX('Inputs - Allowed'!$AI$8:$AT$158,MATCH($A13,'Inputs - Allowed'!$A$8:$A$158,0),MATCH(AE$6,'Inputs - Allowed'!$AI$6:$AT$6,0)) / INDEX('Inputs - Allowed'!$AU$8:$AU$158,MATCH($A13,'Inputs - Allowed'!$A$8:$A$158,0))*$X13,0)</f>
        <v>0</v>
      </c>
      <c r="AF13" s="116">
        <f>IFERROR(INDEX('Inputs - Allowed'!$AI$8:$AT$158,MATCH($A13,'Inputs - Allowed'!$A$8:$A$158,0),MATCH(AF$6,'Inputs - Allowed'!$AI$6:$AT$6,0)) / INDEX('Inputs - Allowed'!$AU$8:$AU$158,MATCH($A13,'Inputs - Allowed'!$A$8:$A$158,0))*$X13,0)</f>
        <v>0</v>
      </c>
      <c r="AG13" s="116">
        <f>IFERROR(INDEX('Inputs - Allowed'!$AI$8:$AT$158,MATCH($A13,'Inputs - Allowed'!$A$8:$A$158,0),MATCH(AG$6,'Inputs - Allowed'!$AI$6:$AT$6,0)) / INDEX('Inputs - Allowed'!$AU$8:$AU$158,MATCH($A13,'Inputs - Allowed'!$A$8:$A$158,0))*$X13,0)</f>
        <v>0</v>
      </c>
      <c r="AH13" s="116">
        <f>IFERROR(INDEX('Inputs - Allowed'!$AI$8:$AT$158,MATCH($A13,'Inputs - Allowed'!$A$8:$A$158,0),MATCH(AH$6,'Inputs - Allowed'!$AI$6:$AT$6,0)) / INDEX('Inputs - Allowed'!$AU$8:$AU$158,MATCH($A13,'Inputs - Allowed'!$A$8:$A$158,0))*$X13,0)</f>
        <v>0</v>
      </c>
      <c r="AI13" s="116">
        <f>IFERROR(INDEX('Inputs - Allowed'!$AI$8:$AT$158,MATCH($A13,'Inputs - Allowed'!$A$8:$A$158,0),MATCH(AI$6,'Inputs - Allowed'!$AI$6:$AT$6,0)) / INDEX('Inputs - Allowed'!$AU$8:$AU$158,MATCH($A13,'Inputs - Allowed'!$A$8:$A$158,0))*$X13,0)</f>
        <v>0</v>
      </c>
      <c r="AJ13" s="116">
        <f>IFERROR(INDEX('Inputs - Allowed'!$AI$8:$AT$158,MATCH($A13,'Inputs - Allowed'!$A$8:$A$158,0),MATCH(AJ$6,'Inputs - Allowed'!$AI$6:$AT$6,0)) / INDEX('Inputs - Allowed'!$AU$8:$AU$158,MATCH($A13,'Inputs - Allowed'!$A$8:$A$158,0))*$X13,0)</f>
        <v>0</v>
      </c>
      <c r="AK13" s="36"/>
    </row>
    <row r="14" spans="1:37">
      <c r="A14" s="42">
        <v>9</v>
      </c>
      <c r="B14" s="203" t="str">
        <v>PCDW11a</v>
      </c>
      <c r="C14" s="203" t="str">
        <v>Supply</v>
      </c>
      <c r="D14" s="203" t="str">
        <v>WAFU Benefit [Total]</v>
      </c>
      <c r="E14" s="203" t="str">
        <f>_xlfn.IFNA(INDEX('Inputs - Allowed'!$B$8:$AH$250,MATCH($A14,'Inputs - Allowed'!$A$8:$A$250,0),MATCH(E$6,'Inputs - Allowed'!$B$6:$AY$6,0)),0)</f>
        <v>Enhancement</v>
      </c>
      <c r="F14" s="203" t="str">
        <f>_xlfn.IFNA(INDEX('Inputs - Allowed'!$B$8:$AH$250,MATCH($A14,'Inputs - Allowed'!$A$8:$A$250,0),MATCH(F$6,'Inputs - Allowed'!$B$6:$AY$6,0)),0)</f>
        <v>WWN+</v>
      </c>
      <c r="G14" s="203" t="str">
        <f>_xlfn.IFNA(INDEX('Inputs - Allowed'!$B$8:$AH$250,MATCH($A14,'Inputs - Allowed'!$A$8:$A$250,0),MATCH(G$6,'Inputs - Allowed'!$B$6:$AY$6,0)),0)</f>
        <v>Standard Enhancement (40:40)</v>
      </c>
      <c r="H14" s="203" t="str">
        <f>_xlfn.IFNA(INDEX('Inputs - Allowed'!$B$8:$AH$250,MATCH($A14,'Inputs - Allowed'!$A$8:$A$250,0),MATCH(H$6,'Inputs - Allowed'!$B$6:$AY$6,0)),0)</f>
        <v>Delivery Mechanism</v>
      </c>
      <c r="I14" s="203" t="str">
        <f>_xlfn.IFNA(INDEX('Inputs - Allowed'!$B$8:$AH$250,MATCH($A14,'Inputs - Allowed'!$A$8:$A$250,0),MATCH(I$6,'Inputs - Allowed'!$B$6:$AY$6,0)),0)</f>
        <v>Total</v>
      </c>
      <c r="J14" s="203" t="b">
        <f t="shared" si="0"/>
        <v>1</v>
      </c>
      <c r="K14" s="203" t="str">
        <f t="shared" si="1"/>
        <v/>
      </c>
      <c r="L14" s="203">
        <f>_xlfn.IFNA(INDEX('Inputs - Allowed'!$B$8:$AH$250,MATCH($A14,'Inputs - Allowed'!$A$8:$A$250,0),MATCH(L$6,'Inputs - Allowed'!$B$6:$AY$6,0)),0)</f>
        <v>0</v>
      </c>
      <c r="M14" s="203">
        <f>MAX(0,-_xlfn.IFNA(INDEX('Inputs - Actual'!$I$8:$O$158,MATCH($A14,'Inputs - Actual'!$A$8:$A$158,0),MATCH(M$6,'Inputs - Actual'!$I$6:$O$6,0))-INDEX('Inputs - Allowed'!$V$8:$AB$158,MATCH($A14,'Inputs - Allowed'!$A$8:$A$158,0),MATCH(M$6,'Inputs - Allowed'!$V$6:$AB$6,0)),0))</f>
        <v>10</v>
      </c>
      <c r="N14" s="129"/>
      <c r="O14" s="129"/>
      <c r="P14" s="129"/>
      <c r="Q14" s="129"/>
      <c r="R14" s="129"/>
      <c r="S14" s="129"/>
      <c r="T14" s="129"/>
      <c r="U14" s="129"/>
      <c r="V14" s="129"/>
      <c r="W14" s="129"/>
      <c r="X14" s="116">
        <f t="shared" si="2"/>
        <v>0</v>
      </c>
      <c r="Y14" s="76"/>
      <c r="Z14" s="76"/>
      <c r="AA14" s="116">
        <f>IFERROR(INDEX('Inputs - Allowed'!$AI$8:$AT$158,MATCH($A14,'Inputs - Allowed'!$A$8:$A$158,0),MATCH(AA$6,'Inputs - Allowed'!$AI$6:$AT$6,0)) / INDEX('Inputs - Allowed'!$AU$8:$AU$158,MATCH($A14,'Inputs - Allowed'!$A$8:$A$158,0))*$X14,0)</f>
        <v>0</v>
      </c>
      <c r="AB14" s="116">
        <f>IFERROR(INDEX('Inputs - Allowed'!$AI$8:$AT$158,MATCH($A14,'Inputs - Allowed'!$A$8:$A$158,0),MATCH(AB$6,'Inputs - Allowed'!$AI$6:$AT$6,0)) / INDEX('Inputs - Allowed'!$AU$8:$AU$158,MATCH($A14,'Inputs - Allowed'!$A$8:$A$158,0))*$X14,0)</f>
        <v>0</v>
      </c>
      <c r="AC14" s="116">
        <f>IFERROR(INDEX('Inputs - Allowed'!$AI$8:$AT$158,MATCH($A14,'Inputs - Allowed'!$A$8:$A$158,0),MATCH(AC$6,'Inputs - Allowed'!$AI$6:$AT$6,0)) / INDEX('Inputs - Allowed'!$AU$8:$AU$158,MATCH($A14,'Inputs - Allowed'!$A$8:$A$158,0))*$X14,0)</f>
        <v>0</v>
      </c>
      <c r="AD14" s="116">
        <f>IFERROR(INDEX('Inputs - Allowed'!$AI$8:$AT$158,MATCH($A14,'Inputs - Allowed'!$A$8:$A$158,0),MATCH(AD$6,'Inputs - Allowed'!$AI$6:$AT$6,0)) / INDEX('Inputs - Allowed'!$AU$8:$AU$158,MATCH($A14,'Inputs - Allowed'!$A$8:$A$158,0))*$X14,0)</f>
        <v>0</v>
      </c>
      <c r="AE14" s="116">
        <f>IFERROR(INDEX('Inputs - Allowed'!$AI$8:$AT$158,MATCH($A14,'Inputs - Allowed'!$A$8:$A$158,0),MATCH(AE$6,'Inputs - Allowed'!$AI$6:$AT$6,0)) / INDEX('Inputs - Allowed'!$AU$8:$AU$158,MATCH($A14,'Inputs - Allowed'!$A$8:$A$158,0))*$X14,0)</f>
        <v>0</v>
      </c>
      <c r="AF14" s="116">
        <f>IFERROR(INDEX('Inputs - Allowed'!$AI$8:$AT$158,MATCH($A14,'Inputs - Allowed'!$A$8:$A$158,0),MATCH(AF$6,'Inputs - Allowed'!$AI$6:$AT$6,0)) / INDEX('Inputs - Allowed'!$AU$8:$AU$158,MATCH($A14,'Inputs - Allowed'!$A$8:$A$158,0))*$X14,0)</f>
        <v>0</v>
      </c>
      <c r="AG14" s="116">
        <f>IFERROR(INDEX('Inputs - Allowed'!$AI$8:$AT$158,MATCH($A14,'Inputs - Allowed'!$A$8:$A$158,0),MATCH(AG$6,'Inputs - Allowed'!$AI$6:$AT$6,0)) / INDEX('Inputs - Allowed'!$AU$8:$AU$158,MATCH($A14,'Inputs - Allowed'!$A$8:$A$158,0))*$X14,0)</f>
        <v>0</v>
      </c>
      <c r="AH14" s="116">
        <f>IFERROR(INDEX('Inputs - Allowed'!$AI$8:$AT$158,MATCH($A14,'Inputs - Allowed'!$A$8:$A$158,0),MATCH(AH$6,'Inputs - Allowed'!$AI$6:$AT$6,0)) / INDEX('Inputs - Allowed'!$AU$8:$AU$158,MATCH($A14,'Inputs - Allowed'!$A$8:$A$158,0))*$X14,0)</f>
        <v>0</v>
      </c>
      <c r="AI14" s="116">
        <f>IFERROR(INDEX('Inputs - Allowed'!$AI$8:$AT$158,MATCH($A14,'Inputs - Allowed'!$A$8:$A$158,0),MATCH(AI$6,'Inputs - Allowed'!$AI$6:$AT$6,0)) / INDEX('Inputs - Allowed'!$AU$8:$AU$158,MATCH($A14,'Inputs - Allowed'!$A$8:$A$158,0))*$X14,0)</f>
        <v>0</v>
      </c>
      <c r="AJ14" s="116">
        <f>IFERROR(INDEX('Inputs - Allowed'!$AI$8:$AT$158,MATCH($A14,'Inputs - Allowed'!$A$8:$A$158,0),MATCH(AJ$6,'Inputs - Allowed'!$AI$6:$AT$6,0)) / INDEX('Inputs - Allowed'!$AU$8:$AU$158,MATCH($A14,'Inputs - Allowed'!$A$8:$A$158,0))*$X14,0)</f>
        <v>0</v>
      </c>
      <c r="AK14" s="36"/>
    </row>
    <row r="15" spans="1:37">
      <c r="A15" s="42">
        <v>10</v>
      </c>
      <c r="B15" s="203" t="str">
        <v>PCDW11a</v>
      </c>
      <c r="C15" s="203" t="str">
        <v>Supply</v>
      </c>
      <c r="D15" s="203" t="str">
        <v>WAFU Benefit [High]</v>
      </c>
      <c r="E15" s="203" t="str">
        <f>_xlfn.IFNA(INDEX('Inputs - Allowed'!$B$8:$AH$250,MATCH($A15,'Inputs - Allowed'!$A$8:$A$250,0),MATCH(E$6,'Inputs - Allowed'!$B$6:$AY$6,0)),0)</f>
        <v>Enhancement</v>
      </c>
      <c r="F15" s="203" t="str">
        <f>_xlfn.IFNA(INDEX('Inputs - Allowed'!$B$8:$AH$250,MATCH($A15,'Inputs - Allowed'!$A$8:$A$250,0),MATCH(F$6,'Inputs - Allowed'!$B$6:$AY$6,0)),0)</f>
        <v>WWN+</v>
      </c>
      <c r="G15" s="203" t="str">
        <f>_xlfn.IFNA(INDEX('Inputs - Allowed'!$B$8:$AH$250,MATCH($A15,'Inputs - Allowed'!$A$8:$A$250,0),MATCH(G$6,'Inputs - Allowed'!$B$6:$AY$6,0)),0)</f>
        <v>Standard Enhancement (40:40)</v>
      </c>
      <c r="H15" s="203" t="str">
        <f>_xlfn.IFNA(INDEX('Inputs - Allowed'!$B$8:$AH$250,MATCH($A15,'Inputs - Allowed'!$A$8:$A$250,0),MATCH(H$6,'Inputs - Allowed'!$B$6:$AY$6,0)),0)</f>
        <v>Delivery Mechanism</v>
      </c>
      <c r="I15" s="203" t="str">
        <f>_xlfn.IFNA(INDEX('Inputs - Allowed'!$B$8:$AH$250,MATCH($A15,'Inputs - Allowed'!$A$8:$A$250,0),MATCH(I$6,'Inputs - Allowed'!$B$6:$AY$6,0)),0)</f>
        <v>High</v>
      </c>
      <c r="J15" s="203" t="b">
        <f t="shared" si="0"/>
        <v>0</v>
      </c>
      <c r="K15" s="203" t="str">
        <f t="shared" si="1"/>
        <v>High</v>
      </c>
      <c r="L15" s="203">
        <f>_xlfn.IFNA(INDEX('Inputs - Allowed'!$B$8:$AH$250,MATCH($A15,'Inputs - Allowed'!$A$8:$A$250,0),MATCH(L$6,'Inputs - Allowed'!$B$6:$AY$6,0)),0)</f>
        <v>11630000</v>
      </c>
      <c r="M15" s="203">
        <f>MAX(0,-_xlfn.IFNA(INDEX('Inputs - Actual'!$I$8:$O$158,MATCH($A15,'Inputs - Actual'!$A$8:$A$158,0),MATCH(M$6,'Inputs - Actual'!$I$6:$O$6,0))-INDEX('Inputs - Allowed'!$V$8:$AB$158,MATCH($A15,'Inputs - Allowed'!$A$8:$A$158,0),MATCH(M$6,'Inputs - Allowed'!$V$6:$AB$6,0)),0))</f>
        <v>0</v>
      </c>
      <c r="N15" s="129">
        <v>11630000</v>
      </c>
      <c r="O15" s="129">
        <v>7060000</v>
      </c>
      <c r="P15" s="129">
        <v>5600000</v>
      </c>
      <c r="Q15" s="129">
        <v>3420000</v>
      </c>
      <c r="R15" s="129">
        <v>2960000</v>
      </c>
      <c r="S15" s="129"/>
      <c r="T15" s="129"/>
      <c r="U15" s="129"/>
      <c r="V15" s="129"/>
      <c r="W15" s="129"/>
      <c r="X15" s="116">
        <f t="shared" si="2"/>
        <v>0</v>
      </c>
      <c r="Y15" s="76"/>
      <c r="Z15" s="76"/>
      <c r="AA15" s="116">
        <f>IFERROR(INDEX('Inputs - Allowed'!$AI$8:$AT$158,MATCH($A15,'Inputs - Allowed'!$A$8:$A$158,0),MATCH(AA$6,'Inputs - Allowed'!$AI$6:$AT$6,0)) / INDEX('Inputs - Allowed'!$AU$8:$AU$158,MATCH($A15,'Inputs - Allowed'!$A$8:$A$158,0))*$X15,0)</f>
        <v>0</v>
      </c>
      <c r="AB15" s="116">
        <f>IFERROR(INDEX('Inputs - Allowed'!$AI$8:$AT$158,MATCH($A15,'Inputs - Allowed'!$A$8:$A$158,0),MATCH(AB$6,'Inputs - Allowed'!$AI$6:$AT$6,0)) / INDEX('Inputs - Allowed'!$AU$8:$AU$158,MATCH($A15,'Inputs - Allowed'!$A$8:$A$158,0))*$X15,0)</f>
        <v>0</v>
      </c>
      <c r="AC15" s="116">
        <f>IFERROR(INDEX('Inputs - Allowed'!$AI$8:$AT$158,MATCH($A15,'Inputs - Allowed'!$A$8:$A$158,0),MATCH(AC$6,'Inputs - Allowed'!$AI$6:$AT$6,0)) / INDEX('Inputs - Allowed'!$AU$8:$AU$158,MATCH($A15,'Inputs - Allowed'!$A$8:$A$158,0))*$X15,0)</f>
        <v>0</v>
      </c>
      <c r="AD15" s="116">
        <f>IFERROR(INDEX('Inputs - Allowed'!$AI$8:$AT$158,MATCH($A15,'Inputs - Allowed'!$A$8:$A$158,0),MATCH(AD$6,'Inputs - Allowed'!$AI$6:$AT$6,0)) / INDEX('Inputs - Allowed'!$AU$8:$AU$158,MATCH($A15,'Inputs - Allowed'!$A$8:$A$158,0))*$X15,0)</f>
        <v>0</v>
      </c>
      <c r="AE15" s="116">
        <f>IFERROR(INDEX('Inputs - Allowed'!$AI$8:$AT$158,MATCH($A15,'Inputs - Allowed'!$A$8:$A$158,0),MATCH(AE$6,'Inputs - Allowed'!$AI$6:$AT$6,0)) / INDEX('Inputs - Allowed'!$AU$8:$AU$158,MATCH($A15,'Inputs - Allowed'!$A$8:$A$158,0))*$X15,0)</f>
        <v>0</v>
      </c>
      <c r="AF15" s="116">
        <f>IFERROR(INDEX('Inputs - Allowed'!$AI$8:$AT$158,MATCH($A15,'Inputs - Allowed'!$A$8:$A$158,0),MATCH(AF$6,'Inputs - Allowed'!$AI$6:$AT$6,0)) / INDEX('Inputs - Allowed'!$AU$8:$AU$158,MATCH($A15,'Inputs - Allowed'!$A$8:$A$158,0))*$X15,0)</f>
        <v>0</v>
      </c>
      <c r="AG15" s="116">
        <f>IFERROR(INDEX('Inputs - Allowed'!$AI$8:$AT$158,MATCH($A15,'Inputs - Allowed'!$A$8:$A$158,0),MATCH(AG$6,'Inputs - Allowed'!$AI$6:$AT$6,0)) / INDEX('Inputs - Allowed'!$AU$8:$AU$158,MATCH($A15,'Inputs - Allowed'!$A$8:$A$158,0))*$X15,0)</f>
        <v>0</v>
      </c>
      <c r="AH15" s="116">
        <f>IFERROR(INDEX('Inputs - Allowed'!$AI$8:$AT$158,MATCH($A15,'Inputs - Allowed'!$A$8:$A$158,0),MATCH(AH$6,'Inputs - Allowed'!$AI$6:$AT$6,0)) / INDEX('Inputs - Allowed'!$AU$8:$AU$158,MATCH($A15,'Inputs - Allowed'!$A$8:$A$158,0))*$X15,0)</f>
        <v>0</v>
      </c>
      <c r="AI15" s="116">
        <f>IFERROR(INDEX('Inputs - Allowed'!$AI$8:$AT$158,MATCH($A15,'Inputs - Allowed'!$A$8:$A$158,0),MATCH(AI$6,'Inputs - Allowed'!$AI$6:$AT$6,0)) / INDEX('Inputs - Allowed'!$AU$8:$AU$158,MATCH($A15,'Inputs - Allowed'!$A$8:$A$158,0))*$X15,0)</f>
        <v>0</v>
      </c>
      <c r="AJ15" s="116">
        <f>IFERROR(INDEX('Inputs - Allowed'!$AI$8:$AT$158,MATCH($A15,'Inputs - Allowed'!$A$8:$A$158,0),MATCH(AJ$6,'Inputs - Allowed'!$AI$6:$AT$6,0)) / INDEX('Inputs - Allowed'!$AU$8:$AU$158,MATCH($A15,'Inputs - Allowed'!$A$8:$A$158,0))*$X15,0)</f>
        <v>0</v>
      </c>
      <c r="AK15" s="36"/>
    </row>
    <row r="16" spans="1:37">
      <c r="A16" s="42">
        <v>11</v>
      </c>
      <c r="B16" s="203" t="str">
        <v>PCDW11a</v>
      </c>
      <c r="C16" s="203" t="str">
        <v>Supply</v>
      </c>
      <c r="D16" s="203" t="str">
        <v>WAFU Benefit [Base Overlap Scheme]</v>
      </c>
      <c r="E16" s="203" t="str">
        <f>_xlfn.IFNA(INDEX('Inputs - Allowed'!$B$8:$AH$250,MATCH($A16,'Inputs - Allowed'!$A$8:$A$250,0),MATCH(E$6,'Inputs - Allowed'!$B$6:$AY$6,0)),0)</f>
        <v>Enhancement</v>
      </c>
      <c r="F16" s="203" t="str">
        <f>_xlfn.IFNA(INDEX('Inputs - Allowed'!$B$8:$AH$250,MATCH($A16,'Inputs - Allowed'!$A$8:$A$250,0),MATCH(F$6,'Inputs - Allowed'!$B$6:$AY$6,0)),0)</f>
        <v>WWN+</v>
      </c>
      <c r="G16" s="203" t="str">
        <f>_xlfn.IFNA(INDEX('Inputs - Allowed'!$B$8:$AH$250,MATCH($A16,'Inputs - Allowed'!$A$8:$A$250,0),MATCH(G$6,'Inputs - Allowed'!$B$6:$AY$6,0)),0)</f>
        <v>Standard Enhancement (40:40)</v>
      </c>
      <c r="H16" s="203" t="str">
        <f>_xlfn.IFNA(INDEX('Inputs - Allowed'!$B$8:$AH$250,MATCH($A16,'Inputs - Allowed'!$A$8:$A$250,0),MATCH(H$6,'Inputs - Allowed'!$B$6:$AY$6,0)),0)</f>
        <v>Non-Delivery Mechanism</v>
      </c>
      <c r="I16" s="203" t="str">
        <f>_xlfn.IFNA(INDEX('Inputs - Allowed'!$B$8:$AH$250,MATCH($A16,'Inputs - Allowed'!$A$8:$A$250,0),MATCH(I$6,'Inputs - Allowed'!$B$6:$AY$6,0)),0)</f>
        <v>Base-overlap schemes</v>
      </c>
      <c r="J16" s="203" t="b">
        <f t="shared" si="0"/>
        <v>0</v>
      </c>
      <c r="K16" s="203" t="str">
        <f t="shared" si="1"/>
        <v>Base-overlap schemes</v>
      </c>
      <c r="L16" s="203">
        <f>_xlfn.IFNA(INDEX('Inputs - Allowed'!$B$8:$AH$250,MATCH($A16,'Inputs - Allowed'!$A$8:$A$250,0),MATCH(L$6,'Inputs - Allowed'!$B$6:$AY$6,0)),0)</f>
        <v>5530000</v>
      </c>
      <c r="M16" s="203">
        <f>MAX(0,-_xlfn.IFNA(INDEX('Inputs - Actual'!$I$8:$O$158,MATCH($A16,'Inputs - Actual'!$A$8:$A$158,0),MATCH(M$6,'Inputs - Actual'!$I$6:$O$6,0))-INDEX('Inputs - Allowed'!$V$8:$AB$158,MATCH($A16,'Inputs - Allowed'!$A$8:$A$158,0),MATCH(M$6,'Inputs - Allowed'!$V$6:$AB$6,0)),0))</f>
        <v>0</v>
      </c>
      <c r="N16" s="129">
        <v>5530000</v>
      </c>
      <c r="O16" s="129">
        <v>5530000</v>
      </c>
      <c r="P16" s="129">
        <v>4080000</v>
      </c>
      <c r="Q16" s="129">
        <v>1900000</v>
      </c>
      <c r="R16" s="129">
        <v>1430000</v>
      </c>
      <c r="S16" s="129"/>
      <c r="T16" s="129"/>
      <c r="U16" s="129"/>
      <c r="V16" s="129"/>
      <c r="W16" s="129"/>
      <c r="X16" s="116">
        <f t="shared" si="2"/>
        <v>0</v>
      </c>
      <c r="Y16" s="76"/>
      <c r="Z16" s="76"/>
      <c r="AA16" s="116">
        <f>IFERROR(INDEX('Inputs - Allowed'!$AI$8:$AT$158,MATCH($A16,'Inputs - Allowed'!$A$8:$A$158,0),MATCH(AA$6,'Inputs - Allowed'!$AI$6:$AT$6,0)) / INDEX('Inputs - Allowed'!$AU$8:$AU$158,MATCH($A16,'Inputs - Allowed'!$A$8:$A$158,0))*$X16,0)</f>
        <v>0</v>
      </c>
      <c r="AB16" s="116">
        <f>IFERROR(INDEX('Inputs - Allowed'!$AI$8:$AT$158,MATCH($A16,'Inputs - Allowed'!$A$8:$A$158,0),MATCH(AB$6,'Inputs - Allowed'!$AI$6:$AT$6,0)) / INDEX('Inputs - Allowed'!$AU$8:$AU$158,MATCH($A16,'Inputs - Allowed'!$A$8:$A$158,0))*$X16,0)</f>
        <v>0</v>
      </c>
      <c r="AC16" s="116">
        <f>IFERROR(INDEX('Inputs - Allowed'!$AI$8:$AT$158,MATCH($A16,'Inputs - Allowed'!$A$8:$A$158,0),MATCH(AC$6,'Inputs - Allowed'!$AI$6:$AT$6,0)) / INDEX('Inputs - Allowed'!$AU$8:$AU$158,MATCH($A16,'Inputs - Allowed'!$A$8:$A$158,0))*$X16,0)</f>
        <v>0</v>
      </c>
      <c r="AD16" s="116">
        <f>IFERROR(INDEX('Inputs - Allowed'!$AI$8:$AT$158,MATCH($A16,'Inputs - Allowed'!$A$8:$A$158,0),MATCH(AD$6,'Inputs - Allowed'!$AI$6:$AT$6,0)) / INDEX('Inputs - Allowed'!$AU$8:$AU$158,MATCH($A16,'Inputs - Allowed'!$A$8:$A$158,0))*$X16,0)</f>
        <v>0</v>
      </c>
      <c r="AE16" s="116">
        <f>IFERROR(INDEX('Inputs - Allowed'!$AI$8:$AT$158,MATCH($A16,'Inputs - Allowed'!$A$8:$A$158,0),MATCH(AE$6,'Inputs - Allowed'!$AI$6:$AT$6,0)) / INDEX('Inputs - Allowed'!$AU$8:$AU$158,MATCH($A16,'Inputs - Allowed'!$A$8:$A$158,0))*$X16,0)</f>
        <v>0</v>
      </c>
      <c r="AF16" s="116">
        <f>IFERROR(INDEX('Inputs - Allowed'!$AI$8:$AT$158,MATCH($A16,'Inputs - Allowed'!$A$8:$A$158,0),MATCH(AF$6,'Inputs - Allowed'!$AI$6:$AT$6,0)) / INDEX('Inputs - Allowed'!$AU$8:$AU$158,MATCH($A16,'Inputs - Allowed'!$A$8:$A$158,0))*$X16,0)</f>
        <v>0</v>
      </c>
      <c r="AG16" s="116">
        <f>IFERROR(INDEX('Inputs - Allowed'!$AI$8:$AT$158,MATCH($A16,'Inputs - Allowed'!$A$8:$A$158,0),MATCH(AG$6,'Inputs - Allowed'!$AI$6:$AT$6,0)) / INDEX('Inputs - Allowed'!$AU$8:$AU$158,MATCH($A16,'Inputs - Allowed'!$A$8:$A$158,0))*$X16,0)</f>
        <v>0</v>
      </c>
      <c r="AH16" s="116">
        <f>IFERROR(INDEX('Inputs - Allowed'!$AI$8:$AT$158,MATCH($A16,'Inputs - Allowed'!$A$8:$A$158,0),MATCH(AH$6,'Inputs - Allowed'!$AI$6:$AT$6,0)) / INDEX('Inputs - Allowed'!$AU$8:$AU$158,MATCH($A16,'Inputs - Allowed'!$A$8:$A$158,0))*$X16,0)</f>
        <v>0</v>
      </c>
      <c r="AI16" s="116">
        <f>IFERROR(INDEX('Inputs - Allowed'!$AI$8:$AT$158,MATCH($A16,'Inputs - Allowed'!$A$8:$A$158,0),MATCH(AI$6,'Inputs - Allowed'!$AI$6:$AT$6,0)) / INDEX('Inputs - Allowed'!$AU$8:$AU$158,MATCH($A16,'Inputs - Allowed'!$A$8:$A$158,0))*$X16,0)</f>
        <v>0</v>
      </c>
      <c r="AJ16" s="116">
        <f>IFERROR(INDEX('Inputs - Allowed'!$AI$8:$AT$158,MATCH($A16,'Inputs - Allowed'!$A$8:$A$158,0),MATCH(AJ$6,'Inputs - Allowed'!$AI$6:$AT$6,0)) / INDEX('Inputs - Allowed'!$AU$8:$AU$158,MATCH($A16,'Inputs - Allowed'!$A$8:$A$158,0))*$X16,0)</f>
        <v>0</v>
      </c>
      <c r="AK16" s="36"/>
    </row>
    <row r="17" spans="1:37">
      <c r="A17" s="42">
        <v>12</v>
      </c>
      <c r="B17" s="203" t="str">
        <v>PCDW11a</v>
      </c>
      <c r="C17" s="203" t="str">
        <v>Supply</v>
      </c>
      <c r="D17" s="203" t="str">
        <v>WAFU Benefit [Medium]</v>
      </c>
      <c r="E17" s="203" t="str">
        <f>_xlfn.IFNA(INDEX('Inputs - Allowed'!$B$8:$AH$250,MATCH($A17,'Inputs - Allowed'!$A$8:$A$250,0),MATCH(E$6,'Inputs - Allowed'!$B$6:$AY$6,0)),0)</f>
        <v>Enhancement</v>
      </c>
      <c r="F17" s="203" t="str">
        <f>_xlfn.IFNA(INDEX('Inputs - Allowed'!$B$8:$AH$250,MATCH($A17,'Inputs - Allowed'!$A$8:$A$250,0),MATCH(F$6,'Inputs - Allowed'!$B$6:$AY$6,0)),0)</f>
        <v>WWN+</v>
      </c>
      <c r="G17" s="203" t="str">
        <f>_xlfn.IFNA(INDEX('Inputs - Allowed'!$B$8:$AH$250,MATCH($A17,'Inputs - Allowed'!$A$8:$A$250,0),MATCH(G$6,'Inputs - Allowed'!$B$6:$AY$6,0)),0)</f>
        <v>Standard Enhancement (40:40)</v>
      </c>
      <c r="H17" s="203" t="str">
        <f>_xlfn.IFNA(INDEX('Inputs - Allowed'!$B$8:$AH$250,MATCH($A17,'Inputs - Allowed'!$A$8:$A$250,0),MATCH(H$6,'Inputs - Allowed'!$B$6:$AY$6,0)),0)</f>
        <v>Delivery Mechanism</v>
      </c>
      <c r="I17" s="203" t="str">
        <f>_xlfn.IFNA(INDEX('Inputs - Allowed'!$B$8:$AH$250,MATCH($A17,'Inputs - Allowed'!$A$8:$A$250,0),MATCH(I$6,'Inputs - Allowed'!$B$6:$AY$6,0)),0)</f>
        <v>Medium</v>
      </c>
      <c r="J17" s="203" t="b">
        <f t="shared" si="0"/>
        <v>0</v>
      </c>
      <c r="K17" s="203" t="str">
        <f t="shared" si="1"/>
        <v>Medium</v>
      </c>
      <c r="L17" s="203">
        <f>_xlfn.IFNA(INDEX('Inputs - Allowed'!$B$8:$AH$250,MATCH($A17,'Inputs - Allowed'!$A$8:$A$250,0),MATCH(L$6,'Inputs - Allowed'!$B$6:$AY$6,0)),0)</f>
        <v>3590000</v>
      </c>
      <c r="M17" s="203">
        <f>MAX(0,-_xlfn.IFNA(INDEX('Inputs - Actual'!$I$8:$O$158,MATCH($A17,'Inputs - Actual'!$A$8:$A$158,0),MATCH(M$6,'Inputs - Actual'!$I$6:$O$6,0))-INDEX('Inputs - Allowed'!$V$8:$AB$158,MATCH($A17,'Inputs - Allowed'!$A$8:$A$158,0),MATCH(M$6,'Inputs - Allowed'!$V$6:$AB$6,0)),0))</f>
        <v>10</v>
      </c>
      <c r="N17" s="129">
        <v>3590000</v>
      </c>
      <c r="O17" s="129">
        <v>3590000</v>
      </c>
      <c r="P17" s="129">
        <v>3590000</v>
      </c>
      <c r="Q17" s="129">
        <v>1410000</v>
      </c>
      <c r="R17" s="129">
        <v>950000</v>
      </c>
      <c r="S17" s="129"/>
      <c r="T17" s="129"/>
      <c r="U17" s="129"/>
      <c r="V17" s="129">
        <v>1</v>
      </c>
      <c r="W17" s="129">
        <v>1</v>
      </c>
      <c r="X17" s="116">
        <f>(J17=FALSE)*(SUMPRODUCT(N17:R17,S17:W17)-L17*M17)*10^-6</f>
        <v>-33.54</v>
      </c>
      <c r="Y17" s="76"/>
      <c r="Z17" s="76"/>
      <c r="AA17" s="116">
        <f>IFERROR(INDEX('Inputs - Allowed'!$AI$8:$AT$158,MATCH($A17,'Inputs - Allowed'!$A$8:$A$158,0),MATCH(AA$6,'Inputs - Allowed'!$AI$6:$AT$6,0)) / INDEX('Inputs - Allowed'!$AU$8:$AU$158,MATCH($A17,'Inputs - Allowed'!$A$8:$A$158,0))*$X17,0)</f>
        <v>0</v>
      </c>
      <c r="AB17" s="116">
        <f>IFERROR(INDEX('Inputs - Allowed'!$AI$8:$AT$158,MATCH($A17,'Inputs - Allowed'!$A$8:$A$158,0),MATCH(AB$6,'Inputs - Allowed'!$AI$6:$AT$6,0)) / INDEX('Inputs - Allowed'!$AU$8:$AU$158,MATCH($A17,'Inputs - Allowed'!$A$8:$A$158,0))*$X17,0)</f>
        <v>0</v>
      </c>
      <c r="AC17" s="116">
        <f>IFERROR(INDEX('Inputs - Allowed'!$AI$8:$AT$158,MATCH($A17,'Inputs - Allowed'!$A$8:$A$158,0),MATCH(AC$6,'Inputs - Allowed'!$AI$6:$AT$6,0)) / INDEX('Inputs - Allowed'!$AU$8:$AU$158,MATCH($A17,'Inputs - Allowed'!$A$8:$A$158,0))*$X17,0)</f>
        <v>0</v>
      </c>
      <c r="AD17" s="116">
        <f>IFERROR(INDEX('Inputs - Allowed'!$AI$8:$AT$158,MATCH($A17,'Inputs - Allowed'!$A$8:$A$158,0),MATCH(AD$6,'Inputs - Allowed'!$AI$6:$AT$6,0)) / INDEX('Inputs - Allowed'!$AU$8:$AU$158,MATCH($A17,'Inputs - Allowed'!$A$8:$A$158,0))*$X17,0)</f>
        <v>0</v>
      </c>
      <c r="AE17" s="116">
        <f>IFERROR(INDEX('Inputs - Allowed'!$AI$8:$AT$158,MATCH($A17,'Inputs - Allowed'!$A$8:$A$158,0),MATCH(AE$6,'Inputs - Allowed'!$AI$6:$AT$6,0)) / INDEX('Inputs - Allowed'!$AU$8:$AU$158,MATCH($A17,'Inputs - Allowed'!$A$8:$A$158,0))*$X17,0)</f>
        <v>0</v>
      </c>
      <c r="AF17" s="116">
        <f>IFERROR(INDEX('Inputs - Allowed'!$AI$8:$AT$158,MATCH($A17,'Inputs - Allowed'!$A$8:$A$158,0),MATCH(AF$6,'Inputs - Allowed'!$AI$6:$AT$6,0)) / INDEX('Inputs - Allowed'!$AU$8:$AU$158,MATCH($A17,'Inputs - Allowed'!$A$8:$A$158,0))*$X17,0)</f>
        <v>0</v>
      </c>
      <c r="AG17" s="116">
        <f>IFERROR(INDEX('Inputs - Allowed'!$AI$8:$AT$158,MATCH($A17,'Inputs - Allowed'!$A$8:$A$158,0),MATCH(AG$6,'Inputs - Allowed'!$AI$6:$AT$6,0)) / INDEX('Inputs - Allowed'!$AU$8:$AU$158,MATCH($A17,'Inputs - Allowed'!$A$8:$A$158,0))*$X17,0)</f>
        <v>0</v>
      </c>
      <c r="AH17" s="116">
        <f>IFERROR(INDEX('Inputs - Allowed'!$AI$8:$AT$158,MATCH($A17,'Inputs - Allowed'!$A$8:$A$158,0),MATCH(AH$6,'Inputs - Allowed'!$AI$6:$AT$6,0)) / INDEX('Inputs - Allowed'!$AU$8:$AU$158,MATCH($A17,'Inputs - Allowed'!$A$8:$A$158,0))*$X17,0)</f>
        <v>0</v>
      </c>
      <c r="AI17" s="116">
        <f>IFERROR(INDEX('Inputs - Allowed'!$AI$8:$AT$158,MATCH($A17,'Inputs - Allowed'!$A$8:$A$158,0),MATCH(AI$6,'Inputs - Allowed'!$AI$6:$AT$6,0)) / INDEX('Inputs - Allowed'!$AU$8:$AU$158,MATCH($A17,'Inputs - Allowed'!$A$8:$A$158,0))*$X17,0)</f>
        <v>0</v>
      </c>
      <c r="AJ17" s="116">
        <f>IFERROR(INDEX('Inputs - Allowed'!$AI$8:$AT$158,MATCH($A17,'Inputs - Allowed'!$A$8:$A$158,0),MATCH(AJ$6,'Inputs - Allowed'!$AI$6:$AT$6,0)) / INDEX('Inputs - Allowed'!$AU$8:$AU$158,MATCH($A17,'Inputs - Allowed'!$A$8:$A$158,0))*$X17,0)</f>
        <v>0</v>
      </c>
      <c r="AK17" s="36"/>
    </row>
    <row r="18" spans="1:37">
      <c r="A18" s="42">
        <v>13</v>
      </c>
      <c r="B18" s="203" t="str">
        <v>PCDW11a</v>
      </c>
      <c r="C18" s="203" t="str">
        <v>Supply</v>
      </c>
      <c r="D18" s="203" t="str">
        <v>WAFU Benefit [Low]</v>
      </c>
      <c r="E18" s="203" t="str">
        <f>_xlfn.IFNA(INDEX('Inputs - Allowed'!$B$8:$AH$250,MATCH($A18,'Inputs - Allowed'!$A$8:$A$250,0),MATCH(E$6,'Inputs - Allowed'!$B$6:$AY$6,0)),0)</f>
        <v>Enhancement</v>
      </c>
      <c r="F18" s="203" t="str">
        <f>_xlfn.IFNA(INDEX('Inputs - Allowed'!$B$8:$AH$250,MATCH($A18,'Inputs - Allowed'!$A$8:$A$250,0),MATCH(F$6,'Inputs - Allowed'!$B$6:$AY$6,0)),0)</f>
        <v>WWN+</v>
      </c>
      <c r="G18" s="203" t="str">
        <f>_xlfn.IFNA(INDEX('Inputs - Allowed'!$B$8:$AH$250,MATCH($A18,'Inputs - Allowed'!$A$8:$A$250,0),MATCH(G$6,'Inputs - Allowed'!$B$6:$AY$6,0)),0)</f>
        <v>Standard Enhancement (40:40)</v>
      </c>
      <c r="H18" s="203" t="str">
        <f>_xlfn.IFNA(INDEX('Inputs - Allowed'!$B$8:$AH$250,MATCH($A18,'Inputs - Allowed'!$A$8:$A$250,0),MATCH(H$6,'Inputs - Allowed'!$B$6:$AY$6,0)),0)</f>
        <v>Delivery Mechanism</v>
      </c>
      <c r="I18" s="203" t="str">
        <f>_xlfn.IFNA(INDEX('Inputs - Allowed'!$B$8:$AH$250,MATCH($A18,'Inputs - Allowed'!$A$8:$A$250,0),MATCH(I$6,'Inputs - Allowed'!$B$6:$AY$6,0)),0)</f>
        <v>Low</v>
      </c>
      <c r="J18" s="203" t="b">
        <f t="shared" si="0"/>
        <v>0</v>
      </c>
      <c r="K18" s="203" t="str">
        <f t="shared" si="1"/>
        <v>Low</v>
      </c>
      <c r="L18" s="203">
        <f>_xlfn.IFNA(INDEX('Inputs - Allowed'!$B$8:$AH$250,MATCH($A18,'Inputs - Allowed'!$A$8:$A$250,0),MATCH(L$6,'Inputs - Allowed'!$B$6:$AY$6,0)),0)</f>
        <v>690000</v>
      </c>
      <c r="M18" s="203">
        <f>MAX(0,-_xlfn.IFNA(INDEX('Inputs - Actual'!$I$8:$O$158,MATCH($A18,'Inputs - Actual'!$A$8:$A$158,0),MATCH(M$6,'Inputs - Actual'!$I$6:$O$6,0))-INDEX('Inputs - Allowed'!$V$8:$AB$158,MATCH($A18,'Inputs - Allowed'!$A$8:$A$158,0),MATCH(M$6,'Inputs - Allowed'!$V$6:$AB$6,0)),0))</f>
        <v>0</v>
      </c>
      <c r="N18" s="129">
        <v>690000</v>
      </c>
      <c r="O18" s="129">
        <v>690000</v>
      </c>
      <c r="P18" s="129">
        <v>690000</v>
      </c>
      <c r="Q18" s="129">
        <v>690000</v>
      </c>
      <c r="R18" s="129">
        <v>220000</v>
      </c>
      <c r="S18" s="129"/>
      <c r="T18" s="129"/>
      <c r="U18" s="129"/>
      <c r="V18" s="129"/>
      <c r="W18" s="129"/>
      <c r="X18" s="116">
        <f t="shared" si="2"/>
        <v>0</v>
      </c>
      <c r="Y18" s="76"/>
      <c r="Z18" s="76"/>
      <c r="AA18" s="116">
        <f>IFERROR(INDEX('Inputs - Allowed'!$AI$8:$AT$158,MATCH($A18,'Inputs - Allowed'!$A$8:$A$158,0),MATCH(AA$6,'Inputs - Allowed'!$AI$6:$AT$6,0)) / INDEX('Inputs - Allowed'!$AU$8:$AU$158,MATCH($A18,'Inputs - Allowed'!$A$8:$A$158,0))*$X18,0)</f>
        <v>0</v>
      </c>
      <c r="AB18" s="116">
        <f>IFERROR(INDEX('Inputs - Allowed'!$AI$8:$AT$158,MATCH($A18,'Inputs - Allowed'!$A$8:$A$158,0),MATCH(AB$6,'Inputs - Allowed'!$AI$6:$AT$6,0)) / INDEX('Inputs - Allowed'!$AU$8:$AU$158,MATCH($A18,'Inputs - Allowed'!$A$8:$A$158,0))*$X18,0)</f>
        <v>0</v>
      </c>
      <c r="AC18" s="116">
        <f>IFERROR(INDEX('Inputs - Allowed'!$AI$8:$AT$158,MATCH($A18,'Inputs - Allowed'!$A$8:$A$158,0),MATCH(AC$6,'Inputs - Allowed'!$AI$6:$AT$6,0)) / INDEX('Inputs - Allowed'!$AU$8:$AU$158,MATCH($A18,'Inputs - Allowed'!$A$8:$A$158,0))*$X18,0)</f>
        <v>0</v>
      </c>
      <c r="AD18" s="116">
        <f>IFERROR(INDEX('Inputs - Allowed'!$AI$8:$AT$158,MATCH($A18,'Inputs - Allowed'!$A$8:$A$158,0),MATCH(AD$6,'Inputs - Allowed'!$AI$6:$AT$6,0)) / INDEX('Inputs - Allowed'!$AU$8:$AU$158,MATCH($A18,'Inputs - Allowed'!$A$8:$A$158,0))*$X18,0)</f>
        <v>0</v>
      </c>
      <c r="AE18" s="116">
        <f>IFERROR(INDEX('Inputs - Allowed'!$AI$8:$AT$158,MATCH($A18,'Inputs - Allowed'!$A$8:$A$158,0),MATCH(AE$6,'Inputs - Allowed'!$AI$6:$AT$6,0)) / INDEX('Inputs - Allowed'!$AU$8:$AU$158,MATCH($A18,'Inputs - Allowed'!$A$8:$A$158,0))*$X18,0)</f>
        <v>0</v>
      </c>
      <c r="AF18" s="116">
        <f>IFERROR(INDEX('Inputs - Allowed'!$AI$8:$AT$158,MATCH($A18,'Inputs - Allowed'!$A$8:$A$158,0),MATCH(AF$6,'Inputs - Allowed'!$AI$6:$AT$6,0)) / INDEX('Inputs - Allowed'!$AU$8:$AU$158,MATCH($A18,'Inputs - Allowed'!$A$8:$A$158,0))*$X18,0)</f>
        <v>0</v>
      </c>
      <c r="AG18" s="116">
        <f>IFERROR(INDEX('Inputs - Allowed'!$AI$8:$AT$158,MATCH($A18,'Inputs - Allowed'!$A$8:$A$158,0),MATCH(AG$6,'Inputs - Allowed'!$AI$6:$AT$6,0)) / INDEX('Inputs - Allowed'!$AU$8:$AU$158,MATCH($A18,'Inputs - Allowed'!$A$8:$A$158,0))*$X18,0)</f>
        <v>0</v>
      </c>
      <c r="AH18" s="116">
        <f>IFERROR(INDEX('Inputs - Allowed'!$AI$8:$AT$158,MATCH($A18,'Inputs - Allowed'!$A$8:$A$158,0),MATCH(AH$6,'Inputs - Allowed'!$AI$6:$AT$6,0)) / INDEX('Inputs - Allowed'!$AU$8:$AU$158,MATCH($A18,'Inputs - Allowed'!$A$8:$A$158,0))*$X18,0)</f>
        <v>0</v>
      </c>
      <c r="AI18" s="116">
        <f>IFERROR(INDEX('Inputs - Allowed'!$AI$8:$AT$158,MATCH($A18,'Inputs - Allowed'!$A$8:$A$158,0),MATCH(AI$6,'Inputs - Allowed'!$AI$6:$AT$6,0)) / INDEX('Inputs - Allowed'!$AU$8:$AU$158,MATCH($A18,'Inputs - Allowed'!$A$8:$A$158,0))*$X18,0)</f>
        <v>0</v>
      </c>
      <c r="AJ18" s="116">
        <f>IFERROR(INDEX('Inputs - Allowed'!$AI$8:$AT$158,MATCH($A18,'Inputs - Allowed'!$A$8:$A$158,0),MATCH(AJ$6,'Inputs - Allowed'!$AI$6:$AT$6,0)) / INDEX('Inputs - Allowed'!$AU$8:$AU$158,MATCH($A18,'Inputs - Allowed'!$A$8:$A$158,0))*$X18,0)</f>
        <v>0</v>
      </c>
      <c r="AK18" s="36"/>
    </row>
    <row r="19" spans="1:37">
      <c r="A19" s="42">
        <v>14</v>
      </c>
      <c r="B19" s="203" t="str">
        <v>PCDW11a</v>
      </c>
      <c r="C19" s="203" t="str">
        <v>Supply</v>
      </c>
      <c r="D19" s="203" t="str">
        <v>WAFU Benefit [Very Low]</v>
      </c>
      <c r="E19" s="203" t="str">
        <f>_xlfn.IFNA(INDEX('Inputs - Allowed'!$B$8:$AH$250,MATCH($A19,'Inputs - Allowed'!$A$8:$A$250,0),MATCH(E$6,'Inputs - Allowed'!$B$6:$AY$6,0)),0)</f>
        <v>Enhancement</v>
      </c>
      <c r="F19" s="203" t="str">
        <f>_xlfn.IFNA(INDEX('Inputs - Allowed'!$B$8:$AH$250,MATCH($A19,'Inputs - Allowed'!$A$8:$A$250,0),MATCH(F$6,'Inputs - Allowed'!$B$6:$AY$6,0)),0)</f>
        <v>WWN+</v>
      </c>
      <c r="G19" s="203" t="str">
        <f>_xlfn.IFNA(INDEX('Inputs - Allowed'!$B$8:$AH$250,MATCH($A19,'Inputs - Allowed'!$A$8:$A$250,0),MATCH(G$6,'Inputs - Allowed'!$B$6:$AY$6,0)),0)</f>
        <v>Standard Enhancement (40:40)</v>
      </c>
      <c r="H19" s="203" t="str">
        <f>_xlfn.IFNA(INDEX('Inputs - Allowed'!$B$8:$AH$250,MATCH($A19,'Inputs - Allowed'!$A$8:$A$250,0),MATCH(H$6,'Inputs - Allowed'!$B$6:$AY$6,0)),0)</f>
        <v>Delivery Mechanism</v>
      </c>
      <c r="I19" s="203" t="str">
        <f>_xlfn.IFNA(INDEX('Inputs - Allowed'!$B$8:$AH$250,MATCH($A19,'Inputs - Allowed'!$A$8:$A$250,0),MATCH(I$6,'Inputs - Allowed'!$B$6:$AY$6,0)),0)</f>
        <v>Very Low</v>
      </c>
      <c r="J19" s="203" t="b">
        <f t="shared" si="0"/>
        <v>0</v>
      </c>
      <c r="K19" s="203" t="str">
        <f t="shared" si="1"/>
        <v>Very Low</v>
      </c>
      <c r="L19" s="203">
        <f>_xlfn.IFNA(INDEX('Inputs - Allowed'!$B$8:$AH$250,MATCH($A19,'Inputs - Allowed'!$A$8:$A$250,0),MATCH(L$6,'Inputs - Allowed'!$B$6:$AY$6,0)),0)</f>
        <v>70000</v>
      </c>
      <c r="M19" s="203">
        <f>MAX(0,-_xlfn.IFNA(INDEX('Inputs - Actual'!$I$8:$O$158,MATCH($A19,'Inputs - Actual'!$A$8:$A$158,0),MATCH(M$6,'Inputs - Actual'!$I$6:$O$6,0))-INDEX('Inputs - Allowed'!$V$8:$AB$158,MATCH($A19,'Inputs - Allowed'!$A$8:$A$158,0),MATCH(M$6,'Inputs - Allowed'!$V$6:$AB$6,0)),0))</f>
        <v>0</v>
      </c>
      <c r="N19" s="129">
        <v>70000</v>
      </c>
      <c r="O19" s="129">
        <v>70000</v>
      </c>
      <c r="P19" s="129">
        <v>70000</v>
      </c>
      <c r="Q19" s="129">
        <v>70000</v>
      </c>
      <c r="R19" s="129">
        <v>70000</v>
      </c>
      <c r="S19" s="129"/>
      <c r="T19" s="129"/>
      <c r="U19" s="129"/>
      <c r="V19" s="129"/>
      <c r="W19" s="129"/>
      <c r="X19" s="116">
        <f t="shared" si="2"/>
        <v>0</v>
      </c>
      <c r="Y19" s="76"/>
      <c r="Z19" s="76"/>
      <c r="AA19" s="116">
        <f>IFERROR(INDEX('Inputs - Allowed'!$AI$8:$AT$158,MATCH($A19,'Inputs - Allowed'!$A$8:$A$158,0),MATCH(AA$6,'Inputs - Allowed'!$AI$6:$AT$6,0)) / INDEX('Inputs - Allowed'!$AU$8:$AU$158,MATCH($A19,'Inputs - Allowed'!$A$8:$A$158,0))*$X19,0)</f>
        <v>0</v>
      </c>
      <c r="AB19" s="116">
        <f>IFERROR(INDEX('Inputs - Allowed'!$AI$8:$AT$158,MATCH($A19,'Inputs - Allowed'!$A$8:$A$158,0),MATCH(AB$6,'Inputs - Allowed'!$AI$6:$AT$6,0)) / INDEX('Inputs - Allowed'!$AU$8:$AU$158,MATCH($A19,'Inputs - Allowed'!$A$8:$A$158,0))*$X19,0)</f>
        <v>0</v>
      </c>
      <c r="AC19" s="116">
        <f>IFERROR(INDEX('Inputs - Allowed'!$AI$8:$AT$158,MATCH($A19,'Inputs - Allowed'!$A$8:$A$158,0),MATCH(AC$6,'Inputs - Allowed'!$AI$6:$AT$6,0)) / INDEX('Inputs - Allowed'!$AU$8:$AU$158,MATCH($A19,'Inputs - Allowed'!$A$8:$A$158,0))*$X19,0)</f>
        <v>0</v>
      </c>
      <c r="AD19" s="116">
        <f>IFERROR(INDEX('Inputs - Allowed'!$AI$8:$AT$158,MATCH($A19,'Inputs - Allowed'!$A$8:$A$158,0),MATCH(AD$6,'Inputs - Allowed'!$AI$6:$AT$6,0)) / INDEX('Inputs - Allowed'!$AU$8:$AU$158,MATCH($A19,'Inputs - Allowed'!$A$8:$A$158,0))*$X19,0)</f>
        <v>0</v>
      </c>
      <c r="AE19" s="116">
        <f>IFERROR(INDEX('Inputs - Allowed'!$AI$8:$AT$158,MATCH($A19,'Inputs - Allowed'!$A$8:$A$158,0),MATCH(AE$6,'Inputs - Allowed'!$AI$6:$AT$6,0)) / INDEX('Inputs - Allowed'!$AU$8:$AU$158,MATCH($A19,'Inputs - Allowed'!$A$8:$A$158,0))*$X19,0)</f>
        <v>0</v>
      </c>
      <c r="AF19" s="116">
        <f>IFERROR(INDEX('Inputs - Allowed'!$AI$8:$AT$158,MATCH($A19,'Inputs - Allowed'!$A$8:$A$158,0),MATCH(AF$6,'Inputs - Allowed'!$AI$6:$AT$6,0)) / INDEX('Inputs - Allowed'!$AU$8:$AU$158,MATCH($A19,'Inputs - Allowed'!$A$8:$A$158,0))*$X19,0)</f>
        <v>0</v>
      </c>
      <c r="AG19" s="116">
        <f>IFERROR(INDEX('Inputs - Allowed'!$AI$8:$AT$158,MATCH($A19,'Inputs - Allowed'!$A$8:$A$158,0),MATCH(AG$6,'Inputs - Allowed'!$AI$6:$AT$6,0)) / INDEX('Inputs - Allowed'!$AU$8:$AU$158,MATCH($A19,'Inputs - Allowed'!$A$8:$A$158,0))*$X19,0)</f>
        <v>0</v>
      </c>
      <c r="AH19" s="116">
        <f>IFERROR(INDEX('Inputs - Allowed'!$AI$8:$AT$158,MATCH($A19,'Inputs - Allowed'!$A$8:$A$158,0),MATCH(AH$6,'Inputs - Allowed'!$AI$6:$AT$6,0)) / INDEX('Inputs - Allowed'!$AU$8:$AU$158,MATCH($A19,'Inputs - Allowed'!$A$8:$A$158,0))*$X19,0)</f>
        <v>0</v>
      </c>
      <c r="AI19" s="116">
        <f>IFERROR(INDEX('Inputs - Allowed'!$AI$8:$AT$158,MATCH($A19,'Inputs - Allowed'!$A$8:$A$158,0),MATCH(AI$6,'Inputs - Allowed'!$AI$6:$AT$6,0)) / INDEX('Inputs - Allowed'!$AU$8:$AU$158,MATCH($A19,'Inputs - Allowed'!$A$8:$A$158,0))*$X19,0)</f>
        <v>0</v>
      </c>
      <c r="AJ19" s="116">
        <f>IFERROR(INDEX('Inputs - Allowed'!$AI$8:$AT$158,MATCH($A19,'Inputs - Allowed'!$A$8:$A$158,0),MATCH(AJ$6,'Inputs - Allowed'!$AI$6:$AT$6,0)) / INDEX('Inputs - Allowed'!$AU$8:$AU$158,MATCH($A19,'Inputs - Allowed'!$A$8:$A$158,0))*$X19,0)</f>
        <v>0</v>
      </c>
      <c r="AK19" s="36"/>
    </row>
    <row r="20" spans="1:37">
      <c r="A20" s="42"/>
      <c r="B20" s="203"/>
      <c r="C20" s="203"/>
      <c r="D20" s="203"/>
      <c r="E20" s="203">
        <f>_xlfn.IFNA(INDEX('Inputs - Allowed'!$B$8:$AH$250,MATCH($A20,'Inputs - Allowed'!$A$8:$A$250,0),MATCH(E$6,'Inputs - Allowed'!$B$6:$AY$6,0)),0)</f>
        <v>0</v>
      </c>
      <c r="F20" s="203">
        <f>_xlfn.IFNA(INDEX('Inputs - Allowed'!$B$8:$AH$250,MATCH($A20,'Inputs - Allowed'!$A$8:$A$250,0),MATCH(F$6,'Inputs - Allowed'!$B$6:$AY$6,0)),0)</f>
        <v>0</v>
      </c>
      <c r="G20" s="203">
        <f>_xlfn.IFNA(INDEX('Inputs - Allowed'!$B$8:$AH$250,MATCH($A20,'Inputs - Allowed'!$A$8:$A$250,0),MATCH(G$6,'Inputs - Allowed'!$B$6:$AY$6,0)),0)</f>
        <v>0</v>
      </c>
      <c r="H20" s="203">
        <f>_xlfn.IFNA(INDEX('Inputs - Allowed'!$B$8:$AH$250,MATCH($A20,'Inputs - Allowed'!$A$8:$A$250,0),MATCH(H$6,'Inputs - Allowed'!$B$6:$AY$6,0)),0)</f>
        <v>0</v>
      </c>
      <c r="I20" s="203">
        <f>_xlfn.IFNA(INDEX('Inputs - Allowed'!$B$8:$AH$250,MATCH($A20,'Inputs - Allowed'!$A$8:$A$250,0),MATCH(I$6,'Inputs - Allowed'!$B$6:$AY$6,0)),0)</f>
        <v>0</v>
      </c>
      <c r="J20" s="203">
        <f>IF(I20=0, 0, IF(I20="Total",TRUE,FALSE))</f>
        <v>0</v>
      </c>
      <c r="K20" s="203">
        <f t="shared" si="1"/>
        <v>0</v>
      </c>
      <c r="L20" s="203">
        <f>_xlfn.IFNA(INDEX('Inputs - Allowed'!$B$8:$AH$250,MATCH($A20,'Inputs - Allowed'!$A$8:$A$250,0),MATCH(L$6,'Inputs - Allowed'!$B$6:$AY$6,0)),0)</f>
        <v>0</v>
      </c>
      <c r="M20" s="203">
        <f>MAX(0,-_xlfn.IFNA(INDEX('Inputs - Actual'!$I$8:$O$158,MATCH($A20,'Inputs - Actual'!$A$8:$A$158,0),MATCH(M$6,'Inputs - Actual'!$I$6:$O$6,0))-INDEX('Inputs - Allowed'!$V$8:$AB$158,MATCH($A20,'Inputs - Allowed'!$A$8:$A$158,0),MATCH(M$6,'Inputs - Allowed'!$V$6:$AB$6,0)),0))</f>
        <v>0</v>
      </c>
      <c r="N20" s="129"/>
      <c r="O20" s="129"/>
      <c r="P20" s="129"/>
      <c r="Q20" s="129"/>
      <c r="R20" s="129"/>
      <c r="S20" s="129"/>
      <c r="T20" s="129"/>
      <c r="U20" s="129"/>
      <c r="V20" s="129"/>
      <c r="W20" s="129"/>
      <c r="X20" s="116">
        <f t="shared" si="2"/>
        <v>0</v>
      </c>
      <c r="Y20" s="76"/>
      <c r="Z20" s="76"/>
      <c r="AA20" s="116">
        <f>IFERROR(INDEX('Inputs - Allowed'!$AI$8:$AT$158,MATCH($A20,'Inputs - Allowed'!$A$8:$A$158,0),MATCH(AA$6,'Inputs - Allowed'!$AI$6:$AT$6,0)) / INDEX('Inputs - Allowed'!$AU$8:$AU$158,MATCH($A20,'Inputs - Allowed'!$A$8:$A$158,0))*$X20,0)</f>
        <v>0</v>
      </c>
      <c r="AB20" s="116">
        <f>IFERROR(INDEX('Inputs - Allowed'!$AI$8:$AT$158,MATCH($A20,'Inputs - Allowed'!$A$8:$A$158,0),MATCH(AB$6,'Inputs - Allowed'!$AI$6:$AT$6,0)) / INDEX('Inputs - Allowed'!$AU$8:$AU$158,MATCH($A20,'Inputs - Allowed'!$A$8:$A$158,0))*$X20,0)</f>
        <v>0</v>
      </c>
      <c r="AC20" s="116">
        <f>IFERROR(INDEX('Inputs - Allowed'!$AI$8:$AT$158,MATCH($A20,'Inputs - Allowed'!$A$8:$A$158,0),MATCH(AC$6,'Inputs - Allowed'!$AI$6:$AT$6,0)) / INDEX('Inputs - Allowed'!$AU$8:$AU$158,MATCH($A20,'Inputs - Allowed'!$A$8:$A$158,0))*$X20,0)</f>
        <v>0</v>
      </c>
      <c r="AD20" s="116">
        <f>IFERROR(INDEX('Inputs - Allowed'!$AI$8:$AT$158,MATCH($A20,'Inputs - Allowed'!$A$8:$A$158,0),MATCH(AD$6,'Inputs - Allowed'!$AI$6:$AT$6,0)) / INDEX('Inputs - Allowed'!$AU$8:$AU$158,MATCH($A20,'Inputs - Allowed'!$A$8:$A$158,0))*$X20,0)</f>
        <v>0</v>
      </c>
      <c r="AE20" s="116">
        <f>IFERROR(INDEX('Inputs - Allowed'!$AI$8:$AT$158,MATCH($A20,'Inputs - Allowed'!$A$8:$A$158,0),MATCH(AE$6,'Inputs - Allowed'!$AI$6:$AT$6,0)) / INDEX('Inputs - Allowed'!$AU$8:$AU$158,MATCH($A20,'Inputs - Allowed'!$A$8:$A$158,0))*$X20,0)</f>
        <v>0</v>
      </c>
      <c r="AF20" s="116">
        <f>IFERROR(INDEX('Inputs - Allowed'!$AI$8:$AT$158,MATCH($A20,'Inputs - Allowed'!$A$8:$A$158,0),MATCH(AF$6,'Inputs - Allowed'!$AI$6:$AT$6,0)) / INDEX('Inputs - Allowed'!$AU$8:$AU$158,MATCH($A20,'Inputs - Allowed'!$A$8:$A$158,0))*$X20,0)</f>
        <v>0</v>
      </c>
      <c r="AG20" s="116">
        <f>IFERROR(INDEX('Inputs - Allowed'!$AI$8:$AT$158,MATCH($A20,'Inputs - Allowed'!$A$8:$A$158,0),MATCH(AG$6,'Inputs - Allowed'!$AI$6:$AT$6,0)) / INDEX('Inputs - Allowed'!$AU$8:$AU$158,MATCH($A20,'Inputs - Allowed'!$A$8:$A$158,0))*$X20,0)</f>
        <v>0</v>
      </c>
      <c r="AH20" s="116">
        <f>IFERROR(INDEX('Inputs - Allowed'!$AI$8:$AT$158,MATCH($A20,'Inputs - Allowed'!$A$8:$A$158,0),MATCH(AH$6,'Inputs - Allowed'!$AI$6:$AT$6,0)) / INDEX('Inputs - Allowed'!$AU$8:$AU$158,MATCH($A20,'Inputs - Allowed'!$A$8:$A$158,0))*$X20,0)</f>
        <v>0</v>
      </c>
      <c r="AI20" s="116">
        <f>IFERROR(INDEX('Inputs - Allowed'!$AI$8:$AT$158,MATCH($A20,'Inputs - Allowed'!$A$8:$A$158,0),MATCH(AI$6,'Inputs - Allowed'!$AI$6:$AT$6,0)) / INDEX('Inputs - Allowed'!$AU$8:$AU$158,MATCH($A20,'Inputs - Allowed'!$A$8:$A$158,0))*$X20,0)</f>
        <v>0</v>
      </c>
      <c r="AJ20" s="116">
        <f>IFERROR(INDEX('Inputs - Allowed'!$AI$8:$AT$158,MATCH($A20,'Inputs - Allowed'!$A$8:$A$158,0),MATCH(AJ$6,'Inputs - Allowed'!$AI$6:$AT$6,0)) / INDEX('Inputs - Allowed'!$AU$8:$AU$158,MATCH($A20,'Inputs - Allowed'!$A$8:$A$158,0))*$X20,0)</f>
        <v>0</v>
      </c>
      <c r="AK20" s="36"/>
    </row>
    <row r="21" spans="1:37">
      <c r="A21" s="42"/>
      <c r="B21" s="203"/>
      <c r="C21" s="203"/>
      <c r="D21" s="203"/>
      <c r="E21" s="203">
        <f>_xlfn.IFNA(INDEX('Inputs - Allowed'!$B$8:$AH$250,MATCH($A21,'Inputs - Allowed'!$A$8:$A$250,0),MATCH(E$6,'Inputs - Allowed'!$B$6:$AY$6,0)),0)</f>
        <v>0</v>
      </c>
      <c r="F21" s="203">
        <f>_xlfn.IFNA(INDEX('Inputs - Allowed'!$B$8:$AH$250,MATCH($A21,'Inputs - Allowed'!$A$8:$A$250,0),MATCH(F$6,'Inputs - Allowed'!$B$6:$AY$6,0)),0)</f>
        <v>0</v>
      </c>
      <c r="G21" s="203">
        <f>_xlfn.IFNA(INDEX('Inputs - Allowed'!$B$8:$AH$250,MATCH($A21,'Inputs - Allowed'!$A$8:$A$250,0),MATCH(G$6,'Inputs - Allowed'!$B$6:$AY$6,0)),0)</f>
        <v>0</v>
      </c>
      <c r="H21" s="203">
        <f>_xlfn.IFNA(INDEX('Inputs - Allowed'!$B$8:$AH$250,MATCH($A21,'Inputs - Allowed'!$A$8:$A$250,0),MATCH(H$6,'Inputs - Allowed'!$B$6:$AY$6,0)),0)</f>
        <v>0</v>
      </c>
      <c r="I21" s="203">
        <f>_xlfn.IFNA(INDEX('Inputs - Allowed'!$B$8:$AH$250,MATCH($A21,'Inputs - Allowed'!$A$8:$A$250,0),MATCH(I$6,'Inputs - Allowed'!$B$6:$AY$6,0)),0)</f>
        <v>0</v>
      </c>
      <c r="J21" s="203">
        <f t="shared" ref="J21:J84" si="3">IF(I21=0, 0, IF(I21="Total",TRUE,FALSE))</f>
        <v>0</v>
      </c>
      <c r="K21" s="203">
        <f t="shared" si="1"/>
        <v>0</v>
      </c>
      <c r="L21" s="203">
        <f>_xlfn.IFNA(INDEX('Inputs - Allowed'!$B$8:$AH$250,MATCH($A21,'Inputs - Allowed'!$A$8:$A$250,0),MATCH(L$6,'Inputs - Allowed'!$B$6:$AY$6,0)),0)</f>
        <v>0</v>
      </c>
      <c r="M21" s="203">
        <f>MAX(0,-_xlfn.IFNA(INDEX('Inputs - Actual'!$I$8:$O$158,MATCH($A21,'Inputs - Actual'!$A$8:$A$158,0),MATCH(M$6,'Inputs - Actual'!$I$6:$O$6,0))-INDEX('Inputs - Allowed'!$V$8:$AB$158,MATCH($A21,'Inputs - Allowed'!$A$8:$A$158,0),MATCH(M$6,'Inputs - Allowed'!$V$6:$AB$6,0)),0))</f>
        <v>0</v>
      </c>
      <c r="N21" s="129"/>
      <c r="O21" s="129"/>
      <c r="P21" s="129"/>
      <c r="Q21" s="129"/>
      <c r="R21" s="129"/>
      <c r="S21" s="129"/>
      <c r="T21" s="129"/>
      <c r="U21" s="129"/>
      <c r="V21" s="129"/>
      <c r="W21" s="129"/>
      <c r="X21" s="116">
        <f t="shared" si="2"/>
        <v>0</v>
      </c>
      <c r="Y21" s="76"/>
      <c r="Z21" s="76"/>
      <c r="AA21" s="116">
        <f>IFERROR(INDEX('Inputs - Allowed'!$AI$8:$AT$158,MATCH($A21,'Inputs - Allowed'!$A$8:$A$158,0),MATCH(AA$6,'Inputs - Allowed'!$AI$6:$AT$6,0)) / INDEX('Inputs - Allowed'!$AU$8:$AU$158,MATCH($A21,'Inputs - Allowed'!$A$8:$A$158,0))*$X21,0)</f>
        <v>0</v>
      </c>
      <c r="AB21" s="116">
        <f>IFERROR(INDEX('Inputs - Allowed'!$AI$8:$AT$158,MATCH($A21,'Inputs - Allowed'!$A$8:$A$158,0),MATCH(AB$6,'Inputs - Allowed'!$AI$6:$AT$6,0)) / INDEX('Inputs - Allowed'!$AU$8:$AU$158,MATCH($A21,'Inputs - Allowed'!$A$8:$A$158,0))*$X21,0)</f>
        <v>0</v>
      </c>
      <c r="AC21" s="116">
        <f>IFERROR(INDEX('Inputs - Allowed'!$AI$8:$AT$158,MATCH($A21,'Inputs - Allowed'!$A$8:$A$158,0),MATCH(AC$6,'Inputs - Allowed'!$AI$6:$AT$6,0)) / INDEX('Inputs - Allowed'!$AU$8:$AU$158,MATCH($A21,'Inputs - Allowed'!$A$8:$A$158,0))*$X21,0)</f>
        <v>0</v>
      </c>
      <c r="AD21" s="116">
        <f>IFERROR(INDEX('Inputs - Allowed'!$AI$8:$AT$158,MATCH($A21,'Inputs - Allowed'!$A$8:$A$158,0),MATCH(AD$6,'Inputs - Allowed'!$AI$6:$AT$6,0)) / INDEX('Inputs - Allowed'!$AU$8:$AU$158,MATCH($A21,'Inputs - Allowed'!$A$8:$A$158,0))*$X21,0)</f>
        <v>0</v>
      </c>
      <c r="AE21" s="116">
        <f>IFERROR(INDEX('Inputs - Allowed'!$AI$8:$AT$158,MATCH($A21,'Inputs - Allowed'!$A$8:$A$158,0),MATCH(AE$6,'Inputs - Allowed'!$AI$6:$AT$6,0)) / INDEX('Inputs - Allowed'!$AU$8:$AU$158,MATCH($A21,'Inputs - Allowed'!$A$8:$A$158,0))*$X21,0)</f>
        <v>0</v>
      </c>
      <c r="AF21" s="116">
        <f>IFERROR(INDEX('Inputs - Allowed'!$AI$8:$AT$158,MATCH($A21,'Inputs - Allowed'!$A$8:$A$158,0),MATCH(AF$6,'Inputs - Allowed'!$AI$6:$AT$6,0)) / INDEX('Inputs - Allowed'!$AU$8:$AU$158,MATCH($A21,'Inputs - Allowed'!$A$8:$A$158,0))*$X21,0)</f>
        <v>0</v>
      </c>
      <c r="AG21" s="116">
        <f>IFERROR(INDEX('Inputs - Allowed'!$AI$8:$AT$158,MATCH($A21,'Inputs - Allowed'!$A$8:$A$158,0),MATCH(AG$6,'Inputs - Allowed'!$AI$6:$AT$6,0)) / INDEX('Inputs - Allowed'!$AU$8:$AU$158,MATCH($A21,'Inputs - Allowed'!$A$8:$A$158,0))*$X21,0)</f>
        <v>0</v>
      </c>
      <c r="AH21" s="116">
        <f>IFERROR(INDEX('Inputs - Allowed'!$AI$8:$AT$158,MATCH($A21,'Inputs - Allowed'!$A$8:$A$158,0),MATCH(AH$6,'Inputs - Allowed'!$AI$6:$AT$6,0)) / INDEX('Inputs - Allowed'!$AU$8:$AU$158,MATCH($A21,'Inputs - Allowed'!$A$8:$A$158,0))*$X21,0)</f>
        <v>0</v>
      </c>
      <c r="AI21" s="116">
        <f>IFERROR(INDEX('Inputs - Allowed'!$AI$8:$AT$158,MATCH($A21,'Inputs - Allowed'!$A$8:$A$158,0),MATCH(AI$6,'Inputs - Allowed'!$AI$6:$AT$6,0)) / INDEX('Inputs - Allowed'!$AU$8:$AU$158,MATCH($A21,'Inputs - Allowed'!$A$8:$A$158,0))*$X21,0)</f>
        <v>0</v>
      </c>
      <c r="AJ21" s="116">
        <f>IFERROR(INDEX('Inputs - Allowed'!$AI$8:$AT$158,MATCH($A21,'Inputs - Allowed'!$A$8:$A$158,0),MATCH(AJ$6,'Inputs - Allowed'!$AI$6:$AT$6,0)) / INDEX('Inputs - Allowed'!$AU$8:$AU$158,MATCH($A21,'Inputs - Allowed'!$A$8:$A$158,0))*$X21,0)</f>
        <v>0</v>
      </c>
      <c r="AK21" s="36"/>
    </row>
    <row r="22" spans="1:37">
      <c r="A22" s="42"/>
      <c r="B22" s="203"/>
      <c r="C22" s="203"/>
      <c r="D22" s="203"/>
      <c r="E22" s="203">
        <f>_xlfn.IFNA(INDEX('Inputs - Allowed'!$B$8:$AH$250,MATCH($A22,'Inputs - Allowed'!$A$8:$A$250,0),MATCH(E$6,'Inputs - Allowed'!$B$6:$AY$6,0)),0)</f>
        <v>0</v>
      </c>
      <c r="F22" s="203">
        <f>_xlfn.IFNA(INDEX('Inputs - Allowed'!$B$8:$AH$250,MATCH($A22,'Inputs - Allowed'!$A$8:$A$250,0),MATCH(F$6,'Inputs - Allowed'!$B$6:$AY$6,0)),0)</f>
        <v>0</v>
      </c>
      <c r="G22" s="203">
        <f>_xlfn.IFNA(INDEX('Inputs - Allowed'!$B$8:$AH$250,MATCH($A22,'Inputs - Allowed'!$A$8:$A$250,0),MATCH(G$6,'Inputs - Allowed'!$B$6:$AY$6,0)),0)</f>
        <v>0</v>
      </c>
      <c r="H22" s="203">
        <f>_xlfn.IFNA(INDEX('Inputs - Allowed'!$B$8:$AH$250,MATCH($A22,'Inputs - Allowed'!$A$8:$A$250,0),MATCH(H$6,'Inputs - Allowed'!$B$6:$AY$6,0)),0)</f>
        <v>0</v>
      </c>
      <c r="I22" s="203">
        <f>_xlfn.IFNA(INDEX('Inputs - Allowed'!$B$8:$AH$250,MATCH($A22,'Inputs - Allowed'!$A$8:$A$250,0),MATCH(I$6,'Inputs - Allowed'!$B$6:$AY$6,0)),0)</f>
        <v>0</v>
      </c>
      <c r="J22" s="203">
        <f t="shared" si="3"/>
        <v>0</v>
      </c>
      <c r="K22" s="203">
        <f t="shared" si="1"/>
        <v>0</v>
      </c>
      <c r="L22" s="203">
        <f>_xlfn.IFNA(INDEX('Inputs - Allowed'!$B$8:$AH$250,MATCH($A22,'Inputs - Allowed'!$A$8:$A$250,0),MATCH(L$6,'Inputs - Allowed'!$B$6:$AY$6,0)),0)</f>
        <v>0</v>
      </c>
      <c r="M22" s="203">
        <f>MAX(0,-_xlfn.IFNA(INDEX('Inputs - Actual'!$I$8:$O$158,MATCH($A22,'Inputs - Actual'!$A$8:$A$158,0),MATCH(M$6,'Inputs - Actual'!$I$6:$O$6,0))-INDEX('Inputs - Allowed'!$V$8:$AB$158,MATCH($A22,'Inputs - Allowed'!$A$8:$A$158,0),MATCH(M$6,'Inputs - Allowed'!$V$6:$AB$6,0)),0))</f>
        <v>0</v>
      </c>
      <c r="N22" s="129"/>
      <c r="O22" s="129"/>
      <c r="P22" s="129"/>
      <c r="Q22" s="129"/>
      <c r="R22" s="129"/>
      <c r="S22" s="129"/>
      <c r="T22" s="129"/>
      <c r="U22" s="129"/>
      <c r="V22" s="129"/>
      <c r="W22" s="129"/>
      <c r="X22" s="116">
        <f t="shared" si="2"/>
        <v>0</v>
      </c>
      <c r="Y22" s="76"/>
      <c r="Z22" s="76"/>
      <c r="AA22" s="116">
        <f>IFERROR(INDEX('Inputs - Allowed'!$AI$8:$AT$158,MATCH($A22,'Inputs - Allowed'!$A$8:$A$158,0),MATCH(AA$6,'Inputs - Allowed'!$AI$6:$AT$6,0)) / INDEX('Inputs - Allowed'!$AU$8:$AU$158,MATCH($A22,'Inputs - Allowed'!$A$8:$A$158,0))*$X22,0)</f>
        <v>0</v>
      </c>
      <c r="AB22" s="116">
        <f>IFERROR(INDEX('Inputs - Allowed'!$AI$8:$AT$158,MATCH($A22,'Inputs - Allowed'!$A$8:$A$158,0),MATCH(AB$6,'Inputs - Allowed'!$AI$6:$AT$6,0)) / INDEX('Inputs - Allowed'!$AU$8:$AU$158,MATCH($A22,'Inputs - Allowed'!$A$8:$A$158,0))*$X22,0)</f>
        <v>0</v>
      </c>
      <c r="AC22" s="116">
        <f>IFERROR(INDEX('Inputs - Allowed'!$AI$8:$AT$158,MATCH($A22,'Inputs - Allowed'!$A$8:$A$158,0),MATCH(AC$6,'Inputs - Allowed'!$AI$6:$AT$6,0)) / INDEX('Inputs - Allowed'!$AU$8:$AU$158,MATCH($A22,'Inputs - Allowed'!$A$8:$A$158,0))*$X22,0)</f>
        <v>0</v>
      </c>
      <c r="AD22" s="116">
        <f>IFERROR(INDEX('Inputs - Allowed'!$AI$8:$AT$158,MATCH($A22,'Inputs - Allowed'!$A$8:$A$158,0),MATCH(AD$6,'Inputs - Allowed'!$AI$6:$AT$6,0)) / INDEX('Inputs - Allowed'!$AU$8:$AU$158,MATCH($A22,'Inputs - Allowed'!$A$8:$A$158,0))*$X22,0)</f>
        <v>0</v>
      </c>
      <c r="AE22" s="116">
        <f>IFERROR(INDEX('Inputs - Allowed'!$AI$8:$AT$158,MATCH($A22,'Inputs - Allowed'!$A$8:$A$158,0),MATCH(AE$6,'Inputs - Allowed'!$AI$6:$AT$6,0)) / INDEX('Inputs - Allowed'!$AU$8:$AU$158,MATCH($A22,'Inputs - Allowed'!$A$8:$A$158,0))*$X22,0)</f>
        <v>0</v>
      </c>
      <c r="AF22" s="116">
        <f>IFERROR(INDEX('Inputs - Allowed'!$AI$8:$AT$158,MATCH($A22,'Inputs - Allowed'!$A$8:$A$158,0),MATCH(AF$6,'Inputs - Allowed'!$AI$6:$AT$6,0)) / INDEX('Inputs - Allowed'!$AU$8:$AU$158,MATCH($A22,'Inputs - Allowed'!$A$8:$A$158,0))*$X22,0)</f>
        <v>0</v>
      </c>
      <c r="AG22" s="116">
        <f>IFERROR(INDEX('Inputs - Allowed'!$AI$8:$AT$158,MATCH($A22,'Inputs - Allowed'!$A$8:$A$158,0),MATCH(AG$6,'Inputs - Allowed'!$AI$6:$AT$6,0)) / INDEX('Inputs - Allowed'!$AU$8:$AU$158,MATCH($A22,'Inputs - Allowed'!$A$8:$A$158,0))*$X22,0)</f>
        <v>0</v>
      </c>
      <c r="AH22" s="116">
        <f>IFERROR(INDEX('Inputs - Allowed'!$AI$8:$AT$158,MATCH($A22,'Inputs - Allowed'!$A$8:$A$158,0),MATCH(AH$6,'Inputs - Allowed'!$AI$6:$AT$6,0)) / INDEX('Inputs - Allowed'!$AU$8:$AU$158,MATCH($A22,'Inputs - Allowed'!$A$8:$A$158,0))*$X22,0)</f>
        <v>0</v>
      </c>
      <c r="AI22" s="116">
        <f>IFERROR(INDEX('Inputs - Allowed'!$AI$8:$AT$158,MATCH($A22,'Inputs - Allowed'!$A$8:$A$158,0),MATCH(AI$6,'Inputs - Allowed'!$AI$6:$AT$6,0)) / INDEX('Inputs - Allowed'!$AU$8:$AU$158,MATCH($A22,'Inputs - Allowed'!$A$8:$A$158,0))*$X22,0)</f>
        <v>0</v>
      </c>
      <c r="AJ22" s="116">
        <f>IFERROR(INDEX('Inputs - Allowed'!$AI$8:$AT$158,MATCH($A22,'Inputs - Allowed'!$A$8:$A$158,0),MATCH(AJ$6,'Inputs - Allowed'!$AI$6:$AT$6,0)) / INDEX('Inputs - Allowed'!$AU$8:$AU$158,MATCH($A22,'Inputs - Allowed'!$A$8:$A$158,0))*$X22,0)</f>
        <v>0</v>
      </c>
      <c r="AK22" s="36"/>
    </row>
    <row r="23" spans="1:37">
      <c r="A23" s="42"/>
      <c r="B23" s="203"/>
      <c r="C23" s="203"/>
      <c r="D23" s="203"/>
      <c r="E23" s="203">
        <f>_xlfn.IFNA(INDEX('Inputs - Allowed'!$B$8:$AH$250,MATCH($A23,'Inputs - Allowed'!$A$8:$A$250,0),MATCH(E$6,'Inputs - Allowed'!$B$6:$AY$6,0)),0)</f>
        <v>0</v>
      </c>
      <c r="F23" s="203">
        <f>_xlfn.IFNA(INDEX('Inputs - Allowed'!$B$8:$AH$250,MATCH($A23,'Inputs - Allowed'!$A$8:$A$250,0),MATCH(F$6,'Inputs - Allowed'!$B$6:$AY$6,0)),0)</f>
        <v>0</v>
      </c>
      <c r="G23" s="203">
        <f>_xlfn.IFNA(INDEX('Inputs - Allowed'!$B$8:$AH$250,MATCH($A23,'Inputs - Allowed'!$A$8:$A$250,0),MATCH(G$6,'Inputs - Allowed'!$B$6:$AY$6,0)),0)</f>
        <v>0</v>
      </c>
      <c r="H23" s="203">
        <f>_xlfn.IFNA(INDEX('Inputs - Allowed'!$B$8:$AH$250,MATCH($A23,'Inputs - Allowed'!$A$8:$A$250,0),MATCH(H$6,'Inputs - Allowed'!$B$6:$AY$6,0)),0)</f>
        <v>0</v>
      </c>
      <c r="I23" s="203">
        <f>_xlfn.IFNA(INDEX('Inputs - Allowed'!$B$8:$AH$250,MATCH($A23,'Inputs - Allowed'!$A$8:$A$250,0),MATCH(I$6,'Inputs - Allowed'!$B$6:$AY$6,0)),0)</f>
        <v>0</v>
      </c>
      <c r="J23" s="203">
        <f t="shared" si="3"/>
        <v>0</v>
      </c>
      <c r="K23" s="203">
        <f t="shared" si="1"/>
        <v>0</v>
      </c>
      <c r="L23" s="203">
        <f>_xlfn.IFNA(INDEX('Inputs - Allowed'!$B$8:$AH$250,MATCH($A23,'Inputs - Allowed'!$A$8:$A$250,0),MATCH(L$6,'Inputs - Allowed'!$B$6:$AY$6,0)),0)</f>
        <v>0</v>
      </c>
      <c r="M23" s="203">
        <f>MAX(0,-_xlfn.IFNA(INDEX('Inputs - Actual'!$I$8:$O$158,MATCH($A23,'Inputs - Actual'!$A$8:$A$158,0),MATCH(M$6,'Inputs - Actual'!$I$6:$O$6,0))-INDEX('Inputs - Allowed'!$V$8:$AB$158,MATCH($A23,'Inputs - Allowed'!$A$8:$A$158,0),MATCH(M$6,'Inputs - Allowed'!$V$6:$AB$6,0)),0))</f>
        <v>0</v>
      </c>
      <c r="N23" s="129"/>
      <c r="O23" s="129"/>
      <c r="P23" s="129"/>
      <c r="Q23" s="129"/>
      <c r="R23" s="129"/>
      <c r="S23" s="129"/>
      <c r="T23" s="129"/>
      <c r="U23" s="129"/>
      <c r="V23" s="129"/>
      <c r="W23" s="129"/>
      <c r="X23" s="116">
        <f t="shared" si="2"/>
        <v>0</v>
      </c>
      <c r="Y23" s="76"/>
      <c r="Z23" s="76"/>
      <c r="AA23" s="116">
        <f>IFERROR(INDEX('Inputs - Allowed'!$AI$8:$AT$158,MATCH($A23,'Inputs - Allowed'!$A$8:$A$158,0),MATCH(AA$6,'Inputs - Allowed'!$AI$6:$AT$6,0)) / INDEX('Inputs - Allowed'!$AU$8:$AU$158,MATCH($A23,'Inputs - Allowed'!$A$8:$A$158,0))*$X23,0)</f>
        <v>0</v>
      </c>
      <c r="AB23" s="116">
        <f>IFERROR(INDEX('Inputs - Allowed'!$AI$8:$AT$158,MATCH($A23,'Inputs - Allowed'!$A$8:$A$158,0),MATCH(AB$6,'Inputs - Allowed'!$AI$6:$AT$6,0)) / INDEX('Inputs - Allowed'!$AU$8:$AU$158,MATCH($A23,'Inputs - Allowed'!$A$8:$A$158,0))*$X23,0)</f>
        <v>0</v>
      </c>
      <c r="AC23" s="116">
        <f>IFERROR(INDEX('Inputs - Allowed'!$AI$8:$AT$158,MATCH($A23,'Inputs - Allowed'!$A$8:$A$158,0),MATCH(AC$6,'Inputs - Allowed'!$AI$6:$AT$6,0)) / INDEX('Inputs - Allowed'!$AU$8:$AU$158,MATCH($A23,'Inputs - Allowed'!$A$8:$A$158,0))*$X23,0)</f>
        <v>0</v>
      </c>
      <c r="AD23" s="116">
        <f>IFERROR(INDEX('Inputs - Allowed'!$AI$8:$AT$158,MATCH($A23,'Inputs - Allowed'!$A$8:$A$158,0),MATCH(AD$6,'Inputs - Allowed'!$AI$6:$AT$6,0)) / INDEX('Inputs - Allowed'!$AU$8:$AU$158,MATCH($A23,'Inputs - Allowed'!$A$8:$A$158,0))*$X23,0)</f>
        <v>0</v>
      </c>
      <c r="AE23" s="116">
        <f>IFERROR(INDEX('Inputs - Allowed'!$AI$8:$AT$158,MATCH($A23,'Inputs - Allowed'!$A$8:$A$158,0),MATCH(AE$6,'Inputs - Allowed'!$AI$6:$AT$6,0)) / INDEX('Inputs - Allowed'!$AU$8:$AU$158,MATCH($A23,'Inputs - Allowed'!$A$8:$A$158,0))*$X23,0)</f>
        <v>0</v>
      </c>
      <c r="AF23" s="116">
        <f>IFERROR(INDEX('Inputs - Allowed'!$AI$8:$AT$158,MATCH($A23,'Inputs - Allowed'!$A$8:$A$158,0),MATCH(AF$6,'Inputs - Allowed'!$AI$6:$AT$6,0)) / INDEX('Inputs - Allowed'!$AU$8:$AU$158,MATCH($A23,'Inputs - Allowed'!$A$8:$A$158,0))*$X23,0)</f>
        <v>0</v>
      </c>
      <c r="AG23" s="116">
        <f>IFERROR(INDEX('Inputs - Allowed'!$AI$8:$AT$158,MATCH($A23,'Inputs - Allowed'!$A$8:$A$158,0),MATCH(AG$6,'Inputs - Allowed'!$AI$6:$AT$6,0)) / INDEX('Inputs - Allowed'!$AU$8:$AU$158,MATCH($A23,'Inputs - Allowed'!$A$8:$A$158,0))*$X23,0)</f>
        <v>0</v>
      </c>
      <c r="AH23" s="116">
        <f>IFERROR(INDEX('Inputs - Allowed'!$AI$8:$AT$158,MATCH($A23,'Inputs - Allowed'!$A$8:$A$158,0),MATCH(AH$6,'Inputs - Allowed'!$AI$6:$AT$6,0)) / INDEX('Inputs - Allowed'!$AU$8:$AU$158,MATCH($A23,'Inputs - Allowed'!$A$8:$A$158,0))*$X23,0)</f>
        <v>0</v>
      </c>
      <c r="AI23" s="116">
        <f>IFERROR(INDEX('Inputs - Allowed'!$AI$8:$AT$158,MATCH($A23,'Inputs - Allowed'!$A$8:$A$158,0),MATCH(AI$6,'Inputs - Allowed'!$AI$6:$AT$6,0)) / INDEX('Inputs - Allowed'!$AU$8:$AU$158,MATCH($A23,'Inputs - Allowed'!$A$8:$A$158,0))*$X23,0)</f>
        <v>0</v>
      </c>
      <c r="AJ23" s="116">
        <f>IFERROR(INDEX('Inputs - Allowed'!$AI$8:$AT$158,MATCH($A23,'Inputs - Allowed'!$A$8:$A$158,0),MATCH(AJ$6,'Inputs - Allowed'!$AI$6:$AT$6,0)) / INDEX('Inputs - Allowed'!$AU$8:$AU$158,MATCH($A23,'Inputs - Allowed'!$A$8:$A$158,0))*$X23,0)</f>
        <v>0</v>
      </c>
      <c r="AK23" s="36"/>
    </row>
    <row r="24" spans="1:37">
      <c r="A24" s="42"/>
      <c r="B24" s="203"/>
      <c r="C24" s="203"/>
      <c r="D24" s="203"/>
      <c r="E24" s="203">
        <f>_xlfn.IFNA(INDEX('Inputs - Allowed'!$B$8:$AH$250,MATCH($A24,'Inputs - Allowed'!$A$8:$A$250,0),MATCH(E$6,'Inputs - Allowed'!$B$6:$AY$6,0)),0)</f>
        <v>0</v>
      </c>
      <c r="F24" s="203">
        <f>_xlfn.IFNA(INDEX('Inputs - Allowed'!$B$8:$AH$250,MATCH($A24,'Inputs - Allowed'!$A$8:$A$250,0),MATCH(F$6,'Inputs - Allowed'!$B$6:$AY$6,0)),0)</f>
        <v>0</v>
      </c>
      <c r="G24" s="203">
        <f>_xlfn.IFNA(INDEX('Inputs - Allowed'!$B$8:$AH$250,MATCH($A24,'Inputs - Allowed'!$A$8:$A$250,0),MATCH(G$6,'Inputs - Allowed'!$B$6:$AY$6,0)),0)</f>
        <v>0</v>
      </c>
      <c r="H24" s="203">
        <f>_xlfn.IFNA(INDEX('Inputs - Allowed'!$B$8:$AH$250,MATCH($A24,'Inputs - Allowed'!$A$8:$A$250,0),MATCH(H$6,'Inputs - Allowed'!$B$6:$AY$6,0)),0)</f>
        <v>0</v>
      </c>
      <c r="I24" s="203">
        <f>_xlfn.IFNA(INDEX('Inputs - Allowed'!$B$8:$AH$250,MATCH($A24,'Inputs - Allowed'!$A$8:$A$250,0),MATCH(I$6,'Inputs - Allowed'!$B$6:$AY$6,0)),0)</f>
        <v>0</v>
      </c>
      <c r="J24" s="203">
        <f t="shared" si="3"/>
        <v>0</v>
      </c>
      <c r="K24" s="203">
        <f t="shared" si="1"/>
        <v>0</v>
      </c>
      <c r="L24" s="203">
        <f>_xlfn.IFNA(INDEX('Inputs - Allowed'!$B$8:$AH$250,MATCH($A24,'Inputs - Allowed'!$A$8:$A$250,0),MATCH(L$6,'Inputs - Allowed'!$B$6:$AY$6,0)),0)</f>
        <v>0</v>
      </c>
      <c r="M24" s="203">
        <f>MAX(0,-_xlfn.IFNA(INDEX('Inputs - Actual'!$I$8:$O$158,MATCH($A24,'Inputs - Actual'!$A$8:$A$158,0),MATCH(M$6,'Inputs - Actual'!$I$6:$O$6,0))-INDEX('Inputs - Allowed'!$V$8:$AB$158,MATCH($A24,'Inputs - Allowed'!$A$8:$A$158,0),MATCH(M$6,'Inputs - Allowed'!$V$6:$AB$6,0)),0))</f>
        <v>0</v>
      </c>
      <c r="N24" s="129"/>
      <c r="O24" s="129"/>
      <c r="P24" s="129"/>
      <c r="Q24" s="129"/>
      <c r="R24" s="129"/>
      <c r="S24" s="129"/>
      <c r="T24" s="129"/>
      <c r="U24" s="129"/>
      <c r="V24" s="129"/>
      <c r="W24" s="129"/>
      <c r="X24" s="116">
        <f t="shared" si="2"/>
        <v>0</v>
      </c>
      <c r="Y24" s="76"/>
      <c r="Z24" s="76"/>
      <c r="AA24" s="116">
        <f>IFERROR(INDEX('Inputs - Allowed'!$AI$8:$AT$158,MATCH($A24,'Inputs - Allowed'!$A$8:$A$158,0),MATCH(AA$6,'Inputs - Allowed'!$AI$6:$AT$6,0)) / INDEX('Inputs - Allowed'!$AU$8:$AU$158,MATCH($A24,'Inputs - Allowed'!$A$8:$A$158,0))*$X24,0)</f>
        <v>0</v>
      </c>
      <c r="AB24" s="116">
        <f>IFERROR(INDEX('Inputs - Allowed'!$AI$8:$AT$158,MATCH($A24,'Inputs - Allowed'!$A$8:$A$158,0),MATCH(AB$6,'Inputs - Allowed'!$AI$6:$AT$6,0)) / INDEX('Inputs - Allowed'!$AU$8:$AU$158,MATCH($A24,'Inputs - Allowed'!$A$8:$A$158,0))*$X24,0)</f>
        <v>0</v>
      </c>
      <c r="AC24" s="116">
        <f>IFERROR(INDEX('Inputs - Allowed'!$AI$8:$AT$158,MATCH($A24,'Inputs - Allowed'!$A$8:$A$158,0),MATCH(AC$6,'Inputs - Allowed'!$AI$6:$AT$6,0)) / INDEX('Inputs - Allowed'!$AU$8:$AU$158,MATCH($A24,'Inputs - Allowed'!$A$8:$A$158,0))*$X24,0)</f>
        <v>0</v>
      </c>
      <c r="AD24" s="116">
        <f>IFERROR(INDEX('Inputs - Allowed'!$AI$8:$AT$158,MATCH($A24,'Inputs - Allowed'!$A$8:$A$158,0),MATCH(AD$6,'Inputs - Allowed'!$AI$6:$AT$6,0)) / INDEX('Inputs - Allowed'!$AU$8:$AU$158,MATCH($A24,'Inputs - Allowed'!$A$8:$A$158,0))*$X24,0)</f>
        <v>0</v>
      </c>
      <c r="AE24" s="116">
        <f>IFERROR(INDEX('Inputs - Allowed'!$AI$8:$AT$158,MATCH($A24,'Inputs - Allowed'!$A$8:$A$158,0),MATCH(AE$6,'Inputs - Allowed'!$AI$6:$AT$6,0)) / INDEX('Inputs - Allowed'!$AU$8:$AU$158,MATCH($A24,'Inputs - Allowed'!$A$8:$A$158,0))*$X24,0)</f>
        <v>0</v>
      </c>
      <c r="AF24" s="116">
        <f>IFERROR(INDEX('Inputs - Allowed'!$AI$8:$AT$158,MATCH($A24,'Inputs - Allowed'!$A$8:$A$158,0),MATCH(AF$6,'Inputs - Allowed'!$AI$6:$AT$6,0)) / INDEX('Inputs - Allowed'!$AU$8:$AU$158,MATCH($A24,'Inputs - Allowed'!$A$8:$A$158,0))*$X24,0)</f>
        <v>0</v>
      </c>
      <c r="AG24" s="116">
        <f>IFERROR(INDEX('Inputs - Allowed'!$AI$8:$AT$158,MATCH($A24,'Inputs - Allowed'!$A$8:$A$158,0),MATCH(AG$6,'Inputs - Allowed'!$AI$6:$AT$6,0)) / INDEX('Inputs - Allowed'!$AU$8:$AU$158,MATCH($A24,'Inputs - Allowed'!$A$8:$A$158,0))*$X24,0)</f>
        <v>0</v>
      </c>
      <c r="AH24" s="116">
        <f>IFERROR(INDEX('Inputs - Allowed'!$AI$8:$AT$158,MATCH($A24,'Inputs - Allowed'!$A$8:$A$158,0),MATCH(AH$6,'Inputs - Allowed'!$AI$6:$AT$6,0)) / INDEX('Inputs - Allowed'!$AU$8:$AU$158,MATCH($A24,'Inputs - Allowed'!$A$8:$A$158,0))*$X24,0)</f>
        <v>0</v>
      </c>
      <c r="AI24" s="116">
        <f>IFERROR(INDEX('Inputs - Allowed'!$AI$8:$AT$158,MATCH($A24,'Inputs - Allowed'!$A$8:$A$158,0),MATCH(AI$6,'Inputs - Allowed'!$AI$6:$AT$6,0)) / INDEX('Inputs - Allowed'!$AU$8:$AU$158,MATCH($A24,'Inputs - Allowed'!$A$8:$A$158,0))*$X24,0)</f>
        <v>0</v>
      </c>
      <c r="AJ24" s="116">
        <f>IFERROR(INDEX('Inputs - Allowed'!$AI$8:$AT$158,MATCH($A24,'Inputs - Allowed'!$A$8:$A$158,0),MATCH(AJ$6,'Inputs - Allowed'!$AI$6:$AT$6,0)) / INDEX('Inputs - Allowed'!$AU$8:$AU$158,MATCH($A24,'Inputs - Allowed'!$A$8:$A$158,0))*$X24,0)</f>
        <v>0</v>
      </c>
      <c r="AK24" s="36"/>
    </row>
    <row r="25" spans="1:37">
      <c r="A25" s="42"/>
      <c r="B25" s="203"/>
      <c r="C25" s="203"/>
      <c r="D25" s="203"/>
      <c r="E25" s="203">
        <f>_xlfn.IFNA(INDEX('Inputs - Allowed'!$B$8:$AH$250,MATCH($A25,'Inputs - Allowed'!$A$8:$A$250,0),MATCH(E$6,'Inputs - Allowed'!$B$6:$AY$6,0)),0)</f>
        <v>0</v>
      </c>
      <c r="F25" s="203">
        <f>_xlfn.IFNA(INDEX('Inputs - Allowed'!$B$8:$AH$250,MATCH($A25,'Inputs - Allowed'!$A$8:$A$250,0),MATCH(F$6,'Inputs - Allowed'!$B$6:$AY$6,0)),0)</f>
        <v>0</v>
      </c>
      <c r="G25" s="203">
        <f>_xlfn.IFNA(INDEX('Inputs - Allowed'!$B$8:$AH$250,MATCH($A25,'Inputs - Allowed'!$A$8:$A$250,0),MATCH(G$6,'Inputs - Allowed'!$B$6:$AY$6,0)),0)</f>
        <v>0</v>
      </c>
      <c r="H25" s="203">
        <f>_xlfn.IFNA(INDEX('Inputs - Allowed'!$B$8:$AH$250,MATCH($A25,'Inputs - Allowed'!$A$8:$A$250,0),MATCH(H$6,'Inputs - Allowed'!$B$6:$AY$6,0)),0)</f>
        <v>0</v>
      </c>
      <c r="I25" s="203">
        <f>_xlfn.IFNA(INDEX('Inputs - Allowed'!$B$8:$AH$250,MATCH($A25,'Inputs - Allowed'!$A$8:$A$250,0),MATCH(I$6,'Inputs - Allowed'!$B$6:$AY$6,0)),0)</f>
        <v>0</v>
      </c>
      <c r="J25" s="203">
        <f t="shared" si="3"/>
        <v>0</v>
      </c>
      <c r="K25" s="203">
        <f t="shared" si="1"/>
        <v>0</v>
      </c>
      <c r="L25" s="203">
        <f>_xlfn.IFNA(INDEX('Inputs - Allowed'!$B$8:$AH$250,MATCH($A25,'Inputs - Allowed'!$A$8:$A$250,0),MATCH(L$6,'Inputs - Allowed'!$B$6:$AY$6,0)),0)</f>
        <v>0</v>
      </c>
      <c r="M25" s="203">
        <f>MAX(0,-_xlfn.IFNA(INDEX('Inputs - Actual'!$I$8:$O$158,MATCH($A25,'Inputs - Actual'!$A$8:$A$158,0),MATCH(M$6,'Inputs - Actual'!$I$6:$O$6,0))-INDEX('Inputs - Allowed'!$V$8:$AB$158,MATCH($A25,'Inputs - Allowed'!$A$8:$A$158,0),MATCH(M$6,'Inputs - Allowed'!$V$6:$AB$6,0)),0))</f>
        <v>0</v>
      </c>
      <c r="N25" s="129"/>
      <c r="O25" s="129"/>
      <c r="P25" s="129"/>
      <c r="Q25" s="129"/>
      <c r="R25" s="129"/>
      <c r="S25" s="129"/>
      <c r="T25" s="129"/>
      <c r="U25" s="129"/>
      <c r="V25" s="129"/>
      <c r="W25" s="129"/>
      <c r="X25" s="116">
        <f t="shared" si="2"/>
        <v>0</v>
      </c>
      <c r="Y25" s="76"/>
      <c r="Z25" s="76"/>
      <c r="AA25" s="116">
        <f>IFERROR(INDEX('Inputs - Allowed'!$AI$8:$AT$158,MATCH($A25,'Inputs - Allowed'!$A$8:$A$158,0),MATCH(AA$6,'Inputs - Allowed'!$AI$6:$AT$6,0)) / INDEX('Inputs - Allowed'!$AU$8:$AU$158,MATCH($A25,'Inputs - Allowed'!$A$8:$A$158,0))*$X25,0)</f>
        <v>0</v>
      </c>
      <c r="AB25" s="116">
        <f>IFERROR(INDEX('Inputs - Allowed'!$AI$8:$AT$158,MATCH($A25,'Inputs - Allowed'!$A$8:$A$158,0),MATCH(AB$6,'Inputs - Allowed'!$AI$6:$AT$6,0)) / INDEX('Inputs - Allowed'!$AU$8:$AU$158,MATCH($A25,'Inputs - Allowed'!$A$8:$A$158,0))*$X25,0)</f>
        <v>0</v>
      </c>
      <c r="AC25" s="116">
        <f>IFERROR(INDEX('Inputs - Allowed'!$AI$8:$AT$158,MATCH($A25,'Inputs - Allowed'!$A$8:$A$158,0),MATCH(AC$6,'Inputs - Allowed'!$AI$6:$AT$6,0)) / INDEX('Inputs - Allowed'!$AU$8:$AU$158,MATCH($A25,'Inputs - Allowed'!$A$8:$A$158,0))*$X25,0)</f>
        <v>0</v>
      </c>
      <c r="AD25" s="116">
        <f>IFERROR(INDEX('Inputs - Allowed'!$AI$8:$AT$158,MATCH($A25,'Inputs - Allowed'!$A$8:$A$158,0),MATCH(AD$6,'Inputs - Allowed'!$AI$6:$AT$6,0)) / INDEX('Inputs - Allowed'!$AU$8:$AU$158,MATCH($A25,'Inputs - Allowed'!$A$8:$A$158,0))*$X25,0)</f>
        <v>0</v>
      </c>
      <c r="AE25" s="116">
        <f>IFERROR(INDEX('Inputs - Allowed'!$AI$8:$AT$158,MATCH($A25,'Inputs - Allowed'!$A$8:$A$158,0),MATCH(AE$6,'Inputs - Allowed'!$AI$6:$AT$6,0)) / INDEX('Inputs - Allowed'!$AU$8:$AU$158,MATCH($A25,'Inputs - Allowed'!$A$8:$A$158,0))*$X25,0)</f>
        <v>0</v>
      </c>
      <c r="AF25" s="116">
        <f>IFERROR(INDEX('Inputs - Allowed'!$AI$8:$AT$158,MATCH($A25,'Inputs - Allowed'!$A$8:$A$158,0),MATCH(AF$6,'Inputs - Allowed'!$AI$6:$AT$6,0)) / INDEX('Inputs - Allowed'!$AU$8:$AU$158,MATCH($A25,'Inputs - Allowed'!$A$8:$A$158,0))*$X25,0)</f>
        <v>0</v>
      </c>
      <c r="AG25" s="116">
        <f>IFERROR(INDEX('Inputs - Allowed'!$AI$8:$AT$158,MATCH($A25,'Inputs - Allowed'!$A$8:$A$158,0),MATCH(AG$6,'Inputs - Allowed'!$AI$6:$AT$6,0)) / INDEX('Inputs - Allowed'!$AU$8:$AU$158,MATCH($A25,'Inputs - Allowed'!$A$8:$A$158,0))*$X25,0)</f>
        <v>0</v>
      </c>
      <c r="AH25" s="116">
        <f>IFERROR(INDEX('Inputs - Allowed'!$AI$8:$AT$158,MATCH($A25,'Inputs - Allowed'!$A$8:$A$158,0),MATCH(AH$6,'Inputs - Allowed'!$AI$6:$AT$6,0)) / INDEX('Inputs - Allowed'!$AU$8:$AU$158,MATCH($A25,'Inputs - Allowed'!$A$8:$A$158,0))*$X25,0)</f>
        <v>0</v>
      </c>
      <c r="AI25" s="116">
        <f>IFERROR(INDEX('Inputs - Allowed'!$AI$8:$AT$158,MATCH($A25,'Inputs - Allowed'!$A$8:$A$158,0),MATCH(AI$6,'Inputs - Allowed'!$AI$6:$AT$6,0)) / INDEX('Inputs - Allowed'!$AU$8:$AU$158,MATCH($A25,'Inputs - Allowed'!$A$8:$A$158,0))*$X25,0)</f>
        <v>0</v>
      </c>
      <c r="AJ25" s="116">
        <f>IFERROR(INDEX('Inputs - Allowed'!$AI$8:$AT$158,MATCH($A25,'Inputs - Allowed'!$A$8:$A$158,0),MATCH(AJ$6,'Inputs - Allowed'!$AI$6:$AT$6,0)) / INDEX('Inputs - Allowed'!$AU$8:$AU$158,MATCH($A25,'Inputs - Allowed'!$A$8:$A$158,0))*$X25,0)</f>
        <v>0</v>
      </c>
      <c r="AK25" s="36"/>
    </row>
    <row r="26" spans="1:37">
      <c r="A26" s="42"/>
      <c r="B26" s="203"/>
      <c r="C26" s="203"/>
      <c r="D26" s="203"/>
      <c r="E26" s="203">
        <f>_xlfn.IFNA(INDEX('Inputs - Allowed'!$B$8:$AH$250,MATCH($A26,'Inputs - Allowed'!$A$8:$A$250,0),MATCH(E$6,'Inputs - Allowed'!$B$6:$AY$6,0)),0)</f>
        <v>0</v>
      </c>
      <c r="F26" s="203">
        <f>_xlfn.IFNA(INDEX('Inputs - Allowed'!$B$8:$AH$250,MATCH($A26,'Inputs - Allowed'!$A$8:$A$250,0),MATCH(F$6,'Inputs - Allowed'!$B$6:$AY$6,0)),0)</f>
        <v>0</v>
      </c>
      <c r="G26" s="203">
        <f>_xlfn.IFNA(INDEX('Inputs - Allowed'!$B$8:$AH$250,MATCH($A26,'Inputs - Allowed'!$A$8:$A$250,0),MATCH(G$6,'Inputs - Allowed'!$B$6:$AY$6,0)),0)</f>
        <v>0</v>
      </c>
      <c r="H26" s="203">
        <f>_xlfn.IFNA(INDEX('Inputs - Allowed'!$B$8:$AH$250,MATCH($A26,'Inputs - Allowed'!$A$8:$A$250,0),MATCH(H$6,'Inputs - Allowed'!$B$6:$AY$6,0)),0)</f>
        <v>0</v>
      </c>
      <c r="I26" s="203">
        <f>_xlfn.IFNA(INDEX('Inputs - Allowed'!$B$8:$AH$250,MATCH($A26,'Inputs - Allowed'!$A$8:$A$250,0),MATCH(I$6,'Inputs - Allowed'!$B$6:$AY$6,0)),0)</f>
        <v>0</v>
      </c>
      <c r="J26" s="203">
        <f t="shared" si="3"/>
        <v>0</v>
      </c>
      <c r="K26" s="203">
        <f t="shared" si="1"/>
        <v>0</v>
      </c>
      <c r="L26" s="203">
        <f>_xlfn.IFNA(INDEX('Inputs - Allowed'!$B$8:$AH$250,MATCH($A26,'Inputs - Allowed'!$A$8:$A$250,0),MATCH(L$6,'Inputs - Allowed'!$B$6:$AY$6,0)),0)</f>
        <v>0</v>
      </c>
      <c r="M26" s="203">
        <f>MAX(0,-_xlfn.IFNA(INDEX('Inputs - Actual'!$I$8:$O$158,MATCH($A26,'Inputs - Actual'!$A$8:$A$158,0),MATCH(M$6,'Inputs - Actual'!$I$6:$O$6,0))-INDEX('Inputs - Allowed'!$V$8:$AB$158,MATCH($A26,'Inputs - Allowed'!$A$8:$A$158,0),MATCH(M$6,'Inputs - Allowed'!$V$6:$AB$6,0)),0))</f>
        <v>0</v>
      </c>
      <c r="N26" s="129"/>
      <c r="O26" s="129"/>
      <c r="P26" s="129"/>
      <c r="Q26" s="129"/>
      <c r="R26" s="129"/>
      <c r="S26" s="129"/>
      <c r="T26" s="129"/>
      <c r="U26" s="129"/>
      <c r="V26" s="129"/>
      <c r="W26" s="129"/>
      <c r="X26" s="116">
        <f t="shared" si="2"/>
        <v>0</v>
      </c>
      <c r="Y26" s="76"/>
      <c r="Z26" s="76"/>
      <c r="AA26" s="116">
        <f>IFERROR(INDEX('Inputs - Allowed'!$AI$8:$AT$158,MATCH($A26,'Inputs - Allowed'!$A$8:$A$158,0),MATCH(AA$6,'Inputs - Allowed'!$AI$6:$AT$6,0)) / INDEX('Inputs - Allowed'!$AU$8:$AU$158,MATCH($A26,'Inputs - Allowed'!$A$8:$A$158,0))*$X26,0)</f>
        <v>0</v>
      </c>
      <c r="AB26" s="116">
        <f>IFERROR(INDEX('Inputs - Allowed'!$AI$8:$AT$158,MATCH($A26,'Inputs - Allowed'!$A$8:$A$158,0),MATCH(AB$6,'Inputs - Allowed'!$AI$6:$AT$6,0)) / INDEX('Inputs - Allowed'!$AU$8:$AU$158,MATCH($A26,'Inputs - Allowed'!$A$8:$A$158,0))*$X26,0)</f>
        <v>0</v>
      </c>
      <c r="AC26" s="116">
        <f>IFERROR(INDEX('Inputs - Allowed'!$AI$8:$AT$158,MATCH($A26,'Inputs - Allowed'!$A$8:$A$158,0),MATCH(AC$6,'Inputs - Allowed'!$AI$6:$AT$6,0)) / INDEX('Inputs - Allowed'!$AU$8:$AU$158,MATCH($A26,'Inputs - Allowed'!$A$8:$A$158,0))*$X26,0)</f>
        <v>0</v>
      </c>
      <c r="AD26" s="116">
        <f>IFERROR(INDEX('Inputs - Allowed'!$AI$8:$AT$158,MATCH($A26,'Inputs - Allowed'!$A$8:$A$158,0),MATCH(AD$6,'Inputs - Allowed'!$AI$6:$AT$6,0)) / INDEX('Inputs - Allowed'!$AU$8:$AU$158,MATCH($A26,'Inputs - Allowed'!$A$8:$A$158,0))*$X26,0)</f>
        <v>0</v>
      </c>
      <c r="AE26" s="116">
        <f>IFERROR(INDEX('Inputs - Allowed'!$AI$8:$AT$158,MATCH($A26,'Inputs - Allowed'!$A$8:$A$158,0),MATCH(AE$6,'Inputs - Allowed'!$AI$6:$AT$6,0)) / INDEX('Inputs - Allowed'!$AU$8:$AU$158,MATCH($A26,'Inputs - Allowed'!$A$8:$A$158,0))*$X26,0)</f>
        <v>0</v>
      </c>
      <c r="AF26" s="116">
        <f>IFERROR(INDEX('Inputs - Allowed'!$AI$8:$AT$158,MATCH($A26,'Inputs - Allowed'!$A$8:$A$158,0),MATCH(AF$6,'Inputs - Allowed'!$AI$6:$AT$6,0)) / INDEX('Inputs - Allowed'!$AU$8:$AU$158,MATCH($A26,'Inputs - Allowed'!$A$8:$A$158,0))*$X26,0)</f>
        <v>0</v>
      </c>
      <c r="AG26" s="116">
        <f>IFERROR(INDEX('Inputs - Allowed'!$AI$8:$AT$158,MATCH($A26,'Inputs - Allowed'!$A$8:$A$158,0),MATCH(AG$6,'Inputs - Allowed'!$AI$6:$AT$6,0)) / INDEX('Inputs - Allowed'!$AU$8:$AU$158,MATCH($A26,'Inputs - Allowed'!$A$8:$A$158,0))*$X26,0)</f>
        <v>0</v>
      </c>
      <c r="AH26" s="116">
        <f>IFERROR(INDEX('Inputs - Allowed'!$AI$8:$AT$158,MATCH($A26,'Inputs - Allowed'!$A$8:$A$158,0),MATCH(AH$6,'Inputs - Allowed'!$AI$6:$AT$6,0)) / INDEX('Inputs - Allowed'!$AU$8:$AU$158,MATCH($A26,'Inputs - Allowed'!$A$8:$A$158,0))*$X26,0)</f>
        <v>0</v>
      </c>
      <c r="AI26" s="116">
        <f>IFERROR(INDEX('Inputs - Allowed'!$AI$8:$AT$158,MATCH($A26,'Inputs - Allowed'!$A$8:$A$158,0),MATCH(AI$6,'Inputs - Allowed'!$AI$6:$AT$6,0)) / INDEX('Inputs - Allowed'!$AU$8:$AU$158,MATCH($A26,'Inputs - Allowed'!$A$8:$A$158,0))*$X26,0)</f>
        <v>0</v>
      </c>
      <c r="AJ26" s="116">
        <f>IFERROR(INDEX('Inputs - Allowed'!$AI$8:$AT$158,MATCH($A26,'Inputs - Allowed'!$A$8:$A$158,0),MATCH(AJ$6,'Inputs - Allowed'!$AI$6:$AT$6,0)) / INDEX('Inputs - Allowed'!$AU$8:$AU$158,MATCH($A26,'Inputs - Allowed'!$A$8:$A$158,0))*$X26,0)</f>
        <v>0</v>
      </c>
      <c r="AK26" s="36"/>
    </row>
    <row r="27" spans="1:37">
      <c r="A27" s="42"/>
      <c r="B27" s="203"/>
      <c r="C27" s="203"/>
      <c r="D27" s="203"/>
      <c r="E27" s="203">
        <f>_xlfn.IFNA(INDEX('Inputs - Allowed'!$B$8:$AH$250,MATCH($A27,'Inputs - Allowed'!$A$8:$A$250,0),MATCH(E$6,'Inputs - Allowed'!$B$6:$AY$6,0)),0)</f>
        <v>0</v>
      </c>
      <c r="F27" s="203">
        <f>_xlfn.IFNA(INDEX('Inputs - Allowed'!$B$8:$AH$250,MATCH($A27,'Inputs - Allowed'!$A$8:$A$250,0),MATCH(F$6,'Inputs - Allowed'!$B$6:$AY$6,0)),0)</f>
        <v>0</v>
      </c>
      <c r="G27" s="203">
        <f>_xlfn.IFNA(INDEX('Inputs - Allowed'!$B$8:$AH$250,MATCH($A27,'Inputs - Allowed'!$A$8:$A$250,0),MATCH(G$6,'Inputs - Allowed'!$B$6:$AY$6,0)),0)</f>
        <v>0</v>
      </c>
      <c r="H27" s="203">
        <f>_xlfn.IFNA(INDEX('Inputs - Allowed'!$B$8:$AH$250,MATCH($A27,'Inputs - Allowed'!$A$8:$A$250,0),MATCH(H$6,'Inputs - Allowed'!$B$6:$AY$6,0)),0)</f>
        <v>0</v>
      </c>
      <c r="I27" s="203">
        <f>_xlfn.IFNA(INDEX('Inputs - Allowed'!$B$8:$AH$250,MATCH($A27,'Inputs - Allowed'!$A$8:$A$250,0),MATCH(I$6,'Inputs - Allowed'!$B$6:$AY$6,0)),0)</f>
        <v>0</v>
      </c>
      <c r="J27" s="203">
        <f t="shared" si="3"/>
        <v>0</v>
      </c>
      <c r="K27" s="203">
        <f t="shared" si="1"/>
        <v>0</v>
      </c>
      <c r="L27" s="203">
        <f>_xlfn.IFNA(INDEX('Inputs - Allowed'!$B$8:$AH$250,MATCH($A27,'Inputs - Allowed'!$A$8:$A$250,0),MATCH(L$6,'Inputs - Allowed'!$B$6:$AY$6,0)),0)</f>
        <v>0</v>
      </c>
      <c r="M27" s="203">
        <f>MAX(0,-_xlfn.IFNA(INDEX('Inputs - Actual'!$I$8:$O$158,MATCH($A27,'Inputs - Actual'!$A$8:$A$158,0),MATCH(M$6,'Inputs - Actual'!$I$6:$O$6,0))-INDEX('Inputs - Allowed'!$V$8:$AB$158,MATCH($A27,'Inputs - Allowed'!$A$8:$A$158,0),MATCH(M$6,'Inputs - Allowed'!$V$6:$AB$6,0)),0))</f>
        <v>0</v>
      </c>
      <c r="N27" s="129"/>
      <c r="O27" s="129"/>
      <c r="P27" s="129"/>
      <c r="Q27" s="129"/>
      <c r="R27" s="129"/>
      <c r="S27" s="129"/>
      <c r="T27" s="129"/>
      <c r="U27" s="129"/>
      <c r="V27" s="129"/>
      <c r="W27" s="129"/>
      <c r="X27" s="116">
        <f t="shared" si="2"/>
        <v>0</v>
      </c>
      <c r="Y27" s="76"/>
      <c r="Z27" s="76"/>
      <c r="AA27" s="116">
        <f>IFERROR(INDEX('Inputs - Allowed'!$AI$8:$AT$158,MATCH($A27,'Inputs - Allowed'!$A$8:$A$158,0),MATCH(AA$6,'Inputs - Allowed'!$AI$6:$AT$6,0)) / INDEX('Inputs - Allowed'!$AU$8:$AU$158,MATCH($A27,'Inputs - Allowed'!$A$8:$A$158,0))*$X27,0)</f>
        <v>0</v>
      </c>
      <c r="AB27" s="116">
        <f>IFERROR(INDEX('Inputs - Allowed'!$AI$8:$AT$158,MATCH($A27,'Inputs - Allowed'!$A$8:$A$158,0),MATCH(AB$6,'Inputs - Allowed'!$AI$6:$AT$6,0)) / INDEX('Inputs - Allowed'!$AU$8:$AU$158,MATCH($A27,'Inputs - Allowed'!$A$8:$A$158,0))*$X27,0)</f>
        <v>0</v>
      </c>
      <c r="AC27" s="116">
        <f>IFERROR(INDEX('Inputs - Allowed'!$AI$8:$AT$158,MATCH($A27,'Inputs - Allowed'!$A$8:$A$158,0),MATCH(AC$6,'Inputs - Allowed'!$AI$6:$AT$6,0)) / INDEX('Inputs - Allowed'!$AU$8:$AU$158,MATCH($A27,'Inputs - Allowed'!$A$8:$A$158,0))*$X27,0)</f>
        <v>0</v>
      </c>
      <c r="AD27" s="116">
        <f>IFERROR(INDEX('Inputs - Allowed'!$AI$8:$AT$158,MATCH($A27,'Inputs - Allowed'!$A$8:$A$158,0),MATCH(AD$6,'Inputs - Allowed'!$AI$6:$AT$6,0)) / INDEX('Inputs - Allowed'!$AU$8:$AU$158,MATCH($A27,'Inputs - Allowed'!$A$8:$A$158,0))*$X27,0)</f>
        <v>0</v>
      </c>
      <c r="AE27" s="116">
        <f>IFERROR(INDEX('Inputs - Allowed'!$AI$8:$AT$158,MATCH($A27,'Inputs - Allowed'!$A$8:$A$158,0),MATCH(AE$6,'Inputs - Allowed'!$AI$6:$AT$6,0)) / INDEX('Inputs - Allowed'!$AU$8:$AU$158,MATCH($A27,'Inputs - Allowed'!$A$8:$A$158,0))*$X27,0)</f>
        <v>0</v>
      </c>
      <c r="AF27" s="116">
        <f>IFERROR(INDEX('Inputs - Allowed'!$AI$8:$AT$158,MATCH($A27,'Inputs - Allowed'!$A$8:$A$158,0),MATCH(AF$6,'Inputs - Allowed'!$AI$6:$AT$6,0)) / INDEX('Inputs - Allowed'!$AU$8:$AU$158,MATCH($A27,'Inputs - Allowed'!$A$8:$A$158,0))*$X27,0)</f>
        <v>0</v>
      </c>
      <c r="AG27" s="116">
        <f>IFERROR(INDEX('Inputs - Allowed'!$AI$8:$AT$158,MATCH($A27,'Inputs - Allowed'!$A$8:$A$158,0),MATCH(AG$6,'Inputs - Allowed'!$AI$6:$AT$6,0)) / INDEX('Inputs - Allowed'!$AU$8:$AU$158,MATCH($A27,'Inputs - Allowed'!$A$8:$A$158,0))*$X27,0)</f>
        <v>0</v>
      </c>
      <c r="AH27" s="116">
        <f>IFERROR(INDEX('Inputs - Allowed'!$AI$8:$AT$158,MATCH($A27,'Inputs - Allowed'!$A$8:$A$158,0),MATCH(AH$6,'Inputs - Allowed'!$AI$6:$AT$6,0)) / INDEX('Inputs - Allowed'!$AU$8:$AU$158,MATCH($A27,'Inputs - Allowed'!$A$8:$A$158,0))*$X27,0)</f>
        <v>0</v>
      </c>
      <c r="AI27" s="116">
        <f>IFERROR(INDEX('Inputs - Allowed'!$AI$8:$AT$158,MATCH($A27,'Inputs - Allowed'!$A$8:$A$158,0),MATCH(AI$6,'Inputs - Allowed'!$AI$6:$AT$6,0)) / INDEX('Inputs - Allowed'!$AU$8:$AU$158,MATCH($A27,'Inputs - Allowed'!$A$8:$A$158,0))*$X27,0)</f>
        <v>0</v>
      </c>
      <c r="AJ27" s="116">
        <f>IFERROR(INDEX('Inputs - Allowed'!$AI$8:$AT$158,MATCH($A27,'Inputs - Allowed'!$A$8:$A$158,0),MATCH(AJ$6,'Inputs - Allowed'!$AI$6:$AT$6,0)) / INDEX('Inputs - Allowed'!$AU$8:$AU$158,MATCH($A27,'Inputs - Allowed'!$A$8:$A$158,0))*$X27,0)</f>
        <v>0</v>
      </c>
      <c r="AK27" s="36"/>
    </row>
    <row r="28" spans="1:37">
      <c r="A28" s="42"/>
      <c r="B28" s="203"/>
      <c r="C28" s="203"/>
      <c r="D28" s="203"/>
      <c r="E28" s="203">
        <f>_xlfn.IFNA(INDEX('Inputs - Allowed'!$B$8:$AH$250,MATCH($A28,'Inputs - Allowed'!$A$8:$A$250,0),MATCH(E$6,'Inputs - Allowed'!$B$6:$AY$6,0)),0)</f>
        <v>0</v>
      </c>
      <c r="F28" s="203">
        <f>_xlfn.IFNA(INDEX('Inputs - Allowed'!$B$8:$AH$250,MATCH($A28,'Inputs - Allowed'!$A$8:$A$250,0),MATCH(F$6,'Inputs - Allowed'!$B$6:$AY$6,0)),0)</f>
        <v>0</v>
      </c>
      <c r="G28" s="203">
        <f>_xlfn.IFNA(INDEX('Inputs - Allowed'!$B$8:$AH$250,MATCH($A28,'Inputs - Allowed'!$A$8:$A$250,0),MATCH(G$6,'Inputs - Allowed'!$B$6:$AY$6,0)),0)</f>
        <v>0</v>
      </c>
      <c r="H28" s="203">
        <f>_xlfn.IFNA(INDEX('Inputs - Allowed'!$B$8:$AH$250,MATCH($A28,'Inputs - Allowed'!$A$8:$A$250,0),MATCH(H$6,'Inputs - Allowed'!$B$6:$AY$6,0)),0)</f>
        <v>0</v>
      </c>
      <c r="I28" s="203">
        <f>_xlfn.IFNA(INDEX('Inputs - Allowed'!$B$8:$AH$250,MATCH($A28,'Inputs - Allowed'!$A$8:$A$250,0),MATCH(I$6,'Inputs - Allowed'!$B$6:$AY$6,0)),0)</f>
        <v>0</v>
      </c>
      <c r="J28" s="203">
        <f t="shared" si="3"/>
        <v>0</v>
      </c>
      <c r="K28" s="203">
        <f t="shared" si="1"/>
        <v>0</v>
      </c>
      <c r="L28" s="203">
        <f>_xlfn.IFNA(INDEX('Inputs - Allowed'!$B$8:$AH$250,MATCH($A28,'Inputs - Allowed'!$A$8:$A$250,0),MATCH(L$6,'Inputs - Allowed'!$B$6:$AY$6,0)),0)</f>
        <v>0</v>
      </c>
      <c r="M28" s="203">
        <f>MAX(0,-_xlfn.IFNA(INDEX('Inputs - Actual'!$I$8:$O$158,MATCH($A28,'Inputs - Actual'!$A$8:$A$158,0),MATCH(M$6,'Inputs - Actual'!$I$6:$O$6,0))-INDEX('Inputs - Allowed'!$V$8:$AB$158,MATCH($A28,'Inputs - Allowed'!$A$8:$A$158,0),MATCH(M$6,'Inputs - Allowed'!$V$6:$AB$6,0)),0))</f>
        <v>0</v>
      </c>
      <c r="N28" s="129"/>
      <c r="O28" s="129"/>
      <c r="P28" s="129"/>
      <c r="Q28" s="129"/>
      <c r="R28" s="129"/>
      <c r="S28" s="129"/>
      <c r="T28" s="129"/>
      <c r="U28" s="129"/>
      <c r="V28" s="129"/>
      <c r="W28" s="129"/>
      <c r="X28" s="116">
        <f t="shared" si="2"/>
        <v>0</v>
      </c>
      <c r="Y28" s="76"/>
      <c r="Z28" s="76"/>
      <c r="AA28" s="116">
        <f>IFERROR(INDEX('Inputs - Allowed'!$AI$8:$AT$158,MATCH($A28,'Inputs - Allowed'!$A$8:$A$158,0),MATCH(AA$6,'Inputs - Allowed'!$AI$6:$AT$6,0)) / INDEX('Inputs - Allowed'!$AU$8:$AU$158,MATCH($A28,'Inputs - Allowed'!$A$8:$A$158,0))*$X28,0)</f>
        <v>0</v>
      </c>
      <c r="AB28" s="116">
        <f>IFERROR(INDEX('Inputs - Allowed'!$AI$8:$AT$158,MATCH($A28,'Inputs - Allowed'!$A$8:$A$158,0),MATCH(AB$6,'Inputs - Allowed'!$AI$6:$AT$6,0)) / INDEX('Inputs - Allowed'!$AU$8:$AU$158,MATCH($A28,'Inputs - Allowed'!$A$8:$A$158,0))*$X28,0)</f>
        <v>0</v>
      </c>
      <c r="AC28" s="116">
        <f>IFERROR(INDEX('Inputs - Allowed'!$AI$8:$AT$158,MATCH($A28,'Inputs - Allowed'!$A$8:$A$158,0),MATCH(AC$6,'Inputs - Allowed'!$AI$6:$AT$6,0)) / INDEX('Inputs - Allowed'!$AU$8:$AU$158,MATCH($A28,'Inputs - Allowed'!$A$8:$A$158,0))*$X28,0)</f>
        <v>0</v>
      </c>
      <c r="AD28" s="116">
        <f>IFERROR(INDEX('Inputs - Allowed'!$AI$8:$AT$158,MATCH($A28,'Inputs - Allowed'!$A$8:$A$158,0),MATCH(AD$6,'Inputs - Allowed'!$AI$6:$AT$6,0)) / INDEX('Inputs - Allowed'!$AU$8:$AU$158,MATCH($A28,'Inputs - Allowed'!$A$8:$A$158,0))*$X28,0)</f>
        <v>0</v>
      </c>
      <c r="AE28" s="116">
        <f>IFERROR(INDEX('Inputs - Allowed'!$AI$8:$AT$158,MATCH($A28,'Inputs - Allowed'!$A$8:$A$158,0),MATCH(AE$6,'Inputs - Allowed'!$AI$6:$AT$6,0)) / INDEX('Inputs - Allowed'!$AU$8:$AU$158,MATCH($A28,'Inputs - Allowed'!$A$8:$A$158,0))*$X28,0)</f>
        <v>0</v>
      </c>
      <c r="AF28" s="116">
        <f>IFERROR(INDEX('Inputs - Allowed'!$AI$8:$AT$158,MATCH($A28,'Inputs - Allowed'!$A$8:$A$158,0),MATCH(AF$6,'Inputs - Allowed'!$AI$6:$AT$6,0)) / INDEX('Inputs - Allowed'!$AU$8:$AU$158,MATCH($A28,'Inputs - Allowed'!$A$8:$A$158,0))*$X28,0)</f>
        <v>0</v>
      </c>
      <c r="AG28" s="116">
        <f>IFERROR(INDEX('Inputs - Allowed'!$AI$8:$AT$158,MATCH($A28,'Inputs - Allowed'!$A$8:$A$158,0),MATCH(AG$6,'Inputs - Allowed'!$AI$6:$AT$6,0)) / INDEX('Inputs - Allowed'!$AU$8:$AU$158,MATCH($A28,'Inputs - Allowed'!$A$8:$A$158,0))*$X28,0)</f>
        <v>0</v>
      </c>
      <c r="AH28" s="116">
        <f>IFERROR(INDEX('Inputs - Allowed'!$AI$8:$AT$158,MATCH($A28,'Inputs - Allowed'!$A$8:$A$158,0),MATCH(AH$6,'Inputs - Allowed'!$AI$6:$AT$6,0)) / INDEX('Inputs - Allowed'!$AU$8:$AU$158,MATCH($A28,'Inputs - Allowed'!$A$8:$A$158,0))*$X28,0)</f>
        <v>0</v>
      </c>
      <c r="AI28" s="116">
        <f>IFERROR(INDEX('Inputs - Allowed'!$AI$8:$AT$158,MATCH($A28,'Inputs - Allowed'!$A$8:$A$158,0),MATCH(AI$6,'Inputs - Allowed'!$AI$6:$AT$6,0)) / INDEX('Inputs - Allowed'!$AU$8:$AU$158,MATCH($A28,'Inputs - Allowed'!$A$8:$A$158,0))*$X28,0)</f>
        <v>0</v>
      </c>
      <c r="AJ28" s="116">
        <f>IFERROR(INDEX('Inputs - Allowed'!$AI$8:$AT$158,MATCH($A28,'Inputs - Allowed'!$A$8:$A$158,0),MATCH(AJ$6,'Inputs - Allowed'!$AI$6:$AT$6,0)) / INDEX('Inputs - Allowed'!$AU$8:$AU$158,MATCH($A28,'Inputs - Allowed'!$A$8:$A$158,0))*$X28,0)</f>
        <v>0</v>
      </c>
      <c r="AK28" s="36"/>
    </row>
    <row r="29" spans="1:37">
      <c r="A29" s="42"/>
      <c r="B29" s="203"/>
      <c r="C29" s="203"/>
      <c r="D29" s="203"/>
      <c r="E29" s="203">
        <f>_xlfn.IFNA(INDEX('Inputs - Allowed'!$B$8:$AH$250,MATCH($A29,'Inputs - Allowed'!$A$8:$A$250,0),MATCH(E$6,'Inputs - Allowed'!$B$6:$AY$6,0)),0)</f>
        <v>0</v>
      </c>
      <c r="F29" s="203">
        <f>_xlfn.IFNA(INDEX('Inputs - Allowed'!$B$8:$AH$250,MATCH($A29,'Inputs - Allowed'!$A$8:$A$250,0),MATCH(F$6,'Inputs - Allowed'!$B$6:$AY$6,0)),0)</f>
        <v>0</v>
      </c>
      <c r="G29" s="203">
        <f>_xlfn.IFNA(INDEX('Inputs - Allowed'!$B$8:$AH$250,MATCH($A29,'Inputs - Allowed'!$A$8:$A$250,0),MATCH(G$6,'Inputs - Allowed'!$B$6:$AY$6,0)),0)</f>
        <v>0</v>
      </c>
      <c r="H29" s="203">
        <f>_xlfn.IFNA(INDEX('Inputs - Allowed'!$B$8:$AH$250,MATCH($A29,'Inputs - Allowed'!$A$8:$A$250,0),MATCH(H$6,'Inputs - Allowed'!$B$6:$AY$6,0)),0)</f>
        <v>0</v>
      </c>
      <c r="I29" s="203">
        <f>_xlfn.IFNA(INDEX('Inputs - Allowed'!$B$8:$AH$250,MATCH($A29,'Inputs - Allowed'!$A$8:$A$250,0),MATCH(I$6,'Inputs - Allowed'!$B$6:$AY$6,0)),0)</f>
        <v>0</v>
      </c>
      <c r="J29" s="203">
        <f t="shared" si="3"/>
        <v>0</v>
      </c>
      <c r="K29" s="203">
        <f t="shared" si="1"/>
        <v>0</v>
      </c>
      <c r="L29" s="203">
        <f>_xlfn.IFNA(INDEX('Inputs - Allowed'!$B$8:$AH$250,MATCH($A29,'Inputs - Allowed'!$A$8:$A$250,0),MATCH(L$6,'Inputs - Allowed'!$B$6:$AY$6,0)),0)</f>
        <v>0</v>
      </c>
      <c r="M29" s="203">
        <f>MAX(0,-_xlfn.IFNA(INDEX('Inputs - Actual'!$I$8:$O$158,MATCH($A29,'Inputs - Actual'!$A$8:$A$158,0),MATCH(M$6,'Inputs - Actual'!$I$6:$O$6,0))-INDEX('Inputs - Allowed'!$V$8:$AB$158,MATCH($A29,'Inputs - Allowed'!$A$8:$A$158,0),MATCH(M$6,'Inputs - Allowed'!$V$6:$AB$6,0)),0))</f>
        <v>0</v>
      </c>
      <c r="N29" s="129"/>
      <c r="O29" s="129"/>
      <c r="P29" s="129"/>
      <c r="Q29" s="129"/>
      <c r="R29" s="129"/>
      <c r="S29" s="129"/>
      <c r="T29" s="129"/>
      <c r="U29" s="129"/>
      <c r="V29" s="129"/>
      <c r="W29" s="129"/>
      <c r="X29" s="116">
        <f t="shared" si="2"/>
        <v>0</v>
      </c>
      <c r="Y29" s="76"/>
      <c r="Z29" s="76"/>
      <c r="AA29" s="116">
        <f>IFERROR(INDEX('Inputs - Allowed'!$AI$8:$AT$158,MATCH($A29,'Inputs - Allowed'!$A$8:$A$158,0),MATCH(AA$6,'Inputs - Allowed'!$AI$6:$AT$6,0)) / INDEX('Inputs - Allowed'!$AU$8:$AU$158,MATCH($A29,'Inputs - Allowed'!$A$8:$A$158,0))*$X29,0)</f>
        <v>0</v>
      </c>
      <c r="AB29" s="116">
        <f>IFERROR(INDEX('Inputs - Allowed'!$AI$8:$AT$158,MATCH($A29,'Inputs - Allowed'!$A$8:$A$158,0),MATCH(AB$6,'Inputs - Allowed'!$AI$6:$AT$6,0)) / INDEX('Inputs - Allowed'!$AU$8:$AU$158,MATCH($A29,'Inputs - Allowed'!$A$8:$A$158,0))*$X29,0)</f>
        <v>0</v>
      </c>
      <c r="AC29" s="116">
        <f>IFERROR(INDEX('Inputs - Allowed'!$AI$8:$AT$158,MATCH($A29,'Inputs - Allowed'!$A$8:$A$158,0),MATCH(AC$6,'Inputs - Allowed'!$AI$6:$AT$6,0)) / INDEX('Inputs - Allowed'!$AU$8:$AU$158,MATCH($A29,'Inputs - Allowed'!$A$8:$A$158,0))*$X29,0)</f>
        <v>0</v>
      </c>
      <c r="AD29" s="116">
        <f>IFERROR(INDEX('Inputs - Allowed'!$AI$8:$AT$158,MATCH($A29,'Inputs - Allowed'!$A$8:$A$158,0),MATCH(AD$6,'Inputs - Allowed'!$AI$6:$AT$6,0)) / INDEX('Inputs - Allowed'!$AU$8:$AU$158,MATCH($A29,'Inputs - Allowed'!$A$8:$A$158,0))*$X29,0)</f>
        <v>0</v>
      </c>
      <c r="AE29" s="116">
        <f>IFERROR(INDEX('Inputs - Allowed'!$AI$8:$AT$158,MATCH($A29,'Inputs - Allowed'!$A$8:$A$158,0),MATCH(AE$6,'Inputs - Allowed'!$AI$6:$AT$6,0)) / INDEX('Inputs - Allowed'!$AU$8:$AU$158,MATCH($A29,'Inputs - Allowed'!$A$8:$A$158,0))*$X29,0)</f>
        <v>0</v>
      </c>
      <c r="AF29" s="116">
        <f>IFERROR(INDEX('Inputs - Allowed'!$AI$8:$AT$158,MATCH($A29,'Inputs - Allowed'!$A$8:$A$158,0),MATCH(AF$6,'Inputs - Allowed'!$AI$6:$AT$6,0)) / INDEX('Inputs - Allowed'!$AU$8:$AU$158,MATCH($A29,'Inputs - Allowed'!$A$8:$A$158,0))*$X29,0)</f>
        <v>0</v>
      </c>
      <c r="AG29" s="116">
        <f>IFERROR(INDEX('Inputs - Allowed'!$AI$8:$AT$158,MATCH($A29,'Inputs - Allowed'!$A$8:$A$158,0),MATCH(AG$6,'Inputs - Allowed'!$AI$6:$AT$6,0)) / INDEX('Inputs - Allowed'!$AU$8:$AU$158,MATCH($A29,'Inputs - Allowed'!$A$8:$A$158,0))*$X29,0)</f>
        <v>0</v>
      </c>
      <c r="AH29" s="116">
        <f>IFERROR(INDEX('Inputs - Allowed'!$AI$8:$AT$158,MATCH($A29,'Inputs - Allowed'!$A$8:$A$158,0),MATCH(AH$6,'Inputs - Allowed'!$AI$6:$AT$6,0)) / INDEX('Inputs - Allowed'!$AU$8:$AU$158,MATCH($A29,'Inputs - Allowed'!$A$8:$A$158,0))*$X29,0)</f>
        <v>0</v>
      </c>
      <c r="AI29" s="116">
        <f>IFERROR(INDEX('Inputs - Allowed'!$AI$8:$AT$158,MATCH($A29,'Inputs - Allowed'!$A$8:$A$158,0),MATCH(AI$6,'Inputs - Allowed'!$AI$6:$AT$6,0)) / INDEX('Inputs - Allowed'!$AU$8:$AU$158,MATCH($A29,'Inputs - Allowed'!$A$8:$A$158,0))*$X29,0)</f>
        <v>0</v>
      </c>
      <c r="AJ29" s="116">
        <f>IFERROR(INDEX('Inputs - Allowed'!$AI$8:$AT$158,MATCH($A29,'Inputs - Allowed'!$A$8:$A$158,0),MATCH(AJ$6,'Inputs - Allowed'!$AI$6:$AT$6,0)) / INDEX('Inputs - Allowed'!$AU$8:$AU$158,MATCH($A29,'Inputs - Allowed'!$A$8:$A$158,0))*$X29,0)</f>
        <v>0</v>
      </c>
      <c r="AK29" s="36"/>
    </row>
    <row r="30" spans="1:37">
      <c r="A30" s="42"/>
      <c r="B30" s="203"/>
      <c r="C30" s="203"/>
      <c r="D30" s="203"/>
      <c r="E30" s="203">
        <f>_xlfn.IFNA(INDEX('Inputs - Allowed'!$B$8:$AH$250,MATCH($A30,'Inputs - Allowed'!$A$8:$A$250,0),MATCH(E$6,'Inputs - Allowed'!$B$6:$AY$6,0)),0)</f>
        <v>0</v>
      </c>
      <c r="F30" s="203">
        <f>_xlfn.IFNA(INDEX('Inputs - Allowed'!$B$8:$AH$250,MATCH($A30,'Inputs - Allowed'!$A$8:$A$250,0),MATCH(F$6,'Inputs - Allowed'!$B$6:$AY$6,0)),0)</f>
        <v>0</v>
      </c>
      <c r="G30" s="203">
        <f>_xlfn.IFNA(INDEX('Inputs - Allowed'!$B$8:$AH$250,MATCH($A30,'Inputs - Allowed'!$A$8:$A$250,0),MATCH(G$6,'Inputs - Allowed'!$B$6:$AY$6,0)),0)</f>
        <v>0</v>
      </c>
      <c r="H30" s="203">
        <f>_xlfn.IFNA(INDEX('Inputs - Allowed'!$B$8:$AH$250,MATCH($A30,'Inputs - Allowed'!$A$8:$A$250,0),MATCH(H$6,'Inputs - Allowed'!$B$6:$AY$6,0)),0)</f>
        <v>0</v>
      </c>
      <c r="I30" s="203">
        <f>_xlfn.IFNA(INDEX('Inputs - Allowed'!$B$8:$AH$250,MATCH($A30,'Inputs - Allowed'!$A$8:$A$250,0),MATCH(I$6,'Inputs - Allowed'!$B$6:$AY$6,0)),0)</f>
        <v>0</v>
      </c>
      <c r="J30" s="203">
        <f t="shared" si="3"/>
        <v>0</v>
      </c>
      <c r="K30" s="203">
        <f t="shared" si="1"/>
        <v>0</v>
      </c>
      <c r="L30" s="203">
        <f>_xlfn.IFNA(INDEX('Inputs - Allowed'!$B$8:$AH$250,MATCH($A30,'Inputs - Allowed'!$A$8:$A$250,0),MATCH(L$6,'Inputs - Allowed'!$B$6:$AY$6,0)),0)</f>
        <v>0</v>
      </c>
      <c r="M30" s="203">
        <f>MAX(0,-_xlfn.IFNA(INDEX('Inputs - Actual'!$I$8:$O$158,MATCH($A30,'Inputs - Actual'!$A$8:$A$158,0),MATCH(M$6,'Inputs - Actual'!$I$6:$O$6,0))-INDEX('Inputs - Allowed'!$V$8:$AB$158,MATCH($A30,'Inputs - Allowed'!$A$8:$A$158,0),MATCH(M$6,'Inputs - Allowed'!$V$6:$AB$6,0)),0))</f>
        <v>0</v>
      </c>
      <c r="N30" s="129"/>
      <c r="O30" s="129"/>
      <c r="P30" s="129"/>
      <c r="Q30" s="129"/>
      <c r="R30" s="129"/>
      <c r="S30" s="129"/>
      <c r="T30" s="129"/>
      <c r="U30" s="129"/>
      <c r="V30" s="129"/>
      <c r="W30" s="129"/>
      <c r="X30" s="116">
        <f t="shared" si="2"/>
        <v>0</v>
      </c>
      <c r="Y30" s="76"/>
      <c r="Z30" s="76"/>
      <c r="AA30" s="116">
        <f>IFERROR(INDEX('Inputs - Allowed'!$AI$8:$AT$158,MATCH($A30,'Inputs - Allowed'!$A$8:$A$158,0),MATCH(AA$6,'Inputs - Allowed'!$AI$6:$AT$6,0)) / INDEX('Inputs - Allowed'!$AU$8:$AU$158,MATCH($A30,'Inputs - Allowed'!$A$8:$A$158,0))*$X30,0)</f>
        <v>0</v>
      </c>
      <c r="AB30" s="116">
        <f>IFERROR(INDEX('Inputs - Allowed'!$AI$8:$AT$158,MATCH($A30,'Inputs - Allowed'!$A$8:$A$158,0),MATCH(AB$6,'Inputs - Allowed'!$AI$6:$AT$6,0)) / INDEX('Inputs - Allowed'!$AU$8:$AU$158,MATCH($A30,'Inputs - Allowed'!$A$8:$A$158,0))*$X30,0)</f>
        <v>0</v>
      </c>
      <c r="AC30" s="116">
        <f>IFERROR(INDEX('Inputs - Allowed'!$AI$8:$AT$158,MATCH($A30,'Inputs - Allowed'!$A$8:$A$158,0),MATCH(AC$6,'Inputs - Allowed'!$AI$6:$AT$6,0)) / INDEX('Inputs - Allowed'!$AU$8:$AU$158,MATCH($A30,'Inputs - Allowed'!$A$8:$A$158,0))*$X30,0)</f>
        <v>0</v>
      </c>
      <c r="AD30" s="116">
        <f>IFERROR(INDEX('Inputs - Allowed'!$AI$8:$AT$158,MATCH($A30,'Inputs - Allowed'!$A$8:$A$158,0),MATCH(AD$6,'Inputs - Allowed'!$AI$6:$AT$6,0)) / INDEX('Inputs - Allowed'!$AU$8:$AU$158,MATCH($A30,'Inputs - Allowed'!$A$8:$A$158,0))*$X30,0)</f>
        <v>0</v>
      </c>
      <c r="AE30" s="116">
        <f>IFERROR(INDEX('Inputs - Allowed'!$AI$8:$AT$158,MATCH($A30,'Inputs - Allowed'!$A$8:$A$158,0),MATCH(AE$6,'Inputs - Allowed'!$AI$6:$AT$6,0)) / INDEX('Inputs - Allowed'!$AU$8:$AU$158,MATCH($A30,'Inputs - Allowed'!$A$8:$A$158,0))*$X30,0)</f>
        <v>0</v>
      </c>
      <c r="AF30" s="116">
        <f>IFERROR(INDEX('Inputs - Allowed'!$AI$8:$AT$158,MATCH($A30,'Inputs - Allowed'!$A$8:$A$158,0),MATCH(AF$6,'Inputs - Allowed'!$AI$6:$AT$6,0)) / INDEX('Inputs - Allowed'!$AU$8:$AU$158,MATCH($A30,'Inputs - Allowed'!$A$8:$A$158,0))*$X30,0)</f>
        <v>0</v>
      </c>
      <c r="AG30" s="116">
        <f>IFERROR(INDEX('Inputs - Allowed'!$AI$8:$AT$158,MATCH($A30,'Inputs - Allowed'!$A$8:$A$158,0),MATCH(AG$6,'Inputs - Allowed'!$AI$6:$AT$6,0)) / INDEX('Inputs - Allowed'!$AU$8:$AU$158,MATCH($A30,'Inputs - Allowed'!$A$8:$A$158,0))*$X30,0)</f>
        <v>0</v>
      </c>
      <c r="AH30" s="116">
        <f>IFERROR(INDEX('Inputs - Allowed'!$AI$8:$AT$158,MATCH($A30,'Inputs - Allowed'!$A$8:$A$158,0),MATCH(AH$6,'Inputs - Allowed'!$AI$6:$AT$6,0)) / INDEX('Inputs - Allowed'!$AU$8:$AU$158,MATCH($A30,'Inputs - Allowed'!$A$8:$A$158,0))*$X30,0)</f>
        <v>0</v>
      </c>
      <c r="AI30" s="116">
        <f>IFERROR(INDEX('Inputs - Allowed'!$AI$8:$AT$158,MATCH($A30,'Inputs - Allowed'!$A$8:$A$158,0),MATCH(AI$6,'Inputs - Allowed'!$AI$6:$AT$6,0)) / INDEX('Inputs - Allowed'!$AU$8:$AU$158,MATCH($A30,'Inputs - Allowed'!$A$8:$A$158,0))*$X30,0)</f>
        <v>0</v>
      </c>
      <c r="AJ30" s="116">
        <f>IFERROR(INDEX('Inputs - Allowed'!$AI$8:$AT$158,MATCH($A30,'Inputs - Allowed'!$A$8:$A$158,0),MATCH(AJ$6,'Inputs - Allowed'!$AI$6:$AT$6,0)) / INDEX('Inputs - Allowed'!$AU$8:$AU$158,MATCH($A30,'Inputs - Allowed'!$A$8:$A$158,0))*$X30,0)</f>
        <v>0</v>
      </c>
      <c r="AK30" s="36"/>
    </row>
    <row r="31" spans="1:37">
      <c r="A31" s="42"/>
      <c r="B31" s="203"/>
      <c r="C31" s="203"/>
      <c r="D31" s="203"/>
      <c r="E31" s="203">
        <f>_xlfn.IFNA(INDEX('Inputs - Allowed'!$B$8:$AH$250,MATCH($A31,'Inputs - Allowed'!$A$8:$A$250,0),MATCH(E$6,'Inputs - Allowed'!$B$6:$AY$6,0)),0)</f>
        <v>0</v>
      </c>
      <c r="F31" s="203">
        <f>_xlfn.IFNA(INDEX('Inputs - Allowed'!$B$8:$AH$250,MATCH($A31,'Inputs - Allowed'!$A$8:$A$250,0),MATCH(F$6,'Inputs - Allowed'!$B$6:$AY$6,0)),0)</f>
        <v>0</v>
      </c>
      <c r="G31" s="203">
        <f>_xlfn.IFNA(INDEX('Inputs - Allowed'!$B$8:$AH$250,MATCH($A31,'Inputs - Allowed'!$A$8:$A$250,0),MATCH(G$6,'Inputs - Allowed'!$B$6:$AY$6,0)),0)</f>
        <v>0</v>
      </c>
      <c r="H31" s="203">
        <f>_xlfn.IFNA(INDEX('Inputs - Allowed'!$B$8:$AH$250,MATCH($A31,'Inputs - Allowed'!$A$8:$A$250,0),MATCH(H$6,'Inputs - Allowed'!$B$6:$AY$6,0)),0)</f>
        <v>0</v>
      </c>
      <c r="I31" s="203">
        <f>_xlfn.IFNA(INDEX('Inputs - Allowed'!$B$8:$AH$250,MATCH($A31,'Inputs - Allowed'!$A$8:$A$250,0),MATCH(I$6,'Inputs - Allowed'!$B$6:$AY$6,0)),0)</f>
        <v>0</v>
      </c>
      <c r="J31" s="203">
        <f t="shared" si="3"/>
        <v>0</v>
      </c>
      <c r="K31" s="203">
        <f t="shared" si="1"/>
        <v>0</v>
      </c>
      <c r="L31" s="203">
        <f>_xlfn.IFNA(INDEX('Inputs - Allowed'!$B$8:$AH$250,MATCH($A31,'Inputs - Allowed'!$A$8:$A$250,0),MATCH(L$6,'Inputs - Allowed'!$B$6:$AY$6,0)),0)</f>
        <v>0</v>
      </c>
      <c r="M31" s="203">
        <f>MAX(0,-_xlfn.IFNA(INDEX('Inputs - Actual'!$I$8:$O$158,MATCH($A31,'Inputs - Actual'!$A$8:$A$158,0),MATCH(M$6,'Inputs - Actual'!$I$6:$O$6,0))-INDEX('Inputs - Allowed'!$V$8:$AB$158,MATCH($A31,'Inputs - Allowed'!$A$8:$A$158,0),MATCH(M$6,'Inputs - Allowed'!$V$6:$AB$6,0)),0))</f>
        <v>0</v>
      </c>
      <c r="N31" s="129"/>
      <c r="O31" s="129"/>
      <c r="P31" s="129"/>
      <c r="Q31" s="129"/>
      <c r="R31" s="129"/>
      <c r="S31" s="129"/>
      <c r="T31" s="129"/>
      <c r="U31" s="129"/>
      <c r="V31" s="129"/>
      <c r="W31" s="129"/>
      <c r="X31" s="116">
        <f t="shared" si="2"/>
        <v>0</v>
      </c>
      <c r="Y31" s="76"/>
      <c r="Z31" s="76"/>
      <c r="AA31" s="116">
        <f>IFERROR(INDEX('Inputs - Allowed'!$AI$8:$AT$158,MATCH($A31,'Inputs - Allowed'!$A$8:$A$158,0),MATCH(AA$6,'Inputs - Allowed'!$AI$6:$AT$6,0)) / INDEX('Inputs - Allowed'!$AU$8:$AU$158,MATCH($A31,'Inputs - Allowed'!$A$8:$A$158,0))*$X31,0)</f>
        <v>0</v>
      </c>
      <c r="AB31" s="116">
        <f>IFERROR(INDEX('Inputs - Allowed'!$AI$8:$AT$158,MATCH($A31,'Inputs - Allowed'!$A$8:$A$158,0),MATCH(AB$6,'Inputs - Allowed'!$AI$6:$AT$6,0)) / INDEX('Inputs - Allowed'!$AU$8:$AU$158,MATCH($A31,'Inputs - Allowed'!$A$8:$A$158,0))*$X31,0)</f>
        <v>0</v>
      </c>
      <c r="AC31" s="116">
        <f>IFERROR(INDEX('Inputs - Allowed'!$AI$8:$AT$158,MATCH($A31,'Inputs - Allowed'!$A$8:$A$158,0),MATCH(AC$6,'Inputs - Allowed'!$AI$6:$AT$6,0)) / INDEX('Inputs - Allowed'!$AU$8:$AU$158,MATCH($A31,'Inputs - Allowed'!$A$8:$A$158,0))*$X31,0)</f>
        <v>0</v>
      </c>
      <c r="AD31" s="116">
        <f>IFERROR(INDEX('Inputs - Allowed'!$AI$8:$AT$158,MATCH($A31,'Inputs - Allowed'!$A$8:$A$158,0),MATCH(AD$6,'Inputs - Allowed'!$AI$6:$AT$6,0)) / INDEX('Inputs - Allowed'!$AU$8:$AU$158,MATCH($A31,'Inputs - Allowed'!$A$8:$A$158,0))*$X31,0)</f>
        <v>0</v>
      </c>
      <c r="AE31" s="116">
        <f>IFERROR(INDEX('Inputs - Allowed'!$AI$8:$AT$158,MATCH($A31,'Inputs - Allowed'!$A$8:$A$158,0),MATCH(AE$6,'Inputs - Allowed'!$AI$6:$AT$6,0)) / INDEX('Inputs - Allowed'!$AU$8:$AU$158,MATCH($A31,'Inputs - Allowed'!$A$8:$A$158,0))*$X31,0)</f>
        <v>0</v>
      </c>
      <c r="AF31" s="116">
        <f>IFERROR(INDEX('Inputs - Allowed'!$AI$8:$AT$158,MATCH($A31,'Inputs - Allowed'!$A$8:$A$158,0),MATCH(AF$6,'Inputs - Allowed'!$AI$6:$AT$6,0)) / INDEX('Inputs - Allowed'!$AU$8:$AU$158,MATCH($A31,'Inputs - Allowed'!$A$8:$A$158,0))*$X31,0)</f>
        <v>0</v>
      </c>
      <c r="AG31" s="116">
        <f>IFERROR(INDEX('Inputs - Allowed'!$AI$8:$AT$158,MATCH($A31,'Inputs - Allowed'!$A$8:$A$158,0),MATCH(AG$6,'Inputs - Allowed'!$AI$6:$AT$6,0)) / INDEX('Inputs - Allowed'!$AU$8:$AU$158,MATCH($A31,'Inputs - Allowed'!$A$8:$A$158,0))*$X31,0)</f>
        <v>0</v>
      </c>
      <c r="AH31" s="116">
        <f>IFERROR(INDEX('Inputs - Allowed'!$AI$8:$AT$158,MATCH($A31,'Inputs - Allowed'!$A$8:$A$158,0),MATCH(AH$6,'Inputs - Allowed'!$AI$6:$AT$6,0)) / INDEX('Inputs - Allowed'!$AU$8:$AU$158,MATCH($A31,'Inputs - Allowed'!$A$8:$A$158,0))*$X31,0)</f>
        <v>0</v>
      </c>
      <c r="AI31" s="116">
        <f>IFERROR(INDEX('Inputs - Allowed'!$AI$8:$AT$158,MATCH($A31,'Inputs - Allowed'!$A$8:$A$158,0),MATCH(AI$6,'Inputs - Allowed'!$AI$6:$AT$6,0)) / INDEX('Inputs - Allowed'!$AU$8:$AU$158,MATCH($A31,'Inputs - Allowed'!$A$8:$A$158,0))*$X31,0)</f>
        <v>0</v>
      </c>
      <c r="AJ31" s="116">
        <f>IFERROR(INDEX('Inputs - Allowed'!$AI$8:$AT$158,MATCH($A31,'Inputs - Allowed'!$A$8:$A$158,0),MATCH(AJ$6,'Inputs - Allowed'!$AI$6:$AT$6,0)) / INDEX('Inputs - Allowed'!$AU$8:$AU$158,MATCH($A31,'Inputs - Allowed'!$A$8:$A$158,0))*$X31,0)</f>
        <v>0</v>
      </c>
      <c r="AK31" s="36"/>
    </row>
    <row r="32" spans="1:37">
      <c r="A32" s="42"/>
      <c r="B32" s="203"/>
      <c r="C32" s="203"/>
      <c r="D32" s="203"/>
      <c r="E32" s="203">
        <f>_xlfn.IFNA(INDEX('Inputs - Allowed'!$B$8:$AH$250,MATCH($A32,'Inputs - Allowed'!$A$8:$A$250,0),MATCH(E$6,'Inputs - Allowed'!$B$6:$AY$6,0)),0)</f>
        <v>0</v>
      </c>
      <c r="F32" s="203">
        <f>_xlfn.IFNA(INDEX('Inputs - Allowed'!$B$8:$AH$250,MATCH($A32,'Inputs - Allowed'!$A$8:$A$250,0),MATCH(F$6,'Inputs - Allowed'!$B$6:$AY$6,0)),0)</f>
        <v>0</v>
      </c>
      <c r="G32" s="203">
        <f>_xlfn.IFNA(INDEX('Inputs - Allowed'!$B$8:$AH$250,MATCH($A32,'Inputs - Allowed'!$A$8:$A$250,0),MATCH(G$6,'Inputs - Allowed'!$B$6:$AY$6,0)),0)</f>
        <v>0</v>
      </c>
      <c r="H32" s="203">
        <f>_xlfn.IFNA(INDEX('Inputs - Allowed'!$B$8:$AH$250,MATCH($A32,'Inputs - Allowed'!$A$8:$A$250,0),MATCH(H$6,'Inputs - Allowed'!$B$6:$AY$6,0)),0)</f>
        <v>0</v>
      </c>
      <c r="I32" s="203">
        <f>_xlfn.IFNA(INDEX('Inputs - Allowed'!$B$8:$AH$250,MATCH($A32,'Inputs - Allowed'!$A$8:$A$250,0),MATCH(I$6,'Inputs - Allowed'!$B$6:$AY$6,0)),0)</f>
        <v>0</v>
      </c>
      <c r="J32" s="203">
        <f t="shared" si="3"/>
        <v>0</v>
      </c>
      <c r="K32" s="203">
        <f t="shared" si="1"/>
        <v>0</v>
      </c>
      <c r="L32" s="203">
        <f>_xlfn.IFNA(INDEX('Inputs - Allowed'!$B$8:$AH$250,MATCH($A32,'Inputs - Allowed'!$A$8:$A$250,0),MATCH(L$6,'Inputs - Allowed'!$B$6:$AY$6,0)),0)</f>
        <v>0</v>
      </c>
      <c r="M32" s="203">
        <f>MAX(0,-_xlfn.IFNA(INDEX('Inputs - Actual'!$I$8:$O$158,MATCH($A32,'Inputs - Actual'!$A$8:$A$158,0),MATCH(M$6,'Inputs - Actual'!$I$6:$O$6,0))-INDEX('Inputs - Allowed'!$V$8:$AB$158,MATCH($A32,'Inputs - Allowed'!$A$8:$A$158,0),MATCH(M$6,'Inputs - Allowed'!$V$6:$AB$6,0)),0))</f>
        <v>0</v>
      </c>
      <c r="N32" s="129"/>
      <c r="O32" s="129"/>
      <c r="P32" s="129"/>
      <c r="Q32" s="129"/>
      <c r="R32" s="129"/>
      <c r="S32" s="129"/>
      <c r="T32" s="129"/>
      <c r="U32" s="129"/>
      <c r="V32" s="129"/>
      <c r="W32" s="129"/>
      <c r="X32" s="116">
        <f t="shared" si="2"/>
        <v>0</v>
      </c>
      <c r="Y32" s="76"/>
      <c r="Z32" s="76"/>
      <c r="AA32" s="116">
        <f>IFERROR(INDEX('Inputs - Allowed'!$AI$8:$AT$158,MATCH($A32,'Inputs - Allowed'!$A$8:$A$158,0),MATCH(AA$6,'Inputs - Allowed'!$AI$6:$AT$6,0)) / INDEX('Inputs - Allowed'!$AU$8:$AU$158,MATCH($A32,'Inputs - Allowed'!$A$8:$A$158,0))*$X32,0)</f>
        <v>0</v>
      </c>
      <c r="AB32" s="116">
        <f>IFERROR(INDEX('Inputs - Allowed'!$AI$8:$AT$158,MATCH($A32,'Inputs - Allowed'!$A$8:$A$158,0),MATCH(AB$6,'Inputs - Allowed'!$AI$6:$AT$6,0)) / INDEX('Inputs - Allowed'!$AU$8:$AU$158,MATCH($A32,'Inputs - Allowed'!$A$8:$A$158,0))*$X32,0)</f>
        <v>0</v>
      </c>
      <c r="AC32" s="116">
        <f>IFERROR(INDEX('Inputs - Allowed'!$AI$8:$AT$158,MATCH($A32,'Inputs - Allowed'!$A$8:$A$158,0),MATCH(AC$6,'Inputs - Allowed'!$AI$6:$AT$6,0)) / INDEX('Inputs - Allowed'!$AU$8:$AU$158,MATCH($A32,'Inputs - Allowed'!$A$8:$A$158,0))*$X32,0)</f>
        <v>0</v>
      </c>
      <c r="AD32" s="116">
        <f>IFERROR(INDEX('Inputs - Allowed'!$AI$8:$AT$158,MATCH($A32,'Inputs - Allowed'!$A$8:$A$158,0),MATCH(AD$6,'Inputs - Allowed'!$AI$6:$AT$6,0)) / INDEX('Inputs - Allowed'!$AU$8:$AU$158,MATCH($A32,'Inputs - Allowed'!$A$8:$A$158,0))*$X32,0)</f>
        <v>0</v>
      </c>
      <c r="AE32" s="116">
        <f>IFERROR(INDEX('Inputs - Allowed'!$AI$8:$AT$158,MATCH($A32,'Inputs - Allowed'!$A$8:$A$158,0),MATCH(AE$6,'Inputs - Allowed'!$AI$6:$AT$6,0)) / INDEX('Inputs - Allowed'!$AU$8:$AU$158,MATCH($A32,'Inputs - Allowed'!$A$8:$A$158,0))*$X32,0)</f>
        <v>0</v>
      </c>
      <c r="AF32" s="116">
        <f>IFERROR(INDEX('Inputs - Allowed'!$AI$8:$AT$158,MATCH($A32,'Inputs - Allowed'!$A$8:$A$158,0),MATCH(AF$6,'Inputs - Allowed'!$AI$6:$AT$6,0)) / INDEX('Inputs - Allowed'!$AU$8:$AU$158,MATCH($A32,'Inputs - Allowed'!$A$8:$A$158,0))*$X32,0)</f>
        <v>0</v>
      </c>
      <c r="AG32" s="116">
        <f>IFERROR(INDEX('Inputs - Allowed'!$AI$8:$AT$158,MATCH($A32,'Inputs - Allowed'!$A$8:$A$158,0),MATCH(AG$6,'Inputs - Allowed'!$AI$6:$AT$6,0)) / INDEX('Inputs - Allowed'!$AU$8:$AU$158,MATCH($A32,'Inputs - Allowed'!$A$8:$A$158,0))*$X32,0)</f>
        <v>0</v>
      </c>
      <c r="AH32" s="116">
        <f>IFERROR(INDEX('Inputs - Allowed'!$AI$8:$AT$158,MATCH($A32,'Inputs - Allowed'!$A$8:$A$158,0),MATCH(AH$6,'Inputs - Allowed'!$AI$6:$AT$6,0)) / INDEX('Inputs - Allowed'!$AU$8:$AU$158,MATCH($A32,'Inputs - Allowed'!$A$8:$A$158,0))*$X32,0)</f>
        <v>0</v>
      </c>
      <c r="AI32" s="116">
        <f>IFERROR(INDEX('Inputs - Allowed'!$AI$8:$AT$158,MATCH($A32,'Inputs - Allowed'!$A$8:$A$158,0),MATCH(AI$6,'Inputs - Allowed'!$AI$6:$AT$6,0)) / INDEX('Inputs - Allowed'!$AU$8:$AU$158,MATCH($A32,'Inputs - Allowed'!$A$8:$A$158,0))*$X32,0)</f>
        <v>0</v>
      </c>
      <c r="AJ32" s="116">
        <f>IFERROR(INDEX('Inputs - Allowed'!$AI$8:$AT$158,MATCH($A32,'Inputs - Allowed'!$A$8:$A$158,0),MATCH(AJ$6,'Inputs - Allowed'!$AI$6:$AT$6,0)) / INDEX('Inputs - Allowed'!$AU$8:$AU$158,MATCH($A32,'Inputs - Allowed'!$A$8:$A$158,0))*$X32,0)</f>
        <v>0</v>
      </c>
      <c r="AK32" s="36"/>
    </row>
    <row r="33" spans="1:37">
      <c r="A33" s="42"/>
      <c r="B33" s="203"/>
      <c r="C33" s="203"/>
      <c r="D33" s="203"/>
      <c r="E33" s="203">
        <f>_xlfn.IFNA(INDEX('Inputs - Allowed'!$B$8:$AH$250,MATCH($A33,'Inputs - Allowed'!$A$8:$A$250,0),MATCH(E$6,'Inputs - Allowed'!$B$6:$AY$6,0)),0)</f>
        <v>0</v>
      </c>
      <c r="F33" s="203">
        <f>_xlfn.IFNA(INDEX('Inputs - Allowed'!$B$8:$AH$250,MATCH($A33,'Inputs - Allowed'!$A$8:$A$250,0),MATCH(F$6,'Inputs - Allowed'!$B$6:$AY$6,0)),0)</f>
        <v>0</v>
      </c>
      <c r="G33" s="203">
        <f>_xlfn.IFNA(INDEX('Inputs - Allowed'!$B$8:$AH$250,MATCH($A33,'Inputs - Allowed'!$A$8:$A$250,0),MATCH(G$6,'Inputs - Allowed'!$B$6:$AY$6,0)),0)</f>
        <v>0</v>
      </c>
      <c r="H33" s="203">
        <f>_xlfn.IFNA(INDEX('Inputs - Allowed'!$B$8:$AH$250,MATCH($A33,'Inputs - Allowed'!$A$8:$A$250,0),MATCH(H$6,'Inputs - Allowed'!$B$6:$AY$6,0)),0)</f>
        <v>0</v>
      </c>
      <c r="I33" s="203">
        <f>_xlfn.IFNA(INDEX('Inputs - Allowed'!$B$8:$AH$250,MATCH($A33,'Inputs - Allowed'!$A$8:$A$250,0),MATCH(I$6,'Inputs - Allowed'!$B$6:$AY$6,0)),0)</f>
        <v>0</v>
      </c>
      <c r="J33" s="203">
        <f t="shared" si="3"/>
        <v>0</v>
      </c>
      <c r="K33" s="203">
        <f t="shared" si="1"/>
        <v>0</v>
      </c>
      <c r="L33" s="203">
        <f>_xlfn.IFNA(INDEX('Inputs - Allowed'!$B$8:$AH$250,MATCH($A33,'Inputs - Allowed'!$A$8:$A$250,0),MATCH(L$6,'Inputs - Allowed'!$B$6:$AY$6,0)),0)</f>
        <v>0</v>
      </c>
      <c r="M33" s="203">
        <f>MAX(0,-_xlfn.IFNA(INDEX('Inputs - Actual'!$I$8:$O$158,MATCH($A33,'Inputs - Actual'!$A$8:$A$158,0),MATCH(M$6,'Inputs - Actual'!$I$6:$O$6,0))-INDEX('Inputs - Allowed'!$V$8:$AB$158,MATCH($A33,'Inputs - Allowed'!$A$8:$A$158,0),MATCH(M$6,'Inputs - Allowed'!$V$6:$AB$6,0)),0))</f>
        <v>0</v>
      </c>
      <c r="N33" s="129"/>
      <c r="O33" s="129"/>
      <c r="P33" s="129"/>
      <c r="Q33" s="129"/>
      <c r="R33" s="129"/>
      <c r="S33" s="129"/>
      <c r="T33" s="129"/>
      <c r="U33" s="129"/>
      <c r="V33" s="129"/>
      <c r="W33" s="129"/>
      <c r="X33" s="116">
        <f t="shared" si="2"/>
        <v>0</v>
      </c>
      <c r="Y33" s="76"/>
      <c r="Z33" s="76"/>
      <c r="AA33" s="116">
        <f>IFERROR(INDEX('Inputs - Allowed'!$AI$8:$AT$158,MATCH($A33,'Inputs - Allowed'!$A$8:$A$158,0),MATCH(AA$6,'Inputs - Allowed'!$AI$6:$AT$6,0)) / INDEX('Inputs - Allowed'!$AU$8:$AU$158,MATCH($A33,'Inputs - Allowed'!$A$8:$A$158,0))*$X33,0)</f>
        <v>0</v>
      </c>
      <c r="AB33" s="116">
        <f>IFERROR(INDEX('Inputs - Allowed'!$AI$8:$AT$158,MATCH($A33,'Inputs - Allowed'!$A$8:$A$158,0),MATCH(AB$6,'Inputs - Allowed'!$AI$6:$AT$6,0)) / INDEX('Inputs - Allowed'!$AU$8:$AU$158,MATCH($A33,'Inputs - Allowed'!$A$8:$A$158,0))*$X33,0)</f>
        <v>0</v>
      </c>
      <c r="AC33" s="116">
        <f>IFERROR(INDEX('Inputs - Allowed'!$AI$8:$AT$158,MATCH($A33,'Inputs - Allowed'!$A$8:$A$158,0),MATCH(AC$6,'Inputs - Allowed'!$AI$6:$AT$6,0)) / INDEX('Inputs - Allowed'!$AU$8:$AU$158,MATCH($A33,'Inputs - Allowed'!$A$8:$A$158,0))*$X33,0)</f>
        <v>0</v>
      </c>
      <c r="AD33" s="116">
        <f>IFERROR(INDEX('Inputs - Allowed'!$AI$8:$AT$158,MATCH($A33,'Inputs - Allowed'!$A$8:$A$158,0),MATCH(AD$6,'Inputs - Allowed'!$AI$6:$AT$6,0)) / INDEX('Inputs - Allowed'!$AU$8:$AU$158,MATCH($A33,'Inputs - Allowed'!$A$8:$A$158,0))*$X33,0)</f>
        <v>0</v>
      </c>
      <c r="AE33" s="116">
        <f>IFERROR(INDEX('Inputs - Allowed'!$AI$8:$AT$158,MATCH($A33,'Inputs - Allowed'!$A$8:$A$158,0),MATCH(AE$6,'Inputs - Allowed'!$AI$6:$AT$6,0)) / INDEX('Inputs - Allowed'!$AU$8:$AU$158,MATCH($A33,'Inputs - Allowed'!$A$8:$A$158,0))*$X33,0)</f>
        <v>0</v>
      </c>
      <c r="AF33" s="116">
        <f>IFERROR(INDEX('Inputs - Allowed'!$AI$8:$AT$158,MATCH($A33,'Inputs - Allowed'!$A$8:$A$158,0),MATCH(AF$6,'Inputs - Allowed'!$AI$6:$AT$6,0)) / INDEX('Inputs - Allowed'!$AU$8:$AU$158,MATCH($A33,'Inputs - Allowed'!$A$8:$A$158,0))*$X33,0)</f>
        <v>0</v>
      </c>
      <c r="AG33" s="116">
        <f>IFERROR(INDEX('Inputs - Allowed'!$AI$8:$AT$158,MATCH($A33,'Inputs - Allowed'!$A$8:$A$158,0),MATCH(AG$6,'Inputs - Allowed'!$AI$6:$AT$6,0)) / INDEX('Inputs - Allowed'!$AU$8:$AU$158,MATCH($A33,'Inputs - Allowed'!$A$8:$A$158,0))*$X33,0)</f>
        <v>0</v>
      </c>
      <c r="AH33" s="116">
        <f>IFERROR(INDEX('Inputs - Allowed'!$AI$8:$AT$158,MATCH($A33,'Inputs - Allowed'!$A$8:$A$158,0),MATCH(AH$6,'Inputs - Allowed'!$AI$6:$AT$6,0)) / INDEX('Inputs - Allowed'!$AU$8:$AU$158,MATCH($A33,'Inputs - Allowed'!$A$8:$A$158,0))*$X33,0)</f>
        <v>0</v>
      </c>
      <c r="AI33" s="116">
        <f>IFERROR(INDEX('Inputs - Allowed'!$AI$8:$AT$158,MATCH($A33,'Inputs - Allowed'!$A$8:$A$158,0),MATCH(AI$6,'Inputs - Allowed'!$AI$6:$AT$6,0)) / INDEX('Inputs - Allowed'!$AU$8:$AU$158,MATCH($A33,'Inputs - Allowed'!$A$8:$A$158,0))*$X33,0)</f>
        <v>0</v>
      </c>
      <c r="AJ33" s="116">
        <f>IFERROR(INDEX('Inputs - Allowed'!$AI$8:$AT$158,MATCH($A33,'Inputs - Allowed'!$A$8:$A$158,0),MATCH(AJ$6,'Inputs - Allowed'!$AI$6:$AT$6,0)) / INDEX('Inputs - Allowed'!$AU$8:$AU$158,MATCH($A33,'Inputs - Allowed'!$A$8:$A$158,0))*$X33,0)</f>
        <v>0</v>
      </c>
      <c r="AK33" s="36"/>
    </row>
    <row r="34" spans="1:37">
      <c r="A34" s="42"/>
      <c r="B34" s="203"/>
      <c r="C34" s="203"/>
      <c r="D34" s="203"/>
      <c r="E34" s="203">
        <f>_xlfn.IFNA(INDEX('Inputs - Allowed'!$B$8:$AH$250,MATCH($A34,'Inputs - Allowed'!$A$8:$A$250,0),MATCH(E$6,'Inputs - Allowed'!$B$6:$AY$6,0)),0)</f>
        <v>0</v>
      </c>
      <c r="F34" s="203">
        <f>_xlfn.IFNA(INDEX('Inputs - Allowed'!$B$8:$AH$250,MATCH($A34,'Inputs - Allowed'!$A$8:$A$250,0),MATCH(F$6,'Inputs - Allowed'!$B$6:$AY$6,0)),0)</f>
        <v>0</v>
      </c>
      <c r="G34" s="203">
        <f>_xlfn.IFNA(INDEX('Inputs - Allowed'!$B$8:$AH$250,MATCH($A34,'Inputs - Allowed'!$A$8:$A$250,0),MATCH(G$6,'Inputs - Allowed'!$B$6:$AY$6,0)),0)</f>
        <v>0</v>
      </c>
      <c r="H34" s="203">
        <f>_xlfn.IFNA(INDEX('Inputs - Allowed'!$B$8:$AH$250,MATCH($A34,'Inputs - Allowed'!$A$8:$A$250,0),MATCH(H$6,'Inputs - Allowed'!$B$6:$AY$6,0)),0)</f>
        <v>0</v>
      </c>
      <c r="I34" s="203">
        <f>_xlfn.IFNA(INDEX('Inputs - Allowed'!$B$8:$AH$250,MATCH($A34,'Inputs - Allowed'!$A$8:$A$250,0),MATCH(I$6,'Inputs - Allowed'!$B$6:$AY$6,0)),0)</f>
        <v>0</v>
      </c>
      <c r="J34" s="203">
        <f t="shared" si="3"/>
        <v>0</v>
      </c>
      <c r="K34" s="203">
        <f t="shared" si="1"/>
        <v>0</v>
      </c>
      <c r="L34" s="203">
        <f>_xlfn.IFNA(INDEX('Inputs - Allowed'!$B$8:$AH$250,MATCH($A34,'Inputs - Allowed'!$A$8:$A$250,0),MATCH(L$6,'Inputs - Allowed'!$B$6:$AY$6,0)),0)</f>
        <v>0</v>
      </c>
      <c r="M34" s="203">
        <f>MAX(0,-_xlfn.IFNA(INDEX('Inputs - Actual'!$I$8:$O$158,MATCH($A34,'Inputs - Actual'!$A$8:$A$158,0),MATCH(M$6,'Inputs - Actual'!$I$6:$O$6,0))-INDEX('Inputs - Allowed'!$V$8:$AB$158,MATCH($A34,'Inputs - Allowed'!$A$8:$A$158,0),MATCH(M$6,'Inputs - Allowed'!$V$6:$AB$6,0)),0))</f>
        <v>0</v>
      </c>
      <c r="N34" s="129"/>
      <c r="O34" s="129"/>
      <c r="P34" s="129"/>
      <c r="Q34" s="129"/>
      <c r="R34" s="129"/>
      <c r="S34" s="129"/>
      <c r="T34" s="129"/>
      <c r="U34" s="129"/>
      <c r="V34" s="129"/>
      <c r="W34" s="129"/>
      <c r="X34" s="116">
        <f t="shared" si="2"/>
        <v>0</v>
      </c>
      <c r="Y34" s="76"/>
      <c r="Z34" s="76"/>
      <c r="AA34" s="116">
        <f>IFERROR(INDEX('Inputs - Allowed'!$AI$8:$AT$158,MATCH($A34,'Inputs - Allowed'!$A$8:$A$158,0),MATCH(AA$6,'Inputs - Allowed'!$AI$6:$AT$6,0)) / INDEX('Inputs - Allowed'!$AU$8:$AU$158,MATCH($A34,'Inputs - Allowed'!$A$8:$A$158,0))*$X34,0)</f>
        <v>0</v>
      </c>
      <c r="AB34" s="116">
        <f>IFERROR(INDEX('Inputs - Allowed'!$AI$8:$AT$158,MATCH($A34,'Inputs - Allowed'!$A$8:$A$158,0),MATCH(AB$6,'Inputs - Allowed'!$AI$6:$AT$6,0)) / INDEX('Inputs - Allowed'!$AU$8:$AU$158,MATCH($A34,'Inputs - Allowed'!$A$8:$A$158,0))*$X34,0)</f>
        <v>0</v>
      </c>
      <c r="AC34" s="116">
        <f>IFERROR(INDEX('Inputs - Allowed'!$AI$8:$AT$158,MATCH($A34,'Inputs - Allowed'!$A$8:$A$158,0),MATCH(AC$6,'Inputs - Allowed'!$AI$6:$AT$6,0)) / INDEX('Inputs - Allowed'!$AU$8:$AU$158,MATCH($A34,'Inputs - Allowed'!$A$8:$A$158,0))*$X34,0)</f>
        <v>0</v>
      </c>
      <c r="AD34" s="116">
        <f>IFERROR(INDEX('Inputs - Allowed'!$AI$8:$AT$158,MATCH($A34,'Inputs - Allowed'!$A$8:$A$158,0),MATCH(AD$6,'Inputs - Allowed'!$AI$6:$AT$6,0)) / INDEX('Inputs - Allowed'!$AU$8:$AU$158,MATCH($A34,'Inputs - Allowed'!$A$8:$A$158,0))*$X34,0)</f>
        <v>0</v>
      </c>
      <c r="AE34" s="116">
        <f>IFERROR(INDEX('Inputs - Allowed'!$AI$8:$AT$158,MATCH($A34,'Inputs - Allowed'!$A$8:$A$158,0),MATCH(AE$6,'Inputs - Allowed'!$AI$6:$AT$6,0)) / INDEX('Inputs - Allowed'!$AU$8:$AU$158,MATCH($A34,'Inputs - Allowed'!$A$8:$A$158,0))*$X34,0)</f>
        <v>0</v>
      </c>
      <c r="AF34" s="116">
        <f>IFERROR(INDEX('Inputs - Allowed'!$AI$8:$AT$158,MATCH($A34,'Inputs - Allowed'!$A$8:$A$158,0),MATCH(AF$6,'Inputs - Allowed'!$AI$6:$AT$6,0)) / INDEX('Inputs - Allowed'!$AU$8:$AU$158,MATCH($A34,'Inputs - Allowed'!$A$8:$A$158,0))*$X34,0)</f>
        <v>0</v>
      </c>
      <c r="AG34" s="116">
        <f>IFERROR(INDEX('Inputs - Allowed'!$AI$8:$AT$158,MATCH($A34,'Inputs - Allowed'!$A$8:$A$158,0),MATCH(AG$6,'Inputs - Allowed'!$AI$6:$AT$6,0)) / INDEX('Inputs - Allowed'!$AU$8:$AU$158,MATCH($A34,'Inputs - Allowed'!$A$8:$A$158,0))*$X34,0)</f>
        <v>0</v>
      </c>
      <c r="AH34" s="116">
        <f>IFERROR(INDEX('Inputs - Allowed'!$AI$8:$AT$158,MATCH($A34,'Inputs - Allowed'!$A$8:$A$158,0),MATCH(AH$6,'Inputs - Allowed'!$AI$6:$AT$6,0)) / INDEX('Inputs - Allowed'!$AU$8:$AU$158,MATCH($A34,'Inputs - Allowed'!$A$8:$A$158,0))*$X34,0)</f>
        <v>0</v>
      </c>
      <c r="AI34" s="116">
        <f>IFERROR(INDEX('Inputs - Allowed'!$AI$8:$AT$158,MATCH($A34,'Inputs - Allowed'!$A$8:$A$158,0),MATCH(AI$6,'Inputs - Allowed'!$AI$6:$AT$6,0)) / INDEX('Inputs - Allowed'!$AU$8:$AU$158,MATCH($A34,'Inputs - Allowed'!$A$8:$A$158,0))*$X34,0)</f>
        <v>0</v>
      </c>
      <c r="AJ34" s="116">
        <f>IFERROR(INDEX('Inputs - Allowed'!$AI$8:$AT$158,MATCH($A34,'Inputs - Allowed'!$A$8:$A$158,0),MATCH(AJ$6,'Inputs - Allowed'!$AI$6:$AT$6,0)) / INDEX('Inputs - Allowed'!$AU$8:$AU$158,MATCH($A34,'Inputs - Allowed'!$A$8:$A$158,0))*$X34,0)</f>
        <v>0</v>
      </c>
      <c r="AK34" s="36"/>
    </row>
    <row r="35" spans="1:37">
      <c r="A35" s="42"/>
      <c r="B35" s="203"/>
      <c r="C35" s="203"/>
      <c r="D35" s="203"/>
      <c r="E35" s="203">
        <f>_xlfn.IFNA(INDEX('Inputs - Allowed'!$B$8:$AH$250,MATCH($A35,'Inputs - Allowed'!$A$8:$A$250,0),MATCH(E$6,'Inputs - Allowed'!$B$6:$AY$6,0)),0)</f>
        <v>0</v>
      </c>
      <c r="F35" s="203">
        <f>_xlfn.IFNA(INDEX('Inputs - Allowed'!$B$8:$AH$250,MATCH($A35,'Inputs - Allowed'!$A$8:$A$250,0),MATCH(F$6,'Inputs - Allowed'!$B$6:$AY$6,0)),0)</f>
        <v>0</v>
      </c>
      <c r="G35" s="203">
        <f>_xlfn.IFNA(INDEX('Inputs - Allowed'!$B$8:$AH$250,MATCH($A35,'Inputs - Allowed'!$A$8:$A$250,0),MATCH(G$6,'Inputs - Allowed'!$B$6:$AY$6,0)),0)</f>
        <v>0</v>
      </c>
      <c r="H35" s="203">
        <f>_xlfn.IFNA(INDEX('Inputs - Allowed'!$B$8:$AH$250,MATCH($A35,'Inputs - Allowed'!$A$8:$A$250,0),MATCH(H$6,'Inputs - Allowed'!$B$6:$AY$6,0)),0)</f>
        <v>0</v>
      </c>
      <c r="I35" s="203">
        <f>_xlfn.IFNA(INDEX('Inputs - Allowed'!$B$8:$AH$250,MATCH($A35,'Inputs - Allowed'!$A$8:$A$250,0),MATCH(I$6,'Inputs - Allowed'!$B$6:$AY$6,0)),0)</f>
        <v>0</v>
      </c>
      <c r="J35" s="203">
        <f t="shared" si="3"/>
        <v>0</v>
      </c>
      <c r="K35" s="203">
        <f t="shared" si="1"/>
        <v>0</v>
      </c>
      <c r="L35" s="203">
        <f>_xlfn.IFNA(INDEX('Inputs - Allowed'!$B$8:$AH$250,MATCH($A35,'Inputs - Allowed'!$A$8:$A$250,0),MATCH(L$6,'Inputs - Allowed'!$B$6:$AY$6,0)),0)</f>
        <v>0</v>
      </c>
      <c r="M35" s="203">
        <f>MAX(0,-_xlfn.IFNA(INDEX('Inputs - Actual'!$I$8:$O$158,MATCH($A35,'Inputs - Actual'!$A$8:$A$158,0),MATCH(M$6,'Inputs - Actual'!$I$6:$O$6,0))-INDEX('Inputs - Allowed'!$V$8:$AB$158,MATCH($A35,'Inputs - Allowed'!$A$8:$A$158,0),MATCH(M$6,'Inputs - Allowed'!$V$6:$AB$6,0)),0))</f>
        <v>0</v>
      </c>
      <c r="N35" s="129"/>
      <c r="O35" s="129"/>
      <c r="P35" s="129"/>
      <c r="Q35" s="129"/>
      <c r="R35" s="129"/>
      <c r="S35" s="129"/>
      <c r="T35" s="129"/>
      <c r="U35" s="129"/>
      <c r="V35" s="129"/>
      <c r="W35" s="129"/>
      <c r="X35" s="116">
        <f t="shared" si="2"/>
        <v>0</v>
      </c>
      <c r="Y35" s="76"/>
      <c r="Z35" s="76"/>
      <c r="AA35" s="116">
        <f>IFERROR(INDEX('Inputs - Allowed'!$AI$8:$AT$158,MATCH($A35,'Inputs - Allowed'!$A$8:$A$158,0),MATCH(AA$6,'Inputs - Allowed'!$AI$6:$AT$6,0)) / INDEX('Inputs - Allowed'!$AU$8:$AU$158,MATCH($A35,'Inputs - Allowed'!$A$8:$A$158,0))*$X35,0)</f>
        <v>0</v>
      </c>
      <c r="AB35" s="116">
        <f>IFERROR(INDEX('Inputs - Allowed'!$AI$8:$AT$158,MATCH($A35,'Inputs - Allowed'!$A$8:$A$158,0),MATCH(AB$6,'Inputs - Allowed'!$AI$6:$AT$6,0)) / INDEX('Inputs - Allowed'!$AU$8:$AU$158,MATCH($A35,'Inputs - Allowed'!$A$8:$A$158,0))*$X35,0)</f>
        <v>0</v>
      </c>
      <c r="AC35" s="116">
        <f>IFERROR(INDEX('Inputs - Allowed'!$AI$8:$AT$158,MATCH($A35,'Inputs - Allowed'!$A$8:$A$158,0),MATCH(AC$6,'Inputs - Allowed'!$AI$6:$AT$6,0)) / INDEX('Inputs - Allowed'!$AU$8:$AU$158,MATCH($A35,'Inputs - Allowed'!$A$8:$A$158,0))*$X35,0)</f>
        <v>0</v>
      </c>
      <c r="AD35" s="116">
        <f>IFERROR(INDEX('Inputs - Allowed'!$AI$8:$AT$158,MATCH($A35,'Inputs - Allowed'!$A$8:$A$158,0),MATCH(AD$6,'Inputs - Allowed'!$AI$6:$AT$6,0)) / INDEX('Inputs - Allowed'!$AU$8:$AU$158,MATCH($A35,'Inputs - Allowed'!$A$8:$A$158,0))*$X35,0)</f>
        <v>0</v>
      </c>
      <c r="AE35" s="116">
        <f>IFERROR(INDEX('Inputs - Allowed'!$AI$8:$AT$158,MATCH($A35,'Inputs - Allowed'!$A$8:$A$158,0),MATCH(AE$6,'Inputs - Allowed'!$AI$6:$AT$6,0)) / INDEX('Inputs - Allowed'!$AU$8:$AU$158,MATCH($A35,'Inputs - Allowed'!$A$8:$A$158,0))*$X35,0)</f>
        <v>0</v>
      </c>
      <c r="AF35" s="116">
        <f>IFERROR(INDEX('Inputs - Allowed'!$AI$8:$AT$158,MATCH($A35,'Inputs - Allowed'!$A$8:$A$158,0),MATCH(AF$6,'Inputs - Allowed'!$AI$6:$AT$6,0)) / INDEX('Inputs - Allowed'!$AU$8:$AU$158,MATCH($A35,'Inputs - Allowed'!$A$8:$A$158,0))*$X35,0)</f>
        <v>0</v>
      </c>
      <c r="AG35" s="116">
        <f>IFERROR(INDEX('Inputs - Allowed'!$AI$8:$AT$158,MATCH($A35,'Inputs - Allowed'!$A$8:$A$158,0),MATCH(AG$6,'Inputs - Allowed'!$AI$6:$AT$6,0)) / INDEX('Inputs - Allowed'!$AU$8:$AU$158,MATCH($A35,'Inputs - Allowed'!$A$8:$A$158,0))*$X35,0)</f>
        <v>0</v>
      </c>
      <c r="AH35" s="116">
        <f>IFERROR(INDEX('Inputs - Allowed'!$AI$8:$AT$158,MATCH($A35,'Inputs - Allowed'!$A$8:$A$158,0),MATCH(AH$6,'Inputs - Allowed'!$AI$6:$AT$6,0)) / INDEX('Inputs - Allowed'!$AU$8:$AU$158,MATCH($A35,'Inputs - Allowed'!$A$8:$A$158,0))*$X35,0)</f>
        <v>0</v>
      </c>
      <c r="AI35" s="116">
        <f>IFERROR(INDEX('Inputs - Allowed'!$AI$8:$AT$158,MATCH($A35,'Inputs - Allowed'!$A$8:$A$158,0),MATCH(AI$6,'Inputs - Allowed'!$AI$6:$AT$6,0)) / INDEX('Inputs - Allowed'!$AU$8:$AU$158,MATCH($A35,'Inputs - Allowed'!$A$8:$A$158,0))*$X35,0)</f>
        <v>0</v>
      </c>
      <c r="AJ35" s="116">
        <f>IFERROR(INDEX('Inputs - Allowed'!$AI$8:$AT$158,MATCH($A35,'Inputs - Allowed'!$A$8:$A$158,0),MATCH(AJ$6,'Inputs - Allowed'!$AI$6:$AT$6,0)) / INDEX('Inputs - Allowed'!$AU$8:$AU$158,MATCH($A35,'Inputs - Allowed'!$A$8:$A$158,0))*$X35,0)</f>
        <v>0</v>
      </c>
      <c r="AK35" s="36"/>
    </row>
    <row r="36" spans="1:37">
      <c r="A36" s="42"/>
      <c r="B36" s="203"/>
      <c r="C36" s="203"/>
      <c r="D36" s="203"/>
      <c r="E36" s="203">
        <f>_xlfn.IFNA(INDEX('Inputs - Allowed'!$B$8:$AH$250,MATCH($A36,'Inputs - Allowed'!$A$8:$A$250,0),MATCH(E$6,'Inputs - Allowed'!$B$6:$AY$6,0)),0)</f>
        <v>0</v>
      </c>
      <c r="F36" s="203">
        <f>_xlfn.IFNA(INDEX('Inputs - Allowed'!$B$8:$AH$250,MATCH($A36,'Inputs - Allowed'!$A$8:$A$250,0),MATCH(F$6,'Inputs - Allowed'!$B$6:$AY$6,0)),0)</f>
        <v>0</v>
      </c>
      <c r="G36" s="203">
        <f>_xlfn.IFNA(INDEX('Inputs - Allowed'!$B$8:$AH$250,MATCH($A36,'Inputs - Allowed'!$A$8:$A$250,0),MATCH(G$6,'Inputs - Allowed'!$B$6:$AY$6,0)),0)</f>
        <v>0</v>
      </c>
      <c r="H36" s="203">
        <f>_xlfn.IFNA(INDEX('Inputs - Allowed'!$B$8:$AH$250,MATCH($A36,'Inputs - Allowed'!$A$8:$A$250,0),MATCH(H$6,'Inputs - Allowed'!$B$6:$AY$6,0)),0)</f>
        <v>0</v>
      </c>
      <c r="I36" s="203">
        <f>_xlfn.IFNA(INDEX('Inputs - Allowed'!$B$8:$AH$250,MATCH($A36,'Inputs - Allowed'!$A$8:$A$250,0),MATCH(I$6,'Inputs - Allowed'!$B$6:$AY$6,0)),0)</f>
        <v>0</v>
      </c>
      <c r="J36" s="203">
        <f t="shared" si="3"/>
        <v>0</v>
      </c>
      <c r="K36" s="203">
        <f t="shared" si="1"/>
        <v>0</v>
      </c>
      <c r="L36" s="203">
        <f>_xlfn.IFNA(INDEX('Inputs - Allowed'!$B$8:$AH$250,MATCH($A36,'Inputs - Allowed'!$A$8:$A$250,0),MATCH(L$6,'Inputs - Allowed'!$B$6:$AY$6,0)),0)</f>
        <v>0</v>
      </c>
      <c r="M36" s="203">
        <f>MAX(0,-_xlfn.IFNA(INDEX('Inputs - Actual'!$I$8:$O$158,MATCH($A36,'Inputs - Actual'!$A$8:$A$158,0),MATCH(M$6,'Inputs - Actual'!$I$6:$O$6,0))-INDEX('Inputs - Allowed'!$V$8:$AB$158,MATCH($A36,'Inputs - Allowed'!$A$8:$A$158,0),MATCH(M$6,'Inputs - Allowed'!$V$6:$AB$6,0)),0))</f>
        <v>0</v>
      </c>
      <c r="N36" s="129"/>
      <c r="O36" s="129"/>
      <c r="P36" s="129"/>
      <c r="Q36" s="129"/>
      <c r="R36" s="129"/>
      <c r="S36" s="129"/>
      <c r="T36" s="129"/>
      <c r="U36" s="129"/>
      <c r="V36" s="129"/>
      <c r="W36" s="129"/>
      <c r="X36" s="116">
        <f t="shared" si="2"/>
        <v>0</v>
      </c>
      <c r="Y36" s="76"/>
      <c r="Z36" s="76"/>
      <c r="AA36" s="116">
        <f>IFERROR(INDEX('Inputs - Allowed'!$AI$8:$AT$158,MATCH($A36,'Inputs - Allowed'!$A$8:$A$158,0),MATCH(AA$6,'Inputs - Allowed'!$AI$6:$AT$6,0)) / INDEX('Inputs - Allowed'!$AU$8:$AU$158,MATCH($A36,'Inputs - Allowed'!$A$8:$A$158,0))*$X36,0)</f>
        <v>0</v>
      </c>
      <c r="AB36" s="116">
        <f>IFERROR(INDEX('Inputs - Allowed'!$AI$8:$AT$158,MATCH($A36,'Inputs - Allowed'!$A$8:$A$158,0),MATCH(AB$6,'Inputs - Allowed'!$AI$6:$AT$6,0)) / INDEX('Inputs - Allowed'!$AU$8:$AU$158,MATCH($A36,'Inputs - Allowed'!$A$8:$A$158,0))*$X36,0)</f>
        <v>0</v>
      </c>
      <c r="AC36" s="116">
        <f>IFERROR(INDEX('Inputs - Allowed'!$AI$8:$AT$158,MATCH($A36,'Inputs - Allowed'!$A$8:$A$158,0),MATCH(AC$6,'Inputs - Allowed'!$AI$6:$AT$6,0)) / INDEX('Inputs - Allowed'!$AU$8:$AU$158,MATCH($A36,'Inputs - Allowed'!$A$8:$A$158,0))*$X36,0)</f>
        <v>0</v>
      </c>
      <c r="AD36" s="116">
        <f>IFERROR(INDEX('Inputs - Allowed'!$AI$8:$AT$158,MATCH($A36,'Inputs - Allowed'!$A$8:$A$158,0),MATCH(AD$6,'Inputs - Allowed'!$AI$6:$AT$6,0)) / INDEX('Inputs - Allowed'!$AU$8:$AU$158,MATCH($A36,'Inputs - Allowed'!$A$8:$A$158,0))*$X36,0)</f>
        <v>0</v>
      </c>
      <c r="AE36" s="116">
        <f>IFERROR(INDEX('Inputs - Allowed'!$AI$8:$AT$158,MATCH($A36,'Inputs - Allowed'!$A$8:$A$158,0),MATCH(AE$6,'Inputs - Allowed'!$AI$6:$AT$6,0)) / INDEX('Inputs - Allowed'!$AU$8:$AU$158,MATCH($A36,'Inputs - Allowed'!$A$8:$A$158,0))*$X36,0)</f>
        <v>0</v>
      </c>
      <c r="AF36" s="116">
        <f>IFERROR(INDEX('Inputs - Allowed'!$AI$8:$AT$158,MATCH($A36,'Inputs - Allowed'!$A$8:$A$158,0),MATCH(AF$6,'Inputs - Allowed'!$AI$6:$AT$6,0)) / INDEX('Inputs - Allowed'!$AU$8:$AU$158,MATCH($A36,'Inputs - Allowed'!$A$8:$A$158,0))*$X36,0)</f>
        <v>0</v>
      </c>
      <c r="AG36" s="116">
        <f>IFERROR(INDEX('Inputs - Allowed'!$AI$8:$AT$158,MATCH($A36,'Inputs - Allowed'!$A$8:$A$158,0),MATCH(AG$6,'Inputs - Allowed'!$AI$6:$AT$6,0)) / INDEX('Inputs - Allowed'!$AU$8:$AU$158,MATCH($A36,'Inputs - Allowed'!$A$8:$A$158,0))*$X36,0)</f>
        <v>0</v>
      </c>
      <c r="AH36" s="116">
        <f>IFERROR(INDEX('Inputs - Allowed'!$AI$8:$AT$158,MATCH($A36,'Inputs - Allowed'!$A$8:$A$158,0),MATCH(AH$6,'Inputs - Allowed'!$AI$6:$AT$6,0)) / INDEX('Inputs - Allowed'!$AU$8:$AU$158,MATCH($A36,'Inputs - Allowed'!$A$8:$A$158,0))*$X36,0)</f>
        <v>0</v>
      </c>
      <c r="AI36" s="116">
        <f>IFERROR(INDEX('Inputs - Allowed'!$AI$8:$AT$158,MATCH($A36,'Inputs - Allowed'!$A$8:$A$158,0),MATCH(AI$6,'Inputs - Allowed'!$AI$6:$AT$6,0)) / INDEX('Inputs - Allowed'!$AU$8:$AU$158,MATCH($A36,'Inputs - Allowed'!$A$8:$A$158,0))*$X36,0)</f>
        <v>0</v>
      </c>
      <c r="AJ36" s="116">
        <f>IFERROR(INDEX('Inputs - Allowed'!$AI$8:$AT$158,MATCH($A36,'Inputs - Allowed'!$A$8:$A$158,0),MATCH(AJ$6,'Inputs - Allowed'!$AI$6:$AT$6,0)) / INDEX('Inputs - Allowed'!$AU$8:$AU$158,MATCH($A36,'Inputs - Allowed'!$A$8:$A$158,0))*$X36,0)</f>
        <v>0</v>
      </c>
      <c r="AK36" s="36"/>
    </row>
    <row r="37" spans="1:37">
      <c r="A37" s="42"/>
      <c r="B37" s="203"/>
      <c r="C37" s="203"/>
      <c r="D37" s="203"/>
      <c r="E37" s="203">
        <f>_xlfn.IFNA(INDEX('Inputs - Allowed'!$B$8:$AH$250,MATCH($A37,'Inputs - Allowed'!$A$8:$A$250,0),MATCH(E$6,'Inputs - Allowed'!$B$6:$AY$6,0)),0)</f>
        <v>0</v>
      </c>
      <c r="F37" s="203">
        <f>_xlfn.IFNA(INDEX('Inputs - Allowed'!$B$8:$AH$250,MATCH($A37,'Inputs - Allowed'!$A$8:$A$250,0),MATCH(F$6,'Inputs - Allowed'!$B$6:$AY$6,0)),0)</f>
        <v>0</v>
      </c>
      <c r="G37" s="203">
        <f>_xlfn.IFNA(INDEX('Inputs - Allowed'!$B$8:$AH$250,MATCH($A37,'Inputs - Allowed'!$A$8:$A$250,0),MATCH(G$6,'Inputs - Allowed'!$B$6:$AY$6,0)),0)</f>
        <v>0</v>
      </c>
      <c r="H37" s="203">
        <f>_xlfn.IFNA(INDEX('Inputs - Allowed'!$B$8:$AH$250,MATCH($A37,'Inputs - Allowed'!$A$8:$A$250,0),MATCH(H$6,'Inputs - Allowed'!$B$6:$AY$6,0)),0)</f>
        <v>0</v>
      </c>
      <c r="I37" s="203">
        <f>_xlfn.IFNA(INDEX('Inputs - Allowed'!$B$8:$AH$250,MATCH($A37,'Inputs - Allowed'!$A$8:$A$250,0),MATCH(I$6,'Inputs - Allowed'!$B$6:$AY$6,0)),0)</f>
        <v>0</v>
      </c>
      <c r="J37" s="203">
        <f t="shared" si="3"/>
        <v>0</v>
      </c>
      <c r="K37" s="203">
        <f t="shared" si="1"/>
        <v>0</v>
      </c>
      <c r="L37" s="203">
        <f>_xlfn.IFNA(INDEX('Inputs - Allowed'!$B$8:$AH$250,MATCH($A37,'Inputs - Allowed'!$A$8:$A$250,0),MATCH(L$6,'Inputs - Allowed'!$B$6:$AY$6,0)),0)</f>
        <v>0</v>
      </c>
      <c r="M37" s="203">
        <f>MAX(0,-_xlfn.IFNA(INDEX('Inputs - Actual'!$I$8:$O$158,MATCH($A37,'Inputs - Actual'!$A$8:$A$158,0),MATCH(M$6,'Inputs - Actual'!$I$6:$O$6,0))-INDEX('Inputs - Allowed'!$V$8:$AB$158,MATCH($A37,'Inputs - Allowed'!$A$8:$A$158,0),MATCH(M$6,'Inputs - Allowed'!$V$6:$AB$6,0)),0))</f>
        <v>0</v>
      </c>
      <c r="N37" s="129"/>
      <c r="O37" s="129"/>
      <c r="P37" s="129"/>
      <c r="Q37" s="129"/>
      <c r="R37" s="129"/>
      <c r="S37" s="129"/>
      <c r="T37" s="129"/>
      <c r="U37" s="129"/>
      <c r="V37" s="129"/>
      <c r="W37" s="129"/>
      <c r="X37" s="116">
        <f t="shared" si="2"/>
        <v>0</v>
      </c>
      <c r="Y37" s="76"/>
      <c r="Z37" s="76"/>
      <c r="AA37" s="116">
        <f>IFERROR(INDEX('Inputs - Allowed'!$AI$8:$AT$158,MATCH($A37,'Inputs - Allowed'!$A$8:$A$158,0),MATCH(AA$6,'Inputs - Allowed'!$AI$6:$AT$6,0)) / INDEX('Inputs - Allowed'!$AU$8:$AU$158,MATCH($A37,'Inputs - Allowed'!$A$8:$A$158,0))*$X37,0)</f>
        <v>0</v>
      </c>
      <c r="AB37" s="116">
        <f>IFERROR(INDEX('Inputs - Allowed'!$AI$8:$AT$158,MATCH($A37,'Inputs - Allowed'!$A$8:$A$158,0),MATCH(AB$6,'Inputs - Allowed'!$AI$6:$AT$6,0)) / INDEX('Inputs - Allowed'!$AU$8:$AU$158,MATCH($A37,'Inputs - Allowed'!$A$8:$A$158,0))*$X37,0)</f>
        <v>0</v>
      </c>
      <c r="AC37" s="116">
        <f>IFERROR(INDEX('Inputs - Allowed'!$AI$8:$AT$158,MATCH($A37,'Inputs - Allowed'!$A$8:$A$158,0),MATCH(AC$6,'Inputs - Allowed'!$AI$6:$AT$6,0)) / INDEX('Inputs - Allowed'!$AU$8:$AU$158,MATCH($A37,'Inputs - Allowed'!$A$8:$A$158,0))*$X37,0)</f>
        <v>0</v>
      </c>
      <c r="AD37" s="116">
        <f>IFERROR(INDEX('Inputs - Allowed'!$AI$8:$AT$158,MATCH($A37,'Inputs - Allowed'!$A$8:$A$158,0),MATCH(AD$6,'Inputs - Allowed'!$AI$6:$AT$6,0)) / INDEX('Inputs - Allowed'!$AU$8:$AU$158,MATCH($A37,'Inputs - Allowed'!$A$8:$A$158,0))*$X37,0)</f>
        <v>0</v>
      </c>
      <c r="AE37" s="116">
        <f>IFERROR(INDEX('Inputs - Allowed'!$AI$8:$AT$158,MATCH($A37,'Inputs - Allowed'!$A$8:$A$158,0),MATCH(AE$6,'Inputs - Allowed'!$AI$6:$AT$6,0)) / INDEX('Inputs - Allowed'!$AU$8:$AU$158,MATCH($A37,'Inputs - Allowed'!$A$8:$A$158,0))*$X37,0)</f>
        <v>0</v>
      </c>
      <c r="AF37" s="116">
        <f>IFERROR(INDEX('Inputs - Allowed'!$AI$8:$AT$158,MATCH($A37,'Inputs - Allowed'!$A$8:$A$158,0),MATCH(AF$6,'Inputs - Allowed'!$AI$6:$AT$6,0)) / INDEX('Inputs - Allowed'!$AU$8:$AU$158,MATCH($A37,'Inputs - Allowed'!$A$8:$A$158,0))*$X37,0)</f>
        <v>0</v>
      </c>
      <c r="AG37" s="116">
        <f>IFERROR(INDEX('Inputs - Allowed'!$AI$8:$AT$158,MATCH($A37,'Inputs - Allowed'!$A$8:$A$158,0),MATCH(AG$6,'Inputs - Allowed'!$AI$6:$AT$6,0)) / INDEX('Inputs - Allowed'!$AU$8:$AU$158,MATCH($A37,'Inputs - Allowed'!$A$8:$A$158,0))*$X37,0)</f>
        <v>0</v>
      </c>
      <c r="AH37" s="116">
        <f>IFERROR(INDEX('Inputs - Allowed'!$AI$8:$AT$158,MATCH($A37,'Inputs - Allowed'!$A$8:$A$158,0),MATCH(AH$6,'Inputs - Allowed'!$AI$6:$AT$6,0)) / INDEX('Inputs - Allowed'!$AU$8:$AU$158,MATCH($A37,'Inputs - Allowed'!$A$8:$A$158,0))*$X37,0)</f>
        <v>0</v>
      </c>
      <c r="AI37" s="116">
        <f>IFERROR(INDEX('Inputs - Allowed'!$AI$8:$AT$158,MATCH($A37,'Inputs - Allowed'!$A$8:$A$158,0),MATCH(AI$6,'Inputs - Allowed'!$AI$6:$AT$6,0)) / INDEX('Inputs - Allowed'!$AU$8:$AU$158,MATCH($A37,'Inputs - Allowed'!$A$8:$A$158,0))*$X37,0)</f>
        <v>0</v>
      </c>
      <c r="AJ37" s="116">
        <f>IFERROR(INDEX('Inputs - Allowed'!$AI$8:$AT$158,MATCH($A37,'Inputs - Allowed'!$A$8:$A$158,0),MATCH(AJ$6,'Inputs - Allowed'!$AI$6:$AT$6,0)) / INDEX('Inputs - Allowed'!$AU$8:$AU$158,MATCH($A37,'Inputs - Allowed'!$A$8:$A$158,0))*$X37,0)</f>
        <v>0</v>
      </c>
      <c r="AK37" s="36"/>
    </row>
    <row r="38" spans="1:37">
      <c r="A38" s="42"/>
      <c r="B38" s="203"/>
      <c r="C38" s="203"/>
      <c r="D38" s="203"/>
      <c r="E38" s="203">
        <f>_xlfn.IFNA(INDEX('Inputs - Allowed'!$B$8:$AH$250,MATCH($A38,'Inputs - Allowed'!$A$8:$A$250,0),MATCH(E$6,'Inputs - Allowed'!$B$6:$AY$6,0)),0)</f>
        <v>0</v>
      </c>
      <c r="F38" s="203">
        <f>_xlfn.IFNA(INDEX('Inputs - Allowed'!$B$8:$AH$250,MATCH($A38,'Inputs - Allowed'!$A$8:$A$250,0),MATCH(F$6,'Inputs - Allowed'!$B$6:$AY$6,0)),0)</f>
        <v>0</v>
      </c>
      <c r="G38" s="203">
        <f>_xlfn.IFNA(INDEX('Inputs - Allowed'!$B$8:$AH$250,MATCH($A38,'Inputs - Allowed'!$A$8:$A$250,0),MATCH(G$6,'Inputs - Allowed'!$B$6:$AY$6,0)),0)</f>
        <v>0</v>
      </c>
      <c r="H38" s="203">
        <f>_xlfn.IFNA(INDEX('Inputs - Allowed'!$B$8:$AH$250,MATCH($A38,'Inputs - Allowed'!$A$8:$A$250,0),MATCH(H$6,'Inputs - Allowed'!$B$6:$AY$6,0)),0)</f>
        <v>0</v>
      </c>
      <c r="I38" s="203">
        <f>_xlfn.IFNA(INDEX('Inputs - Allowed'!$B$8:$AH$250,MATCH($A38,'Inputs - Allowed'!$A$8:$A$250,0),MATCH(I$6,'Inputs - Allowed'!$B$6:$AY$6,0)),0)</f>
        <v>0</v>
      </c>
      <c r="J38" s="203">
        <f t="shared" si="3"/>
        <v>0</v>
      </c>
      <c r="K38" s="203">
        <f t="shared" si="1"/>
        <v>0</v>
      </c>
      <c r="L38" s="203">
        <f>_xlfn.IFNA(INDEX('Inputs - Allowed'!$B$8:$AH$250,MATCH($A38,'Inputs - Allowed'!$A$8:$A$250,0),MATCH(L$6,'Inputs - Allowed'!$B$6:$AY$6,0)),0)</f>
        <v>0</v>
      </c>
      <c r="M38" s="203">
        <f>MAX(0,-_xlfn.IFNA(INDEX('Inputs - Actual'!$I$8:$O$158,MATCH($A38,'Inputs - Actual'!$A$8:$A$158,0),MATCH(M$6,'Inputs - Actual'!$I$6:$O$6,0))-INDEX('Inputs - Allowed'!$V$8:$AB$158,MATCH($A38,'Inputs - Allowed'!$A$8:$A$158,0),MATCH(M$6,'Inputs - Allowed'!$V$6:$AB$6,0)),0))</f>
        <v>0</v>
      </c>
      <c r="N38" s="129"/>
      <c r="O38" s="129"/>
      <c r="P38" s="129"/>
      <c r="Q38" s="129"/>
      <c r="R38" s="129"/>
      <c r="S38" s="129"/>
      <c r="T38" s="129"/>
      <c r="U38" s="129"/>
      <c r="V38" s="129"/>
      <c r="W38" s="129"/>
      <c r="X38" s="116">
        <f t="shared" si="2"/>
        <v>0</v>
      </c>
      <c r="Y38" s="76"/>
      <c r="Z38" s="76"/>
      <c r="AA38" s="116">
        <f>IFERROR(INDEX('Inputs - Allowed'!$AI$8:$AT$158,MATCH($A38,'Inputs - Allowed'!$A$8:$A$158,0),MATCH(AA$6,'Inputs - Allowed'!$AI$6:$AT$6,0)) / INDEX('Inputs - Allowed'!$AU$8:$AU$158,MATCH($A38,'Inputs - Allowed'!$A$8:$A$158,0))*$X38,0)</f>
        <v>0</v>
      </c>
      <c r="AB38" s="116">
        <f>IFERROR(INDEX('Inputs - Allowed'!$AI$8:$AT$158,MATCH($A38,'Inputs - Allowed'!$A$8:$A$158,0),MATCH(AB$6,'Inputs - Allowed'!$AI$6:$AT$6,0)) / INDEX('Inputs - Allowed'!$AU$8:$AU$158,MATCH($A38,'Inputs - Allowed'!$A$8:$A$158,0))*$X38,0)</f>
        <v>0</v>
      </c>
      <c r="AC38" s="116">
        <f>IFERROR(INDEX('Inputs - Allowed'!$AI$8:$AT$158,MATCH($A38,'Inputs - Allowed'!$A$8:$A$158,0),MATCH(AC$6,'Inputs - Allowed'!$AI$6:$AT$6,0)) / INDEX('Inputs - Allowed'!$AU$8:$AU$158,MATCH($A38,'Inputs - Allowed'!$A$8:$A$158,0))*$X38,0)</f>
        <v>0</v>
      </c>
      <c r="AD38" s="116">
        <f>IFERROR(INDEX('Inputs - Allowed'!$AI$8:$AT$158,MATCH($A38,'Inputs - Allowed'!$A$8:$A$158,0),MATCH(AD$6,'Inputs - Allowed'!$AI$6:$AT$6,0)) / INDEX('Inputs - Allowed'!$AU$8:$AU$158,MATCH($A38,'Inputs - Allowed'!$A$8:$A$158,0))*$X38,0)</f>
        <v>0</v>
      </c>
      <c r="AE38" s="116">
        <f>IFERROR(INDEX('Inputs - Allowed'!$AI$8:$AT$158,MATCH($A38,'Inputs - Allowed'!$A$8:$A$158,0),MATCH(AE$6,'Inputs - Allowed'!$AI$6:$AT$6,0)) / INDEX('Inputs - Allowed'!$AU$8:$AU$158,MATCH($A38,'Inputs - Allowed'!$A$8:$A$158,0))*$X38,0)</f>
        <v>0</v>
      </c>
      <c r="AF38" s="116">
        <f>IFERROR(INDEX('Inputs - Allowed'!$AI$8:$AT$158,MATCH($A38,'Inputs - Allowed'!$A$8:$A$158,0),MATCH(AF$6,'Inputs - Allowed'!$AI$6:$AT$6,0)) / INDEX('Inputs - Allowed'!$AU$8:$AU$158,MATCH($A38,'Inputs - Allowed'!$A$8:$A$158,0))*$X38,0)</f>
        <v>0</v>
      </c>
      <c r="AG38" s="116">
        <f>IFERROR(INDEX('Inputs - Allowed'!$AI$8:$AT$158,MATCH($A38,'Inputs - Allowed'!$A$8:$A$158,0),MATCH(AG$6,'Inputs - Allowed'!$AI$6:$AT$6,0)) / INDEX('Inputs - Allowed'!$AU$8:$AU$158,MATCH($A38,'Inputs - Allowed'!$A$8:$A$158,0))*$X38,0)</f>
        <v>0</v>
      </c>
      <c r="AH38" s="116">
        <f>IFERROR(INDEX('Inputs - Allowed'!$AI$8:$AT$158,MATCH($A38,'Inputs - Allowed'!$A$8:$A$158,0),MATCH(AH$6,'Inputs - Allowed'!$AI$6:$AT$6,0)) / INDEX('Inputs - Allowed'!$AU$8:$AU$158,MATCH($A38,'Inputs - Allowed'!$A$8:$A$158,0))*$X38,0)</f>
        <v>0</v>
      </c>
      <c r="AI38" s="116">
        <f>IFERROR(INDEX('Inputs - Allowed'!$AI$8:$AT$158,MATCH($A38,'Inputs - Allowed'!$A$8:$A$158,0),MATCH(AI$6,'Inputs - Allowed'!$AI$6:$AT$6,0)) / INDEX('Inputs - Allowed'!$AU$8:$AU$158,MATCH($A38,'Inputs - Allowed'!$A$8:$A$158,0))*$X38,0)</f>
        <v>0</v>
      </c>
      <c r="AJ38" s="116">
        <f>IFERROR(INDEX('Inputs - Allowed'!$AI$8:$AT$158,MATCH($A38,'Inputs - Allowed'!$A$8:$A$158,0),MATCH(AJ$6,'Inputs - Allowed'!$AI$6:$AT$6,0)) / INDEX('Inputs - Allowed'!$AU$8:$AU$158,MATCH($A38,'Inputs - Allowed'!$A$8:$A$158,0))*$X38,0)</f>
        <v>0</v>
      </c>
      <c r="AK38" s="36"/>
    </row>
    <row r="39" spans="1:37">
      <c r="A39" s="42"/>
      <c r="B39" s="203"/>
      <c r="C39" s="203"/>
      <c r="D39" s="203"/>
      <c r="E39" s="203">
        <f>_xlfn.IFNA(INDEX('Inputs - Allowed'!$B$8:$AH$250,MATCH($A39,'Inputs - Allowed'!$A$8:$A$250,0),MATCH(E$6,'Inputs - Allowed'!$B$6:$AY$6,0)),0)</f>
        <v>0</v>
      </c>
      <c r="F39" s="203">
        <f>_xlfn.IFNA(INDEX('Inputs - Allowed'!$B$8:$AH$250,MATCH($A39,'Inputs - Allowed'!$A$8:$A$250,0),MATCH(F$6,'Inputs - Allowed'!$B$6:$AY$6,0)),0)</f>
        <v>0</v>
      </c>
      <c r="G39" s="203">
        <f>_xlfn.IFNA(INDEX('Inputs - Allowed'!$B$8:$AH$250,MATCH($A39,'Inputs - Allowed'!$A$8:$A$250,0),MATCH(G$6,'Inputs - Allowed'!$B$6:$AY$6,0)),0)</f>
        <v>0</v>
      </c>
      <c r="H39" s="203">
        <f>_xlfn.IFNA(INDEX('Inputs - Allowed'!$B$8:$AH$250,MATCH($A39,'Inputs - Allowed'!$A$8:$A$250,0),MATCH(H$6,'Inputs - Allowed'!$B$6:$AY$6,0)),0)</f>
        <v>0</v>
      </c>
      <c r="I39" s="203">
        <f>_xlfn.IFNA(INDEX('Inputs - Allowed'!$B$8:$AH$250,MATCH($A39,'Inputs - Allowed'!$A$8:$A$250,0),MATCH(I$6,'Inputs - Allowed'!$B$6:$AY$6,0)),0)</f>
        <v>0</v>
      </c>
      <c r="J39" s="203">
        <f t="shared" si="3"/>
        <v>0</v>
      </c>
      <c r="K39" s="203">
        <f t="shared" si="1"/>
        <v>0</v>
      </c>
      <c r="L39" s="203">
        <f>_xlfn.IFNA(INDEX('Inputs - Allowed'!$B$8:$AH$250,MATCH($A39,'Inputs - Allowed'!$A$8:$A$250,0),MATCH(L$6,'Inputs - Allowed'!$B$6:$AY$6,0)),0)</f>
        <v>0</v>
      </c>
      <c r="M39" s="203">
        <f>MAX(0,-_xlfn.IFNA(INDEX('Inputs - Actual'!$I$8:$O$158,MATCH($A39,'Inputs - Actual'!$A$8:$A$158,0),MATCH(M$6,'Inputs - Actual'!$I$6:$O$6,0))-INDEX('Inputs - Allowed'!$V$8:$AB$158,MATCH($A39,'Inputs - Allowed'!$A$8:$A$158,0),MATCH(M$6,'Inputs - Allowed'!$V$6:$AB$6,0)),0))</f>
        <v>0</v>
      </c>
      <c r="N39" s="129"/>
      <c r="O39" s="129"/>
      <c r="P39" s="129"/>
      <c r="Q39" s="129"/>
      <c r="R39" s="129"/>
      <c r="S39" s="129"/>
      <c r="T39" s="129"/>
      <c r="U39" s="129"/>
      <c r="V39" s="129"/>
      <c r="W39" s="129"/>
      <c r="X39" s="116">
        <f t="shared" si="2"/>
        <v>0</v>
      </c>
      <c r="Y39" s="76"/>
      <c r="Z39" s="76"/>
      <c r="AA39" s="116">
        <f>IFERROR(INDEX('Inputs - Allowed'!$AI$8:$AT$158,MATCH($A39,'Inputs - Allowed'!$A$8:$A$158,0),MATCH(AA$6,'Inputs - Allowed'!$AI$6:$AT$6,0)) / INDEX('Inputs - Allowed'!$AU$8:$AU$158,MATCH($A39,'Inputs - Allowed'!$A$8:$A$158,0))*$X39,0)</f>
        <v>0</v>
      </c>
      <c r="AB39" s="116">
        <f>IFERROR(INDEX('Inputs - Allowed'!$AI$8:$AT$158,MATCH($A39,'Inputs - Allowed'!$A$8:$A$158,0),MATCH(AB$6,'Inputs - Allowed'!$AI$6:$AT$6,0)) / INDEX('Inputs - Allowed'!$AU$8:$AU$158,MATCH($A39,'Inputs - Allowed'!$A$8:$A$158,0))*$X39,0)</f>
        <v>0</v>
      </c>
      <c r="AC39" s="116">
        <f>IFERROR(INDEX('Inputs - Allowed'!$AI$8:$AT$158,MATCH($A39,'Inputs - Allowed'!$A$8:$A$158,0),MATCH(AC$6,'Inputs - Allowed'!$AI$6:$AT$6,0)) / INDEX('Inputs - Allowed'!$AU$8:$AU$158,MATCH($A39,'Inputs - Allowed'!$A$8:$A$158,0))*$X39,0)</f>
        <v>0</v>
      </c>
      <c r="AD39" s="116">
        <f>IFERROR(INDEX('Inputs - Allowed'!$AI$8:$AT$158,MATCH($A39,'Inputs - Allowed'!$A$8:$A$158,0),MATCH(AD$6,'Inputs - Allowed'!$AI$6:$AT$6,0)) / INDEX('Inputs - Allowed'!$AU$8:$AU$158,MATCH($A39,'Inputs - Allowed'!$A$8:$A$158,0))*$X39,0)</f>
        <v>0</v>
      </c>
      <c r="AE39" s="116">
        <f>IFERROR(INDEX('Inputs - Allowed'!$AI$8:$AT$158,MATCH($A39,'Inputs - Allowed'!$A$8:$A$158,0),MATCH(AE$6,'Inputs - Allowed'!$AI$6:$AT$6,0)) / INDEX('Inputs - Allowed'!$AU$8:$AU$158,MATCH($A39,'Inputs - Allowed'!$A$8:$A$158,0))*$X39,0)</f>
        <v>0</v>
      </c>
      <c r="AF39" s="116">
        <f>IFERROR(INDEX('Inputs - Allowed'!$AI$8:$AT$158,MATCH($A39,'Inputs - Allowed'!$A$8:$A$158,0),MATCH(AF$6,'Inputs - Allowed'!$AI$6:$AT$6,0)) / INDEX('Inputs - Allowed'!$AU$8:$AU$158,MATCH($A39,'Inputs - Allowed'!$A$8:$A$158,0))*$X39,0)</f>
        <v>0</v>
      </c>
      <c r="AG39" s="116">
        <f>IFERROR(INDEX('Inputs - Allowed'!$AI$8:$AT$158,MATCH($A39,'Inputs - Allowed'!$A$8:$A$158,0),MATCH(AG$6,'Inputs - Allowed'!$AI$6:$AT$6,0)) / INDEX('Inputs - Allowed'!$AU$8:$AU$158,MATCH($A39,'Inputs - Allowed'!$A$8:$A$158,0))*$X39,0)</f>
        <v>0</v>
      </c>
      <c r="AH39" s="116">
        <f>IFERROR(INDEX('Inputs - Allowed'!$AI$8:$AT$158,MATCH($A39,'Inputs - Allowed'!$A$8:$A$158,0),MATCH(AH$6,'Inputs - Allowed'!$AI$6:$AT$6,0)) / INDEX('Inputs - Allowed'!$AU$8:$AU$158,MATCH($A39,'Inputs - Allowed'!$A$8:$A$158,0))*$X39,0)</f>
        <v>0</v>
      </c>
      <c r="AI39" s="116">
        <f>IFERROR(INDEX('Inputs - Allowed'!$AI$8:$AT$158,MATCH($A39,'Inputs - Allowed'!$A$8:$A$158,0),MATCH(AI$6,'Inputs - Allowed'!$AI$6:$AT$6,0)) / INDEX('Inputs - Allowed'!$AU$8:$AU$158,MATCH($A39,'Inputs - Allowed'!$A$8:$A$158,0))*$X39,0)</f>
        <v>0</v>
      </c>
      <c r="AJ39" s="116">
        <f>IFERROR(INDEX('Inputs - Allowed'!$AI$8:$AT$158,MATCH($A39,'Inputs - Allowed'!$A$8:$A$158,0),MATCH(AJ$6,'Inputs - Allowed'!$AI$6:$AT$6,0)) / INDEX('Inputs - Allowed'!$AU$8:$AU$158,MATCH($A39,'Inputs - Allowed'!$A$8:$A$158,0))*$X39,0)</f>
        <v>0</v>
      </c>
      <c r="AK39" s="36"/>
    </row>
    <row r="40" spans="1:37">
      <c r="A40" s="42"/>
      <c r="B40" s="203"/>
      <c r="C40" s="203"/>
      <c r="D40" s="203"/>
      <c r="E40" s="203">
        <f>_xlfn.IFNA(INDEX('Inputs - Allowed'!$B$8:$AH$250,MATCH($A40,'Inputs - Allowed'!$A$8:$A$250,0),MATCH(E$6,'Inputs - Allowed'!$B$6:$AY$6,0)),0)</f>
        <v>0</v>
      </c>
      <c r="F40" s="203">
        <f>_xlfn.IFNA(INDEX('Inputs - Allowed'!$B$8:$AH$250,MATCH($A40,'Inputs - Allowed'!$A$8:$A$250,0),MATCH(F$6,'Inputs - Allowed'!$B$6:$AY$6,0)),0)</f>
        <v>0</v>
      </c>
      <c r="G40" s="203">
        <f>_xlfn.IFNA(INDEX('Inputs - Allowed'!$B$8:$AH$250,MATCH($A40,'Inputs - Allowed'!$A$8:$A$250,0),MATCH(G$6,'Inputs - Allowed'!$B$6:$AY$6,0)),0)</f>
        <v>0</v>
      </c>
      <c r="H40" s="203">
        <f>_xlfn.IFNA(INDEX('Inputs - Allowed'!$B$8:$AH$250,MATCH($A40,'Inputs - Allowed'!$A$8:$A$250,0),MATCH(H$6,'Inputs - Allowed'!$B$6:$AY$6,0)),0)</f>
        <v>0</v>
      </c>
      <c r="I40" s="203">
        <f>_xlfn.IFNA(INDEX('Inputs - Allowed'!$B$8:$AH$250,MATCH($A40,'Inputs - Allowed'!$A$8:$A$250,0),MATCH(I$6,'Inputs - Allowed'!$B$6:$AY$6,0)),0)</f>
        <v>0</v>
      </c>
      <c r="J40" s="203">
        <f t="shared" si="3"/>
        <v>0</v>
      </c>
      <c r="K40" s="203">
        <f t="shared" ref="K40:K71" si="4">IF(J40,"",I40)</f>
        <v>0</v>
      </c>
      <c r="L40" s="203">
        <f>_xlfn.IFNA(INDEX('Inputs - Allowed'!$B$8:$AH$250,MATCH($A40,'Inputs - Allowed'!$A$8:$A$250,0),MATCH(L$6,'Inputs - Allowed'!$B$6:$AY$6,0)),0)</f>
        <v>0</v>
      </c>
      <c r="M40" s="203">
        <f>MAX(0,-_xlfn.IFNA(INDEX('Inputs - Actual'!$I$8:$O$158,MATCH($A40,'Inputs - Actual'!$A$8:$A$158,0),MATCH(M$6,'Inputs - Actual'!$I$6:$O$6,0))-INDEX('Inputs - Allowed'!$V$8:$AB$158,MATCH($A40,'Inputs - Allowed'!$A$8:$A$158,0),MATCH(M$6,'Inputs - Allowed'!$V$6:$AB$6,0)),0))</f>
        <v>0</v>
      </c>
      <c r="N40" s="129"/>
      <c r="O40" s="129"/>
      <c r="P40" s="129"/>
      <c r="Q40" s="129"/>
      <c r="R40" s="129"/>
      <c r="S40" s="129"/>
      <c r="T40" s="129"/>
      <c r="U40" s="129"/>
      <c r="V40" s="129"/>
      <c r="W40" s="129"/>
      <c r="X40" s="116">
        <f t="shared" ref="X40:X71" si="5">(J40=FALSE)*(SUMPRODUCT(N40:R40,S40:W40)-L40*M40)*10^-6</f>
        <v>0</v>
      </c>
      <c r="Y40" s="76"/>
      <c r="Z40" s="76"/>
      <c r="AA40" s="116">
        <f>IFERROR(INDEX('Inputs - Allowed'!$AI$8:$AT$158,MATCH($A40,'Inputs - Allowed'!$A$8:$A$158,0),MATCH(AA$6,'Inputs - Allowed'!$AI$6:$AT$6,0)) / INDEX('Inputs - Allowed'!$AU$8:$AU$158,MATCH($A40,'Inputs - Allowed'!$A$8:$A$158,0))*$X40,0)</f>
        <v>0</v>
      </c>
      <c r="AB40" s="116">
        <f>IFERROR(INDEX('Inputs - Allowed'!$AI$8:$AT$158,MATCH($A40,'Inputs - Allowed'!$A$8:$A$158,0),MATCH(AB$6,'Inputs - Allowed'!$AI$6:$AT$6,0)) / INDEX('Inputs - Allowed'!$AU$8:$AU$158,MATCH($A40,'Inputs - Allowed'!$A$8:$A$158,0))*$X40,0)</f>
        <v>0</v>
      </c>
      <c r="AC40" s="116">
        <f>IFERROR(INDEX('Inputs - Allowed'!$AI$8:$AT$158,MATCH($A40,'Inputs - Allowed'!$A$8:$A$158,0),MATCH(AC$6,'Inputs - Allowed'!$AI$6:$AT$6,0)) / INDEX('Inputs - Allowed'!$AU$8:$AU$158,MATCH($A40,'Inputs - Allowed'!$A$8:$A$158,0))*$X40,0)</f>
        <v>0</v>
      </c>
      <c r="AD40" s="116">
        <f>IFERROR(INDEX('Inputs - Allowed'!$AI$8:$AT$158,MATCH($A40,'Inputs - Allowed'!$A$8:$A$158,0),MATCH(AD$6,'Inputs - Allowed'!$AI$6:$AT$6,0)) / INDEX('Inputs - Allowed'!$AU$8:$AU$158,MATCH($A40,'Inputs - Allowed'!$A$8:$A$158,0))*$X40,0)</f>
        <v>0</v>
      </c>
      <c r="AE40" s="116">
        <f>IFERROR(INDEX('Inputs - Allowed'!$AI$8:$AT$158,MATCH($A40,'Inputs - Allowed'!$A$8:$A$158,0),MATCH(AE$6,'Inputs - Allowed'!$AI$6:$AT$6,0)) / INDEX('Inputs - Allowed'!$AU$8:$AU$158,MATCH($A40,'Inputs - Allowed'!$A$8:$A$158,0))*$X40,0)</f>
        <v>0</v>
      </c>
      <c r="AF40" s="116">
        <f>IFERROR(INDEX('Inputs - Allowed'!$AI$8:$AT$158,MATCH($A40,'Inputs - Allowed'!$A$8:$A$158,0),MATCH(AF$6,'Inputs - Allowed'!$AI$6:$AT$6,0)) / INDEX('Inputs - Allowed'!$AU$8:$AU$158,MATCH($A40,'Inputs - Allowed'!$A$8:$A$158,0))*$X40,0)</f>
        <v>0</v>
      </c>
      <c r="AG40" s="116">
        <f>IFERROR(INDEX('Inputs - Allowed'!$AI$8:$AT$158,MATCH($A40,'Inputs - Allowed'!$A$8:$A$158,0),MATCH(AG$6,'Inputs - Allowed'!$AI$6:$AT$6,0)) / INDEX('Inputs - Allowed'!$AU$8:$AU$158,MATCH($A40,'Inputs - Allowed'!$A$8:$A$158,0))*$X40,0)</f>
        <v>0</v>
      </c>
      <c r="AH40" s="116">
        <f>IFERROR(INDEX('Inputs - Allowed'!$AI$8:$AT$158,MATCH($A40,'Inputs - Allowed'!$A$8:$A$158,0),MATCH(AH$6,'Inputs - Allowed'!$AI$6:$AT$6,0)) / INDEX('Inputs - Allowed'!$AU$8:$AU$158,MATCH($A40,'Inputs - Allowed'!$A$8:$A$158,0))*$X40,0)</f>
        <v>0</v>
      </c>
      <c r="AI40" s="116">
        <f>IFERROR(INDEX('Inputs - Allowed'!$AI$8:$AT$158,MATCH($A40,'Inputs - Allowed'!$A$8:$A$158,0),MATCH(AI$6,'Inputs - Allowed'!$AI$6:$AT$6,0)) / INDEX('Inputs - Allowed'!$AU$8:$AU$158,MATCH($A40,'Inputs - Allowed'!$A$8:$A$158,0))*$X40,0)</f>
        <v>0</v>
      </c>
      <c r="AJ40" s="116">
        <f>IFERROR(INDEX('Inputs - Allowed'!$AI$8:$AT$158,MATCH($A40,'Inputs - Allowed'!$A$8:$A$158,0),MATCH(AJ$6,'Inputs - Allowed'!$AI$6:$AT$6,0)) / INDEX('Inputs - Allowed'!$AU$8:$AU$158,MATCH($A40,'Inputs - Allowed'!$A$8:$A$158,0))*$X40,0)</f>
        <v>0</v>
      </c>
      <c r="AK40" s="36"/>
    </row>
    <row r="41" spans="1:37">
      <c r="A41" s="42"/>
      <c r="B41" s="203"/>
      <c r="C41" s="203"/>
      <c r="D41" s="203"/>
      <c r="E41" s="203">
        <f>_xlfn.IFNA(INDEX('Inputs - Allowed'!$B$8:$AH$250,MATCH($A41,'Inputs - Allowed'!$A$8:$A$250,0),MATCH(E$6,'Inputs - Allowed'!$B$6:$AY$6,0)),0)</f>
        <v>0</v>
      </c>
      <c r="F41" s="203">
        <f>_xlfn.IFNA(INDEX('Inputs - Allowed'!$B$8:$AH$250,MATCH($A41,'Inputs - Allowed'!$A$8:$A$250,0),MATCH(F$6,'Inputs - Allowed'!$B$6:$AY$6,0)),0)</f>
        <v>0</v>
      </c>
      <c r="G41" s="203">
        <f>_xlfn.IFNA(INDEX('Inputs - Allowed'!$B$8:$AH$250,MATCH($A41,'Inputs - Allowed'!$A$8:$A$250,0),MATCH(G$6,'Inputs - Allowed'!$B$6:$AY$6,0)),0)</f>
        <v>0</v>
      </c>
      <c r="H41" s="203">
        <f>_xlfn.IFNA(INDEX('Inputs - Allowed'!$B$8:$AH$250,MATCH($A41,'Inputs - Allowed'!$A$8:$A$250,0),MATCH(H$6,'Inputs - Allowed'!$B$6:$AY$6,0)),0)</f>
        <v>0</v>
      </c>
      <c r="I41" s="203">
        <f>_xlfn.IFNA(INDEX('Inputs - Allowed'!$B$8:$AH$250,MATCH($A41,'Inputs - Allowed'!$A$8:$A$250,0),MATCH(I$6,'Inputs - Allowed'!$B$6:$AY$6,0)),0)</f>
        <v>0</v>
      </c>
      <c r="J41" s="203">
        <f t="shared" si="3"/>
        <v>0</v>
      </c>
      <c r="K41" s="203">
        <f t="shared" si="4"/>
        <v>0</v>
      </c>
      <c r="L41" s="203">
        <f>_xlfn.IFNA(INDEX('Inputs - Allowed'!$B$8:$AH$250,MATCH($A41,'Inputs - Allowed'!$A$8:$A$250,0),MATCH(L$6,'Inputs - Allowed'!$B$6:$AY$6,0)),0)</f>
        <v>0</v>
      </c>
      <c r="M41" s="203">
        <f>MAX(0,-_xlfn.IFNA(INDEX('Inputs - Actual'!$I$8:$O$158,MATCH($A41,'Inputs - Actual'!$A$8:$A$158,0),MATCH(M$6,'Inputs - Actual'!$I$6:$O$6,0))-INDEX('Inputs - Allowed'!$V$8:$AB$158,MATCH($A41,'Inputs - Allowed'!$A$8:$A$158,0),MATCH(M$6,'Inputs - Allowed'!$V$6:$AB$6,0)),0))</f>
        <v>0</v>
      </c>
      <c r="N41" s="129"/>
      <c r="O41" s="129"/>
      <c r="P41" s="129"/>
      <c r="Q41" s="129"/>
      <c r="R41" s="129"/>
      <c r="S41" s="129"/>
      <c r="T41" s="129"/>
      <c r="U41" s="129"/>
      <c r="V41" s="129"/>
      <c r="W41" s="129"/>
      <c r="X41" s="116">
        <f t="shared" si="5"/>
        <v>0</v>
      </c>
      <c r="Y41" s="76"/>
      <c r="Z41" s="76"/>
      <c r="AA41" s="116">
        <f>IFERROR(INDEX('Inputs - Allowed'!$AI$8:$AT$158,MATCH($A41,'Inputs - Allowed'!$A$8:$A$158,0),MATCH(AA$6,'Inputs - Allowed'!$AI$6:$AT$6,0)) / INDEX('Inputs - Allowed'!$AU$8:$AU$158,MATCH($A41,'Inputs - Allowed'!$A$8:$A$158,0))*$X41,0)</f>
        <v>0</v>
      </c>
      <c r="AB41" s="116">
        <f>IFERROR(INDEX('Inputs - Allowed'!$AI$8:$AT$158,MATCH($A41,'Inputs - Allowed'!$A$8:$A$158,0),MATCH(AB$6,'Inputs - Allowed'!$AI$6:$AT$6,0)) / INDEX('Inputs - Allowed'!$AU$8:$AU$158,MATCH($A41,'Inputs - Allowed'!$A$8:$A$158,0))*$X41,0)</f>
        <v>0</v>
      </c>
      <c r="AC41" s="116">
        <f>IFERROR(INDEX('Inputs - Allowed'!$AI$8:$AT$158,MATCH($A41,'Inputs - Allowed'!$A$8:$A$158,0),MATCH(AC$6,'Inputs - Allowed'!$AI$6:$AT$6,0)) / INDEX('Inputs - Allowed'!$AU$8:$AU$158,MATCH($A41,'Inputs - Allowed'!$A$8:$A$158,0))*$X41,0)</f>
        <v>0</v>
      </c>
      <c r="AD41" s="116">
        <f>IFERROR(INDEX('Inputs - Allowed'!$AI$8:$AT$158,MATCH($A41,'Inputs - Allowed'!$A$8:$A$158,0),MATCH(AD$6,'Inputs - Allowed'!$AI$6:$AT$6,0)) / INDEX('Inputs - Allowed'!$AU$8:$AU$158,MATCH($A41,'Inputs - Allowed'!$A$8:$A$158,0))*$X41,0)</f>
        <v>0</v>
      </c>
      <c r="AE41" s="116">
        <f>IFERROR(INDEX('Inputs - Allowed'!$AI$8:$AT$158,MATCH($A41,'Inputs - Allowed'!$A$8:$A$158,0),MATCH(AE$6,'Inputs - Allowed'!$AI$6:$AT$6,0)) / INDEX('Inputs - Allowed'!$AU$8:$AU$158,MATCH($A41,'Inputs - Allowed'!$A$8:$A$158,0))*$X41,0)</f>
        <v>0</v>
      </c>
      <c r="AF41" s="116">
        <f>IFERROR(INDEX('Inputs - Allowed'!$AI$8:$AT$158,MATCH($A41,'Inputs - Allowed'!$A$8:$A$158,0),MATCH(AF$6,'Inputs - Allowed'!$AI$6:$AT$6,0)) / INDEX('Inputs - Allowed'!$AU$8:$AU$158,MATCH($A41,'Inputs - Allowed'!$A$8:$A$158,0))*$X41,0)</f>
        <v>0</v>
      </c>
      <c r="AG41" s="116">
        <f>IFERROR(INDEX('Inputs - Allowed'!$AI$8:$AT$158,MATCH($A41,'Inputs - Allowed'!$A$8:$A$158,0),MATCH(AG$6,'Inputs - Allowed'!$AI$6:$AT$6,0)) / INDEX('Inputs - Allowed'!$AU$8:$AU$158,MATCH($A41,'Inputs - Allowed'!$A$8:$A$158,0))*$X41,0)</f>
        <v>0</v>
      </c>
      <c r="AH41" s="116">
        <f>IFERROR(INDEX('Inputs - Allowed'!$AI$8:$AT$158,MATCH($A41,'Inputs - Allowed'!$A$8:$A$158,0),MATCH(AH$6,'Inputs - Allowed'!$AI$6:$AT$6,0)) / INDEX('Inputs - Allowed'!$AU$8:$AU$158,MATCH($A41,'Inputs - Allowed'!$A$8:$A$158,0))*$X41,0)</f>
        <v>0</v>
      </c>
      <c r="AI41" s="116">
        <f>IFERROR(INDEX('Inputs - Allowed'!$AI$8:$AT$158,MATCH($A41,'Inputs - Allowed'!$A$8:$A$158,0),MATCH(AI$6,'Inputs - Allowed'!$AI$6:$AT$6,0)) / INDEX('Inputs - Allowed'!$AU$8:$AU$158,MATCH($A41,'Inputs - Allowed'!$A$8:$A$158,0))*$X41,0)</f>
        <v>0</v>
      </c>
      <c r="AJ41" s="116">
        <f>IFERROR(INDEX('Inputs - Allowed'!$AI$8:$AT$158,MATCH($A41,'Inputs - Allowed'!$A$8:$A$158,0),MATCH(AJ$6,'Inputs - Allowed'!$AI$6:$AT$6,0)) / INDEX('Inputs - Allowed'!$AU$8:$AU$158,MATCH($A41,'Inputs - Allowed'!$A$8:$A$158,0))*$X41,0)</f>
        <v>0</v>
      </c>
      <c r="AK41" s="36"/>
    </row>
    <row r="42" spans="1:37">
      <c r="A42" s="42"/>
      <c r="B42" s="203"/>
      <c r="C42" s="203"/>
      <c r="D42" s="203"/>
      <c r="E42" s="203">
        <f>_xlfn.IFNA(INDEX('Inputs - Allowed'!$B$8:$AH$250,MATCH($A42,'Inputs - Allowed'!$A$8:$A$250,0),MATCH(E$6,'Inputs - Allowed'!$B$6:$AY$6,0)),0)</f>
        <v>0</v>
      </c>
      <c r="F42" s="203">
        <f>_xlfn.IFNA(INDEX('Inputs - Allowed'!$B$8:$AH$250,MATCH($A42,'Inputs - Allowed'!$A$8:$A$250,0),MATCH(F$6,'Inputs - Allowed'!$B$6:$AY$6,0)),0)</f>
        <v>0</v>
      </c>
      <c r="G42" s="203">
        <f>_xlfn.IFNA(INDEX('Inputs - Allowed'!$B$8:$AH$250,MATCH($A42,'Inputs - Allowed'!$A$8:$A$250,0),MATCH(G$6,'Inputs - Allowed'!$B$6:$AY$6,0)),0)</f>
        <v>0</v>
      </c>
      <c r="H42" s="203">
        <f>_xlfn.IFNA(INDEX('Inputs - Allowed'!$B$8:$AH$250,MATCH($A42,'Inputs - Allowed'!$A$8:$A$250,0),MATCH(H$6,'Inputs - Allowed'!$B$6:$AY$6,0)),0)</f>
        <v>0</v>
      </c>
      <c r="I42" s="203">
        <f>_xlfn.IFNA(INDEX('Inputs - Allowed'!$B$8:$AH$250,MATCH($A42,'Inputs - Allowed'!$A$8:$A$250,0),MATCH(I$6,'Inputs - Allowed'!$B$6:$AY$6,0)),0)</f>
        <v>0</v>
      </c>
      <c r="J42" s="203">
        <f t="shared" si="3"/>
        <v>0</v>
      </c>
      <c r="K42" s="203">
        <f t="shared" si="4"/>
        <v>0</v>
      </c>
      <c r="L42" s="203">
        <f>_xlfn.IFNA(INDEX('Inputs - Allowed'!$B$8:$AH$250,MATCH($A42,'Inputs - Allowed'!$A$8:$A$250,0),MATCH(L$6,'Inputs - Allowed'!$B$6:$AY$6,0)),0)</f>
        <v>0</v>
      </c>
      <c r="M42" s="203">
        <f>MAX(0,-_xlfn.IFNA(INDEX('Inputs - Actual'!$I$8:$O$158,MATCH($A42,'Inputs - Actual'!$A$8:$A$158,0),MATCH(M$6,'Inputs - Actual'!$I$6:$O$6,0))-INDEX('Inputs - Allowed'!$V$8:$AB$158,MATCH($A42,'Inputs - Allowed'!$A$8:$A$158,0),MATCH(M$6,'Inputs - Allowed'!$V$6:$AB$6,0)),0))</f>
        <v>0</v>
      </c>
      <c r="N42" s="129"/>
      <c r="O42" s="129"/>
      <c r="P42" s="129"/>
      <c r="Q42" s="129"/>
      <c r="R42" s="129"/>
      <c r="S42" s="129"/>
      <c r="T42" s="129"/>
      <c r="U42" s="129"/>
      <c r="V42" s="129"/>
      <c r="W42" s="129"/>
      <c r="X42" s="116">
        <f t="shared" si="5"/>
        <v>0</v>
      </c>
      <c r="Y42" s="76"/>
      <c r="Z42" s="76"/>
      <c r="AA42" s="116">
        <f>IFERROR(INDEX('Inputs - Allowed'!$AI$8:$AT$158,MATCH($A42,'Inputs - Allowed'!$A$8:$A$158,0),MATCH(AA$6,'Inputs - Allowed'!$AI$6:$AT$6,0)) / INDEX('Inputs - Allowed'!$AU$8:$AU$158,MATCH($A42,'Inputs - Allowed'!$A$8:$A$158,0))*$X42,0)</f>
        <v>0</v>
      </c>
      <c r="AB42" s="116">
        <f>IFERROR(INDEX('Inputs - Allowed'!$AI$8:$AT$158,MATCH($A42,'Inputs - Allowed'!$A$8:$A$158,0),MATCH(AB$6,'Inputs - Allowed'!$AI$6:$AT$6,0)) / INDEX('Inputs - Allowed'!$AU$8:$AU$158,MATCH($A42,'Inputs - Allowed'!$A$8:$A$158,0))*$X42,0)</f>
        <v>0</v>
      </c>
      <c r="AC42" s="116">
        <f>IFERROR(INDEX('Inputs - Allowed'!$AI$8:$AT$158,MATCH($A42,'Inputs - Allowed'!$A$8:$A$158,0),MATCH(AC$6,'Inputs - Allowed'!$AI$6:$AT$6,0)) / INDEX('Inputs - Allowed'!$AU$8:$AU$158,MATCH($A42,'Inputs - Allowed'!$A$8:$A$158,0))*$X42,0)</f>
        <v>0</v>
      </c>
      <c r="AD42" s="116">
        <f>IFERROR(INDEX('Inputs - Allowed'!$AI$8:$AT$158,MATCH($A42,'Inputs - Allowed'!$A$8:$A$158,0),MATCH(AD$6,'Inputs - Allowed'!$AI$6:$AT$6,0)) / INDEX('Inputs - Allowed'!$AU$8:$AU$158,MATCH($A42,'Inputs - Allowed'!$A$8:$A$158,0))*$X42,0)</f>
        <v>0</v>
      </c>
      <c r="AE42" s="116">
        <f>IFERROR(INDEX('Inputs - Allowed'!$AI$8:$AT$158,MATCH($A42,'Inputs - Allowed'!$A$8:$A$158,0),MATCH(AE$6,'Inputs - Allowed'!$AI$6:$AT$6,0)) / INDEX('Inputs - Allowed'!$AU$8:$AU$158,MATCH($A42,'Inputs - Allowed'!$A$8:$A$158,0))*$X42,0)</f>
        <v>0</v>
      </c>
      <c r="AF42" s="116">
        <f>IFERROR(INDEX('Inputs - Allowed'!$AI$8:$AT$158,MATCH($A42,'Inputs - Allowed'!$A$8:$A$158,0),MATCH(AF$6,'Inputs - Allowed'!$AI$6:$AT$6,0)) / INDEX('Inputs - Allowed'!$AU$8:$AU$158,MATCH($A42,'Inputs - Allowed'!$A$8:$A$158,0))*$X42,0)</f>
        <v>0</v>
      </c>
      <c r="AG42" s="116">
        <f>IFERROR(INDEX('Inputs - Allowed'!$AI$8:$AT$158,MATCH($A42,'Inputs - Allowed'!$A$8:$A$158,0),MATCH(AG$6,'Inputs - Allowed'!$AI$6:$AT$6,0)) / INDEX('Inputs - Allowed'!$AU$8:$AU$158,MATCH($A42,'Inputs - Allowed'!$A$8:$A$158,0))*$X42,0)</f>
        <v>0</v>
      </c>
      <c r="AH42" s="116">
        <f>IFERROR(INDEX('Inputs - Allowed'!$AI$8:$AT$158,MATCH($A42,'Inputs - Allowed'!$A$8:$A$158,0),MATCH(AH$6,'Inputs - Allowed'!$AI$6:$AT$6,0)) / INDEX('Inputs - Allowed'!$AU$8:$AU$158,MATCH($A42,'Inputs - Allowed'!$A$8:$A$158,0))*$X42,0)</f>
        <v>0</v>
      </c>
      <c r="AI42" s="116">
        <f>IFERROR(INDEX('Inputs - Allowed'!$AI$8:$AT$158,MATCH($A42,'Inputs - Allowed'!$A$8:$A$158,0),MATCH(AI$6,'Inputs - Allowed'!$AI$6:$AT$6,0)) / INDEX('Inputs - Allowed'!$AU$8:$AU$158,MATCH($A42,'Inputs - Allowed'!$A$8:$A$158,0))*$X42,0)</f>
        <v>0</v>
      </c>
      <c r="AJ42" s="116">
        <f>IFERROR(INDEX('Inputs - Allowed'!$AI$8:$AT$158,MATCH($A42,'Inputs - Allowed'!$A$8:$A$158,0),MATCH(AJ$6,'Inputs - Allowed'!$AI$6:$AT$6,0)) / INDEX('Inputs - Allowed'!$AU$8:$AU$158,MATCH($A42,'Inputs - Allowed'!$A$8:$A$158,0))*$X42,0)</f>
        <v>0</v>
      </c>
      <c r="AK42" s="36"/>
    </row>
    <row r="43" spans="1:37">
      <c r="A43" s="42"/>
      <c r="B43" s="203"/>
      <c r="C43" s="203"/>
      <c r="D43" s="203"/>
      <c r="E43" s="203">
        <f>_xlfn.IFNA(INDEX('Inputs - Allowed'!$B$8:$AH$250,MATCH($A43,'Inputs - Allowed'!$A$8:$A$250,0),MATCH(E$6,'Inputs - Allowed'!$B$6:$AY$6,0)),0)</f>
        <v>0</v>
      </c>
      <c r="F43" s="203">
        <f>_xlfn.IFNA(INDEX('Inputs - Allowed'!$B$8:$AH$250,MATCH($A43,'Inputs - Allowed'!$A$8:$A$250,0),MATCH(F$6,'Inputs - Allowed'!$B$6:$AY$6,0)),0)</f>
        <v>0</v>
      </c>
      <c r="G43" s="203">
        <f>_xlfn.IFNA(INDEX('Inputs - Allowed'!$B$8:$AH$250,MATCH($A43,'Inputs - Allowed'!$A$8:$A$250,0),MATCH(G$6,'Inputs - Allowed'!$B$6:$AY$6,0)),0)</f>
        <v>0</v>
      </c>
      <c r="H43" s="203">
        <f>_xlfn.IFNA(INDEX('Inputs - Allowed'!$B$8:$AH$250,MATCH($A43,'Inputs - Allowed'!$A$8:$A$250,0),MATCH(H$6,'Inputs - Allowed'!$B$6:$AY$6,0)),0)</f>
        <v>0</v>
      </c>
      <c r="I43" s="203">
        <f>_xlfn.IFNA(INDEX('Inputs - Allowed'!$B$8:$AH$250,MATCH($A43,'Inputs - Allowed'!$A$8:$A$250,0),MATCH(I$6,'Inputs - Allowed'!$B$6:$AY$6,0)),0)</f>
        <v>0</v>
      </c>
      <c r="J43" s="203">
        <f t="shared" si="3"/>
        <v>0</v>
      </c>
      <c r="K43" s="203">
        <f t="shared" si="4"/>
        <v>0</v>
      </c>
      <c r="L43" s="203">
        <f>_xlfn.IFNA(INDEX('Inputs - Allowed'!$B$8:$AH$250,MATCH($A43,'Inputs - Allowed'!$A$8:$A$250,0),MATCH(L$6,'Inputs - Allowed'!$B$6:$AY$6,0)),0)</f>
        <v>0</v>
      </c>
      <c r="M43" s="203">
        <f>MAX(0,-_xlfn.IFNA(INDEX('Inputs - Actual'!$I$8:$O$158,MATCH($A43,'Inputs - Actual'!$A$8:$A$158,0),MATCH(M$6,'Inputs - Actual'!$I$6:$O$6,0))-INDEX('Inputs - Allowed'!$V$8:$AB$158,MATCH($A43,'Inputs - Allowed'!$A$8:$A$158,0),MATCH(M$6,'Inputs - Allowed'!$V$6:$AB$6,0)),0))</f>
        <v>0</v>
      </c>
      <c r="N43" s="129"/>
      <c r="O43" s="129"/>
      <c r="P43" s="129"/>
      <c r="Q43" s="129"/>
      <c r="R43" s="129"/>
      <c r="S43" s="129"/>
      <c r="T43" s="129"/>
      <c r="U43" s="129"/>
      <c r="V43" s="129"/>
      <c r="W43" s="129"/>
      <c r="X43" s="116">
        <f t="shared" si="5"/>
        <v>0</v>
      </c>
      <c r="Y43" s="76"/>
      <c r="Z43" s="76"/>
      <c r="AA43" s="116">
        <f>IFERROR(INDEX('Inputs - Allowed'!$AI$8:$AT$158,MATCH($A43,'Inputs - Allowed'!$A$8:$A$158,0),MATCH(AA$6,'Inputs - Allowed'!$AI$6:$AT$6,0)) / INDEX('Inputs - Allowed'!$AU$8:$AU$158,MATCH($A43,'Inputs - Allowed'!$A$8:$A$158,0))*$X43,0)</f>
        <v>0</v>
      </c>
      <c r="AB43" s="116">
        <f>IFERROR(INDEX('Inputs - Allowed'!$AI$8:$AT$158,MATCH($A43,'Inputs - Allowed'!$A$8:$A$158,0),MATCH(AB$6,'Inputs - Allowed'!$AI$6:$AT$6,0)) / INDEX('Inputs - Allowed'!$AU$8:$AU$158,MATCH($A43,'Inputs - Allowed'!$A$8:$A$158,0))*$X43,0)</f>
        <v>0</v>
      </c>
      <c r="AC43" s="116">
        <f>IFERROR(INDEX('Inputs - Allowed'!$AI$8:$AT$158,MATCH($A43,'Inputs - Allowed'!$A$8:$A$158,0),MATCH(AC$6,'Inputs - Allowed'!$AI$6:$AT$6,0)) / INDEX('Inputs - Allowed'!$AU$8:$AU$158,MATCH($A43,'Inputs - Allowed'!$A$8:$A$158,0))*$X43,0)</f>
        <v>0</v>
      </c>
      <c r="AD43" s="116">
        <f>IFERROR(INDEX('Inputs - Allowed'!$AI$8:$AT$158,MATCH($A43,'Inputs - Allowed'!$A$8:$A$158,0),MATCH(AD$6,'Inputs - Allowed'!$AI$6:$AT$6,0)) / INDEX('Inputs - Allowed'!$AU$8:$AU$158,MATCH($A43,'Inputs - Allowed'!$A$8:$A$158,0))*$X43,0)</f>
        <v>0</v>
      </c>
      <c r="AE43" s="116">
        <f>IFERROR(INDEX('Inputs - Allowed'!$AI$8:$AT$158,MATCH($A43,'Inputs - Allowed'!$A$8:$A$158,0),MATCH(AE$6,'Inputs - Allowed'!$AI$6:$AT$6,0)) / INDEX('Inputs - Allowed'!$AU$8:$AU$158,MATCH($A43,'Inputs - Allowed'!$A$8:$A$158,0))*$X43,0)</f>
        <v>0</v>
      </c>
      <c r="AF43" s="116">
        <f>IFERROR(INDEX('Inputs - Allowed'!$AI$8:$AT$158,MATCH($A43,'Inputs - Allowed'!$A$8:$A$158,0),MATCH(AF$6,'Inputs - Allowed'!$AI$6:$AT$6,0)) / INDEX('Inputs - Allowed'!$AU$8:$AU$158,MATCH($A43,'Inputs - Allowed'!$A$8:$A$158,0))*$X43,0)</f>
        <v>0</v>
      </c>
      <c r="AG43" s="116">
        <f>IFERROR(INDEX('Inputs - Allowed'!$AI$8:$AT$158,MATCH($A43,'Inputs - Allowed'!$A$8:$A$158,0),MATCH(AG$6,'Inputs - Allowed'!$AI$6:$AT$6,0)) / INDEX('Inputs - Allowed'!$AU$8:$AU$158,MATCH($A43,'Inputs - Allowed'!$A$8:$A$158,0))*$X43,0)</f>
        <v>0</v>
      </c>
      <c r="AH43" s="116">
        <f>IFERROR(INDEX('Inputs - Allowed'!$AI$8:$AT$158,MATCH($A43,'Inputs - Allowed'!$A$8:$A$158,0),MATCH(AH$6,'Inputs - Allowed'!$AI$6:$AT$6,0)) / INDEX('Inputs - Allowed'!$AU$8:$AU$158,MATCH($A43,'Inputs - Allowed'!$A$8:$A$158,0))*$X43,0)</f>
        <v>0</v>
      </c>
      <c r="AI43" s="116">
        <f>IFERROR(INDEX('Inputs - Allowed'!$AI$8:$AT$158,MATCH($A43,'Inputs - Allowed'!$A$8:$A$158,0),MATCH(AI$6,'Inputs - Allowed'!$AI$6:$AT$6,0)) / INDEX('Inputs - Allowed'!$AU$8:$AU$158,MATCH($A43,'Inputs - Allowed'!$A$8:$A$158,0))*$X43,0)</f>
        <v>0</v>
      </c>
      <c r="AJ43" s="116">
        <f>IFERROR(INDEX('Inputs - Allowed'!$AI$8:$AT$158,MATCH($A43,'Inputs - Allowed'!$A$8:$A$158,0),MATCH(AJ$6,'Inputs - Allowed'!$AI$6:$AT$6,0)) / INDEX('Inputs - Allowed'!$AU$8:$AU$158,MATCH($A43,'Inputs - Allowed'!$A$8:$A$158,0))*$X43,0)</f>
        <v>0</v>
      </c>
      <c r="AK43" s="36"/>
    </row>
    <row r="44" spans="1:37">
      <c r="A44" s="42"/>
      <c r="B44" s="203"/>
      <c r="C44" s="203"/>
      <c r="D44" s="203"/>
      <c r="E44" s="203">
        <f>_xlfn.IFNA(INDEX('Inputs - Allowed'!$B$8:$AH$250,MATCH($A44,'Inputs - Allowed'!$A$8:$A$250,0),MATCH(E$6,'Inputs - Allowed'!$B$6:$AY$6,0)),0)</f>
        <v>0</v>
      </c>
      <c r="F44" s="203">
        <f>_xlfn.IFNA(INDEX('Inputs - Allowed'!$B$8:$AH$250,MATCH($A44,'Inputs - Allowed'!$A$8:$A$250,0),MATCH(F$6,'Inputs - Allowed'!$B$6:$AY$6,0)),0)</f>
        <v>0</v>
      </c>
      <c r="G44" s="203">
        <f>_xlfn.IFNA(INDEX('Inputs - Allowed'!$B$8:$AH$250,MATCH($A44,'Inputs - Allowed'!$A$8:$A$250,0),MATCH(G$6,'Inputs - Allowed'!$B$6:$AY$6,0)),0)</f>
        <v>0</v>
      </c>
      <c r="H44" s="203">
        <f>_xlfn.IFNA(INDEX('Inputs - Allowed'!$B$8:$AH$250,MATCH($A44,'Inputs - Allowed'!$A$8:$A$250,0),MATCH(H$6,'Inputs - Allowed'!$B$6:$AY$6,0)),0)</f>
        <v>0</v>
      </c>
      <c r="I44" s="203">
        <f>_xlfn.IFNA(INDEX('Inputs - Allowed'!$B$8:$AH$250,MATCH($A44,'Inputs - Allowed'!$A$8:$A$250,0),MATCH(I$6,'Inputs - Allowed'!$B$6:$AY$6,0)),0)</f>
        <v>0</v>
      </c>
      <c r="J44" s="203">
        <f t="shared" si="3"/>
        <v>0</v>
      </c>
      <c r="K44" s="203">
        <f t="shared" si="4"/>
        <v>0</v>
      </c>
      <c r="L44" s="203">
        <f>_xlfn.IFNA(INDEX('Inputs - Allowed'!$B$8:$AH$250,MATCH($A44,'Inputs - Allowed'!$A$8:$A$250,0),MATCH(L$6,'Inputs - Allowed'!$B$6:$AY$6,0)),0)</f>
        <v>0</v>
      </c>
      <c r="M44" s="203">
        <f>MAX(0,-_xlfn.IFNA(INDEX('Inputs - Actual'!$I$8:$O$158,MATCH($A44,'Inputs - Actual'!$A$8:$A$158,0),MATCH(M$6,'Inputs - Actual'!$I$6:$O$6,0))-INDEX('Inputs - Allowed'!$V$8:$AB$158,MATCH($A44,'Inputs - Allowed'!$A$8:$A$158,0),MATCH(M$6,'Inputs - Allowed'!$V$6:$AB$6,0)),0))</f>
        <v>0</v>
      </c>
      <c r="N44" s="129"/>
      <c r="O44" s="129"/>
      <c r="P44" s="129"/>
      <c r="Q44" s="129"/>
      <c r="R44" s="129"/>
      <c r="S44" s="129"/>
      <c r="T44" s="129"/>
      <c r="U44" s="129"/>
      <c r="V44" s="129"/>
      <c r="W44" s="129"/>
      <c r="X44" s="116">
        <f t="shared" si="5"/>
        <v>0</v>
      </c>
      <c r="Y44" s="76"/>
      <c r="Z44" s="76"/>
      <c r="AA44" s="116">
        <f>IFERROR(INDEX('Inputs - Allowed'!$AI$8:$AT$158,MATCH($A44,'Inputs - Allowed'!$A$8:$A$158,0),MATCH(AA$6,'Inputs - Allowed'!$AI$6:$AT$6,0)) / INDEX('Inputs - Allowed'!$AU$8:$AU$158,MATCH($A44,'Inputs - Allowed'!$A$8:$A$158,0))*$X44,0)</f>
        <v>0</v>
      </c>
      <c r="AB44" s="116">
        <f>IFERROR(INDEX('Inputs - Allowed'!$AI$8:$AT$158,MATCH($A44,'Inputs - Allowed'!$A$8:$A$158,0),MATCH(AB$6,'Inputs - Allowed'!$AI$6:$AT$6,0)) / INDEX('Inputs - Allowed'!$AU$8:$AU$158,MATCH($A44,'Inputs - Allowed'!$A$8:$A$158,0))*$X44,0)</f>
        <v>0</v>
      </c>
      <c r="AC44" s="116">
        <f>IFERROR(INDEX('Inputs - Allowed'!$AI$8:$AT$158,MATCH($A44,'Inputs - Allowed'!$A$8:$A$158,0),MATCH(AC$6,'Inputs - Allowed'!$AI$6:$AT$6,0)) / INDEX('Inputs - Allowed'!$AU$8:$AU$158,MATCH($A44,'Inputs - Allowed'!$A$8:$A$158,0))*$X44,0)</f>
        <v>0</v>
      </c>
      <c r="AD44" s="116">
        <f>IFERROR(INDEX('Inputs - Allowed'!$AI$8:$AT$158,MATCH($A44,'Inputs - Allowed'!$A$8:$A$158,0),MATCH(AD$6,'Inputs - Allowed'!$AI$6:$AT$6,0)) / INDEX('Inputs - Allowed'!$AU$8:$AU$158,MATCH($A44,'Inputs - Allowed'!$A$8:$A$158,0))*$X44,0)</f>
        <v>0</v>
      </c>
      <c r="AE44" s="116">
        <f>IFERROR(INDEX('Inputs - Allowed'!$AI$8:$AT$158,MATCH($A44,'Inputs - Allowed'!$A$8:$A$158,0),MATCH(AE$6,'Inputs - Allowed'!$AI$6:$AT$6,0)) / INDEX('Inputs - Allowed'!$AU$8:$AU$158,MATCH($A44,'Inputs - Allowed'!$A$8:$A$158,0))*$X44,0)</f>
        <v>0</v>
      </c>
      <c r="AF44" s="116">
        <f>IFERROR(INDEX('Inputs - Allowed'!$AI$8:$AT$158,MATCH($A44,'Inputs - Allowed'!$A$8:$A$158,0),MATCH(AF$6,'Inputs - Allowed'!$AI$6:$AT$6,0)) / INDEX('Inputs - Allowed'!$AU$8:$AU$158,MATCH($A44,'Inputs - Allowed'!$A$8:$A$158,0))*$X44,0)</f>
        <v>0</v>
      </c>
      <c r="AG44" s="116">
        <f>IFERROR(INDEX('Inputs - Allowed'!$AI$8:$AT$158,MATCH($A44,'Inputs - Allowed'!$A$8:$A$158,0),MATCH(AG$6,'Inputs - Allowed'!$AI$6:$AT$6,0)) / INDEX('Inputs - Allowed'!$AU$8:$AU$158,MATCH($A44,'Inputs - Allowed'!$A$8:$A$158,0))*$X44,0)</f>
        <v>0</v>
      </c>
      <c r="AH44" s="116">
        <f>IFERROR(INDEX('Inputs - Allowed'!$AI$8:$AT$158,MATCH($A44,'Inputs - Allowed'!$A$8:$A$158,0),MATCH(AH$6,'Inputs - Allowed'!$AI$6:$AT$6,0)) / INDEX('Inputs - Allowed'!$AU$8:$AU$158,MATCH($A44,'Inputs - Allowed'!$A$8:$A$158,0))*$X44,0)</f>
        <v>0</v>
      </c>
      <c r="AI44" s="116">
        <f>IFERROR(INDEX('Inputs - Allowed'!$AI$8:$AT$158,MATCH($A44,'Inputs - Allowed'!$A$8:$A$158,0),MATCH(AI$6,'Inputs - Allowed'!$AI$6:$AT$6,0)) / INDEX('Inputs - Allowed'!$AU$8:$AU$158,MATCH($A44,'Inputs - Allowed'!$A$8:$A$158,0))*$X44,0)</f>
        <v>0</v>
      </c>
      <c r="AJ44" s="116">
        <f>IFERROR(INDEX('Inputs - Allowed'!$AI$8:$AT$158,MATCH($A44,'Inputs - Allowed'!$A$8:$A$158,0),MATCH(AJ$6,'Inputs - Allowed'!$AI$6:$AT$6,0)) / INDEX('Inputs - Allowed'!$AU$8:$AU$158,MATCH($A44,'Inputs - Allowed'!$A$8:$A$158,0))*$X44,0)</f>
        <v>0</v>
      </c>
      <c r="AK44" s="36"/>
    </row>
    <row r="45" spans="1:37">
      <c r="A45" s="42"/>
      <c r="B45" s="203"/>
      <c r="C45" s="203"/>
      <c r="D45" s="203"/>
      <c r="E45" s="203">
        <f>_xlfn.IFNA(INDEX('Inputs - Allowed'!$B$8:$AH$250,MATCH($A45,'Inputs - Allowed'!$A$8:$A$250,0),MATCH(E$6,'Inputs - Allowed'!$B$6:$AY$6,0)),0)</f>
        <v>0</v>
      </c>
      <c r="F45" s="203">
        <f>_xlfn.IFNA(INDEX('Inputs - Allowed'!$B$8:$AH$250,MATCH($A45,'Inputs - Allowed'!$A$8:$A$250,0),MATCH(F$6,'Inputs - Allowed'!$B$6:$AY$6,0)),0)</f>
        <v>0</v>
      </c>
      <c r="G45" s="203">
        <f>_xlfn.IFNA(INDEX('Inputs - Allowed'!$B$8:$AH$250,MATCH($A45,'Inputs - Allowed'!$A$8:$A$250,0),MATCH(G$6,'Inputs - Allowed'!$B$6:$AY$6,0)),0)</f>
        <v>0</v>
      </c>
      <c r="H45" s="203">
        <f>_xlfn.IFNA(INDEX('Inputs - Allowed'!$B$8:$AH$250,MATCH($A45,'Inputs - Allowed'!$A$8:$A$250,0),MATCH(H$6,'Inputs - Allowed'!$B$6:$AY$6,0)),0)</f>
        <v>0</v>
      </c>
      <c r="I45" s="203">
        <f>_xlfn.IFNA(INDEX('Inputs - Allowed'!$B$8:$AH$250,MATCH($A45,'Inputs - Allowed'!$A$8:$A$250,0),MATCH(I$6,'Inputs - Allowed'!$B$6:$AY$6,0)),0)</f>
        <v>0</v>
      </c>
      <c r="J45" s="203">
        <f t="shared" si="3"/>
        <v>0</v>
      </c>
      <c r="K45" s="203">
        <f t="shared" si="4"/>
        <v>0</v>
      </c>
      <c r="L45" s="203">
        <f>_xlfn.IFNA(INDEX('Inputs - Allowed'!$B$8:$AH$250,MATCH($A45,'Inputs - Allowed'!$A$8:$A$250,0),MATCH(L$6,'Inputs - Allowed'!$B$6:$AY$6,0)),0)</f>
        <v>0</v>
      </c>
      <c r="M45" s="203">
        <f>MAX(0,-_xlfn.IFNA(INDEX('Inputs - Actual'!$I$8:$O$158,MATCH($A45,'Inputs - Actual'!$A$8:$A$158,0),MATCH(M$6,'Inputs - Actual'!$I$6:$O$6,0))-INDEX('Inputs - Allowed'!$V$8:$AB$158,MATCH($A45,'Inputs - Allowed'!$A$8:$A$158,0),MATCH(M$6,'Inputs - Allowed'!$V$6:$AB$6,0)),0))</f>
        <v>0</v>
      </c>
      <c r="N45" s="129"/>
      <c r="O45" s="129"/>
      <c r="P45" s="129"/>
      <c r="Q45" s="129"/>
      <c r="R45" s="129"/>
      <c r="S45" s="129"/>
      <c r="T45" s="129"/>
      <c r="U45" s="129"/>
      <c r="V45" s="129"/>
      <c r="W45" s="129"/>
      <c r="X45" s="116">
        <f t="shared" si="5"/>
        <v>0</v>
      </c>
      <c r="Y45" s="76"/>
      <c r="Z45" s="76"/>
      <c r="AA45" s="116">
        <f>IFERROR(INDEX('Inputs - Allowed'!$AI$8:$AT$158,MATCH($A45,'Inputs - Allowed'!$A$8:$A$158,0),MATCH(AA$6,'Inputs - Allowed'!$AI$6:$AT$6,0)) / INDEX('Inputs - Allowed'!$AU$8:$AU$158,MATCH($A45,'Inputs - Allowed'!$A$8:$A$158,0))*$X45,0)</f>
        <v>0</v>
      </c>
      <c r="AB45" s="116">
        <f>IFERROR(INDEX('Inputs - Allowed'!$AI$8:$AT$158,MATCH($A45,'Inputs - Allowed'!$A$8:$A$158,0),MATCH(AB$6,'Inputs - Allowed'!$AI$6:$AT$6,0)) / INDEX('Inputs - Allowed'!$AU$8:$AU$158,MATCH($A45,'Inputs - Allowed'!$A$8:$A$158,0))*$X45,0)</f>
        <v>0</v>
      </c>
      <c r="AC45" s="116">
        <f>IFERROR(INDEX('Inputs - Allowed'!$AI$8:$AT$158,MATCH($A45,'Inputs - Allowed'!$A$8:$A$158,0),MATCH(AC$6,'Inputs - Allowed'!$AI$6:$AT$6,0)) / INDEX('Inputs - Allowed'!$AU$8:$AU$158,MATCH($A45,'Inputs - Allowed'!$A$8:$A$158,0))*$X45,0)</f>
        <v>0</v>
      </c>
      <c r="AD45" s="116">
        <f>IFERROR(INDEX('Inputs - Allowed'!$AI$8:$AT$158,MATCH($A45,'Inputs - Allowed'!$A$8:$A$158,0),MATCH(AD$6,'Inputs - Allowed'!$AI$6:$AT$6,0)) / INDEX('Inputs - Allowed'!$AU$8:$AU$158,MATCH($A45,'Inputs - Allowed'!$A$8:$A$158,0))*$X45,0)</f>
        <v>0</v>
      </c>
      <c r="AE45" s="116">
        <f>IFERROR(INDEX('Inputs - Allowed'!$AI$8:$AT$158,MATCH($A45,'Inputs - Allowed'!$A$8:$A$158,0),MATCH(AE$6,'Inputs - Allowed'!$AI$6:$AT$6,0)) / INDEX('Inputs - Allowed'!$AU$8:$AU$158,MATCH($A45,'Inputs - Allowed'!$A$8:$A$158,0))*$X45,0)</f>
        <v>0</v>
      </c>
      <c r="AF45" s="116">
        <f>IFERROR(INDEX('Inputs - Allowed'!$AI$8:$AT$158,MATCH($A45,'Inputs - Allowed'!$A$8:$A$158,0),MATCH(AF$6,'Inputs - Allowed'!$AI$6:$AT$6,0)) / INDEX('Inputs - Allowed'!$AU$8:$AU$158,MATCH($A45,'Inputs - Allowed'!$A$8:$A$158,0))*$X45,0)</f>
        <v>0</v>
      </c>
      <c r="AG45" s="116">
        <f>IFERROR(INDEX('Inputs - Allowed'!$AI$8:$AT$158,MATCH($A45,'Inputs - Allowed'!$A$8:$A$158,0),MATCH(AG$6,'Inputs - Allowed'!$AI$6:$AT$6,0)) / INDEX('Inputs - Allowed'!$AU$8:$AU$158,MATCH($A45,'Inputs - Allowed'!$A$8:$A$158,0))*$X45,0)</f>
        <v>0</v>
      </c>
      <c r="AH45" s="116">
        <f>IFERROR(INDEX('Inputs - Allowed'!$AI$8:$AT$158,MATCH($A45,'Inputs - Allowed'!$A$8:$A$158,0),MATCH(AH$6,'Inputs - Allowed'!$AI$6:$AT$6,0)) / INDEX('Inputs - Allowed'!$AU$8:$AU$158,MATCH($A45,'Inputs - Allowed'!$A$8:$A$158,0))*$X45,0)</f>
        <v>0</v>
      </c>
      <c r="AI45" s="116">
        <f>IFERROR(INDEX('Inputs - Allowed'!$AI$8:$AT$158,MATCH($A45,'Inputs - Allowed'!$A$8:$A$158,0),MATCH(AI$6,'Inputs - Allowed'!$AI$6:$AT$6,0)) / INDEX('Inputs - Allowed'!$AU$8:$AU$158,MATCH($A45,'Inputs - Allowed'!$A$8:$A$158,0))*$X45,0)</f>
        <v>0</v>
      </c>
      <c r="AJ45" s="116">
        <f>IFERROR(INDEX('Inputs - Allowed'!$AI$8:$AT$158,MATCH($A45,'Inputs - Allowed'!$A$8:$A$158,0),MATCH(AJ$6,'Inputs - Allowed'!$AI$6:$AT$6,0)) / INDEX('Inputs - Allowed'!$AU$8:$AU$158,MATCH($A45,'Inputs - Allowed'!$A$8:$A$158,0))*$X45,0)</f>
        <v>0</v>
      </c>
      <c r="AK45" s="36"/>
    </row>
    <row r="46" spans="1:37">
      <c r="A46" s="42"/>
      <c r="B46" s="203"/>
      <c r="C46" s="203"/>
      <c r="D46" s="203"/>
      <c r="E46" s="203">
        <f>_xlfn.IFNA(INDEX('Inputs - Allowed'!$B$8:$AH$250,MATCH($A46,'Inputs - Allowed'!$A$8:$A$250,0),MATCH(E$6,'Inputs - Allowed'!$B$6:$AY$6,0)),0)</f>
        <v>0</v>
      </c>
      <c r="F46" s="203">
        <f>_xlfn.IFNA(INDEX('Inputs - Allowed'!$B$8:$AH$250,MATCH($A46,'Inputs - Allowed'!$A$8:$A$250,0),MATCH(F$6,'Inputs - Allowed'!$B$6:$AY$6,0)),0)</f>
        <v>0</v>
      </c>
      <c r="G46" s="203">
        <f>_xlfn.IFNA(INDEX('Inputs - Allowed'!$B$8:$AH$250,MATCH($A46,'Inputs - Allowed'!$A$8:$A$250,0),MATCH(G$6,'Inputs - Allowed'!$B$6:$AY$6,0)),0)</f>
        <v>0</v>
      </c>
      <c r="H46" s="203">
        <f>_xlfn.IFNA(INDEX('Inputs - Allowed'!$B$8:$AH$250,MATCH($A46,'Inputs - Allowed'!$A$8:$A$250,0),MATCH(H$6,'Inputs - Allowed'!$B$6:$AY$6,0)),0)</f>
        <v>0</v>
      </c>
      <c r="I46" s="203">
        <f>_xlfn.IFNA(INDEX('Inputs - Allowed'!$B$8:$AH$250,MATCH($A46,'Inputs - Allowed'!$A$8:$A$250,0),MATCH(I$6,'Inputs - Allowed'!$B$6:$AY$6,0)),0)</f>
        <v>0</v>
      </c>
      <c r="J46" s="203">
        <f t="shared" si="3"/>
        <v>0</v>
      </c>
      <c r="K46" s="203">
        <f t="shared" si="4"/>
        <v>0</v>
      </c>
      <c r="L46" s="203">
        <f>_xlfn.IFNA(INDEX('Inputs - Allowed'!$B$8:$AH$250,MATCH($A46,'Inputs - Allowed'!$A$8:$A$250,0),MATCH(L$6,'Inputs - Allowed'!$B$6:$AY$6,0)),0)</f>
        <v>0</v>
      </c>
      <c r="M46" s="203">
        <f>MAX(0,-_xlfn.IFNA(INDEX('Inputs - Actual'!$I$8:$O$158,MATCH($A46,'Inputs - Actual'!$A$8:$A$158,0),MATCH(M$6,'Inputs - Actual'!$I$6:$O$6,0))-INDEX('Inputs - Allowed'!$V$8:$AB$158,MATCH($A46,'Inputs - Allowed'!$A$8:$A$158,0),MATCH(M$6,'Inputs - Allowed'!$V$6:$AB$6,0)),0))</f>
        <v>0</v>
      </c>
      <c r="N46" s="129"/>
      <c r="O46" s="129"/>
      <c r="P46" s="129"/>
      <c r="Q46" s="129"/>
      <c r="R46" s="129"/>
      <c r="S46" s="129"/>
      <c r="T46" s="129"/>
      <c r="U46" s="129"/>
      <c r="V46" s="129"/>
      <c r="W46" s="129"/>
      <c r="X46" s="116">
        <f t="shared" si="5"/>
        <v>0</v>
      </c>
      <c r="Y46" s="76"/>
      <c r="Z46" s="76"/>
      <c r="AA46" s="116">
        <f>IFERROR(INDEX('Inputs - Allowed'!$AI$8:$AT$158,MATCH($A46,'Inputs - Allowed'!$A$8:$A$158,0),MATCH(AA$6,'Inputs - Allowed'!$AI$6:$AT$6,0)) / INDEX('Inputs - Allowed'!$AU$8:$AU$158,MATCH($A46,'Inputs - Allowed'!$A$8:$A$158,0))*$X46,0)</f>
        <v>0</v>
      </c>
      <c r="AB46" s="116">
        <f>IFERROR(INDEX('Inputs - Allowed'!$AI$8:$AT$158,MATCH($A46,'Inputs - Allowed'!$A$8:$A$158,0),MATCH(AB$6,'Inputs - Allowed'!$AI$6:$AT$6,0)) / INDEX('Inputs - Allowed'!$AU$8:$AU$158,MATCH($A46,'Inputs - Allowed'!$A$8:$A$158,0))*$X46,0)</f>
        <v>0</v>
      </c>
      <c r="AC46" s="116">
        <f>IFERROR(INDEX('Inputs - Allowed'!$AI$8:$AT$158,MATCH($A46,'Inputs - Allowed'!$A$8:$A$158,0),MATCH(AC$6,'Inputs - Allowed'!$AI$6:$AT$6,0)) / INDEX('Inputs - Allowed'!$AU$8:$AU$158,MATCH($A46,'Inputs - Allowed'!$A$8:$A$158,0))*$X46,0)</f>
        <v>0</v>
      </c>
      <c r="AD46" s="116">
        <f>IFERROR(INDEX('Inputs - Allowed'!$AI$8:$AT$158,MATCH($A46,'Inputs - Allowed'!$A$8:$A$158,0),MATCH(AD$6,'Inputs - Allowed'!$AI$6:$AT$6,0)) / INDEX('Inputs - Allowed'!$AU$8:$AU$158,MATCH($A46,'Inputs - Allowed'!$A$8:$A$158,0))*$X46,0)</f>
        <v>0</v>
      </c>
      <c r="AE46" s="116">
        <f>IFERROR(INDEX('Inputs - Allowed'!$AI$8:$AT$158,MATCH($A46,'Inputs - Allowed'!$A$8:$A$158,0),MATCH(AE$6,'Inputs - Allowed'!$AI$6:$AT$6,0)) / INDEX('Inputs - Allowed'!$AU$8:$AU$158,MATCH($A46,'Inputs - Allowed'!$A$8:$A$158,0))*$X46,0)</f>
        <v>0</v>
      </c>
      <c r="AF46" s="116">
        <f>IFERROR(INDEX('Inputs - Allowed'!$AI$8:$AT$158,MATCH($A46,'Inputs - Allowed'!$A$8:$A$158,0),MATCH(AF$6,'Inputs - Allowed'!$AI$6:$AT$6,0)) / INDEX('Inputs - Allowed'!$AU$8:$AU$158,MATCH($A46,'Inputs - Allowed'!$A$8:$A$158,0))*$X46,0)</f>
        <v>0</v>
      </c>
      <c r="AG46" s="116">
        <f>IFERROR(INDEX('Inputs - Allowed'!$AI$8:$AT$158,MATCH($A46,'Inputs - Allowed'!$A$8:$A$158,0),MATCH(AG$6,'Inputs - Allowed'!$AI$6:$AT$6,0)) / INDEX('Inputs - Allowed'!$AU$8:$AU$158,MATCH($A46,'Inputs - Allowed'!$A$8:$A$158,0))*$X46,0)</f>
        <v>0</v>
      </c>
      <c r="AH46" s="116">
        <f>IFERROR(INDEX('Inputs - Allowed'!$AI$8:$AT$158,MATCH($A46,'Inputs - Allowed'!$A$8:$A$158,0),MATCH(AH$6,'Inputs - Allowed'!$AI$6:$AT$6,0)) / INDEX('Inputs - Allowed'!$AU$8:$AU$158,MATCH($A46,'Inputs - Allowed'!$A$8:$A$158,0))*$X46,0)</f>
        <v>0</v>
      </c>
      <c r="AI46" s="116">
        <f>IFERROR(INDEX('Inputs - Allowed'!$AI$8:$AT$158,MATCH($A46,'Inputs - Allowed'!$A$8:$A$158,0),MATCH(AI$6,'Inputs - Allowed'!$AI$6:$AT$6,0)) / INDEX('Inputs - Allowed'!$AU$8:$AU$158,MATCH($A46,'Inputs - Allowed'!$A$8:$A$158,0))*$X46,0)</f>
        <v>0</v>
      </c>
      <c r="AJ46" s="116">
        <f>IFERROR(INDEX('Inputs - Allowed'!$AI$8:$AT$158,MATCH($A46,'Inputs - Allowed'!$A$8:$A$158,0),MATCH(AJ$6,'Inputs - Allowed'!$AI$6:$AT$6,0)) / INDEX('Inputs - Allowed'!$AU$8:$AU$158,MATCH($A46,'Inputs - Allowed'!$A$8:$A$158,0))*$X46,0)</f>
        <v>0</v>
      </c>
      <c r="AK46" s="36"/>
    </row>
    <row r="47" spans="1:37">
      <c r="A47" s="42"/>
      <c r="B47" s="203"/>
      <c r="C47" s="203"/>
      <c r="D47" s="203"/>
      <c r="E47" s="203">
        <f>_xlfn.IFNA(INDEX('Inputs - Allowed'!$B$8:$AH$250,MATCH($A47,'Inputs - Allowed'!$A$8:$A$250,0),MATCH(E$6,'Inputs - Allowed'!$B$6:$AY$6,0)),0)</f>
        <v>0</v>
      </c>
      <c r="F47" s="203">
        <f>_xlfn.IFNA(INDEX('Inputs - Allowed'!$B$8:$AH$250,MATCH($A47,'Inputs - Allowed'!$A$8:$A$250,0),MATCH(F$6,'Inputs - Allowed'!$B$6:$AY$6,0)),0)</f>
        <v>0</v>
      </c>
      <c r="G47" s="203">
        <f>_xlfn.IFNA(INDEX('Inputs - Allowed'!$B$8:$AH$250,MATCH($A47,'Inputs - Allowed'!$A$8:$A$250,0),MATCH(G$6,'Inputs - Allowed'!$B$6:$AY$6,0)),0)</f>
        <v>0</v>
      </c>
      <c r="H47" s="203">
        <f>_xlfn.IFNA(INDEX('Inputs - Allowed'!$B$8:$AH$250,MATCH($A47,'Inputs - Allowed'!$A$8:$A$250,0),MATCH(H$6,'Inputs - Allowed'!$B$6:$AY$6,0)),0)</f>
        <v>0</v>
      </c>
      <c r="I47" s="203">
        <f>_xlfn.IFNA(INDEX('Inputs - Allowed'!$B$8:$AH$250,MATCH($A47,'Inputs - Allowed'!$A$8:$A$250,0),MATCH(I$6,'Inputs - Allowed'!$B$6:$AY$6,0)),0)</f>
        <v>0</v>
      </c>
      <c r="J47" s="203">
        <f t="shared" si="3"/>
        <v>0</v>
      </c>
      <c r="K47" s="203">
        <f t="shared" si="4"/>
        <v>0</v>
      </c>
      <c r="L47" s="203">
        <f>_xlfn.IFNA(INDEX('Inputs - Allowed'!$B$8:$AH$250,MATCH($A47,'Inputs - Allowed'!$A$8:$A$250,0),MATCH(L$6,'Inputs - Allowed'!$B$6:$AY$6,0)),0)</f>
        <v>0</v>
      </c>
      <c r="M47" s="203">
        <f>MAX(0,-_xlfn.IFNA(INDEX('Inputs - Actual'!$I$8:$O$158,MATCH($A47,'Inputs - Actual'!$A$8:$A$158,0),MATCH(M$6,'Inputs - Actual'!$I$6:$O$6,0))-INDEX('Inputs - Allowed'!$V$8:$AB$158,MATCH($A47,'Inputs - Allowed'!$A$8:$A$158,0),MATCH(M$6,'Inputs - Allowed'!$V$6:$AB$6,0)),0))</f>
        <v>0</v>
      </c>
      <c r="N47" s="129"/>
      <c r="O47" s="129"/>
      <c r="P47" s="129"/>
      <c r="Q47" s="129"/>
      <c r="R47" s="129"/>
      <c r="S47" s="129"/>
      <c r="T47" s="129"/>
      <c r="U47" s="129"/>
      <c r="V47" s="129"/>
      <c r="W47" s="129"/>
      <c r="X47" s="116">
        <f t="shared" si="5"/>
        <v>0</v>
      </c>
      <c r="Y47" s="76"/>
      <c r="Z47" s="76"/>
      <c r="AA47" s="116">
        <f>IFERROR(INDEX('Inputs - Allowed'!$AI$8:$AT$158,MATCH($A47,'Inputs - Allowed'!$A$8:$A$158,0),MATCH(AA$6,'Inputs - Allowed'!$AI$6:$AT$6,0)) / INDEX('Inputs - Allowed'!$AU$8:$AU$158,MATCH($A47,'Inputs - Allowed'!$A$8:$A$158,0))*$X47,0)</f>
        <v>0</v>
      </c>
      <c r="AB47" s="116">
        <f>IFERROR(INDEX('Inputs - Allowed'!$AI$8:$AT$158,MATCH($A47,'Inputs - Allowed'!$A$8:$A$158,0),MATCH(AB$6,'Inputs - Allowed'!$AI$6:$AT$6,0)) / INDEX('Inputs - Allowed'!$AU$8:$AU$158,MATCH($A47,'Inputs - Allowed'!$A$8:$A$158,0))*$X47,0)</f>
        <v>0</v>
      </c>
      <c r="AC47" s="116">
        <f>IFERROR(INDEX('Inputs - Allowed'!$AI$8:$AT$158,MATCH($A47,'Inputs - Allowed'!$A$8:$A$158,0),MATCH(AC$6,'Inputs - Allowed'!$AI$6:$AT$6,0)) / INDEX('Inputs - Allowed'!$AU$8:$AU$158,MATCH($A47,'Inputs - Allowed'!$A$8:$A$158,0))*$X47,0)</f>
        <v>0</v>
      </c>
      <c r="AD47" s="116">
        <f>IFERROR(INDEX('Inputs - Allowed'!$AI$8:$AT$158,MATCH($A47,'Inputs - Allowed'!$A$8:$A$158,0),MATCH(AD$6,'Inputs - Allowed'!$AI$6:$AT$6,0)) / INDEX('Inputs - Allowed'!$AU$8:$AU$158,MATCH($A47,'Inputs - Allowed'!$A$8:$A$158,0))*$X47,0)</f>
        <v>0</v>
      </c>
      <c r="AE47" s="116">
        <f>IFERROR(INDEX('Inputs - Allowed'!$AI$8:$AT$158,MATCH($A47,'Inputs - Allowed'!$A$8:$A$158,0),MATCH(AE$6,'Inputs - Allowed'!$AI$6:$AT$6,0)) / INDEX('Inputs - Allowed'!$AU$8:$AU$158,MATCH($A47,'Inputs - Allowed'!$A$8:$A$158,0))*$X47,0)</f>
        <v>0</v>
      </c>
      <c r="AF47" s="116">
        <f>IFERROR(INDEX('Inputs - Allowed'!$AI$8:$AT$158,MATCH($A47,'Inputs - Allowed'!$A$8:$A$158,0),MATCH(AF$6,'Inputs - Allowed'!$AI$6:$AT$6,0)) / INDEX('Inputs - Allowed'!$AU$8:$AU$158,MATCH($A47,'Inputs - Allowed'!$A$8:$A$158,0))*$X47,0)</f>
        <v>0</v>
      </c>
      <c r="AG47" s="116">
        <f>IFERROR(INDEX('Inputs - Allowed'!$AI$8:$AT$158,MATCH($A47,'Inputs - Allowed'!$A$8:$A$158,0),MATCH(AG$6,'Inputs - Allowed'!$AI$6:$AT$6,0)) / INDEX('Inputs - Allowed'!$AU$8:$AU$158,MATCH($A47,'Inputs - Allowed'!$A$8:$A$158,0))*$X47,0)</f>
        <v>0</v>
      </c>
      <c r="AH47" s="116">
        <f>IFERROR(INDEX('Inputs - Allowed'!$AI$8:$AT$158,MATCH($A47,'Inputs - Allowed'!$A$8:$A$158,0),MATCH(AH$6,'Inputs - Allowed'!$AI$6:$AT$6,0)) / INDEX('Inputs - Allowed'!$AU$8:$AU$158,MATCH($A47,'Inputs - Allowed'!$A$8:$A$158,0))*$X47,0)</f>
        <v>0</v>
      </c>
      <c r="AI47" s="116">
        <f>IFERROR(INDEX('Inputs - Allowed'!$AI$8:$AT$158,MATCH($A47,'Inputs - Allowed'!$A$8:$A$158,0),MATCH(AI$6,'Inputs - Allowed'!$AI$6:$AT$6,0)) / INDEX('Inputs - Allowed'!$AU$8:$AU$158,MATCH($A47,'Inputs - Allowed'!$A$8:$A$158,0))*$X47,0)</f>
        <v>0</v>
      </c>
      <c r="AJ47" s="116">
        <f>IFERROR(INDEX('Inputs - Allowed'!$AI$8:$AT$158,MATCH($A47,'Inputs - Allowed'!$A$8:$A$158,0),MATCH(AJ$6,'Inputs - Allowed'!$AI$6:$AT$6,0)) / INDEX('Inputs - Allowed'!$AU$8:$AU$158,MATCH($A47,'Inputs - Allowed'!$A$8:$A$158,0))*$X47,0)</f>
        <v>0</v>
      </c>
      <c r="AK47" s="36"/>
    </row>
    <row r="48" spans="1:37">
      <c r="A48" s="42"/>
      <c r="B48" s="203"/>
      <c r="C48" s="203"/>
      <c r="D48" s="203"/>
      <c r="E48" s="203">
        <f>_xlfn.IFNA(INDEX('Inputs - Allowed'!$B$8:$AH$250,MATCH($A48,'Inputs - Allowed'!$A$8:$A$250,0),MATCH(E$6,'Inputs - Allowed'!$B$6:$AY$6,0)),0)</f>
        <v>0</v>
      </c>
      <c r="F48" s="203">
        <f>_xlfn.IFNA(INDEX('Inputs - Allowed'!$B$8:$AH$250,MATCH($A48,'Inputs - Allowed'!$A$8:$A$250,0),MATCH(F$6,'Inputs - Allowed'!$B$6:$AY$6,0)),0)</f>
        <v>0</v>
      </c>
      <c r="G48" s="203">
        <f>_xlfn.IFNA(INDEX('Inputs - Allowed'!$B$8:$AH$250,MATCH($A48,'Inputs - Allowed'!$A$8:$A$250,0),MATCH(G$6,'Inputs - Allowed'!$B$6:$AY$6,0)),0)</f>
        <v>0</v>
      </c>
      <c r="H48" s="203">
        <f>_xlfn.IFNA(INDEX('Inputs - Allowed'!$B$8:$AH$250,MATCH($A48,'Inputs - Allowed'!$A$8:$A$250,0),MATCH(H$6,'Inputs - Allowed'!$B$6:$AY$6,0)),0)</f>
        <v>0</v>
      </c>
      <c r="I48" s="203">
        <f>_xlfn.IFNA(INDEX('Inputs - Allowed'!$B$8:$AH$250,MATCH($A48,'Inputs - Allowed'!$A$8:$A$250,0),MATCH(I$6,'Inputs - Allowed'!$B$6:$AY$6,0)),0)</f>
        <v>0</v>
      </c>
      <c r="J48" s="203">
        <f t="shared" si="3"/>
        <v>0</v>
      </c>
      <c r="K48" s="203">
        <f t="shared" si="4"/>
        <v>0</v>
      </c>
      <c r="L48" s="203">
        <f>_xlfn.IFNA(INDEX('Inputs - Allowed'!$B$8:$AH$250,MATCH($A48,'Inputs - Allowed'!$A$8:$A$250,0),MATCH(L$6,'Inputs - Allowed'!$B$6:$AY$6,0)),0)</f>
        <v>0</v>
      </c>
      <c r="M48" s="203">
        <f>MAX(0,-_xlfn.IFNA(INDEX('Inputs - Actual'!$I$8:$O$158,MATCH($A48,'Inputs - Actual'!$A$8:$A$158,0),MATCH(M$6,'Inputs - Actual'!$I$6:$O$6,0))-INDEX('Inputs - Allowed'!$V$8:$AB$158,MATCH($A48,'Inputs - Allowed'!$A$8:$A$158,0),MATCH(M$6,'Inputs - Allowed'!$V$6:$AB$6,0)),0))</f>
        <v>0</v>
      </c>
      <c r="N48" s="129"/>
      <c r="O48" s="129"/>
      <c r="P48" s="129"/>
      <c r="Q48" s="129"/>
      <c r="R48" s="129"/>
      <c r="S48" s="129"/>
      <c r="T48" s="129"/>
      <c r="U48" s="129"/>
      <c r="V48" s="129"/>
      <c r="W48" s="129"/>
      <c r="X48" s="116">
        <f t="shared" si="5"/>
        <v>0</v>
      </c>
      <c r="Y48" s="76"/>
      <c r="Z48" s="76"/>
      <c r="AA48" s="116">
        <f>IFERROR(INDEX('Inputs - Allowed'!$AI$8:$AT$158,MATCH($A48,'Inputs - Allowed'!$A$8:$A$158,0),MATCH(AA$6,'Inputs - Allowed'!$AI$6:$AT$6,0)) / INDEX('Inputs - Allowed'!$AU$8:$AU$158,MATCH($A48,'Inputs - Allowed'!$A$8:$A$158,0))*$X48,0)</f>
        <v>0</v>
      </c>
      <c r="AB48" s="116">
        <f>IFERROR(INDEX('Inputs - Allowed'!$AI$8:$AT$158,MATCH($A48,'Inputs - Allowed'!$A$8:$A$158,0),MATCH(AB$6,'Inputs - Allowed'!$AI$6:$AT$6,0)) / INDEX('Inputs - Allowed'!$AU$8:$AU$158,MATCH($A48,'Inputs - Allowed'!$A$8:$A$158,0))*$X48,0)</f>
        <v>0</v>
      </c>
      <c r="AC48" s="116">
        <f>IFERROR(INDEX('Inputs - Allowed'!$AI$8:$AT$158,MATCH($A48,'Inputs - Allowed'!$A$8:$A$158,0),MATCH(AC$6,'Inputs - Allowed'!$AI$6:$AT$6,0)) / INDEX('Inputs - Allowed'!$AU$8:$AU$158,MATCH($A48,'Inputs - Allowed'!$A$8:$A$158,0))*$X48,0)</f>
        <v>0</v>
      </c>
      <c r="AD48" s="116">
        <f>IFERROR(INDEX('Inputs - Allowed'!$AI$8:$AT$158,MATCH($A48,'Inputs - Allowed'!$A$8:$A$158,0),MATCH(AD$6,'Inputs - Allowed'!$AI$6:$AT$6,0)) / INDEX('Inputs - Allowed'!$AU$8:$AU$158,MATCH($A48,'Inputs - Allowed'!$A$8:$A$158,0))*$X48,0)</f>
        <v>0</v>
      </c>
      <c r="AE48" s="116">
        <f>IFERROR(INDEX('Inputs - Allowed'!$AI$8:$AT$158,MATCH($A48,'Inputs - Allowed'!$A$8:$A$158,0),MATCH(AE$6,'Inputs - Allowed'!$AI$6:$AT$6,0)) / INDEX('Inputs - Allowed'!$AU$8:$AU$158,MATCH($A48,'Inputs - Allowed'!$A$8:$A$158,0))*$X48,0)</f>
        <v>0</v>
      </c>
      <c r="AF48" s="116">
        <f>IFERROR(INDEX('Inputs - Allowed'!$AI$8:$AT$158,MATCH($A48,'Inputs - Allowed'!$A$8:$A$158,0),MATCH(AF$6,'Inputs - Allowed'!$AI$6:$AT$6,0)) / INDEX('Inputs - Allowed'!$AU$8:$AU$158,MATCH($A48,'Inputs - Allowed'!$A$8:$A$158,0))*$X48,0)</f>
        <v>0</v>
      </c>
      <c r="AG48" s="116">
        <f>IFERROR(INDEX('Inputs - Allowed'!$AI$8:$AT$158,MATCH($A48,'Inputs - Allowed'!$A$8:$A$158,0),MATCH(AG$6,'Inputs - Allowed'!$AI$6:$AT$6,0)) / INDEX('Inputs - Allowed'!$AU$8:$AU$158,MATCH($A48,'Inputs - Allowed'!$A$8:$A$158,0))*$X48,0)</f>
        <v>0</v>
      </c>
      <c r="AH48" s="116">
        <f>IFERROR(INDEX('Inputs - Allowed'!$AI$8:$AT$158,MATCH($A48,'Inputs - Allowed'!$A$8:$A$158,0),MATCH(AH$6,'Inputs - Allowed'!$AI$6:$AT$6,0)) / INDEX('Inputs - Allowed'!$AU$8:$AU$158,MATCH($A48,'Inputs - Allowed'!$A$8:$A$158,0))*$X48,0)</f>
        <v>0</v>
      </c>
      <c r="AI48" s="116">
        <f>IFERROR(INDEX('Inputs - Allowed'!$AI$8:$AT$158,MATCH($A48,'Inputs - Allowed'!$A$8:$A$158,0),MATCH(AI$6,'Inputs - Allowed'!$AI$6:$AT$6,0)) / INDEX('Inputs - Allowed'!$AU$8:$AU$158,MATCH($A48,'Inputs - Allowed'!$A$8:$A$158,0))*$X48,0)</f>
        <v>0</v>
      </c>
      <c r="AJ48" s="116">
        <f>IFERROR(INDEX('Inputs - Allowed'!$AI$8:$AT$158,MATCH($A48,'Inputs - Allowed'!$A$8:$A$158,0),MATCH(AJ$6,'Inputs - Allowed'!$AI$6:$AT$6,0)) / INDEX('Inputs - Allowed'!$AU$8:$AU$158,MATCH($A48,'Inputs - Allowed'!$A$8:$A$158,0))*$X48,0)</f>
        <v>0</v>
      </c>
      <c r="AK48" s="36"/>
    </row>
    <row r="49" spans="1:37">
      <c r="A49" s="42"/>
      <c r="B49" s="203"/>
      <c r="C49" s="203"/>
      <c r="D49" s="203"/>
      <c r="E49" s="203">
        <f>_xlfn.IFNA(INDEX('Inputs - Allowed'!$B$8:$AH$250,MATCH($A49,'Inputs - Allowed'!$A$8:$A$250,0),MATCH(E$6,'Inputs - Allowed'!$B$6:$AY$6,0)),0)</f>
        <v>0</v>
      </c>
      <c r="F49" s="203">
        <f>_xlfn.IFNA(INDEX('Inputs - Allowed'!$B$8:$AH$250,MATCH($A49,'Inputs - Allowed'!$A$8:$A$250,0),MATCH(F$6,'Inputs - Allowed'!$B$6:$AY$6,0)),0)</f>
        <v>0</v>
      </c>
      <c r="G49" s="203">
        <f>_xlfn.IFNA(INDEX('Inputs - Allowed'!$B$8:$AH$250,MATCH($A49,'Inputs - Allowed'!$A$8:$A$250,0),MATCH(G$6,'Inputs - Allowed'!$B$6:$AY$6,0)),0)</f>
        <v>0</v>
      </c>
      <c r="H49" s="203">
        <f>_xlfn.IFNA(INDEX('Inputs - Allowed'!$B$8:$AH$250,MATCH($A49,'Inputs - Allowed'!$A$8:$A$250,0),MATCH(H$6,'Inputs - Allowed'!$B$6:$AY$6,0)),0)</f>
        <v>0</v>
      </c>
      <c r="I49" s="203">
        <f>_xlfn.IFNA(INDEX('Inputs - Allowed'!$B$8:$AH$250,MATCH($A49,'Inputs - Allowed'!$A$8:$A$250,0),MATCH(I$6,'Inputs - Allowed'!$B$6:$AY$6,0)),0)</f>
        <v>0</v>
      </c>
      <c r="J49" s="203">
        <f t="shared" si="3"/>
        <v>0</v>
      </c>
      <c r="K49" s="203">
        <f t="shared" si="4"/>
        <v>0</v>
      </c>
      <c r="L49" s="203">
        <f>_xlfn.IFNA(INDEX('Inputs - Allowed'!$B$8:$AH$250,MATCH($A49,'Inputs - Allowed'!$A$8:$A$250,0),MATCH(L$6,'Inputs - Allowed'!$B$6:$AY$6,0)),0)</f>
        <v>0</v>
      </c>
      <c r="M49" s="203">
        <f>MAX(0,-_xlfn.IFNA(INDEX('Inputs - Actual'!$I$8:$O$158,MATCH($A49,'Inputs - Actual'!$A$8:$A$158,0),MATCH(M$6,'Inputs - Actual'!$I$6:$O$6,0))-INDEX('Inputs - Allowed'!$V$8:$AB$158,MATCH($A49,'Inputs - Allowed'!$A$8:$A$158,0),MATCH(M$6,'Inputs - Allowed'!$V$6:$AB$6,0)),0))</f>
        <v>0</v>
      </c>
      <c r="N49" s="129"/>
      <c r="O49" s="129"/>
      <c r="P49" s="129"/>
      <c r="Q49" s="129"/>
      <c r="R49" s="129"/>
      <c r="S49" s="129"/>
      <c r="T49" s="129"/>
      <c r="U49" s="129"/>
      <c r="V49" s="129"/>
      <c r="W49" s="129"/>
      <c r="X49" s="116">
        <f t="shared" si="5"/>
        <v>0</v>
      </c>
      <c r="Y49" s="76"/>
      <c r="Z49" s="76"/>
      <c r="AA49" s="116">
        <f>IFERROR(INDEX('Inputs - Allowed'!$AI$8:$AT$158,MATCH($A49,'Inputs - Allowed'!$A$8:$A$158,0),MATCH(AA$6,'Inputs - Allowed'!$AI$6:$AT$6,0)) / INDEX('Inputs - Allowed'!$AU$8:$AU$158,MATCH($A49,'Inputs - Allowed'!$A$8:$A$158,0))*$X49,0)</f>
        <v>0</v>
      </c>
      <c r="AB49" s="116">
        <f>IFERROR(INDEX('Inputs - Allowed'!$AI$8:$AT$158,MATCH($A49,'Inputs - Allowed'!$A$8:$A$158,0),MATCH(AB$6,'Inputs - Allowed'!$AI$6:$AT$6,0)) / INDEX('Inputs - Allowed'!$AU$8:$AU$158,MATCH($A49,'Inputs - Allowed'!$A$8:$A$158,0))*$X49,0)</f>
        <v>0</v>
      </c>
      <c r="AC49" s="116">
        <f>IFERROR(INDEX('Inputs - Allowed'!$AI$8:$AT$158,MATCH($A49,'Inputs - Allowed'!$A$8:$A$158,0),MATCH(AC$6,'Inputs - Allowed'!$AI$6:$AT$6,0)) / INDEX('Inputs - Allowed'!$AU$8:$AU$158,MATCH($A49,'Inputs - Allowed'!$A$8:$A$158,0))*$X49,0)</f>
        <v>0</v>
      </c>
      <c r="AD49" s="116">
        <f>IFERROR(INDEX('Inputs - Allowed'!$AI$8:$AT$158,MATCH($A49,'Inputs - Allowed'!$A$8:$A$158,0),MATCH(AD$6,'Inputs - Allowed'!$AI$6:$AT$6,0)) / INDEX('Inputs - Allowed'!$AU$8:$AU$158,MATCH($A49,'Inputs - Allowed'!$A$8:$A$158,0))*$X49,0)</f>
        <v>0</v>
      </c>
      <c r="AE49" s="116">
        <f>IFERROR(INDEX('Inputs - Allowed'!$AI$8:$AT$158,MATCH($A49,'Inputs - Allowed'!$A$8:$A$158,0),MATCH(AE$6,'Inputs - Allowed'!$AI$6:$AT$6,0)) / INDEX('Inputs - Allowed'!$AU$8:$AU$158,MATCH($A49,'Inputs - Allowed'!$A$8:$A$158,0))*$X49,0)</f>
        <v>0</v>
      </c>
      <c r="AF49" s="116">
        <f>IFERROR(INDEX('Inputs - Allowed'!$AI$8:$AT$158,MATCH($A49,'Inputs - Allowed'!$A$8:$A$158,0),MATCH(AF$6,'Inputs - Allowed'!$AI$6:$AT$6,0)) / INDEX('Inputs - Allowed'!$AU$8:$AU$158,MATCH($A49,'Inputs - Allowed'!$A$8:$A$158,0))*$X49,0)</f>
        <v>0</v>
      </c>
      <c r="AG49" s="116">
        <f>IFERROR(INDEX('Inputs - Allowed'!$AI$8:$AT$158,MATCH($A49,'Inputs - Allowed'!$A$8:$A$158,0),MATCH(AG$6,'Inputs - Allowed'!$AI$6:$AT$6,0)) / INDEX('Inputs - Allowed'!$AU$8:$AU$158,MATCH($A49,'Inputs - Allowed'!$A$8:$A$158,0))*$X49,0)</f>
        <v>0</v>
      </c>
      <c r="AH49" s="116">
        <f>IFERROR(INDEX('Inputs - Allowed'!$AI$8:$AT$158,MATCH($A49,'Inputs - Allowed'!$A$8:$A$158,0),MATCH(AH$6,'Inputs - Allowed'!$AI$6:$AT$6,0)) / INDEX('Inputs - Allowed'!$AU$8:$AU$158,MATCH($A49,'Inputs - Allowed'!$A$8:$A$158,0))*$X49,0)</f>
        <v>0</v>
      </c>
      <c r="AI49" s="116">
        <f>IFERROR(INDEX('Inputs - Allowed'!$AI$8:$AT$158,MATCH($A49,'Inputs - Allowed'!$A$8:$A$158,0),MATCH(AI$6,'Inputs - Allowed'!$AI$6:$AT$6,0)) / INDEX('Inputs - Allowed'!$AU$8:$AU$158,MATCH($A49,'Inputs - Allowed'!$A$8:$A$158,0))*$X49,0)</f>
        <v>0</v>
      </c>
      <c r="AJ49" s="116">
        <f>IFERROR(INDEX('Inputs - Allowed'!$AI$8:$AT$158,MATCH($A49,'Inputs - Allowed'!$A$8:$A$158,0),MATCH(AJ$6,'Inputs - Allowed'!$AI$6:$AT$6,0)) / INDEX('Inputs - Allowed'!$AU$8:$AU$158,MATCH($A49,'Inputs - Allowed'!$A$8:$A$158,0))*$X49,0)</f>
        <v>0</v>
      </c>
      <c r="AK49" s="36"/>
    </row>
    <row r="50" spans="1:37">
      <c r="A50" s="42"/>
      <c r="B50" s="203"/>
      <c r="C50" s="203"/>
      <c r="D50" s="203"/>
      <c r="E50" s="203">
        <f>_xlfn.IFNA(INDEX('Inputs - Allowed'!$B$8:$AH$250,MATCH($A50,'Inputs - Allowed'!$A$8:$A$250,0),MATCH(E$6,'Inputs - Allowed'!$B$6:$AY$6,0)),0)</f>
        <v>0</v>
      </c>
      <c r="F50" s="203">
        <f>_xlfn.IFNA(INDEX('Inputs - Allowed'!$B$8:$AH$250,MATCH($A50,'Inputs - Allowed'!$A$8:$A$250,0),MATCH(F$6,'Inputs - Allowed'!$B$6:$AY$6,0)),0)</f>
        <v>0</v>
      </c>
      <c r="G50" s="203">
        <f>_xlfn.IFNA(INDEX('Inputs - Allowed'!$B$8:$AH$250,MATCH($A50,'Inputs - Allowed'!$A$8:$A$250,0),MATCH(G$6,'Inputs - Allowed'!$B$6:$AY$6,0)),0)</f>
        <v>0</v>
      </c>
      <c r="H50" s="203">
        <f>_xlfn.IFNA(INDEX('Inputs - Allowed'!$B$8:$AH$250,MATCH($A50,'Inputs - Allowed'!$A$8:$A$250,0),MATCH(H$6,'Inputs - Allowed'!$B$6:$AY$6,0)),0)</f>
        <v>0</v>
      </c>
      <c r="I50" s="203">
        <f>_xlfn.IFNA(INDEX('Inputs - Allowed'!$B$8:$AH$250,MATCH($A50,'Inputs - Allowed'!$A$8:$A$250,0),MATCH(I$6,'Inputs - Allowed'!$B$6:$AY$6,0)),0)</f>
        <v>0</v>
      </c>
      <c r="J50" s="203">
        <f t="shared" si="3"/>
        <v>0</v>
      </c>
      <c r="K50" s="203">
        <f t="shared" si="4"/>
        <v>0</v>
      </c>
      <c r="L50" s="203">
        <f>_xlfn.IFNA(INDEX('Inputs - Allowed'!$B$8:$AH$250,MATCH($A50,'Inputs - Allowed'!$A$8:$A$250,0),MATCH(L$6,'Inputs - Allowed'!$B$6:$AY$6,0)),0)</f>
        <v>0</v>
      </c>
      <c r="M50" s="203">
        <f>MAX(0,-_xlfn.IFNA(INDEX('Inputs - Actual'!$I$8:$O$158,MATCH($A50,'Inputs - Actual'!$A$8:$A$158,0),MATCH(M$6,'Inputs - Actual'!$I$6:$O$6,0))-INDEX('Inputs - Allowed'!$V$8:$AB$158,MATCH($A50,'Inputs - Allowed'!$A$8:$A$158,0),MATCH(M$6,'Inputs - Allowed'!$V$6:$AB$6,0)),0))</f>
        <v>0</v>
      </c>
      <c r="N50" s="129"/>
      <c r="O50" s="129"/>
      <c r="P50" s="129"/>
      <c r="Q50" s="129"/>
      <c r="R50" s="129"/>
      <c r="S50" s="129"/>
      <c r="T50" s="129"/>
      <c r="U50" s="129"/>
      <c r="V50" s="129"/>
      <c r="W50" s="129"/>
      <c r="X50" s="116">
        <f t="shared" si="5"/>
        <v>0</v>
      </c>
      <c r="Y50" s="76"/>
      <c r="Z50" s="76"/>
      <c r="AA50" s="116">
        <f>IFERROR(INDEX('Inputs - Allowed'!$AI$8:$AT$158,MATCH($A50,'Inputs - Allowed'!$A$8:$A$158,0),MATCH(AA$6,'Inputs - Allowed'!$AI$6:$AT$6,0)) / INDEX('Inputs - Allowed'!$AU$8:$AU$158,MATCH($A50,'Inputs - Allowed'!$A$8:$A$158,0))*$X50,0)</f>
        <v>0</v>
      </c>
      <c r="AB50" s="116">
        <f>IFERROR(INDEX('Inputs - Allowed'!$AI$8:$AT$158,MATCH($A50,'Inputs - Allowed'!$A$8:$A$158,0),MATCH(AB$6,'Inputs - Allowed'!$AI$6:$AT$6,0)) / INDEX('Inputs - Allowed'!$AU$8:$AU$158,MATCH($A50,'Inputs - Allowed'!$A$8:$A$158,0))*$X50,0)</f>
        <v>0</v>
      </c>
      <c r="AC50" s="116">
        <f>IFERROR(INDEX('Inputs - Allowed'!$AI$8:$AT$158,MATCH($A50,'Inputs - Allowed'!$A$8:$A$158,0),MATCH(AC$6,'Inputs - Allowed'!$AI$6:$AT$6,0)) / INDEX('Inputs - Allowed'!$AU$8:$AU$158,MATCH($A50,'Inputs - Allowed'!$A$8:$A$158,0))*$X50,0)</f>
        <v>0</v>
      </c>
      <c r="AD50" s="116">
        <f>IFERROR(INDEX('Inputs - Allowed'!$AI$8:$AT$158,MATCH($A50,'Inputs - Allowed'!$A$8:$A$158,0),MATCH(AD$6,'Inputs - Allowed'!$AI$6:$AT$6,0)) / INDEX('Inputs - Allowed'!$AU$8:$AU$158,MATCH($A50,'Inputs - Allowed'!$A$8:$A$158,0))*$X50,0)</f>
        <v>0</v>
      </c>
      <c r="AE50" s="116">
        <f>IFERROR(INDEX('Inputs - Allowed'!$AI$8:$AT$158,MATCH($A50,'Inputs - Allowed'!$A$8:$A$158,0),MATCH(AE$6,'Inputs - Allowed'!$AI$6:$AT$6,0)) / INDEX('Inputs - Allowed'!$AU$8:$AU$158,MATCH($A50,'Inputs - Allowed'!$A$8:$A$158,0))*$X50,0)</f>
        <v>0</v>
      </c>
      <c r="AF50" s="116">
        <f>IFERROR(INDEX('Inputs - Allowed'!$AI$8:$AT$158,MATCH($A50,'Inputs - Allowed'!$A$8:$A$158,0),MATCH(AF$6,'Inputs - Allowed'!$AI$6:$AT$6,0)) / INDEX('Inputs - Allowed'!$AU$8:$AU$158,MATCH($A50,'Inputs - Allowed'!$A$8:$A$158,0))*$X50,0)</f>
        <v>0</v>
      </c>
      <c r="AG50" s="116">
        <f>IFERROR(INDEX('Inputs - Allowed'!$AI$8:$AT$158,MATCH($A50,'Inputs - Allowed'!$A$8:$A$158,0),MATCH(AG$6,'Inputs - Allowed'!$AI$6:$AT$6,0)) / INDEX('Inputs - Allowed'!$AU$8:$AU$158,MATCH($A50,'Inputs - Allowed'!$A$8:$A$158,0))*$X50,0)</f>
        <v>0</v>
      </c>
      <c r="AH50" s="116">
        <f>IFERROR(INDEX('Inputs - Allowed'!$AI$8:$AT$158,MATCH($A50,'Inputs - Allowed'!$A$8:$A$158,0),MATCH(AH$6,'Inputs - Allowed'!$AI$6:$AT$6,0)) / INDEX('Inputs - Allowed'!$AU$8:$AU$158,MATCH($A50,'Inputs - Allowed'!$A$8:$A$158,0))*$X50,0)</f>
        <v>0</v>
      </c>
      <c r="AI50" s="116">
        <f>IFERROR(INDEX('Inputs - Allowed'!$AI$8:$AT$158,MATCH($A50,'Inputs - Allowed'!$A$8:$A$158,0),MATCH(AI$6,'Inputs - Allowed'!$AI$6:$AT$6,0)) / INDEX('Inputs - Allowed'!$AU$8:$AU$158,MATCH($A50,'Inputs - Allowed'!$A$8:$A$158,0))*$X50,0)</f>
        <v>0</v>
      </c>
      <c r="AJ50" s="116">
        <f>IFERROR(INDEX('Inputs - Allowed'!$AI$8:$AT$158,MATCH($A50,'Inputs - Allowed'!$A$8:$A$158,0),MATCH(AJ$6,'Inputs - Allowed'!$AI$6:$AT$6,0)) / INDEX('Inputs - Allowed'!$AU$8:$AU$158,MATCH($A50,'Inputs - Allowed'!$A$8:$A$158,0))*$X50,0)</f>
        <v>0</v>
      </c>
      <c r="AK50" s="36"/>
    </row>
    <row r="51" spans="1:37">
      <c r="A51" s="42"/>
      <c r="B51" s="203"/>
      <c r="C51" s="203"/>
      <c r="D51" s="203"/>
      <c r="E51" s="203">
        <f>_xlfn.IFNA(INDEX('Inputs - Allowed'!$B$8:$AH$250,MATCH($A51,'Inputs - Allowed'!$A$8:$A$250,0),MATCH(E$6,'Inputs - Allowed'!$B$6:$AY$6,0)),0)</f>
        <v>0</v>
      </c>
      <c r="F51" s="203">
        <f>_xlfn.IFNA(INDEX('Inputs - Allowed'!$B$8:$AH$250,MATCH($A51,'Inputs - Allowed'!$A$8:$A$250,0),MATCH(F$6,'Inputs - Allowed'!$B$6:$AY$6,0)),0)</f>
        <v>0</v>
      </c>
      <c r="G51" s="203">
        <f>_xlfn.IFNA(INDEX('Inputs - Allowed'!$B$8:$AH$250,MATCH($A51,'Inputs - Allowed'!$A$8:$A$250,0),MATCH(G$6,'Inputs - Allowed'!$B$6:$AY$6,0)),0)</f>
        <v>0</v>
      </c>
      <c r="H51" s="203">
        <f>_xlfn.IFNA(INDEX('Inputs - Allowed'!$B$8:$AH$250,MATCH($A51,'Inputs - Allowed'!$A$8:$A$250,0),MATCH(H$6,'Inputs - Allowed'!$B$6:$AY$6,0)),0)</f>
        <v>0</v>
      </c>
      <c r="I51" s="203">
        <f>_xlfn.IFNA(INDEX('Inputs - Allowed'!$B$8:$AH$250,MATCH($A51,'Inputs - Allowed'!$A$8:$A$250,0),MATCH(I$6,'Inputs - Allowed'!$B$6:$AY$6,0)),0)</f>
        <v>0</v>
      </c>
      <c r="J51" s="203">
        <f t="shared" si="3"/>
        <v>0</v>
      </c>
      <c r="K51" s="203">
        <f t="shared" si="4"/>
        <v>0</v>
      </c>
      <c r="L51" s="203">
        <f>_xlfn.IFNA(INDEX('Inputs - Allowed'!$B$8:$AH$250,MATCH($A51,'Inputs - Allowed'!$A$8:$A$250,0),MATCH(L$6,'Inputs - Allowed'!$B$6:$AY$6,0)),0)</f>
        <v>0</v>
      </c>
      <c r="M51" s="203">
        <f>MAX(0,-_xlfn.IFNA(INDEX('Inputs - Actual'!$I$8:$O$158,MATCH($A51,'Inputs - Actual'!$A$8:$A$158,0),MATCH(M$6,'Inputs - Actual'!$I$6:$O$6,0))-INDEX('Inputs - Allowed'!$V$8:$AB$158,MATCH($A51,'Inputs - Allowed'!$A$8:$A$158,0),MATCH(M$6,'Inputs - Allowed'!$V$6:$AB$6,0)),0))</f>
        <v>0</v>
      </c>
      <c r="N51" s="129"/>
      <c r="O51" s="129"/>
      <c r="P51" s="129"/>
      <c r="Q51" s="129"/>
      <c r="R51" s="129"/>
      <c r="S51" s="129"/>
      <c r="T51" s="129"/>
      <c r="U51" s="129"/>
      <c r="V51" s="129"/>
      <c r="W51" s="129"/>
      <c r="X51" s="116">
        <f t="shared" si="5"/>
        <v>0</v>
      </c>
      <c r="Y51" s="76"/>
      <c r="Z51" s="76"/>
      <c r="AA51" s="116">
        <f>IFERROR(INDEX('Inputs - Allowed'!$AI$8:$AT$158,MATCH($A51,'Inputs - Allowed'!$A$8:$A$158,0),MATCH(AA$6,'Inputs - Allowed'!$AI$6:$AT$6,0)) / INDEX('Inputs - Allowed'!$AU$8:$AU$158,MATCH($A51,'Inputs - Allowed'!$A$8:$A$158,0))*$X51,0)</f>
        <v>0</v>
      </c>
      <c r="AB51" s="116">
        <f>IFERROR(INDEX('Inputs - Allowed'!$AI$8:$AT$158,MATCH($A51,'Inputs - Allowed'!$A$8:$A$158,0),MATCH(AB$6,'Inputs - Allowed'!$AI$6:$AT$6,0)) / INDEX('Inputs - Allowed'!$AU$8:$AU$158,MATCH($A51,'Inputs - Allowed'!$A$8:$A$158,0))*$X51,0)</f>
        <v>0</v>
      </c>
      <c r="AC51" s="116">
        <f>IFERROR(INDEX('Inputs - Allowed'!$AI$8:$AT$158,MATCH($A51,'Inputs - Allowed'!$A$8:$A$158,0),MATCH(AC$6,'Inputs - Allowed'!$AI$6:$AT$6,0)) / INDEX('Inputs - Allowed'!$AU$8:$AU$158,MATCH($A51,'Inputs - Allowed'!$A$8:$A$158,0))*$X51,0)</f>
        <v>0</v>
      </c>
      <c r="AD51" s="116">
        <f>IFERROR(INDEX('Inputs - Allowed'!$AI$8:$AT$158,MATCH($A51,'Inputs - Allowed'!$A$8:$A$158,0),MATCH(AD$6,'Inputs - Allowed'!$AI$6:$AT$6,0)) / INDEX('Inputs - Allowed'!$AU$8:$AU$158,MATCH($A51,'Inputs - Allowed'!$A$8:$A$158,0))*$X51,0)</f>
        <v>0</v>
      </c>
      <c r="AE51" s="116">
        <f>IFERROR(INDEX('Inputs - Allowed'!$AI$8:$AT$158,MATCH($A51,'Inputs - Allowed'!$A$8:$A$158,0),MATCH(AE$6,'Inputs - Allowed'!$AI$6:$AT$6,0)) / INDEX('Inputs - Allowed'!$AU$8:$AU$158,MATCH($A51,'Inputs - Allowed'!$A$8:$A$158,0))*$X51,0)</f>
        <v>0</v>
      </c>
      <c r="AF51" s="116">
        <f>IFERROR(INDEX('Inputs - Allowed'!$AI$8:$AT$158,MATCH($A51,'Inputs - Allowed'!$A$8:$A$158,0),MATCH(AF$6,'Inputs - Allowed'!$AI$6:$AT$6,0)) / INDEX('Inputs - Allowed'!$AU$8:$AU$158,MATCH($A51,'Inputs - Allowed'!$A$8:$A$158,0))*$X51,0)</f>
        <v>0</v>
      </c>
      <c r="AG51" s="116">
        <f>IFERROR(INDEX('Inputs - Allowed'!$AI$8:$AT$158,MATCH($A51,'Inputs - Allowed'!$A$8:$A$158,0),MATCH(AG$6,'Inputs - Allowed'!$AI$6:$AT$6,0)) / INDEX('Inputs - Allowed'!$AU$8:$AU$158,MATCH($A51,'Inputs - Allowed'!$A$8:$A$158,0))*$X51,0)</f>
        <v>0</v>
      </c>
      <c r="AH51" s="116">
        <f>IFERROR(INDEX('Inputs - Allowed'!$AI$8:$AT$158,MATCH($A51,'Inputs - Allowed'!$A$8:$A$158,0),MATCH(AH$6,'Inputs - Allowed'!$AI$6:$AT$6,0)) / INDEX('Inputs - Allowed'!$AU$8:$AU$158,MATCH($A51,'Inputs - Allowed'!$A$8:$A$158,0))*$X51,0)</f>
        <v>0</v>
      </c>
      <c r="AI51" s="116">
        <f>IFERROR(INDEX('Inputs - Allowed'!$AI$8:$AT$158,MATCH($A51,'Inputs - Allowed'!$A$8:$A$158,0),MATCH(AI$6,'Inputs - Allowed'!$AI$6:$AT$6,0)) / INDEX('Inputs - Allowed'!$AU$8:$AU$158,MATCH($A51,'Inputs - Allowed'!$A$8:$A$158,0))*$X51,0)</f>
        <v>0</v>
      </c>
      <c r="AJ51" s="116">
        <f>IFERROR(INDEX('Inputs - Allowed'!$AI$8:$AT$158,MATCH($A51,'Inputs - Allowed'!$A$8:$A$158,0),MATCH(AJ$6,'Inputs - Allowed'!$AI$6:$AT$6,0)) / INDEX('Inputs - Allowed'!$AU$8:$AU$158,MATCH($A51,'Inputs - Allowed'!$A$8:$A$158,0))*$X51,0)</f>
        <v>0</v>
      </c>
      <c r="AK51" s="36"/>
    </row>
    <row r="52" spans="1:37">
      <c r="A52" s="42"/>
      <c r="B52" s="203"/>
      <c r="C52" s="203"/>
      <c r="D52" s="203"/>
      <c r="E52" s="203">
        <f>_xlfn.IFNA(INDEX('Inputs - Allowed'!$B$8:$AH$250,MATCH($A52,'Inputs - Allowed'!$A$8:$A$250,0),MATCH(E$6,'Inputs - Allowed'!$B$6:$AY$6,0)),0)</f>
        <v>0</v>
      </c>
      <c r="F52" s="203">
        <f>_xlfn.IFNA(INDEX('Inputs - Allowed'!$B$8:$AH$250,MATCH($A52,'Inputs - Allowed'!$A$8:$A$250,0),MATCH(F$6,'Inputs - Allowed'!$B$6:$AY$6,0)),0)</f>
        <v>0</v>
      </c>
      <c r="G52" s="203">
        <f>_xlfn.IFNA(INDEX('Inputs - Allowed'!$B$8:$AH$250,MATCH($A52,'Inputs - Allowed'!$A$8:$A$250,0),MATCH(G$6,'Inputs - Allowed'!$B$6:$AY$6,0)),0)</f>
        <v>0</v>
      </c>
      <c r="H52" s="203">
        <f>_xlfn.IFNA(INDEX('Inputs - Allowed'!$B$8:$AH$250,MATCH($A52,'Inputs - Allowed'!$A$8:$A$250,0),MATCH(H$6,'Inputs - Allowed'!$B$6:$AY$6,0)),0)</f>
        <v>0</v>
      </c>
      <c r="I52" s="203">
        <f>_xlfn.IFNA(INDEX('Inputs - Allowed'!$B$8:$AH$250,MATCH($A52,'Inputs - Allowed'!$A$8:$A$250,0),MATCH(I$6,'Inputs - Allowed'!$B$6:$AY$6,0)),0)</f>
        <v>0</v>
      </c>
      <c r="J52" s="203">
        <f t="shared" si="3"/>
        <v>0</v>
      </c>
      <c r="K52" s="203">
        <f t="shared" si="4"/>
        <v>0</v>
      </c>
      <c r="L52" s="203">
        <f>_xlfn.IFNA(INDEX('Inputs - Allowed'!$B$8:$AH$250,MATCH($A52,'Inputs - Allowed'!$A$8:$A$250,0),MATCH(L$6,'Inputs - Allowed'!$B$6:$AY$6,0)),0)</f>
        <v>0</v>
      </c>
      <c r="M52" s="203">
        <f>MAX(0,-_xlfn.IFNA(INDEX('Inputs - Actual'!$I$8:$O$158,MATCH($A52,'Inputs - Actual'!$A$8:$A$158,0),MATCH(M$6,'Inputs - Actual'!$I$6:$O$6,0))-INDEX('Inputs - Allowed'!$V$8:$AB$158,MATCH($A52,'Inputs - Allowed'!$A$8:$A$158,0),MATCH(M$6,'Inputs - Allowed'!$V$6:$AB$6,0)),0))</f>
        <v>0</v>
      </c>
      <c r="N52" s="129"/>
      <c r="O52" s="129"/>
      <c r="P52" s="129"/>
      <c r="Q52" s="129"/>
      <c r="R52" s="129"/>
      <c r="S52" s="129"/>
      <c r="T52" s="129"/>
      <c r="U52" s="129"/>
      <c r="V52" s="129"/>
      <c r="W52" s="129"/>
      <c r="X52" s="116">
        <f t="shared" si="5"/>
        <v>0</v>
      </c>
      <c r="Y52" s="76"/>
      <c r="Z52" s="76"/>
      <c r="AA52" s="116">
        <f>IFERROR(INDEX('Inputs - Allowed'!$AI$8:$AT$158,MATCH($A52,'Inputs - Allowed'!$A$8:$A$158,0),MATCH(AA$6,'Inputs - Allowed'!$AI$6:$AT$6,0)) / INDEX('Inputs - Allowed'!$AU$8:$AU$158,MATCH($A52,'Inputs - Allowed'!$A$8:$A$158,0))*$X52,0)</f>
        <v>0</v>
      </c>
      <c r="AB52" s="116">
        <f>IFERROR(INDEX('Inputs - Allowed'!$AI$8:$AT$158,MATCH($A52,'Inputs - Allowed'!$A$8:$A$158,0),MATCH(AB$6,'Inputs - Allowed'!$AI$6:$AT$6,0)) / INDEX('Inputs - Allowed'!$AU$8:$AU$158,MATCH($A52,'Inputs - Allowed'!$A$8:$A$158,0))*$X52,0)</f>
        <v>0</v>
      </c>
      <c r="AC52" s="116">
        <f>IFERROR(INDEX('Inputs - Allowed'!$AI$8:$AT$158,MATCH($A52,'Inputs - Allowed'!$A$8:$A$158,0),MATCH(AC$6,'Inputs - Allowed'!$AI$6:$AT$6,0)) / INDEX('Inputs - Allowed'!$AU$8:$AU$158,MATCH($A52,'Inputs - Allowed'!$A$8:$A$158,0))*$X52,0)</f>
        <v>0</v>
      </c>
      <c r="AD52" s="116">
        <f>IFERROR(INDEX('Inputs - Allowed'!$AI$8:$AT$158,MATCH($A52,'Inputs - Allowed'!$A$8:$A$158,0),MATCH(AD$6,'Inputs - Allowed'!$AI$6:$AT$6,0)) / INDEX('Inputs - Allowed'!$AU$8:$AU$158,MATCH($A52,'Inputs - Allowed'!$A$8:$A$158,0))*$X52,0)</f>
        <v>0</v>
      </c>
      <c r="AE52" s="116">
        <f>IFERROR(INDEX('Inputs - Allowed'!$AI$8:$AT$158,MATCH($A52,'Inputs - Allowed'!$A$8:$A$158,0),MATCH(AE$6,'Inputs - Allowed'!$AI$6:$AT$6,0)) / INDEX('Inputs - Allowed'!$AU$8:$AU$158,MATCH($A52,'Inputs - Allowed'!$A$8:$A$158,0))*$X52,0)</f>
        <v>0</v>
      </c>
      <c r="AF52" s="116">
        <f>IFERROR(INDEX('Inputs - Allowed'!$AI$8:$AT$158,MATCH($A52,'Inputs - Allowed'!$A$8:$A$158,0),MATCH(AF$6,'Inputs - Allowed'!$AI$6:$AT$6,0)) / INDEX('Inputs - Allowed'!$AU$8:$AU$158,MATCH($A52,'Inputs - Allowed'!$A$8:$A$158,0))*$X52,0)</f>
        <v>0</v>
      </c>
      <c r="AG52" s="116">
        <f>IFERROR(INDEX('Inputs - Allowed'!$AI$8:$AT$158,MATCH($A52,'Inputs - Allowed'!$A$8:$A$158,0),MATCH(AG$6,'Inputs - Allowed'!$AI$6:$AT$6,0)) / INDEX('Inputs - Allowed'!$AU$8:$AU$158,MATCH($A52,'Inputs - Allowed'!$A$8:$A$158,0))*$X52,0)</f>
        <v>0</v>
      </c>
      <c r="AH52" s="116">
        <f>IFERROR(INDEX('Inputs - Allowed'!$AI$8:$AT$158,MATCH($A52,'Inputs - Allowed'!$A$8:$A$158,0),MATCH(AH$6,'Inputs - Allowed'!$AI$6:$AT$6,0)) / INDEX('Inputs - Allowed'!$AU$8:$AU$158,MATCH($A52,'Inputs - Allowed'!$A$8:$A$158,0))*$X52,0)</f>
        <v>0</v>
      </c>
      <c r="AI52" s="116">
        <f>IFERROR(INDEX('Inputs - Allowed'!$AI$8:$AT$158,MATCH($A52,'Inputs - Allowed'!$A$8:$A$158,0),MATCH(AI$6,'Inputs - Allowed'!$AI$6:$AT$6,0)) / INDEX('Inputs - Allowed'!$AU$8:$AU$158,MATCH($A52,'Inputs - Allowed'!$A$8:$A$158,0))*$X52,0)</f>
        <v>0</v>
      </c>
      <c r="AJ52" s="116">
        <f>IFERROR(INDEX('Inputs - Allowed'!$AI$8:$AT$158,MATCH($A52,'Inputs - Allowed'!$A$8:$A$158,0),MATCH(AJ$6,'Inputs - Allowed'!$AI$6:$AT$6,0)) / INDEX('Inputs - Allowed'!$AU$8:$AU$158,MATCH($A52,'Inputs - Allowed'!$A$8:$A$158,0))*$X52,0)</f>
        <v>0</v>
      </c>
      <c r="AK52" s="36"/>
    </row>
    <row r="53" spans="1:37">
      <c r="A53" s="42"/>
      <c r="B53" s="203"/>
      <c r="C53" s="203"/>
      <c r="D53" s="203"/>
      <c r="E53" s="203">
        <f>_xlfn.IFNA(INDEX('Inputs - Allowed'!$B$8:$AH$250,MATCH($A53,'Inputs - Allowed'!$A$8:$A$250,0),MATCH(E$6,'Inputs - Allowed'!$B$6:$AY$6,0)),0)</f>
        <v>0</v>
      </c>
      <c r="F53" s="203">
        <f>_xlfn.IFNA(INDEX('Inputs - Allowed'!$B$8:$AH$250,MATCH($A53,'Inputs - Allowed'!$A$8:$A$250,0),MATCH(F$6,'Inputs - Allowed'!$B$6:$AY$6,0)),0)</f>
        <v>0</v>
      </c>
      <c r="G53" s="203">
        <f>_xlfn.IFNA(INDEX('Inputs - Allowed'!$B$8:$AH$250,MATCH($A53,'Inputs - Allowed'!$A$8:$A$250,0),MATCH(G$6,'Inputs - Allowed'!$B$6:$AY$6,0)),0)</f>
        <v>0</v>
      </c>
      <c r="H53" s="203">
        <f>_xlfn.IFNA(INDEX('Inputs - Allowed'!$B$8:$AH$250,MATCH($A53,'Inputs - Allowed'!$A$8:$A$250,0),MATCH(H$6,'Inputs - Allowed'!$B$6:$AY$6,0)),0)</f>
        <v>0</v>
      </c>
      <c r="I53" s="203">
        <f>_xlfn.IFNA(INDEX('Inputs - Allowed'!$B$8:$AH$250,MATCH($A53,'Inputs - Allowed'!$A$8:$A$250,0),MATCH(I$6,'Inputs - Allowed'!$B$6:$AY$6,0)),0)</f>
        <v>0</v>
      </c>
      <c r="J53" s="203">
        <f t="shared" si="3"/>
        <v>0</v>
      </c>
      <c r="K53" s="203">
        <f t="shared" si="4"/>
        <v>0</v>
      </c>
      <c r="L53" s="203">
        <f>_xlfn.IFNA(INDEX('Inputs - Allowed'!$B$8:$AH$250,MATCH($A53,'Inputs - Allowed'!$A$8:$A$250,0),MATCH(L$6,'Inputs - Allowed'!$B$6:$AY$6,0)),0)</f>
        <v>0</v>
      </c>
      <c r="M53" s="203">
        <f>MAX(0,-_xlfn.IFNA(INDEX('Inputs - Actual'!$I$8:$O$158,MATCH($A53,'Inputs - Actual'!$A$8:$A$158,0),MATCH(M$6,'Inputs - Actual'!$I$6:$O$6,0))-INDEX('Inputs - Allowed'!$V$8:$AB$158,MATCH($A53,'Inputs - Allowed'!$A$8:$A$158,0),MATCH(M$6,'Inputs - Allowed'!$V$6:$AB$6,0)),0))</f>
        <v>0</v>
      </c>
      <c r="N53" s="129"/>
      <c r="O53" s="129"/>
      <c r="P53" s="129"/>
      <c r="Q53" s="129"/>
      <c r="R53" s="129"/>
      <c r="S53" s="129"/>
      <c r="T53" s="129"/>
      <c r="U53" s="129"/>
      <c r="V53" s="129"/>
      <c r="W53" s="129"/>
      <c r="X53" s="116">
        <f t="shared" si="5"/>
        <v>0</v>
      </c>
      <c r="Y53" s="76"/>
      <c r="Z53" s="76"/>
      <c r="AA53" s="116">
        <f>IFERROR(INDEX('Inputs - Allowed'!$AI$8:$AT$158,MATCH($A53,'Inputs - Allowed'!$A$8:$A$158,0),MATCH(AA$6,'Inputs - Allowed'!$AI$6:$AT$6,0)) / INDEX('Inputs - Allowed'!$AU$8:$AU$158,MATCH($A53,'Inputs - Allowed'!$A$8:$A$158,0))*$X53,0)</f>
        <v>0</v>
      </c>
      <c r="AB53" s="116">
        <f>IFERROR(INDEX('Inputs - Allowed'!$AI$8:$AT$158,MATCH($A53,'Inputs - Allowed'!$A$8:$A$158,0),MATCH(AB$6,'Inputs - Allowed'!$AI$6:$AT$6,0)) / INDEX('Inputs - Allowed'!$AU$8:$AU$158,MATCH($A53,'Inputs - Allowed'!$A$8:$A$158,0))*$X53,0)</f>
        <v>0</v>
      </c>
      <c r="AC53" s="116">
        <f>IFERROR(INDEX('Inputs - Allowed'!$AI$8:$AT$158,MATCH($A53,'Inputs - Allowed'!$A$8:$A$158,0),MATCH(AC$6,'Inputs - Allowed'!$AI$6:$AT$6,0)) / INDEX('Inputs - Allowed'!$AU$8:$AU$158,MATCH($A53,'Inputs - Allowed'!$A$8:$A$158,0))*$X53,0)</f>
        <v>0</v>
      </c>
      <c r="AD53" s="116">
        <f>IFERROR(INDEX('Inputs - Allowed'!$AI$8:$AT$158,MATCH($A53,'Inputs - Allowed'!$A$8:$A$158,0),MATCH(AD$6,'Inputs - Allowed'!$AI$6:$AT$6,0)) / INDEX('Inputs - Allowed'!$AU$8:$AU$158,MATCH($A53,'Inputs - Allowed'!$A$8:$A$158,0))*$X53,0)</f>
        <v>0</v>
      </c>
      <c r="AE53" s="116">
        <f>IFERROR(INDEX('Inputs - Allowed'!$AI$8:$AT$158,MATCH($A53,'Inputs - Allowed'!$A$8:$A$158,0),MATCH(AE$6,'Inputs - Allowed'!$AI$6:$AT$6,0)) / INDEX('Inputs - Allowed'!$AU$8:$AU$158,MATCH($A53,'Inputs - Allowed'!$A$8:$A$158,0))*$X53,0)</f>
        <v>0</v>
      </c>
      <c r="AF53" s="116">
        <f>IFERROR(INDEX('Inputs - Allowed'!$AI$8:$AT$158,MATCH($A53,'Inputs - Allowed'!$A$8:$A$158,0),MATCH(AF$6,'Inputs - Allowed'!$AI$6:$AT$6,0)) / INDEX('Inputs - Allowed'!$AU$8:$AU$158,MATCH($A53,'Inputs - Allowed'!$A$8:$A$158,0))*$X53,0)</f>
        <v>0</v>
      </c>
      <c r="AG53" s="116">
        <f>IFERROR(INDEX('Inputs - Allowed'!$AI$8:$AT$158,MATCH($A53,'Inputs - Allowed'!$A$8:$A$158,0),MATCH(AG$6,'Inputs - Allowed'!$AI$6:$AT$6,0)) / INDEX('Inputs - Allowed'!$AU$8:$AU$158,MATCH($A53,'Inputs - Allowed'!$A$8:$A$158,0))*$X53,0)</f>
        <v>0</v>
      </c>
      <c r="AH53" s="116">
        <f>IFERROR(INDEX('Inputs - Allowed'!$AI$8:$AT$158,MATCH($A53,'Inputs - Allowed'!$A$8:$A$158,0),MATCH(AH$6,'Inputs - Allowed'!$AI$6:$AT$6,0)) / INDEX('Inputs - Allowed'!$AU$8:$AU$158,MATCH($A53,'Inputs - Allowed'!$A$8:$A$158,0))*$X53,0)</f>
        <v>0</v>
      </c>
      <c r="AI53" s="116">
        <f>IFERROR(INDEX('Inputs - Allowed'!$AI$8:$AT$158,MATCH($A53,'Inputs - Allowed'!$A$8:$A$158,0),MATCH(AI$6,'Inputs - Allowed'!$AI$6:$AT$6,0)) / INDEX('Inputs - Allowed'!$AU$8:$AU$158,MATCH($A53,'Inputs - Allowed'!$A$8:$A$158,0))*$X53,0)</f>
        <v>0</v>
      </c>
      <c r="AJ53" s="116">
        <f>IFERROR(INDEX('Inputs - Allowed'!$AI$8:$AT$158,MATCH($A53,'Inputs - Allowed'!$A$8:$A$158,0),MATCH(AJ$6,'Inputs - Allowed'!$AI$6:$AT$6,0)) / INDEX('Inputs - Allowed'!$AU$8:$AU$158,MATCH($A53,'Inputs - Allowed'!$A$8:$A$158,0))*$X53,0)</f>
        <v>0</v>
      </c>
      <c r="AK53" s="36"/>
    </row>
    <row r="54" spans="1:37">
      <c r="A54" s="42"/>
      <c r="B54" s="203"/>
      <c r="C54" s="203"/>
      <c r="D54" s="203"/>
      <c r="E54" s="203">
        <f>_xlfn.IFNA(INDEX('Inputs - Allowed'!$B$8:$AH$250,MATCH($A54,'Inputs - Allowed'!$A$8:$A$250,0),MATCH(E$6,'Inputs - Allowed'!$B$6:$AY$6,0)),0)</f>
        <v>0</v>
      </c>
      <c r="F54" s="203">
        <f>_xlfn.IFNA(INDEX('Inputs - Allowed'!$B$8:$AH$250,MATCH($A54,'Inputs - Allowed'!$A$8:$A$250,0),MATCH(F$6,'Inputs - Allowed'!$B$6:$AY$6,0)),0)</f>
        <v>0</v>
      </c>
      <c r="G54" s="203">
        <f>_xlfn.IFNA(INDEX('Inputs - Allowed'!$B$8:$AH$250,MATCH($A54,'Inputs - Allowed'!$A$8:$A$250,0),MATCH(G$6,'Inputs - Allowed'!$B$6:$AY$6,0)),0)</f>
        <v>0</v>
      </c>
      <c r="H54" s="203">
        <f>_xlfn.IFNA(INDEX('Inputs - Allowed'!$B$8:$AH$250,MATCH($A54,'Inputs - Allowed'!$A$8:$A$250,0),MATCH(H$6,'Inputs - Allowed'!$B$6:$AY$6,0)),0)</f>
        <v>0</v>
      </c>
      <c r="I54" s="203">
        <f>_xlfn.IFNA(INDEX('Inputs - Allowed'!$B$8:$AH$250,MATCH($A54,'Inputs - Allowed'!$A$8:$A$250,0),MATCH(I$6,'Inputs - Allowed'!$B$6:$AY$6,0)),0)</f>
        <v>0</v>
      </c>
      <c r="J54" s="203">
        <f t="shared" si="3"/>
        <v>0</v>
      </c>
      <c r="K54" s="203">
        <f t="shared" si="4"/>
        <v>0</v>
      </c>
      <c r="L54" s="203">
        <f>_xlfn.IFNA(INDEX('Inputs - Allowed'!$B$8:$AH$250,MATCH($A54,'Inputs - Allowed'!$A$8:$A$250,0),MATCH(L$6,'Inputs - Allowed'!$B$6:$AY$6,0)),0)</f>
        <v>0</v>
      </c>
      <c r="M54" s="203">
        <f>MAX(0,-_xlfn.IFNA(INDEX('Inputs - Actual'!$I$8:$O$158,MATCH($A54,'Inputs - Actual'!$A$8:$A$158,0),MATCH(M$6,'Inputs - Actual'!$I$6:$O$6,0))-INDEX('Inputs - Allowed'!$V$8:$AB$158,MATCH($A54,'Inputs - Allowed'!$A$8:$A$158,0),MATCH(M$6,'Inputs - Allowed'!$V$6:$AB$6,0)),0))</f>
        <v>0</v>
      </c>
      <c r="N54" s="129"/>
      <c r="O54" s="129"/>
      <c r="P54" s="129"/>
      <c r="Q54" s="129"/>
      <c r="R54" s="129"/>
      <c r="S54" s="129"/>
      <c r="T54" s="129"/>
      <c r="U54" s="129"/>
      <c r="V54" s="129"/>
      <c r="W54" s="129"/>
      <c r="X54" s="116">
        <f t="shared" si="5"/>
        <v>0</v>
      </c>
      <c r="Y54" s="76"/>
      <c r="Z54" s="76"/>
      <c r="AA54" s="116">
        <f>IFERROR(INDEX('Inputs - Allowed'!$AI$8:$AT$158,MATCH($A54,'Inputs - Allowed'!$A$8:$A$158,0),MATCH(AA$6,'Inputs - Allowed'!$AI$6:$AT$6,0)) / INDEX('Inputs - Allowed'!$AU$8:$AU$158,MATCH($A54,'Inputs - Allowed'!$A$8:$A$158,0))*$X54,0)</f>
        <v>0</v>
      </c>
      <c r="AB54" s="116">
        <f>IFERROR(INDEX('Inputs - Allowed'!$AI$8:$AT$158,MATCH($A54,'Inputs - Allowed'!$A$8:$A$158,0),MATCH(AB$6,'Inputs - Allowed'!$AI$6:$AT$6,0)) / INDEX('Inputs - Allowed'!$AU$8:$AU$158,MATCH($A54,'Inputs - Allowed'!$A$8:$A$158,0))*$X54,0)</f>
        <v>0</v>
      </c>
      <c r="AC54" s="116">
        <f>IFERROR(INDEX('Inputs - Allowed'!$AI$8:$AT$158,MATCH($A54,'Inputs - Allowed'!$A$8:$A$158,0),MATCH(AC$6,'Inputs - Allowed'!$AI$6:$AT$6,0)) / INDEX('Inputs - Allowed'!$AU$8:$AU$158,MATCH($A54,'Inputs - Allowed'!$A$8:$A$158,0))*$X54,0)</f>
        <v>0</v>
      </c>
      <c r="AD54" s="116">
        <f>IFERROR(INDEX('Inputs - Allowed'!$AI$8:$AT$158,MATCH($A54,'Inputs - Allowed'!$A$8:$A$158,0),MATCH(AD$6,'Inputs - Allowed'!$AI$6:$AT$6,0)) / INDEX('Inputs - Allowed'!$AU$8:$AU$158,MATCH($A54,'Inputs - Allowed'!$A$8:$A$158,0))*$X54,0)</f>
        <v>0</v>
      </c>
      <c r="AE54" s="116">
        <f>IFERROR(INDEX('Inputs - Allowed'!$AI$8:$AT$158,MATCH($A54,'Inputs - Allowed'!$A$8:$A$158,0),MATCH(AE$6,'Inputs - Allowed'!$AI$6:$AT$6,0)) / INDEX('Inputs - Allowed'!$AU$8:$AU$158,MATCH($A54,'Inputs - Allowed'!$A$8:$A$158,0))*$X54,0)</f>
        <v>0</v>
      </c>
      <c r="AF54" s="116">
        <f>IFERROR(INDEX('Inputs - Allowed'!$AI$8:$AT$158,MATCH($A54,'Inputs - Allowed'!$A$8:$A$158,0),MATCH(AF$6,'Inputs - Allowed'!$AI$6:$AT$6,0)) / INDEX('Inputs - Allowed'!$AU$8:$AU$158,MATCH($A54,'Inputs - Allowed'!$A$8:$A$158,0))*$X54,0)</f>
        <v>0</v>
      </c>
      <c r="AG54" s="116">
        <f>IFERROR(INDEX('Inputs - Allowed'!$AI$8:$AT$158,MATCH($A54,'Inputs - Allowed'!$A$8:$A$158,0),MATCH(AG$6,'Inputs - Allowed'!$AI$6:$AT$6,0)) / INDEX('Inputs - Allowed'!$AU$8:$AU$158,MATCH($A54,'Inputs - Allowed'!$A$8:$A$158,0))*$X54,0)</f>
        <v>0</v>
      </c>
      <c r="AH54" s="116">
        <f>IFERROR(INDEX('Inputs - Allowed'!$AI$8:$AT$158,MATCH($A54,'Inputs - Allowed'!$A$8:$A$158,0),MATCH(AH$6,'Inputs - Allowed'!$AI$6:$AT$6,0)) / INDEX('Inputs - Allowed'!$AU$8:$AU$158,MATCH($A54,'Inputs - Allowed'!$A$8:$A$158,0))*$X54,0)</f>
        <v>0</v>
      </c>
      <c r="AI54" s="116">
        <f>IFERROR(INDEX('Inputs - Allowed'!$AI$8:$AT$158,MATCH($A54,'Inputs - Allowed'!$A$8:$A$158,0),MATCH(AI$6,'Inputs - Allowed'!$AI$6:$AT$6,0)) / INDEX('Inputs - Allowed'!$AU$8:$AU$158,MATCH($A54,'Inputs - Allowed'!$A$8:$A$158,0))*$X54,0)</f>
        <v>0</v>
      </c>
      <c r="AJ54" s="116">
        <f>IFERROR(INDEX('Inputs - Allowed'!$AI$8:$AT$158,MATCH($A54,'Inputs - Allowed'!$A$8:$A$158,0),MATCH(AJ$6,'Inputs - Allowed'!$AI$6:$AT$6,0)) / INDEX('Inputs - Allowed'!$AU$8:$AU$158,MATCH($A54,'Inputs - Allowed'!$A$8:$A$158,0))*$X54,0)</f>
        <v>0</v>
      </c>
      <c r="AK54" s="36"/>
    </row>
    <row r="55" spans="1:37">
      <c r="A55" s="42"/>
      <c r="B55" s="203"/>
      <c r="C55" s="203"/>
      <c r="D55" s="203"/>
      <c r="E55" s="203">
        <f>_xlfn.IFNA(INDEX('Inputs - Allowed'!$B$8:$AH$250,MATCH($A55,'Inputs - Allowed'!$A$8:$A$250,0),MATCH(E$6,'Inputs - Allowed'!$B$6:$AY$6,0)),0)</f>
        <v>0</v>
      </c>
      <c r="F55" s="203">
        <f>_xlfn.IFNA(INDEX('Inputs - Allowed'!$B$8:$AH$250,MATCH($A55,'Inputs - Allowed'!$A$8:$A$250,0),MATCH(F$6,'Inputs - Allowed'!$B$6:$AY$6,0)),0)</f>
        <v>0</v>
      </c>
      <c r="G55" s="203">
        <f>_xlfn.IFNA(INDEX('Inputs - Allowed'!$B$8:$AH$250,MATCH($A55,'Inputs - Allowed'!$A$8:$A$250,0),MATCH(G$6,'Inputs - Allowed'!$B$6:$AY$6,0)),0)</f>
        <v>0</v>
      </c>
      <c r="H55" s="203">
        <f>_xlfn.IFNA(INDEX('Inputs - Allowed'!$B$8:$AH$250,MATCH($A55,'Inputs - Allowed'!$A$8:$A$250,0),MATCH(H$6,'Inputs - Allowed'!$B$6:$AY$6,0)),0)</f>
        <v>0</v>
      </c>
      <c r="I55" s="203">
        <f>_xlfn.IFNA(INDEX('Inputs - Allowed'!$B$8:$AH$250,MATCH($A55,'Inputs - Allowed'!$A$8:$A$250,0),MATCH(I$6,'Inputs - Allowed'!$B$6:$AY$6,0)),0)</f>
        <v>0</v>
      </c>
      <c r="J55" s="203">
        <f t="shared" si="3"/>
        <v>0</v>
      </c>
      <c r="K55" s="203">
        <f t="shared" si="4"/>
        <v>0</v>
      </c>
      <c r="L55" s="203">
        <f>_xlfn.IFNA(INDEX('Inputs - Allowed'!$B$8:$AH$250,MATCH($A55,'Inputs - Allowed'!$A$8:$A$250,0),MATCH(L$6,'Inputs - Allowed'!$B$6:$AY$6,0)),0)</f>
        <v>0</v>
      </c>
      <c r="M55" s="203">
        <f>MAX(0,-_xlfn.IFNA(INDEX('Inputs - Actual'!$I$8:$O$158,MATCH($A55,'Inputs - Actual'!$A$8:$A$158,0),MATCH(M$6,'Inputs - Actual'!$I$6:$O$6,0))-INDEX('Inputs - Allowed'!$V$8:$AB$158,MATCH($A55,'Inputs - Allowed'!$A$8:$A$158,0),MATCH(M$6,'Inputs - Allowed'!$V$6:$AB$6,0)),0))</f>
        <v>0</v>
      </c>
      <c r="N55" s="129"/>
      <c r="O55" s="129"/>
      <c r="P55" s="129"/>
      <c r="Q55" s="129"/>
      <c r="R55" s="129"/>
      <c r="S55" s="129"/>
      <c r="T55" s="129"/>
      <c r="U55" s="129"/>
      <c r="V55" s="129"/>
      <c r="W55" s="129"/>
      <c r="X55" s="116">
        <f t="shared" si="5"/>
        <v>0</v>
      </c>
      <c r="Y55" s="76"/>
      <c r="Z55" s="76"/>
      <c r="AA55" s="116">
        <f>IFERROR(INDEX('Inputs - Allowed'!$AI$8:$AT$158,MATCH($A55,'Inputs - Allowed'!$A$8:$A$158,0),MATCH(AA$6,'Inputs - Allowed'!$AI$6:$AT$6,0)) / INDEX('Inputs - Allowed'!$AU$8:$AU$158,MATCH($A55,'Inputs - Allowed'!$A$8:$A$158,0))*$X55,0)</f>
        <v>0</v>
      </c>
      <c r="AB55" s="116">
        <f>IFERROR(INDEX('Inputs - Allowed'!$AI$8:$AT$158,MATCH($A55,'Inputs - Allowed'!$A$8:$A$158,0),MATCH(AB$6,'Inputs - Allowed'!$AI$6:$AT$6,0)) / INDEX('Inputs - Allowed'!$AU$8:$AU$158,MATCH($A55,'Inputs - Allowed'!$A$8:$A$158,0))*$X55,0)</f>
        <v>0</v>
      </c>
      <c r="AC55" s="116">
        <f>IFERROR(INDEX('Inputs - Allowed'!$AI$8:$AT$158,MATCH($A55,'Inputs - Allowed'!$A$8:$A$158,0),MATCH(AC$6,'Inputs - Allowed'!$AI$6:$AT$6,0)) / INDEX('Inputs - Allowed'!$AU$8:$AU$158,MATCH($A55,'Inputs - Allowed'!$A$8:$A$158,0))*$X55,0)</f>
        <v>0</v>
      </c>
      <c r="AD55" s="116">
        <f>IFERROR(INDEX('Inputs - Allowed'!$AI$8:$AT$158,MATCH($A55,'Inputs - Allowed'!$A$8:$A$158,0),MATCH(AD$6,'Inputs - Allowed'!$AI$6:$AT$6,0)) / INDEX('Inputs - Allowed'!$AU$8:$AU$158,MATCH($A55,'Inputs - Allowed'!$A$8:$A$158,0))*$X55,0)</f>
        <v>0</v>
      </c>
      <c r="AE55" s="116">
        <f>IFERROR(INDEX('Inputs - Allowed'!$AI$8:$AT$158,MATCH($A55,'Inputs - Allowed'!$A$8:$A$158,0),MATCH(AE$6,'Inputs - Allowed'!$AI$6:$AT$6,0)) / INDEX('Inputs - Allowed'!$AU$8:$AU$158,MATCH($A55,'Inputs - Allowed'!$A$8:$A$158,0))*$X55,0)</f>
        <v>0</v>
      </c>
      <c r="AF55" s="116">
        <f>IFERROR(INDEX('Inputs - Allowed'!$AI$8:$AT$158,MATCH($A55,'Inputs - Allowed'!$A$8:$A$158,0),MATCH(AF$6,'Inputs - Allowed'!$AI$6:$AT$6,0)) / INDEX('Inputs - Allowed'!$AU$8:$AU$158,MATCH($A55,'Inputs - Allowed'!$A$8:$A$158,0))*$X55,0)</f>
        <v>0</v>
      </c>
      <c r="AG55" s="116">
        <f>IFERROR(INDEX('Inputs - Allowed'!$AI$8:$AT$158,MATCH($A55,'Inputs - Allowed'!$A$8:$A$158,0),MATCH(AG$6,'Inputs - Allowed'!$AI$6:$AT$6,0)) / INDEX('Inputs - Allowed'!$AU$8:$AU$158,MATCH($A55,'Inputs - Allowed'!$A$8:$A$158,0))*$X55,0)</f>
        <v>0</v>
      </c>
      <c r="AH55" s="116">
        <f>IFERROR(INDEX('Inputs - Allowed'!$AI$8:$AT$158,MATCH($A55,'Inputs - Allowed'!$A$8:$A$158,0),MATCH(AH$6,'Inputs - Allowed'!$AI$6:$AT$6,0)) / INDEX('Inputs - Allowed'!$AU$8:$AU$158,MATCH($A55,'Inputs - Allowed'!$A$8:$A$158,0))*$X55,0)</f>
        <v>0</v>
      </c>
      <c r="AI55" s="116">
        <f>IFERROR(INDEX('Inputs - Allowed'!$AI$8:$AT$158,MATCH($A55,'Inputs - Allowed'!$A$8:$A$158,0),MATCH(AI$6,'Inputs - Allowed'!$AI$6:$AT$6,0)) / INDEX('Inputs - Allowed'!$AU$8:$AU$158,MATCH($A55,'Inputs - Allowed'!$A$8:$A$158,0))*$X55,0)</f>
        <v>0</v>
      </c>
      <c r="AJ55" s="116">
        <f>IFERROR(INDEX('Inputs - Allowed'!$AI$8:$AT$158,MATCH($A55,'Inputs - Allowed'!$A$8:$A$158,0),MATCH(AJ$6,'Inputs - Allowed'!$AI$6:$AT$6,0)) / INDEX('Inputs - Allowed'!$AU$8:$AU$158,MATCH($A55,'Inputs - Allowed'!$A$8:$A$158,0))*$X55,0)</f>
        <v>0</v>
      </c>
      <c r="AK55" s="36"/>
    </row>
    <row r="56" spans="1:37">
      <c r="A56" s="42"/>
      <c r="B56" s="203"/>
      <c r="C56" s="203"/>
      <c r="D56" s="203"/>
      <c r="E56" s="203">
        <f>_xlfn.IFNA(INDEX('Inputs - Allowed'!$B$8:$AH$250,MATCH($A56,'Inputs - Allowed'!$A$8:$A$250,0),MATCH(E$6,'Inputs - Allowed'!$B$6:$AY$6,0)),0)</f>
        <v>0</v>
      </c>
      <c r="F56" s="203">
        <f>_xlfn.IFNA(INDEX('Inputs - Allowed'!$B$8:$AH$250,MATCH($A56,'Inputs - Allowed'!$A$8:$A$250,0),MATCH(F$6,'Inputs - Allowed'!$B$6:$AY$6,0)),0)</f>
        <v>0</v>
      </c>
      <c r="G56" s="203">
        <f>_xlfn.IFNA(INDEX('Inputs - Allowed'!$B$8:$AH$250,MATCH($A56,'Inputs - Allowed'!$A$8:$A$250,0),MATCH(G$6,'Inputs - Allowed'!$B$6:$AY$6,0)),0)</f>
        <v>0</v>
      </c>
      <c r="H56" s="203">
        <f>_xlfn.IFNA(INDEX('Inputs - Allowed'!$B$8:$AH$250,MATCH($A56,'Inputs - Allowed'!$A$8:$A$250,0),MATCH(H$6,'Inputs - Allowed'!$B$6:$AY$6,0)),0)</f>
        <v>0</v>
      </c>
      <c r="I56" s="203">
        <f>_xlfn.IFNA(INDEX('Inputs - Allowed'!$B$8:$AH$250,MATCH($A56,'Inputs - Allowed'!$A$8:$A$250,0),MATCH(I$6,'Inputs - Allowed'!$B$6:$AY$6,0)),0)</f>
        <v>0</v>
      </c>
      <c r="J56" s="203">
        <f t="shared" si="3"/>
        <v>0</v>
      </c>
      <c r="K56" s="203">
        <f t="shared" si="4"/>
        <v>0</v>
      </c>
      <c r="L56" s="203">
        <f>_xlfn.IFNA(INDEX('Inputs - Allowed'!$B$8:$AH$250,MATCH($A56,'Inputs - Allowed'!$A$8:$A$250,0),MATCH(L$6,'Inputs - Allowed'!$B$6:$AY$6,0)),0)</f>
        <v>0</v>
      </c>
      <c r="M56" s="203">
        <f>MAX(0,-_xlfn.IFNA(INDEX('Inputs - Actual'!$I$8:$O$158,MATCH($A56,'Inputs - Actual'!$A$8:$A$158,0),MATCH(M$6,'Inputs - Actual'!$I$6:$O$6,0))-INDEX('Inputs - Allowed'!$V$8:$AB$158,MATCH($A56,'Inputs - Allowed'!$A$8:$A$158,0),MATCH(M$6,'Inputs - Allowed'!$V$6:$AB$6,0)),0))</f>
        <v>0</v>
      </c>
      <c r="N56" s="129"/>
      <c r="O56" s="129"/>
      <c r="P56" s="129"/>
      <c r="Q56" s="129"/>
      <c r="R56" s="129"/>
      <c r="S56" s="129"/>
      <c r="T56" s="129"/>
      <c r="U56" s="129"/>
      <c r="V56" s="129"/>
      <c r="W56" s="129"/>
      <c r="X56" s="116">
        <f t="shared" si="5"/>
        <v>0</v>
      </c>
      <c r="Y56" s="76"/>
      <c r="Z56" s="76"/>
      <c r="AA56" s="116">
        <f>IFERROR(INDEX('Inputs - Allowed'!$AI$8:$AT$158,MATCH($A56,'Inputs - Allowed'!$A$8:$A$158,0),MATCH(AA$6,'Inputs - Allowed'!$AI$6:$AT$6,0)) / INDEX('Inputs - Allowed'!$AU$8:$AU$158,MATCH($A56,'Inputs - Allowed'!$A$8:$A$158,0))*$X56,0)</f>
        <v>0</v>
      </c>
      <c r="AB56" s="116">
        <f>IFERROR(INDEX('Inputs - Allowed'!$AI$8:$AT$158,MATCH($A56,'Inputs - Allowed'!$A$8:$A$158,0),MATCH(AB$6,'Inputs - Allowed'!$AI$6:$AT$6,0)) / INDEX('Inputs - Allowed'!$AU$8:$AU$158,MATCH($A56,'Inputs - Allowed'!$A$8:$A$158,0))*$X56,0)</f>
        <v>0</v>
      </c>
      <c r="AC56" s="116">
        <f>IFERROR(INDEX('Inputs - Allowed'!$AI$8:$AT$158,MATCH($A56,'Inputs - Allowed'!$A$8:$A$158,0),MATCH(AC$6,'Inputs - Allowed'!$AI$6:$AT$6,0)) / INDEX('Inputs - Allowed'!$AU$8:$AU$158,MATCH($A56,'Inputs - Allowed'!$A$8:$A$158,0))*$X56,0)</f>
        <v>0</v>
      </c>
      <c r="AD56" s="116">
        <f>IFERROR(INDEX('Inputs - Allowed'!$AI$8:$AT$158,MATCH($A56,'Inputs - Allowed'!$A$8:$A$158,0),MATCH(AD$6,'Inputs - Allowed'!$AI$6:$AT$6,0)) / INDEX('Inputs - Allowed'!$AU$8:$AU$158,MATCH($A56,'Inputs - Allowed'!$A$8:$A$158,0))*$X56,0)</f>
        <v>0</v>
      </c>
      <c r="AE56" s="116">
        <f>IFERROR(INDEX('Inputs - Allowed'!$AI$8:$AT$158,MATCH($A56,'Inputs - Allowed'!$A$8:$A$158,0),MATCH(AE$6,'Inputs - Allowed'!$AI$6:$AT$6,0)) / INDEX('Inputs - Allowed'!$AU$8:$AU$158,MATCH($A56,'Inputs - Allowed'!$A$8:$A$158,0))*$X56,0)</f>
        <v>0</v>
      </c>
      <c r="AF56" s="116">
        <f>IFERROR(INDEX('Inputs - Allowed'!$AI$8:$AT$158,MATCH($A56,'Inputs - Allowed'!$A$8:$A$158,0),MATCH(AF$6,'Inputs - Allowed'!$AI$6:$AT$6,0)) / INDEX('Inputs - Allowed'!$AU$8:$AU$158,MATCH($A56,'Inputs - Allowed'!$A$8:$A$158,0))*$X56,0)</f>
        <v>0</v>
      </c>
      <c r="AG56" s="116">
        <f>IFERROR(INDEX('Inputs - Allowed'!$AI$8:$AT$158,MATCH($A56,'Inputs - Allowed'!$A$8:$A$158,0),MATCH(AG$6,'Inputs - Allowed'!$AI$6:$AT$6,0)) / INDEX('Inputs - Allowed'!$AU$8:$AU$158,MATCH($A56,'Inputs - Allowed'!$A$8:$A$158,0))*$X56,0)</f>
        <v>0</v>
      </c>
      <c r="AH56" s="116">
        <f>IFERROR(INDEX('Inputs - Allowed'!$AI$8:$AT$158,MATCH($A56,'Inputs - Allowed'!$A$8:$A$158,0),MATCH(AH$6,'Inputs - Allowed'!$AI$6:$AT$6,0)) / INDEX('Inputs - Allowed'!$AU$8:$AU$158,MATCH($A56,'Inputs - Allowed'!$A$8:$A$158,0))*$X56,0)</f>
        <v>0</v>
      </c>
      <c r="AI56" s="116">
        <f>IFERROR(INDEX('Inputs - Allowed'!$AI$8:$AT$158,MATCH($A56,'Inputs - Allowed'!$A$8:$A$158,0),MATCH(AI$6,'Inputs - Allowed'!$AI$6:$AT$6,0)) / INDEX('Inputs - Allowed'!$AU$8:$AU$158,MATCH($A56,'Inputs - Allowed'!$A$8:$A$158,0))*$X56,0)</f>
        <v>0</v>
      </c>
      <c r="AJ56" s="116">
        <f>IFERROR(INDEX('Inputs - Allowed'!$AI$8:$AT$158,MATCH($A56,'Inputs - Allowed'!$A$8:$A$158,0),MATCH(AJ$6,'Inputs - Allowed'!$AI$6:$AT$6,0)) / INDEX('Inputs - Allowed'!$AU$8:$AU$158,MATCH($A56,'Inputs - Allowed'!$A$8:$A$158,0))*$X56,0)</f>
        <v>0</v>
      </c>
      <c r="AK56" s="36"/>
    </row>
    <row r="57" spans="1:37">
      <c r="A57" s="42"/>
      <c r="B57" s="203"/>
      <c r="C57" s="203"/>
      <c r="D57" s="203"/>
      <c r="E57" s="203">
        <f>_xlfn.IFNA(INDEX('Inputs - Allowed'!$B$8:$AH$250,MATCH($A57,'Inputs - Allowed'!$A$8:$A$250,0),MATCH(E$6,'Inputs - Allowed'!$B$6:$AY$6,0)),0)</f>
        <v>0</v>
      </c>
      <c r="F57" s="203">
        <f>_xlfn.IFNA(INDEX('Inputs - Allowed'!$B$8:$AH$250,MATCH($A57,'Inputs - Allowed'!$A$8:$A$250,0),MATCH(F$6,'Inputs - Allowed'!$B$6:$AY$6,0)),0)</f>
        <v>0</v>
      </c>
      <c r="G57" s="203">
        <f>_xlfn.IFNA(INDEX('Inputs - Allowed'!$B$8:$AH$250,MATCH($A57,'Inputs - Allowed'!$A$8:$A$250,0),MATCH(G$6,'Inputs - Allowed'!$B$6:$AY$6,0)),0)</f>
        <v>0</v>
      </c>
      <c r="H57" s="203">
        <f>_xlfn.IFNA(INDEX('Inputs - Allowed'!$B$8:$AH$250,MATCH($A57,'Inputs - Allowed'!$A$8:$A$250,0),MATCH(H$6,'Inputs - Allowed'!$B$6:$AY$6,0)),0)</f>
        <v>0</v>
      </c>
      <c r="I57" s="203">
        <f>_xlfn.IFNA(INDEX('Inputs - Allowed'!$B$8:$AH$250,MATCH($A57,'Inputs - Allowed'!$A$8:$A$250,0),MATCH(I$6,'Inputs - Allowed'!$B$6:$AY$6,0)),0)</f>
        <v>0</v>
      </c>
      <c r="J57" s="203">
        <f t="shared" si="3"/>
        <v>0</v>
      </c>
      <c r="K57" s="203">
        <f t="shared" si="4"/>
        <v>0</v>
      </c>
      <c r="L57" s="203">
        <f>_xlfn.IFNA(INDEX('Inputs - Allowed'!$B$8:$AH$250,MATCH($A57,'Inputs - Allowed'!$A$8:$A$250,0),MATCH(L$6,'Inputs - Allowed'!$B$6:$AY$6,0)),0)</f>
        <v>0</v>
      </c>
      <c r="M57" s="203">
        <f>MAX(0,-_xlfn.IFNA(INDEX('Inputs - Actual'!$I$8:$O$158,MATCH($A57,'Inputs - Actual'!$A$8:$A$158,0),MATCH(M$6,'Inputs - Actual'!$I$6:$O$6,0))-INDEX('Inputs - Allowed'!$V$8:$AB$158,MATCH($A57,'Inputs - Allowed'!$A$8:$A$158,0),MATCH(M$6,'Inputs - Allowed'!$V$6:$AB$6,0)),0))</f>
        <v>0</v>
      </c>
      <c r="N57" s="129"/>
      <c r="O57" s="129"/>
      <c r="P57" s="129"/>
      <c r="Q57" s="129"/>
      <c r="R57" s="129"/>
      <c r="S57" s="129"/>
      <c r="T57" s="129"/>
      <c r="U57" s="129"/>
      <c r="V57" s="129"/>
      <c r="W57" s="129"/>
      <c r="X57" s="116">
        <f t="shared" si="5"/>
        <v>0</v>
      </c>
      <c r="Y57" s="76"/>
      <c r="Z57" s="76"/>
      <c r="AA57" s="116">
        <f>IFERROR(INDEX('Inputs - Allowed'!$AI$8:$AT$158,MATCH($A57,'Inputs - Allowed'!$A$8:$A$158,0),MATCH(AA$6,'Inputs - Allowed'!$AI$6:$AT$6,0)) / INDEX('Inputs - Allowed'!$AU$8:$AU$158,MATCH($A57,'Inputs - Allowed'!$A$8:$A$158,0))*$X57,0)</f>
        <v>0</v>
      </c>
      <c r="AB57" s="116">
        <f>IFERROR(INDEX('Inputs - Allowed'!$AI$8:$AT$158,MATCH($A57,'Inputs - Allowed'!$A$8:$A$158,0),MATCH(AB$6,'Inputs - Allowed'!$AI$6:$AT$6,0)) / INDEX('Inputs - Allowed'!$AU$8:$AU$158,MATCH($A57,'Inputs - Allowed'!$A$8:$A$158,0))*$X57,0)</f>
        <v>0</v>
      </c>
      <c r="AC57" s="116">
        <f>IFERROR(INDEX('Inputs - Allowed'!$AI$8:$AT$158,MATCH($A57,'Inputs - Allowed'!$A$8:$A$158,0),MATCH(AC$6,'Inputs - Allowed'!$AI$6:$AT$6,0)) / INDEX('Inputs - Allowed'!$AU$8:$AU$158,MATCH($A57,'Inputs - Allowed'!$A$8:$A$158,0))*$X57,0)</f>
        <v>0</v>
      </c>
      <c r="AD57" s="116">
        <f>IFERROR(INDEX('Inputs - Allowed'!$AI$8:$AT$158,MATCH($A57,'Inputs - Allowed'!$A$8:$A$158,0),MATCH(AD$6,'Inputs - Allowed'!$AI$6:$AT$6,0)) / INDEX('Inputs - Allowed'!$AU$8:$AU$158,MATCH($A57,'Inputs - Allowed'!$A$8:$A$158,0))*$X57,0)</f>
        <v>0</v>
      </c>
      <c r="AE57" s="116">
        <f>IFERROR(INDEX('Inputs - Allowed'!$AI$8:$AT$158,MATCH($A57,'Inputs - Allowed'!$A$8:$A$158,0),MATCH(AE$6,'Inputs - Allowed'!$AI$6:$AT$6,0)) / INDEX('Inputs - Allowed'!$AU$8:$AU$158,MATCH($A57,'Inputs - Allowed'!$A$8:$A$158,0))*$X57,0)</f>
        <v>0</v>
      </c>
      <c r="AF57" s="116">
        <f>IFERROR(INDEX('Inputs - Allowed'!$AI$8:$AT$158,MATCH($A57,'Inputs - Allowed'!$A$8:$A$158,0),MATCH(AF$6,'Inputs - Allowed'!$AI$6:$AT$6,0)) / INDEX('Inputs - Allowed'!$AU$8:$AU$158,MATCH($A57,'Inputs - Allowed'!$A$8:$A$158,0))*$X57,0)</f>
        <v>0</v>
      </c>
      <c r="AG57" s="116">
        <f>IFERROR(INDEX('Inputs - Allowed'!$AI$8:$AT$158,MATCH($A57,'Inputs - Allowed'!$A$8:$A$158,0),MATCH(AG$6,'Inputs - Allowed'!$AI$6:$AT$6,0)) / INDEX('Inputs - Allowed'!$AU$8:$AU$158,MATCH($A57,'Inputs - Allowed'!$A$8:$A$158,0))*$X57,0)</f>
        <v>0</v>
      </c>
      <c r="AH57" s="116">
        <f>IFERROR(INDEX('Inputs - Allowed'!$AI$8:$AT$158,MATCH($A57,'Inputs - Allowed'!$A$8:$A$158,0),MATCH(AH$6,'Inputs - Allowed'!$AI$6:$AT$6,0)) / INDEX('Inputs - Allowed'!$AU$8:$AU$158,MATCH($A57,'Inputs - Allowed'!$A$8:$A$158,0))*$X57,0)</f>
        <v>0</v>
      </c>
      <c r="AI57" s="116">
        <f>IFERROR(INDEX('Inputs - Allowed'!$AI$8:$AT$158,MATCH($A57,'Inputs - Allowed'!$A$8:$A$158,0),MATCH(AI$6,'Inputs - Allowed'!$AI$6:$AT$6,0)) / INDEX('Inputs - Allowed'!$AU$8:$AU$158,MATCH($A57,'Inputs - Allowed'!$A$8:$A$158,0))*$X57,0)</f>
        <v>0</v>
      </c>
      <c r="AJ57" s="116">
        <f>IFERROR(INDEX('Inputs - Allowed'!$AI$8:$AT$158,MATCH($A57,'Inputs - Allowed'!$A$8:$A$158,0),MATCH(AJ$6,'Inputs - Allowed'!$AI$6:$AT$6,0)) / INDEX('Inputs - Allowed'!$AU$8:$AU$158,MATCH($A57,'Inputs - Allowed'!$A$8:$A$158,0))*$X57,0)</f>
        <v>0</v>
      </c>
      <c r="AK57" s="36"/>
    </row>
    <row r="58" spans="1:37">
      <c r="A58" s="42"/>
      <c r="B58" s="203"/>
      <c r="C58" s="203"/>
      <c r="D58" s="203"/>
      <c r="E58" s="203">
        <f>_xlfn.IFNA(INDEX('Inputs - Allowed'!$B$8:$AH$250,MATCH($A58,'Inputs - Allowed'!$A$8:$A$250,0),MATCH(E$6,'Inputs - Allowed'!$B$6:$AY$6,0)),0)</f>
        <v>0</v>
      </c>
      <c r="F58" s="203">
        <f>_xlfn.IFNA(INDEX('Inputs - Allowed'!$B$8:$AH$250,MATCH($A58,'Inputs - Allowed'!$A$8:$A$250,0),MATCH(F$6,'Inputs - Allowed'!$B$6:$AY$6,0)),0)</f>
        <v>0</v>
      </c>
      <c r="G58" s="203">
        <f>_xlfn.IFNA(INDEX('Inputs - Allowed'!$B$8:$AH$250,MATCH($A58,'Inputs - Allowed'!$A$8:$A$250,0),MATCH(G$6,'Inputs - Allowed'!$B$6:$AY$6,0)),0)</f>
        <v>0</v>
      </c>
      <c r="H58" s="203">
        <f>_xlfn.IFNA(INDEX('Inputs - Allowed'!$B$8:$AH$250,MATCH($A58,'Inputs - Allowed'!$A$8:$A$250,0),MATCH(H$6,'Inputs - Allowed'!$B$6:$AY$6,0)),0)</f>
        <v>0</v>
      </c>
      <c r="I58" s="203">
        <f>_xlfn.IFNA(INDEX('Inputs - Allowed'!$B$8:$AH$250,MATCH($A58,'Inputs - Allowed'!$A$8:$A$250,0),MATCH(I$6,'Inputs - Allowed'!$B$6:$AY$6,0)),0)</f>
        <v>0</v>
      </c>
      <c r="J58" s="203">
        <f t="shared" si="3"/>
        <v>0</v>
      </c>
      <c r="K58" s="203">
        <f t="shared" si="4"/>
        <v>0</v>
      </c>
      <c r="L58" s="203">
        <f>_xlfn.IFNA(INDEX('Inputs - Allowed'!$B$8:$AH$250,MATCH($A58,'Inputs - Allowed'!$A$8:$A$250,0),MATCH(L$6,'Inputs - Allowed'!$B$6:$AY$6,0)),0)</f>
        <v>0</v>
      </c>
      <c r="M58" s="203">
        <f>MAX(0,-_xlfn.IFNA(INDEX('Inputs - Actual'!$I$8:$O$158,MATCH($A58,'Inputs - Actual'!$A$8:$A$158,0),MATCH(M$6,'Inputs - Actual'!$I$6:$O$6,0))-INDEX('Inputs - Allowed'!$V$8:$AB$158,MATCH($A58,'Inputs - Allowed'!$A$8:$A$158,0),MATCH(M$6,'Inputs - Allowed'!$V$6:$AB$6,0)),0))</f>
        <v>0</v>
      </c>
      <c r="N58" s="129"/>
      <c r="O58" s="129"/>
      <c r="P58" s="129"/>
      <c r="Q58" s="129"/>
      <c r="R58" s="129"/>
      <c r="S58" s="129"/>
      <c r="T58" s="129"/>
      <c r="U58" s="129"/>
      <c r="V58" s="129"/>
      <c r="W58" s="129"/>
      <c r="X58" s="116">
        <f t="shared" si="5"/>
        <v>0</v>
      </c>
      <c r="Y58" s="76"/>
      <c r="Z58" s="76"/>
      <c r="AA58" s="116">
        <f>IFERROR(INDEX('Inputs - Allowed'!$AI$8:$AT$158,MATCH($A58,'Inputs - Allowed'!$A$8:$A$158,0),MATCH(AA$6,'Inputs - Allowed'!$AI$6:$AT$6,0)) / INDEX('Inputs - Allowed'!$AU$8:$AU$158,MATCH($A58,'Inputs - Allowed'!$A$8:$A$158,0))*$X58,0)</f>
        <v>0</v>
      </c>
      <c r="AB58" s="116">
        <f>IFERROR(INDEX('Inputs - Allowed'!$AI$8:$AT$158,MATCH($A58,'Inputs - Allowed'!$A$8:$A$158,0),MATCH(AB$6,'Inputs - Allowed'!$AI$6:$AT$6,0)) / INDEX('Inputs - Allowed'!$AU$8:$AU$158,MATCH($A58,'Inputs - Allowed'!$A$8:$A$158,0))*$X58,0)</f>
        <v>0</v>
      </c>
      <c r="AC58" s="116">
        <f>IFERROR(INDEX('Inputs - Allowed'!$AI$8:$AT$158,MATCH($A58,'Inputs - Allowed'!$A$8:$A$158,0),MATCH(AC$6,'Inputs - Allowed'!$AI$6:$AT$6,0)) / INDEX('Inputs - Allowed'!$AU$8:$AU$158,MATCH($A58,'Inputs - Allowed'!$A$8:$A$158,0))*$X58,0)</f>
        <v>0</v>
      </c>
      <c r="AD58" s="116">
        <f>IFERROR(INDEX('Inputs - Allowed'!$AI$8:$AT$158,MATCH($A58,'Inputs - Allowed'!$A$8:$A$158,0),MATCH(AD$6,'Inputs - Allowed'!$AI$6:$AT$6,0)) / INDEX('Inputs - Allowed'!$AU$8:$AU$158,MATCH($A58,'Inputs - Allowed'!$A$8:$A$158,0))*$X58,0)</f>
        <v>0</v>
      </c>
      <c r="AE58" s="116">
        <f>IFERROR(INDEX('Inputs - Allowed'!$AI$8:$AT$158,MATCH($A58,'Inputs - Allowed'!$A$8:$A$158,0),MATCH(AE$6,'Inputs - Allowed'!$AI$6:$AT$6,0)) / INDEX('Inputs - Allowed'!$AU$8:$AU$158,MATCH($A58,'Inputs - Allowed'!$A$8:$A$158,0))*$X58,0)</f>
        <v>0</v>
      </c>
      <c r="AF58" s="116">
        <f>IFERROR(INDEX('Inputs - Allowed'!$AI$8:$AT$158,MATCH($A58,'Inputs - Allowed'!$A$8:$A$158,0),MATCH(AF$6,'Inputs - Allowed'!$AI$6:$AT$6,0)) / INDEX('Inputs - Allowed'!$AU$8:$AU$158,MATCH($A58,'Inputs - Allowed'!$A$8:$A$158,0))*$X58,0)</f>
        <v>0</v>
      </c>
      <c r="AG58" s="116">
        <f>IFERROR(INDEX('Inputs - Allowed'!$AI$8:$AT$158,MATCH($A58,'Inputs - Allowed'!$A$8:$A$158,0),MATCH(AG$6,'Inputs - Allowed'!$AI$6:$AT$6,0)) / INDEX('Inputs - Allowed'!$AU$8:$AU$158,MATCH($A58,'Inputs - Allowed'!$A$8:$A$158,0))*$X58,0)</f>
        <v>0</v>
      </c>
      <c r="AH58" s="116">
        <f>IFERROR(INDEX('Inputs - Allowed'!$AI$8:$AT$158,MATCH($A58,'Inputs - Allowed'!$A$8:$A$158,0),MATCH(AH$6,'Inputs - Allowed'!$AI$6:$AT$6,0)) / INDEX('Inputs - Allowed'!$AU$8:$AU$158,MATCH($A58,'Inputs - Allowed'!$A$8:$A$158,0))*$X58,0)</f>
        <v>0</v>
      </c>
      <c r="AI58" s="116">
        <f>IFERROR(INDEX('Inputs - Allowed'!$AI$8:$AT$158,MATCH($A58,'Inputs - Allowed'!$A$8:$A$158,0),MATCH(AI$6,'Inputs - Allowed'!$AI$6:$AT$6,0)) / INDEX('Inputs - Allowed'!$AU$8:$AU$158,MATCH($A58,'Inputs - Allowed'!$A$8:$A$158,0))*$X58,0)</f>
        <v>0</v>
      </c>
      <c r="AJ58" s="116">
        <f>IFERROR(INDEX('Inputs - Allowed'!$AI$8:$AT$158,MATCH($A58,'Inputs - Allowed'!$A$8:$A$158,0),MATCH(AJ$6,'Inputs - Allowed'!$AI$6:$AT$6,0)) / INDEX('Inputs - Allowed'!$AU$8:$AU$158,MATCH($A58,'Inputs - Allowed'!$A$8:$A$158,0))*$X58,0)</f>
        <v>0</v>
      </c>
      <c r="AK58" s="36"/>
    </row>
    <row r="59" spans="1:37">
      <c r="A59" s="42"/>
      <c r="B59" s="203"/>
      <c r="C59" s="203"/>
      <c r="D59" s="203"/>
      <c r="E59" s="203">
        <f>_xlfn.IFNA(INDEX('Inputs - Allowed'!$B$8:$AH$250,MATCH($A59,'Inputs - Allowed'!$A$8:$A$250,0),MATCH(E$6,'Inputs - Allowed'!$B$6:$AY$6,0)),0)</f>
        <v>0</v>
      </c>
      <c r="F59" s="203">
        <f>_xlfn.IFNA(INDEX('Inputs - Allowed'!$B$8:$AH$250,MATCH($A59,'Inputs - Allowed'!$A$8:$A$250,0),MATCH(F$6,'Inputs - Allowed'!$B$6:$AY$6,0)),0)</f>
        <v>0</v>
      </c>
      <c r="G59" s="203">
        <f>_xlfn.IFNA(INDEX('Inputs - Allowed'!$B$8:$AH$250,MATCH($A59,'Inputs - Allowed'!$A$8:$A$250,0),MATCH(G$6,'Inputs - Allowed'!$B$6:$AY$6,0)),0)</f>
        <v>0</v>
      </c>
      <c r="H59" s="203">
        <f>_xlfn.IFNA(INDEX('Inputs - Allowed'!$B$8:$AH$250,MATCH($A59,'Inputs - Allowed'!$A$8:$A$250,0),MATCH(H$6,'Inputs - Allowed'!$B$6:$AY$6,0)),0)</f>
        <v>0</v>
      </c>
      <c r="I59" s="203">
        <f>_xlfn.IFNA(INDEX('Inputs - Allowed'!$B$8:$AH$250,MATCH($A59,'Inputs - Allowed'!$A$8:$A$250,0),MATCH(I$6,'Inputs - Allowed'!$B$6:$AY$6,0)),0)</f>
        <v>0</v>
      </c>
      <c r="J59" s="203">
        <f t="shared" si="3"/>
        <v>0</v>
      </c>
      <c r="K59" s="203">
        <f t="shared" si="4"/>
        <v>0</v>
      </c>
      <c r="L59" s="203">
        <f>_xlfn.IFNA(INDEX('Inputs - Allowed'!$B$8:$AH$250,MATCH($A59,'Inputs - Allowed'!$A$8:$A$250,0),MATCH(L$6,'Inputs - Allowed'!$B$6:$AY$6,0)),0)</f>
        <v>0</v>
      </c>
      <c r="M59" s="203">
        <f>MAX(0,-_xlfn.IFNA(INDEX('Inputs - Actual'!$I$8:$O$158,MATCH($A59,'Inputs - Actual'!$A$8:$A$158,0),MATCH(M$6,'Inputs - Actual'!$I$6:$O$6,0))-INDEX('Inputs - Allowed'!$V$8:$AB$158,MATCH($A59,'Inputs - Allowed'!$A$8:$A$158,0),MATCH(M$6,'Inputs - Allowed'!$V$6:$AB$6,0)),0))</f>
        <v>0</v>
      </c>
      <c r="N59" s="129"/>
      <c r="O59" s="129"/>
      <c r="P59" s="129"/>
      <c r="Q59" s="129"/>
      <c r="R59" s="129"/>
      <c r="S59" s="129"/>
      <c r="T59" s="129"/>
      <c r="U59" s="129"/>
      <c r="V59" s="129"/>
      <c r="W59" s="129"/>
      <c r="X59" s="116">
        <f t="shared" si="5"/>
        <v>0</v>
      </c>
      <c r="Y59" s="76"/>
      <c r="Z59" s="76"/>
      <c r="AA59" s="116">
        <f>IFERROR(INDEX('Inputs - Allowed'!$AI$8:$AT$158,MATCH($A59,'Inputs - Allowed'!$A$8:$A$158,0),MATCH(AA$6,'Inputs - Allowed'!$AI$6:$AT$6,0)) / INDEX('Inputs - Allowed'!$AU$8:$AU$158,MATCH($A59,'Inputs - Allowed'!$A$8:$A$158,0))*$X59,0)</f>
        <v>0</v>
      </c>
      <c r="AB59" s="116">
        <f>IFERROR(INDEX('Inputs - Allowed'!$AI$8:$AT$158,MATCH($A59,'Inputs - Allowed'!$A$8:$A$158,0),MATCH(AB$6,'Inputs - Allowed'!$AI$6:$AT$6,0)) / INDEX('Inputs - Allowed'!$AU$8:$AU$158,MATCH($A59,'Inputs - Allowed'!$A$8:$A$158,0))*$X59,0)</f>
        <v>0</v>
      </c>
      <c r="AC59" s="116">
        <f>IFERROR(INDEX('Inputs - Allowed'!$AI$8:$AT$158,MATCH($A59,'Inputs - Allowed'!$A$8:$A$158,0),MATCH(AC$6,'Inputs - Allowed'!$AI$6:$AT$6,0)) / INDEX('Inputs - Allowed'!$AU$8:$AU$158,MATCH($A59,'Inputs - Allowed'!$A$8:$A$158,0))*$X59,0)</f>
        <v>0</v>
      </c>
      <c r="AD59" s="116">
        <f>IFERROR(INDEX('Inputs - Allowed'!$AI$8:$AT$158,MATCH($A59,'Inputs - Allowed'!$A$8:$A$158,0),MATCH(AD$6,'Inputs - Allowed'!$AI$6:$AT$6,0)) / INDEX('Inputs - Allowed'!$AU$8:$AU$158,MATCH($A59,'Inputs - Allowed'!$A$8:$A$158,0))*$X59,0)</f>
        <v>0</v>
      </c>
      <c r="AE59" s="116">
        <f>IFERROR(INDEX('Inputs - Allowed'!$AI$8:$AT$158,MATCH($A59,'Inputs - Allowed'!$A$8:$A$158,0),MATCH(AE$6,'Inputs - Allowed'!$AI$6:$AT$6,0)) / INDEX('Inputs - Allowed'!$AU$8:$AU$158,MATCH($A59,'Inputs - Allowed'!$A$8:$A$158,0))*$X59,0)</f>
        <v>0</v>
      </c>
      <c r="AF59" s="116">
        <f>IFERROR(INDEX('Inputs - Allowed'!$AI$8:$AT$158,MATCH($A59,'Inputs - Allowed'!$A$8:$A$158,0),MATCH(AF$6,'Inputs - Allowed'!$AI$6:$AT$6,0)) / INDEX('Inputs - Allowed'!$AU$8:$AU$158,MATCH($A59,'Inputs - Allowed'!$A$8:$A$158,0))*$X59,0)</f>
        <v>0</v>
      </c>
      <c r="AG59" s="116">
        <f>IFERROR(INDEX('Inputs - Allowed'!$AI$8:$AT$158,MATCH($A59,'Inputs - Allowed'!$A$8:$A$158,0),MATCH(AG$6,'Inputs - Allowed'!$AI$6:$AT$6,0)) / INDEX('Inputs - Allowed'!$AU$8:$AU$158,MATCH($A59,'Inputs - Allowed'!$A$8:$A$158,0))*$X59,0)</f>
        <v>0</v>
      </c>
      <c r="AH59" s="116">
        <f>IFERROR(INDEX('Inputs - Allowed'!$AI$8:$AT$158,MATCH($A59,'Inputs - Allowed'!$A$8:$A$158,0),MATCH(AH$6,'Inputs - Allowed'!$AI$6:$AT$6,0)) / INDEX('Inputs - Allowed'!$AU$8:$AU$158,MATCH($A59,'Inputs - Allowed'!$A$8:$A$158,0))*$X59,0)</f>
        <v>0</v>
      </c>
      <c r="AI59" s="116">
        <f>IFERROR(INDEX('Inputs - Allowed'!$AI$8:$AT$158,MATCH($A59,'Inputs - Allowed'!$A$8:$A$158,0),MATCH(AI$6,'Inputs - Allowed'!$AI$6:$AT$6,0)) / INDEX('Inputs - Allowed'!$AU$8:$AU$158,MATCH($A59,'Inputs - Allowed'!$A$8:$A$158,0))*$X59,0)</f>
        <v>0</v>
      </c>
      <c r="AJ59" s="116">
        <f>IFERROR(INDEX('Inputs - Allowed'!$AI$8:$AT$158,MATCH($A59,'Inputs - Allowed'!$A$8:$A$158,0),MATCH(AJ$6,'Inputs - Allowed'!$AI$6:$AT$6,0)) / INDEX('Inputs - Allowed'!$AU$8:$AU$158,MATCH($A59,'Inputs - Allowed'!$A$8:$A$158,0))*$X59,0)</f>
        <v>0</v>
      </c>
      <c r="AK59" s="36"/>
    </row>
    <row r="60" spans="1:37">
      <c r="A60" s="42"/>
      <c r="B60" s="203"/>
      <c r="C60" s="203"/>
      <c r="D60" s="203"/>
      <c r="E60" s="203">
        <f>_xlfn.IFNA(INDEX('Inputs - Allowed'!$B$8:$AH$250,MATCH($A60,'Inputs - Allowed'!$A$8:$A$250,0),MATCH(E$6,'Inputs - Allowed'!$B$6:$AY$6,0)),0)</f>
        <v>0</v>
      </c>
      <c r="F60" s="203">
        <f>_xlfn.IFNA(INDEX('Inputs - Allowed'!$B$8:$AH$250,MATCH($A60,'Inputs - Allowed'!$A$8:$A$250,0),MATCH(F$6,'Inputs - Allowed'!$B$6:$AY$6,0)),0)</f>
        <v>0</v>
      </c>
      <c r="G60" s="203">
        <f>_xlfn.IFNA(INDEX('Inputs - Allowed'!$B$8:$AH$250,MATCH($A60,'Inputs - Allowed'!$A$8:$A$250,0),MATCH(G$6,'Inputs - Allowed'!$B$6:$AY$6,0)),0)</f>
        <v>0</v>
      </c>
      <c r="H60" s="203">
        <f>_xlfn.IFNA(INDEX('Inputs - Allowed'!$B$8:$AH$250,MATCH($A60,'Inputs - Allowed'!$A$8:$A$250,0),MATCH(H$6,'Inputs - Allowed'!$B$6:$AY$6,0)),0)</f>
        <v>0</v>
      </c>
      <c r="I60" s="203">
        <f>_xlfn.IFNA(INDEX('Inputs - Allowed'!$B$8:$AH$250,MATCH($A60,'Inputs - Allowed'!$A$8:$A$250,0),MATCH(I$6,'Inputs - Allowed'!$B$6:$AY$6,0)),0)</f>
        <v>0</v>
      </c>
      <c r="J60" s="203">
        <f t="shared" si="3"/>
        <v>0</v>
      </c>
      <c r="K60" s="203">
        <f t="shared" si="4"/>
        <v>0</v>
      </c>
      <c r="L60" s="203">
        <f>_xlfn.IFNA(INDEX('Inputs - Allowed'!$B$8:$AH$250,MATCH($A60,'Inputs - Allowed'!$A$8:$A$250,0),MATCH(L$6,'Inputs - Allowed'!$B$6:$AY$6,0)),0)</f>
        <v>0</v>
      </c>
      <c r="M60" s="203">
        <f>MAX(0,-_xlfn.IFNA(INDEX('Inputs - Actual'!$I$8:$O$158,MATCH($A60,'Inputs - Actual'!$A$8:$A$158,0),MATCH(M$6,'Inputs - Actual'!$I$6:$O$6,0))-INDEX('Inputs - Allowed'!$V$8:$AB$158,MATCH($A60,'Inputs - Allowed'!$A$8:$A$158,0),MATCH(M$6,'Inputs - Allowed'!$V$6:$AB$6,0)),0))</f>
        <v>0</v>
      </c>
      <c r="N60" s="129"/>
      <c r="O60" s="129"/>
      <c r="P60" s="129"/>
      <c r="Q60" s="129"/>
      <c r="R60" s="129"/>
      <c r="S60" s="129"/>
      <c r="T60" s="129"/>
      <c r="U60" s="129"/>
      <c r="V60" s="129"/>
      <c r="W60" s="129"/>
      <c r="X60" s="116">
        <f t="shared" si="5"/>
        <v>0</v>
      </c>
      <c r="Y60" s="76"/>
      <c r="Z60" s="76"/>
      <c r="AA60" s="116">
        <f>IFERROR(INDEX('Inputs - Allowed'!$AI$8:$AT$158,MATCH($A60,'Inputs - Allowed'!$A$8:$A$158,0),MATCH(AA$6,'Inputs - Allowed'!$AI$6:$AT$6,0)) / INDEX('Inputs - Allowed'!$AU$8:$AU$158,MATCH($A60,'Inputs - Allowed'!$A$8:$A$158,0))*$X60,0)</f>
        <v>0</v>
      </c>
      <c r="AB60" s="116">
        <f>IFERROR(INDEX('Inputs - Allowed'!$AI$8:$AT$158,MATCH($A60,'Inputs - Allowed'!$A$8:$A$158,0),MATCH(AB$6,'Inputs - Allowed'!$AI$6:$AT$6,0)) / INDEX('Inputs - Allowed'!$AU$8:$AU$158,MATCH($A60,'Inputs - Allowed'!$A$8:$A$158,0))*$X60,0)</f>
        <v>0</v>
      </c>
      <c r="AC60" s="116">
        <f>IFERROR(INDEX('Inputs - Allowed'!$AI$8:$AT$158,MATCH($A60,'Inputs - Allowed'!$A$8:$A$158,0),MATCH(AC$6,'Inputs - Allowed'!$AI$6:$AT$6,0)) / INDEX('Inputs - Allowed'!$AU$8:$AU$158,MATCH($A60,'Inputs - Allowed'!$A$8:$A$158,0))*$X60,0)</f>
        <v>0</v>
      </c>
      <c r="AD60" s="116">
        <f>IFERROR(INDEX('Inputs - Allowed'!$AI$8:$AT$158,MATCH($A60,'Inputs - Allowed'!$A$8:$A$158,0),MATCH(AD$6,'Inputs - Allowed'!$AI$6:$AT$6,0)) / INDEX('Inputs - Allowed'!$AU$8:$AU$158,MATCH($A60,'Inputs - Allowed'!$A$8:$A$158,0))*$X60,0)</f>
        <v>0</v>
      </c>
      <c r="AE60" s="116">
        <f>IFERROR(INDEX('Inputs - Allowed'!$AI$8:$AT$158,MATCH($A60,'Inputs - Allowed'!$A$8:$A$158,0),MATCH(AE$6,'Inputs - Allowed'!$AI$6:$AT$6,0)) / INDEX('Inputs - Allowed'!$AU$8:$AU$158,MATCH($A60,'Inputs - Allowed'!$A$8:$A$158,0))*$X60,0)</f>
        <v>0</v>
      </c>
      <c r="AF60" s="116">
        <f>IFERROR(INDEX('Inputs - Allowed'!$AI$8:$AT$158,MATCH($A60,'Inputs - Allowed'!$A$8:$A$158,0),MATCH(AF$6,'Inputs - Allowed'!$AI$6:$AT$6,0)) / INDEX('Inputs - Allowed'!$AU$8:$AU$158,MATCH($A60,'Inputs - Allowed'!$A$8:$A$158,0))*$X60,0)</f>
        <v>0</v>
      </c>
      <c r="AG60" s="116">
        <f>IFERROR(INDEX('Inputs - Allowed'!$AI$8:$AT$158,MATCH($A60,'Inputs - Allowed'!$A$8:$A$158,0),MATCH(AG$6,'Inputs - Allowed'!$AI$6:$AT$6,0)) / INDEX('Inputs - Allowed'!$AU$8:$AU$158,MATCH($A60,'Inputs - Allowed'!$A$8:$A$158,0))*$X60,0)</f>
        <v>0</v>
      </c>
      <c r="AH60" s="116">
        <f>IFERROR(INDEX('Inputs - Allowed'!$AI$8:$AT$158,MATCH($A60,'Inputs - Allowed'!$A$8:$A$158,0),MATCH(AH$6,'Inputs - Allowed'!$AI$6:$AT$6,0)) / INDEX('Inputs - Allowed'!$AU$8:$AU$158,MATCH($A60,'Inputs - Allowed'!$A$8:$A$158,0))*$X60,0)</f>
        <v>0</v>
      </c>
      <c r="AI60" s="116">
        <f>IFERROR(INDEX('Inputs - Allowed'!$AI$8:$AT$158,MATCH($A60,'Inputs - Allowed'!$A$8:$A$158,0),MATCH(AI$6,'Inputs - Allowed'!$AI$6:$AT$6,0)) / INDEX('Inputs - Allowed'!$AU$8:$AU$158,MATCH($A60,'Inputs - Allowed'!$A$8:$A$158,0))*$X60,0)</f>
        <v>0</v>
      </c>
      <c r="AJ60" s="116">
        <f>IFERROR(INDEX('Inputs - Allowed'!$AI$8:$AT$158,MATCH($A60,'Inputs - Allowed'!$A$8:$A$158,0),MATCH(AJ$6,'Inputs - Allowed'!$AI$6:$AT$6,0)) / INDEX('Inputs - Allowed'!$AU$8:$AU$158,MATCH($A60,'Inputs - Allowed'!$A$8:$A$158,0))*$X60,0)</f>
        <v>0</v>
      </c>
      <c r="AK60" s="36"/>
    </row>
    <row r="61" spans="1:37">
      <c r="A61" s="42"/>
      <c r="B61" s="203"/>
      <c r="C61" s="203"/>
      <c r="D61" s="203"/>
      <c r="E61" s="203">
        <f>_xlfn.IFNA(INDEX('Inputs - Allowed'!$B$8:$AH$250,MATCH($A61,'Inputs - Allowed'!$A$8:$A$250,0),MATCH(E$6,'Inputs - Allowed'!$B$6:$AY$6,0)),0)</f>
        <v>0</v>
      </c>
      <c r="F61" s="203">
        <f>_xlfn.IFNA(INDEX('Inputs - Allowed'!$B$8:$AH$250,MATCH($A61,'Inputs - Allowed'!$A$8:$A$250,0),MATCH(F$6,'Inputs - Allowed'!$B$6:$AY$6,0)),0)</f>
        <v>0</v>
      </c>
      <c r="G61" s="203">
        <f>_xlfn.IFNA(INDEX('Inputs - Allowed'!$B$8:$AH$250,MATCH($A61,'Inputs - Allowed'!$A$8:$A$250,0),MATCH(G$6,'Inputs - Allowed'!$B$6:$AY$6,0)),0)</f>
        <v>0</v>
      </c>
      <c r="H61" s="203">
        <f>_xlfn.IFNA(INDEX('Inputs - Allowed'!$B$8:$AH$250,MATCH($A61,'Inputs - Allowed'!$A$8:$A$250,0),MATCH(H$6,'Inputs - Allowed'!$B$6:$AY$6,0)),0)</f>
        <v>0</v>
      </c>
      <c r="I61" s="203">
        <f>_xlfn.IFNA(INDEX('Inputs - Allowed'!$B$8:$AH$250,MATCH($A61,'Inputs - Allowed'!$A$8:$A$250,0),MATCH(I$6,'Inputs - Allowed'!$B$6:$AY$6,0)),0)</f>
        <v>0</v>
      </c>
      <c r="J61" s="203">
        <f t="shared" si="3"/>
        <v>0</v>
      </c>
      <c r="K61" s="203">
        <f t="shared" si="4"/>
        <v>0</v>
      </c>
      <c r="L61" s="203">
        <f>_xlfn.IFNA(INDEX('Inputs - Allowed'!$B$8:$AH$250,MATCH($A61,'Inputs - Allowed'!$A$8:$A$250,0),MATCH(L$6,'Inputs - Allowed'!$B$6:$AY$6,0)),0)</f>
        <v>0</v>
      </c>
      <c r="M61" s="203">
        <f>MAX(0,-_xlfn.IFNA(INDEX('Inputs - Actual'!$I$8:$O$158,MATCH($A61,'Inputs - Actual'!$A$8:$A$158,0),MATCH(M$6,'Inputs - Actual'!$I$6:$O$6,0))-INDEX('Inputs - Allowed'!$V$8:$AB$158,MATCH($A61,'Inputs - Allowed'!$A$8:$A$158,0),MATCH(M$6,'Inputs - Allowed'!$V$6:$AB$6,0)),0))</f>
        <v>0</v>
      </c>
      <c r="N61" s="129"/>
      <c r="O61" s="129"/>
      <c r="P61" s="129"/>
      <c r="Q61" s="129"/>
      <c r="R61" s="129"/>
      <c r="S61" s="129"/>
      <c r="T61" s="129"/>
      <c r="U61" s="129"/>
      <c r="V61" s="129"/>
      <c r="W61" s="129"/>
      <c r="X61" s="116">
        <f t="shared" si="5"/>
        <v>0</v>
      </c>
      <c r="Y61" s="76"/>
      <c r="Z61" s="76"/>
      <c r="AA61" s="116">
        <f>IFERROR(INDEX('Inputs - Allowed'!$AI$8:$AT$158,MATCH($A61,'Inputs - Allowed'!$A$8:$A$158,0),MATCH(AA$6,'Inputs - Allowed'!$AI$6:$AT$6,0)) / INDEX('Inputs - Allowed'!$AU$8:$AU$158,MATCH($A61,'Inputs - Allowed'!$A$8:$A$158,0))*$X61,0)</f>
        <v>0</v>
      </c>
      <c r="AB61" s="116">
        <f>IFERROR(INDEX('Inputs - Allowed'!$AI$8:$AT$158,MATCH($A61,'Inputs - Allowed'!$A$8:$A$158,0),MATCH(AB$6,'Inputs - Allowed'!$AI$6:$AT$6,0)) / INDEX('Inputs - Allowed'!$AU$8:$AU$158,MATCH($A61,'Inputs - Allowed'!$A$8:$A$158,0))*$X61,0)</f>
        <v>0</v>
      </c>
      <c r="AC61" s="116">
        <f>IFERROR(INDEX('Inputs - Allowed'!$AI$8:$AT$158,MATCH($A61,'Inputs - Allowed'!$A$8:$A$158,0),MATCH(AC$6,'Inputs - Allowed'!$AI$6:$AT$6,0)) / INDEX('Inputs - Allowed'!$AU$8:$AU$158,MATCH($A61,'Inputs - Allowed'!$A$8:$A$158,0))*$X61,0)</f>
        <v>0</v>
      </c>
      <c r="AD61" s="116">
        <f>IFERROR(INDEX('Inputs - Allowed'!$AI$8:$AT$158,MATCH($A61,'Inputs - Allowed'!$A$8:$A$158,0),MATCH(AD$6,'Inputs - Allowed'!$AI$6:$AT$6,0)) / INDEX('Inputs - Allowed'!$AU$8:$AU$158,MATCH($A61,'Inputs - Allowed'!$A$8:$A$158,0))*$X61,0)</f>
        <v>0</v>
      </c>
      <c r="AE61" s="116">
        <f>IFERROR(INDEX('Inputs - Allowed'!$AI$8:$AT$158,MATCH($A61,'Inputs - Allowed'!$A$8:$A$158,0),MATCH(AE$6,'Inputs - Allowed'!$AI$6:$AT$6,0)) / INDEX('Inputs - Allowed'!$AU$8:$AU$158,MATCH($A61,'Inputs - Allowed'!$A$8:$A$158,0))*$X61,0)</f>
        <v>0</v>
      </c>
      <c r="AF61" s="116">
        <f>IFERROR(INDEX('Inputs - Allowed'!$AI$8:$AT$158,MATCH($A61,'Inputs - Allowed'!$A$8:$A$158,0),MATCH(AF$6,'Inputs - Allowed'!$AI$6:$AT$6,0)) / INDEX('Inputs - Allowed'!$AU$8:$AU$158,MATCH($A61,'Inputs - Allowed'!$A$8:$A$158,0))*$X61,0)</f>
        <v>0</v>
      </c>
      <c r="AG61" s="116">
        <f>IFERROR(INDEX('Inputs - Allowed'!$AI$8:$AT$158,MATCH($A61,'Inputs - Allowed'!$A$8:$A$158,0),MATCH(AG$6,'Inputs - Allowed'!$AI$6:$AT$6,0)) / INDEX('Inputs - Allowed'!$AU$8:$AU$158,MATCH($A61,'Inputs - Allowed'!$A$8:$A$158,0))*$X61,0)</f>
        <v>0</v>
      </c>
      <c r="AH61" s="116">
        <f>IFERROR(INDEX('Inputs - Allowed'!$AI$8:$AT$158,MATCH($A61,'Inputs - Allowed'!$A$8:$A$158,0),MATCH(AH$6,'Inputs - Allowed'!$AI$6:$AT$6,0)) / INDEX('Inputs - Allowed'!$AU$8:$AU$158,MATCH($A61,'Inputs - Allowed'!$A$8:$A$158,0))*$X61,0)</f>
        <v>0</v>
      </c>
      <c r="AI61" s="116">
        <f>IFERROR(INDEX('Inputs - Allowed'!$AI$8:$AT$158,MATCH($A61,'Inputs - Allowed'!$A$8:$A$158,0),MATCH(AI$6,'Inputs - Allowed'!$AI$6:$AT$6,0)) / INDEX('Inputs - Allowed'!$AU$8:$AU$158,MATCH($A61,'Inputs - Allowed'!$A$8:$A$158,0))*$X61,0)</f>
        <v>0</v>
      </c>
      <c r="AJ61" s="116">
        <f>IFERROR(INDEX('Inputs - Allowed'!$AI$8:$AT$158,MATCH($A61,'Inputs - Allowed'!$A$8:$A$158,0),MATCH(AJ$6,'Inputs - Allowed'!$AI$6:$AT$6,0)) / INDEX('Inputs - Allowed'!$AU$8:$AU$158,MATCH($A61,'Inputs - Allowed'!$A$8:$A$158,0))*$X61,0)</f>
        <v>0</v>
      </c>
      <c r="AK61" s="36"/>
    </row>
    <row r="62" spans="1:37">
      <c r="A62" s="42"/>
      <c r="B62" s="203"/>
      <c r="C62" s="203"/>
      <c r="D62" s="203"/>
      <c r="E62" s="203">
        <f>_xlfn.IFNA(INDEX('Inputs - Allowed'!$B$8:$AH$250,MATCH($A62,'Inputs - Allowed'!$A$8:$A$250,0),MATCH(E$6,'Inputs - Allowed'!$B$6:$AY$6,0)),0)</f>
        <v>0</v>
      </c>
      <c r="F62" s="203">
        <f>_xlfn.IFNA(INDEX('Inputs - Allowed'!$B$8:$AH$250,MATCH($A62,'Inputs - Allowed'!$A$8:$A$250,0),MATCH(F$6,'Inputs - Allowed'!$B$6:$AY$6,0)),0)</f>
        <v>0</v>
      </c>
      <c r="G62" s="203">
        <f>_xlfn.IFNA(INDEX('Inputs - Allowed'!$B$8:$AH$250,MATCH($A62,'Inputs - Allowed'!$A$8:$A$250,0),MATCH(G$6,'Inputs - Allowed'!$B$6:$AY$6,0)),0)</f>
        <v>0</v>
      </c>
      <c r="H62" s="203">
        <f>_xlfn.IFNA(INDEX('Inputs - Allowed'!$B$8:$AH$250,MATCH($A62,'Inputs - Allowed'!$A$8:$A$250,0),MATCH(H$6,'Inputs - Allowed'!$B$6:$AY$6,0)),0)</f>
        <v>0</v>
      </c>
      <c r="I62" s="203">
        <f>_xlfn.IFNA(INDEX('Inputs - Allowed'!$B$8:$AH$250,MATCH($A62,'Inputs - Allowed'!$A$8:$A$250,0),MATCH(I$6,'Inputs - Allowed'!$B$6:$AY$6,0)),0)</f>
        <v>0</v>
      </c>
      <c r="J62" s="203">
        <f t="shared" si="3"/>
        <v>0</v>
      </c>
      <c r="K62" s="203">
        <f t="shared" si="4"/>
        <v>0</v>
      </c>
      <c r="L62" s="203">
        <f>_xlfn.IFNA(INDEX('Inputs - Allowed'!$B$8:$AH$250,MATCH($A62,'Inputs - Allowed'!$A$8:$A$250,0),MATCH(L$6,'Inputs - Allowed'!$B$6:$AY$6,0)),0)</f>
        <v>0</v>
      </c>
      <c r="M62" s="203">
        <f>MAX(0,-_xlfn.IFNA(INDEX('Inputs - Actual'!$I$8:$O$158,MATCH($A62,'Inputs - Actual'!$A$8:$A$158,0),MATCH(M$6,'Inputs - Actual'!$I$6:$O$6,0))-INDEX('Inputs - Allowed'!$V$8:$AB$158,MATCH($A62,'Inputs - Allowed'!$A$8:$A$158,0),MATCH(M$6,'Inputs - Allowed'!$V$6:$AB$6,0)),0))</f>
        <v>0</v>
      </c>
      <c r="N62" s="129"/>
      <c r="O62" s="129"/>
      <c r="P62" s="129"/>
      <c r="Q62" s="129"/>
      <c r="R62" s="129"/>
      <c r="S62" s="129"/>
      <c r="T62" s="129"/>
      <c r="U62" s="129"/>
      <c r="V62" s="129"/>
      <c r="W62" s="129"/>
      <c r="X62" s="116">
        <f t="shared" si="5"/>
        <v>0</v>
      </c>
      <c r="Y62" s="76"/>
      <c r="Z62" s="76"/>
      <c r="AA62" s="116">
        <f>IFERROR(INDEX('Inputs - Allowed'!$AI$8:$AT$158,MATCH($A62,'Inputs - Allowed'!$A$8:$A$158,0),MATCH(AA$6,'Inputs - Allowed'!$AI$6:$AT$6,0)) / INDEX('Inputs - Allowed'!$AU$8:$AU$158,MATCH($A62,'Inputs - Allowed'!$A$8:$A$158,0))*$X62,0)</f>
        <v>0</v>
      </c>
      <c r="AB62" s="116">
        <f>IFERROR(INDEX('Inputs - Allowed'!$AI$8:$AT$158,MATCH($A62,'Inputs - Allowed'!$A$8:$A$158,0),MATCH(AB$6,'Inputs - Allowed'!$AI$6:$AT$6,0)) / INDEX('Inputs - Allowed'!$AU$8:$AU$158,MATCH($A62,'Inputs - Allowed'!$A$8:$A$158,0))*$X62,0)</f>
        <v>0</v>
      </c>
      <c r="AC62" s="116">
        <f>IFERROR(INDEX('Inputs - Allowed'!$AI$8:$AT$158,MATCH($A62,'Inputs - Allowed'!$A$8:$A$158,0),MATCH(AC$6,'Inputs - Allowed'!$AI$6:$AT$6,0)) / INDEX('Inputs - Allowed'!$AU$8:$AU$158,MATCH($A62,'Inputs - Allowed'!$A$8:$A$158,0))*$X62,0)</f>
        <v>0</v>
      </c>
      <c r="AD62" s="116">
        <f>IFERROR(INDEX('Inputs - Allowed'!$AI$8:$AT$158,MATCH($A62,'Inputs - Allowed'!$A$8:$A$158,0),MATCH(AD$6,'Inputs - Allowed'!$AI$6:$AT$6,0)) / INDEX('Inputs - Allowed'!$AU$8:$AU$158,MATCH($A62,'Inputs - Allowed'!$A$8:$A$158,0))*$X62,0)</f>
        <v>0</v>
      </c>
      <c r="AE62" s="116">
        <f>IFERROR(INDEX('Inputs - Allowed'!$AI$8:$AT$158,MATCH($A62,'Inputs - Allowed'!$A$8:$A$158,0),MATCH(AE$6,'Inputs - Allowed'!$AI$6:$AT$6,0)) / INDEX('Inputs - Allowed'!$AU$8:$AU$158,MATCH($A62,'Inputs - Allowed'!$A$8:$A$158,0))*$X62,0)</f>
        <v>0</v>
      </c>
      <c r="AF62" s="116">
        <f>IFERROR(INDEX('Inputs - Allowed'!$AI$8:$AT$158,MATCH($A62,'Inputs - Allowed'!$A$8:$A$158,0),MATCH(AF$6,'Inputs - Allowed'!$AI$6:$AT$6,0)) / INDEX('Inputs - Allowed'!$AU$8:$AU$158,MATCH($A62,'Inputs - Allowed'!$A$8:$A$158,0))*$X62,0)</f>
        <v>0</v>
      </c>
      <c r="AG62" s="116">
        <f>IFERROR(INDEX('Inputs - Allowed'!$AI$8:$AT$158,MATCH($A62,'Inputs - Allowed'!$A$8:$A$158,0),MATCH(AG$6,'Inputs - Allowed'!$AI$6:$AT$6,0)) / INDEX('Inputs - Allowed'!$AU$8:$AU$158,MATCH($A62,'Inputs - Allowed'!$A$8:$A$158,0))*$X62,0)</f>
        <v>0</v>
      </c>
      <c r="AH62" s="116">
        <f>IFERROR(INDEX('Inputs - Allowed'!$AI$8:$AT$158,MATCH($A62,'Inputs - Allowed'!$A$8:$A$158,0),MATCH(AH$6,'Inputs - Allowed'!$AI$6:$AT$6,0)) / INDEX('Inputs - Allowed'!$AU$8:$AU$158,MATCH($A62,'Inputs - Allowed'!$A$8:$A$158,0))*$X62,0)</f>
        <v>0</v>
      </c>
      <c r="AI62" s="116">
        <f>IFERROR(INDEX('Inputs - Allowed'!$AI$8:$AT$158,MATCH($A62,'Inputs - Allowed'!$A$8:$A$158,0),MATCH(AI$6,'Inputs - Allowed'!$AI$6:$AT$6,0)) / INDEX('Inputs - Allowed'!$AU$8:$AU$158,MATCH($A62,'Inputs - Allowed'!$A$8:$A$158,0))*$X62,0)</f>
        <v>0</v>
      </c>
      <c r="AJ62" s="116">
        <f>IFERROR(INDEX('Inputs - Allowed'!$AI$8:$AT$158,MATCH($A62,'Inputs - Allowed'!$A$8:$A$158,0),MATCH(AJ$6,'Inputs - Allowed'!$AI$6:$AT$6,0)) / INDEX('Inputs - Allowed'!$AU$8:$AU$158,MATCH($A62,'Inputs - Allowed'!$A$8:$A$158,0))*$X62,0)</f>
        <v>0</v>
      </c>
      <c r="AK62" s="36"/>
    </row>
    <row r="63" spans="1:37">
      <c r="A63" s="42"/>
      <c r="B63" s="203"/>
      <c r="C63" s="203"/>
      <c r="D63" s="203"/>
      <c r="E63" s="203">
        <f>_xlfn.IFNA(INDEX('Inputs - Allowed'!$B$8:$AH$250,MATCH($A63,'Inputs - Allowed'!$A$8:$A$250,0),MATCH(E$6,'Inputs - Allowed'!$B$6:$AY$6,0)),0)</f>
        <v>0</v>
      </c>
      <c r="F63" s="203">
        <f>_xlfn.IFNA(INDEX('Inputs - Allowed'!$B$8:$AH$250,MATCH($A63,'Inputs - Allowed'!$A$8:$A$250,0),MATCH(F$6,'Inputs - Allowed'!$B$6:$AY$6,0)),0)</f>
        <v>0</v>
      </c>
      <c r="G63" s="203">
        <f>_xlfn.IFNA(INDEX('Inputs - Allowed'!$B$8:$AH$250,MATCH($A63,'Inputs - Allowed'!$A$8:$A$250,0),MATCH(G$6,'Inputs - Allowed'!$B$6:$AY$6,0)),0)</f>
        <v>0</v>
      </c>
      <c r="H63" s="203">
        <f>_xlfn.IFNA(INDEX('Inputs - Allowed'!$B$8:$AH$250,MATCH($A63,'Inputs - Allowed'!$A$8:$A$250,0),MATCH(H$6,'Inputs - Allowed'!$B$6:$AY$6,0)),0)</f>
        <v>0</v>
      </c>
      <c r="I63" s="203">
        <f>_xlfn.IFNA(INDEX('Inputs - Allowed'!$B$8:$AH$250,MATCH($A63,'Inputs - Allowed'!$A$8:$A$250,0),MATCH(I$6,'Inputs - Allowed'!$B$6:$AY$6,0)),0)</f>
        <v>0</v>
      </c>
      <c r="J63" s="203">
        <f t="shared" si="3"/>
        <v>0</v>
      </c>
      <c r="K63" s="203">
        <f t="shared" si="4"/>
        <v>0</v>
      </c>
      <c r="L63" s="203">
        <f>_xlfn.IFNA(INDEX('Inputs - Allowed'!$B$8:$AH$250,MATCH($A63,'Inputs - Allowed'!$A$8:$A$250,0),MATCH(L$6,'Inputs - Allowed'!$B$6:$AY$6,0)),0)</f>
        <v>0</v>
      </c>
      <c r="M63" s="203">
        <f>MAX(0,-_xlfn.IFNA(INDEX('Inputs - Actual'!$I$8:$O$158,MATCH($A63,'Inputs - Actual'!$A$8:$A$158,0),MATCH(M$6,'Inputs - Actual'!$I$6:$O$6,0))-INDEX('Inputs - Allowed'!$V$8:$AB$158,MATCH($A63,'Inputs - Allowed'!$A$8:$A$158,0),MATCH(M$6,'Inputs - Allowed'!$V$6:$AB$6,0)),0))</f>
        <v>0</v>
      </c>
      <c r="N63" s="129"/>
      <c r="O63" s="129"/>
      <c r="P63" s="129"/>
      <c r="Q63" s="129"/>
      <c r="R63" s="129"/>
      <c r="S63" s="129"/>
      <c r="T63" s="129"/>
      <c r="U63" s="129"/>
      <c r="V63" s="129"/>
      <c r="W63" s="129"/>
      <c r="X63" s="116">
        <f t="shared" si="5"/>
        <v>0</v>
      </c>
      <c r="Y63" s="76"/>
      <c r="Z63" s="76"/>
      <c r="AA63" s="116">
        <f>IFERROR(INDEX('Inputs - Allowed'!$AI$8:$AT$158,MATCH($A63,'Inputs - Allowed'!$A$8:$A$158,0),MATCH(AA$6,'Inputs - Allowed'!$AI$6:$AT$6,0)) / INDEX('Inputs - Allowed'!$AU$8:$AU$158,MATCH($A63,'Inputs - Allowed'!$A$8:$A$158,0))*$X63,0)</f>
        <v>0</v>
      </c>
      <c r="AB63" s="116">
        <f>IFERROR(INDEX('Inputs - Allowed'!$AI$8:$AT$158,MATCH($A63,'Inputs - Allowed'!$A$8:$A$158,0),MATCH(AB$6,'Inputs - Allowed'!$AI$6:$AT$6,0)) / INDEX('Inputs - Allowed'!$AU$8:$AU$158,MATCH($A63,'Inputs - Allowed'!$A$8:$A$158,0))*$X63,0)</f>
        <v>0</v>
      </c>
      <c r="AC63" s="116">
        <f>IFERROR(INDEX('Inputs - Allowed'!$AI$8:$AT$158,MATCH($A63,'Inputs - Allowed'!$A$8:$A$158,0),MATCH(AC$6,'Inputs - Allowed'!$AI$6:$AT$6,0)) / INDEX('Inputs - Allowed'!$AU$8:$AU$158,MATCH($A63,'Inputs - Allowed'!$A$8:$A$158,0))*$X63,0)</f>
        <v>0</v>
      </c>
      <c r="AD63" s="116">
        <f>IFERROR(INDEX('Inputs - Allowed'!$AI$8:$AT$158,MATCH($A63,'Inputs - Allowed'!$A$8:$A$158,0),MATCH(AD$6,'Inputs - Allowed'!$AI$6:$AT$6,0)) / INDEX('Inputs - Allowed'!$AU$8:$AU$158,MATCH($A63,'Inputs - Allowed'!$A$8:$A$158,0))*$X63,0)</f>
        <v>0</v>
      </c>
      <c r="AE63" s="116">
        <f>IFERROR(INDEX('Inputs - Allowed'!$AI$8:$AT$158,MATCH($A63,'Inputs - Allowed'!$A$8:$A$158,0),MATCH(AE$6,'Inputs - Allowed'!$AI$6:$AT$6,0)) / INDEX('Inputs - Allowed'!$AU$8:$AU$158,MATCH($A63,'Inputs - Allowed'!$A$8:$A$158,0))*$X63,0)</f>
        <v>0</v>
      </c>
      <c r="AF63" s="116">
        <f>IFERROR(INDEX('Inputs - Allowed'!$AI$8:$AT$158,MATCH($A63,'Inputs - Allowed'!$A$8:$A$158,0),MATCH(AF$6,'Inputs - Allowed'!$AI$6:$AT$6,0)) / INDEX('Inputs - Allowed'!$AU$8:$AU$158,MATCH($A63,'Inputs - Allowed'!$A$8:$A$158,0))*$X63,0)</f>
        <v>0</v>
      </c>
      <c r="AG63" s="116">
        <f>IFERROR(INDEX('Inputs - Allowed'!$AI$8:$AT$158,MATCH($A63,'Inputs - Allowed'!$A$8:$A$158,0),MATCH(AG$6,'Inputs - Allowed'!$AI$6:$AT$6,0)) / INDEX('Inputs - Allowed'!$AU$8:$AU$158,MATCH($A63,'Inputs - Allowed'!$A$8:$A$158,0))*$X63,0)</f>
        <v>0</v>
      </c>
      <c r="AH63" s="116">
        <f>IFERROR(INDEX('Inputs - Allowed'!$AI$8:$AT$158,MATCH($A63,'Inputs - Allowed'!$A$8:$A$158,0),MATCH(AH$6,'Inputs - Allowed'!$AI$6:$AT$6,0)) / INDEX('Inputs - Allowed'!$AU$8:$AU$158,MATCH($A63,'Inputs - Allowed'!$A$8:$A$158,0))*$X63,0)</f>
        <v>0</v>
      </c>
      <c r="AI63" s="116">
        <f>IFERROR(INDEX('Inputs - Allowed'!$AI$8:$AT$158,MATCH($A63,'Inputs - Allowed'!$A$8:$A$158,0),MATCH(AI$6,'Inputs - Allowed'!$AI$6:$AT$6,0)) / INDEX('Inputs - Allowed'!$AU$8:$AU$158,MATCH($A63,'Inputs - Allowed'!$A$8:$A$158,0))*$X63,0)</f>
        <v>0</v>
      </c>
      <c r="AJ63" s="116">
        <f>IFERROR(INDEX('Inputs - Allowed'!$AI$8:$AT$158,MATCH($A63,'Inputs - Allowed'!$A$8:$A$158,0),MATCH(AJ$6,'Inputs - Allowed'!$AI$6:$AT$6,0)) / INDEX('Inputs - Allowed'!$AU$8:$AU$158,MATCH($A63,'Inputs - Allowed'!$A$8:$A$158,0))*$X63,0)</f>
        <v>0</v>
      </c>
      <c r="AK63" s="36"/>
    </row>
    <row r="64" spans="1:37">
      <c r="A64" s="42"/>
      <c r="B64" s="203"/>
      <c r="C64" s="203"/>
      <c r="D64" s="203"/>
      <c r="E64" s="203">
        <f>_xlfn.IFNA(INDEX('Inputs - Allowed'!$B$8:$AH$250,MATCH($A64,'Inputs - Allowed'!$A$8:$A$250,0),MATCH(E$6,'Inputs - Allowed'!$B$6:$AY$6,0)),0)</f>
        <v>0</v>
      </c>
      <c r="F64" s="203">
        <f>_xlfn.IFNA(INDEX('Inputs - Allowed'!$B$8:$AH$250,MATCH($A64,'Inputs - Allowed'!$A$8:$A$250,0),MATCH(F$6,'Inputs - Allowed'!$B$6:$AY$6,0)),0)</f>
        <v>0</v>
      </c>
      <c r="G64" s="203">
        <f>_xlfn.IFNA(INDEX('Inputs - Allowed'!$B$8:$AH$250,MATCH($A64,'Inputs - Allowed'!$A$8:$A$250,0),MATCH(G$6,'Inputs - Allowed'!$B$6:$AY$6,0)),0)</f>
        <v>0</v>
      </c>
      <c r="H64" s="203">
        <f>_xlfn.IFNA(INDEX('Inputs - Allowed'!$B$8:$AH$250,MATCH($A64,'Inputs - Allowed'!$A$8:$A$250,0),MATCH(H$6,'Inputs - Allowed'!$B$6:$AY$6,0)),0)</f>
        <v>0</v>
      </c>
      <c r="I64" s="203">
        <f>_xlfn.IFNA(INDEX('Inputs - Allowed'!$B$8:$AH$250,MATCH($A64,'Inputs - Allowed'!$A$8:$A$250,0),MATCH(I$6,'Inputs - Allowed'!$B$6:$AY$6,0)),0)</f>
        <v>0</v>
      </c>
      <c r="J64" s="203">
        <f t="shared" si="3"/>
        <v>0</v>
      </c>
      <c r="K64" s="203">
        <f t="shared" si="4"/>
        <v>0</v>
      </c>
      <c r="L64" s="203">
        <f>_xlfn.IFNA(INDEX('Inputs - Allowed'!$B$8:$AH$250,MATCH($A64,'Inputs - Allowed'!$A$8:$A$250,0),MATCH(L$6,'Inputs - Allowed'!$B$6:$AY$6,0)),0)</f>
        <v>0</v>
      </c>
      <c r="M64" s="203">
        <f>MAX(0,-_xlfn.IFNA(INDEX('Inputs - Actual'!$I$8:$O$158,MATCH($A64,'Inputs - Actual'!$A$8:$A$158,0),MATCH(M$6,'Inputs - Actual'!$I$6:$O$6,0))-INDEX('Inputs - Allowed'!$V$8:$AB$158,MATCH($A64,'Inputs - Allowed'!$A$8:$A$158,0),MATCH(M$6,'Inputs - Allowed'!$V$6:$AB$6,0)),0))</f>
        <v>0</v>
      </c>
      <c r="N64" s="129"/>
      <c r="O64" s="129"/>
      <c r="P64" s="129"/>
      <c r="Q64" s="129"/>
      <c r="R64" s="129"/>
      <c r="S64" s="129"/>
      <c r="T64" s="129"/>
      <c r="U64" s="129"/>
      <c r="V64" s="129"/>
      <c r="W64" s="129"/>
      <c r="X64" s="116">
        <f t="shared" si="5"/>
        <v>0</v>
      </c>
      <c r="Y64" s="76"/>
      <c r="Z64" s="76"/>
      <c r="AA64" s="116">
        <f>IFERROR(INDEX('Inputs - Allowed'!$AI$8:$AT$158,MATCH($A64,'Inputs - Allowed'!$A$8:$A$158,0),MATCH(AA$6,'Inputs - Allowed'!$AI$6:$AT$6,0)) / INDEX('Inputs - Allowed'!$AU$8:$AU$158,MATCH($A64,'Inputs - Allowed'!$A$8:$A$158,0))*$X64,0)</f>
        <v>0</v>
      </c>
      <c r="AB64" s="116">
        <f>IFERROR(INDEX('Inputs - Allowed'!$AI$8:$AT$158,MATCH($A64,'Inputs - Allowed'!$A$8:$A$158,0),MATCH(AB$6,'Inputs - Allowed'!$AI$6:$AT$6,0)) / INDEX('Inputs - Allowed'!$AU$8:$AU$158,MATCH($A64,'Inputs - Allowed'!$A$8:$A$158,0))*$X64,0)</f>
        <v>0</v>
      </c>
      <c r="AC64" s="116">
        <f>IFERROR(INDEX('Inputs - Allowed'!$AI$8:$AT$158,MATCH($A64,'Inputs - Allowed'!$A$8:$A$158,0),MATCH(AC$6,'Inputs - Allowed'!$AI$6:$AT$6,0)) / INDEX('Inputs - Allowed'!$AU$8:$AU$158,MATCH($A64,'Inputs - Allowed'!$A$8:$A$158,0))*$X64,0)</f>
        <v>0</v>
      </c>
      <c r="AD64" s="116">
        <f>IFERROR(INDEX('Inputs - Allowed'!$AI$8:$AT$158,MATCH($A64,'Inputs - Allowed'!$A$8:$A$158,0),MATCH(AD$6,'Inputs - Allowed'!$AI$6:$AT$6,0)) / INDEX('Inputs - Allowed'!$AU$8:$AU$158,MATCH($A64,'Inputs - Allowed'!$A$8:$A$158,0))*$X64,0)</f>
        <v>0</v>
      </c>
      <c r="AE64" s="116">
        <f>IFERROR(INDEX('Inputs - Allowed'!$AI$8:$AT$158,MATCH($A64,'Inputs - Allowed'!$A$8:$A$158,0),MATCH(AE$6,'Inputs - Allowed'!$AI$6:$AT$6,0)) / INDEX('Inputs - Allowed'!$AU$8:$AU$158,MATCH($A64,'Inputs - Allowed'!$A$8:$A$158,0))*$X64,0)</f>
        <v>0</v>
      </c>
      <c r="AF64" s="116">
        <f>IFERROR(INDEX('Inputs - Allowed'!$AI$8:$AT$158,MATCH($A64,'Inputs - Allowed'!$A$8:$A$158,0),MATCH(AF$6,'Inputs - Allowed'!$AI$6:$AT$6,0)) / INDEX('Inputs - Allowed'!$AU$8:$AU$158,MATCH($A64,'Inputs - Allowed'!$A$8:$A$158,0))*$X64,0)</f>
        <v>0</v>
      </c>
      <c r="AG64" s="116">
        <f>IFERROR(INDEX('Inputs - Allowed'!$AI$8:$AT$158,MATCH($A64,'Inputs - Allowed'!$A$8:$A$158,0),MATCH(AG$6,'Inputs - Allowed'!$AI$6:$AT$6,0)) / INDEX('Inputs - Allowed'!$AU$8:$AU$158,MATCH($A64,'Inputs - Allowed'!$A$8:$A$158,0))*$X64,0)</f>
        <v>0</v>
      </c>
      <c r="AH64" s="116">
        <f>IFERROR(INDEX('Inputs - Allowed'!$AI$8:$AT$158,MATCH($A64,'Inputs - Allowed'!$A$8:$A$158,0),MATCH(AH$6,'Inputs - Allowed'!$AI$6:$AT$6,0)) / INDEX('Inputs - Allowed'!$AU$8:$AU$158,MATCH($A64,'Inputs - Allowed'!$A$8:$A$158,0))*$X64,0)</f>
        <v>0</v>
      </c>
      <c r="AI64" s="116">
        <f>IFERROR(INDEX('Inputs - Allowed'!$AI$8:$AT$158,MATCH($A64,'Inputs - Allowed'!$A$8:$A$158,0),MATCH(AI$6,'Inputs - Allowed'!$AI$6:$AT$6,0)) / INDEX('Inputs - Allowed'!$AU$8:$AU$158,MATCH($A64,'Inputs - Allowed'!$A$8:$A$158,0))*$X64,0)</f>
        <v>0</v>
      </c>
      <c r="AJ64" s="116">
        <f>IFERROR(INDEX('Inputs - Allowed'!$AI$8:$AT$158,MATCH($A64,'Inputs - Allowed'!$A$8:$A$158,0),MATCH(AJ$6,'Inputs - Allowed'!$AI$6:$AT$6,0)) / INDEX('Inputs - Allowed'!$AU$8:$AU$158,MATCH($A64,'Inputs - Allowed'!$A$8:$A$158,0))*$X64,0)</f>
        <v>0</v>
      </c>
      <c r="AK64" s="36"/>
    </row>
    <row r="65" spans="1:37">
      <c r="A65" s="42"/>
      <c r="B65" s="203"/>
      <c r="C65" s="203"/>
      <c r="D65" s="203"/>
      <c r="E65" s="203">
        <f>_xlfn.IFNA(INDEX('Inputs - Allowed'!$B$8:$AH$250,MATCH($A65,'Inputs - Allowed'!$A$8:$A$250,0),MATCH(E$6,'Inputs - Allowed'!$B$6:$AY$6,0)),0)</f>
        <v>0</v>
      </c>
      <c r="F65" s="203">
        <f>_xlfn.IFNA(INDEX('Inputs - Allowed'!$B$8:$AH$250,MATCH($A65,'Inputs - Allowed'!$A$8:$A$250,0),MATCH(F$6,'Inputs - Allowed'!$B$6:$AY$6,0)),0)</f>
        <v>0</v>
      </c>
      <c r="G65" s="203">
        <f>_xlfn.IFNA(INDEX('Inputs - Allowed'!$B$8:$AH$250,MATCH($A65,'Inputs - Allowed'!$A$8:$A$250,0),MATCH(G$6,'Inputs - Allowed'!$B$6:$AY$6,0)),0)</f>
        <v>0</v>
      </c>
      <c r="H65" s="203">
        <f>_xlfn.IFNA(INDEX('Inputs - Allowed'!$B$8:$AH$250,MATCH($A65,'Inputs - Allowed'!$A$8:$A$250,0),MATCH(H$6,'Inputs - Allowed'!$B$6:$AY$6,0)),0)</f>
        <v>0</v>
      </c>
      <c r="I65" s="203">
        <f>_xlfn.IFNA(INDEX('Inputs - Allowed'!$B$8:$AH$250,MATCH($A65,'Inputs - Allowed'!$A$8:$A$250,0),MATCH(I$6,'Inputs - Allowed'!$B$6:$AY$6,0)),0)</f>
        <v>0</v>
      </c>
      <c r="J65" s="203">
        <f t="shared" si="3"/>
        <v>0</v>
      </c>
      <c r="K65" s="203">
        <f t="shared" si="4"/>
        <v>0</v>
      </c>
      <c r="L65" s="203">
        <f>_xlfn.IFNA(INDEX('Inputs - Allowed'!$B$8:$AH$250,MATCH($A65,'Inputs - Allowed'!$A$8:$A$250,0),MATCH(L$6,'Inputs - Allowed'!$B$6:$AY$6,0)),0)</f>
        <v>0</v>
      </c>
      <c r="M65" s="203">
        <f>MAX(0,-_xlfn.IFNA(INDEX('Inputs - Actual'!$I$8:$O$158,MATCH($A65,'Inputs - Actual'!$A$8:$A$158,0),MATCH(M$6,'Inputs - Actual'!$I$6:$O$6,0))-INDEX('Inputs - Allowed'!$V$8:$AB$158,MATCH($A65,'Inputs - Allowed'!$A$8:$A$158,0),MATCH(M$6,'Inputs - Allowed'!$V$6:$AB$6,0)),0))</f>
        <v>0</v>
      </c>
      <c r="N65" s="129"/>
      <c r="O65" s="129"/>
      <c r="P65" s="129"/>
      <c r="Q65" s="129"/>
      <c r="R65" s="129"/>
      <c r="S65" s="129"/>
      <c r="T65" s="129"/>
      <c r="U65" s="129"/>
      <c r="V65" s="129"/>
      <c r="W65" s="129"/>
      <c r="X65" s="116">
        <f t="shared" si="5"/>
        <v>0</v>
      </c>
      <c r="Y65" s="76"/>
      <c r="Z65" s="76"/>
      <c r="AA65" s="116">
        <f>IFERROR(INDEX('Inputs - Allowed'!$AI$8:$AT$158,MATCH($A65,'Inputs - Allowed'!$A$8:$A$158,0),MATCH(AA$6,'Inputs - Allowed'!$AI$6:$AT$6,0)) / INDEX('Inputs - Allowed'!$AU$8:$AU$158,MATCH($A65,'Inputs - Allowed'!$A$8:$A$158,0))*$X65,0)</f>
        <v>0</v>
      </c>
      <c r="AB65" s="116">
        <f>IFERROR(INDEX('Inputs - Allowed'!$AI$8:$AT$158,MATCH($A65,'Inputs - Allowed'!$A$8:$A$158,0),MATCH(AB$6,'Inputs - Allowed'!$AI$6:$AT$6,0)) / INDEX('Inputs - Allowed'!$AU$8:$AU$158,MATCH($A65,'Inputs - Allowed'!$A$8:$A$158,0))*$X65,0)</f>
        <v>0</v>
      </c>
      <c r="AC65" s="116">
        <f>IFERROR(INDEX('Inputs - Allowed'!$AI$8:$AT$158,MATCH($A65,'Inputs - Allowed'!$A$8:$A$158,0),MATCH(AC$6,'Inputs - Allowed'!$AI$6:$AT$6,0)) / INDEX('Inputs - Allowed'!$AU$8:$AU$158,MATCH($A65,'Inputs - Allowed'!$A$8:$A$158,0))*$X65,0)</f>
        <v>0</v>
      </c>
      <c r="AD65" s="116">
        <f>IFERROR(INDEX('Inputs - Allowed'!$AI$8:$AT$158,MATCH($A65,'Inputs - Allowed'!$A$8:$A$158,0),MATCH(AD$6,'Inputs - Allowed'!$AI$6:$AT$6,0)) / INDEX('Inputs - Allowed'!$AU$8:$AU$158,MATCH($A65,'Inputs - Allowed'!$A$8:$A$158,0))*$X65,0)</f>
        <v>0</v>
      </c>
      <c r="AE65" s="116">
        <f>IFERROR(INDEX('Inputs - Allowed'!$AI$8:$AT$158,MATCH($A65,'Inputs - Allowed'!$A$8:$A$158,0),MATCH(AE$6,'Inputs - Allowed'!$AI$6:$AT$6,0)) / INDEX('Inputs - Allowed'!$AU$8:$AU$158,MATCH($A65,'Inputs - Allowed'!$A$8:$A$158,0))*$X65,0)</f>
        <v>0</v>
      </c>
      <c r="AF65" s="116">
        <f>IFERROR(INDEX('Inputs - Allowed'!$AI$8:$AT$158,MATCH($A65,'Inputs - Allowed'!$A$8:$A$158,0),MATCH(AF$6,'Inputs - Allowed'!$AI$6:$AT$6,0)) / INDEX('Inputs - Allowed'!$AU$8:$AU$158,MATCH($A65,'Inputs - Allowed'!$A$8:$A$158,0))*$X65,0)</f>
        <v>0</v>
      </c>
      <c r="AG65" s="116">
        <f>IFERROR(INDEX('Inputs - Allowed'!$AI$8:$AT$158,MATCH($A65,'Inputs - Allowed'!$A$8:$A$158,0),MATCH(AG$6,'Inputs - Allowed'!$AI$6:$AT$6,0)) / INDEX('Inputs - Allowed'!$AU$8:$AU$158,MATCH($A65,'Inputs - Allowed'!$A$8:$A$158,0))*$X65,0)</f>
        <v>0</v>
      </c>
      <c r="AH65" s="116">
        <f>IFERROR(INDEX('Inputs - Allowed'!$AI$8:$AT$158,MATCH($A65,'Inputs - Allowed'!$A$8:$A$158,0),MATCH(AH$6,'Inputs - Allowed'!$AI$6:$AT$6,0)) / INDEX('Inputs - Allowed'!$AU$8:$AU$158,MATCH($A65,'Inputs - Allowed'!$A$8:$A$158,0))*$X65,0)</f>
        <v>0</v>
      </c>
      <c r="AI65" s="116">
        <f>IFERROR(INDEX('Inputs - Allowed'!$AI$8:$AT$158,MATCH($A65,'Inputs - Allowed'!$A$8:$A$158,0),MATCH(AI$6,'Inputs - Allowed'!$AI$6:$AT$6,0)) / INDEX('Inputs - Allowed'!$AU$8:$AU$158,MATCH($A65,'Inputs - Allowed'!$A$8:$A$158,0))*$X65,0)</f>
        <v>0</v>
      </c>
      <c r="AJ65" s="116">
        <f>IFERROR(INDEX('Inputs - Allowed'!$AI$8:$AT$158,MATCH($A65,'Inputs - Allowed'!$A$8:$A$158,0),MATCH(AJ$6,'Inputs - Allowed'!$AI$6:$AT$6,0)) / INDEX('Inputs - Allowed'!$AU$8:$AU$158,MATCH($A65,'Inputs - Allowed'!$A$8:$A$158,0))*$X65,0)</f>
        <v>0</v>
      </c>
      <c r="AK65" s="36"/>
    </row>
    <row r="66" spans="1:37">
      <c r="A66" s="42"/>
      <c r="B66" s="203"/>
      <c r="C66" s="203"/>
      <c r="D66" s="203"/>
      <c r="E66" s="203">
        <f>_xlfn.IFNA(INDEX('Inputs - Allowed'!$B$8:$AH$250,MATCH($A66,'Inputs - Allowed'!$A$8:$A$250,0),MATCH(E$6,'Inputs - Allowed'!$B$6:$AY$6,0)),0)</f>
        <v>0</v>
      </c>
      <c r="F66" s="203">
        <f>_xlfn.IFNA(INDEX('Inputs - Allowed'!$B$8:$AH$250,MATCH($A66,'Inputs - Allowed'!$A$8:$A$250,0),MATCH(F$6,'Inputs - Allowed'!$B$6:$AY$6,0)),0)</f>
        <v>0</v>
      </c>
      <c r="G66" s="203">
        <f>_xlfn.IFNA(INDEX('Inputs - Allowed'!$B$8:$AH$250,MATCH($A66,'Inputs - Allowed'!$A$8:$A$250,0),MATCH(G$6,'Inputs - Allowed'!$B$6:$AY$6,0)),0)</f>
        <v>0</v>
      </c>
      <c r="H66" s="203">
        <f>_xlfn.IFNA(INDEX('Inputs - Allowed'!$B$8:$AH$250,MATCH($A66,'Inputs - Allowed'!$A$8:$A$250,0),MATCH(H$6,'Inputs - Allowed'!$B$6:$AY$6,0)),0)</f>
        <v>0</v>
      </c>
      <c r="I66" s="203">
        <f>_xlfn.IFNA(INDEX('Inputs - Allowed'!$B$8:$AH$250,MATCH($A66,'Inputs - Allowed'!$A$8:$A$250,0),MATCH(I$6,'Inputs - Allowed'!$B$6:$AY$6,0)),0)</f>
        <v>0</v>
      </c>
      <c r="J66" s="203">
        <f t="shared" si="3"/>
        <v>0</v>
      </c>
      <c r="K66" s="203">
        <f t="shared" si="4"/>
        <v>0</v>
      </c>
      <c r="L66" s="203">
        <f>_xlfn.IFNA(INDEX('Inputs - Allowed'!$B$8:$AH$250,MATCH($A66,'Inputs - Allowed'!$A$8:$A$250,0),MATCH(L$6,'Inputs - Allowed'!$B$6:$AY$6,0)),0)</f>
        <v>0</v>
      </c>
      <c r="M66" s="203">
        <f>MAX(0,-_xlfn.IFNA(INDEX('Inputs - Actual'!$I$8:$O$158,MATCH($A66,'Inputs - Actual'!$A$8:$A$158,0),MATCH(M$6,'Inputs - Actual'!$I$6:$O$6,0))-INDEX('Inputs - Allowed'!$V$8:$AB$158,MATCH($A66,'Inputs - Allowed'!$A$8:$A$158,0),MATCH(M$6,'Inputs - Allowed'!$V$6:$AB$6,0)),0))</f>
        <v>0</v>
      </c>
      <c r="N66" s="129"/>
      <c r="O66" s="129"/>
      <c r="P66" s="129"/>
      <c r="Q66" s="129"/>
      <c r="R66" s="129"/>
      <c r="S66" s="129"/>
      <c r="T66" s="129"/>
      <c r="U66" s="129"/>
      <c r="V66" s="129"/>
      <c r="W66" s="129"/>
      <c r="X66" s="116">
        <f t="shared" si="5"/>
        <v>0</v>
      </c>
      <c r="Y66" s="76"/>
      <c r="Z66" s="76"/>
      <c r="AA66" s="116">
        <f>IFERROR(INDEX('Inputs - Allowed'!$AI$8:$AT$158,MATCH($A66,'Inputs - Allowed'!$A$8:$A$158,0),MATCH(AA$6,'Inputs - Allowed'!$AI$6:$AT$6,0)) / INDEX('Inputs - Allowed'!$AU$8:$AU$158,MATCH($A66,'Inputs - Allowed'!$A$8:$A$158,0))*$X66,0)</f>
        <v>0</v>
      </c>
      <c r="AB66" s="116">
        <f>IFERROR(INDEX('Inputs - Allowed'!$AI$8:$AT$158,MATCH($A66,'Inputs - Allowed'!$A$8:$A$158,0),MATCH(AB$6,'Inputs - Allowed'!$AI$6:$AT$6,0)) / INDEX('Inputs - Allowed'!$AU$8:$AU$158,MATCH($A66,'Inputs - Allowed'!$A$8:$A$158,0))*$X66,0)</f>
        <v>0</v>
      </c>
      <c r="AC66" s="116">
        <f>IFERROR(INDEX('Inputs - Allowed'!$AI$8:$AT$158,MATCH($A66,'Inputs - Allowed'!$A$8:$A$158,0),MATCH(AC$6,'Inputs - Allowed'!$AI$6:$AT$6,0)) / INDEX('Inputs - Allowed'!$AU$8:$AU$158,MATCH($A66,'Inputs - Allowed'!$A$8:$A$158,0))*$X66,0)</f>
        <v>0</v>
      </c>
      <c r="AD66" s="116">
        <f>IFERROR(INDEX('Inputs - Allowed'!$AI$8:$AT$158,MATCH($A66,'Inputs - Allowed'!$A$8:$A$158,0),MATCH(AD$6,'Inputs - Allowed'!$AI$6:$AT$6,0)) / INDEX('Inputs - Allowed'!$AU$8:$AU$158,MATCH($A66,'Inputs - Allowed'!$A$8:$A$158,0))*$X66,0)</f>
        <v>0</v>
      </c>
      <c r="AE66" s="116">
        <f>IFERROR(INDEX('Inputs - Allowed'!$AI$8:$AT$158,MATCH($A66,'Inputs - Allowed'!$A$8:$A$158,0),MATCH(AE$6,'Inputs - Allowed'!$AI$6:$AT$6,0)) / INDEX('Inputs - Allowed'!$AU$8:$AU$158,MATCH($A66,'Inputs - Allowed'!$A$8:$A$158,0))*$X66,0)</f>
        <v>0</v>
      </c>
      <c r="AF66" s="116">
        <f>IFERROR(INDEX('Inputs - Allowed'!$AI$8:$AT$158,MATCH($A66,'Inputs - Allowed'!$A$8:$A$158,0),MATCH(AF$6,'Inputs - Allowed'!$AI$6:$AT$6,0)) / INDEX('Inputs - Allowed'!$AU$8:$AU$158,MATCH($A66,'Inputs - Allowed'!$A$8:$A$158,0))*$X66,0)</f>
        <v>0</v>
      </c>
      <c r="AG66" s="116">
        <f>IFERROR(INDEX('Inputs - Allowed'!$AI$8:$AT$158,MATCH($A66,'Inputs - Allowed'!$A$8:$A$158,0),MATCH(AG$6,'Inputs - Allowed'!$AI$6:$AT$6,0)) / INDEX('Inputs - Allowed'!$AU$8:$AU$158,MATCH($A66,'Inputs - Allowed'!$A$8:$A$158,0))*$X66,0)</f>
        <v>0</v>
      </c>
      <c r="AH66" s="116">
        <f>IFERROR(INDEX('Inputs - Allowed'!$AI$8:$AT$158,MATCH($A66,'Inputs - Allowed'!$A$8:$A$158,0),MATCH(AH$6,'Inputs - Allowed'!$AI$6:$AT$6,0)) / INDEX('Inputs - Allowed'!$AU$8:$AU$158,MATCH($A66,'Inputs - Allowed'!$A$8:$A$158,0))*$X66,0)</f>
        <v>0</v>
      </c>
      <c r="AI66" s="116">
        <f>IFERROR(INDEX('Inputs - Allowed'!$AI$8:$AT$158,MATCH($A66,'Inputs - Allowed'!$A$8:$A$158,0),MATCH(AI$6,'Inputs - Allowed'!$AI$6:$AT$6,0)) / INDEX('Inputs - Allowed'!$AU$8:$AU$158,MATCH($A66,'Inputs - Allowed'!$A$8:$A$158,0))*$X66,0)</f>
        <v>0</v>
      </c>
      <c r="AJ66" s="116">
        <f>IFERROR(INDEX('Inputs - Allowed'!$AI$8:$AT$158,MATCH($A66,'Inputs - Allowed'!$A$8:$A$158,0),MATCH(AJ$6,'Inputs - Allowed'!$AI$6:$AT$6,0)) / INDEX('Inputs - Allowed'!$AU$8:$AU$158,MATCH($A66,'Inputs - Allowed'!$A$8:$A$158,0))*$X66,0)</f>
        <v>0</v>
      </c>
      <c r="AK66" s="36"/>
    </row>
    <row r="67" spans="1:37">
      <c r="A67" s="42"/>
      <c r="B67" s="203"/>
      <c r="C67" s="203"/>
      <c r="D67" s="203"/>
      <c r="E67" s="203">
        <f>_xlfn.IFNA(INDEX('Inputs - Allowed'!$B$8:$AH$250,MATCH($A67,'Inputs - Allowed'!$A$8:$A$250,0),MATCH(E$6,'Inputs - Allowed'!$B$6:$AY$6,0)),0)</f>
        <v>0</v>
      </c>
      <c r="F67" s="203">
        <f>_xlfn.IFNA(INDEX('Inputs - Allowed'!$B$8:$AH$250,MATCH($A67,'Inputs - Allowed'!$A$8:$A$250,0),MATCH(F$6,'Inputs - Allowed'!$B$6:$AY$6,0)),0)</f>
        <v>0</v>
      </c>
      <c r="G67" s="203">
        <f>_xlfn.IFNA(INDEX('Inputs - Allowed'!$B$8:$AH$250,MATCH($A67,'Inputs - Allowed'!$A$8:$A$250,0),MATCH(G$6,'Inputs - Allowed'!$B$6:$AY$6,0)),0)</f>
        <v>0</v>
      </c>
      <c r="H67" s="203">
        <f>_xlfn.IFNA(INDEX('Inputs - Allowed'!$B$8:$AH$250,MATCH($A67,'Inputs - Allowed'!$A$8:$A$250,0),MATCH(H$6,'Inputs - Allowed'!$B$6:$AY$6,0)),0)</f>
        <v>0</v>
      </c>
      <c r="I67" s="203">
        <f>_xlfn.IFNA(INDEX('Inputs - Allowed'!$B$8:$AH$250,MATCH($A67,'Inputs - Allowed'!$A$8:$A$250,0),MATCH(I$6,'Inputs - Allowed'!$B$6:$AY$6,0)),0)</f>
        <v>0</v>
      </c>
      <c r="J67" s="203">
        <f t="shared" si="3"/>
        <v>0</v>
      </c>
      <c r="K67" s="203">
        <f t="shared" si="4"/>
        <v>0</v>
      </c>
      <c r="L67" s="203">
        <f>_xlfn.IFNA(INDEX('Inputs - Allowed'!$B$8:$AH$250,MATCH($A67,'Inputs - Allowed'!$A$8:$A$250,0),MATCH(L$6,'Inputs - Allowed'!$B$6:$AY$6,0)),0)</f>
        <v>0</v>
      </c>
      <c r="M67" s="203">
        <f>MAX(0,-_xlfn.IFNA(INDEX('Inputs - Actual'!$I$8:$O$158,MATCH($A67,'Inputs - Actual'!$A$8:$A$158,0),MATCH(M$6,'Inputs - Actual'!$I$6:$O$6,0))-INDEX('Inputs - Allowed'!$V$8:$AB$158,MATCH($A67,'Inputs - Allowed'!$A$8:$A$158,0),MATCH(M$6,'Inputs - Allowed'!$V$6:$AB$6,0)),0))</f>
        <v>0</v>
      </c>
      <c r="N67" s="129"/>
      <c r="O67" s="129"/>
      <c r="P67" s="129"/>
      <c r="Q67" s="129"/>
      <c r="R67" s="129"/>
      <c r="S67" s="129"/>
      <c r="T67" s="129"/>
      <c r="U67" s="129"/>
      <c r="V67" s="129"/>
      <c r="W67" s="129"/>
      <c r="X67" s="116">
        <f t="shared" si="5"/>
        <v>0</v>
      </c>
      <c r="Y67" s="76"/>
      <c r="Z67" s="76"/>
      <c r="AA67" s="116">
        <f>IFERROR(INDEX('Inputs - Allowed'!$AI$8:$AT$158,MATCH($A67,'Inputs - Allowed'!$A$8:$A$158,0),MATCH(AA$6,'Inputs - Allowed'!$AI$6:$AT$6,0)) / INDEX('Inputs - Allowed'!$AU$8:$AU$158,MATCH($A67,'Inputs - Allowed'!$A$8:$A$158,0))*$X67,0)</f>
        <v>0</v>
      </c>
      <c r="AB67" s="116">
        <f>IFERROR(INDEX('Inputs - Allowed'!$AI$8:$AT$158,MATCH($A67,'Inputs - Allowed'!$A$8:$A$158,0),MATCH(AB$6,'Inputs - Allowed'!$AI$6:$AT$6,0)) / INDEX('Inputs - Allowed'!$AU$8:$AU$158,MATCH($A67,'Inputs - Allowed'!$A$8:$A$158,0))*$X67,0)</f>
        <v>0</v>
      </c>
      <c r="AC67" s="116">
        <f>IFERROR(INDEX('Inputs - Allowed'!$AI$8:$AT$158,MATCH($A67,'Inputs - Allowed'!$A$8:$A$158,0),MATCH(AC$6,'Inputs - Allowed'!$AI$6:$AT$6,0)) / INDEX('Inputs - Allowed'!$AU$8:$AU$158,MATCH($A67,'Inputs - Allowed'!$A$8:$A$158,0))*$X67,0)</f>
        <v>0</v>
      </c>
      <c r="AD67" s="116">
        <f>IFERROR(INDEX('Inputs - Allowed'!$AI$8:$AT$158,MATCH($A67,'Inputs - Allowed'!$A$8:$A$158,0),MATCH(AD$6,'Inputs - Allowed'!$AI$6:$AT$6,0)) / INDEX('Inputs - Allowed'!$AU$8:$AU$158,MATCH($A67,'Inputs - Allowed'!$A$8:$A$158,0))*$X67,0)</f>
        <v>0</v>
      </c>
      <c r="AE67" s="116">
        <f>IFERROR(INDEX('Inputs - Allowed'!$AI$8:$AT$158,MATCH($A67,'Inputs - Allowed'!$A$8:$A$158,0),MATCH(AE$6,'Inputs - Allowed'!$AI$6:$AT$6,0)) / INDEX('Inputs - Allowed'!$AU$8:$AU$158,MATCH($A67,'Inputs - Allowed'!$A$8:$A$158,0))*$X67,0)</f>
        <v>0</v>
      </c>
      <c r="AF67" s="116">
        <f>IFERROR(INDEX('Inputs - Allowed'!$AI$8:$AT$158,MATCH($A67,'Inputs - Allowed'!$A$8:$A$158,0),MATCH(AF$6,'Inputs - Allowed'!$AI$6:$AT$6,0)) / INDEX('Inputs - Allowed'!$AU$8:$AU$158,MATCH($A67,'Inputs - Allowed'!$A$8:$A$158,0))*$X67,0)</f>
        <v>0</v>
      </c>
      <c r="AG67" s="116">
        <f>IFERROR(INDEX('Inputs - Allowed'!$AI$8:$AT$158,MATCH($A67,'Inputs - Allowed'!$A$8:$A$158,0),MATCH(AG$6,'Inputs - Allowed'!$AI$6:$AT$6,0)) / INDEX('Inputs - Allowed'!$AU$8:$AU$158,MATCH($A67,'Inputs - Allowed'!$A$8:$A$158,0))*$X67,0)</f>
        <v>0</v>
      </c>
      <c r="AH67" s="116">
        <f>IFERROR(INDEX('Inputs - Allowed'!$AI$8:$AT$158,MATCH($A67,'Inputs - Allowed'!$A$8:$A$158,0),MATCH(AH$6,'Inputs - Allowed'!$AI$6:$AT$6,0)) / INDEX('Inputs - Allowed'!$AU$8:$AU$158,MATCH($A67,'Inputs - Allowed'!$A$8:$A$158,0))*$X67,0)</f>
        <v>0</v>
      </c>
      <c r="AI67" s="116">
        <f>IFERROR(INDEX('Inputs - Allowed'!$AI$8:$AT$158,MATCH($A67,'Inputs - Allowed'!$A$8:$A$158,0),MATCH(AI$6,'Inputs - Allowed'!$AI$6:$AT$6,0)) / INDEX('Inputs - Allowed'!$AU$8:$AU$158,MATCH($A67,'Inputs - Allowed'!$A$8:$A$158,0))*$X67,0)</f>
        <v>0</v>
      </c>
      <c r="AJ67" s="116">
        <f>IFERROR(INDEX('Inputs - Allowed'!$AI$8:$AT$158,MATCH($A67,'Inputs - Allowed'!$A$8:$A$158,0),MATCH(AJ$6,'Inputs - Allowed'!$AI$6:$AT$6,0)) / INDEX('Inputs - Allowed'!$AU$8:$AU$158,MATCH($A67,'Inputs - Allowed'!$A$8:$A$158,0))*$X67,0)</f>
        <v>0</v>
      </c>
      <c r="AK67" s="36"/>
    </row>
    <row r="68" spans="1:37">
      <c r="A68" s="42"/>
      <c r="B68" s="203"/>
      <c r="C68" s="203"/>
      <c r="D68" s="203"/>
      <c r="E68" s="203">
        <f>_xlfn.IFNA(INDEX('Inputs - Allowed'!$B$8:$AH$250,MATCH($A68,'Inputs - Allowed'!$A$8:$A$250,0),MATCH(E$6,'Inputs - Allowed'!$B$6:$AY$6,0)),0)</f>
        <v>0</v>
      </c>
      <c r="F68" s="203">
        <f>_xlfn.IFNA(INDEX('Inputs - Allowed'!$B$8:$AH$250,MATCH($A68,'Inputs - Allowed'!$A$8:$A$250,0),MATCH(F$6,'Inputs - Allowed'!$B$6:$AY$6,0)),0)</f>
        <v>0</v>
      </c>
      <c r="G68" s="203">
        <f>_xlfn.IFNA(INDEX('Inputs - Allowed'!$B$8:$AH$250,MATCH($A68,'Inputs - Allowed'!$A$8:$A$250,0),MATCH(G$6,'Inputs - Allowed'!$B$6:$AY$6,0)),0)</f>
        <v>0</v>
      </c>
      <c r="H68" s="203">
        <f>_xlfn.IFNA(INDEX('Inputs - Allowed'!$B$8:$AH$250,MATCH($A68,'Inputs - Allowed'!$A$8:$A$250,0),MATCH(H$6,'Inputs - Allowed'!$B$6:$AY$6,0)),0)</f>
        <v>0</v>
      </c>
      <c r="I68" s="203">
        <f>_xlfn.IFNA(INDEX('Inputs - Allowed'!$B$8:$AH$250,MATCH($A68,'Inputs - Allowed'!$A$8:$A$250,0),MATCH(I$6,'Inputs - Allowed'!$B$6:$AY$6,0)),0)</f>
        <v>0</v>
      </c>
      <c r="J68" s="203">
        <f t="shared" si="3"/>
        <v>0</v>
      </c>
      <c r="K68" s="203">
        <f t="shared" si="4"/>
        <v>0</v>
      </c>
      <c r="L68" s="203">
        <f>_xlfn.IFNA(INDEX('Inputs - Allowed'!$B$8:$AH$250,MATCH($A68,'Inputs - Allowed'!$A$8:$A$250,0),MATCH(L$6,'Inputs - Allowed'!$B$6:$AY$6,0)),0)</f>
        <v>0</v>
      </c>
      <c r="M68" s="203">
        <f>MAX(0,-_xlfn.IFNA(INDEX('Inputs - Actual'!$I$8:$O$158,MATCH($A68,'Inputs - Actual'!$A$8:$A$158,0),MATCH(M$6,'Inputs - Actual'!$I$6:$O$6,0))-INDEX('Inputs - Allowed'!$V$8:$AB$158,MATCH($A68,'Inputs - Allowed'!$A$8:$A$158,0),MATCH(M$6,'Inputs - Allowed'!$V$6:$AB$6,0)),0))</f>
        <v>0</v>
      </c>
      <c r="N68" s="129"/>
      <c r="O68" s="129"/>
      <c r="P68" s="129"/>
      <c r="Q68" s="129"/>
      <c r="R68" s="129"/>
      <c r="S68" s="129"/>
      <c r="T68" s="129"/>
      <c r="U68" s="129"/>
      <c r="V68" s="129"/>
      <c r="W68" s="129"/>
      <c r="X68" s="116">
        <f t="shared" si="5"/>
        <v>0</v>
      </c>
      <c r="Y68" s="76"/>
      <c r="Z68" s="76"/>
      <c r="AA68" s="116">
        <f>IFERROR(INDEX('Inputs - Allowed'!$AI$8:$AT$158,MATCH($A68,'Inputs - Allowed'!$A$8:$A$158,0),MATCH(AA$6,'Inputs - Allowed'!$AI$6:$AT$6,0)) / INDEX('Inputs - Allowed'!$AU$8:$AU$158,MATCH($A68,'Inputs - Allowed'!$A$8:$A$158,0))*$X68,0)</f>
        <v>0</v>
      </c>
      <c r="AB68" s="116">
        <f>IFERROR(INDEX('Inputs - Allowed'!$AI$8:$AT$158,MATCH($A68,'Inputs - Allowed'!$A$8:$A$158,0),MATCH(AB$6,'Inputs - Allowed'!$AI$6:$AT$6,0)) / INDEX('Inputs - Allowed'!$AU$8:$AU$158,MATCH($A68,'Inputs - Allowed'!$A$8:$A$158,0))*$X68,0)</f>
        <v>0</v>
      </c>
      <c r="AC68" s="116">
        <f>IFERROR(INDEX('Inputs - Allowed'!$AI$8:$AT$158,MATCH($A68,'Inputs - Allowed'!$A$8:$A$158,0),MATCH(AC$6,'Inputs - Allowed'!$AI$6:$AT$6,0)) / INDEX('Inputs - Allowed'!$AU$8:$AU$158,MATCH($A68,'Inputs - Allowed'!$A$8:$A$158,0))*$X68,0)</f>
        <v>0</v>
      </c>
      <c r="AD68" s="116">
        <f>IFERROR(INDEX('Inputs - Allowed'!$AI$8:$AT$158,MATCH($A68,'Inputs - Allowed'!$A$8:$A$158,0),MATCH(AD$6,'Inputs - Allowed'!$AI$6:$AT$6,0)) / INDEX('Inputs - Allowed'!$AU$8:$AU$158,MATCH($A68,'Inputs - Allowed'!$A$8:$A$158,0))*$X68,0)</f>
        <v>0</v>
      </c>
      <c r="AE68" s="116">
        <f>IFERROR(INDEX('Inputs - Allowed'!$AI$8:$AT$158,MATCH($A68,'Inputs - Allowed'!$A$8:$A$158,0),MATCH(AE$6,'Inputs - Allowed'!$AI$6:$AT$6,0)) / INDEX('Inputs - Allowed'!$AU$8:$AU$158,MATCH($A68,'Inputs - Allowed'!$A$8:$A$158,0))*$X68,0)</f>
        <v>0</v>
      </c>
      <c r="AF68" s="116">
        <f>IFERROR(INDEX('Inputs - Allowed'!$AI$8:$AT$158,MATCH($A68,'Inputs - Allowed'!$A$8:$A$158,0),MATCH(AF$6,'Inputs - Allowed'!$AI$6:$AT$6,0)) / INDEX('Inputs - Allowed'!$AU$8:$AU$158,MATCH($A68,'Inputs - Allowed'!$A$8:$A$158,0))*$X68,0)</f>
        <v>0</v>
      </c>
      <c r="AG68" s="116">
        <f>IFERROR(INDEX('Inputs - Allowed'!$AI$8:$AT$158,MATCH($A68,'Inputs - Allowed'!$A$8:$A$158,0),MATCH(AG$6,'Inputs - Allowed'!$AI$6:$AT$6,0)) / INDEX('Inputs - Allowed'!$AU$8:$AU$158,MATCH($A68,'Inputs - Allowed'!$A$8:$A$158,0))*$X68,0)</f>
        <v>0</v>
      </c>
      <c r="AH68" s="116">
        <f>IFERROR(INDEX('Inputs - Allowed'!$AI$8:$AT$158,MATCH($A68,'Inputs - Allowed'!$A$8:$A$158,0),MATCH(AH$6,'Inputs - Allowed'!$AI$6:$AT$6,0)) / INDEX('Inputs - Allowed'!$AU$8:$AU$158,MATCH($A68,'Inputs - Allowed'!$A$8:$A$158,0))*$X68,0)</f>
        <v>0</v>
      </c>
      <c r="AI68" s="116">
        <f>IFERROR(INDEX('Inputs - Allowed'!$AI$8:$AT$158,MATCH($A68,'Inputs - Allowed'!$A$8:$A$158,0),MATCH(AI$6,'Inputs - Allowed'!$AI$6:$AT$6,0)) / INDEX('Inputs - Allowed'!$AU$8:$AU$158,MATCH($A68,'Inputs - Allowed'!$A$8:$A$158,0))*$X68,0)</f>
        <v>0</v>
      </c>
      <c r="AJ68" s="116">
        <f>IFERROR(INDEX('Inputs - Allowed'!$AI$8:$AT$158,MATCH($A68,'Inputs - Allowed'!$A$8:$A$158,0),MATCH(AJ$6,'Inputs - Allowed'!$AI$6:$AT$6,0)) / INDEX('Inputs - Allowed'!$AU$8:$AU$158,MATCH($A68,'Inputs - Allowed'!$A$8:$A$158,0))*$X68,0)</f>
        <v>0</v>
      </c>
      <c r="AK68" s="36"/>
    </row>
    <row r="69" spans="1:37">
      <c r="A69" s="42"/>
      <c r="B69" s="203"/>
      <c r="C69" s="203"/>
      <c r="D69" s="203"/>
      <c r="E69" s="203">
        <f>_xlfn.IFNA(INDEX('Inputs - Allowed'!$B$8:$AH$250,MATCH($A69,'Inputs - Allowed'!$A$8:$A$250,0),MATCH(E$6,'Inputs - Allowed'!$B$6:$AY$6,0)),0)</f>
        <v>0</v>
      </c>
      <c r="F69" s="203">
        <f>_xlfn.IFNA(INDEX('Inputs - Allowed'!$B$8:$AH$250,MATCH($A69,'Inputs - Allowed'!$A$8:$A$250,0),MATCH(F$6,'Inputs - Allowed'!$B$6:$AY$6,0)),0)</f>
        <v>0</v>
      </c>
      <c r="G69" s="203">
        <f>_xlfn.IFNA(INDEX('Inputs - Allowed'!$B$8:$AH$250,MATCH($A69,'Inputs - Allowed'!$A$8:$A$250,0),MATCH(G$6,'Inputs - Allowed'!$B$6:$AY$6,0)),0)</f>
        <v>0</v>
      </c>
      <c r="H69" s="203">
        <f>_xlfn.IFNA(INDEX('Inputs - Allowed'!$B$8:$AH$250,MATCH($A69,'Inputs - Allowed'!$A$8:$A$250,0),MATCH(H$6,'Inputs - Allowed'!$B$6:$AY$6,0)),0)</f>
        <v>0</v>
      </c>
      <c r="I69" s="203">
        <f>_xlfn.IFNA(INDEX('Inputs - Allowed'!$B$8:$AH$250,MATCH($A69,'Inputs - Allowed'!$A$8:$A$250,0),MATCH(I$6,'Inputs - Allowed'!$B$6:$AY$6,0)),0)</f>
        <v>0</v>
      </c>
      <c r="J69" s="203">
        <f t="shared" si="3"/>
        <v>0</v>
      </c>
      <c r="K69" s="203">
        <f t="shared" si="4"/>
        <v>0</v>
      </c>
      <c r="L69" s="203">
        <f>_xlfn.IFNA(INDEX('Inputs - Allowed'!$B$8:$AH$250,MATCH($A69,'Inputs - Allowed'!$A$8:$A$250,0),MATCH(L$6,'Inputs - Allowed'!$B$6:$AY$6,0)),0)</f>
        <v>0</v>
      </c>
      <c r="M69" s="203">
        <f>MAX(0,-_xlfn.IFNA(INDEX('Inputs - Actual'!$I$8:$O$158,MATCH($A69,'Inputs - Actual'!$A$8:$A$158,0),MATCH(M$6,'Inputs - Actual'!$I$6:$O$6,0))-INDEX('Inputs - Allowed'!$V$8:$AB$158,MATCH($A69,'Inputs - Allowed'!$A$8:$A$158,0),MATCH(M$6,'Inputs - Allowed'!$V$6:$AB$6,0)),0))</f>
        <v>0</v>
      </c>
      <c r="N69" s="129"/>
      <c r="O69" s="129"/>
      <c r="P69" s="129"/>
      <c r="Q69" s="129"/>
      <c r="R69" s="129"/>
      <c r="S69" s="129"/>
      <c r="T69" s="129"/>
      <c r="U69" s="129"/>
      <c r="V69" s="129"/>
      <c r="W69" s="129"/>
      <c r="X69" s="116">
        <f t="shared" si="5"/>
        <v>0</v>
      </c>
      <c r="Y69" s="76"/>
      <c r="Z69" s="76"/>
      <c r="AA69" s="116">
        <f>IFERROR(INDEX('Inputs - Allowed'!$AI$8:$AT$158,MATCH($A69,'Inputs - Allowed'!$A$8:$A$158,0),MATCH(AA$6,'Inputs - Allowed'!$AI$6:$AT$6,0)) / INDEX('Inputs - Allowed'!$AU$8:$AU$158,MATCH($A69,'Inputs - Allowed'!$A$8:$A$158,0))*$X69,0)</f>
        <v>0</v>
      </c>
      <c r="AB69" s="116">
        <f>IFERROR(INDEX('Inputs - Allowed'!$AI$8:$AT$158,MATCH($A69,'Inputs - Allowed'!$A$8:$A$158,0),MATCH(AB$6,'Inputs - Allowed'!$AI$6:$AT$6,0)) / INDEX('Inputs - Allowed'!$AU$8:$AU$158,MATCH($A69,'Inputs - Allowed'!$A$8:$A$158,0))*$X69,0)</f>
        <v>0</v>
      </c>
      <c r="AC69" s="116">
        <f>IFERROR(INDEX('Inputs - Allowed'!$AI$8:$AT$158,MATCH($A69,'Inputs - Allowed'!$A$8:$A$158,0),MATCH(AC$6,'Inputs - Allowed'!$AI$6:$AT$6,0)) / INDEX('Inputs - Allowed'!$AU$8:$AU$158,MATCH($A69,'Inputs - Allowed'!$A$8:$A$158,0))*$X69,0)</f>
        <v>0</v>
      </c>
      <c r="AD69" s="116">
        <f>IFERROR(INDEX('Inputs - Allowed'!$AI$8:$AT$158,MATCH($A69,'Inputs - Allowed'!$A$8:$A$158,0),MATCH(AD$6,'Inputs - Allowed'!$AI$6:$AT$6,0)) / INDEX('Inputs - Allowed'!$AU$8:$AU$158,MATCH($A69,'Inputs - Allowed'!$A$8:$A$158,0))*$X69,0)</f>
        <v>0</v>
      </c>
      <c r="AE69" s="116">
        <f>IFERROR(INDEX('Inputs - Allowed'!$AI$8:$AT$158,MATCH($A69,'Inputs - Allowed'!$A$8:$A$158,0),MATCH(AE$6,'Inputs - Allowed'!$AI$6:$AT$6,0)) / INDEX('Inputs - Allowed'!$AU$8:$AU$158,MATCH($A69,'Inputs - Allowed'!$A$8:$A$158,0))*$X69,0)</f>
        <v>0</v>
      </c>
      <c r="AF69" s="116">
        <f>IFERROR(INDEX('Inputs - Allowed'!$AI$8:$AT$158,MATCH($A69,'Inputs - Allowed'!$A$8:$A$158,0),MATCH(AF$6,'Inputs - Allowed'!$AI$6:$AT$6,0)) / INDEX('Inputs - Allowed'!$AU$8:$AU$158,MATCH($A69,'Inputs - Allowed'!$A$8:$A$158,0))*$X69,0)</f>
        <v>0</v>
      </c>
      <c r="AG69" s="116">
        <f>IFERROR(INDEX('Inputs - Allowed'!$AI$8:$AT$158,MATCH($A69,'Inputs - Allowed'!$A$8:$A$158,0),MATCH(AG$6,'Inputs - Allowed'!$AI$6:$AT$6,0)) / INDEX('Inputs - Allowed'!$AU$8:$AU$158,MATCH($A69,'Inputs - Allowed'!$A$8:$A$158,0))*$X69,0)</f>
        <v>0</v>
      </c>
      <c r="AH69" s="116">
        <f>IFERROR(INDEX('Inputs - Allowed'!$AI$8:$AT$158,MATCH($A69,'Inputs - Allowed'!$A$8:$A$158,0),MATCH(AH$6,'Inputs - Allowed'!$AI$6:$AT$6,0)) / INDEX('Inputs - Allowed'!$AU$8:$AU$158,MATCH($A69,'Inputs - Allowed'!$A$8:$A$158,0))*$X69,0)</f>
        <v>0</v>
      </c>
      <c r="AI69" s="116">
        <f>IFERROR(INDEX('Inputs - Allowed'!$AI$8:$AT$158,MATCH($A69,'Inputs - Allowed'!$A$8:$A$158,0),MATCH(AI$6,'Inputs - Allowed'!$AI$6:$AT$6,0)) / INDEX('Inputs - Allowed'!$AU$8:$AU$158,MATCH($A69,'Inputs - Allowed'!$A$8:$A$158,0))*$X69,0)</f>
        <v>0</v>
      </c>
      <c r="AJ69" s="116">
        <f>IFERROR(INDEX('Inputs - Allowed'!$AI$8:$AT$158,MATCH($A69,'Inputs - Allowed'!$A$8:$A$158,0),MATCH(AJ$6,'Inputs - Allowed'!$AI$6:$AT$6,0)) / INDEX('Inputs - Allowed'!$AU$8:$AU$158,MATCH($A69,'Inputs - Allowed'!$A$8:$A$158,0))*$X69,0)</f>
        <v>0</v>
      </c>
      <c r="AK69" s="36"/>
    </row>
    <row r="70" spans="1:37">
      <c r="A70" s="42"/>
      <c r="B70" s="203"/>
      <c r="C70" s="203"/>
      <c r="D70" s="203"/>
      <c r="E70" s="203">
        <f>_xlfn.IFNA(INDEX('Inputs - Allowed'!$B$8:$AH$250,MATCH($A70,'Inputs - Allowed'!$A$8:$A$250,0),MATCH(E$6,'Inputs - Allowed'!$B$6:$AY$6,0)),0)</f>
        <v>0</v>
      </c>
      <c r="F70" s="203">
        <f>_xlfn.IFNA(INDEX('Inputs - Allowed'!$B$8:$AH$250,MATCH($A70,'Inputs - Allowed'!$A$8:$A$250,0),MATCH(F$6,'Inputs - Allowed'!$B$6:$AY$6,0)),0)</f>
        <v>0</v>
      </c>
      <c r="G70" s="203">
        <f>_xlfn.IFNA(INDEX('Inputs - Allowed'!$B$8:$AH$250,MATCH($A70,'Inputs - Allowed'!$A$8:$A$250,0),MATCH(G$6,'Inputs - Allowed'!$B$6:$AY$6,0)),0)</f>
        <v>0</v>
      </c>
      <c r="H70" s="203">
        <f>_xlfn.IFNA(INDEX('Inputs - Allowed'!$B$8:$AH$250,MATCH($A70,'Inputs - Allowed'!$A$8:$A$250,0),MATCH(H$6,'Inputs - Allowed'!$B$6:$AY$6,0)),0)</f>
        <v>0</v>
      </c>
      <c r="I70" s="203">
        <f>_xlfn.IFNA(INDEX('Inputs - Allowed'!$B$8:$AH$250,MATCH($A70,'Inputs - Allowed'!$A$8:$A$250,0),MATCH(I$6,'Inputs - Allowed'!$B$6:$AY$6,0)),0)</f>
        <v>0</v>
      </c>
      <c r="J70" s="203">
        <f t="shared" si="3"/>
        <v>0</v>
      </c>
      <c r="K70" s="203">
        <f t="shared" si="4"/>
        <v>0</v>
      </c>
      <c r="L70" s="203">
        <f>_xlfn.IFNA(INDEX('Inputs - Allowed'!$B$8:$AH$250,MATCH($A70,'Inputs - Allowed'!$A$8:$A$250,0),MATCH(L$6,'Inputs - Allowed'!$B$6:$AY$6,0)),0)</f>
        <v>0</v>
      </c>
      <c r="M70" s="203">
        <f>MAX(0,-_xlfn.IFNA(INDEX('Inputs - Actual'!$I$8:$O$158,MATCH($A70,'Inputs - Actual'!$A$8:$A$158,0),MATCH(M$6,'Inputs - Actual'!$I$6:$O$6,0))-INDEX('Inputs - Allowed'!$V$8:$AB$158,MATCH($A70,'Inputs - Allowed'!$A$8:$A$158,0),MATCH(M$6,'Inputs - Allowed'!$V$6:$AB$6,0)),0))</f>
        <v>0</v>
      </c>
      <c r="N70" s="129"/>
      <c r="O70" s="129"/>
      <c r="P70" s="129"/>
      <c r="Q70" s="129"/>
      <c r="R70" s="129"/>
      <c r="S70" s="129"/>
      <c r="T70" s="129"/>
      <c r="U70" s="129"/>
      <c r="V70" s="129"/>
      <c r="W70" s="129"/>
      <c r="X70" s="116">
        <f t="shared" si="5"/>
        <v>0</v>
      </c>
      <c r="Y70" s="76"/>
      <c r="Z70" s="76"/>
      <c r="AA70" s="116">
        <f>IFERROR(INDEX('Inputs - Allowed'!$AI$8:$AT$158,MATCH($A70,'Inputs - Allowed'!$A$8:$A$158,0),MATCH(AA$6,'Inputs - Allowed'!$AI$6:$AT$6,0)) / INDEX('Inputs - Allowed'!$AU$8:$AU$158,MATCH($A70,'Inputs - Allowed'!$A$8:$A$158,0))*$X70,0)</f>
        <v>0</v>
      </c>
      <c r="AB70" s="116">
        <f>IFERROR(INDEX('Inputs - Allowed'!$AI$8:$AT$158,MATCH($A70,'Inputs - Allowed'!$A$8:$A$158,0),MATCH(AB$6,'Inputs - Allowed'!$AI$6:$AT$6,0)) / INDEX('Inputs - Allowed'!$AU$8:$AU$158,MATCH($A70,'Inputs - Allowed'!$A$8:$A$158,0))*$X70,0)</f>
        <v>0</v>
      </c>
      <c r="AC70" s="116">
        <f>IFERROR(INDEX('Inputs - Allowed'!$AI$8:$AT$158,MATCH($A70,'Inputs - Allowed'!$A$8:$A$158,0),MATCH(AC$6,'Inputs - Allowed'!$AI$6:$AT$6,0)) / INDEX('Inputs - Allowed'!$AU$8:$AU$158,MATCH($A70,'Inputs - Allowed'!$A$8:$A$158,0))*$X70,0)</f>
        <v>0</v>
      </c>
      <c r="AD70" s="116">
        <f>IFERROR(INDEX('Inputs - Allowed'!$AI$8:$AT$158,MATCH($A70,'Inputs - Allowed'!$A$8:$A$158,0),MATCH(AD$6,'Inputs - Allowed'!$AI$6:$AT$6,0)) / INDEX('Inputs - Allowed'!$AU$8:$AU$158,MATCH($A70,'Inputs - Allowed'!$A$8:$A$158,0))*$X70,0)</f>
        <v>0</v>
      </c>
      <c r="AE70" s="116">
        <f>IFERROR(INDEX('Inputs - Allowed'!$AI$8:$AT$158,MATCH($A70,'Inputs - Allowed'!$A$8:$A$158,0),MATCH(AE$6,'Inputs - Allowed'!$AI$6:$AT$6,0)) / INDEX('Inputs - Allowed'!$AU$8:$AU$158,MATCH($A70,'Inputs - Allowed'!$A$8:$A$158,0))*$X70,0)</f>
        <v>0</v>
      </c>
      <c r="AF70" s="116">
        <f>IFERROR(INDEX('Inputs - Allowed'!$AI$8:$AT$158,MATCH($A70,'Inputs - Allowed'!$A$8:$A$158,0),MATCH(AF$6,'Inputs - Allowed'!$AI$6:$AT$6,0)) / INDEX('Inputs - Allowed'!$AU$8:$AU$158,MATCH($A70,'Inputs - Allowed'!$A$8:$A$158,0))*$X70,0)</f>
        <v>0</v>
      </c>
      <c r="AG70" s="116">
        <f>IFERROR(INDEX('Inputs - Allowed'!$AI$8:$AT$158,MATCH($A70,'Inputs - Allowed'!$A$8:$A$158,0),MATCH(AG$6,'Inputs - Allowed'!$AI$6:$AT$6,0)) / INDEX('Inputs - Allowed'!$AU$8:$AU$158,MATCH($A70,'Inputs - Allowed'!$A$8:$A$158,0))*$X70,0)</f>
        <v>0</v>
      </c>
      <c r="AH70" s="116">
        <f>IFERROR(INDEX('Inputs - Allowed'!$AI$8:$AT$158,MATCH($A70,'Inputs - Allowed'!$A$8:$A$158,0),MATCH(AH$6,'Inputs - Allowed'!$AI$6:$AT$6,0)) / INDEX('Inputs - Allowed'!$AU$8:$AU$158,MATCH($A70,'Inputs - Allowed'!$A$8:$A$158,0))*$X70,0)</f>
        <v>0</v>
      </c>
      <c r="AI70" s="116">
        <f>IFERROR(INDEX('Inputs - Allowed'!$AI$8:$AT$158,MATCH($A70,'Inputs - Allowed'!$A$8:$A$158,0),MATCH(AI$6,'Inputs - Allowed'!$AI$6:$AT$6,0)) / INDEX('Inputs - Allowed'!$AU$8:$AU$158,MATCH($A70,'Inputs - Allowed'!$A$8:$A$158,0))*$X70,0)</f>
        <v>0</v>
      </c>
      <c r="AJ70" s="116">
        <f>IFERROR(INDEX('Inputs - Allowed'!$AI$8:$AT$158,MATCH($A70,'Inputs - Allowed'!$A$8:$A$158,0),MATCH(AJ$6,'Inputs - Allowed'!$AI$6:$AT$6,0)) / INDEX('Inputs - Allowed'!$AU$8:$AU$158,MATCH($A70,'Inputs - Allowed'!$A$8:$A$158,0))*$X70,0)</f>
        <v>0</v>
      </c>
      <c r="AK70" s="36"/>
    </row>
    <row r="71" spans="1:37">
      <c r="A71" s="42"/>
      <c r="B71" s="203"/>
      <c r="C71" s="203"/>
      <c r="D71" s="203"/>
      <c r="E71" s="203">
        <f>_xlfn.IFNA(INDEX('Inputs - Allowed'!$B$8:$AH$250,MATCH($A71,'Inputs - Allowed'!$A$8:$A$250,0),MATCH(E$6,'Inputs - Allowed'!$B$6:$AY$6,0)),0)</f>
        <v>0</v>
      </c>
      <c r="F71" s="203">
        <f>_xlfn.IFNA(INDEX('Inputs - Allowed'!$B$8:$AH$250,MATCH($A71,'Inputs - Allowed'!$A$8:$A$250,0),MATCH(F$6,'Inputs - Allowed'!$B$6:$AY$6,0)),0)</f>
        <v>0</v>
      </c>
      <c r="G71" s="203">
        <f>_xlfn.IFNA(INDEX('Inputs - Allowed'!$B$8:$AH$250,MATCH($A71,'Inputs - Allowed'!$A$8:$A$250,0),MATCH(G$6,'Inputs - Allowed'!$B$6:$AY$6,0)),0)</f>
        <v>0</v>
      </c>
      <c r="H71" s="203">
        <f>_xlfn.IFNA(INDEX('Inputs - Allowed'!$B$8:$AH$250,MATCH($A71,'Inputs - Allowed'!$A$8:$A$250,0),MATCH(H$6,'Inputs - Allowed'!$B$6:$AY$6,0)),0)</f>
        <v>0</v>
      </c>
      <c r="I71" s="203">
        <f>_xlfn.IFNA(INDEX('Inputs - Allowed'!$B$8:$AH$250,MATCH($A71,'Inputs - Allowed'!$A$8:$A$250,0),MATCH(I$6,'Inputs - Allowed'!$B$6:$AY$6,0)),0)</f>
        <v>0</v>
      </c>
      <c r="J71" s="203">
        <f t="shared" si="3"/>
        <v>0</v>
      </c>
      <c r="K71" s="203">
        <f t="shared" si="4"/>
        <v>0</v>
      </c>
      <c r="L71" s="203">
        <f>_xlfn.IFNA(INDEX('Inputs - Allowed'!$B$8:$AH$250,MATCH($A71,'Inputs - Allowed'!$A$8:$A$250,0),MATCH(L$6,'Inputs - Allowed'!$B$6:$AY$6,0)),0)</f>
        <v>0</v>
      </c>
      <c r="M71" s="203">
        <f>MAX(0,-_xlfn.IFNA(INDEX('Inputs - Actual'!$I$8:$O$158,MATCH($A71,'Inputs - Actual'!$A$8:$A$158,0),MATCH(M$6,'Inputs - Actual'!$I$6:$O$6,0))-INDEX('Inputs - Allowed'!$V$8:$AB$158,MATCH($A71,'Inputs - Allowed'!$A$8:$A$158,0),MATCH(M$6,'Inputs - Allowed'!$V$6:$AB$6,0)),0))</f>
        <v>0</v>
      </c>
      <c r="N71" s="129"/>
      <c r="O71" s="129"/>
      <c r="P71" s="129"/>
      <c r="Q71" s="129"/>
      <c r="R71" s="129"/>
      <c r="S71" s="129"/>
      <c r="T71" s="129"/>
      <c r="U71" s="129"/>
      <c r="V71" s="129"/>
      <c r="W71" s="129"/>
      <c r="X71" s="116">
        <f t="shared" si="5"/>
        <v>0</v>
      </c>
      <c r="Y71" s="76"/>
      <c r="Z71" s="76"/>
      <c r="AA71" s="116">
        <f>IFERROR(INDEX('Inputs - Allowed'!$AI$8:$AT$158,MATCH($A71,'Inputs - Allowed'!$A$8:$A$158,0),MATCH(AA$6,'Inputs - Allowed'!$AI$6:$AT$6,0)) / INDEX('Inputs - Allowed'!$AU$8:$AU$158,MATCH($A71,'Inputs - Allowed'!$A$8:$A$158,0))*$X71,0)</f>
        <v>0</v>
      </c>
      <c r="AB71" s="116">
        <f>IFERROR(INDEX('Inputs - Allowed'!$AI$8:$AT$158,MATCH($A71,'Inputs - Allowed'!$A$8:$A$158,0),MATCH(AB$6,'Inputs - Allowed'!$AI$6:$AT$6,0)) / INDEX('Inputs - Allowed'!$AU$8:$AU$158,MATCH($A71,'Inputs - Allowed'!$A$8:$A$158,0))*$X71,0)</f>
        <v>0</v>
      </c>
      <c r="AC71" s="116">
        <f>IFERROR(INDEX('Inputs - Allowed'!$AI$8:$AT$158,MATCH($A71,'Inputs - Allowed'!$A$8:$A$158,0),MATCH(AC$6,'Inputs - Allowed'!$AI$6:$AT$6,0)) / INDEX('Inputs - Allowed'!$AU$8:$AU$158,MATCH($A71,'Inputs - Allowed'!$A$8:$A$158,0))*$X71,0)</f>
        <v>0</v>
      </c>
      <c r="AD71" s="116">
        <f>IFERROR(INDEX('Inputs - Allowed'!$AI$8:$AT$158,MATCH($A71,'Inputs - Allowed'!$A$8:$A$158,0),MATCH(AD$6,'Inputs - Allowed'!$AI$6:$AT$6,0)) / INDEX('Inputs - Allowed'!$AU$8:$AU$158,MATCH($A71,'Inputs - Allowed'!$A$8:$A$158,0))*$X71,0)</f>
        <v>0</v>
      </c>
      <c r="AE71" s="116">
        <f>IFERROR(INDEX('Inputs - Allowed'!$AI$8:$AT$158,MATCH($A71,'Inputs - Allowed'!$A$8:$A$158,0),MATCH(AE$6,'Inputs - Allowed'!$AI$6:$AT$6,0)) / INDEX('Inputs - Allowed'!$AU$8:$AU$158,MATCH($A71,'Inputs - Allowed'!$A$8:$A$158,0))*$X71,0)</f>
        <v>0</v>
      </c>
      <c r="AF71" s="116">
        <f>IFERROR(INDEX('Inputs - Allowed'!$AI$8:$AT$158,MATCH($A71,'Inputs - Allowed'!$A$8:$A$158,0),MATCH(AF$6,'Inputs - Allowed'!$AI$6:$AT$6,0)) / INDEX('Inputs - Allowed'!$AU$8:$AU$158,MATCH($A71,'Inputs - Allowed'!$A$8:$A$158,0))*$X71,0)</f>
        <v>0</v>
      </c>
      <c r="AG71" s="116">
        <f>IFERROR(INDEX('Inputs - Allowed'!$AI$8:$AT$158,MATCH($A71,'Inputs - Allowed'!$A$8:$A$158,0),MATCH(AG$6,'Inputs - Allowed'!$AI$6:$AT$6,0)) / INDEX('Inputs - Allowed'!$AU$8:$AU$158,MATCH($A71,'Inputs - Allowed'!$A$8:$A$158,0))*$X71,0)</f>
        <v>0</v>
      </c>
      <c r="AH71" s="116">
        <f>IFERROR(INDEX('Inputs - Allowed'!$AI$8:$AT$158,MATCH($A71,'Inputs - Allowed'!$A$8:$A$158,0),MATCH(AH$6,'Inputs - Allowed'!$AI$6:$AT$6,0)) / INDEX('Inputs - Allowed'!$AU$8:$AU$158,MATCH($A71,'Inputs - Allowed'!$A$8:$A$158,0))*$X71,0)</f>
        <v>0</v>
      </c>
      <c r="AI71" s="116">
        <f>IFERROR(INDEX('Inputs - Allowed'!$AI$8:$AT$158,MATCH($A71,'Inputs - Allowed'!$A$8:$A$158,0),MATCH(AI$6,'Inputs - Allowed'!$AI$6:$AT$6,0)) / INDEX('Inputs - Allowed'!$AU$8:$AU$158,MATCH($A71,'Inputs - Allowed'!$A$8:$A$158,0))*$X71,0)</f>
        <v>0</v>
      </c>
      <c r="AJ71" s="116">
        <f>IFERROR(INDEX('Inputs - Allowed'!$AI$8:$AT$158,MATCH($A71,'Inputs - Allowed'!$A$8:$A$158,0),MATCH(AJ$6,'Inputs - Allowed'!$AI$6:$AT$6,0)) / INDEX('Inputs - Allowed'!$AU$8:$AU$158,MATCH($A71,'Inputs - Allowed'!$A$8:$A$158,0))*$X71,0)</f>
        <v>0</v>
      </c>
      <c r="AK71" s="36"/>
    </row>
    <row r="72" spans="1:37">
      <c r="A72" s="42"/>
      <c r="B72" s="203"/>
      <c r="C72" s="203"/>
      <c r="D72" s="203"/>
      <c r="E72" s="203">
        <f>_xlfn.IFNA(INDEX('Inputs - Allowed'!$B$8:$AH$250,MATCH($A72,'Inputs - Allowed'!$A$8:$A$250,0),MATCH(E$6,'Inputs - Allowed'!$B$6:$AY$6,0)),0)</f>
        <v>0</v>
      </c>
      <c r="F72" s="203">
        <f>_xlfn.IFNA(INDEX('Inputs - Allowed'!$B$8:$AH$250,MATCH($A72,'Inputs - Allowed'!$A$8:$A$250,0),MATCH(F$6,'Inputs - Allowed'!$B$6:$AY$6,0)),0)</f>
        <v>0</v>
      </c>
      <c r="G72" s="203">
        <f>_xlfn.IFNA(INDEX('Inputs - Allowed'!$B$8:$AH$250,MATCH($A72,'Inputs - Allowed'!$A$8:$A$250,0),MATCH(G$6,'Inputs - Allowed'!$B$6:$AY$6,0)),0)</f>
        <v>0</v>
      </c>
      <c r="H72" s="203">
        <f>_xlfn.IFNA(INDEX('Inputs - Allowed'!$B$8:$AH$250,MATCH($A72,'Inputs - Allowed'!$A$8:$A$250,0),MATCH(H$6,'Inputs - Allowed'!$B$6:$AY$6,0)),0)</f>
        <v>0</v>
      </c>
      <c r="I72" s="203">
        <f>_xlfn.IFNA(INDEX('Inputs - Allowed'!$B$8:$AH$250,MATCH($A72,'Inputs - Allowed'!$A$8:$A$250,0),MATCH(I$6,'Inputs - Allowed'!$B$6:$AY$6,0)),0)</f>
        <v>0</v>
      </c>
      <c r="J72" s="203">
        <f t="shared" si="3"/>
        <v>0</v>
      </c>
      <c r="K72" s="203">
        <f t="shared" ref="K72:K103" si="6">IF(J72,"",I72)</f>
        <v>0</v>
      </c>
      <c r="L72" s="203">
        <f>_xlfn.IFNA(INDEX('Inputs - Allowed'!$B$8:$AH$250,MATCH($A72,'Inputs - Allowed'!$A$8:$A$250,0),MATCH(L$6,'Inputs - Allowed'!$B$6:$AY$6,0)),0)</f>
        <v>0</v>
      </c>
      <c r="M72" s="203">
        <f>MAX(0,-_xlfn.IFNA(INDEX('Inputs - Actual'!$I$8:$O$158,MATCH($A72,'Inputs - Actual'!$A$8:$A$158,0),MATCH(M$6,'Inputs - Actual'!$I$6:$O$6,0))-INDEX('Inputs - Allowed'!$V$8:$AB$158,MATCH($A72,'Inputs - Allowed'!$A$8:$A$158,0),MATCH(M$6,'Inputs - Allowed'!$V$6:$AB$6,0)),0))</f>
        <v>0</v>
      </c>
      <c r="N72" s="129"/>
      <c r="O72" s="129"/>
      <c r="P72" s="129"/>
      <c r="Q72" s="129"/>
      <c r="R72" s="129"/>
      <c r="S72" s="129"/>
      <c r="T72" s="129"/>
      <c r="U72" s="129"/>
      <c r="V72" s="129"/>
      <c r="W72" s="129"/>
      <c r="X72" s="116">
        <f t="shared" ref="X72:X103" si="7">(J72=FALSE)*(SUMPRODUCT(N72:R72,S72:W72)-L72*M72)*10^-6</f>
        <v>0</v>
      </c>
      <c r="Y72" s="76"/>
      <c r="Z72" s="76"/>
      <c r="AA72" s="116">
        <f>IFERROR(INDEX('Inputs - Allowed'!$AI$8:$AT$158,MATCH($A72,'Inputs - Allowed'!$A$8:$A$158,0),MATCH(AA$6,'Inputs - Allowed'!$AI$6:$AT$6,0)) / INDEX('Inputs - Allowed'!$AU$8:$AU$158,MATCH($A72,'Inputs - Allowed'!$A$8:$A$158,0))*$X72,0)</f>
        <v>0</v>
      </c>
      <c r="AB72" s="116">
        <f>IFERROR(INDEX('Inputs - Allowed'!$AI$8:$AT$158,MATCH($A72,'Inputs - Allowed'!$A$8:$A$158,0),MATCH(AB$6,'Inputs - Allowed'!$AI$6:$AT$6,0)) / INDEX('Inputs - Allowed'!$AU$8:$AU$158,MATCH($A72,'Inputs - Allowed'!$A$8:$A$158,0))*$X72,0)</f>
        <v>0</v>
      </c>
      <c r="AC72" s="116">
        <f>IFERROR(INDEX('Inputs - Allowed'!$AI$8:$AT$158,MATCH($A72,'Inputs - Allowed'!$A$8:$A$158,0),MATCH(AC$6,'Inputs - Allowed'!$AI$6:$AT$6,0)) / INDEX('Inputs - Allowed'!$AU$8:$AU$158,MATCH($A72,'Inputs - Allowed'!$A$8:$A$158,0))*$X72,0)</f>
        <v>0</v>
      </c>
      <c r="AD72" s="116">
        <f>IFERROR(INDEX('Inputs - Allowed'!$AI$8:$AT$158,MATCH($A72,'Inputs - Allowed'!$A$8:$A$158,0),MATCH(AD$6,'Inputs - Allowed'!$AI$6:$AT$6,0)) / INDEX('Inputs - Allowed'!$AU$8:$AU$158,MATCH($A72,'Inputs - Allowed'!$A$8:$A$158,0))*$X72,0)</f>
        <v>0</v>
      </c>
      <c r="AE72" s="116">
        <f>IFERROR(INDEX('Inputs - Allowed'!$AI$8:$AT$158,MATCH($A72,'Inputs - Allowed'!$A$8:$A$158,0),MATCH(AE$6,'Inputs - Allowed'!$AI$6:$AT$6,0)) / INDEX('Inputs - Allowed'!$AU$8:$AU$158,MATCH($A72,'Inputs - Allowed'!$A$8:$A$158,0))*$X72,0)</f>
        <v>0</v>
      </c>
      <c r="AF72" s="116">
        <f>IFERROR(INDEX('Inputs - Allowed'!$AI$8:$AT$158,MATCH($A72,'Inputs - Allowed'!$A$8:$A$158,0),MATCH(AF$6,'Inputs - Allowed'!$AI$6:$AT$6,0)) / INDEX('Inputs - Allowed'!$AU$8:$AU$158,MATCH($A72,'Inputs - Allowed'!$A$8:$A$158,0))*$X72,0)</f>
        <v>0</v>
      </c>
      <c r="AG72" s="116">
        <f>IFERROR(INDEX('Inputs - Allowed'!$AI$8:$AT$158,MATCH($A72,'Inputs - Allowed'!$A$8:$A$158,0),MATCH(AG$6,'Inputs - Allowed'!$AI$6:$AT$6,0)) / INDEX('Inputs - Allowed'!$AU$8:$AU$158,MATCH($A72,'Inputs - Allowed'!$A$8:$A$158,0))*$X72,0)</f>
        <v>0</v>
      </c>
      <c r="AH72" s="116">
        <f>IFERROR(INDEX('Inputs - Allowed'!$AI$8:$AT$158,MATCH($A72,'Inputs - Allowed'!$A$8:$A$158,0),MATCH(AH$6,'Inputs - Allowed'!$AI$6:$AT$6,0)) / INDEX('Inputs - Allowed'!$AU$8:$AU$158,MATCH($A72,'Inputs - Allowed'!$A$8:$A$158,0))*$X72,0)</f>
        <v>0</v>
      </c>
      <c r="AI72" s="116">
        <f>IFERROR(INDEX('Inputs - Allowed'!$AI$8:$AT$158,MATCH($A72,'Inputs - Allowed'!$A$8:$A$158,0),MATCH(AI$6,'Inputs - Allowed'!$AI$6:$AT$6,0)) / INDEX('Inputs - Allowed'!$AU$8:$AU$158,MATCH($A72,'Inputs - Allowed'!$A$8:$A$158,0))*$X72,0)</f>
        <v>0</v>
      </c>
      <c r="AJ72" s="116">
        <f>IFERROR(INDEX('Inputs - Allowed'!$AI$8:$AT$158,MATCH($A72,'Inputs - Allowed'!$A$8:$A$158,0),MATCH(AJ$6,'Inputs - Allowed'!$AI$6:$AT$6,0)) / INDEX('Inputs - Allowed'!$AU$8:$AU$158,MATCH($A72,'Inputs - Allowed'!$A$8:$A$158,0))*$X72,0)</f>
        <v>0</v>
      </c>
      <c r="AK72" s="36"/>
    </row>
    <row r="73" spans="1:37">
      <c r="A73" s="42"/>
      <c r="B73" s="203"/>
      <c r="C73" s="203"/>
      <c r="D73" s="203"/>
      <c r="E73" s="203">
        <f>_xlfn.IFNA(INDEX('Inputs - Allowed'!$B$8:$AH$250,MATCH($A73,'Inputs - Allowed'!$A$8:$A$250,0),MATCH(E$6,'Inputs - Allowed'!$B$6:$AY$6,0)),0)</f>
        <v>0</v>
      </c>
      <c r="F73" s="203">
        <f>_xlfn.IFNA(INDEX('Inputs - Allowed'!$B$8:$AH$250,MATCH($A73,'Inputs - Allowed'!$A$8:$A$250,0),MATCH(F$6,'Inputs - Allowed'!$B$6:$AY$6,0)),0)</f>
        <v>0</v>
      </c>
      <c r="G73" s="203">
        <f>_xlfn.IFNA(INDEX('Inputs - Allowed'!$B$8:$AH$250,MATCH($A73,'Inputs - Allowed'!$A$8:$A$250,0),MATCH(G$6,'Inputs - Allowed'!$B$6:$AY$6,0)),0)</f>
        <v>0</v>
      </c>
      <c r="H73" s="203">
        <f>_xlfn.IFNA(INDEX('Inputs - Allowed'!$B$8:$AH$250,MATCH($A73,'Inputs - Allowed'!$A$8:$A$250,0),MATCH(H$6,'Inputs - Allowed'!$B$6:$AY$6,0)),0)</f>
        <v>0</v>
      </c>
      <c r="I73" s="203">
        <f>_xlfn.IFNA(INDEX('Inputs - Allowed'!$B$8:$AH$250,MATCH($A73,'Inputs - Allowed'!$A$8:$A$250,0),MATCH(I$6,'Inputs - Allowed'!$B$6:$AY$6,0)),0)</f>
        <v>0</v>
      </c>
      <c r="J73" s="203">
        <f t="shared" si="3"/>
        <v>0</v>
      </c>
      <c r="K73" s="203">
        <f t="shared" si="6"/>
        <v>0</v>
      </c>
      <c r="L73" s="203">
        <f>_xlfn.IFNA(INDEX('Inputs - Allowed'!$B$8:$AH$250,MATCH($A73,'Inputs - Allowed'!$A$8:$A$250,0),MATCH(L$6,'Inputs - Allowed'!$B$6:$AY$6,0)),0)</f>
        <v>0</v>
      </c>
      <c r="M73" s="203">
        <f>MAX(0,-_xlfn.IFNA(INDEX('Inputs - Actual'!$I$8:$O$158,MATCH($A73,'Inputs - Actual'!$A$8:$A$158,0),MATCH(M$6,'Inputs - Actual'!$I$6:$O$6,0))-INDEX('Inputs - Allowed'!$V$8:$AB$158,MATCH($A73,'Inputs - Allowed'!$A$8:$A$158,0),MATCH(M$6,'Inputs - Allowed'!$V$6:$AB$6,0)),0))</f>
        <v>0</v>
      </c>
      <c r="N73" s="129"/>
      <c r="O73" s="129"/>
      <c r="P73" s="129"/>
      <c r="Q73" s="129"/>
      <c r="R73" s="129"/>
      <c r="S73" s="129"/>
      <c r="T73" s="129"/>
      <c r="U73" s="129"/>
      <c r="V73" s="129"/>
      <c r="W73" s="129"/>
      <c r="X73" s="116">
        <f t="shared" si="7"/>
        <v>0</v>
      </c>
      <c r="Y73" s="76"/>
      <c r="Z73" s="76"/>
      <c r="AA73" s="116">
        <f>IFERROR(INDEX('Inputs - Allowed'!$AI$8:$AT$158,MATCH($A73,'Inputs - Allowed'!$A$8:$A$158,0),MATCH(AA$6,'Inputs - Allowed'!$AI$6:$AT$6,0)) / INDEX('Inputs - Allowed'!$AU$8:$AU$158,MATCH($A73,'Inputs - Allowed'!$A$8:$A$158,0))*$X73,0)</f>
        <v>0</v>
      </c>
      <c r="AB73" s="116">
        <f>IFERROR(INDEX('Inputs - Allowed'!$AI$8:$AT$158,MATCH($A73,'Inputs - Allowed'!$A$8:$A$158,0),MATCH(AB$6,'Inputs - Allowed'!$AI$6:$AT$6,0)) / INDEX('Inputs - Allowed'!$AU$8:$AU$158,MATCH($A73,'Inputs - Allowed'!$A$8:$A$158,0))*$X73,0)</f>
        <v>0</v>
      </c>
      <c r="AC73" s="116">
        <f>IFERROR(INDEX('Inputs - Allowed'!$AI$8:$AT$158,MATCH($A73,'Inputs - Allowed'!$A$8:$A$158,0),MATCH(AC$6,'Inputs - Allowed'!$AI$6:$AT$6,0)) / INDEX('Inputs - Allowed'!$AU$8:$AU$158,MATCH($A73,'Inputs - Allowed'!$A$8:$A$158,0))*$X73,0)</f>
        <v>0</v>
      </c>
      <c r="AD73" s="116">
        <f>IFERROR(INDEX('Inputs - Allowed'!$AI$8:$AT$158,MATCH($A73,'Inputs - Allowed'!$A$8:$A$158,0),MATCH(AD$6,'Inputs - Allowed'!$AI$6:$AT$6,0)) / INDEX('Inputs - Allowed'!$AU$8:$AU$158,MATCH($A73,'Inputs - Allowed'!$A$8:$A$158,0))*$X73,0)</f>
        <v>0</v>
      </c>
      <c r="AE73" s="116">
        <f>IFERROR(INDEX('Inputs - Allowed'!$AI$8:$AT$158,MATCH($A73,'Inputs - Allowed'!$A$8:$A$158,0),MATCH(AE$6,'Inputs - Allowed'!$AI$6:$AT$6,0)) / INDEX('Inputs - Allowed'!$AU$8:$AU$158,MATCH($A73,'Inputs - Allowed'!$A$8:$A$158,0))*$X73,0)</f>
        <v>0</v>
      </c>
      <c r="AF73" s="116">
        <f>IFERROR(INDEX('Inputs - Allowed'!$AI$8:$AT$158,MATCH($A73,'Inputs - Allowed'!$A$8:$A$158,0),MATCH(AF$6,'Inputs - Allowed'!$AI$6:$AT$6,0)) / INDEX('Inputs - Allowed'!$AU$8:$AU$158,MATCH($A73,'Inputs - Allowed'!$A$8:$A$158,0))*$X73,0)</f>
        <v>0</v>
      </c>
      <c r="AG73" s="116">
        <f>IFERROR(INDEX('Inputs - Allowed'!$AI$8:$AT$158,MATCH($A73,'Inputs - Allowed'!$A$8:$A$158,0),MATCH(AG$6,'Inputs - Allowed'!$AI$6:$AT$6,0)) / INDEX('Inputs - Allowed'!$AU$8:$AU$158,MATCH($A73,'Inputs - Allowed'!$A$8:$A$158,0))*$X73,0)</f>
        <v>0</v>
      </c>
      <c r="AH73" s="116">
        <f>IFERROR(INDEX('Inputs - Allowed'!$AI$8:$AT$158,MATCH($A73,'Inputs - Allowed'!$A$8:$A$158,0),MATCH(AH$6,'Inputs - Allowed'!$AI$6:$AT$6,0)) / INDEX('Inputs - Allowed'!$AU$8:$AU$158,MATCH($A73,'Inputs - Allowed'!$A$8:$A$158,0))*$X73,0)</f>
        <v>0</v>
      </c>
      <c r="AI73" s="116">
        <f>IFERROR(INDEX('Inputs - Allowed'!$AI$8:$AT$158,MATCH($A73,'Inputs - Allowed'!$A$8:$A$158,0),MATCH(AI$6,'Inputs - Allowed'!$AI$6:$AT$6,0)) / INDEX('Inputs - Allowed'!$AU$8:$AU$158,MATCH($A73,'Inputs - Allowed'!$A$8:$A$158,0))*$X73,0)</f>
        <v>0</v>
      </c>
      <c r="AJ73" s="116">
        <f>IFERROR(INDEX('Inputs - Allowed'!$AI$8:$AT$158,MATCH($A73,'Inputs - Allowed'!$A$8:$A$158,0),MATCH(AJ$6,'Inputs - Allowed'!$AI$6:$AT$6,0)) / INDEX('Inputs - Allowed'!$AU$8:$AU$158,MATCH($A73,'Inputs - Allowed'!$A$8:$A$158,0))*$X73,0)</f>
        <v>0</v>
      </c>
      <c r="AK73" s="36"/>
    </row>
    <row r="74" spans="1:37">
      <c r="A74" s="42"/>
      <c r="B74" s="203"/>
      <c r="C74" s="203"/>
      <c r="D74" s="203"/>
      <c r="E74" s="203">
        <f>_xlfn.IFNA(INDEX('Inputs - Allowed'!$B$8:$AH$250,MATCH($A74,'Inputs - Allowed'!$A$8:$A$250,0),MATCH(E$6,'Inputs - Allowed'!$B$6:$AY$6,0)),0)</f>
        <v>0</v>
      </c>
      <c r="F74" s="203">
        <f>_xlfn.IFNA(INDEX('Inputs - Allowed'!$B$8:$AH$250,MATCH($A74,'Inputs - Allowed'!$A$8:$A$250,0),MATCH(F$6,'Inputs - Allowed'!$B$6:$AY$6,0)),0)</f>
        <v>0</v>
      </c>
      <c r="G74" s="203">
        <f>_xlfn.IFNA(INDEX('Inputs - Allowed'!$B$8:$AH$250,MATCH($A74,'Inputs - Allowed'!$A$8:$A$250,0),MATCH(G$6,'Inputs - Allowed'!$B$6:$AY$6,0)),0)</f>
        <v>0</v>
      </c>
      <c r="H74" s="203">
        <f>_xlfn.IFNA(INDEX('Inputs - Allowed'!$B$8:$AH$250,MATCH($A74,'Inputs - Allowed'!$A$8:$A$250,0),MATCH(H$6,'Inputs - Allowed'!$B$6:$AY$6,0)),0)</f>
        <v>0</v>
      </c>
      <c r="I74" s="203">
        <f>_xlfn.IFNA(INDEX('Inputs - Allowed'!$B$8:$AH$250,MATCH($A74,'Inputs - Allowed'!$A$8:$A$250,0),MATCH(I$6,'Inputs - Allowed'!$B$6:$AY$6,0)),0)</f>
        <v>0</v>
      </c>
      <c r="J74" s="203">
        <f t="shared" si="3"/>
        <v>0</v>
      </c>
      <c r="K74" s="203">
        <f t="shared" si="6"/>
        <v>0</v>
      </c>
      <c r="L74" s="203">
        <f>_xlfn.IFNA(INDEX('Inputs - Allowed'!$B$8:$AH$250,MATCH($A74,'Inputs - Allowed'!$A$8:$A$250,0),MATCH(L$6,'Inputs - Allowed'!$B$6:$AY$6,0)),0)</f>
        <v>0</v>
      </c>
      <c r="M74" s="203">
        <f>MAX(0,-_xlfn.IFNA(INDEX('Inputs - Actual'!$I$8:$O$158,MATCH($A74,'Inputs - Actual'!$A$8:$A$158,0),MATCH(M$6,'Inputs - Actual'!$I$6:$O$6,0))-INDEX('Inputs - Allowed'!$V$8:$AB$158,MATCH($A74,'Inputs - Allowed'!$A$8:$A$158,0),MATCH(M$6,'Inputs - Allowed'!$V$6:$AB$6,0)),0))</f>
        <v>0</v>
      </c>
      <c r="N74" s="129"/>
      <c r="O74" s="129"/>
      <c r="P74" s="129"/>
      <c r="Q74" s="129"/>
      <c r="R74" s="129"/>
      <c r="S74" s="129"/>
      <c r="T74" s="129"/>
      <c r="U74" s="129"/>
      <c r="V74" s="129"/>
      <c r="W74" s="129"/>
      <c r="X74" s="116">
        <f t="shared" si="7"/>
        <v>0</v>
      </c>
      <c r="Y74" s="76"/>
      <c r="Z74" s="76"/>
      <c r="AA74" s="116">
        <f>IFERROR(INDEX('Inputs - Allowed'!$AI$8:$AT$158,MATCH($A74,'Inputs - Allowed'!$A$8:$A$158,0),MATCH(AA$6,'Inputs - Allowed'!$AI$6:$AT$6,0)) / INDEX('Inputs - Allowed'!$AU$8:$AU$158,MATCH($A74,'Inputs - Allowed'!$A$8:$A$158,0))*$X74,0)</f>
        <v>0</v>
      </c>
      <c r="AB74" s="116">
        <f>IFERROR(INDEX('Inputs - Allowed'!$AI$8:$AT$158,MATCH($A74,'Inputs - Allowed'!$A$8:$A$158,0),MATCH(AB$6,'Inputs - Allowed'!$AI$6:$AT$6,0)) / INDEX('Inputs - Allowed'!$AU$8:$AU$158,MATCH($A74,'Inputs - Allowed'!$A$8:$A$158,0))*$X74,0)</f>
        <v>0</v>
      </c>
      <c r="AC74" s="116">
        <f>IFERROR(INDEX('Inputs - Allowed'!$AI$8:$AT$158,MATCH($A74,'Inputs - Allowed'!$A$8:$A$158,0),MATCH(AC$6,'Inputs - Allowed'!$AI$6:$AT$6,0)) / INDEX('Inputs - Allowed'!$AU$8:$AU$158,MATCH($A74,'Inputs - Allowed'!$A$8:$A$158,0))*$X74,0)</f>
        <v>0</v>
      </c>
      <c r="AD74" s="116">
        <f>IFERROR(INDEX('Inputs - Allowed'!$AI$8:$AT$158,MATCH($A74,'Inputs - Allowed'!$A$8:$A$158,0),MATCH(AD$6,'Inputs - Allowed'!$AI$6:$AT$6,0)) / INDEX('Inputs - Allowed'!$AU$8:$AU$158,MATCH($A74,'Inputs - Allowed'!$A$8:$A$158,0))*$X74,0)</f>
        <v>0</v>
      </c>
      <c r="AE74" s="116">
        <f>IFERROR(INDEX('Inputs - Allowed'!$AI$8:$AT$158,MATCH($A74,'Inputs - Allowed'!$A$8:$A$158,0),MATCH(AE$6,'Inputs - Allowed'!$AI$6:$AT$6,0)) / INDEX('Inputs - Allowed'!$AU$8:$AU$158,MATCH($A74,'Inputs - Allowed'!$A$8:$A$158,0))*$X74,0)</f>
        <v>0</v>
      </c>
      <c r="AF74" s="116">
        <f>IFERROR(INDEX('Inputs - Allowed'!$AI$8:$AT$158,MATCH($A74,'Inputs - Allowed'!$A$8:$A$158,0),MATCH(AF$6,'Inputs - Allowed'!$AI$6:$AT$6,0)) / INDEX('Inputs - Allowed'!$AU$8:$AU$158,MATCH($A74,'Inputs - Allowed'!$A$8:$A$158,0))*$X74,0)</f>
        <v>0</v>
      </c>
      <c r="AG74" s="116">
        <f>IFERROR(INDEX('Inputs - Allowed'!$AI$8:$AT$158,MATCH($A74,'Inputs - Allowed'!$A$8:$A$158,0),MATCH(AG$6,'Inputs - Allowed'!$AI$6:$AT$6,0)) / INDEX('Inputs - Allowed'!$AU$8:$AU$158,MATCH($A74,'Inputs - Allowed'!$A$8:$A$158,0))*$X74,0)</f>
        <v>0</v>
      </c>
      <c r="AH74" s="116">
        <f>IFERROR(INDEX('Inputs - Allowed'!$AI$8:$AT$158,MATCH($A74,'Inputs - Allowed'!$A$8:$A$158,0),MATCH(AH$6,'Inputs - Allowed'!$AI$6:$AT$6,0)) / INDEX('Inputs - Allowed'!$AU$8:$AU$158,MATCH($A74,'Inputs - Allowed'!$A$8:$A$158,0))*$X74,0)</f>
        <v>0</v>
      </c>
      <c r="AI74" s="116">
        <f>IFERROR(INDEX('Inputs - Allowed'!$AI$8:$AT$158,MATCH($A74,'Inputs - Allowed'!$A$8:$A$158,0),MATCH(AI$6,'Inputs - Allowed'!$AI$6:$AT$6,0)) / INDEX('Inputs - Allowed'!$AU$8:$AU$158,MATCH($A74,'Inputs - Allowed'!$A$8:$A$158,0))*$X74,0)</f>
        <v>0</v>
      </c>
      <c r="AJ74" s="116">
        <f>IFERROR(INDEX('Inputs - Allowed'!$AI$8:$AT$158,MATCH($A74,'Inputs - Allowed'!$A$8:$A$158,0),MATCH(AJ$6,'Inputs - Allowed'!$AI$6:$AT$6,0)) / INDEX('Inputs - Allowed'!$AU$8:$AU$158,MATCH($A74,'Inputs - Allowed'!$A$8:$A$158,0))*$X74,0)</f>
        <v>0</v>
      </c>
      <c r="AK74" s="36"/>
    </row>
    <row r="75" spans="1:37">
      <c r="A75" s="42"/>
      <c r="B75" s="203"/>
      <c r="C75" s="203"/>
      <c r="D75" s="203"/>
      <c r="E75" s="203">
        <f>_xlfn.IFNA(INDEX('Inputs - Allowed'!$B$8:$AH$250,MATCH($A75,'Inputs - Allowed'!$A$8:$A$250,0),MATCH(E$6,'Inputs - Allowed'!$B$6:$AY$6,0)),0)</f>
        <v>0</v>
      </c>
      <c r="F75" s="203">
        <f>_xlfn.IFNA(INDEX('Inputs - Allowed'!$B$8:$AH$250,MATCH($A75,'Inputs - Allowed'!$A$8:$A$250,0),MATCH(F$6,'Inputs - Allowed'!$B$6:$AY$6,0)),0)</f>
        <v>0</v>
      </c>
      <c r="G75" s="203">
        <f>_xlfn.IFNA(INDEX('Inputs - Allowed'!$B$8:$AH$250,MATCH($A75,'Inputs - Allowed'!$A$8:$A$250,0),MATCH(G$6,'Inputs - Allowed'!$B$6:$AY$6,0)),0)</f>
        <v>0</v>
      </c>
      <c r="H75" s="203">
        <f>_xlfn.IFNA(INDEX('Inputs - Allowed'!$B$8:$AH$250,MATCH($A75,'Inputs - Allowed'!$A$8:$A$250,0),MATCH(H$6,'Inputs - Allowed'!$B$6:$AY$6,0)),0)</f>
        <v>0</v>
      </c>
      <c r="I75" s="203">
        <f>_xlfn.IFNA(INDEX('Inputs - Allowed'!$B$8:$AH$250,MATCH($A75,'Inputs - Allowed'!$A$8:$A$250,0),MATCH(I$6,'Inputs - Allowed'!$B$6:$AY$6,0)),0)</f>
        <v>0</v>
      </c>
      <c r="J75" s="203">
        <f t="shared" si="3"/>
        <v>0</v>
      </c>
      <c r="K75" s="203">
        <f t="shared" si="6"/>
        <v>0</v>
      </c>
      <c r="L75" s="203">
        <f>_xlfn.IFNA(INDEX('Inputs - Allowed'!$B$8:$AH$250,MATCH($A75,'Inputs - Allowed'!$A$8:$A$250,0),MATCH(L$6,'Inputs - Allowed'!$B$6:$AY$6,0)),0)</f>
        <v>0</v>
      </c>
      <c r="M75" s="203">
        <f>MAX(0,-_xlfn.IFNA(INDEX('Inputs - Actual'!$I$8:$O$158,MATCH($A75,'Inputs - Actual'!$A$8:$A$158,0),MATCH(M$6,'Inputs - Actual'!$I$6:$O$6,0))-INDEX('Inputs - Allowed'!$V$8:$AB$158,MATCH($A75,'Inputs - Allowed'!$A$8:$A$158,0),MATCH(M$6,'Inputs - Allowed'!$V$6:$AB$6,0)),0))</f>
        <v>0</v>
      </c>
      <c r="N75" s="129"/>
      <c r="O75" s="129"/>
      <c r="P75" s="129"/>
      <c r="Q75" s="129"/>
      <c r="R75" s="129"/>
      <c r="S75" s="129"/>
      <c r="T75" s="129"/>
      <c r="U75" s="129"/>
      <c r="V75" s="129"/>
      <c r="W75" s="129"/>
      <c r="X75" s="116">
        <f t="shared" si="7"/>
        <v>0</v>
      </c>
      <c r="Y75" s="76"/>
      <c r="Z75" s="76"/>
      <c r="AA75" s="116">
        <f>IFERROR(INDEX('Inputs - Allowed'!$AI$8:$AT$158,MATCH($A75,'Inputs - Allowed'!$A$8:$A$158,0),MATCH(AA$6,'Inputs - Allowed'!$AI$6:$AT$6,0)) / INDEX('Inputs - Allowed'!$AU$8:$AU$158,MATCH($A75,'Inputs - Allowed'!$A$8:$A$158,0))*$X75,0)</f>
        <v>0</v>
      </c>
      <c r="AB75" s="116">
        <f>IFERROR(INDEX('Inputs - Allowed'!$AI$8:$AT$158,MATCH($A75,'Inputs - Allowed'!$A$8:$A$158,0),MATCH(AB$6,'Inputs - Allowed'!$AI$6:$AT$6,0)) / INDEX('Inputs - Allowed'!$AU$8:$AU$158,MATCH($A75,'Inputs - Allowed'!$A$8:$A$158,0))*$X75,0)</f>
        <v>0</v>
      </c>
      <c r="AC75" s="116">
        <f>IFERROR(INDEX('Inputs - Allowed'!$AI$8:$AT$158,MATCH($A75,'Inputs - Allowed'!$A$8:$A$158,0),MATCH(AC$6,'Inputs - Allowed'!$AI$6:$AT$6,0)) / INDEX('Inputs - Allowed'!$AU$8:$AU$158,MATCH($A75,'Inputs - Allowed'!$A$8:$A$158,0))*$X75,0)</f>
        <v>0</v>
      </c>
      <c r="AD75" s="116">
        <f>IFERROR(INDEX('Inputs - Allowed'!$AI$8:$AT$158,MATCH($A75,'Inputs - Allowed'!$A$8:$A$158,0),MATCH(AD$6,'Inputs - Allowed'!$AI$6:$AT$6,0)) / INDEX('Inputs - Allowed'!$AU$8:$AU$158,MATCH($A75,'Inputs - Allowed'!$A$8:$A$158,0))*$X75,0)</f>
        <v>0</v>
      </c>
      <c r="AE75" s="116">
        <f>IFERROR(INDEX('Inputs - Allowed'!$AI$8:$AT$158,MATCH($A75,'Inputs - Allowed'!$A$8:$A$158,0),MATCH(AE$6,'Inputs - Allowed'!$AI$6:$AT$6,0)) / INDEX('Inputs - Allowed'!$AU$8:$AU$158,MATCH($A75,'Inputs - Allowed'!$A$8:$A$158,0))*$X75,0)</f>
        <v>0</v>
      </c>
      <c r="AF75" s="116">
        <f>IFERROR(INDEX('Inputs - Allowed'!$AI$8:$AT$158,MATCH($A75,'Inputs - Allowed'!$A$8:$A$158,0),MATCH(AF$6,'Inputs - Allowed'!$AI$6:$AT$6,0)) / INDEX('Inputs - Allowed'!$AU$8:$AU$158,MATCH($A75,'Inputs - Allowed'!$A$8:$A$158,0))*$X75,0)</f>
        <v>0</v>
      </c>
      <c r="AG75" s="116">
        <f>IFERROR(INDEX('Inputs - Allowed'!$AI$8:$AT$158,MATCH($A75,'Inputs - Allowed'!$A$8:$A$158,0),MATCH(AG$6,'Inputs - Allowed'!$AI$6:$AT$6,0)) / INDEX('Inputs - Allowed'!$AU$8:$AU$158,MATCH($A75,'Inputs - Allowed'!$A$8:$A$158,0))*$X75,0)</f>
        <v>0</v>
      </c>
      <c r="AH75" s="116">
        <f>IFERROR(INDEX('Inputs - Allowed'!$AI$8:$AT$158,MATCH($A75,'Inputs - Allowed'!$A$8:$A$158,0),MATCH(AH$6,'Inputs - Allowed'!$AI$6:$AT$6,0)) / INDEX('Inputs - Allowed'!$AU$8:$AU$158,MATCH($A75,'Inputs - Allowed'!$A$8:$A$158,0))*$X75,0)</f>
        <v>0</v>
      </c>
      <c r="AI75" s="116">
        <f>IFERROR(INDEX('Inputs - Allowed'!$AI$8:$AT$158,MATCH($A75,'Inputs - Allowed'!$A$8:$A$158,0),MATCH(AI$6,'Inputs - Allowed'!$AI$6:$AT$6,0)) / INDEX('Inputs - Allowed'!$AU$8:$AU$158,MATCH($A75,'Inputs - Allowed'!$A$8:$A$158,0))*$X75,0)</f>
        <v>0</v>
      </c>
      <c r="AJ75" s="116">
        <f>IFERROR(INDEX('Inputs - Allowed'!$AI$8:$AT$158,MATCH($A75,'Inputs - Allowed'!$A$8:$A$158,0),MATCH(AJ$6,'Inputs - Allowed'!$AI$6:$AT$6,0)) / INDEX('Inputs - Allowed'!$AU$8:$AU$158,MATCH($A75,'Inputs - Allowed'!$A$8:$A$158,0))*$X75,0)</f>
        <v>0</v>
      </c>
      <c r="AK75" s="36"/>
    </row>
    <row r="76" spans="1:37">
      <c r="A76" s="42"/>
      <c r="B76" s="203"/>
      <c r="C76" s="203"/>
      <c r="D76" s="203"/>
      <c r="E76" s="203">
        <f>_xlfn.IFNA(INDEX('Inputs - Allowed'!$B$8:$AH$250,MATCH($A76,'Inputs - Allowed'!$A$8:$A$250,0),MATCH(E$6,'Inputs - Allowed'!$B$6:$AY$6,0)),0)</f>
        <v>0</v>
      </c>
      <c r="F76" s="203">
        <f>_xlfn.IFNA(INDEX('Inputs - Allowed'!$B$8:$AH$250,MATCH($A76,'Inputs - Allowed'!$A$8:$A$250,0),MATCH(F$6,'Inputs - Allowed'!$B$6:$AY$6,0)),0)</f>
        <v>0</v>
      </c>
      <c r="G76" s="203">
        <f>_xlfn.IFNA(INDEX('Inputs - Allowed'!$B$8:$AH$250,MATCH($A76,'Inputs - Allowed'!$A$8:$A$250,0),MATCH(G$6,'Inputs - Allowed'!$B$6:$AY$6,0)),0)</f>
        <v>0</v>
      </c>
      <c r="H76" s="203">
        <f>_xlfn.IFNA(INDEX('Inputs - Allowed'!$B$8:$AH$250,MATCH($A76,'Inputs - Allowed'!$A$8:$A$250,0),MATCH(H$6,'Inputs - Allowed'!$B$6:$AY$6,0)),0)</f>
        <v>0</v>
      </c>
      <c r="I76" s="203">
        <f>_xlfn.IFNA(INDEX('Inputs - Allowed'!$B$8:$AH$250,MATCH($A76,'Inputs - Allowed'!$A$8:$A$250,0),MATCH(I$6,'Inputs - Allowed'!$B$6:$AY$6,0)),0)</f>
        <v>0</v>
      </c>
      <c r="J76" s="203">
        <f t="shared" si="3"/>
        <v>0</v>
      </c>
      <c r="K76" s="203">
        <f t="shared" si="6"/>
        <v>0</v>
      </c>
      <c r="L76" s="203">
        <f>_xlfn.IFNA(INDEX('Inputs - Allowed'!$B$8:$AH$250,MATCH($A76,'Inputs - Allowed'!$A$8:$A$250,0),MATCH(L$6,'Inputs - Allowed'!$B$6:$AY$6,0)),0)</f>
        <v>0</v>
      </c>
      <c r="M76" s="203">
        <f>MAX(0,-_xlfn.IFNA(INDEX('Inputs - Actual'!$I$8:$O$158,MATCH($A76,'Inputs - Actual'!$A$8:$A$158,0),MATCH(M$6,'Inputs - Actual'!$I$6:$O$6,0))-INDEX('Inputs - Allowed'!$V$8:$AB$158,MATCH($A76,'Inputs - Allowed'!$A$8:$A$158,0),MATCH(M$6,'Inputs - Allowed'!$V$6:$AB$6,0)),0))</f>
        <v>0</v>
      </c>
      <c r="N76" s="129"/>
      <c r="O76" s="129"/>
      <c r="P76" s="129"/>
      <c r="Q76" s="129"/>
      <c r="R76" s="129"/>
      <c r="S76" s="129"/>
      <c r="T76" s="129"/>
      <c r="U76" s="129"/>
      <c r="V76" s="129"/>
      <c r="W76" s="129"/>
      <c r="X76" s="116">
        <f t="shared" si="7"/>
        <v>0</v>
      </c>
      <c r="Y76" s="76"/>
      <c r="Z76" s="76"/>
      <c r="AA76" s="116">
        <f>IFERROR(INDEX('Inputs - Allowed'!$AI$8:$AT$158,MATCH($A76,'Inputs - Allowed'!$A$8:$A$158,0),MATCH(AA$6,'Inputs - Allowed'!$AI$6:$AT$6,0)) / INDEX('Inputs - Allowed'!$AU$8:$AU$158,MATCH($A76,'Inputs - Allowed'!$A$8:$A$158,0))*$X76,0)</f>
        <v>0</v>
      </c>
      <c r="AB76" s="116">
        <f>IFERROR(INDEX('Inputs - Allowed'!$AI$8:$AT$158,MATCH($A76,'Inputs - Allowed'!$A$8:$A$158,0),MATCH(AB$6,'Inputs - Allowed'!$AI$6:$AT$6,0)) / INDEX('Inputs - Allowed'!$AU$8:$AU$158,MATCH($A76,'Inputs - Allowed'!$A$8:$A$158,0))*$X76,0)</f>
        <v>0</v>
      </c>
      <c r="AC76" s="116">
        <f>IFERROR(INDEX('Inputs - Allowed'!$AI$8:$AT$158,MATCH($A76,'Inputs - Allowed'!$A$8:$A$158,0),MATCH(AC$6,'Inputs - Allowed'!$AI$6:$AT$6,0)) / INDEX('Inputs - Allowed'!$AU$8:$AU$158,MATCH($A76,'Inputs - Allowed'!$A$8:$A$158,0))*$X76,0)</f>
        <v>0</v>
      </c>
      <c r="AD76" s="116">
        <f>IFERROR(INDEX('Inputs - Allowed'!$AI$8:$AT$158,MATCH($A76,'Inputs - Allowed'!$A$8:$A$158,0),MATCH(AD$6,'Inputs - Allowed'!$AI$6:$AT$6,0)) / INDEX('Inputs - Allowed'!$AU$8:$AU$158,MATCH($A76,'Inputs - Allowed'!$A$8:$A$158,0))*$X76,0)</f>
        <v>0</v>
      </c>
      <c r="AE76" s="116">
        <f>IFERROR(INDEX('Inputs - Allowed'!$AI$8:$AT$158,MATCH($A76,'Inputs - Allowed'!$A$8:$A$158,0),MATCH(AE$6,'Inputs - Allowed'!$AI$6:$AT$6,0)) / INDEX('Inputs - Allowed'!$AU$8:$AU$158,MATCH($A76,'Inputs - Allowed'!$A$8:$A$158,0))*$X76,0)</f>
        <v>0</v>
      </c>
      <c r="AF76" s="116">
        <f>IFERROR(INDEX('Inputs - Allowed'!$AI$8:$AT$158,MATCH($A76,'Inputs - Allowed'!$A$8:$A$158,0),MATCH(AF$6,'Inputs - Allowed'!$AI$6:$AT$6,0)) / INDEX('Inputs - Allowed'!$AU$8:$AU$158,MATCH($A76,'Inputs - Allowed'!$A$8:$A$158,0))*$X76,0)</f>
        <v>0</v>
      </c>
      <c r="AG76" s="116">
        <f>IFERROR(INDEX('Inputs - Allowed'!$AI$8:$AT$158,MATCH($A76,'Inputs - Allowed'!$A$8:$A$158,0),MATCH(AG$6,'Inputs - Allowed'!$AI$6:$AT$6,0)) / INDEX('Inputs - Allowed'!$AU$8:$AU$158,MATCH($A76,'Inputs - Allowed'!$A$8:$A$158,0))*$X76,0)</f>
        <v>0</v>
      </c>
      <c r="AH76" s="116">
        <f>IFERROR(INDEX('Inputs - Allowed'!$AI$8:$AT$158,MATCH($A76,'Inputs - Allowed'!$A$8:$A$158,0),MATCH(AH$6,'Inputs - Allowed'!$AI$6:$AT$6,0)) / INDEX('Inputs - Allowed'!$AU$8:$AU$158,MATCH($A76,'Inputs - Allowed'!$A$8:$A$158,0))*$X76,0)</f>
        <v>0</v>
      </c>
      <c r="AI76" s="116">
        <f>IFERROR(INDEX('Inputs - Allowed'!$AI$8:$AT$158,MATCH($A76,'Inputs - Allowed'!$A$8:$A$158,0),MATCH(AI$6,'Inputs - Allowed'!$AI$6:$AT$6,0)) / INDEX('Inputs - Allowed'!$AU$8:$AU$158,MATCH($A76,'Inputs - Allowed'!$A$8:$A$158,0))*$X76,0)</f>
        <v>0</v>
      </c>
      <c r="AJ76" s="116">
        <f>IFERROR(INDEX('Inputs - Allowed'!$AI$8:$AT$158,MATCH($A76,'Inputs - Allowed'!$A$8:$A$158,0),MATCH(AJ$6,'Inputs - Allowed'!$AI$6:$AT$6,0)) / INDEX('Inputs - Allowed'!$AU$8:$AU$158,MATCH($A76,'Inputs - Allowed'!$A$8:$A$158,0))*$X76,0)</f>
        <v>0</v>
      </c>
      <c r="AK76" s="36"/>
    </row>
    <row r="77" spans="1:37">
      <c r="A77" s="42"/>
      <c r="B77" s="203"/>
      <c r="C77" s="203"/>
      <c r="D77" s="203"/>
      <c r="E77" s="203">
        <f>_xlfn.IFNA(INDEX('Inputs - Allowed'!$B$8:$AH$250,MATCH($A77,'Inputs - Allowed'!$A$8:$A$250,0),MATCH(E$6,'Inputs - Allowed'!$B$6:$AY$6,0)),0)</f>
        <v>0</v>
      </c>
      <c r="F77" s="203">
        <f>_xlfn.IFNA(INDEX('Inputs - Allowed'!$B$8:$AH$250,MATCH($A77,'Inputs - Allowed'!$A$8:$A$250,0),MATCH(F$6,'Inputs - Allowed'!$B$6:$AY$6,0)),0)</f>
        <v>0</v>
      </c>
      <c r="G77" s="203">
        <f>_xlfn.IFNA(INDEX('Inputs - Allowed'!$B$8:$AH$250,MATCH($A77,'Inputs - Allowed'!$A$8:$A$250,0),MATCH(G$6,'Inputs - Allowed'!$B$6:$AY$6,0)),0)</f>
        <v>0</v>
      </c>
      <c r="H77" s="203">
        <f>_xlfn.IFNA(INDEX('Inputs - Allowed'!$B$8:$AH$250,MATCH($A77,'Inputs - Allowed'!$A$8:$A$250,0),MATCH(H$6,'Inputs - Allowed'!$B$6:$AY$6,0)),0)</f>
        <v>0</v>
      </c>
      <c r="I77" s="203">
        <f>_xlfn.IFNA(INDEX('Inputs - Allowed'!$B$8:$AH$250,MATCH($A77,'Inputs - Allowed'!$A$8:$A$250,0),MATCH(I$6,'Inputs - Allowed'!$B$6:$AY$6,0)),0)</f>
        <v>0</v>
      </c>
      <c r="J77" s="203">
        <f t="shared" si="3"/>
        <v>0</v>
      </c>
      <c r="K77" s="203">
        <f t="shared" si="6"/>
        <v>0</v>
      </c>
      <c r="L77" s="203">
        <f>_xlfn.IFNA(INDEX('Inputs - Allowed'!$B$8:$AH$250,MATCH($A77,'Inputs - Allowed'!$A$8:$A$250,0),MATCH(L$6,'Inputs - Allowed'!$B$6:$AY$6,0)),0)</f>
        <v>0</v>
      </c>
      <c r="M77" s="203">
        <f>MAX(0,-_xlfn.IFNA(INDEX('Inputs - Actual'!$I$8:$O$158,MATCH($A77,'Inputs - Actual'!$A$8:$A$158,0),MATCH(M$6,'Inputs - Actual'!$I$6:$O$6,0))-INDEX('Inputs - Allowed'!$V$8:$AB$158,MATCH($A77,'Inputs - Allowed'!$A$8:$A$158,0),MATCH(M$6,'Inputs - Allowed'!$V$6:$AB$6,0)),0))</f>
        <v>0</v>
      </c>
      <c r="N77" s="129"/>
      <c r="O77" s="129"/>
      <c r="P77" s="129"/>
      <c r="Q77" s="129"/>
      <c r="R77" s="129"/>
      <c r="S77" s="129"/>
      <c r="T77" s="129"/>
      <c r="U77" s="129"/>
      <c r="V77" s="129"/>
      <c r="W77" s="129"/>
      <c r="X77" s="116">
        <f t="shared" si="7"/>
        <v>0</v>
      </c>
      <c r="Y77" s="76"/>
      <c r="Z77" s="76"/>
      <c r="AA77" s="116">
        <f>IFERROR(INDEX('Inputs - Allowed'!$AI$8:$AT$158,MATCH($A77,'Inputs - Allowed'!$A$8:$A$158,0),MATCH(AA$6,'Inputs - Allowed'!$AI$6:$AT$6,0)) / INDEX('Inputs - Allowed'!$AU$8:$AU$158,MATCH($A77,'Inputs - Allowed'!$A$8:$A$158,0))*$X77,0)</f>
        <v>0</v>
      </c>
      <c r="AB77" s="116">
        <f>IFERROR(INDEX('Inputs - Allowed'!$AI$8:$AT$158,MATCH($A77,'Inputs - Allowed'!$A$8:$A$158,0),MATCH(AB$6,'Inputs - Allowed'!$AI$6:$AT$6,0)) / INDEX('Inputs - Allowed'!$AU$8:$AU$158,MATCH($A77,'Inputs - Allowed'!$A$8:$A$158,0))*$X77,0)</f>
        <v>0</v>
      </c>
      <c r="AC77" s="116">
        <f>IFERROR(INDEX('Inputs - Allowed'!$AI$8:$AT$158,MATCH($A77,'Inputs - Allowed'!$A$8:$A$158,0),MATCH(AC$6,'Inputs - Allowed'!$AI$6:$AT$6,0)) / INDEX('Inputs - Allowed'!$AU$8:$AU$158,MATCH($A77,'Inputs - Allowed'!$A$8:$A$158,0))*$X77,0)</f>
        <v>0</v>
      </c>
      <c r="AD77" s="116">
        <f>IFERROR(INDEX('Inputs - Allowed'!$AI$8:$AT$158,MATCH($A77,'Inputs - Allowed'!$A$8:$A$158,0),MATCH(AD$6,'Inputs - Allowed'!$AI$6:$AT$6,0)) / INDEX('Inputs - Allowed'!$AU$8:$AU$158,MATCH($A77,'Inputs - Allowed'!$A$8:$A$158,0))*$X77,0)</f>
        <v>0</v>
      </c>
      <c r="AE77" s="116">
        <f>IFERROR(INDEX('Inputs - Allowed'!$AI$8:$AT$158,MATCH($A77,'Inputs - Allowed'!$A$8:$A$158,0),MATCH(AE$6,'Inputs - Allowed'!$AI$6:$AT$6,0)) / INDEX('Inputs - Allowed'!$AU$8:$AU$158,MATCH($A77,'Inputs - Allowed'!$A$8:$A$158,0))*$X77,0)</f>
        <v>0</v>
      </c>
      <c r="AF77" s="116">
        <f>IFERROR(INDEX('Inputs - Allowed'!$AI$8:$AT$158,MATCH($A77,'Inputs - Allowed'!$A$8:$A$158,0),MATCH(AF$6,'Inputs - Allowed'!$AI$6:$AT$6,0)) / INDEX('Inputs - Allowed'!$AU$8:$AU$158,MATCH($A77,'Inputs - Allowed'!$A$8:$A$158,0))*$X77,0)</f>
        <v>0</v>
      </c>
      <c r="AG77" s="116">
        <f>IFERROR(INDEX('Inputs - Allowed'!$AI$8:$AT$158,MATCH($A77,'Inputs - Allowed'!$A$8:$A$158,0),MATCH(AG$6,'Inputs - Allowed'!$AI$6:$AT$6,0)) / INDEX('Inputs - Allowed'!$AU$8:$AU$158,MATCH($A77,'Inputs - Allowed'!$A$8:$A$158,0))*$X77,0)</f>
        <v>0</v>
      </c>
      <c r="AH77" s="116">
        <f>IFERROR(INDEX('Inputs - Allowed'!$AI$8:$AT$158,MATCH($A77,'Inputs - Allowed'!$A$8:$A$158,0),MATCH(AH$6,'Inputs - Allowed'!$AI$6:$AT$6,0)) / INDEX('Inputs - Allowed'!$AU$8:$AU$158,MATCH($A77,'Inputs - Allowed'!$A$8:$A$158,0))*$X77,0)</f>
        <v>0</v>
      </c>
      <c r="AI77" s="116">
        <f>IFERROR(INDEX('Inputs - Allowed'!$AI$8:$AT$158,MATCH($A77,'Inputs - Allowed'!$A$8:$A$158,0),MATCH(AI$6,'Inputs - Allowed'!$AI$6:$AT$6,0)) / INDEX('Inputs - Allowed'!$AU$8:$AU$158,MATCH($A77,'Inputs - Allowed'!$A$8:$A$158,0))*$X77,0)</f>
        <v>0</v>
      </c>
      <c r="AJ77" s="116">
        <f>IFERROR(INDEX('Inputs - Allowed'!$AI$8:$AT$158,MATCH($A77,'Inputs - Allowed'!$A$8:$A$158,0),MATCH(AJ$6,'Inputs - Allowed'!$AI$6:$AT$6,0)) / INDEX('Inputs - Allowed'!$AU$8:$AU$158,MATCH($A77,'Inputs - Allowed'!$A$8:$A$158,0))*$X77,0)</f>
        <v>0</v>
      </c>
      <c r="AK77" s="36"/>
    </row>
    <row r="78" spans="1:37">
      <c r="A78" s="42"/>
      <c r="B78" s="203"/>
      <c r="C78" s="203"/>
      <c r="D78" s="203"/>
      <c r="E78" s="203">
        <f>_xlfn.IFNA(INDEX('Inputs - Allowed'!$B$8:$AH$250,MATCH($A78,'Inputs - Allowed'!$A$8:$A$250,0),MATCH(E$6,'Inputs - Allowed'!$B$6:$AY$6,0)),0)</f>
        <v>0</v>
      </c>
      <c r="F78" s="203">
        <f>_xlfn.IFNA(INDEX('Inputs - Allowed'!$B$8:$AH$250,MATCH($A78,'Inputs - Allowed'!$A$8:$A$250,0),MATCH(F$6,'Inputs - Allowed'!$B$6:$AY$6,0)),0)</f>
        <v>0</v>
      </c>
      <c r="G78" s="203">
        <f>_xlfn.IFNA(INDEX('Inputs - Allowed'!$B$8:$AH$250,MATCH($A78,'Inputs - Allowed'!$A$8:$A$250,0),MATCH(G$6,'Inputs - Allowed'!$B$6:$AY$6,0)),0)</f>
        <v>0</v>
      </c>
      <c r="H78" s="203">
        <f>_xlfn.IFNA(INDEX('Inputs - Allowed'!$B$8:$AH$250,MATCH($A78,'Inputs - Allowed'!$A$8:$A$250,0),MATCH(H$6,'Inputs - Allowed'!$B$6:$AY$6,0)),0)</f>
        <v>0</v>
      </c>
      <c r="I78" s="203">
        <f>_xlfn.IFNA(INDEX('Inputs - Allowed'!$B$8:$AH$250,MATCH($A78,'Inputs - Allowed'!$A$8:$A$250,0),MATCH(I$6,'Inputs - Allowed'!$B$6:$AY$6,0)),0)</f>
        <v>0</v>
      </c>
      <c r="J78" s="203">
        <f t="shared" si="3"/>
        <v>0</v>
      </c>
      <c r="K78" s="203">
        <f t="shared" si="6"/>
        <v>0</v>
      </c>
      <c r="L78" s="203">
        <f>_xlfn.IFNA(INDEX('Inputs - Allowed'!$B$8:$AH$250,MATCH($A78,'Inputs - Allowed'!$A$8:$A$250,0),MATCH(L$6,'Inputs - Allowed'!$B$6:$AY$6,0)),0)</f>
        <v>0</v>
      </c>
      <c r="M78" s="203">
        <f>MAX(0,-_xlfn.IFNA(INDEX('Inputs - Actual'!$I$8:$O$158,MATCH($A78,'Inputs - Actual'!$A$8:$A$158,0),MATCH(M$6,'Inputs - Actual'!$I$6:$O$6,0))-INDEX('Inputs - Allowed'!$V$8:$AB$158,MATCH($A78,'Inputs - Allowed'!$A$8:$A$158,0),MATCH(M$6,'Inputs - Allowed'!$V$6:$AB$6,0)),0))</f>
        <v>0</v>
      </c>
      <c r="N78" s="129"/>
      <c r="O78" s="129"/>
      <c r="P78" s="129"/>
      <c r="Q78" s="129"/>
      <c r="R78" s="129"/>
      <c r="S78" s="129"/>
      <c r="T78" s="129"/>
      <c r="U78" s="129"/>
      <c r="V78" s="129"/>
      <c r="W78" s="129"/>
      <c r="X78" s="116">
        <f t="shared" si="7"/>
        <v>0</v>
      </c>
      <c r="Y78" s="76"/>
      <c r="Z78" s="76"/>
      <c r="AA78" s="116">
        <f>IFERROR(INDEX('Inputs - Allowed'!$AI$8:$AT$158,MATCH($A78,'Inputs - Allowed'!$A$8:$A$158,0),MATCH(AA$6,'Inputs - Allowed'!$AI$6:$AT$6,0)) / INDEX('Inputs - Allowed'!$AU$8:$AU$158,MATCH($A78,'Inputs - Allowed'!$A$8:$A$158,0))*$X78,0)</f>
        <v>0</v>
      </c>
      <c r="AB78" s="116">
        <f>IFERROR(INDEX('Inputs - Allowed'!$AI$8:$AT$158,MATCH($A78,'Inputs - Allowed'!$A$8:$A$158,0),MATCH(AB$6,'Inputs - Allowed'!$AI$6:$AT$6,0)) / INDEX('Inputs - Allowed'!$AU$8:$AU$158,MATCH($A78,'Inputs - Allowed'!$A$8:$A$158,0))*$X78,0)</f>
        <v>0</v>
      </c>
      <c r="AC78" s="116">
        <f>IFERROR(INDEX('Inputs - Allowed'!$AI$8:$AT$158,MATCH($A78,'Inputs - Allowed'!$A$8:$A$158,0),MATCH(AC$6,'Inputs - Allowed'!$AI$6:$AT$6,0)) / INDEX('Inputs - Allowed'!$AU$8:$AU$158,MATCH($A78,'Inputs - Allowed'!$A$8:$A$158,0))*$X78,0)</f>
        <v>0</v>
      </c>
      <c r="AD78" s="116">
        <f>IFERROR(INDEX('Inputs - Allowed'!$AI$8:$AT$158,MATCH($A78,'Inputs - Allowed'!$A$8:$A$158,0),MATCH(AD$6,'Inputs - Allowed'!$AI$6:$AT$6,0)) / INDEX('Inputs - Allowed'!$AU$8:$AU$158,MATCH($A78,'Inputs - Allowed'!$A$8:$A$158,0))*$X78,0)</f>
        <v>0</v>
      </c>
      <c r="AE78" s="116">
        <f>IFERROR(INDEX('Inputs - Allowed'!$AI$8:$AT$158,MATCH($A78,'Inputs - Allowed'!$A$8:$A$158,0),MATCH(AE$6,'Inputs - Allowed'!$AI$6:$AT$6,0)) / INDEX('Inputs - Allowed'!$AU$8:$AU$158,MATCH($A78,'Inputs - Allowed'!$A$8:$A$158,0))*$X78,0)</f>
        <v>0</v>
      </c>
      <c r="AF78" s="116">
        <f>IFERROR(INDEX('Inputs - Allowed'!$AI$8:$AT$158,MATCH($A78,'Inputs - Allowed'!$A$8:$A$158,0),MATCH(AF$6,'Inputs - Allowed'!$AI$6:$AT$6,0)) / INDEX('Inputs - Allowed'!$AU$8:$AU$158,MATCH($A78,'Inputs - Allowed'!$A$8:$A$158,0))*$X78,0)</f>
        <v>0</v>
      </c>
      <c r="AG78" s="116">
        <f>IFERROR(INDEX('Inputs - Allowed'!$AI$8:$AT$158,MATCH($A78,'Inputs - Allowed'!$A$8:$A$158,0),MATCH(AG$6,'Inputs - Allowed'!$AI$6:$AT$6,0)) / INDEX('Inputs - Allowed'!$AU$8:$AU$158,MATCH($A78,'Inputs - Allowed'!$A$8:$A$158,0))*$X78,0)</f>
        <v>0</v>
      </c>
      <c r="AH78" s="116">
        <f>IFERROR(INDEX('Inputs - Allowed'!$AI$8:$AT$158,MATCH($A78,'Inputs - Allowed'!$A$8:$A$158,0),MATCH(AH$6,'Inputs - Allowed'!$AI$6:$AT$6,0)) / INDEX('Inputs - Allowed'!$AU$8:$AU$158,MATCH($A78,'Inputs - Allowed'!$A$8:$A$158,0))*$X78,0)</f>
        <v>0</v>
      </c>
      <c r="AI78" s="116">
        <f>IFERROR(INDEX('Inputs - Allowed'!$AI$8:$AT$158,MATCH($A78,'Inputs - Allowed'!$A$8:$A$158,0),MATCH(AI$6,'Inputs - Allowed'!$AI$6:$AT$6,0)) / INDEX('Inputs - Allowed'!$AU$8:$AU$158,MATCH($A78,'Inputs - Allowed'!$A$8:$A$158,0))*$X78,0)</f>
        <v>0</v>
      </c>
      <c r="AJ78" s="116">
        <f>IFERROR(INDEX('Inputs - Allowed'!$AI$8:$AT$158,MATCH($A78,'Inputs - Allowed'!$A$8:$A$158,0),MATCH(AJ$6,'Inputs - Allowed'!$AI$6:$AT$6,0)) / INDEX('Inputs - Allowed'!$AU$8:$AU$158,MATCH($A78,'Inputs - Allowed'!$A$8:$A$158,0))*$X78,0)</f>
        <v>0</v>
      </c>
      <c r="AK78" s="36"/>
    </row>
    <row r="79" spans="1:37">
      <c r="A79" s="42"/>
      <c r="B79" s="203"/>
      <c r="C79" s="203"/>
      <c r="D79" s="203"/>
      <c r="E79" s="203">
        <f>_xlfn.IFNA(INDEX('Inputs - Allowed'!$B$8:$AH$250,MATCH($A79,'Inputs - Allowed'!$A$8:$A$250,0),MATCH(E$6,'Inputs - Allowed'!$B$6:$AY$6,0)),0)</f>
        <v>0</v>
      </c>
      <c r="F79" s="203">
        <f>_xlfn.IFNA(INDEX('Inputs - Allowed'!$B$8:$AH$250,MATCH($A79,'Inputs - Allowed'!$A$8:$A$250,0),MATCH(F$6,'Inputs - Allowed'!$B$6:$AY$6,0)),0)</f>
        <v>0</v>
      </c>
      <c r="G79" s="203">
        <f>_xlfn.IFNA(INDEX('Inputs - Allowed'!$B$8:$AH$250,MATCH($A79,'Inputs - Allowed'!$A$8:$A$250,0),MATCH(G$6,'Inputs - Allowed'!$B$6:$AY$6,0)),0)</f>
        <v>0</v>
      </c>
      <c r="H79" s="203">
        <f>_xlfn.IFNA(INDEX('Inputs - Allowed'!$B$8:$AH$250,MATCH($A79,'Inputs - Allowed'!$A$8:$A$250,0),MATCH(H$6,'Inputs - Allowed'!$B$6:$AY$6,0)),0)</f>
        <v>0</v>
      </c>
      <c r="I79" s="203">
        <f>_xlfn.IFNA(INDEX('Inputs - Allowed'!$B$8:$AH$250,MATCH($A79,'Inputs - Allowed'!$A$8:$A$250,0),MATCH(I$6,'Inputs - Allowed'!$B$6:$AY$6,0)),0)</f>
        <v>0</v>
      </c>
      <c r="J79" s="203">
        <f t="shared" si="3"/>
        <v>0</v>
      </c>
      <c r="K79" s="203">
        <f t="shared" si="6"/>
        <v>0</v>
      </c>
      <c r="L79" s="203">
        <f>_xlfn.IFNA(INDEX('Inputs - Allowed'!$B$8:$AH$250,MATCH($A79,'Inputs - Allowed'!$A$8:$A$250,0),MATCH(L$6,'Inputs - Allowed'!$B$6:$AY$6,0)),0)</f>
        <v>0</v>
      </c>
      <c r="M79" s="203">
        <f>MAX(0,-_xlfn.IFNA(INDEX('Inputs - Actual'!$I$8:$O$158,MATCH($A79,'Inputs - Actual'!$A$8:$A$158,0),MATCH(M$6,'Inputs - Actual'!$I$6:$O$6,0))-INDEX('Inputs - Allowed'!$V$8:$AB$158,MATCH($A79,'Inputs - Allowed'!$A$8:$A$158,0),MATCH(M$6,'Inputs - Allowed'!$V$6:$AB$6,0)),0))</f>
        <v>0</v>
      </c>
      <c r="N79" s="129"/>
      <c r="O79" s="129"/>
      <c r="P79" s="129"/>
      <c r="Q79" s="129"/>
      <c r="R79" s="129"/>
      <c r="S79" s="129"/>
      <c r="T79" s="129"/>
      <c r="U79" s="129"/>
      <c r="V79" s="129"/>
      <c r="W79" s="129"/>
      <c r="X79" s="116">
        <f t="shared" si="7"/>
        <v>0</v>
      </c>
      <c r="Y79" s="76"/>
      <c r="Z79" s="76"/>
      <c r="AA79" s="116">
        <f>IFERROR(INDEX('Inputs - Allowed'!$AI$8:$AT$158,MATCH($A79,'Inputs - Allowed'!$A$8:$A$158,0),MATCH(AA$6,'Inputs - Allowed'!$AI$6:$AT$6,0)) / INDEX('Inputs - Allowed'!$AU$8:$AU$158,MATCH($A79,'Inputs - Allowed'!$A$8:$A$158,0))*$X79,0)</f>
        <v>0</v>
      </c>
      <c r="AB79" s="116">
        <f>IFERROR(INDEX('Inputs - Allowed'!$AI$8:$AT$158,MATCH($A79,'Inputs - Allowed'!$A$8:$A$158,0),MATCH(AB$6,'Inputs - Allowed'!$AI$6:$AT$6,0)) / INDEX('Inputs - Allowed'!$AU$8:$AU$158,MATCH($A79,'Inputs - Allowed'!$A$8:$A$158,0))*$X79,0)</f>
        <v>0</v>
      </c>
      <c r="AC79" s="116">
        <f>IFERROR(INDEX('Inputs - Allowed'!$AI$8:$AT$158,MATCH($A79,'Inputs - Allowed'!$A$8:$A$158,0),MATCH(AC$6,'Inputs - Allowed'!$AI$6:$AT$6,0)) / INDEX('Inputs - Allowed'!$AU$8:$AU$158,MATCH($A79,'Inputs - Allowed'!$A$8:$A$158,0))*$X79,0)</f>
        <v>0</v>
      </c>
      <c r="AD79" s="116">
        <f>IFERROR(INDEX('Inputs - Allowed'!$AI$8:$AT$158,MATCH($A79,'Inputs - Allowed'!$A$8:$A$158,0),MATCH(AD$6,'Inputs - Allowed'!$AI$6:$AT$6,0)) / INDEX('Inputs - Allowed'!$AU$8:$AU$158,MATCH($A79,'Inputs - Allowed'!$A$8:$A$158,0))*$X79,0)</f>
        <v>0</v>
      </c>
      <c r="AE79" s="116">
        <f>IFERROR(INDEX('Inputs - Allowed'!$AI$8:$AT$158,MATCH($A79,'Inputs - Allowed'!$A$8:$A$158,0),MATCH(AE$6,'Inputs - Allowed'!$AI$6:$AT$6,0)) / INDEX('Inputs - Allowed'!$AU$8:$AU$158,MATCH($A79,'Inputs - Allowed'!$A$8:$A$158,0))*$X79,0)</f>
        <v>0</v>
      </c>
      <c r="AF79" s="116">
        <f>IFERROR(INDEX('Inputs - Allowed'!$AI$8:$AT$158,MATCH($A79,'Inputs - Allowed'!$A$8:$A$158,0),MATCH(AF$6,'Inputs - Allowed'!$AI$6:$AT$6,0)) / INDEX('Inputs - Allowed'!$AU$8:$AU$158,MATCH($A79,'Inputs - Allowed'!$A$8:$A$158,0))*$X79,0)</f>
        <v>0</v>
      </c>
      <c r="AG79" s="116">
        <f>IFERROR(INDEX('Inputs - Allowed'!$AI$8:$AT$158,MATCH($A79,'Inputs - Allowed'!$A$8:$A$158,0),MATCH(AG$6,'Inputs - Allowed'!$AI$6:$AT$6,0)) / INDEX('Inputs - Allowed'!$AU$8:$AU$158,MATCH($A79,'Inputs - Allowed'!$A$8:$A$158,0))*$X79,0)</f>
        <v>0</v>
      </c>
      <c r="AH79" s="116">
        <f>IFERROR(INDEX('Inputs - Allowed'!$AI$8:$AT$158,MATCH($A79,'Inputs - Allowed'!$A$8:$A$158,0),MATCH(AH$6,'Inputs - Allowed'!$AI$6:$AT$6,0)) / INDEX('Inputs - Allowed'!$AU$8:$AU$158,MATCH($A79,'Inputs - Allowed'!$A$8:$A$158,0))*$X79,0)</f>
        <v>0</v>
      </c>
      <c r="AI79" s="116">
        <f>IFERROR(INDEX('Inputs - Allowed'!$AI$8:$AT$158,MATCH($A79,'Inputs - Allowed'!$A$8:$A$158,0),MATCH(AI$6,'Inputs - Allowed'!$AI$6:$AT$6,0)) / INDEX('Inputs - Allowed'!$AU$8:$AU$158,MATCH($A79,'Inputs - Allowed'!$A$8:$A$158,0))*$X79,0)</f>
        <v>0</v>
      </c>
      <c r="AJ79" s="116">
        <f>IFERROR(INDEX('Inputs - Allowed'!$AI$8:$AT$158,MATCH($A79,'Inputs - Allowed'!$A$8:$A$158,0),MATCH(AJ$6,'Inputs - Allowed'!$AI$6:$AT$6,0)) / INDEX('Inputs - Allowed'!$AU$8:$AU$158,MATCH($A79,'Inputs - Allowed'!$A$8:$A$158,0))*$X79,0)</f>
        <v>0</v>
      </c>
      <c r="AK79" s="36"/>
    </row>
    <row r="80" spans="1:37">
      <c r="A80" s="42"/>
      <c r="B80" s="203"/>
      <c r="C80" s="203"/>
      <c r="D80" s="203"/>
      <c r="E80" s="203">
        <f>_xlfn.IFNA(INDEX('Inputs - Allowed'!$B$8:$AH$250,MATCH($A80,'Inputs - Allowed'!$A$8:$A$250,0),MATCH(E$6,'Inputs - Allowed'!$B$6:$AY$6,0)),0)</f>
        <v>0</v>
      </c>
      <c r="F80" s="203">
        <f>_xlfn.IFNA(INDEX('Inputs - Allowed'!$B$8:$AH$250,MATCH($A80,'Inputs - Allowed'!$A$8:$A$250,0),MATCH(F$6,'Inputs - Allowed'!$B$6:$AY$6,0)),0)</f>
        <v>0</v>
      </c>
      <c r="G80" s="203">
        <f>_xlfn.IFNA(INDEX('Inputs - Allowed'!$B$8:$AH$250,MATCH($A80,'Inputs - Allowed'!$A$8:$A$250,0),MATCH(G$6,'Inputs - Allowed'!$B$6:$AY$6,0)),0)</f>
        <v>0</v>
      </c>
      <c r="H80" s="203">
        <f>_xlfn.IFNA(INDEX('Inputs - Allowed'!$B$8:$AH$250,MATCH($A80,'Inputs - Allowed'!$A$8:$A$250,0),MATCH(H$6,'Inputs - Allowed'!$B$6:$AY$6,0)),0)</f>
        <v>0</v>
      </c>
      <c r="I80" s="203">
        <f>_xlfn.IFNA(INDEX('Inputs - Allowed'!$B$8:$AH$250,MATCH($A80,'Inputs - Allowed'!$A$8:$A$250,0),MATCH(I$6,'Inputs - Allowed'!$B$6:$AY$6,0)),0)</f>
        <v>0</v>
      </c>
      <c r="J80" s="203">
        <f t="shared" si="3"/>
        <v>0</v>
      </c>
      <c r="K80" s="203">
        <f t="shared" si="6"/>
        <v>0</v>
      </c>
      <c r="L80" s="203">
        <f>_xlfn.IFNA(INDEX('Inputs - Allowed'!$B$8:$AH$250,MATCH($A80,'Inputs - Allowed'!$A$8:$A$250,0),MATCH(L$6,'Inputs - Allowed'!$B$6:$AY$6,0)),0)</f>
        <v>0</v>
      </c>
      <c r="M80" s="203">
        <f>MAX(0,-_xlfn.IFNA(INDEX('Inputs - Actual'!$I$8:$O$158,MATCH($A80,'Inputs - Actual'!$A$8:$A$158,0),MATCH(M$6,'Inputs - Actual'!$I$6:$O$6,0))-INDEX('Inputs - Allowed'!$V$8:$AB$158,MATCH($A80,'Inputs - Allowed'!$A$8:$A$158,0),MATCH(M$6,'Inputs - Allowed'!$V$6:$AB$6,0)),0))</f>
        <v>0</v>
      </c>
      <c r="N80" s="129"/>
      <c r="O80" s="129"/>
      <c r="P80" s="129"/>
      <c r="Q80" s="129"/>
      <c r="R80" s="129"/>
      <c r="S80" s="129"/>
      <c r="T80" s="129"/>
      <c r="U80" s="129"/>
      <c r="V80" s="129"/>
      <c r="W80" s="129"/>
      <c r="X80" s="116">
        <f t="shared" si="7"/>
        <v>0</v>
      </c>
      <c r="Y80" s="76"/>
      <c r="Z80" s="76"/>
      <c r="AA80" s="116">
        <f>IFERROR(INDEX('Inputs - Allowed'!$AI$8:$AT$158,MATCH($A80,'Inputs - Allowed'!$A$8:$A$158,0),MATCH(AA$6,'Inputs - Allowed'!$AI$6:$AT$6,0)) / INDEX('Inputs - Allowed'!$AU$8:$AU$158,MATCH($A80,'Inputs - Allowed'!$A$8:$A$158,0))*$X80,0)</f>
        <v>0</v>
      </c>
      <c r="AB80" s="116">
        <f>IFERROR(INDEX('Inputs - Allowed'!$AI$8:$AT$158,MATCH($A80,'Inputs - Allowed'!$A$8:$A$158,0),MATCH(AB$6,'Inputs - Allowed'!$AI$6:$AT$6,0)) / INDEX('Inputs - Allowed'!$AU$8:$AU$158,MATCH($A80,'Inputs - Allowed'!$A$8:$A$158,0))*$X80,0)</f>
        <v>0</v>
      </c>
      <c r="AC80" s="116">
        <f>IFERROR(INDEX('Inputs - Allowed'!$AI$8:$AT$158,MATCH($A80,'Inputs - Allowed'!$A$8:$A$158,0),MATCH(AC$6,'Inputs - Allowed'!$AI$6:$AT$6,0)) / INDEX('Inputs - Allowed'!$AU$8:$AU$158,MATCH($A80,'Inputs - Allowed'!$A$8:$A$158,0))*$X80,0)</f>
        <v>0</v>
      </c>
      <c r="AD80" s="116">
        <f>IFERROR(INDEX('Inputs - Allowed'!$AI$8:$AT$158,MATCH($A80,'Inputs - Allowed'!$A$8:$A$158,0),MATCH(AD$6,'Inputs - Allowed'!$AI$6:$AT$6,0)) / INDEX('Inputs - Allowed'!$AU$8:$AU$158,MATCH($A80,'Inputs - Allowed'!$A$8:$A$158,0))*$X80,0)</f>
        <v>0</v>
      </c>
      <c r="AE80" s="116">
        <f>IFERROR(INDEX('Inputs - Allowed'!$AI$8:$AT$158,MATCH($A80,'Inputs - Allowed'!$A$8:$A$158,0),MATCH(AE$6,'Inputs - Allowed'!$AI$6:$AT$6,0)) / INDEX('Inputs - Allowed'!$AU$8:$AU$158,MATCH($A80,'Inputs - Allowed'!$A$8:$A$158,0))*$X80,0)</f>
        <v>0</v>
      </c>
      <c r="AF80" s="116">
        <f>IFERROR(INDEX('Inputs - Allowed'!$AI$8:$AT$158,MATCH($A80,'Inputs - Allowed'!$A$8:$A$158,0),MATCH(AF$6,'Inputs - Allowed'!$AI$6:$AT$6,0)) / INDEX('Inputs - Allowed'!$AU$8:$AU$158,MATCH($A80,'Inputs - Allowed'!$A$8:$A$158,0))*$X80,0)</f>
        <v>0</v>
      </c>
      <c r="AG80" s="116">
        <f>IFERROR(INDEX('Inputs - Allowed'!$AI$8:$AT$158,MATCH($A80,'Inputs - Allowed'!$A$8:$A$158,0),MATCH(AG$6,'Inputs - Allowed'!$AI$6:$AT$6,0)) / INDEX('Inputs - Allowed'!$AU$8:$AU$158,MATCH($A80,'Inputs - Allowed'!$A$8:$A$158,0))*$X80,0)</f>
        <v>0</v>
      </c>
      <c r="AH80" s="116">
        <f>IFERROR(INDEX('Inputs - Allowed'!$AI$8:$AT$158,MATCH($A80,'Inputs - Allowed'!$A$8:$A$158,0),MATCH(AH$6,'Inputs - Allowed'!$AI$6:$AT$6,0)) / INDEX('Inputs - Allowed'!$AU$8:$AU$158,MATCH($A80,'Inputs - Allowed'!$A$8:$A$158,0))*$X80,0)</f>
        <v>0</v>
      </c>
      <c r="AI80" s="116">
        <f>IFERROR(INDEX('Inputs - Allowed'!$AI$8:$AT$158,MATCH($A80,'Inputs - Allowed'!$A$8:$A$158,0),MATCH(AI$6,'Inputs - Allowed'!$AI$6:$AT$6,0)) / INDEX('Inputs - Allowed'!$AU$8:$AU$158,MATCH($A80,'Inputs - Allowed'!$A$8:$A$158,0))*$X80,0)</f>
        <v>0</v>
      </c>
      <c r="AJ80" s="116">
        <f>IFERROR(INDEX('Inputs - Allowed'!$AI$8:$AT$158,MATCH($A80,'Inputs - Allowed'!$A$8:$A$158,0),MATCH(AJ$6,'Inputs - Allowed'!$AI$6:$AT$6,0)) / INDEX('Inputs - Allowed'!$AU$8:$AU$158,MATCH($A80,'Inputs - Allowed'!$A$8:$A$158,0))*$X80,0)</f>
        <v>0</v>
      </c>
      <c r="AK80" s="36"/>
    </row>
    <row r="81" spans="1:37">
      <c r="A81" s="42"/>
      <c r="B81" s="203"/>
      <c r="C81" s="203"/>
      <c r="D81" s="203"/>
      <c r="E81" s="203">
        <f>_xlfn.IFNA(INDEX('Inputs - Allowed'!$B$8:$AH$250,MATCH($A81,'Inputs - Allowed'!$A$8:$A$250,0),MATCH(E$6,'Inputs - Allowed'!$B$6:$AY$6,0)),0)</f>
        <v>0</v>
      </c>
      <c r="F81" s="203">
        <f>_xlfn.IFNA(INDEX('Inputs - Allowed'!$B$8:$AH$250,MATCH($A81,'Inputs - Allowed'!$A$8:$A$250,0),MATCH(F$6,'Inputs - Allowed'!$B$6:$AY$6,0)),0)</f>
        <v>0</v>
      </c>
      <c r="G81" s="203">
        <f>_xlfn.IFNA(INDEX('Inputs - Allowed'!$B$8:$AH$250,MATCH($A81,'Inputs - Allowed'!$A$8:$A$250,0),MATCH(G$6,'Inputs - Allowed'!$B$6:$AY$6,0)),0)</f>
        <v>0</v>
      </c>
      <c r="H81" s="203">
        <f>_xlfn.IFNA(INDEX('Inputs - Allowed'!$B$8:$AH$250,MATCH($A81,'Inputs - Allowed'!$A$8:$A$250,0),MATCH(H$6,'Inputs - Allowed'!$B$6:$AY$6,0)),0)</f>
        <v>0</v>
      </c>
      <c r="I81" s="203">
        <f>_xlfn.IFNA(INDEX('Inputs - Allowed'!$B$8:$AH$250,MATCH($A81,'Inputs - Allowed'!$A$8:$A$250,0),MATCH(I$6,'Inputs - Allowed'!$B$6:$AY$6,0)),0)</f>
        <v>0</v>
      </c>
      <c r="J81" s="203">
        <f t="shared" si="3"/>
        <v>0</v>
      </c>
      <c r="K81" s="203">
        <f t="shared" si="6"/>
        <v>0</v>
      </c>
      <c r="L81" s="203">
        <f>_xlfn.IFNA(INDEX('Inputs - Allowed'!$B$8:$AH$250,MATCH($A81,'Inputs - Allowed'!$A$8:$A$250,0),MATCH(L$6,'Inputs - Allowed'!$B$6:$AY$6,0)),0)</f>
        <v>0</v>
      </c>
      <c r="M81" s="203">
        <f>MAX(0,-_xlfn.IFNA(INDEX('Inputs - Actual'!$I$8:$O$158,MATCH($A81,'Inputs - Actual'!$A$8:$A$158,0),MATCH(M$6,'Inputs - Actual'!$I$6:$O$6,0))-INDEX('Inputs - Allowed'!$V$8:$AB$158,MATCH($A81,'Inputs - Allowed'!$A$8:$A$158,0),MATCH(M$6,'Inputs - Allowed'!$V$6:$AB$6,0)),0))</f>
        <v>0</v>
      </c>
      <c r="N81" s="129"/>
      <c r="O81" s="129"/>
      <c r="P81" s="129"/>
      <c r="Q81" s="129"/>
      <c r="R81" s="129"/>
      <c r="S81" s="129"/>
      <c r="T81" s="129"/>
      <c r="U81" s="129"/>
      <c r="V81" s="129"/>
      <c r="W81" s="129"/>
      <c r="X81" s="116">
        <f t="shared" si="7"/>
        <v>0</v>
      </c>
      <c r="Y81" s="76"/>
      <c r="Z81" s="76"/>
      <c r="AA81" s="116">
        <f>IFERROR(INDEX('Inputs - Allowed'!$AI$8:$AT$158,MATCH($A81,'Inputs - Allowed'!$A$8:$A$158,0),MATCH(AA$6,'Inputs - Allowed'!$AI$6:$AT$6,0)) / INDEX('Inputs - Allowed'!$AU$8:$AU$158,MATCH($A81,'Inputs - Allowed'!$A$8:$A$158,0))*$X81,0)</f>
        <v>0</v>
      </c>
      <c r="AB81" s="116">
        <f>IFERROR(INDEX('Inputs - Allowed'!$AI$8:$AT$158,MATCH($A81,'Inputs - Allowed'!$A$8:$A$158,0),MATCH(AB$6,'Inputs - Allowed'!$AI$6:$AT$6,0)) / INDEX('Inputs - Allowed'!$AU$8:$AU$158,MATCH($A81,'Inputs - Allowed'!$A$8:$A$158,0))*$X81,0)</f>
        <v>0</v>
      </c>
      <c r="AC81" s="116">
        <f>IFERROR(INDEX('Inputs - Allowed'!$AI$8:$AT$158,MATCH($A81,'Inputs - Allowed'!$A$8:$A$158,0),MATCH(AC$6,'Inputs - Allowed'!$AI$6:$AT$6,0)) / INDEX('Inputs - Allowed'!$AU$8:$AU$158,MATCH($A81,'Inputs - Allowed'!$A$8:$A$158,0))*$X81,0)</f>
        <v>0</v>
      </c>
      <c r="AD81" s="116">
        <f>IFERROR(INDEX('Inputs - Allowed'!$AI$8:$AT$158,MATCH($A81,'Inputs - Allowed'!$A$8:$A$158,0),MATCH(AD$6,'Inputs - Allowed'!$AI$6:$AT$6,0)) / INDEX('Inputs - Allowed'!$AU$8:$AU$158,MATCH($A81,'Inputs - Allowed'!$A$8:$A$158,0))*$X81,0)</f>
        <v>0</v>
      </c>
      <c r="AE81" s="116">
        <f>IFERROR(INDEX('Inputs - Allowed'!$AI$8:$AT$158,MATCH($A81,'Inputs - Allowed'!$A$8:$A$158,0),MATCH(AE$6,'Inputs - Allowed'!$AI$6:$AT$6,0)) / INDEX('Inputs - Allowed'!$AU$8:$AU$158,MATCH($A81,'Inputs - Allowed'!$A$8:$A$158,0))*$X81,0)</f>
        <v>0</v>
      </c>
      <c r="AF81" s="116">
        <f>IFERROR(INDEX('Inputs - Allowed'!$AI$8:$AT$158,MATCH($A81,'Inputs - Allowed'!$A$8:$A$158,0),MATCH(AF$6,'Inputs - Allowed'!$AI$6:$AT$6,0)) / INDEX('Inputs - Allowed'!$AU$8:$AU$158,MATCH($A81,'Inputs - Allowed'!$A$8:$A$158,0))*$X81,0)</f>
        <v>0</v>
      </c>
      <c r="AG81" s="116">
        <f>IFERROR(INDEX('Inputs - Allowed'!$AI$8:$AT$158,MATCH($A81,'Inputs - Allowed'!$A$8:$A$158,0),MATCH(AG$6,'Inputs - Allowed'!$AI$6:$AT$6,0)) / INDEX('Inputs - Allowed'!$AU$8:$AU$158,MATCH($A81,'Inputs - Allowed'!$A$8:$A$158,0))*$X81,0)</f>
        <v>0</v>
      </c>
      <c r="AH81" s="116">
        <f>IFERROR(INDEX('Inputs - Allowed'!$AI$8:$AT$158,MATCH($A81,'Inputs - Allowed'!$A$8:$A$158,0),MATCH(AH$6,'Inputs - Allowed'!$AI$6:$AT$6,0)) / INDEX('Inputs - Allowed'!$AU$8:$AU$158,MATCH($A81,'Inputs - Allowed'!$A$8:$A$158,0))*$X81,0)</f>
        <v>0</v>
      </c>
      <c r="AI81" s="116">
        <f>IFERROR(INDEX('Inputs - Allowed'!$AI$8:$AT$158,MATCH($A81,'Inputs - Allowed'!$A$8:$A$158,0),MATCH(AI$6,'Inputs - Allowed'!$AI$6:$AT$6,0)) / INDEX('Inputs - Allowed'!$AU$8:$AU$158,MATCH($A81,'Inputs - Allowed'!$A$8:$A$158,0))*$X81,0)</f>
        <v>0</v>
      </c>
      <c r="AJ81" s="116">
        <f>IFERROR(INDEX('Inputs - Allowed'!$AI$8:$AT$158,MATCH($A81,'Inputs - Allowed'!$A$8:$A$158,0),MATCH(AJ$6,'Inputs - Allowed'!$AI$6:$AT$6,0)) / INDEX('Inputs - Allowed'!$AU$8:$AU$158,MATCH($A81,'Inputs - Allowed'!$A$8:$A$158,0))*$X81,0)</f>
        <v>0</v>
      </c>
      <c r="AK81" s="36"/>
    </row>
    <row r="82" spans="1:37">
      <c r="A82" s="42"/>
      <c r="B82" s="203"/>
      <c r="C82" s="203"/>
      <c r="D82" s="203"/>
      <c r="E82" s="203">
        <f>_xlfn.IFNA(INDEX('Inputs - Allowed'!$B$8:$AH$250,MATCH($A82,'Inputs - Allowed'!$A$8:$A$250,0),MATCH(E$6,'Inputs - Allowed'!$B$6:$AY$6,0)),0)</f>
        <v>0</v>
      </c>
      <c r="F82" s="203">
        <f>_xlfn.IFNA(INDEX('Inputs - Allowed'!$B$8:$AH$250,MATCH($A82,'Inputs - Allowed'!$A$8:$A$250,0),MATCH(F$6,'Inputs - Allowed'!$B$6:$AY$6,0)),0)</f>
        <v>0</v>
      </c>
      <c r="G82" s="203">
        <f>_xlfn.IFNA(INDEX('Inputs - Allowed'!$B$8:$AH$250,MATCH($A82,'Inputs - Allowed'!$A$8:$A$250,0),MATCH(G$6,'Inputs - Allowed'!$B$6:$AY$6,0)),0)</f>
        <v>0</v>
      </c>
      <c r="H82" s="203">
        <f>_xlfn.IFNA(INDEX('Inputs - Allowed'!$B$8:$AH$250,MATCH($A82,'Inputs - Allowed'!$A$8:$A$250,0),MATCH(H$6,'Inputs - Allowed'!$B$6:$AY$6,0)),0)</f>
        <v>0</v>
      </c>
      <c r="I82" s="203">
        <f>_xlfn.IFNA(INDEX('Inputs - Allowed'!$B$8:$AH$250,MATCH($A82,'Inputs - Allowed'!$A$8:$A$250,0),MATCH(I$6,'Inputs - Allowed'!$B$6:$AY$6,0)),0)</f>
        <v>0</v>
      </c>
      <c r="J82" s="203">
        <f t="shared" si="3"/>
        <v>0</v>
      </c>
      <c r="K82" s="203">
        <f t="shared" si="6"/>
        <v>0</v>
      </c>
      <c r="L82" s="203">
        <f>_xlfn.IFNA(INDEX('Inputs - Allowed'!$B$8:$AH$250,MATCH($A82,'Inputs - Allowed'!$A$8:$A$250,0),MATCH(L$6,'Inputs - Allowed'!$B$6:$AY$6,0)),0)</f>
        <v>0</v>
      </c>
      <c r="M82" s="203">
        <f>MAX(0,-_xlfn.IFNA(INDEX('Inputs - Actual'!$I$8:$O$158,MATCH($A82,'Inputs - Actual'!$A$8:$A$158,0),MATCH(M$6,'Inputs - Actual'!$I$6:$O$6,0))-INDEX('Inputs - Allowed'!$V$8:$AB$158,MATCH($A82,'Inputs - Allowed'!$A$8:$A$158,0),MATCH(M$6,'Inputs - Allowed'!$V$6:$AB$6,0)),0))</f>
        <v>0</v>
      </c>
      <c r="N82" s="129"/>
      <c r="O82" s="129"/>
      <c r="P82" s="129"/>
      <c r="Q82" s="129"/>
      <c r="R82" s="129"/>
      <c r="S82" s="129"/>
      <c r="T82" s="129"/>
      <c r="U82" s="129"/>
      <c r="V82" s="129"/>
      <c r="W82" s="129"/>
      <c r="X82" s="116">
        <f t="shared" si="7"/>
        <v>0</v>
      </c>
      <c r="Y82" s="76"/>
      <c r="Z82" s="76"/>
      <c r="AA82" s="116">
        <f>IFERROR(INDEX('Inputs - Allowed'!$AI$8:$AT$158,MATCH($A82,'Inputs - Allowed'!$A$8:$A$158,0),MATCH(AA$6,'Inputs - Allowed'!$AI$6:$AT$6,0)) / INDEX('Inputs - Allowed'!$AU$8:$AU$158,MATCH($A82,'Inputs - Allowed'!$A$8:$A$158,0))*$X82,0)</f>
        <v>0</v>
      </c>
      <c r="AB82" s="116">
        <f>IFERROR(INDEX('Inputs - Allowed'!$AI$8:$AT$158,MATCH($A82,'Inputs - Allowed'!$A$8:$A$158,0),MATCH(AB$6,'Inputs - Allowed'!$AI$6:$AT$6,0)) / INDEX('Inputs - Allowed'!$AU$8:$AU$158,MATCH($A82,'Inputs - Allowed'!$A$8:$A$158,0))*$X82,0)</f>
        <v>0</v>
      </c>
      <c r="AC82" s="116">
        <f>IFERROR(INDEX('Inputs - Allowed'!$AI$8:$AT$158,MATCH($A82,'Inputs - Allowed'!$A$8:$A$158,0),MATCH(AC$6,'Inputs - Allowed'!$AI$6:$AT$6,0)) / INDEX('Inputs - Allowed'!$AU$8:$AU$158,MATCH($A82,'Inputs - Allowed'!$A$8:$A$158,0))*$X82,0)</f>
        <v>0</v>
      </c>
      <c r="AD82" s="116">
        <f>IFERROR(INDEX('Inputs - Allowed'!$AI$8:$AT$158,MATCH($A82,'Inputs - Allowed'!$A$8:$A$158,0),MATCH(AD$6,'Inputs - Allowed'!$AI$6:$AT$6,0)) / INDEX('Inputs - Allowed'!$AU$8:$AU$158,MATCH($A82,'Inputs - Allowed'!$A$8:$A$158,0))*$X82,0)</f>
        <v>0</v>
      </c>
      <c r="AE82" s="116">
        <f>IFERROR(INDEX('Inputs - Allowed'!$AI$8:$AT$158,MATCH($A82,'Inputs - Allowed'!$A$8:$A$158,0),MATCH(AE$6,'Inputs - Allowed'!$AI$6:$AT$6,0)) / INDEX('Inputs - Allowed'!$AU$8:$AU$158,MATCH($A82,'Inputs - Allowed'!$A$8:$A$158,0))*$X82,0)</f>
        <v>0</v>
      </c>
      <c r="AF82" s="116">
        <f>IFERROR(INDEX('Inputs - Allowed'!$AI$8:$AT$158,MATCH($A82,'Inputs - Allowed'!$A$8:$A$158,0),MATCH(AF$6,'Inputs - Allowed'!$AI$6:$AT$6,0)) / INDEX('Inputs - Allowed'!$AU$8:$AU$158,MATCH($A82,'Inputs - Allowed'!$A$8:$A$158,0))*$X82,0)</f>
        <v>0</v>
      </c>
      <c r="AG82" s="116">
        <f>IFERROR(INDEX('Inputs - Allowed'!$AI$8:$AT$158,MATCH($A82,'Inputs - Allowed'!$A$8:$A$158,0),MATCH(AG$6,'Inputs - Allowed'!$AI$6:$AT$6,0)) / INDEX('Inputs - Allowed'!$AU$8:$AU$158,MATCH($A82,'Inputs - Allowed'!$A$8:$A$158,0))*$X82,0)</f>
        <v>0</v>
      </c>
      <c r="AH82" s="116">
        <f>IFERROR(INDEX('Inputs - Allowed'!$AI$8:$AT$158,MATCH($A82,'Inputs - Allowed'!$A$8:$A$158,0),MATCH(AH$6,'Inputs - Allowed'!$AI$6:$AT$6,0)) / INDEX('Inputs - Allowed'!$AU$8:$AU$158,MATCH($A82,'Inputs - Allowed'!$A$8:$A$158,0))*$X82,0)</f>
        <v>0</v>
      </c>
      <c r="AI82" s="116">
        <f>IFERROR(INDEX('Inputs - Allowed'!$AI$8:$AT$158,MATCH($A82,'Inputs - Allowed'!$A$8:$A$158,0),MATCH(AI$6,'Inputs - Allowed'!$AI$6:$AT$6,0)) / INDEX('Inputs - Allowed'!$AU$8:$AU$158,MATCH($A82,'Inputs - Allowed'!$A$8:$A$158,0))*$X82,0)</f>
        <v>0</v>
      </c>
      <c r="AJ82" s="116">
        <f>IFERROR(INDEX('Inputs - Allowed'!$AI$8:$AT$158,MATCH($A82,'Inputs - Allowed'!$A$8:$A$158,0),MATCH(AJ$6,'Inputs - Allowed'!$AI$6:$AT$6,0)) / INDEX('Inputs - Allowed'!$AU$8:$AU$158,MATCH($A82,'Inputs - Allowed'!$A$8:$A$158,0))*$X82,0)</f>
        <v>0</v>
      </c>
      <c r="AK82" s="36"/>
    </row>
    <row r="83" spans="1:37">
      <c r="A83" s="42"/>
      <c r="B83" s="203"/>
      <c r="C83" s="203"/>
      <c r="D83" s="203"/>
      <c r="E83" s="203">
        <f>_xlfn.IFNA(INDEX('Inputs - Allowed'!$B$8:$AH$250,MATCH($A83,'Inputs - Allowed'!$A$8:$A$250,0),MATCH(E$6,'Inputs - Allowed'!$B$6:$AY$6,0)),0)</f>
        <v>0</v>
      </c>
      <c r="F83" s="203">
        <f>_xlfn.IFNA(INDEX('Inputs - Allowed'!$B$8:$AH$250,MATCH($A83,'Inputs - Allowed'!$A$8:$A$250,0),MATCH(F$6,'Inputs - Allowed'!$B$6:$AY$6,0)),0)</f>
        <v>0</v>
      </c>
      <c r="G83" s="203">
        <f>_xlfn.IFNA(INDEX('Inputs - Allowed'!$B$8:$AH$250,MATCH($A83,'Inputs - Allowed'!$A$8:$A$250,0),MATCH(G$6,'Inputs - Allowed'!$B$6:$AY$6,0)),0)</f>
        <v>0</v>
      </c>
      <c r="H83" s="203">
        <f>_xlfn.IFNA(INDEX('Inputs - Allowed'!$B$8:$AH$250,MATCH($A83,'Inputs - Allowed'!$A$8:$A$250,0),MATCH(H$6,'Inputs - Allowed'!$B$6:$AY$6,0)),0)</f>
        <v>0</v>
      </c>
      <c r="I83" s="203">
        <f>_xlfn.IFNA(INDEX('Inputs - Allowed'!$B$8:$AH$250,MATCH($A83,'Inputs - Allowed'!$A$8:$A$250,0),MATCH(I$6,'Inputs - Allowed'!$B$6:$AY$6,0)),0)</f>
        <v>0</v>
      </c>
      <c r="J83" s="203">
        <f t="shared" si="3"/>
        <v>0</v>
      </c>
      <c r="K83" s="203">
        <f t="shared" si="6"/>
        <v>0</v>
      </c>
      <c r="L83" s="203">
        <f>_xlfn.IFNA(INDEX('Inputs - Allowed'!$B$8:$AH$250,MATCH($A83,'Inputs - Allowed'!$A$8:$A$250,0),MATCH(L$6,'Inputs - Allowed'!$B$6:$AY$6,0)),0)</f>
        <v>0</v>
      </c>
      <c r="M83" s="203">
        <f>MAX(0,-_xlfn.IFNA(INDEX('Inputs - Actual'!$I$8:$O$158,MATCH($A83,'Inputs - Actual'!$A$8:$A$158,0),MATCH(M$6,'Inputs - Actual'!$I$6:$O$6,0))-INDEX('Inputs - Allowed'!$V$8:$AB$158,MATCH($A83,'Inputs - Allowed'!$A$8:$A$158,0),MATCH(M$6,'Inputs - Allowed'!$V$6:$AB$6,0)),0))</f>
        <v>0</v>
      </c>
      <c r="N83" s="129"/>
      <c r="O83" s="129"/>
      <c r="P83" s="129"/>
      <c r="Q83" s="129"/>
      <c r="R83" s="129"/>
      <c r="S83" s="129"/>
      <c r="T83" s="129"/>
      <c r="U83" s="129"/>
      <c r="V83" s="129"/>
      <c r="W83" s="129"/>
      <c r="X83" s="116">
        <f t="shared" si="7"/>
        <v>0</v>
      </c>
      <c r="Y83" s="76"/>
      <c r="Z83" s="76"/>
      <c r="AA83" s="116">
        <f>IFERROR(INDEX('Inputs - Allowed'!$AI$8:$AT$158,MATCH($A83,'Inputs - Allowed'!$A$8:$A$158,0),MATCH(AA$6,'Inputs - Allowed'!$AI$6:$AT$6,0)) / INDEX('Inputs - Allowed'!$AU$8:$AU$158,MATCH($A83,'Inputs - Allowed'!$A$8:$A$158,0))*$X83,0)</f>
        <v>0</v>
      </c>
      <c r="AB83" s="116">
        <f>IFERROR(INDEX('Inputs - Allowed'!$AI$8:$AT$158,MATCH($A83,'Inputs - Allowed'!$A$8:$A$158,0),MATCH(AB$6,'Inputs - Allowed'!$AI$6:$AT$6,0)) / INDEX('Inputs - Allowed'!$AU$8:$AU$158,MATCH($A83,'Inputs - Allowed'!$A$8:$A$158,0))*$X83,0)</f>
        <v>0</v>
      </c>
      <c r="AC83" s="116">
        <f>IFERROR(INDEX('Inputs - Allowed'!$AI$8:$AT$158,MATCH($A83,'Inputs - Allowed'!$A$8:$A$158,0),MATCH(AC$6,'Inputs - Allowed'!$AI$6:$AT$6,0)) / INDEX('Inputs - Allowed'!$AU$8:$AU$158,MATCH($A83,'Inputs - Allowed'!$A$8:$A$158,0))*$X83,0)</f>
        <v>0</v>
      </c>
      <c r="AD83" s="116">
        <f>IFERROR(INDEX('Inputs - Allowed'!$AI$8:$AT$158,MATCH($A83,'Inputs - Allowed'!$A$8:$A$158,0),MATCH(AD$6,'Inputs - Allowed'!$AI$6:$AT$6,0)) / INDEX('Inputs - Allowed'!$AU$8:$AU$158,MATCH($A83,'Inputs - Allowed'!$A$8:$A$158,0))*$X83,0)</f>
        <v>0</v>
      </c>
      <c r="AE83" s="116">
        <f>IFERROR(INDEX('Inputs - Allowed'!$AI$8:$AT$158,MATCH($A83,'Inputs - Allowed'!$A$8:$A$158,0),MATCH(AE$6,'Inputs - Allowed'!$AI$6:$AT$6,0)) / INDEX('Inputs - Allowed'!$AU$8:$AU$158,MATCH($A83,'Inputs - Allowed'!$A$8:$A$158,0))*$X83,0)</f>
        <v>0</v>
      </c>
      <c r="AF83" s="116">
        <f>IFERROR(INDEX('Inputs - Allowed'!$AI$8:$AT$158,MATCH($A83,'Inputs - Allowed'!$A$8:$A$158,0),MATCH(AF$6,'Inputs - Allowed'!$AI$6:$AT$6,0)) / INDEX('Inputs - Allowed'!$AU$8:$AU$158,MATCH($A83,'Inputs - Allowed'!$A$8:$A$158,0))*$X83,0)</f>
        <v>0</v>
      </c>
      <c r="AG83" s="116">
        <f>IFERROR(INDEX('Inputs - Allowed'!$AI$8:$AT$158,MATCH($A83,'Inputs - Allowed'!$A$8:$A$158,0),MATCH(AG$6,'Inputs - Allowed'!$AI$6:$AT$6,0)) / INDEX('Inputs - Allowed'!$AU$8:$AU$158,MATCH($A83,'Inputs - Allowed'!$A$8:$A$158,0))*$X83,0)</f>
        <v>0</v>
      </c>
      <c r="AH83" s="116">
        <f>IFERROR(INDEX('Inputs - Allowed'!$AI$8:$AT$158,MATCH($A83,'Inputs - Allowed'!$A$8:$A$158,0),MATCH(AH$6,'Inputs - Allowed'!$AI$6:$AT$6,0)) / INDEX('Inputs - Allowed'!$AU$8:$AU$158,MATCH($A83,'Inputs - Allowed'!$A$8:$A$158,0))*$X83,0)</f>
        <v>0</v>
      </c>
      <c r="AI83" s="116">
        <f>IFERROR(INDEX('Inputs - Allowed'!$AI$8:$AT$158,MATCH($A83,'Inputs - Allowed'!$A$8:$A$158,0),MATCH(AI$6,'Inputs - Allowed'!$AI$6:$AT$6,0)) / INDEX('Inputs - Allowed'!$AU$8:$AU$158,MATCH($A83,'Inputs - Allowed'!$A$8:$A$158,0))*$X83,0)</f>
        <v>0</v>
      </c>
      <c r="AJ83" s="116">
        <f>IFERROR(INDEX('Inputs - Allowed'!$AI$8:$AT$158,MATCH($A83,'Inputs - Allowed'!$A$8:$A$158,0),MATCH(AJ$6,'Inputs - Allowed'!$AI$6:$AT$6,0)) / INDEX('Inputs - Allowed'!$AU$8:$AU$158,MATCH($A83,'Inputs - Allowed'!$A$8:$A$158,0))*$X83,0)</f>
        <v>0</v>
      </c>
      <c r="AK83" s="36"/>
    </row>
    <row r="84" spans="1:37">
      <c r="A84" s="42"/>
      <c r="B84" s="203"/>
      <c r="C84" s="203"/>
      <c r="D84" s="203"/>
      <c r="E84" s="203">
        <f>_xlfn.IFNA(INDEX('Inputs - Allowed'!$B$8:$AH$250,MATCH($A84,'Inputs - Allowed'!$A$8:$A$250,0),MATCH(E$6,'Inputs - Allowed'!$B$6:$AY$6,0)),0)</f>
        <v>0</v>
      </c>
      <c r="F84" s="203">
        <f>_xlfn.IFNA(INDEX('Inputs - Allowed'!$B$8:$AH$250,MATCH($A84,'Inputs - Allowed'!$A$8:$A$250,0),MATCH(F$6,'Inputs - Allowed'!$B$6:$AY$6,0)),0)</f>
        <v>0</v>
      </c>
      <c r="G84" s="203">
        <f>_xlfn.IFNA(INDEX('Inputs - Allowed'!$B$8:$AH$250,MATCH($A84,'Inputs - Allowed'!$A$8:$A$250,0),MATCH(G$6,'Inputs - Allowed'!$B$6:$AY$6,0)),0)</f>
        <v>0</v>
      </c>
      <c r="H84" s="203">
        <f>_xlfn.IFNA(INDEX('Inputs - Allowed'!$B$8:$AH$250,MATCH($A84,'Inputs - Allowed'!$A$8:$A$250,0),MATCH(H$6,'Inputs - Allowed'!$B$6:$AY$6,0)),0)</f>
        <v>0</v>
      </c>
      <c r="I84" s="203">
        <f>_xlfn.IFNA(INDEX('Inputs - Allowed'!$B$8:$AH$250,MATCH($A84,'Inputs - Allowed'!$A$8:$A$250,0),MATCH(I$6,'Inputs - Allowed'!$B$6:$AY$6,0)),0)</f>
        <v>0</v>
      </c>
      <c r="J84" s="203">
        <f t="shared" si="3"/>
        <v>0</v>
      </c>
      <c r="K84" s="203">
        <f t="shared" si="6"/>
        <v>0</v>
      </c>
      <c r="L84" s="203">
        <f>_xlfn.IFNA(INDEX('Inputs - Allowed'!$B$8:$AH$250,MATCH($A84,'Inputs - Allowed'!$A$8:$A$250,0),MATCH(L$6,'Inputs - Allowed'!$B$6:$AY$6,0)),0)</f>
        <v>0</v>
      </c>
      <c r="M84" s="203">
        <f>MAX(0,-_xlfn.IFNA(INDEX('Inputs - Actual'!$I$8:$O$158,MATCH($A84,'Inputs - Actual'!$A$8:$A$158,0),MATCH(M$6,'Inputs - Actual'!$I$6:$O$6,0))-INDEX('Inputs - Allowed'!$V$8:$AB$158,MATCH($A84,'Inputs - Allowed'!$A$8:$A$158,0),MATCH(M$6,'Inputs - Allowed'!$V$6:$AB$6,0)),0))</f>
        <v>0</v>
      </c>
      <c r="N84" s="129"/>
      <c r="O84" s="129"/>
      <c r="P84" s="129"/>
      <c r="Q84" s="129"/>
      <c r="R84" s="129"/>
      <c r="S84" s="129"/>
      <c r="T84" s="129"/>
      <c r="U84" s="129"/>
      <c r="V84" s="129"/>
      <c r="W84" s="129"/>
      <c r="X84" s="116">
        <f t="shared" si="7"/>
        <v>0</v>
      </c>
      <c r="Y84" s="76"/>
      <c r="Z84" s="76"/>
      <c r="AA84" s="116">
        <f>IFERROR(INDEX('Inputs - Allowed'!$AI$8:$AT$158,MATCH($A84,'Inputs - Allowed'!$A$8:$A$158,0),MATCH(AA$6,'Inputs - Allowed'!$AI$6:$AT$6,0)) / INDEX('Inputs - Allowed'!$AU$8:$AU$158,MATCH($A84,'Inputs - Allowed'!$A$8:$A$158,0))*$X84,0)</f>
        <v>0</v>
      </c>
      <c r="AB84" s="116">
        <f>IFERROR(INDEX('Inputs - Allowed'!$AI$8:$AT$158,MATCH($A84,'Inputs - Allowed'!$A$8:$A$158,0),MATCH(AB$6,'Inputs - Allowed'!$AI$6:$AT$6,0)) / INDEX('Inputs - Allowed'!$AU$8:$AU$158,MATCH($A84,'Inputs - Allowed'!$A$8:$A$158,0))*$X84,0)</f>
        <v>0</v>
      </c>
      <c r="AC84" s="116">
        <f>IFERROR(INDEX('Inputs - Allowed'!$AI$8:$AT$158,MATCH($A84,'Inputs - Allowed'!$A$8:$A$158,0),MATCH(AC$6,'Inputs - Allowed'!$AI$6:$AT$6,0)) / INDEX('Inputs - Allowed'!$AU$8:$AU$158,MATCH($A84,'Inputs - Allowed'!$A$8:$A$158,0))*$X84,0)</f>
        <v>0</v>
      </c>
      <c r="AD84" s="116">
        <f>IFERROR(INDEX('Inputs - Allowed'!$AI$8:$AT$158,MATCH($A84,'Inputs - Allowed'!$A$8:$A$158,0),MATCH(AD$6,'Inputs - Allowed'!$AI$6:$AT$6,0)) / INDEX('Inputs - Allowed'!$AU$8:$AU$158,MATCH($A84,'Inputs - Allowed'!$A$8:$A$158,0))*$X84,0)</f>
        <v>0</v>
      </c>
      <c r="AE84" s="116">
        <f>IFERROR(INDEX('Inputs - Allowed'!$AI$8:$AT$158,MATCH($A84,'Inputs - Allowed'!$A$8:$A$158,0),MATCH(AE$6,'Inputs - Allowed'!$AI$6:$AT$6,0)) / INDEX('Inputs - Allowed'!$AU$8:$AU$158,MATCH($A84,'Inputs - Allowed'!$A$8:$A$158,0))*$X84,0)</f>
        <v>0</v>
      </c>
      <c r="AF84" s="116">
        <f>IFERROR(INDEX('Inputs - Allowed'!$AI$8:$AT$158,MATCH($A84,'Inputs - Allowed'!$A$8:$A$158,0),MATCH(AF$6,'Inputs - Allowed'!$AI$6:$AT$6,0)) / INDEX('Inputs - Allowed'!$AU$8:$AU$158,MATCH($A84,'Inputs - Allowed'!$A$8:$A$158,0))*$X84,0)</f>
        <v>0</v>
      </c>
      <c r="AG84" s="116">
        <f>IFERROR(INDEX('Inputs - Allowed'!$AI$8:$AT$158,MATCH($A84,'Inputs - Allowed'!$A$8:$A$158,0),MATCH(AG$6,'Inputs - Allowed'!$AI$6:$AT$6,0)) / INDEX('Inputs - Allowed'!$AU$8:$AU$158,MATCH($A84,'Inputs - Allowed'!$A$8:$A$158,0))*$X84,0)</f>
        <v>0</v>
      </c>
      <c r="AH84" s="116">
        <f>IFERROR(INDEX('Inputs - Allowed'!$AI$8:$AT$158,MATCH($A84,'Inputs - Allowed'!$A$8:$A$158,0),MATCH(AH$6,'Inputs - Allowed'!$AI$6:$AT$6,0)) / INDEX('Inputs - Allowed'!$AU$8:$AU$158,MATCH($A84,'Inputs - Allowed'!$A$8:$A$158,0))*$X84,0)</f>
        <v>0</v>
      </c>
      <c r="AI84" s="116">
        <f>IFERROR(INDEX('Inputs - Allowed'!$AI$8:$AT$158,MATCH($A84,'Inputs - Allowed'!$A$8:$A$158,0),MATCH(AI$6,'Inputs - Allowed'!$AI$6:$AT$6,0)) / INDEX('Inputs - Allowed'!$AU$8:$AU$158,MATCH($A84,'Inputs - Allowed'!$A$8:$A$158,0))*$X84,0)</f>
        <v>0</v>
      </c>
      <c r="AJ84" s="116">
        <f>IFERROR(INDEX('Inputs - Allowed'!$AI$8:$AT$158,MATCH($A84,'Inputs - Allowed'!$A$8:$A$158,0),MATCH(AJ$6,'Inputs - Allowed'!$AI$6:$AT$6,0)) / INDEX('Inputs - Allowed'!$AU$8:$AU$158,MATCH($A84,'Inputs - Allowed'!$A$8:$A$158,0))*$X84,0)</f>
        <v>0</v>
      </c>
      <c r="AK84" s="36"/>
    </row>
    <row r="85" spans="1:37">
      <c r="A85" s="42"/>
      <c r="B85" s="203"/>
      <c r="C85" s="203"/>
      <c r="D85" s="203"/>
      <c r="E85" s="203">
        <f>_xlfn.IFNA(INDEX('Inputs - Allowed'!$B$8:$AH$250,MATCH($A85,'Inputs - Allowed'!$A$8:$A$250,0),MATCH(E$6,'Inputs - Allowed'!$B$6:$AY$6,0)),0)</f>
        <v>0</v>
      </c>
      <c r="F85" s="203">
        <f>_xlfn.IFNA(INDEX('Inputs - Allowed'!$B$8:$AH$250,MATCH($A85,'Inputs - Allowed'!$A$8:$A$250,0),MATCH(F$6,'Inputs - Allowed'!$B$6:$AY$6,0)),0)</f>
        <v>0</v>
      </c>
      <c r="G85" s="203">
        <f>_xlfn.IFNA(INDEX('Inputs - Allowed'!$B$8:$AH$250,MATCH($A85,'Inputs - Allowed'!$A$8:$A$250,0),MATCH(G$6,'Inputs - Allowed'!$B$6:$AY$6,0)),0)</f>
        <v>0</v>
      </c>
      <c r="H85" s="203">
        <f>_xlfn.IFNA(INDEX('Inputs - Allowed'!$B$8:$AH$250,MATCH($A85,'Inputs - Allowed'!$A$8:$A$250,0),MATCH(H$6,'Inputs - Allowed'!$B$6:$AY$6,0)),0)</f>
        <v>0</v>
      </c>
      <c r="I85" s="203">
        <f>_xlfn.IFNA(INDEX('Inputs - Allowed'!$B$8:$AH$250,MATCH($A85,'Inputs - Allowed'!$A$8:$A$250,0),MATCH(I$6,'Inputs - Allowed'!$B$6:$AY$6,0)),0)</f>
        <v>0</v>
      </c>
      <c r="J85" s="203">
        <f t="shared" ref="J85:J148" si="8">IF(I85=0, 0, IF(I85="Total",TRUE,FALSE))</f>
        <v>0</v>
      </c>
      <c r="K85" s="203">
        <f t="shared" si="6"/>
        <v>0</v>
      </c>
      <c r="L85" s="203">
        <f>_xlfn.IFNA(INDEX('Inputs - Allowed'!$B$8:$AH$250,MATCH($A85,'Inputs - Allowed'!$A$8:$A$250,0),MATCH(L$6,'Inputs - Allowed'!$B$6:$AY$6,0)),0)</f>
        <v>0</v>
      </c>
      <c r="M85" s="203">
        <f>MAX(0,-_xlfn.IFNA(INDEX('Inputs - Actual'!$I$8:$O$158,MATCH($A85,'Inputs - Actual'!$A$8:$A$158,0),MATCH(M$6,'Inputs - Actual'!$I$6:$O$6,0))-INDEX('Inputs - Allowed'!$V$8:$AB$158,MATCH($A85,'Inputs - Allowed'!$A$8:$A$158,0),MATCH(M$6,'Inputs - Allowed'!$V$6:$AB$6,0)),0))</f>
        <v>0</v>
      </c>
      <c r="N85" s="129"/>
      <c r="O85" s="129"/>
      <c r="P85" s="129"/>
      <c r="Q85" s="129"/>
      <c r="R85" s="129"/>
      <c r="S85" s="129"/>
      <c r="T85" s="129"/>
      <c r="U85" s="129"/>
      <c r="V85" s="129"/>
      <c r="W85" s="129"/>
      <c r="X85" s="116">
        <f t="shared" si="7"/>
        <v>0</v>
      </c>
      <c r="Y85" s="76"/>
      <c r="Z85" s="76"/>
      <c r="AA85" s="116">
        <f>IFERROR(INDEX('Inputs - Allowed'!$AI$8:$AT$158,MATCH($A85,'Inputs - Allowed'!$A$8:$A$158,0),MATCH(AA$6,'Inputs - Allowed'!$AI$6:$AT$6,0)) / INDEX('Inputs - Allowed'!$AU$8:$AU$158,MATCH($A85,'Inputs - Allowed'!$A$8:$A$158,0))*$X85,0)</f>
        <v>0</v>
      </c>
      <c r="AB85" s="116">
        <f>IFERROR(INDEX('Inputs - Allowed'!$AI$8:$AT$158,MATCH($A85,'Inputs - Allowed'!$A$8:$A$158,0),MATCH(AB$6,'Inputs - Allowed'!$AI$6:$AT$6,0)) / INDEX('Inputs - Allowed'!$AU$8:$AU$158,MATCH($A85,'Inputs - Allowed'!$A$8:$A$158,0))*$X85,0)</f>
        <v>0</v>
      </c>
      <c r="AC85" s="116">
        <f>IFERROR(INDEX('Inputs - Allowed'!$AI$8:$AT$158,MATCH($A85,'Inputs - Allowed'!$A$8:$A$158,0),MATCH(AC$6,'Inputs - Allowed'!$AI$6:$AT$6,0)) / INDEX('Inputs - Allowed'!$AU$8:$AU$158,MATCH($A85,'Inputs - Allowed'!$A$8:$A$158,0))*$X85,0)</f>
        <v>0</v>
      </c>
      <c r="AD85" s="116">
        <f>IFERROR(INDEX('Inputs - Allowed'!$AI$8:$AT$158,MATCH($A85,'Inputs - Allowed'!$A$8:$A$158,0),MATCH(AD$6,'Inputs - Allowed'!$AI$6:$AT$6,0)) / INDEX('Inputs - Allowed'!$AU$8:$AU$158,MATCH($A85,'Inputs - Allowed'!$A$8:$A$158,0))*$X85,0)</f>
        <v>0</v>
      </c>
      <c r="AE85" s="116">
        <f>IFERROR(INDEX('Inputs - Allowed'!$AI$8:$AT$158,MATCH($A85,'Inputs - Allowed'!$A$8:$A$158,0),MATCH(AE$6,'Inputs - Allowed'!$AI$6:$AT$6,0)) / INDEX('Inputs - Allowed'!$AU$8:$AU$158,MATCH($A85,'Inputs - Allowed'!$A$8:$A$158,0))*$X85,0)</f>
        <v>0</v>
      </c>
      <c r="AF85" s="116">
        <f>IFERROR(INDEX('Inputs - Allowed'!$AI$8:$AT$158,MATCH($A85,'Inputs - Allowed'!$A$8:$A$158,0),MATCH(AF$6,'Inputs - Allowed'!$AI$6:$AT$6,0)) / INDEX('Inputs - Allowed'!$AU$8:$AU$158,MATCH($A85,'Inputs - Allowed'!$A$8:$A$158,0))*$X85,0)</f>
        <v>0</v>
      </c>
      <c r="AG85" s="116">
        <f>IFERROR(INDEX('Inputs - Allowed'!$AI$8:$AT$158,MATCH($A85,'Inputs - Allowed'!$A$8:$A$158,0),MATCH(AG$6,'Inputs - Allowed'!$AI$6:$AT$6,0)) / INDEX('Inputs - Allowed'!$AU$8:$AU$158,MATCH($A85,'Inputs - Allowed'!$A$8:$A$158,0))*$X85,0)</f>
        <v>0</v>
      </c>
      <c r="AH85" s="116">
        <f>IFERROR(INDEX('Inputs - Allowed'!$AI$8:$AT$158,MATCH($A85,'Inputs - Allowed'!$A$8:$A$158,0),MATCH(AH$6,'Inputs - Allowed'!$AI$6:$AT$6,0)) / INDEX('Inputs - Allowed'!$AU$8:$AU$158,MATCH($A85,'Inputs - Allowed'!$A$8:$A$158,0))*$X85,0)</f>
        <v>0</v>
      </c>
      <c r="AI85" s="116">
        <f>IFERROR(INDEX('Inputs - Allowed'!$AI$8:$AT$158,MATCH($A85,'Inputs - Allowed'!$A$8:$A$158,0),MATCH(AI$6,'Inputs - Allowed'!$AI$6:$AT$6,0)) / INDEX('Inputs - Allowed'!$AU$8:$AU$158,MATCH($A85,'Inputs - Allowed'!$A$8:$A$158,0))*$X85,0)</f>
        <v>0</v>
      </c>
      <c r="AJ85" s="116">
        <f>IFERROR(INDEX('Inputs - Allowed'!$AI$8:$AT$158,MATCH($A85,'Inputs - Allowed'!$A$8:$A$158,0),MATCH(AJ$6,'Inputs - Allowed'!$AI$6:$AT$6,0)) / INDEX('Inputs - Allowed'!$AU$8:$AU$158,MATCH($A85,'Inputs - Allowed'!$A$8:$A$158,0))*$X85,0)</f>
        <v>0</v>
      </c>
      <c r="AK85" s="36"/>
    </row>
    <row r="86" spans="1:37">
      <c r="A86" s="42"/>
      <c r="B86" s="203"/>
      <c r="C86" s="203"/>
      <c r="D86" s="203"/>
      <c r="E86" s="203">
        <f>_xlfn.IFNA(INDEX('Inputs - Allowed'!$B$8:$AH$250,MATCH($A86,'Inputs - Allowed'!$A$8:$A$250,0),MATCH(E$6,'Inputs - Allowed'!$B$6:$AY$6,0)),0)</f>
        <v>0</v>
      </c>
      <c r="F86" s="203">
        <f>_xlfn.IFNA(INDEX('Inputs - Allowed'!$B$8:$AH$250,MATCH($A86,'Inputs - Allowed'!$A$8:$A$250,0),MATCH(F$6,'Inputs - Allowed'!$B$6:$AY$6,0)),0)</f>
        <v>0</v>
      </c>
      <c r="G86" s="203">
        <f>_xlfn.IFNA(INDEX('Inputs - Allowed'!$B$8:$AH$250,MATCH($A86,'Inputs - Allowed'!$A$8:$A$250,0),MATCH(G$6,'Inputs - Allowed'!$B$6:$AY$6,0)),0)</f>
        <v>0</v>
      </c>
      <c r="H86" s="203">
        <f>_xlfn.IFNA(INDEX('Inputs - Allowed'!$B$8:$AH$250,MATCH($A86,'Inputs - Allowed'!$A$8:$A$250,0),MATCH(H$6,'Inputs - Allowed'!$B$6:$AY$6,0)),0)</f>
        <v>0</v>
      </c>
      <c r="I86" s="203">
        <f>_xlfn.IFNA(INDEX('Inputs - Allowed'!$B$8:$AH$250,MATCH($A86,'Inputs - Allowed'!$A$8:$A$250,0),MATCH(I$6,'Inputs - Allowed'!$B$6:$AY$6,0)),0)</f>
        <v>0</v>
      </c>
      <c r="J86" s="203">
        <f t="shared" si="8"/>
        <v>0</v>
      </c>
      <c r="K86" s="203">
        <f t="shared" si="6"/>
        <v>0</v>
      </c>
      <c r="L86" s="203">
        <f>_xlfn.IFNA(INDEX('Inputs - Allowed'!$B$8:$AH$250,MATCH($A86,'Inputs - Allowed'!$A$8:$A$250,0),MATCH(L$6,'Inputs - Allowed'!$B$6:$AY$6,0)),0)</f>
        <v>0</v>
      </c>
      <c r="M86" s="203">
        <f>MAX(0,-_xlfn.IFNA(INDEX('Inputs - Actual'!$I$8:$O$158,MATCH($A86,'Inputs - Actual'!$A$8:$A$158,0),MATCH(M$6,'Inputs - Actual'!$I$6:$O$6,0))-INDEX('Inputs - Allowed'!$V$8:$AB$158,MATCH($A86,'Inputs - Allowed'!$A$8:$A$158,0),MATCH(M$6,'Inputs - Allowed'!$V$6:$AB$6,0)),0))</f>
        <v>0</v>
      </c>
      <c r="N86" s="129"/>
      <c r="O86" s="129"/>
      <c r="P86" s="129"/>
      <c r="Q86" s="129"/>
      <c r="R86" s="129"/>
      <c r="S86" s="129"/>
      <c r="T86" s="129"/>
      <c r="U86" s="129"/>
      <c r="V86" s="129"/>
      <c r="W86" s="129"/>
      <c r="X86" s="116">
        <f t="shared" si="7"/>
        <v>0</v>
      </c>
      <c r="Y86" s="76"/>
      <c r="Z86" s="76"/>
      <c r="AA86" s="116">
        <f>IFERROR(INDEX('Inputs - Allowed'!$AI$8:$AT$158,MATCH($A86,'Inputs - Allowed'!$A$8:$A$158,0),MATCH(AA$6,'Inputs - Allowed'!$AI$6:$AT$6,0)) / INDEX('Inputs - Allowed'!$AU$8:$AU$158,MATCH($A86,'Inputs - Allowed'!$A$8:$A$158,0))*$X86,0)</f>
        <v>0</v>
      </c>
      <c r="AB86" s="116">
        <f>IFERROR(INDEX('Inputs - Allowed'!$AI$8:$AT$158,MATCH($A86,'Inputs - Allowed'!$A$8:$A$158,0),MATCH(AB$6,'Inputs - Allowed'!$AI$6:$AT$6,0)) / INDEX('Inputs - Allowed'!$AU$8:$AU$158,MATCH($A86,'Inputs - Allowed'!$A$8:$A$158,0))*$X86,0)</f>
        <v>0</v>
      </c>
      <c r="AC86" s="116">
        <f>IFERROR(INDEX('Inputs - Allowed'!$AI$8:$AT$158,MATCH($A86,'Inputs - Allowed'!$A$8:$A$158,0),MATCH(AC$6,'Inputs - Allowed'!$AI$6:$AT$6,0)) / INDEX('Inputs - Allowed'!$AU$8:$AU$158,MATCH($A86,'Inputs - Allowed'!$A$8:$A$158,0))*$X86,0)</f>
        <v>0</v>
      </c>
      <c r="AD86" s="116">
        <f>IFERROR(INDEX('Inputs - Allowed'!$AI$8:$AT$158,MATCH($A86,'Inputs - Allowed'!$A$8:$A$158,0),MATCH(AD$6,'Inputs - Allowed'!$AI$6:$AT$6,0)) / INDEX('Inputs - Allowed'!$AU$8:$AU$158,MATCH($A86,'Inputs - Allowed'!$A$8:$A$158,0))*$X86,0)</f>
        <v>0</v>
      </c>
      <c r="AE86" s="116">
        <f>IFERROR(INDEX('Inputs - Allowed'!$AI$8:$AT$158,MATCH($A86,'Inputs - Allowed'!$A$8:$A$158,0),MATCH(AE$6,'Inputs - Allowed'!$AI$6:$AT$6,0)) / INDEX('Inputs - Allowed'!$AU$8:$AU$158,MATCH($A86,'Inputs - Allowed'!$A$8:$A$158,0))*$X86,0)</f>
        <v>0</v>
      </c>
      <c r="AF86" s="116">
        <f>IFERROR(INDEX('Inputs - Allowed'!$AI$8:$AT$158,MATCH($A86,'Inputs - Allowed'!$A$8:$A$158,0),MATCH(AF$6,'Inputs - Allowed'!$AI$6:$AT$6,0)) / INDEX('Inputs - Allowed'!$AU$8:$AU$158,MATCH($A86,'Inputs - Allowed'!$A$8:$A$158,0))*$X86,0)</f>
        <v>0</v>
      </c>
      <c r="AG86" s="116">
        <f>IFERROR(INDEX('Inputs - Allowed'!$AI$8:$AT$158,MATCH($A86,'Inputs - Allowed'!$A$8:$A$158,0),MATCH(AG$6,'Inputs - Allowed'!$AI$6:$AT$6,0)) / INDEX('Inputs - Allowed'!$AU$8:$AU$158,MATCH($A86,'Inputs - Allowed'!$A$8:$A$158,0))*$X86,0)</f>
        <v>0</v>
      </c>
      <c r="AH86" s="116">
        <f>IFERROR(INDEX('Inputs - Allowed'!$AI$8:$AT$158,MATCH($A86,'Inputs - Allowed'!$A$8:$A$158,0),MATCH(AH$6,'Inputs - Allowed'!$AI$6:$AT$6,0)) / INDEX('Inputs - Allowed'!$AU$8:$AU$158,MATCH($A86,'Inputs - Allowed'!$A$8:$A$158,0))*$X86,0)</f>
        <v>0</v>
      </c>
      <c r="AI86" s="116">
        <f>IFERROR(INDEX('Inputs - Allowed'!$AI$8:$AT$158,MATCH($A86,'Inputs - Allowed'!$A$8:$A$158,0),MATCH(AI$6,'Inputs - Allowed'!$AI$6:$AT$6,0)) / INDEX('Inputs - Allowed'!$AU$8:$AU$158,MATCH($A86,'Inputs - Allowed'!$A$8:$A$158,0))*$X86,0)</f>
        <v>0</v>
      </c>
      <c r="AJ86" s="116">
        <f>IFERROR(INDEX('Inputs - Allowed'!$AI$8:$AT$158,MATCH($A86,'Inputs - Allowed'!$A$8:$A$158,0),MATCH(AJ$6,'Inputs - Allowed'!$AI$6:$AT$6,0)) / INDEX('Inputs - Allowed'!$AU$8:$AU$158,MATCH($A86,'Inputs - Allowed'!$A$8:$A$158,0))*$X86,0)</f>
        <v>0</v>
      </c>
      <c r="AK86" s="36"/>
    </row>
    <row r="87" spans="1:37">
      <c r="A87" s="42"/>
      <c r="B87" s="203"/>
      <c r="C87" s="203"/>
      <c r="D87" s="203"/>
      <c r="E87" s="203">
        <f>_xlfn.IFNA(INDEX('Inputs - Allowed'!$B$8:$AH$250,MATCH($A87,'Inputs - Allowed'!$A$8:$A$250,0),MATCH(E$6,'Inputs - Allowed'!$B$6:$AY$6,0)),0)</f>
        <v>0</v>
      </c>
      <c r="F87" s="203">
        <f>_xlfn.IFNA(INDEX('Inputs - Allowed'!$B$8:$AH$250,MATCH($A87,'Inputs - Allowed'!$A$8:$A$250,0),MATCH(F$6,'Inputs - Allowed'!$B$6:$AY$6,0)),0)</f>
        <v>0</v>
      </c>
      <c r="G87" s="203">
        <f>_xlfn.IFNA(INDEX('Inputs - Allowed'!$B$8:$AH$250,MATCH($A87,'Inputs - Allowed'!$A$8:$A$250,0),MATCH(G$6,'Inputs - Allowed'!$B$6:$AY$6,0)),0)</f>
        <v>0</v>
      </c>
      <c r="H87" s="203">
        <f>_xlfn.IFNA(INDEX('Inputs - Allowed'!$B$8:$AH$250,MATCH($A87,'Inputs - Allowed'!$A$8:$A$250,0),MATCH(H$6,'Inputs - Allowed'!$B$6:$AY$6,0)),0)</f>
        <v>0</v>
      </c>
      <c r="I87" s="203">
        <f>_xlfn.IFNA(INDEX('Inputs - Allowed'!$B$8:$AH$250,MATCH($A87,'Inputs - Allowed'!$A$8:$A$250,0),MATCH(I$6,'Inputs - Allowed'!$B$6:$AY$6,0)),0)</f>
        <v>0</v>
      </c>
      <c r="J87" s="203">
        <f t="shared" si="8"/>
        <v>0</v>
      </c>
      <c r="K87" s="203">
        <f t="shared" si="6"/>
        <v>0</v>
      </c>
      <c r="L87" s="203">
        <f>_xlfn.IFNA(INDEX('Inputs - Allowed'!$B$8:$AH$250,MATCH($A87,'Inputs - Allowed'!$A$8:$A$250,0),MATCH(L$6,'Inputs - Allowed'!$B$6:$AY$6,0)),0)</f>
        <v>0</v>
      </c>
      <c r="M87" s="203">
        <f>MAX(0,-_xlfn.IFNA(INDEX('Inputs - Actual'!$I$8:$O$158,MATCH($A87,'Inputs - Actual'!$A$8:$A$158,0),MATCH(M$6,'Inputs - Actual'!$I$6:$O$6,0))-INDEX('Inputs - Allowed'!$V$8:$AB$158,MATCH($A87,'Inputs - Allowed'!$A$8:$A$158,0),MATCH(M$6,'Inputs - Allowed'!$V$6:$AB$6,0)),0))</f>
        <v>0</v>
      </c>
      <c r="N87" s="129"/>
      <c r="O87" s="129"/>
      <c r="P87" s="129"/>
      <c r="Q87" s="129"/>
      <c r="R87" s="129"/>
      <c r="S87" s="129"/>
      <c r="T87" s="129"/>
      <c r="U87" s="129"/>
      <c r="V87" s="129"/>
      <c r="W87" s="129"/>
      <c r="X87" s="116">
        <f t="shared" si="7"/>
        <v>0</v>
      </c>
      <c r="Y87" s="76"/>
      <c r="Z87" s="76"/>
      <c r="AA87" s="116">
        <f>IFERROR(INDEX('Inputs - Allowed'!$AI$8:$AT$158,MATCH($A87,'Inputs - Allowed'!$A$8:$A$158,0),MATCH(AA$6,'Inputs - Allowed'!$AI$6:$AT$6,0)) / INDEX('Inputs - Allowed'!$AU$8:$AU$158,MATCH($A87,'Inputs - Allowed'!$A$8:$A$158,0))*$X87,0)</f>
        <v>0</v>
      </c>
      <c r="AB87" s="116">
        <f>IFERROR(INDEX('Inputs - Allowed'!$AI$8:$AT$158,MATCH($A87,'Inputs - Allowed'!$A$8:$A$158,0),MATCH(AB$6,'Inputs - Allowed'!$AI$6:$AT$6,0)) / INDEX('Inputs - Allowed'!$AU$8:$AU$158,MATCH($A87,'Inputs - Allowed'!$A$8:$A$158,0))*$X87,0)</f>
        <v>0</v>
      </c>
      <c r="AC87" s="116">
        <f>IFERROR(INDEX('Inputs - Allowed'!$AI$8:$AT$158,MATCH($A87,'Inputs - Allowed'!$A$8:$A$158,0),MATCH(AC$6,'Inputs - Allowed'!$AI$6:$AT$6,0)) / INDEX('Inputs - Allowed'!$AU$8:$AU$158,MATCH($A87,'Inputs - Allowed'!$A$8:$A$158,0))*$X87,0)</f>
        <v>0</v>
      </c>
      <c r="AD87" s="116">
        <f>IFERROR(INDEX('Inputs - Allowed'!$AI$8:$AT$158,MATCH($A87,'Inputs - Allowed'!$A$8:$A$158,0),MATCH(AD$6,'Inputs - Allowed'!$AI$6:$AT$6,0)) / INDEX('Inputs - Allowed'!$AU$8:$AU$158,MATCH($A87,'Inputs - Allowed'!$A$8:$A$158,0))*$X87,0)</f>
        <v>0</v>
      </c>
      <c r="AE87" s="116">
        <f>IFERROR(INDEX('Inputs - Allowed'!$AI$8:$AT$158,MATCH($A87,'Inputs - Allowed'!$A$8:$A$158,0),MATCH(AE$6,'Inputs - Allowed'!$AI$6:$AT$6,0)) / INDEX('Inputs - Allowed'!$AU$8:$AU$158,MATCH($A87,'Inputs - Allowed'!$A$8:$A$158,0))*$X87,0)</f>
        <v>0</v>
      </c>
      <c r="AF87" s="116">
        <f>IFERROR(INDEX('Inputs - Allowed'!$AI$8:$AT$158,MATCH($A87,'Inputs - Allowed'!$A$8:$A$158,0),MATCH(AF$6,'Inputs - Allowed'!$AI$6:$AT$6,0)) / INDEX('Inputs - Allowed'!$AU$8:$AU$158,MATCH($A87,'Inputs - Allowed'!$A$8:$A$158,0))*$X87,0)</f>
        <v>0</v>
      </c>
      <c r="AG87" s="116">
        <f>IFERROR(INDEX('Inputs - Allowed'!$AI$8:$AT$158,MATCH($A87,'Inputs - Allowed'!$A$8:$A$158,0),MATCH(AG$6,'Inputs - Allowed'!$AI$6:$AT$6,0)) / INDEX('Inputs - Allowed'!$AU$8:$AU$158,MATCH($A87,'Inputs - Allowed'!$A$8:$A$158,0))*$X87,0)</f>
        <v>0</v>
      </c>
      <c r="AH87" s="116">
        <f>IFERROR(INDEX('Inputs - Allowed'!$AI$8:$AT$158,MATCH($A87,'Inputs - Allowed'!$A$8:$A$158,0),MATCH(AH$6,'Inputs - Allowed'!$AI$6:$AT$6,0)) / INDEX('Inputs - Allowed'!$AU$8:$AU$158,MATCH($A87,'Inputs - Allowed'!$A$8:$A$158,0))*$X87,0)</f>
        <v>0</v>
      </c>
      <c r="AI87" s="116">
        <f>IFERROR(INDEX('Inputs - Allowed'!$AI$8:$AT$158,MATCH($A87,'Inputs - Allowed'!$A$8:$A$158,0),MATCH(AI$6,'Inputs - Allowed'!$AI$6:$AT$6,0)) / INDEX('Inputs - Allowed'!$AU$8:$AU$158,MATCH($A87,'Inputs - Allowed'!$A$8:$A$158,0))*$X87,0)</f>
        <v>0</v>
      </c>
      <c r="AJ87" s="116">
        <f>IFERROR(INDEX('Inputs - Allowed'!$AI$8:$AT$158,MATCH($A87,'Inputs - Allowed'!$A$8:$A$158,0),MATCH(AJ$6,'Inputs - Allowed'!$AI$6:$AT$6,0)) / INDEX('Inputs - Allowed'!$AU$8:$AU$158,MATCH($A87,'Inputs - Allowed'!$A$8:$A$158,0))*$X87,0)</f>
        <v>0</v>
      </c>
      <c r="AK87" s="36"/>
    </row>
    <row r="88" spans="1:37">
      <c r="A88" s="42"/>
      <c r="B88" s="203"/>
      <c r="C88" s="203"/>
      <c r="D88" s="203"/>
      <c r="E88" s="203">
        <f>_xlfn.IFNA(INDEX('Inputs - Allowed'!$B$8:$AH$250,MATCH($A88,'Inputs - Allowed'!$A$8:$A$250,0),MATCH(E$6,'Inputs - Allowed'!$B$6:$AY$6,0)),0)</f>
        <v>0</v>
      </c>
      <c r="F88" s="203">
        <f>_xlfn.IFNA(INDEX('Inputs - Allowed'!$B$8:$AH$250,MATCH($A88,'Inputs - Allowed'!$A$8:$A$250,0),MATCH(F$6,'Inputs - Allowed'!$B$6:$AY$6,0)),0)</f>
        <v>0</v>
      </c>
      <c r="G88" s="203">
        <f>_xlfn.IFNA(INDEX('Inputs - Allowed'!$B$8:$AH$250,MATCH($A88,'Inputs - Allowed'!$A$8:$A$250,0),MATCH(G$6,'Inputs - Allowed'!$B$6:$AY$6,0)),0)</f>
        <v>0</v>
      </c>
      <c r="H88" s="203">
        <f>_xlfn.IFNA(INDEX('Inputs - Allowed'!$B$8:$AH$250,MATCH($A88,'Inputs - Allowed'!$A$8:$A$250,0),MATCH(H$6,'Inputs - Allowed'!$B$6:$AY$6,0)),0)</f>
        <v>0</v>
      </c>
      <c r="I88" s="203">
        <f>_xlfn.IFNA(INDEX('Inputs - Allowed'!$B$8:$AH$250,MATCH($A88,'Inputs - Allowed'!$A$8:$A$250,0),MATCH(I$6,'Inputs - Allowed'!$B$6:$AY$6,0)),0)</f>
        <v>0</v>
      </c>
      <c r="J88" s="203">
        <f t="shared" si="8"/>
        <v>0</v>
      </c>
      <c r="K88" s="203">
        <f t="shared" si="6"/>
        <v>0</v>
      </c>
      <c r="L88" s="203">
        <f>_xlfn.IFNA(INDEX('Inputs - Allowed'!$B$8:$AH$250,MATCH($A88,'Inputs - Allowed'!$A$8:$A$250,0),MATCH(L$6,'Inputs - Allowed'!$B$6:$AY$6,0)),0)</f>
        <v>0</v>
      </c>
      <c r="M88" s="203">
        <f>MAX(0,-_xlfn.IFNA(INDEX('Inputs - Actual'!$I$8:$O$158,MATCH($A88,'Inputs - Actual'!$A$8:$A$158,0),MATCH(M$6,'Inputs - Actual'!$I$6:$O$6,0))-INDEX('Inputs - Allowed'!$V$8:$AB$158,MATCH($A88,'Inputs - Allowed'!$A$8:$A$158,0),MATCH(M$6,'Inputs - Allowed'!$V$6:$AB$6,0)),0))</f>
        <v>0</v>
      </c>
      <c r="N88" s="129"/>
      <c r="O88" s="129"/>
      <c r="P88" s="129"/>
      <c r="Q88" s="129"/>
      <c r="R88" s="129"/>
      <c r="S88" s="129"/>
      <c r="T88" s="129"/>
      <c r="U88" s="129"/>
      <c r="V88" s="129"/>
      <c r="W88" s="129"/>
      <c r="X88" s="116">
        <f t="shared" si="7"/>
        <v>0</v>
      </c>
      <c r="Y88" s="76"/>
      <c r="Z88" s="76"/>
      <c r="AA88" s="116">
        <f>IFERROR(INDEX('Inputs - Allowed'!$AI$8:$AT$158,MATCH($A88,'Inputs - Allowed'!$A$8:$A$158,0),MATCH(AA$6,'Inputs - Allowed'!$AI$6:$AT$6,0)) / INDEX('Inputs - Allowed'!$AU$8:$AU$158,MATCH($A88,'Inputs - Allowed'!$A$8:$A$158,0))*$X88,0)</f>
        <v>0</v>
      </c>
      <c r="AB88" s="116">
        <f>IFERROR(INDEX('Inputs - Allowed'!$AI$8:$AT$158,MATCH($A88,'Inputs - Allowed'!$A$8:$A$158,0),MATCH(AB$6,'Inputs - Allowed'!$AI$6:$AT$6,0)) / INDEX('Inputs - Allowed'!$AU$8:$AU$158,MATCH($A88,'Inputs - Allowed'!$A$8:$A$158,0))*$X88,0)</f>
        <v>0</v>
      </c>
      <c r="AC88" s="116">
        <f>IFERROR(INDEX('Inputs - Allowed'!$AI$8:$AT$158,MATCH($A88,'Inputs - Allowed'!$A$8:$A$158,0),MATCH(AC$6,'Inputs - Allowed'!$AI$6:$AT$6,0)) / INDEX('Inputs - Allowed'!$AU$8:$AU$158,MATCH($A88,'Inputs - Allowed'!$A$8:$A$158,0))*$X88,0)</f>
        <v>0</v>
      </c>
      <c r="AD88" s="116">
        <f>IFERROR(INDEX('Inputs - Allowed'!$AI$8:$AT$158,MATCH($A88,'Inputs - Allowed'!$A$8:$A$158,0),MATCH(AD$6,'Inputs - Allowed'!$AI$6:$AT$6,0)) / INDEX('Inputs - Allowed'!$AU$8:$AU$158,MATCH($A88,'Inputs - Allowed'!$A$8:$A$158,0))*$X88,0)</f>
        <v>0</v>
      </c>
      <c r="AE88" s="116">
        <f>IFERROR(INDEX('Inputs - Allowed'!$AI$8:$AT$158,MATCH($A88,'Inputs - Allowed'!$A$8:$A$158,0),MATCH(AE$6,'Inputs - Allowed'!$AI$6:$AT$6,0)) / INDEX('Inputs - Allowed'!$AU$8:$AU$158,MATCH($A88,'Inputs - Allowed'!$A$8:$A$158,0))*$X88,0)</f>
        <v>0</v>
      </c>
      <c r="AF88" s="116">
        <f>IFERROR(INDEX('Inputs - Allowed'!$AI$8:$AT$158,MATCH($A88,'Inputs - Allowed'!$A$8:$A$158,0),MATCH(AF$6,'Inputs - Allowed'!$AI$6:$AT$6,0)) / INDEX('Inputs - Allowed'!$AU$8:$AU$158,MATCH($A88,'Inputs - Allowed'!$A$8:$A$158,0))*$X88,0)</f>
        <v>0</v>
      </c>
      <c r="AG88" s="116">
        <f>IFERROR(INDEX('Inputs - Allowed'!$AI$8:$AT$158,MATCH($A88,'Inputs - Allowed'!$A$8:$A$158,0),MATCH(AG$6,'Inputs - Allowed'!$AI$6:$AT$6,0)) / INDEX('Inputs - Allowed'!$AU$8:$AU$158,MATCH($A88,'Inputs - Allowed'!$A$8:$A$158,0))*$X88,0)</f>
        <v>0</v>
      </c>
      <c r="AH88" s="116">
        <f>IFERROR(INDEX('Inputs - Allowed'!$AI$8:$AT$158,MATCH($A88,'Inputs - Allowed'!$A$8:$A$158,0),MATCH(AH$6,'Inputs - Allowed'!$AI$6:$AT$6,0)) / INDEX('Inputs - Allowed'!$AU$8:$AU$158,MATCH($A88,'Inputs - Allowed'!$A$8:$A$158,0))*$X88,0)</f>
        <v>0</v>
      </c>
      <c r="AI88" s="116">
        <f>IFERROR(INDEX('Inputs - Allowed'!$AI$8:$AT$158,MATCH($A88,'Inputs - Allowed'!$A$8:$A$158,0),MATCH(AI$6,'Inputs - Allowed'!$AI$6:$AT$6,0)) / INDEX('Inputs - Allowed'!$AU$8:$AU$158,MATCH($A88,'Inputs - Allowed'!$A$8:$A$158,0))*$X88,0)</f>
        <v>0</v>
      </c>
      <c r="AJ88" s="116">
        <f>IFERROR(INDEX('Inputs - Allowed'!$AI$8:$AT$158,MATCH($A88,'Inputs - Allowed'!$A$8:$A$158,0),MATCH(AJ$6,'Inputs - Allowed'!$AI$6:$AT$6,0)) / INDEX('Inputs - Allowed'!$AU$8:$AU$158,MATCH($A88,'Inputs - Allowed'!$A$8:$A$158,0))*$X88,0)</f>
        <v>0</v>
      </c>
      <c r="AK88" s="36"/>
    </row>
    <row r="89" spans="1:37">
      <c r="A89" s="42"/>
      <c r="B89" s="203"/>
      <c r="C89" s="203"/>
      <c r="D89" s="203"/>
      <c r="E89" s="203">
        <f>_xlfn.IFNA(INDEX('Inputs - Allowed'!$B$8:$AH$250,MATCH($A89,'Inputs - Allowed'!$A$8:$A$250,0),MATCH(E$6,'Inputs - Allowed'!$B$6:$AY$6,0)),0)</f>
        <v>0</v>
      </c>
      <c r="F89" s="203">
        <f>_xlfn.IFNA(INDEX('Inputs - Allowed'!$B$8:$AH$250,MATCH($A89,'Inputs - Allowed'!$A$8:$A$250,0),MATCH(F$6,'Inputs - Allowed'!$B$6:$AY$6,0)),0)</f>
        <v>0</v>
      </c>
      <c r="G89" s="203">
        <f>_xlfn.IFNA(INDEX('Inputs - Allowed'!$B$8:$AH$250,MATCH($A89,'Inputs - Allowed'!$A$8:$A$250,0),MATCH(G$6,'Inputs - Allowed'!$B$6:$AY$6,0)),0)</f>
        <v>0</v>
      </c>
      <c r="H89" s="203">
        <f>_xlfn.IFNA(INDEX('Inputs - Allowed'!$B$8:$AH$250,MATCH($A89,'Inputs - Allowed'!$A$8:$A$250,0),MATCH(H$6,'Inputs - Allowed'!$B$6:$AY$6,0)),0)</f>
        <v>0</v>
      </c>
      <c r="I89" s="203">
        <f>_xlfn.IFNA(INDEX('Inputs - Allowed'!$B$8:$AH$250,MATCH($A89,'Inputs - Allowed'!$A$8:$A$250,0),MATCH(I$6,'Inputs - Allowed'!$B$6:$AY$6,0)),0)</f>
        <v>0</v>
      </c>
      <c r="J89" s="203">
        <f t="shared" si="8"/>
        <v>0</v>
      </c>
      <c r="K89" s="203">
        <f t="shared" si="6"/>
        <v>0</v>
      </c>
      <c r="L89" s="203">
        <f>_xlfn.IFNA(INDEX('Inputs - Allowed'!$B$8:$AH$250,MATCH($A89,'Inputs - Allowed'!$A$8:$A$250,0),MATCH(L$6,'Inputs - Allowed'!$B$6:$AY$6,0)),0)</f>
        <v>0</v>
      </c>
      <c r="M89" s="203">
        <f>MAX(0,-_xlfn.IFNA(INDEX('Inputs - Actual'!$I$8:$O$158,MATCH($A89,'Inputs - Actual'!$A$8:$A$158,0),MATCH(M$6,'Inputs - Actual'!$I$6:$O$6,0))-INDEX('Inputs - Allowed'!$V$8:$AB$158,MATCH($A89,'Inputs - Allowed'!$A$8:$A$158,0),MATCH(M$6,'Inputs - Allowed'!$V$6:$AB$6,0)),0))</f>
        <v>0</v>
      </c>
      <c r="N89" s="129"/>
      <c r="O89" s="129"/>
      <c r="P89" s="129"/>
      <c r="Q89" s="129"/>
      <c r="R89" s="129"/>
      <c r="S89" s="129"/>
      <c r="T89" s="129"/>
      <c r="U89" s="129"/>
      <c r="V89" s="129"/>
      <c r="W89" s="129"/>
      <c r="X89" s="116">
        <f t="shared" si="7"/>
        <v>0</v>
      </c>
      <c r="Y89" s="76"/>
      <c r="Z89" s="76"/>
      <c r="AA89" s="116">
        <f>IFERROR(INDEX('Inputs - Allowed'!$AI$8:$AT$158,MATCH($A89,'Inputs - Allowed'!$A$8:$A$158,0),MATCH(AA$6,'Inputs - Allowed'!$AI$6:$AT$6,0)) / INDEX('Inputs - Allowed'!$AU$8:$AU$158,MATCH($A89,'Inputs - Allowed'!$A$8:$A$158,0))*$X89,0)</f>
        <v>0</v>
      </c>
      <c r="AB89" s="116">
        <f>IFERROR(INDEX('Inputs - Allowed'!$AI$8:$AT$158,MATCH($A89,'Inputs - Allowed'!$A$8:$A$158,0),MATCH(AB$6,'Inputs - Allowed'!$AI$6:$AT$6,0)) / INDEX('Inputs - Allowed'!$AU$8:$AU$158,MATCH($A89,'Inputs - Allowed'!$A$8:$A$158,0))*$X89,0)</f>
        <v>0</v>
      </c>
      <c r="AC89" s="116">
        <f>IFERROR(INDEX('Inputs - Allowed'!$AI$8:$AT$158,MATCH($A89,'Inputs - Allowed'!$A$8:$A$158,0),MATCH(AC$6,'Inputs - Allowed'!$AI$6:$AT$6,0)) / INDEX('Inputs - Allowed'!$AU$8:$AU$158,MATCH($A89,'Inputs - Allowed'!$A$8:$A$158,0))*$X89,0)</f>
        <v>0</v>
      </c>
      <c r="AD89" s="116">
        <f>IFERROR(INDEX('Inputs - Allowed'!$AI$8:$AT$158,MATCH($A89,'Inputs - Allowed'!$A$8:$A$158,0),MATCH(AD$6,'Inputs - Allowed'!$AI$6:$AT$6,0)) / INDEX('Inputs - Allowed'!$AU$8:$AU$158,MATCH($A89,'Inputs - Allowed'!$A$8:$A$158,0))*$X89,0)</f>
        <v>0</v>
      </c>
      <c r="AE89" s="116">
        <f>IFERROR(INDEX('Inputs - Allowed'!$AI$8:$AT$158,MATCH($A89,'Inputs - Allowed'!$A$8:$A$158,0),MATCH(AE$6,'Inputs - Allowed'!$AI$6:$AT$6,0)) / INDEX('Inputs - Allowed'!$AU$8:$AU$158,MATCH($A89,'Inputs - Allowed'!$A$8:$A$158,0))*$X89,0)</f>
        <v>0</v>
      </c>
      <c r="AF89" s="116">
        <f>IFERROR(INDEX('Inputs - Allowed'!$AI$8:$AT$158,MATCH($A89,'Inputs - Allowed'!$A$8:$A$158,0),MATCH(AF$6,'Inputs - Allowed'!$AI$6:$AT$6,0)) / INDEX('Inputs - Allowed'!$AU$8:$AU$158,MATCH($A89,'Inputs - Allowed'!$A$8:$A$158,0))*$X89,0)</f>
        <v>0</v>
      </c>
      <c r="AG89" s="116">
        <f>IFERROR(INDEX('Inputs - Allowed'!$AI$8:$AT$158,MATCH($A89,'Inputs - Allowed'!$A$8:$A$158,0),MATCH(AG$6,'Inputs - Allowed'!$AI$6:$AT$6,0)) / INDEX('Inputs - Allowed'!$AU$8:$AU$158,MATCH($A89,'Inputs - Allowed'!$A$8:$A$158,0))*$X89,0)</f>
        <v>0</v>
      </c>
      <c r="AH89" s="116">
        <f>IFERROR(INDEX('Inputs - Allowed'!$AI$8:$AT$158,MATCH($A89,'Inputs - Allowed'!$A$8:$A$158,0),MATCH(AH$6,'Inputs - Allowed'!$AI$6:$AT$6,0)) / INDEX('Inputs - Allowed'!$AU$8:$AU$158,MATCH($A89,'Inputs - Allowed'!$A$8:$A$158,0))*$X89,0)</f>
        <v>0</v>
      </c>
      <c r="AI89" s="116">
        <f>IFERROR(INDEX('Inputs - Allowed'!$AI$8:$AT$158,MATCH($A89,'Inputs - Allowed'!$A$8:$A$158,0),MATCH(AI$6,'Inputs - Allowed'!$AI$6:$AT$6,0)) / INDEX('Inputs - Allowed'!$AU$8:$AU$158,MATCH($A89,'Inputs - Allowed'!$A$8:$A$158,0))*$X89,0)</f>
        <v>0</v>
      </c>
      <c r="AJ89" s="116">
        <f>IFERROR(INDEX('Inputs - Allowed'!$AI$8:$AT$158,MATCH($A89,'Inputs - Allowed'!$A$8:$A$158,0),MATCH(AJ$6,'Inputs - Allowed'!$AI$6:$AT$6,0)) / INDEX('Inputs - Allowed'!$AU$8:$AU$158,MATCH($A89,'Inputs - Allowed'!$A$8:$A$158,0))*$X89,0)</f>
        <v>0</v>
      </c>
      <c r="AK89" s="36"/>
    </row>
    <row r="90" spans="1:37">
      <c r="A90" s="42"/>
      <c r="B90" s="203"/>
      <c r="C90" s="203"/>
      <c r="D90" s="203"/>
      <c r="E90" s="203">
        <f>_xlfn.IFNA(INDEX('Inputs - Allowed'!$B$8:$AH$250,MATCH($A90,'Inputs - Allowed'!$A$8:$A$250,0),MATCH(E$6,'Inputs - Allowed'!$B$6:$AY$6,0)),0)</f>
        <v>0</v>
      </c>
      <c r="F90" s="203">
        <f>_xlfn.IFNA(INDEX('Inputs - Allowed'!$B$8:$AH$250,MATCH($A90,'Inputs - Allowed'!$A$8:$A$250,0),MATCH(F$6,'Inputs - Allowed'!$B$6:$AY$6,0)),0)</f>
        <v>0</v>
      </c>
      <c r="G90" s="203">
        <f>_xlfn.IFNA(INDEX('Inputs - Allowed'!$B$8:$AH$250,MATCH($A90,'Inputs - Allowed'!$A$8:$A$250,0),MATCH(G$6,'Inputs - Allowed'!$B$6:$AY$6,0)),0)</f>
        <v>0</v>
      </c>
      <c r="H90" s="203">
        <f>_xlfn.IFNA(INDEX('Inputs - Allowed'!$B$8:$AH$250,MATCH($A90,'Inputs - Allowed'!$A$8:$A$250,0),MATCH(H$6,'Inputs - Allowed'!$B$6:$AY$6,0)),0)</f>
        <v>0</v>
      </c>
      <c r="I90" s="203">
        <f>_xlfn.IFNA(INDEX('Inputs - Allowed'!$B$8:$AH$250,MATCH($A90,'Inputs - Allowed'!$A$8:$A$250,0),MATCH(I$6,'Inputs - Allowed'!$B$6:$AY$6,0)),0)</f>
        <v>0</v>
      </c>
      <c r="J90" s="203">
        <f t="shared" si="8"/>
        <v>0</v>
      </c>
      <c r="K90" s="203">
        <f t="shared" si="6"/>
        <v>0</v>
      </c>
      <c r="L90" s="203">
        <f>_xlfn.IFNA(INDEX('Inputs - Allowed'!$B$8:$AH$250,MATCH($A90,'Inputs - Allowed'!$A$8:$A$250,0),MATCH(L$6,'Inputs - Allowed'!$B$6:$AY$6,0)),0)</f>
        <v>0</v>
      </c>
      <c r="M90" s="203">
        <f>MAX(0,-_xlfn.IFNA(INDEX('Inputs - Actual'!$I$8:$O$158,MATCH($A90,'Inputs - Actual'!$A$8:$A$158,0),MATCH(M$6,'Inputs - Actual'!$I$6:$O$6,0))-INDEX('Inputs - Allowed'!$V$8:$AB$158,MATCH($A90,'Inputs - Allowed'!$A$8:$A$158,0),MATCH(M$6,'Inputs - Allowed'!$V$6:$AB$6,0)),0))</f>
        <v>0</v>
      </c>
      <c r="N90" s="129"/>
      <c r="O90" s="129"/>
      <c r="P90" s="129"/>
      <c r="Q90" s="129"/>
      <c r="R90" s="129"/>
      <c r="S90" s="129"/>
      <c r="T90" s="129"/>
      <c r="U90" s="129"/>
      <c r="V90" s="129"/>
      <c r="W90" s="129"/>
      <c r="X90" s="116">
        <f t="shared" si="7"/>
        <v>0</v>
      </c>
      <c r="Y90" s="76"/>
      <c r="Z90" s="76"/>
      <c r="AA90" s="116">
        <f>IFERROR(INDEX('Inputs - Allowed'!$AI$8:$AT$158,MATCH($A90,'Inputs - Allowed'!$A$8:$A$158,0),MATCH(AA$6,'Inputs - Allowed'!$AI$6:$AT$6,0)) / INDEX('Inputs - Allowed'!$AU$8:$AU$158,MATCH($A90,'Inputs - Allowed'!$A$8:$A$158,0))*$X90,0)</f>
        <v>0</v>
      </c>
      <c r="AB90" s="116">
        <f>IFERROR(INDEX('Inputs - Allowed'!$AI$8:$AT$158,MATCH($A90,'Inputs - Allowed'!$A$8:$A$158,0),MATCH(AB$6,'Inputs - Allowed'!$AI$6:$AT$6,0)) / INDEX('Inputs - Allowed'!$AU$8:$AU$158,MATCH($A90,'Inputs - Allowed'!$A$8:$A$158,0))*$X90,0)</f>
        <v>0</v>
      </c>
      <c r="AC90" s="116">
        <f>IFERROR(INDEX('Inputs - Allowed'!$AI$8:$AT$158,MATCH($A90,'Inputs - Allowed'!$A$8:$A$158,0),MATCH(AC$6,'Inputs - Allowed'!$AI$6:$AT$6,0)) / INDEX('Inputs - Allowed'!$AU$8:$AU$158,MATCH($A90,'Inputs - Allowed'!$A$8:$A$158,0))*$X90,0)</f>
        <v>0</v>
      </c>
      <c r="AD90" s="116">
        <f>IFERROR(INDEX('Inputs - Allowed'!$AI$8:$AT$158,MATCH($A90,'Inputs - Allowed'!$A$8:$A$158,0),MATCH(AD$6,'Inputs - Allowed'!$AI$6:$AT$6,0)) / INDEX('Inputs - Allowed'!$AU$8:$AU$158,MATCH($A90,'Inputs - Allowed'!$A$8:$A$158,0))*$X90,0)</f>
        <v>0</v>
      </c>
      <c r="AE90" s="116">
        <f>IFERROR(INDEX('Inputs - Allowed'!$AI$8:$AT$158,MATCH($A90,'Inputs - Allowed'!$A$8:$A$158,0),MATCH(AE$6,'Inputs - Allowed'!$AI$6:$AT$6,0)) / INDEX('Inputs - Allowed'!$AU$8:$AU$158,MATCH($A90,'Inputs - Allowed'!$A$8:$A$158,0))*$X90,0)</f>
        <v>0</v>
      </c>
      <c r="AF90" s="116">
        <f>IFERROR(INDEX('Inputs - Allowed'!$AI$8:$AT$158,MATCH($A90,'Inputs - Allowed'!$A$8:$A$158,0),MATCH(AF$6,'Inputs - Allowed'!$AI$6:$AT$6,0)) / INDEX('Inputs - Allowed'!$AU$8:$AU$158,MATCH($A90,'Inputs - Allowed'!$A$8:$A$158,0))*$X90,0)</f>
        <v>0</v>
      </c>
      <c r="AG90" s="116">
        <f>IFERROR(INDEX('Inputs - Allowed'!$AI$8:$AT$158,MATCH($A90,'Inputs - Allowed'!$A$8:$A$158,0),MATCH(AG$6,'Inputs - Allowed'!$AI$6:$AT$6,0)) / INDEX('Inputs - Allowed'!$AU$8:$AU$158,MATCH($A90,'Inputs - Allowed'!$A$8:$A$158,0))*$X90,0)</f>
        <v>0</v>
      </c>
      <c r="AH90" s="116">
        <f>IFERROR(INDEX('Inputs - Allowed'!$AI$8:$AT$158,MATCH($A90,'Inputs - Allowed'!$A$8:$A$158,0),MATCH(AH$6,'Inputs - Allowed'!$AI$6:$AT$6,0)) / INDEX('Inputs - Allowed'!$AU$8:$AU$158,MATCH($A90,'Inputs - Allowed'!$A$8:$A$158,0))*$X90,0)</f>
        <v>0</v>
      </c>
      <c r="AI90" s="116">
        <f>IFERROR(INDEX('Inputs - Allowed'!$AI$8:$AT$158,MATCH($A90,'Inputs - Allowed'!$A$8:$A$158,0),MATCH(AI$6,'Inputs - Allowed'!$AI$6:$AT$6,0)) / INDEX('Inputs - Allowed'!$AU$8:$AU$158,MATCH($A90,'Inputs - Allowed'!$A$8:$A$158,0))*$X90,0)</f>
        <v>0</v>
      </c>
      <c r="AJ90" s="116">
        <f>IFERROR(INDEX('Inputs - Allowed'!$AI$8:$AT$158,MATCH($A90,'Inputs - Allowed'!$A$8:$A$158,0),MATCH(AJ$6,'Inputs - Allowed'!$AI$6:$AT$6,0)) / INDEX('Inputs - Allowed'!$AU$8:$AU$158,MATCH($A90,'Inputs - Allowed'!$A$8:$A$158,0))*$X90,0)</f>
        <v>0</v>
      </c>
      <c r="AK90" s="36"/>
    </row>
    <row r="91" spans="1:37">
      <c r="A91" s="42"/>
      <c r="B91" s="203"/>
      <c r="C91" s="203"/>
      <c r="D91" s="203"/>
      <c r="E91" s="203">
        <f>_xlfn.IFNA(INDEX('Inputs - Allowed'!$B$8:$AH$250,MATCH($A91,'Inputs - Allowed'!$A$8:$A$250,0),MATCH(E$6,'Inputs - Allowed'!$B$6:$AY$6,0)),0)</f>
        <v>0</v>
      </c>
      <c r="F91" s="203">
        <f>_xlfn.IFNA(INDEX('Inputs - Allowed'!$B$8:$AH$250,MATCH($A91,'Inputs - Allowed'!$A$8:$A$250,0),MATCH(F$6,'Inputs - Allowed'!$B$6:$AY$6,0)),0)</f>
        <v>0</v>
      </c>
      <c r="G91" s="203">
        <f>_xlfn.IFNA(INDEX('Inputs - Allowed'!$B$8:$AH$250,MATCH($A91,'Inputs - Allowed'!$A$8:$A$250,0),MATCH(G$6,'Inputs - Allowed'!$B$6:$AY$6,0)),0)</f>
        <v>0</v>
      </c>
      <c r="H91" s="203">
        <f>_xlfn.IFNA(INDEX('Inputs - Allowed'!$B$8:$AH$250,MATCH($A91,'Inputs - Allowed'!$A$8:$A$250,0),MATCH(H$6,'Inputs - Allowed'!$B$6:$AY$6,0)),0)</f>
        <v>0</v>
      </c>
      <c r="I91" s="203">
        <f>_xlfn.IFNA(INDEX('Inputs - Allowed'!$B$8:$AH$250,MATCH($A91,'Inputs - Allowed'!$A$8:$A$250,0),MATCH(I$6,'Inputs - Allowed'!$B$6:$AY$6,0)),0)</f>
        <v>0</v>
      </c>
      <c r="J91" s="203">
        <f t="shared" si="8"/>
        <v>0</v>
      </c>
      <c r="K91" s="203">
        <f t="shared" si="6"/>
        <v>0</v>
      </c>
      <c r="L91" s="203">
        <f>_xlfn.IFNA(INDEX('Inputs - Allowed'!$B$8:$AH$250,MATCH($A91,'Inputs - Allowed'!$A$8:$A$250,0),MATCH(L$6,'Inputs - Allowed'!$B$6:$AY$6,0)),0)</f>
        <v>0</v>
      </c>
      <c r="M91" s="203">
        <f>MAX(0,-_xlfn.IFNA(INDEX('Inputs - Actual'!$I$8:$O$158,MATCH($A91,'Inputs - Actual'!$A$8:$A$158,0),MATCH(M$6,'Inputs - Actual'!$I$6:$O$6,0))-INDEX('Inputs - Allowed'!$V$8:$AB$158,MATCH($A91,'Inputs - Allowed'!$A$8:$A$158,0),MATCH(M$6,'Inputs - Allowed'!$V$6:$AB$6,0)),0))</f>
        <v>0</v>
      </c>
      <c r="N91" s="129"/>
      <c r="O91" s="129"/>
      <c r="P91" s="129"/>
      <c r="Q91" s="129"/>
      <c r="R91" s="129"/>
      <c r="S91" s="129"/>
      <c r="T91" s="129"/>
      <c r="U91" s="129"/>
      <c r="V91" s="129"/>
      <c r="W91" s="129"/>
      <c r="X91" s="116">
        <f t="shared" si="7"/>
        <v>0</v>
      </c>
      <c r="Y91" s="76"/>
      <c r="Z91" s="76"/>
      <c r="AA91" s="116">
        <f>IFERROR(INDEX('Inputs - Allowed'!$AI$8:$AT$158,MATCH($A91,'Inputs - Allowed'!$A$8:$A$158,0),MATCH(AA$6,'Inputs - Allowed'!$AI$6:$AT$6,0)) / INDEX('Inputs - Allowed'!$AU$8:$AU$158,MATCH($A91,'Inputs - Allowed'!$A$8:$A$158,0))*$X91,0)</f>
        <v>0</v>
      </c>
      <c r="AB91" s="116">
        <f>IFERROR(INDEX('Inputs - Allowed'!$AI$8:$AT$158,MATCH($A91,'Inputs - Allowed'!$A$8:$A$158,0),MATCH(AB$6,'Inputs - Allowed'!$AI$6:$AT$6,0)) / INDEX('Inputs - Allowed'!$AU$8:$AU$158,MATCH($A91,'Inputs - Allowed'!$A$8:$A$158,0))*$X91,0)</f>
        <v>0</v>
      </c>
      <c r="AC91" s="116">
        <f>IFERROR(INDEX('Inputs - Allowed'!$AI$8:$AT$158,MATCH($A91,'Inputs - Allowed'!$A$8:$A$158,0),MATCH(AC$6,'Inputs - Allowed'!$AI$6:$AT$6,0)) / INDEX('Inputs - Allowed'!$AU$8:$AU$158,MATCH($A91,'Inputs - Allowed'!$A$8:$A$158,0))*$X91,0)</f>
        <v>0</v>
      </c>
      <c r="AD91" s="116">
        <f>IFERROR(INDEX('Inputs - Allowed'!$AI$8:$AT$158,MATCH($A91,'Inputs - Allowed'!$A$8:$A$158,0),MATCH(AD$6,'Inputs - Allowed'!$AI$6:$AT$6,0)) / INDEX('Inputs - Allowed'!$AU$8:$AU$158,MATCH($A91,'Inputs - Allowed'!$A$8:$A$158,0))*$X91,0)</f>
        <v>0</v>
      </c>
      <c r="AE91" s="116">
        <f>IFERROR(INDEX('Inputs - Allowed'!$AI$8:$AT$158,MATCH($A91,'Inputs - Allowed'!$A$8:$A$158,0),MATCH(AE$6,'Inputs - Allowed'!$AI$6:$AT$6,0)) / INDEX('Inputs - Allowed'!$AU$8:$AU$158,MATCH($A91,'Inputs - Allowed'!$A$8:$A$158,0))*$X91,0)</f>
        <v>0</v>
      </c>
      <c r="AF91" s="116">
        <f>IFERROR(INDEX('Inputs - Allowed'!$AI$8:$AT$158,MATCH($A91,'Inputs - Allowed'!$A$8:$A$158,0),MATCH(AF$6,'Inputs - Allowed'!$AI$6:$AT$6,0)) / INDEX('Inputs - Allowed'!$AU$8:$AU$158,MATCH($A91,'Inputs - Allowed'!$A$8:$A$158,0))*$X91,0)</f>
        <v>0</v>
      </c>
      <c r="AG91" s="116">
        <f>IFERROR(INDEX('Inputs - Allowed'!$AI$8:$AT$158,MATCH($A91,'Inputs - Allowed'!$A$8:$A$158,0),MATCH(AG$6,'Inputs - Allowed'!$AI$6:$AT$6,0)) / INDEX('Inputs - Allowed'!$AU$8:$AU$158,MATCH($A91,'Inputs - Allowed'!$A$8:$A$158,0))*$X91,0)</f>
        <v>0</v>
      </c>
      <c r="AH91" s="116">
        <f>IFERROR(INDEX('Inputs - Allowed'!$AI$8:$AT$158,MATCH($A91,'Inputs - Allowed'!$A$8:$A$158,0),MATCH(AH$6,'Inputs - Allowed'!$AI$6:$AT$6,0)) / INDEX('Inputs - Allowed'!$AU$8:$AU$158,MATCH($A91,'Inputs - Allowed'!$A$8:$A$158,0))*$X91,0)</f>
        <v>0</v>
      </c>
      <c r="AI91" s="116">
        <f>IFERROR(INDEX('Inputs - Allowed'!$AI$8:$AT$158,MATCH($A91,'Inputs - Allowed'!$A$8:$A$158,0),MATCH(AI$6,'Inputs - Allowed'!$AI$6:$AT$6,0)) / INDEX('Inputs - Allowed'!$AU$8:$AU$158,MATCH($A91,'Inputs - Allowed'!$A$8:$A$158,0))*$X91,0)</f>
        <v>0</v>
      </c>
      <c r="AJ91" s="116">
        <f>IFERROR(INDEX('Inputs - Allowed'!$AI$8:$AT$158,MATCH($A91,'Inputs - Allowed'!$A$8:$A$158,0),MATCH(AJ$6,'Inputs - Allowed'!$AI$6:$AT$6,0)) / INDEX('Inputs - Allowed'!$AU$8:$AU$158,MATCH($A91,'Inputs - Allowed'!$A$8:$A$158,0))*$X91,0)</f>
        <v>0</v>
      </c>
      <c r="AK91" s="36"/>
    </row>
    <row r="92" spans="1:37">
      <c r="A92" s="42"/>
      <c r="B92" s="203"/>
      <c r="C92" s="203"/>
      <c r="D92" s="203"/>
      <c r="E92" s="203">
        <f>_xlfn.IFNA(INDEX('Inputs - Allowed'!$B$8:$AH$250,MATCH($A92,'Inputs - Allowed'!$A$8:$A$250,0),MATCH(E$6,'Inputs - Allowed'!$B$6:$AY$6,0)),0)</f>
        <v>0</v>
      </c>
      <c r="F92" s="203">
        <f>_xlfn.IFNA(INDEX('Inputs - Allowed'!$B$8:$AH$250,MATCH($A92,'Inputs - Allowed'!$A$8:$A$250,0),MATCH(F$6,'Inputs - Allowed'!$B$6:$AY$6,0)),0)</f>
        <v>0</v>
      </c>
      <c r="G92" s="203">
        <f>_xlfn.IFNA(INDEX('Inputs - Allowed'!$B$8:$AH$250,MATCH($A92,'Inputs - Allowed'!$A$8:$A$250,0),MATCH(G$6,'Inputs - Allowed'!$B$6:$AY$6,0)),0)</f>
        <v>0</v>
      </c>
      <c r="H92" s="203">
        <f>_xlfn.IFNA(INDEX('Inputs - Allowed'!$B$8:$AH$250,MATCH($A92,'Inputs - Allowed'!$A$8:$A$250,0),MATCH(H$6,'Inputs - Allowed'!$B$6:$AY$6,0)),0)</f>
        <v>0</v>
      </c>
      <c r="I92" s="203">
        <f>_xlfn.IFNA(INDEX('Inputs - Allowed'!$B$8:$AH$250,MATCH($A92,'Inputs - Allowed'!$A$8:$A$250,0),MATCH(I$6,'Inputs - Allowed'!$B$6:$AY$6,0)),0)</f>
        <v>0</v>
      </c>
      <c r="J92" s="203">
        <f t="shared" si="8"/>
        <v>0</v>
      </c>
      <c r="K92" s="203">
        <f t="shared" si="6"/>
        <v>0</v>
      </c>
      <c r="L92" s="203">
        <f>_xlfn.IFNA(INDEX('Inputs - Allowed'!$B$8:$AH$250,MATCH($A92,'Inputs - Allowed'!$A$8:$A$250,0),MATCH(L$6,'Inputs - Allowed'!$B$6:$AY$6,0)),0)</f>
        <v>0</v>
      </c>
      <c r="M92" s="203">
        <f>MAX(0,-_xlfn.IFNA(INDEX('Inputs - Actual'!$I$8:$O$158,MATCH($A92,'Inputs - Actual'!$A$8:$A$158,0),MATCH(M$6,'Inputs - Actual'!$I$6:$O$6,0))-INDEX('Inputs - Allowed'!$V$8:$AB$158,MATCH($A92,'Inputs - Allowed'!$A$8:$A$158,0),MATCH(M$6,'Inputs - Allowed'!$V$6:$AB$6,0)),0))</f>
        <v>0</v>
      </c>
      <c r="N92" s="129"/>
      <c r="O92" s="129"/>
      <c r="P92" s="129"/>
      <c r="Q92" s="129"/>
      <c r="R92" s="129"/>
      <c r="S92" s="129"/>
      <c r="T92" s="129"/>
      <c r="U92" s="129"/>
      <c r="V92" s="129"/>
      <c r="W92" s="129"/>
      <c r="X92" s="116">
        <f t="shared" si="7"/>
        <v>0</v>
      </c>
      <c r="Y92" s="76"/>
      <c r="Z92" s="76"/>
      <c r="AA92" s="116">
        <f>IFERROR(INDEX('Inputs - Allowed'!$AI$8:$AT$158,MATCH($A92,'Inputs - Allowed'!$A$8:$A$158,0),MATCH(AA$6,'Inputs - Allowed'!$AI$6:$AT$6,0)) / INDEX('Inputs - Allowed'!$AU$8:$AU$158,MATCH($A92,'Inputs - Allowed'!$A$8:$A$158,0))*$X92,0)</f>
        <v>0</v>
      </c>
      <c r="AB92" s="116">
        <f>IFERROR(INDEX('Inputs - Allowed'!$AI$8:$AT$158,MATCH($A92,'Inputs - Allowed'!$A$8:$A$158,0),MATCH(AB$6,'Inputs - Allowed'!$AI$6:$AT$6,0)) / INDEX('Inputs - Allowed'!$AU$8:$AU$158,MATCH($A92,'Inputs - Allowed'!$A$8:$A$158,0))*$X92,0)</f>
        <v>0</v>
      </c>
      <c r="AC92" s="116">
        <f>IFERROR(INDEX('Inputs - Allowed'!$AI$8:$AT$158,MATCH($A92,'Inputs - Allowed'!$A$8:$A$158,0),MATCH(AC$6,'Inputs - Allowed'!$AI$6:$AT$6,0)) / INDEX('Inputs - Allowed'!$AU$8:$AU$158,MATCH($A92,'Inputs - Allowed'!$A$8:$A$158,0))*$X92,0)</f>
        <v>0</v>
      </c>
      <c r="AD92" s="116">
        <f>IFERROR(INDEX('Inputs - Allowed'!$AI$8:$AT$158,MATCH($A92,'Inputs - Allowed'!$A$8:$A$158,0),MATCH(AD$6,'Inputs - Allowed'!$AI$6:$AT$6,0)) / INDEX('Inputs - Allowed'!$AU$8:$AU$158,MATCH($A92,'Inputs - Allowed'!$A$8:$A$158,0))*$X92,0)</f>
        <v>0</v>
      </c>
      <c r="AE92" s="116">
        <f>IFERROR(INDEX('Inputs - Allowed'!$AI$8:$AT$158,MATCH($A92,'Inputs - Allowed'!$A$8:$A$158,0),MATCH(AE$6,'Inputs - Allowed'!$AI$6:$AT$6,0)) / INDEX('Inputs - Allowed'!$AU$8:$AU$158,MATCH($A92,'Inputs - Allowed'!$A$8:$A$158,0))*$X92,0)</f>
        <v>0</v>
      </c>
      <c r="AF92" s="116">
        <f>IFERROR(INDEX('Inputs - Allowed'!$AI$8:$AT$158,MATCH($A92,'Inputs - Allowed'!$A$8:$A$158,0),MATCH(AF$6,'Inputs - Allowed'!$AI$6:$AT$6,0)) / INDEX('Inputs - Allowed'!$AU$8:$AU$158,MATCH($A92,'Inputs - Allowed'!$A$8:$A$158,0))*$X92,0)</f>
        <v>0</v>
      </c>
      <c r="AG92" s="116">
        <f>IFERROR(INDEX('Inputs - Allowed'!$AI$8:$AT$158,MATCH($A92,'Inputs - Allowed'!$A$8:$A$158,0),MATCH(AG$6,'Inputs - Allowed'!$AI$6:$AT$6,0)) / INDEX('Inputs - Allowed'!$AU$8:$AU$158,MATCH($A92,'Inputs - Allowed'!$A$8:$A$158,0))*$X92,0)</f>
        <v>0</v>
      </c>
      <c r="AH92" s="116">
        <f>IFERROR(INDEX('Inputs - Allowed'!$AI$8:$AT$158,MATCH($A92,'Inputs - Allowed'!$A$8:$A$158,0),MATCH(AH$6,'Inputs - Allowed'!$AI$6:$AT$6,0)) / INDEX('Inputs - Allowed'!$AU$8:$AU$158,MATCH($A92,'Inputs - Allowed'!$A$8:$A$158,0))*$X92,0)</f>
        <v>0</v>
      </c>
      <c r="AI92" s="116">
        <f>IFERROR(INDEX('Inputs - Allowed'!$AI$8:$AT$158,MATCH($A92,'Inputs - Allowed'!$A$8:$A$158,0),MATCH(AI$6,'Inputs - Allowed'!$AI$6:$AT$6,0)) / INDEX('Inputs - Allowed'!$AU$8:$AU$158,MATCH($A92,'Inputs - Allowed'!$A$8:$A$158,0))*$X92,0)</f>
        <v>0</v>
      </c>
      <c r="AJ92" s="116">
        <f>IFERROR(INDEX('Inputs - Allowed'!$AI$8:$AT$158,MATCH($A92,'Inputs - Allowed'!$A$8:$A$158,0),MATCH(AJ$6,'Inputs - Allowed'!$AI$6:$AT$6,0)) / INDEX('Inputs - Allowed'!$AU$8:$AU$158,MATCH($A92,'Inputs - Allowed'!$A$8:$A$158,0))*$X92,0)</f>
        <v>0</v>
      </c>
      <c r="AK92" s="36"/>
    </row>
    <row r="93" spans="1:37">
      <c r="A93" s="42"/>
      <c r="B93" s="203"/>
      <c r="C93" s="203"/>
      <c r="D93" s="203"/>
      <c r="E93" s="203">
        <f>_xlfn.IFNA(INDEX('Inputs - Allowed'!$B$8:$AH$250,MATCH($A93,'Inputs - Allowed'!$A$8:$A$250,0),MATCH(E$6,'Inputs - Allowed'!$B$6:$AY$6,0)),0)</f>
        <v>0</v>
      </c>
      <c r="F93" s="203">
        <f>_xlfn.IFNA(INDEX('Inputs - Allowed'!$B$8:$AH$250,MATCH($A93,'Inputs - Allowed'!$A$8:$A$250,0),MATCH(F$6,'Inputs - Allowed'!$B$6:$AY$6,0)),0)</f>
        <v>0</v>
      </c>
      <c r="G93" s="203">
        <f>_xlfn.IFNA(INDEX('Inputs - Allowed'!$B$8:$AH$250,MATCH($A93,'Inputs - Allowed'!$A$8:$A$250,0),MATCH(G$6,'Inputs - Allowed'!$B$6:$AY$6,0)),0)</f>
        <v>0</v>
      </c>
      <c r="H93" s="203">
        <f>_xlfn.IFNA(INDEX('Inputs - Allowed'!$B$8:$AH$250,MATCH($A93,'Inputs - Allowed'!$A$8:$A$250,0),MATCH(H$6,'Inputs - Allowed'!$B$6:$AY$6,0)),0)</f>
        <v>0</v>
      </c>
      <c r="I93" s="203">
        <f>_xlfn.IFNA(INDEX('Inputs - Allowed'!$B$8:$AH$250,MATCH($A93,'Inputs - Allowed'!$A$8:$A$250,0),MATCH(I$6,'Inputs - Allowed'!$B$6:$AY$6,0)),0)</f>
        <v>0</v>
      </c>
      <c r="J93" s="203">
        <f t="shared" si="8"/>
        <v>0</v>
      </c>
      <c r="K93" s="203">
        <f t="shared" si="6"/>
        <v>0</v>
      </c>
      <c r="L93" s="203">
        <f>_xlfn.IFNA(INDEX('Inputs - Allowed'!$B$8:$AH$250,MATCH($A93,'Inputs - Allowed'!$A$8:$A$250,0),MATCH(L$6,'Inputs - Allowed'!$B$6:$AY$6,0)),0)</f>
        <v>0</v>
      </c>
      <c r="M93" s="203">
        <f>MAX(0,-_xlfn.IFNA(INDEX('Inputs - Actual'!$I$8:$O$158,MATCH($A93,'Inputs - Actual'!$A$8:$A$158,0),MATCH(M$6,'Inputs - Actual'!$I$6:$O$6,0))-INDEX('Inputs - Allowed'!$V$8:$AB$158,MATCH($A93,'Inputs - Allowed'!$A$8:$A$158,0),MATCH(M$6,'Inputs - Allowed'!$V$6:$AB$6,0)),0))</f>
        <v>0</v>
      </c>
      <c r="N93" s="129"/>
      <c r="O93" s="129"/>
      <c r="P93" s="129"/>
      <c r="Q93" s="129"/>
      <c r="R93" s="129"/>
      <c r="S93" s="129"/>
      <c r="T93" s="129"/>
      <c r="U93" s="129"/>
      <c r="V93" s="129"/>
      <c r="W93" s="129"/>
      <c r="X93" s="116">
        <f t="shared" si="7"/>
        <v>0</v>
      </c>
      <c r="Y93" s="76"/>
      <c r="Z93" s="76"/>
      <c r="AA93" s="116">
        <f>IFERROR(INDEX('Inputs - Allowed'!$AI$8:$AT$158,MATCH($A93,'Inputs - Allowed'!$A$8:$A$158,0),MATCH(AA$6,'Inputs - Allowed'!$AI$6:$AT$6,0)) / INDEX('Inputs - Allowed'!$AU$8:$AU$158,MATCH($A93,'Inputs - Allowed'!$A$8:$A$158,0))*$X93,0)</f>
        <v>0</v>
      </c>
      <c r="AB93" s="116">
        <f>IFERROR(INDEX('Inputs - Allowed'!$AI$8:$AT$158,MATCH($A93,'Inputs - Allowed'!$A$8:$A$158,0),MATCH(AB$6,'Inputs - Allowed'!$AI$6:$AT$6,0)) / INDEX('Inputs - Allowed'!$AU$8:$AU$158,MATCH($A93,'Inputs - Allowed'!$A$8:$A$158,0))*$X93,0)</f>
        <v>0</v>
      </c>
      <c r="AC93" s="116">
        <f>IFERROR(INDEX('Inputs - Allowed'!$AI$8:$AT$158,MATCH($A93,'Inputs - Allowed'!$A$8:$A$158,0),MATCH(AC$6,'Inputs - Allowed'!$AI$6:$AT$6,0)) / INDEX('Inputs - Allowed'!$AU$8:$AU$158,MATCH($A93,'Inputs - Allowed'!$A$8:$A$158,0))*$X93,0)</f>
        <v>0</v>
      </c>
      <c r="AD93" s="116">
        <f>IFERROR(INDEX('Inputs - Allowed'!$AI$8:$AT$158,MATCH($A93,'Inputs - Allowed'!$A$8:$A$158,0),MATCH(AD$6,'Inputs - Allowed'!$AI$6:$AT$6,0)) / INDEX('Inputs - Allowed'!$AU$8:$AU$158,MATCH($A93,'Inputs - Allowed'!$A$8:$A$158,0))*$X93,0)</f>
        <v>0</v>
      </c>
      <c r="AE93" s="116">
        <f>IFERROR(INDEX('Inputs - Allowed'!$AI$8:$AT$158,MATCH($A93,'Inputs - Allowed'!$A$8:$A$158,0),MATCH(AE$6,'Inputs - Allowed'!$AI$6:$AT$6,0)) / INDEX('Inputs - Allowed'!$AU$8:$AU$158,MATCH($A93,'Inputs - Allowed'!$A$8:$A$158,0))*$X93,0)</f>
        <v>0</v>
      </c>
      <c r="AF93" s="116">
        <f>IFERROR(INDEX('Inputs - Allowed'!$AI$8:$AT$158,MATCH($A93,'Inputs - Allowed'!$A$8:$A$158,0),MATCH(AF$6,'Inputs - Allowed'!$AI$6:$AT$6,0)) / INDEX('Inputs - Allowed'!$AU$8:$AU$158,MATCH($A93,'Inputs - Allowed'!$A$8:$A$158,0))*$X93,0)</f>
        <v>0</v>
      </c>
      <c r="AG93" s="116">
        <f>IFERROR(INDEX('Inputs - Allowed'!$AI$8:$AT$158,MATCH($A93,'Inputs - Allowed'!$A$8:$A$158,0),MATCH(AG$6,'Inputs - Allowed'!$AI$6:$AT$6,0)) / INDEX('Inputs - Allowed'!$AU$8:$AU$158,MATCH($A93,'Inputs - Allowed'!$A$8:$A$158,0))*$X93,0)</f>
        <v>0</v>
      </c>
      <c r="AH93" s="116">
        <f>IFERROR(INDEX('Inputs - Allowed'!$AI$8:$AT$158,MATCH($A93,'Inputs - Allowed'!$A$8:$A$158,0),MATCH(AH$6,'Inputs - Allowed'!$AI$6:$AT$6,0)) / INDEX('Inputs - Allowed'!$AU$8:$AU$158,MATCH($A93,'Inputs - Allowed'!$A$8:$A$158,0))*$X93,0)</f>
        <v>0</v>
      </c>
      <c r="AI93" s="116">
        <f>IFERROR(INDEX('Inputs - Allowed'!$AI$8:$AT$158,MATCH($A93,'Inputs - Allowed'!$A$8:$A$158,0),MATCH(AI$6,'Inputs - Allowed'!$AI$6:$AT$6,0)) / INDEX('Inputs - Allowed'!$AU$8:$AU$158,MATCH($A93,'Inputs - Allowed'!$A$8:$A$158,0))*$X93,0)</f>
        <v>0</v>
      </c>
      <c r="AJ93" s="116">
        <f>IFERROR(INDEX('Inputs - Allowed'!$AI$8:$AT$158,MATCH($A93,'Inputs - Allowed'!$A$8:$A$158,0),MATCH(AJ$6,'Inputs - Allowed'!$AI$6:$AT$6,0)) / INDEX('Inputs - Allowed'!$AU$8:$AU$158,MATCH($A93,'Inputs - Allowed'!$A$8:$A$158,0))*$X93,0)</f>
        <v>0</v>
      </c>
      <c r="AK93" s="36"/>
    </row>
    <row r="94" spans="1:37">
      <c r="A94" s="42"/>
      <c r="B94" s="203"/>
      <c r="C94" s="203"/>
      <c r="D94" s="203"/>
      <c r="E94" s="203">
        <f>_xlfn.IFNA(INDEX('Inputs - Allowed'!$B$8:$AH$250,MATCH($A94,'Inputs - Allowed'!$A$8:$A$250,0),MATCH(E$6,'Inputs - Allowed'!$B$6:$AY$6,0)),0)</f>
        <v>0</v>
      </c>
      <c r="F94" s="203">
        <f>_xlfn.IFNA(INDEX('Inputs - Allowed'!$B$8:$AH$250,MATCH($A94,'Inputs - Allowed'!$A$8:$A$250,0),MATCH(F$6,'Inputs - Allowed'!$B$6:$AY$6,0)),0)</f>
        <v>0</v>
      </c>
      <c r="G94" s="203">
        <f>_xlfn.IFNA(INDEX('Inputs - Allowed'!$B$8:$AH$250,MATCH($A94,'Inputs - Allowed'!$A$8:$A$250,0),MATCH(G$6,'Inputs - Allowed'!$B$6:$AY$6,0)),0)</f>
        <v>0</v>
      </c>
      <c r="H94" s="203">
        <f>_xlfn.IFNA(INDEX('Inputs - Allowed'!$B$8:$AH$250,MATCH($A94,'Inputs - Allowed'!$A$8:$A$250,0),MATCH(H$6,'Inputs - Allowed'!$B$6:$AY$6,0)),0)</f>
        <v>0</v>
      </c>
      <c r="I94" s="203">
        <f>_xlfn.IFNA(INDEX('Inputs - Allowed'!$B$8:$AH$250,MATCH($A94,'Inputs - Allowed'!$A$8:$A$250,0),MATCH(I$6,'Inputs - Allowed'!$B$6:$AY$6,0)),0)</f>
        <v>0</v>
      </c>
      <c r="J94" s="203">
        <f t="shared" si="8"/>
        <v>0</v>
      </c>
      <c r="K94" s="203">
        <f t="shared" si="6"/>
        <v>0</v>
      </c>
      <c r="L94" s="203">
        <f>_xlfn.IFNA(INDEX('Inputs - Allowed'!$B$8:$AH$250,MATCH($A94,'Inputs - Allowed'!$A$8:$A$250,0),MATCH(L$6,'Inputs - Allowed'!$B$6:$AY$6,0)),0)</f>
        <v>0</v>
      </c>
      <c r="M94" s="203">
        <f>MAX(0,-_xlfn.IFNA(INDEX('Inputs - Actual'!$I$8:$O$158,MATCH($A94,'Inputs - Actual'!$A$8:$A$158,0),MATCH(M$6,'Inputs - Actual'!$I$6:$O$6,0))-INDEX('Inputs - Allowed'!$V$8:$AB$158,MATCH($A94,'Inputs - Allowed'!$A$8:$A$158,0),MATCH(M$6,'Inputs - Allowed'!$V$6:$AB$6,0)),0))</f>
        <v>0</v>
      </c>
      <c r="N94" s="129"/>
      <c r="O94" s="129"/>
      <c r="P94" s="129"/>
      <c r="Q94" s="129"/>
      <c r="R94" s="129"/>
      <c r="S94" s="129"/>
      <c r="T94" s="129"/>
      <c r="U94" s="129"/>
      <c r="V94" s="129"/>
      <c r="W94" s="129"/>
      <c r="X94" s="116">
        <f t="shared" si="7"/>
        <v>0</v>
      </c>
      <c r="Y94" s="76"/>
      <c r="Z94" s="76"/>
      <c r="AA94" s="116">
        <f>IFERROR(INDEX('Inputs - Allowed'!$AI$8:$AT$158,MATCH($A94,'Inputs - Allowed'!$A$8:$A$158,0),MATCH(AA$6,'Inputs - Allowed'!$AI$6:$AT$6,0)) / INDEX('Inputs - Allowed'!$AU$8:$AU$158,MATCH($A94,'Inputs - Allowed'!$A$8:$A$158,0))*$X94,0)</f>
        <v>0</v>
      </c>
      <c r="AB94" s="116">
        <f>IFERROR(INDEX('Inputs - Allowed'!$AI$8:$AT$158,MATCH($A94,'Inputs - Allowed'!$A$8:$A$158,0),MATCH(AB$6,'Inputs - Allowed'!$AI$6:$AT$6,0)) / INDEX('Inputs - Allowed'!$AU$8:$AU$158,MATCH($A94,'Inputs - Allowed'!$A$8:$A$158,0))*$X94,0)</f>
        <v>0</v>
      </c>
      <c r="AC94" s="116">
        <f>IFERROR(INDEX('Inputs - Allowed'!$AI$8:$AT$158,MATCH($A94,'Inputs - Allowed'!$A$8:$A$158,0),MATCH(AC$6,'Inputs - Allowed'!$AI$6:$AT$6,0)) / INDEX('Inputs - Allowed'!$AU$8:$AU$158,MATCH($A94,'Inputs - Allowed'!$A$8:$A$158,0))*$X94,0)</f>
        <v>0</v>
      </c>
      <c r="AD94" s="116">
        <f>IFERROR(INDEX('Inputs - Allowed'!$AI$8:$AT$158,MATCH($A94,'Inputs - Allowed'!$A$8:$A$158,0),MATCH(AD$6,'Inputs - Allowed'!$AI$6:$AT$6,0)) / INDEX('Inputs - Allowed'!$AU$8:$AU$158,MATCH($A94,'Inputs - Allowed'!$A$8:$A$158,0))*$X94,0)</f>
        <v>0</v>
      </c>
      <c r="AE94" s="116">
        <f>IFERROR(INDEX('Inputs - Allowed'!$AI$8:$AT$158,MATCH($A94,'Inputs - Allowed'!$A$8:$A$158,0),MATCH(AE$6,'Inputs - Allowed'!$AI$6:$AT$6,0)) / INDEX('Inputs - Allowed'!$AU$8:$AU$158,MATCH($A94,'Inputs - Allowed'!$A$8:$A$158,0))*$X94,0)</f>
        <v>0</v>
      </c>
      <c r="AF94" s="116">
        <f>IFERROR(INDEX('Inputs - Allowed'!$AI$8:$AT$158,MATCH($A94,'Inputs - Allowed'!$A$8:$A$158,0),MATCH(AF$6,'Inputs - Allowed'!$AI$6:$AT$6,0)) / INDEX('Inputs - Allowed'!$AU$8:$AU$158,MATCH($A94,'Inputs - Allowed'!$A$8:$A$158,0))*$X94,0)</f>
        <v>0</v>
      </c>
      <c r="AG94" s="116">
        <f>IFERROR(INDEX('Inputs - Allowed'!$AI$8:$AT$158,MATCH($A94,'Inputs - Allowed'!$A$8:$A$158,0),MATCH(AG$6,'Inputs - Allowed'!$AI$6:$AT$6,0)) / INDEX('Inputs - Allowed'!$AU$8:$AU$158,MATCH($A94,'Inputs - Allowed'!$A$8:$A$158,0))*$X94,0)</f>
        <v>0</v>
      </c>
      <c r="AH94" s="116">
        <f>IFERROR(INDEX('Inputs - Allowed'!$AI$8:$AT$158,MATCH($A94,'Inputs - Allowed'!$A$8:$A$158,0),MATCH(AH$6,'Inputs - Allowed'!$AI$6:$AT$6,0)) / INDEX('Inputs - Allowed'!$AU$8:$AU$158,MATCH($A94,'Inputs - Allowed'!$A$8:$A$158,0))*$X94,0)</f>
        <v>0</v>
      </c>
      <c r="AI94" s="116">
        <f>IFERROR(INDEX('Inputs - Allowed'!$AI$8:$AT$158,MATCH($A94,'Inputs - Allowed'!$A$8:$A$158,0),MATCH(AI$6,'Inputs - Allowed'!$AI$6:$AT$6,0)) / INDEX('Inputs - Allowed'!$AU$8:$AU$158,MATCH($A94,'Inputs - Allowed'!$A$8:$A$158,0))*$X94,0)</f>
        <v>0</v>
      </c>
      <c r="AJ94" s="116">
        <f>IFERROR(INDEX('Inputs - Allowed'!$AI$8:$AT$158,MATCH($A94,'Inputs - Allowed'!$A$8:$A$158,0),MATCH(AJ$6,'Inputs - Allowed'!$AI$6:$AT$6,0)) / INDEX('Inputs - Allowed'!$AU$8:$AU$158,MATCH($A94,'Inputs - Allowed'!$A$8:$A$158,0))*$X94,0)</f>
        <v>0</v>
      </c>
      <c r="AK94" s="36"/>
    </row>
    <row r="95" spans="1:37">
      <c r="A95" s="42"/>
      <c r="B95" s="203"/>
      <c r="C95" s="203"/>
      <c r="D95" s="203"/>
      <c r="E95" s="203">
        <f>_xlfn.IFNA(INDEX('Inputs - Allowed'!$B$8:$AH$250,MATCH($A95,'Inputs - Allowed'!$A$8:$A$250,0),MATCH(E$6,'Inputs - Allowed'!$B$6:$AY$6,0)),0)</f>
        <v>0</v>
      </c>
      <c r="F95" s="203">
        <f>_xlfn.IFNA(INDEX('Inputs - Allowed'!$B$8:$AH$250,MATCH($A95,'Inputs - Allowed'!$A$8:$A$250,0),MATCH(F$6,'Inputs - Allowed'!$B$6:$AY$6,0)),0)</f>
        <v>0</v>
      </c>
      <c r="G95" s="203">
        <f>_xlfn.IFNA(INDEX('Inputs - Allowed'!$B$8:$AH$250,MATCH($A95,'Inputs - Allowed'!$A$8:$A$250,0),MATCH(G$6,'Inputs - Allowed'!$B$6:$AY$6,0)),0)</f>
        <v>0</v>
      </c>
      <c r="H95" s="203">
        <f>_xlfn.IFNA(INDEX('Inputs - Allowed'!$B$8:$AH$250,MATCH($A95,'Inputs - Allowed'!$A$8:$A$250,0),MATCH(H$6,'Inputs - Allowed'!$B$6:$AY$6,0)),0)</f>
        <v>0</v>
      </c>
      <c r="I95" s="203">
        <f>_xlfn.IFNA(INDEX('Inputs - Allowed'!$B$8:$AH$250,MATCH($A95,'Inputs - Allowed'!$A$8:$A$250,0),MATCH(I$6,'Inputs - Allowed'!$B$6:$AY$6,0)),0)</f>
        <v>0</v>
      </c>
      <c r="J95" s="203">
        <f t="shared" si="8"/>
        <v>0</v>
      </c>
      <c r="K95" s="203">
        <f t="shared" si="6"/>
        <v>0</v>
      </c>
      <c r="L95" s="203">
        <f>_xlfn.IFNA(INDEX('Inputs - Allowed'!$B$8:$AH$250,MATCH($A95,'Inputs - Allowed'!$A$8:$A$250,0),MATCH(L$6,'Inputs - Allowed'!$B$6:$AY$6,0)),0)</f>
        <v>0</v>
      </c>
      <c r="M95" s="203">
        <f>MAX(0,-_xlfn.IFNA(INDEX('Inputs - Actual'!$I$8:$O$158,MATCH($A95,'Inputs - Actual'!$A$8:$A$158,0),MATCH(M$6,'Inputs - Actual'!$I$6:$O$6,0))-INDEX('Inputs - Allowed'!$V$8:$AB$158,MATCH($A95,'Inputs - Allowed'!$A$8:$A$158,0),MATCH(M$6,'Inputs - Allowed'!$V$6:$AB$6,0)),0))</f>
        <v>0</v>
      </c>
      <c r="N95" s="129"/>
      <c r="O95" s="129"/>
      <c r="P95" s="129"/>
      <c r="Q95" s="129"/>
      <c r="R95" s="129"/>
      <c r="S95" s="129"/>
      <c r="T95" s="129"/>
      <c r="U95" s="129"/>
      <c r="V95" s="129"/>
      <c r="W95" s="129"/>
      <c r="X95" s="116">
        <f t="shared" si="7"/>
        <v>0</v>
      </c>
      <c r="Y95" s="76"/>
      <c r="Z95" s="76"/>
      <c r="AA95" s="116">
        <f>IFERROR(INDEX('Inputs - Allowed'!$AI$8:$AT$158,MATCH($A95,'Inputs - Allowed'!$A$8:$A$158,0),MATCH(AA$6,'Inputs - Allowed'!$AI$6:$AT$6,0)) / INDEX('Inputs - Allowed'!$AU$8:$AU$158,MATCH($A95,'Inputs - Allowed'!$A$8:$A$158,0))*$X95,0)</f>
        <v>0</v>
      </c>
      <c r="AB95" s="116">
        <f>IFERROR(INDEX('Inputs - Allowed'!$AI$8:$AT$158,MATCH($A95,'Inputs - Allowed'!$A$8:$A$158,0),MATCH(AB$6,'Inputs - Allowed'!$AI$6:$AT$6,0)) / INDEX('Inputs - Allowed'!$AU$8:$AU$158,MATCH($A95,'Inputs - Allowed'!$A$8:$A$158,0))*$X95,0)</f>
        <v>0</v>
      </c>
      <c r="AC95" s="116">
        <f>IFERROR(INDEX('Inputs - Allowed'!$AI$8:$AT$158,MATCH($A95,'Inputs - Allowed'!$A$8:$A$158,0),MATCH(AC$6,'Inputs - Allowed'!$AI$6:$AT$6,0)) / INDEX('Inputs - Allowed'!$AU$8:$AU$158,MATCH($A95,'Inputs - Allowed'!$A$8:$A$158,0))*$X95,0)</f>
        <v>0</v>
      </c>
      <c r="AD95" s="116">
        <f>IFERROR(INDEX('Inputs - Allowed'!$AI$8:$AT$158,MATCH($A95,'Inputs - Allowed'!$A$8:$A$158,0),MATCH(AD$6,'Inputs - Allowed'!$AI$6:$AT$6,0)) / INDEX('Inputs - Allowed'!$AU$8:$AU$158,MATCH($A95,'Inputs - Allowed'!$A$8:$A$158,0))*$X95,0)</f>
        <v>0</v>
      </c>
      <c r="AE95" s="116">
        <f>IFERROR(INDEX('Inputs - Allowed'!$AI$8:$AT$158,MATCH($A95,'Inputs - Allowed'!$A$8:$A$158,0),MATCH(AE$6,'Inputs - Allowed'!$AI$6:$AT$6,0)) / INDEX('Inputs - Allowed'!$AU$8:$AU$158,MATCH($A95,'Inputs - Allowed'!$A$8:$A$158,0))*$X95,0)</f>
        <v>0</v>
      </c>
      <c r="AF95" s="116">
        <f>IFERROR(INDEX('Inputs - Allowed'!$AI$8:$AT$158,MATCH($A95,'Inputs - Allowed'!$A$8:$A$158,0),MATCH(AF$6,'Inputs - Allowed'!$AI$6:$AT$6,0)) / INDEX('Inputs - Allowed'!$AU$8:$AU$158,MATCH($A95,'Inputs - Allowed'!$A$8:$A$158,0))*$X95,0)</f>
        <v>0</v>
      </c>
      <c r="AG95" s="116">
        <f>IFERROR(INDEX('Inputs - Allowed'!$AI$8:$AT$158,MATCH($A95,'Inputs - Allowed'!$A$8:$A$158,0),MATCH(AG$6,'Inputs - Allowed'!$AI$6:$AT$6,0)) / INDEX('Inputs - Allowed'!$AU$8:$AU$158,MATCH($A95,'Inputs - Allowed'!$A$8:$A$158,0))*$X95,0)</f>
        <v>0</v>
      </c>
      <c r="AH95" s="116">
        <f>IFERROR(INDEX('Inputs - Allowed'!$AI$8:$AT$158,MATCH($A95,'Inputs - Allowed'!$A$8:$A$158,0),MATCH(AH$6,'Inputs - Allowed'!$AI$6:$AT$6,0)) / INDEX('Inputs - Allowed'!$AU$8:$AU$158,MATCH($A95,'Inputs - Allowed'!$A$8:$A$158,0))*$X95,0)</f>
        <v>0</v>
      </c>
      <c r="AI95" s="116">
        <f>IFERROR(INDEX('Inputs - Allowed'!$AI$8:$AT$158,MATCH($A95,'Inputs - Allowed'!$A$8:$A$158,0),MATCH(AI$6,'Inputs - Allowed'!$AI$6:$AT$6,0)) / INDEX('Inputs - Allowed'!$AU$8:$AU$158,MATCH($A95,'Inputs - Allowed'!$A$8:$A$158,0))*$X95,0)</f>
        <v>0</v>
      </c>
      <c r="AJ95" s="116">
        <f>IFERROR(INDEX('Inputs - Allowed'!$AI$8:$AT$158,MATCH($A95,'Inputs - Allowed'!$A$8:$A$158,0),MATCH(AJ$6,'Inputs - Allowed'!$AI$6:$AT$6,0)) / INDEX('Inputs - Allowed'!$AU$8:$AU$158,MATCH($A95,'Inputs - Allowed'!$A$8:$A$158,0))*$X95,0)</f>
        <v>0</v>
      </c>
      <c r="AK95" s="36"/>
    </row>
    <row r="96" spans="1:37">
      <c r="A96" s="42"/>
      <c r="B96" s="203"/>
      <c r="C96" s="203"/>
      <c r="D96" s="203"/>
      <c r="E96" s="203">
        <f>_xlfn.IFNA(INDEX('Inputs - Allowed'!$B$8:$AH$250,MATCH($A96,'Inputs - Allowed'!$A$8:$A$250,0),MATCH(E$6,'Inputs - Allowed'!$B$6:$AY$6,0)),0)</f>
        <v>0</v>
      </c>
      <c r="F96" s="203">
        <f>_xlfn.IFNA(INDEX('Inputs - Allowed'!$B$8:$AH$250,MATCH($A96,'Inputs - Allowed'!$A$8:$A$250,0),MATCH(F$6,'Inputs - Allowed'!$B$6:$AY$6,0)),0)</f>
        <v>0</v>
      </c>
      <c r="G96" s="203">
        <f>_xlfn.IFNA(INDEX('Inputs - Allowed'!$B$8:$AH$250,MATCH($A96,'Inputs - Allowed'!$A$8:$A$250,0),MATCH(G$6,'Inputs - Allowed'!$B$6:$AY$6,0)),0)</f>
        <v>0</v>
      </c>
      <c r="H96" s="203">
        <f>_xlfn.IFNA(INDEX('Inputs - Allowed'!$B$8:$AH$250,MATCH($A96,'Inputs - Allowed'!$A$8:$A$250,0),MATCH(H$6,'Inputs - Allowed'!$B$6:$AY$6,0)),0)</f>
        <v>0</v>
      </c>
      <c r="I96" s="203">
        <f>_xlfn.IFNA(INDEX('Inputs - Allowed'!$B$8:$AH$250,MATCH($A96,'Inputs - Allowed'!$A$8:$A$250,0),MATCH(I$6,'Inputs - Allowed'!$B$6:$AY$6,0)),0)</f>
        <v>0</v>
      </c>
      <c r="J96" s="203">
        <f t="shared" si="8"/>
        <v>0</v>
      </c>
      <c r="K96" s="203">
        <f t="shared" si="6"/>
        <v>0</v>
      </c>
      <c r="L96" s="203">
        <f>_xlfn.IFNA(INDEX('Inputs - Allowed'!$B$8:$AH$250,MATCH($A96,'Inputs - Allowed'!$A$8:$A$250,0),MATCH(L$6,'Inputs - Allowed'!$B$6:$AY$6,0)),0)</f>
        <v>0</v>
      </c>
      <c r="M96" s="203">
        <f>MAX(0,-_xlfn.IFNA(INDEX('Inputs - Actual'!$I$8:$O$158,MATCH($A96,'Inputs - Actual'!$A$8:$A$158,0),MATCH(M$6,'Inputs - Actual'!$I$6:$O$6,0))-INDEX('Inputs - Allowed'!$V$8:$AB$158,MATCH($A96,'Inputs - Allowed'!$A$8:$A$158,0),MATCH(M$6,'Inputs - Allowed'!$V$6:$AB$6,0)),0))</f>
        <v>0</v>
      </c>
      <c r="N96" s="129"/>
      <c r="O96" s="129"/>
      <c r="P96" s="129"/>
      <c r="Q96" s="129"/>
      <c r="R96" s="129"/>
      <c r="S96" s="129"/>
      <c r="T96" s="129"/>
      <c r="U96" s="129"/>
      <c r="V96" s="129"/>
      <c r="W96" s="129"/>
      <c r="X96" s="116">
        <f t="shared" si="7"/>
        <v>0</v>
      </c>
      <c r="Y96" s="76"/>
      <c r="Z96" s="76"/>
      <c r="AA96" s="116">
        <f>IFERROR(INDEX('Inputs - Allowed'!$AI$8:$AT$158,MATCH($A96,'Inputs - Allowed'!$A$8:$A$158,0),MATCH(AA$6,'Inputs - Allowed'!$AI$6:$AT$6,0)) / INDEX('Inputs - Allowed'!$AU$8:$AU$158,MATCH($A96,'Inputs - Allowed'!$A$8:$A$158,0))*$X96,0)</f>
        <v>0</v>
      </c>
      <c r="AB96" s="116">
        <f>IFERROR(INDEX('Inputs - Allowed'!$AI$8:$AT$158,MATCH($A96,'Inputs - Allowed'!$A$8:$A$158,0),MATCH(AB$6,'Inputs - Allowed'!$AI$6:$AT$6,0)) / INDEX('Inputs - Allowed'!$AU$8:$AU$158,MATCH($A96,'Inputs - Allowed'!$A$8:$A$158,0))*$X96,0)</f>
        <v>0</v>
      </c>
      <c r="AC96" s="116">
        <f>IFERROR(INDEX('Inputs - Allowed'!$AI$8:$AT$158,MATCH($A96,'Inputs - Allowed'!$A$8:$A$158,0),MATCH(AC$6,'Inputs - Allowed'!$AI$6:$AT$6,0)) / INDEX('Inputs - Allowed'!$AU$8:$AU$158,MATCH($A96,'Inputs - Allowed'!$A$8:$A$158,0))*$X96,0)</f>
        <v>0</v>
      </c>
      <c r="AD96" s="116">
        <f>IFERROR(INDEX('Inputs - Allowed'!$AI$8:$AT$158,MATCH($A96,'Inputs - Allowed'!$A$8:$A$158,0),MATCH(AD$6,'Inputs - Allowed'!$AI$6:$AT$6,0)) / INDEX('Inputs - Allowed'!$AU$8:$AU$158,MATCH($A96,'Inputs - Allowed'!$A$8:$A$158,0))*$X96,0)</f>
        <v>0</v>
      </c>
      <c r="AE96" s="116">
        <f>IFERROR(INDEX('Inputs - Allowed'!$AI$8:$AT$158,MATCH($A96,'Inputs - Allowed'!$A$8:$A$158,0),MATCH(AE$6,'Inputs - Allowed'!$AI$6:$AT$6,0)) / INDEX('Inputs - Allowed'!$AU$8:$AU$158,MATCH($A96,'Inputs - Allowed'!$A$8:$A$158,0))*$X96,0)</f>
        <v>0</v>
      </c>
      <c r="AF96" s="116">
        <f>IFERROR(INDEX('Inputs - Allowed'!$AI$8:$AT$158,MATCH($A96,'Inputs - Allowed'!$A$8:$A$158,0),MATCH(AF$6,'Inputs - Allowed'!$AI$6:$AT$6,0)) / INDEX('Inputs - Allowed'!$AU$8:$AU$158,MATCH($A96,'Inputs - Allowed'!$A$8:$A$158,0))*$X96,0)</f>
        <v>0</v>
      </c>
      <c r="AG96" s="116">
        <f>IFERROR(INDEX('Inputs - Allowed'!$AI$8:$AT$158,MATCH($A96,'Inputs - Allowed'!$A$8:$A$158,0),MATCH(AG$6,'Inputs - Allowed'!$AI$6:$AT$6,0)) / INDEX('Inputs - Allowed'!$AU$8:$AU$158,MATCH($A96,'Inputs - Allowed'!$A$8:$A$158,0))*$X96,0)</f>
        <v>0</v>
      </c>
      <c r="AH96" s="116">
        <f>IFERROR(INDEX('Inputs - Allowed'!$AI$8:$AT$158,MATCH($A96,'Inputs - Allowed'!$A$8:$A$158,0),MATCH(AH$6,'Inputs - Allowed'!$AI$6:$AT$6,0)) / INDEX('Inputs - Allowed'!$AU$8:$AU$158,MATCH($A96,'Inputs - Allowed'!$A$8:$A$158,0))*$X96,0)</f>
        <v>0</v>
      </c>
      <c r="AI96" s="116">
        <f>IFERROR(INDEX('Inputs - Allowed'!$AI$8:$AT$158,MATCH($A96,'Inputs - Allowed'!$A$8:$A$158,0),MATCH(AI$6,'Inputs - Allowed'!$AI$6:$AT$6,0)) / INDEX('Inputs - Allowed'!$AU$8:$AU$158,MATCH($A96,'Inputs - Allowed'!$A$8:$A$158,0))*$X96,0)</f>
        <v>0</v>
      </c>
      <c r="AJ96" s="116">
        <f>IFERROR(INDEX('Inputs - Allowed'!$AI$8:$AT$158,MATCH($A96,'Inputs - Allowed'!$A$8:$A$158,0),MATCH(AJ$6,'Inputs - Allowed'!$AI$6:$AT$6,0)) / INDEX('Inputs - Allowed'!$AU$8:$AU$158,MATCH($A96,'Inputs - Allowed'!$A$8:$A$158,0))*$X96,0)</f>
        <v>0</v>
      </c>
      <c r="AK96" s="36"/>
    </row>
    <row r="97" spans="1:37">
      <c r="A97" s="42"/>
      <c r="B97" s="203"/>
      <c r="C97" s="203"/>
      <c r="D97" s="203"/>
      <c r="E97" s="203">
        <f>_xlfn.IFNA(INDEX('Inputs - Allowed'!$B$8:$AH$250,MATCH($A97,'Inputs - Allowed'!$A$8:$A$250,0),MATCH(E$6,'Inputs - Allowed'!$B$6:$AY$6,0)),0)</f>
        <v>0</v>
      </c>
      <c r="F97" s="203">
        <f>_xlfn.IFNA(INDEX('Inputs - Allowed'!$B$8:$AH$250,MATCH($A97,'Inputs - Allowed'!$A$8:$A$250,0),MATCH(F$6,'Inputs - Allowed'!$B$6:$AY$6,0)),0)</f>
        <v>0</v>
      </c>
      <c r="G97" s="203">
        <f>_xlfn.IFNA(INDEX('Inputs - Allowed'!$B$8:$AH$250,MATCH($A97,'Inputs - Allowed'!$A$8:$A$250,0),MATCH(G$6,'Inputs - Allowed'!$B$6:$AY$6,0)),0)</f>
        <v>0</v>
      </c>
      <c r="H97" s="203">
        <f>_xlfn.IFNA(INDEX('Inputs - Allowed'!$B$8:$AH$250,MATCH($A97,'Inputs - Allowed'!$A$8:$A$250,0),MATCH(H$6,'Inputs - Allowed'!$B$6:$AY$6,0)),0)</f>
        <v>0</v>
      </c>
      <c r="I97" s="203">
        <f>_xlfn.IFNA(INDEX('Inputs - Allowed'!$B$8:$AH$250,MATCH($A97,'Inputs - Allowed'!$A$8:$A$250,0),MATCH(I$6,'Inputs - Allowed'!$B$6:$AY$6,0)),0)</f>
        <v>0</v>
      </c>
      <c r="J97" s="203">
        <f t="shared" si="8"/>
        <v>0</v>
      </c>
      <c r="K97" s="203">
        <f t="shared" si="6"/>
        <v>0</v>
      </c>
      <c r="L97" s="203">
        <f>_xlfn.IFNA(INDEX('Inputs - Allowed'!$B$8:$AH$250,MATCH($A97,'Inputs - Allowed'!$A$8:$A$250,0),MATCH(L$6,'Inputs - Allowed'!$B$6:$AY$6,0)),0)</f>
        <v>0</v>
      </c>
      <c r="M97" s="203">
        <f>MAX(0,-_xlfn.IFNA(INDEX('Inputs - Actual'!$I$8:$O$158,MATCH($A97,'Inputs - Actual'!$A$8:$A$158,0),MATCH(M$6,'Inputs - Actual'!$I$6:$O$6,0))-INDEX('Inputs - Allowed'!$V$8:$AB$158,MATCH($A97,'Inputs - Allowed'!$A$8:$A$158,0),MATCH(M$6,'Inputs - Allowed'!$V$6:$AB$6,0)),0))</f>
        <v>0</v>
      </c>
      <c r="N97" s="129"/>
      <c r="O97" s="129"/>
      <c r="P97" s="129"/>
      <c r="Q97" s="129"/>
      <c r="R97" s="129"/>
      <c r="S97" s="129"/>
      <c r="T97" s="129"/>
      <c r="U97" s="129"/>
      <c r="V97" s="129"/>
      <c r="W97" s="129"/>
      <c r="X97" s="116">
        <f t="shared" si="7"/>
        <v>0</v>
      </c>
      <c r="Y97" s="76"/>
      <c r="Z97" s="76"/>
      <c r="AA97" s="116">
        <f>IFERROR(INDEX('Inputs - Allowed'!$AI$8:$AT$158,MATCH($A97,'Inputs - Allowed'!$A$8:$A$158,0),MATCH(AA$6,'Inputs - Allowed'!$AI$6:$AT$6,0)) / INDEX('Inputs - Allowed'!$AU$8:$AU$158,MATCH($A97,'Inputs - Allowed'!$A$8:$A$158,0))*$X97,0)</f>
        <v>0</v>
      </c>
      <c r="AB97" s="116">
        <f>IFERROR(INDEX('Inputs - Allowed'!$AI$8:$AT$158,MATCH($A97,'Inputs - Allowed'!$A$8:$A$158,0),MATCH(AB$6,'Inputs - Allowed'!$AI$6:$AT$6,0)) / INDEX('Inputs - Allowed'!$AU$8:$AU$158,MATCH($A97,'Inputs - Allowed'!$A$8:$A$158,0))*$X97,0)</f>
        <v>0</v>
      </c>
      <c r="AC97" s="116">
        <f>IFERROR(INDEX('Inputs - Allowed'!$AI$8:$AT$158,MATCH($A97,'Inputs - Allowed'!$A$8:$A$158,0),MATCH(AC$6,'Inputs - Allowed'!$AI$6:$AT$6,0)) / INDEX('Inputs - Allowed'!$AU$8:$AU$158,MATCH($A97,'Inputs - Allowed'!$A$8:$A$158,0))*$X97,0)</f>
        <v>0</v>
      </c>
      <c r="AD97" s="116">
        <f>IFERROR(INDEX('Inputs - Allowed'!$AI$8:$AT$158,MATCH($A97,'Inputs - Allowed'!$A$8:$A$158,0),MATCH(AD$6,'Inputs - Allowed'!$AI$6:$AT$6,0)) / INDEX('Inputs - Allowed'!$AU$8:$AU$158,MATCH($A97,'Inputs - Allowed'!$A$8:$A$158,0))*$X97,0)</f>
        <v>0</v>
      </c>
      <c r="AE97" s="116">
        <f>IFERROR(INDEX('Inputs - Allowed'!$AI$8:$AT$158,MATCH($A97,'Inputs - Allowed'!$A$8:$A$158,0),MATCH(AE$6,'Inputs - Allowed'!$AI$6:$AT$6,0)) / INDEX('Inputs - Allowed'!$AU$8:$AU$158,MATCH($A97,'Inputs - Allowed'!$A$8:$A$158,0))*$X97,0)</f>
        <v>0</v>
      </c>
      <c r="AF97" s="116">
        <f>IFERROR(INDEX('Inputs - Allowed'!$AI$8:$AT$158,MATCH($A97,'Inputs - Allowed'!$A$8:$A$158,0),MATCH(AF$6,'Inputs - Allowed'!$AI$6:$AT$6,0)) / INDEX('Inputs - Allowed'!$AU$8:$AU$158,MATCH($A97,'Inputs - Allowed'!$A$8:$A$158,0))*$X97,0)</f>
        <v>0</v>
      </c>
      <c r="AG97" s="116">
        <f>IFERROR(INDEX('Inputs - Allowed'!$AI$8:$AT$158,MATCH($A97,'Inputs - Allowed'!$A$8:$A$158,0),MATCH(AG$6,'Inputs - Allowed'!$AI$6:$AT$6,0)) / INDEX('Inputs - Allowed'!$AU$8:$AU$158,MATCH($A97,'Inputs - Allowed'!$A$8:$A$158,0))*$X97,0)</f>
        <v>0</v>
      </c>
      <c r="AH97" s="116">
        <f>IFERROR(INDEX('Inputs - Allowed'!$AI$8:$AT$158,MATCH($A97,'Inputs - Allowed'!$A$8:$A$158,0),MATCH(AH$6,'Inputs - Allowed'!$AI$6:$AT$6,0)) / INDEX('Inputs - Allowed'!$AU$8:$AU$158,MATCH($A97,'Inputs - Allowed'!$A$8:$A$158,0))*$X97,0)</f>
        <v>0</v>
      </c>
      <c r="AI97" s="116">
        <f>IFERROR(INDEX('Inputs - Allowed'!$AI$8:$AT$158,MATCH($A97,'Inputs - Allowed'!$A$8:$A$158,0),MATCH(AI$6,'Inputs - Allowed'!$AI$6:$AT$6,0)) / INDEX('Inputs - Allowed'!$AU$8:$AU$158,MATCH($A97,'Inputs - Allowed'!$A$8:$A$158,0))*$X97,0)</f>
        <v>0</v>
      </c>
      <c r="AJ97" s="116">
        <f>IFERROR(INDEX('Inputs - Allowed'!$AI$8:$AT$158,MATCH($A97,'Inputs - Allowed'!$A$8:$A$158,0),MATCH(AJ$6,'Inputs - Allowed'!$AI$6:$AT$6,0)) / INDEX('Inputs - Allowed'!$AU$8:$AU$158,MATCH($A97,'Inputs - Allowed'!$A$8:$A$158,0))*$X97,0)</f>
        <v>0</v>
      </c>
      <c r="AK97" s="36"/>
    </row>
    <row r="98" spans="1:37">
      <c r="A98" s="42"/>
      <c r="B98" s="203"/>
      <c r="C98" s="203"/>
      <c r="D98" s="203"/>
      <c r="E98" s="203">
        <f>_xlfn.IFNA(INDEX('Inputs - Allowed'!$B$8:$AH$250,MATCH($A98,'Inputs - Allowed'!$A$8:$A$250,0),MATCH(E$6,'Inputs - Allowed'!$B$6:$AY$6,0)),0)</f>
        <v>0</v>
      </c>
      <c r="F98" s="203">
        <f>_xlfn.IFNA(INDEX('Inputs - Allowed'!$B$8:$AH$250,MATCH($A98,'Inputs - Allowed'!$A$8:$A$250,0),MATCH(F$6,'Inputs - Allowed'!$B$6:$AY$6,0)),0)</f>
        <v>0</v>
      </c>
      <c r="G98" s="203">
        <f>_xlfn.IFNA(INDEX('Inputs - Allowed'!$B$8:$AH$250,MATCH($A98,'Inputs - Allowed'!$A$8:$A$250,0),MATCH(G$6,'Inputs - Allowed'!$B$6:$AY$6,0)),0)</f>
        <v>0</v>
      </c>
      <c r="H98" s="203">
        <f>_xlfn.IFNA(INDEX('Inputs - Allowed'!$B$8:$AH$250,MATCH($A98,'Inputs - Allowed'!$A$8:$A$250,0),MATCH(H$6,'Inputs - Allowed'!$B$6:$AY$6,0)),0)</f>
        <v>0</v>
      </c>
      <c r="I98" s="203">
        <f>_xlfn.IFNA(INDEX('Inputs - Allowed'!$B$8:$AH$250,MATCH($A98,'Inputs - Allowed'!$A$8:$A$250,0),MATCH(I$6,'Inputs - Allowed'!$B$6:$AY$6,0)),0)</f>
        <v>0</v>
      </c>
      <c r="J98" s="203">
        <f t="shared" si="8"/>
        <v>0</v>
      </c>
      <c r="K98" s="203">
        <f t="shared" si="6"/>
        <v>0</v>
      </c>
      <c r="L98" s="203">
        <f>_xlfn.IFNA(INDEX('Inputs - Allowed'!$B$8:$AH$250,MATCH($A98,'Inputs - Allowed'!$A$8:$A$250,0),MATCH(L$6,'Inputs - Allowed'!$B$6:$AY$6,0)),0)</f>
        <v>0</v>
      </c>
      <c r="M98" s="203">
        <f>MAX(0,-_xlfn.IFNA(INDEX('Inputs - Actual'!$I$8:$O$158,MATCH($A98,'Inputs - Actual'!$A$8:$A$158,0),MATCH(M$6,'Inputs - Actual'!$I$6:$O$6,0))-INDEX('Inputs - Allowed'!$V$8:$AB$158,MATCH($A98,'Inputs - Allowed'!$A$8:$A$158,0),MATCH(M$6,'Inputs - Allowed'!$V$6:$AB$6,0)),0))</f>
        <v>0</v>
      </c>
      <c r="N98" s="129"/>
      <c r="O98" s="129"/>
      <c r="P98" s="129"/>
      <c r="Q98" s="129"/>
      <c r="R98" s="129"/>
      <c r="S98" s="129"/>
      <c r="T98" s="129"/>
      <c r="U98" s="129"/>
      <c r="V98" s="129"/>
      <c r="W98" s="129"/>
      <c r="X98" s="116">
        <f t="shared" si="7"/>
        <v>0</v>
      </c>
      <c r="Y98" s="76"/>
      <c r="Z98" s="76"/>
      <c r="AA98" s="116">
        <f>IFERROR(INDEX('Inputs - Allowed'!$AI$8:$AT$158,MATCH($A98,'Inputs - Allowed'!$A$8:$A$158,0),MATCH(AA$6,'Inputs - Allowed'!$AI$6:$AT$6,0)) / INDEX('Inputs - Allowed'!$AU$8:$AU$158,MATCH($A98,'Inputs - Allowed'!$A$8:$A$158,0))*$X98,0)</f>
        <v>0</v>
      </c>
      <c r="AB98" s="116">
        <f>IFERROR(INDEX('Inputs - Allowed'!$AI$8:$AT$158,MATCH($A98,'Inputs - Allowed'!$A$8:$A$158,0),MATCH(AB$6,'Inputs - Allowed'!$AI$6:$AT$6,0)) / INDEX('Inputs - Allowed'!$AU$8:$AU$158,MATCH($A98,'Inputs - Allowed'!$A$8:$A$158,0))*$X98,0)</f>
        <v>0</v>
      </c>
      <c r="AC98" s="116">
        <f>IFERROR(INDEX('Inputs - Allowed'!$AI$8:$AT$158,MATCH($A98,'Inputs - Allowed'!$A$8:$A$158,0),MATCH(AC$6,'Inputs - Allowed'!$AI$6:$AT$6,0)) / INDEX('Inputs - Allowed'!$AU$8:$AU$158,MATCH($A98,'Inputs - Allowed'!$A$8:$A$158,0))*$X98,0)</f>
        <v>0</v>
      </c>
      <c r="AD98" s="116">
        <f>IFERROR(INDEX('Inputs - Allowed'!$AI$8:$AT$158,MATCH($A98,'Inputs - Allowed'!$A$8:$A$158,0),MATCH(AD$6,'Inputs - Allowed'!$AI$6:$AT$6,0)) / INDEX('Inputs - Allowed'!$AU$8:$AU$158,MATCH($A98,'Inputs - Allowed'!$A$8:$A$158,0))*$X98,0)</f>
        <v>0</v>
      </c>
      <c r="AE98" s="116">
        <f>IFERROR(INDEX('Inputs - Allowed'!$AI$8:$AT$158,MATCH($A98,'Inputs - Allowed'!$A$8:$A$158,0),MATCH(AE$6,'Inputs - Allowed'!$AI$6:$AT$6,0)) / INDEX('Inputs - Allowed'!$AU$8:$AU$158,MATCH($A98,'Inputs - Allowed'!$A$8:$A$158,0))*$X98,0)</f>
        <v>0</v>
      </c>
      <c r="AF98" s="116">
        <f>IFERROR(INDEX('Inputs - Allowed'!$AI$8:$AT$158,MATCH($A98,'Inputs - Allowed'!$A$8:$A$158,0),MATCH(AF$6,'Inputs - Allowed'!$AI$6:$AT$6,0)) / INDEX('Inputs - Allowed'!$AU$8:$AU$158,MATCH($A98,'Inputs - Allowed'!$A$8:$A$158,0))*$X98,0)</f>
        <v>0</v>
      </c>
      <c r="AG98" s="116">
        <f>IFERROR(INDEX('Inputs - Allowed'!$AI$8:$AT$158,MATCH($A98,'Inputs - Allowed'!$A$8:$A$158,0),MATCH(AG$6,'Inputs - Allowed'!$AI$6:$AT$6,0)) / INDEX('Inputs - Allowed'!$AU$8:$AU$158,MATCH($A98,'Inputs - Allowed'!$A$8:$A$158,0))*$X98,0)</f>
        <v>0</v>
      </c>
      <c r="AH98" s="116">
        <f>IFERROR(INDEX('Inputs - Allowed'!$AI$8:$AT$158,MATCH($A98,'Inputs - Allowed'!$A$8:$A$158,0),MATCH(AH$6,'Inputs - Allowed'!$AI$6:$AT$6,0)) / INDEX('Inputs - Allowed'!$AU$8:$AU$158,MATCH($A98,'Inputs - Allowed'!$A$8:$A$158,0))*$X98,0)</f>
        <v>0</v>
      </c>
      <c r="AI98" s="116">
        <f>IFERROR(INDEX('Inputs - Allowed'!$AI$8:$AT$158,MATCH($A98,'Inputs - Allowed'!$A$8:$A$158,0),MATCH(AI$6,'Inputs - Allowed'!$AI$6:$AT$6,0)) / INDEX('Inputs - Allowed'!$AU$8:$AU$158,MATCH($A98,'Inputs - Allowed'!$A$8:$A$158,0))*$X98,0)</f>
        <v>0</v>
      </c>
      <c r="AJ98" s="116">
        <f>IFERROR(INDEX('Inputs - Allowed'!$AI$8:$AT$158,MATCH($A98,'Inputs - Allowed'!$A$8:$A$158,0),MATCH(AJ$6,'Inputs - Allowed'!$AI$6:$AT$6,0)) / INDEX('Inputs - Allowed'!$AU$8:$AU$158,MATCH($A98,'Inputs - Allowed'!$A$8:$A$158,0))*$X98,0)</f>
        <v>0</v>
      </c>
      <c r="AK98" s="36"/>
    </row>
    <row r="99" spans="1:37">
      <c r="A99" s="42"/>
      <c r="B99" s="203"/>
      <c r="C99" s="203"/>
      <c r="D99" s="203"/>
      <c r="E99" s="203">
        <f>_xlfn.IFNA(INDEX('Inputs - Allowed'!$B$8:$AH$250,MATCH($A99,'Inputs - Allowed'!$A$8:$A$250,0),MATCH(E$6,'Inputs - Allowed'!$B$6:$AY$6,0)),0)</f>
        <v>0</v>
      </c>
      <c r="F99" s="203">
        <f>_xlfn.IFNA(INDEX('Inputs - Allowed'!$B$8:$AH$250,MATCH($A99,'Inputs - Allowed'!$A$8:$A$250,0),MATCH(F$6,'Inputs - Allowed'!$B$6:$AY$6,0)),0)</f>
        <v>0</v>
      </c>
      <c r="G99" s="203">
        <f>_xlfn.IFNA(INDEX('Inputs - Allowed'!$B$8:$AH$250,MATCH($A99,'Inputs - Allowed'!$A$8:$A$250,0),MATCH(G$6,'Inputs - Allowed'!$B$6:$AY$6,0)),0)</f>
        <v>0</v>
      </c>
      <c r="H99" s="203">
        <f>_xlfn.IFNA(INDEX('Inputs - Allowed'!$B$8:$AH$250,MATCH($A99,'Inputs - Allowed'!$A$8:$A$250,0),MATCH(H$6,'Inputs - Allowed'!$B$6:$AY$6,0)),0)</f>
        <v>0</v>
      </c>
      <c r="I99" s="203">
        <f>_xlfn.IFNA(INDEX('Inputs - Allowed'!$B$8:$AH$250,MATCH($A99,'Inputs - Allowed'!$A$8:$A$250,0),MATCH(I$6,'Inputs - Allowed'!$B$6:$AY$6,0)),0)</f>
        <v>0</v>
      </c>
      <c r="J99" s="203">
        <f t="shared" si="8"/>
        <v>0</v>
      </c>
      <c r="K99" s="203">
        <f t="shared" si="6"/>
        <v>0</v>
      </c>
      <c r="L99" s="203">
        <f>_xlfn.IFNA(INDEX('Inputs - Allowed'!$B$8:$AH$250,MATCH($A99,'Inputs - Allowed'!$A$8:$A$250,0),MATCH(L$6,'Inputs - Allowed'!$B$6:$AY$6,0)),0)</f>
        <v>0</v>
      </c>
      <c r="M99" s="203">
        <f>MAX(0,-_xlfn.IFNA(INDEX('Inputs - Actual'!$I$8:$O$158,MATCH($A99,'Inputs - Actual'!$A$8:$A$158,0),MATCH(M$6,'Inputs - Actual'!$I$6:$O$6,0))-INDEX('Inputs - Allowed'!$V$8:$AB$158,MATCH($A99,'Inputs - Allowed'!$A$8:$A$158,0),MATCH(M$6,'Inputs - Allowed'!$V$6:$AB$6,0)),0))</f>
        <v>0</v>
      </c>
      <c r="N99" s="129"/>
      <c r="O99" s="129"/>
      <c r="P99" s="129"/>
      <c r="Q99" s="129"/>
      <c r="R99" s="129"/>
      <c r="S99" s="129"/>
      <c r="T99" s="129"/>
      <c r="U99" s="129"/>
      <c r="V99" s="129"/>
      <c r="W99" s="129"/>
      <c r="X99" s="116">
        <f t="shared" si="7"/>
        <v>0</v>
      </c>
      <c r="Y99" s="76"/>
      <c r="Z99" s="76"/>
      <c r="AA99" s="116">
        <f>IFERROR(INDEX('Inputs - Allowed'!$AI$8:$AT$158,MATCH($A99,'Inputs - Allowed'!$A$8:$A$158,0),MATCH(AA$6,'Inputs - Allowed'!$AI$6:$AT$6,0)) / INDEX('Inputs - Allowed'!$AU$8:$AU$158,MATCH($A99,'Inputs - Allowed'!$A$8:$A$158,0))*$X99,0)</f>
        <v>0</v>
      </c>
      <c r="AB99" s="116">
        <f>IFERROR(INDEX('Inputs - Allowed'!$AI$8:$AT$158,MATCH($A99,'Inputs - Allowed'!$A$8:$A$158,0),MATCH(AB$6,'Inputs - Allowed'!$AI$6:$AT$6,0)) / INDEX('Inputs - Allowed'!$AU$8:$AU$158,MATCH($A99,'Inputs - Allowed'!$A$8:$A$158,0))*$X99,0)</f>
        <v>0</v>
      </c>
      <c r="AC99" s="116">
        <f>IFERROR(INDEX('Inputs - Allowed'!$AI$8:$AT$158,MATCH($A99,'Inputs - Allowed'!$A$8:$A$158,0),MATCH(AC$6,'Inputs - Allowed'!$AI$6:$AT$6,0)) / INDEX('Inputs - Allowed'!$AU$8:$AU$158,MATCH($A99,'Inputs - Allowed'!$A$8:$A$158,0))*$X99,0)</f>
        <v>0</v>
      </c>
      <c r="AD99" s="116">
        <f>IFERROR(INDEX('Inputs - Allowed'!$AI$8:$AT$158,MATCH($A99,'Inputs - Allowed'!$A$8:$A$158,0),MATCH(AD$6,'Inputs - Allowed'!$AI$6:$AT$6,0)) / INDEX('Inputs - Allowed'!$AU$8:$AU$158,MATCH($A99,'Inputs - Allowed'!$A$8:$A$158,0))*$X99,0)</f>
        <v>0</v>
      </c>
      <c r="AE99" s="116">
        <f>IFERROR(INDEX('Inputs - Allowed'!$AI$8:$AT$158,MATCH($A99,'Inputs - Allowed'!$A$8:$A$158,0),MATCH(AE$6,'Inputs - Allowed'!$AI$6:$AT$6,0)) / INDEX('Inputs - Allowed'!$AU$8:$AU$158,MATCH($A99,'Inputs - Allowed'!$A$8:$A$158,0))*$X99,0)</f>
        <v>0</v>
      </c>
      <c r="AF99" s="116">
        <f>IFERROR(INDEX('Inputs - Allowed'!$AI$8:$AT$158,MATCH($A99,'Inputs - Allowed'!$A$8:$A$158,0),MATCH(AF$6,'Inputs - Allowed'!$AI$6:$AT$6,0)) / INDEX('Inputs - Allowed'!$AU$8:$AU$158,MATCH($A99,'Inputs - Allowed'!$A$8:$A$158,0))*$X99,0)</f>
        <v>0</v>
      </c>
      <c r="AG99" s="116">
        <f>IFERROR(INDEX('Inputs - Allowed'!$AI$8:$AT$158,MATCH($A99,'Inputs - Allowed'!$A$8:$A$158,0),MATCH(AG$6,'Inputs - Allowed'!$AI$6:$AT$6,0)) / INDEX('Inputs - Allowed'!$AU$8:$AU$158,MATCH($A99,'Inputs - Allowed'!$A$8:$A$158,0))*$X99,0)</f>
        <v>0</v>
      </c>
      <c r="AH99" s="116">
        <f>IFERROR(INDEX('Inputs - Allowed'!$AI$8:$AT$158,MATCH($A99,'Inputs - Allowed'!$A$8:$A$158,0),MATCH(AH$6,'Inputs - Allowed'!$AI$6:$AT$6,0)) / INDEX('Inputs - Allowed'!$AU$8:$AU$158,MATCH($A99,'Inputs - Allowed'!$A$8:$A$158,0))*$X99,0)</f>
        <v>0</v>
      </c>
      <c r="AI99" s="116">
        <f>IFERROR(INDEX('Inputs - Allowed'!$AI$8:$AT$158,MATCH($A99,'Inputs - Allowed'!$A$8:$A$158,0),MATCH(AI$6,'Inputs - Allowed'!$AI$6:$AT$6,0)) / INDEX('Inputs - Allowed'!$AU$8:$AU$158,MATCH($A99,'Inputs - Allowed'!$A$8:$A$158,0))*$X99,0)</f>
        <v>0</v>
      </c>
      <c r="AJ99" s="116">
        <f>IFERROR(INDEX('Inputs - Allowed'!$AI$8:$AT$158,MATCH($A99,'Inputs - Allowed'!$A$8:$A$158,0),MATCH(AJ$6,'Inputs - Allowed'!$AI$6:$AT$6,0)) / INDEX('Inputs - Allowed'!$AU$8:$AU$158,MATCH($A99,'Inputs - Allowed'!$A$8:$A$158,0))*$X99,0)</f>
        <v>0</v>
      </c>
      <c r="AK99" s="36"/>
    </row>
    <row r="100" spans="1:37">
      <c r="A100" s="42"/>
      <c r="B100" s="203"/>
      <c r="C100" s="203"/>
      <c r="D100" s="203"/>
      <c r="E100" s="203">
        <f>_xlfn.IFNA(INDEX('Inputs - Allowed'!$B$8:$AH$250,MATCH($A100,'Inputs - Allowed'!$A$8:$A$250,0),MATCH(E$6,'Inputs - Allowed'!$B$6:$AY$6,0)),0)</f>
        <v>0</v>
      </c>
      <c r="F100" s="203">
        <f>_xlfn.IFNA(INDEX('Inputs - Allowed'!$B$8:$AH$250,MATCH($A100,'Inputs - Allowed'!$A$8:$A$250,0),MATCH(F$6,'Inputs - Allowed'!$B$6:$AY$6,0)),0)</f>
        <v>0</v>
      </c>
      <c r="G100" s="203">
        <f>_xlfn.IFNA(INDEX('Inputs - Allowed'!$B$8:$AH$250,MATCH($A100,'Inputs - Allowed'!$A$8:$A$250,0),MATCH(G$6,'Inputs - Allowed'!$B$6:$AY$6,0)),0)</f>
        <v>0</v>
      </c>
      <c r="H100" s="203">
        <f>_xlfn.IFNA(INDEX('Inputs - Allowed'!$B$8:$AH$250,MATCH($A100,'Inputs - Allowed'!$A$8:$A$250,0),MATCH(H$6,'Inputs - Allowed'!$B$6:$AY$6,0)),0)</f>
        <v>0</v>
      </c>
      <c r="I100" s="203">
        <f>_xlfn.IFNA(INDEX('Inputs - Allowed'!$B$8:$AH$250,MATCH($A100,'Inputs - Allowed'!$A$8:$A$250,0),MATCH(I$6,'Inputs - Allowed'!$B$6:$AY$6,0)),0)</f>
        <v>0</v>
      </c>
      <c r="J100" s="203">
        <f t="shared" si="8"/>
        <v>0</v>
      </c>
      <c r="K100" s="203">
        <f t="shared" si="6"/>
        <v>0</v>
      </c>
      <c r="L100" s="203">
        <f>_xlfn.IFNA(INDEX('Inputs - Allowed'!$B$8:$AH$250,MATCH($A100,'Inputs - Allowed'!$A$8:$A$250,0),MATCH(L$6,'Inputs - Allowed'!$B$6:$AY$6,0)),0)</f>
        <v>0</v>
      </c>
      <c r="M100" s="203">
        <f>MAX(0,-_xlfn.IFNA(INDEX('Inputs - Actual'!$I$8:$O$158,MATCH($A100,'Inputs - Actual'!$A$8:$A$158,0),MATCH(M$6,'Inputs - Actual'!$I$6:$O$6,0))-INDEX('Inputs - Allowed'!$V$8:$AB$158,MATCH($A100,'Inputs - Allowed'!$A$8:$A$158,0),MATCH(M$6,'Inputs - Allowed'!$V$6:$AB$6,0)),0))</f>
        <v>0</v>
      </c>
      <c r="N100" s="129"/>
      <c r="O100" s="129"/>
      <c r="P100" s="129"/>
      <c r="Q100" s="129"/>
      <c r="R100" s="129"/>
      <c r="S100" s="129"/>
      <c r="T100" s="129"/>
      <c r="U100" s="129"/>
      <c r="V100" s="129"/>
      <c r="W100" s="129"/>
      <c r="X100" s="116">
        <f t="shared" si="7"/>
        <v>0</v>
      </c>
      <c r="Y100" s="76"/>
      <c r="Z100" s="76"/>
      <c r="AA100" s="116">
        <f>IFERROR(INDEX('Inputs - Allowed'!$AI$8:$AT$158,MATCH($A100,'Inputs - Allowed'!$A$8:$A$158,0),MATCH(AA$6,'Inputs - Allowed'!$AI$6:$AT$6,0)) / INDEX('Inputs - Allowed'!$AU$8:$AU$158,MATCH($A100,'Inputs - Allowed'!$A$8:$A$158,0))*$X100,0)</f>
        <v>0</v>
      </c>
      <c r="AB100" s="116">
        <f>IFERROR(INDEX('Inputs - Allowed'!$AI$8:$AT$158,MATCH($A100,'Inputs - Allowed'!$A$8:$A$158,0),MATCH(AB$6,'Inputs - Allowed'!$AI$6:$AT$6,0)) / INDEX('Inputs - Allowed'!$AU$8:$AU$158,MATCH($A100,'Inputs - Allowed'!$A$8:$A$158,0))*$X100,0)</f>
        <v>0</v>
      </c>
      <c r="AC100" s="116">
        <f>IFERROR(INDEX('Inputs - Allowed'!$AI$8:$AT$158,MATCH($A100,'Inputs - Allowed'!$A$8:$A$158,0),MATCH(AC$6,'Inputs - Allowed'!$AI$6:$AT$6,0)) / INDEX('Inputs - Allowed'!$AU$8:$AU$158,MATCH($A100,'Inputs - Allowed'!$A$8:$A$158,0))*$X100,0)</f>
        <v>0</v>
      </c>
      <c r="AD100" s="116">
        <f>IFERROR(INDEX('Inputs - Allowed'!$AI$8:$AT$158,MATCH($A100,'Inputs - Allowed'!$A$8:$A$158,0),MATCH(AD$6,'Inputs - Allowed'!$AI$6:$AT$6,0)) / INDEX('Inputs - Allowed'!$AU$8:$AU$158,MATCH($A100,'Inputs - Allowed'!$A$8:$A$158,0))*$X100,0)</f>
        <v>0</v>
      </c>
      <c r="AE100" s="116">
        <f>IFERROR(INDEX('Inputs - Allowed'!$AI$8:$AT$158,MATCH($A100,'Inputs - Allowed'!$A$8:$A$158,0),MATCH(AE$6,'Inputs - Allowed'!$AI$6:$AT$6,0)) / INDEX('Inputs - Allowed'!$AU$8:$AU$158,MATCH($A100,'Inputs - Allowed'!$A$8:$A$158,0))*$X100,0)</f>
        <v>0</v>
      </c>
      <c r="AF100" s="116">
        <f>IFERROR(INDEX('Inputs - Allowed'!$AI$8:$AT$158,MATCH($A100,'Inputs - Allowed'!$A$8:$A$158,0),MATCH(AF$6,'Inputs - Allowed'!$AI$6:$AT$6,0)) / INDEX('Inputs - Allowed'!$AU$8:$AU$158,MATCH($A100,'Inputs - Allowed'!$A$8:$A$158,0))*$X100,0)</f>
        <v>0</v>
      </c>
      <c r="AG100" s="116">
        <f>IFERROR(INDEX('Inputs - Allowed'!$AI$8:$AT$158,MATCH($A100,'Inputs - Allowed'!$A$8:$A$158,0),MATCH(AG$6,'Inputs - Allowed'!$AI$6:$AT$6,0)) / INDEX('Inputs - Allowed'!$AU$8:$AU$158,MATCH($A100,'Inputs - Allowed'!$A$8:$A$158,0))*$X100,0)</f>
        <v>0</v>
      </c>
      <c r="AH100" s="116">
        <f>IFERROR(INDEX('Inputs - Allowed'!$AI$8:$AT$158,MATCH($A100,'Inputs - Allowed'!$A$8:$A$158,0),MATCH(AH$6,'Inputs - Allowed'!$AI$6:$AT$6,0)) / INDEX('Inputs - Allowed'!$AU$8:$AU$158,MATCH($A100,'Inputs - Allowed'!$A$8:$A$158,0))*$X100,0)</f>
        <v>0</v>
      </c>
      <c r="AI100" s="116">
        <f>IFERROR(INDEX('Inputs - Allowed'!$AI$8:$AT$158,MATCH($A100,'Inputs - Allowed'!$A$8:$A$158,0),MATCH(AI$6,'Inputs - Allowed'!$AI$6:$AT$6,0)) / INDEX('Inputs - Allowed'!$AU$8:$AU$158,MATCH($A100,'Inputs - Allowed'!$A$8:$A$158,0))*$X100,0)</f>
        <v>0</v>
      </c>
      <c r="AJ100" s="116">
        <f>IFERROR(INDEX('Inputs - Allowed'!$AI$8:$AT$158,MATCH($A100,'Inputs - Allowed'!$A$8:$A$158,0),MATCH(AJ$6,'Inputs - Allowed'!$AI$6:$AT$6,0)) / INDEX('Inputs - Allowed'!$AU$8:$AU$158,MATCH($A100,'Inputs - Allowed'!$A$8:$A$158,0))*$X100,0)</f>
        <v>0</v>
      </c>
      <c r="AK100" s="36"/>
    </row>
    <row r="101" spans="1:37">
      <c r="A101" s="42"/>
      <c r="B101" s="203"/>
      <c r="C101" s="203"/>
      <c r="D101" s="203"/>
      <c r="E101" s="203">
        <f>_xlfn.IFNA(INDEX('Inputs - Allowed'!$B$8:$AH$250,MATCH($A101,'Inputs - Allowed'!$A$8:$A$250,0),MATCH(E$6,'Inputs - Allowed'!$B$6:$AY$6,0)),0)</f>
        <v>0</v>
      </c>
      <c r="F101" s="203">
        <f>_xlfn.IFNA(INDEX('Inputs - Allowed'!$B$8:$AH$250,MATCH($A101,'Inputs - Allowed'!$A$8:$A$250,0),MATCH(F$6,'Inputs - Allowed'!$B$6:$AY$6,0)),0)</f>
        <v>0</v>
      </c>
      <c r="G101" s="203">
        <f>_xlfn.IFNA(INDEX('Inputs - Allowed'!$B$8:$AH$250,MATCH($A101,'Inputs - Allowed'!$A$8:$A$250,0),MATCH(G$6,'Inputs - Allowed'!$B$6:$AY$6,0)),0)</f>
        <v>0</v>
      </c>
      <c r="H101" s="203">
        <f>_xlfn.IFNA(INDEX('Inputs - Allowed'!$B$8:$AH$250,MATCH($A101,'Inputs - Allowed'!$A$8:$A$250,0),MATCH(H$6,'Inputs - Allowed'!$B$6:$AY$6,0)),0)</f>
        <v>0</v>
      </c>
      <c r="I101" s="203">
        <f>_xlfn.IFNA(INDEX('Inputs - Allowed'!$B$8:$AH$250,MATCH($A101,'Inputs - Allowed'!$A$8:$A$250,0),MATCH(I$6,'Inputs - Allowed'!$B$6:$AY$6,0)),0)</f>
        <v>0</v>
      </c>
      <c r="J101" s="203">
        <f t="shared" si="8"/>
        <v>0</v>
      </c>
      <c r="K101" s="203">
        <f t="shared" si="6"/>
        <v>0</v>
      </c>
      <c r="L101" s="203">
        <f>_xlfn.IFNA(INDEX('Inputs - Allowed'!$B$8:$AH$250,MATCH($A101,'Inputs - Allowed'!$A$8:$A$250,0),MATCH(L$6,'Inputs - Allowed'!$B$6:$AY$6,0)),0)</f>
        <v>0</v>
      </c>
      <c r="M101" s="203">
        <f>MAX(0,-_xlfn.IFNA(INDEX('Inputs - Actual'!$I$8:$O$158,MATCH($A101,'Inputs - Actual'!$A$8:$A$158,0),MATCH(M$6,'Inputs - Actual'!$I$6:$O$6,0))-INDEX('Inputs - Allowed'!$V$8:$AB$158,MATCH($A101,'Inputs - Allowed'!$A$8:$A$158,0),MATCH(M$6,'Inputs - Allowed'!$V$6:$AB$6,0)),0))</f>
        <v>0</v>
      </c>
      <c r="N101" s="129"/>
      <c r="O101" s="129"/>
      <c r="P101" s="129"/>
      <c r="Q101" s="129"/>
      <c r="R101" s="129"/>
      <c r="S101" s="129"/>
      <c r="T101" s="129"/>
      <c r="U101" s="129"/>
      <c r="V101" s="129"/>
      <c r="W101" s="129"/>
      <c r="X101" s="116">
        <f t="shared" si="7"/>
        <v>0</v>
      </c>
      <c r="Y101" s="76"/>
      <c r="Z101" s="76"/>
      <c r="AA101" s="116">
        <f>IFERROR(INDEX('Inputs - Allowed'!$AI$8:$AT$158,MATCH($A101,'Inputs - Allowed'!$A$8:$A$158,0),MATCH(AA$6,'Inputs - Allowed'!$AI$6:$AT$6,0)) / INDEX('Inputs - Allowed'!$AU$8:$AU$158,MATCH($A101,'Inputs - Allowed'!$A$8:$A$158,0))*$X101,0)</f>
        <v>0</v>
      </c>
      <c r="AB101" s="116">
        <f>IFERROR(INDEX('Inputs - Allowed'!$AI$8:$AT$158,MATCH($A101,'Inputs - Allowed'!$A$8:$A$158,0),MATCH(AB$6,'Inputs - Allowed'!$AI$6:$AT$6,0)) / INDEX('Inputs - Allowed'!$AU$8:$AU$158,MATCH($A101,'Inputs - Allowed'!$A$8:$A$158,0))*$X101,0)</f>
        <v>0</v>
      </c>
      <c r="AC101" s="116">
        <f>IFERROR(INDEX('Inputs - Allowed'!$AI$8:$AT$158,MATCH($A101,'Inputs - Allowed'!$A$8:$A$158,0),MATCH(AC$6,'Inputs - Allowed'!$AI$6:$AT$6,0)) / INDEX('Inputs - Allowed'!$AU$8:$AU$158,MATCH($A101,'Inputs - Allowed'!$A$8:$A$158,0))*$X101,0)</f>
        <v>0</v>
      </c>
      <c r="AD101" s="116">
        <f>IFERROR(INDEX('Inputs - Allowed'!$AI$8:$AT$158,MATCH($A101,'Inputs - Allowed'!$A$8:$A$158,0),MATCH(AD$6,'Inputs - Allowed'!$AI$6:$AT$6,0)) / INDEX('Inputs - Allowed'!$AU$8:$AU$158,MATCH($A101,'Inputs - Allowed'!$A$8:$A$158,0))*$X101,0)</f>
        <v>0</v>
      </c>
      <c r="AE101" s="116">
        <f>IFERROR(INDEX('Inputs - Allowed'!$AI$8:$AT$158,MATCH($A101,'Inputs - Allowed'!$A$8:$A$158,0),MATCH(AE$6,'Inputs - Allowed'!$AI$6:$AT$6,0)) / INDEX('Inputs - Allowed'!$AU$8:$AU$158,MATCH($A101,'Inputs - Allowed'!$A$8:$A$158,0))*$X101,0)</f>
        <v>0</v>
      </c>
      <c r="AF101" s="116">
        <f>IFERROR(INDEX('Inputs - Allowed'!$AI$8:$AT$158,MATCH($A101,'Inputs - Allowed'!$A$8:$A$158,0),MATCH(AF$6,'Inputs - Allowed'!$AI$6:$AT$6,0)) / INDEX('Inputs - Allowed'!$AU$8:$AU$158,MATCH($A101,'Inputs - Allowed'!$A$8:$A$158,0))*$X101,0)</f>
        <v>0</v>
      </c>
      <c r="AG101" s="116">
        <f>IFERROR(INDEX('Inputs - Allowed'!$AI$8:$AT$158,MATCH($A101,'Inputs - Allowed'!$A$8:$A$158,0),MATCH(AG$6,'Inputs - Allowed'!$AI$6:$AT$6,0)) / INDEX('Inputs - Allowed'!$AU$8:$AU$158,MATCH($A101,'Inputs - Allowed'!$A$8:$A$158,0))*$X101,0)</f>
        <v>0</v>
      </c>
      <c r="AH101" s="116">
        <f>IFERROR(INDEX('Inputs - Allowed'!$AI$8:$AT$158,MATCH($A101,'Inputs - Allowed'!$A$8:$A$158,0),MATCH(AH$6,'Inputs - Allowed'!$AI$6:$AT$6,0)) / INDEX('Inputs - Allowed'!$AU$8:$AU$158,MATCH($A101,'Inputs - Allowed'!$A$8:$A$158,0))*$X101,0)</f>
        <v>0</v>
      </c>
      <c r="AI101" s="116">
        <f>IFERROR(INDEX('Inputs - Allowed'!$AI$8:$AT$158,MATCH($A101,'Inputs - Allowed'!$A$8:$A$158,0),MATCH(AI$6,'Inputs - Allowed'!$AI$6:$AT$6,0)) / INDEX('Inputs - Allowed'!$AU$8:$AU$158,MATCH($A101,'Inputs - Allowed'!$A$8:$A$158,0))*$X101,0)</f>
        <v>0</v>
      </c>
      <c r="AJ101" s="116">
        <f>IFERROR(INDEX('Inputs - Allowed'!$AI$8:$AT$158,MATCH($A101,'Inputs - Allowed'!$A$8:$A$158,0),MATCH(AJ$6,'Inputs - Allowed'!$AI$6:$AT$6,0)) / INDEX('Inputs - Allowed'!$AU$8:$AU$158,MATCH($A101,'Inputs - Allowed'!$A$8:$A$158,0))*$X101,0)</f>
        <v>0</v>
      </c>
      <c r="AK101" s="36"/>
    </row>
    <row r="102" spans="1:37">
      <c r="A102" s="42"/>
      <c r="B102" s="203"/>
      <c r="C102" s="203"/>
      <c r="D102" s="203"/>
      <c r="E102" s="203">
        <f>_xlfn.IFNA(INDEX('Inputs - Allowed'!$B$8:$AH$250,MATCH($A102,'Inputs - Allowed'!$A$8:$A$250,0),MATCH(E$6,'Inputs - Allowed'!$B$6:$AY$6,0)),0)</f>
        <v>0</v>
      </c>
      <c r="F102" s="203">
        <f>_xlfn.IFNA(INDEX('Inputs - Allowed'!$B$8:$AH$250,MATCH($A102,'Inputs - Allowed'!$A$8:$A$250,0),MATCH(F$6,'Inputs - Allowed'!$B$6:$AY$6,0)),0)</f>
        <v>0</v>
      </c>
      <c r="G102" s="203">
        <f>_xlfn.IFNA(INDEX('Inputs - Allowed'!$B$8:$AH$250,MATCH($A102,'Inputs - Allowed'!$A$8:$A$250,0),MATCH(G$6,'Inputs - Allowed'!$B$6:$AY$6,0)),0)</f>
        <v>0</v>
      </c>
      <c r="H102" s="203">
        <f>_xlfn.IFNA(INDEX('Inputs - Allowed'!$B$8:$AH$250,MATCH($A102,'Inputs - Allowed'!$A$8:$A$250,0),MATCH(H$6,'Inputs - Allowed'!$B$6:$AY$6,0)),0)</f>
        <v>0</v>
      </c>
      <c r="I102" s="203">
        <f>_xlfn.IFNA(INDEX('Inputs - Allowed'!$B$8:$AH$250,MATCH($A102,'Inputs - Allowed'!$A$8:$A$250,0),MATCH(I$6,'Inputs - Allowed'!$B$6:$AY$6,0)),0)</f>
        <v>0</v>
      </c>
      <c r="J102" s="203">
        <f t="shared" si="8"/>
        <v>0</v>
      </c>
      <c r="K102" s="203">
        <f t="shared" si="6"/>
        <v>0</v>
      </c>
      <c r="L102" s="203">
        <f>_xlfn.IFNA(INDEX('Inputs - Allowed'!$B$8:$AH$250,MATCH($A102,'Inputs - Allowed'!$A$8:$A$250,0),MATCH(L$6,'Inputs - Allowed'!$B$6:$AY$6,0)),0)</f>
        <v>0</v>
      </c>
      <c r="M102" s="203">
        <f>MAX(0,-_xlfn.IFNA(INDEX('Inputs - Actual'!$I$8:$O$158,MATCH($A102,'Inputs - Actual'!$A$8:$A$158,0),MATCH(M$6,'Inputs - Actual'!$I$6:$O$6,0))-INDEX('Inputs - Allowed'!$V$8:$AB$158,MATCH($A102,'Inputs - Allowed'!$A$8:$A$158,0),MATCH(M$6,'Inputs - Allowed'!$V$6:$AB$6,0)),0))</f>
        <v>0</v>
      </c>
      <c r="N102" s="129"/>
      <c r="O102" s="129"/>
      <c r="P102" s="129"/>
      <c r="Q102" s="129"/>
      <c r="R102" s="129"/>
      <c r="S102" s="129"/>
      <c r="T102" s="129"/>
      <c r="U102" s="129"/>
      <c r="V102" s="129"/>
      <c r="W102" s="129"/>
      <c r="X102" s="116">
        <f t="shared" si="7"/>
        <v>0</v>
      </c>
      <c r="Y102" s="76"/>
      <c r="Z102" s="76"/>
      <c r="AA102" s="116">
        <f>IFERROR(INDEX('Inputs - Allowed'!$AI$8:$AT$158,MATCH($A102,'Inputs - Allowed'!$A$8:$A$158,0),MATCH(AA$6,'Inputs - Allowed'!$AI$6:$AT$6,0)) / INDEX('Inputs - Allowed'!$AU$8:$AU$158,MATCH($A102,'Inputs - Allowed'!$A$8:$A$158,0))*$X102,0)</f>
        <v>0</v>
      </c>
      <c r="AB102" s="116">
        <f>IFERROR(INDEX('Inputs - Allowed'!$AI$8:$AT$158,MATCH($A102,'Inputs - Allowed'!$A$8:$A$158,0),MATCH(AB$6,'Inputs - Allowed'!$AI$6:$AT$6,0)) / INDEX('Inputs - Allowed'!$AU$8:$AU$158,MATCH($A102,'Inputs - Allowed'!$A$8:$A$158,0))*$X102,0)</f>
        <v>0</v>
      </c>
      <c r="AC102" s="116">
        <f>IFERROR(INDEX('Inputs - Allowed'!$AI$8:$AT$158,MATCH($A102,'Inputs - Allowed'!$A$8:$A$158,0),MATCH(AC$6,'Inputs - Allowed'!$AI$6:$AT$6,0)) / INDEX('Inputs - Allowed'!$AU$8:$AU$158,MATCH($A102,'Inputs - Allowed'!$A$8:$A$158,0))*$X102,0)</f>
        <v>0</v>
      </c>
      <c r="AD102" s="116">
        <f>IFERROR(INDEX('Inputs - Allowed'!$AI$8:$AT$158,MATCH($A102,'Inputs - Allowed'!$A$8:$A$158,0),MATCH(AD$6,'Inputs - Allowed'!$AI$6:$AT$6,0)) / INDEX('Inputs - Allowed'!$AU$8:$AU$158,MATCH($A102,'Inputs - Allowed'!$A$8:$A$158,0))*$X102,0)</f>
        <v>0</v>
      </c>
      <c r="AE102" s="116">
        <f>IFERROR(INDEX('Inputs - Allowed'!$AI$8:$AT$158,MATCH($A102,'Inputs - Allowed'!$A$8:$A$158,0),MATCH(AE$6,'Inputs - Allowed'!$AI$6:$AT$6,0)) / INDEX('Inputs - Allowed'!$AU$8:$AU$158,MATCH($A102,'Inputs - Allowed'!$A$8:$A$158,0))*$X102,0)</f>
        <v>0</v>
      </c>
      <c r="AF102" s="116">
        <f>IFERROR(INDEX('Inputs - Allowed'!$AI$8:$AT$158,MATCH($A102,'Inputs - Allowed'!$A$8:$A$158,0),MATCH(AF$6,'Inputs - Allowed'!$AI$6:$AT$6,0)) / INDEX('Inputs - Allowed'!$AU$8:$AU$158,MATCH($A102,'Inputs - Allowed'!$A$8:$A$158,0))*$X102,0)</f>
        <v>0</v>
      </c>
      <c r="AG102" s="116">
        <f>IFERROR(INDEX('Inputs - Allowed'!$AI$8:$AT$158,MATCH($A102,'Inputs - Allowed'!$A$8:$A$158,0),MATCH(AG$6,'Inputs - Allowed'!$AI$6:$AT$6,0)) / INDEX('Inputs - Allowed'!$AU$8:$AU$158,MATCH($A102,'Inputs - Allowed'!$A$8:$A$158,0))*$X102,0)</f>
        <v>0</v>
      </c>
      <c r="AH102" s="116">
        <f>IFERROR(INDEX('Inputs - Allowed'!$AI$8:$AT$158,MATCH($A102,'Inputs - Allowed'!$A$8:$A$158,0),MATCH(AH$6,'Inputs - Allowed'!$AI$6:$AT$6,0)) / INDEX('Inputs - Allowed'!$AU$8:$AU$158,MATCH($A102,'Inputs - Allowed'!$A$8:$A$158,0))*$X102,0)</f>
        <v>0</v>
      </c>
      <c r="AI102" s="116">
        <f>IFERROR(INDEX('Inputs - Allowed'!$AI$8:$AT$158,MATCH($A102,'Inputs - Allowed'!$A$8:$A$158,0),MATCH(AI$6,'Inputs - Allowed'!$AI$6:$AT$6,0)) / INDEX('Inputs - Allowed'!$AU$8:$AU$158,MATCH($A102,'Inputs - Allowed'!$A$8:$A$158,0))*$X102,0)</f>
        <v>0</v>
      </c>
      <c r="AJ102" s="116">
        <f>IFERROR(INDEX('Inputs - Allowed'!$AI$8:$AT$158,MATCH($A102,'Inputs - Allowed'!$A$8:$A$158,0),MATCH(AJ$6,'Inputs - Allowed'!$AI$6:$AT$6,0)) / INDEX('Inputs - Allowed'!$AU$8:$AU$158,MATCH($A102,'Inputs - Allowed'!$A$8:$A$158,0))*$X102,0)</f>
        <v>0</v>
      </c>
      <c r="AK102" s="36"/>
    </row>
    <row r="103" spans="1:37">
      <c r="A103" s="42"/>
      <c r="B103" s="203"/>
      <c r="C103" s="203"/>
      <c r="D103" s="203"/>
      <c r="E103" s="203">
        <f>_xlfn.IFNA(INDEX('Inputs - Allowed'!$B$8:$AH$250,MATCH($A103,'Inputs - Allowed'!$A$8:$A$250,0),MATCH(E$6,'Inputs - Allowed'!$B$6:$AY$6,0)),0)</f>
        <v>0</v>
      </c>
      <c r="F103" s="203">
        <f>_xlfn.IFNA(INDEX('Inputs - Allowed'!$B$8:$AH$250,MATCH($A103,'Inputs - Allowed'!$A$8:$A$250,0),MATCH(F$6,'Inputs - Allowed'!$B$6:$AY$6,0)),0)</f>
        <v>0</v>
      </c>
      <c r="G103" s="203">
        <f>_xlfn.IFNA(INDEX('Inputs - Allowed'!$B$8:$AH$250,MATCH($A103,'Inputs - Allowed'!$A$8:$A$250,0),MATCH(G$6,'Inputs - Allowed'!$B$6:$AY$6,0)),0)</f>
        <v>0</v>
      </c>
      <c r="H103" s="203">
        <f>_xlfn.IFNA(INDEX('Inputs - Allowed'!$B$8:$AH$250,MATCH($A103,'Inputs - Allowed'!$A$8:$A$250,0),MATCH(H$6,'Inputs - Allowed'!$B$6:$AY$6,0)),0)</f>
        <v>0</v>
      </c>
      <c r="I103" s="203">
        <f>_xlfn.IFNA(INDEX('Inputs - Allowed'!$B$8:$AH$250,MATCH($A103,'Inputs - Allowed'!$A$8:$A$250,0),MATCH(I$6,'Inputs - Allowed'!$B$6:$AY$6,0)),0)</f>
        <v>0</v>
      </c>
      <c r="J103" s="203">
        <f t="shared" si="8"/>
        <v>0</v>
      </c>
      <c r="K103" s="203">
        <f t="shared" si="6"/>
        <v>0</v>
      </c>
      <c r="L103" s="203">
        <f>_xlfn.IFNA(INDEX('Inputs - Allowed'!$B$8:$AH$250,MATCH($A103,'Inputs - Allowed'!$A$8:$A$250,0),MATCH(L$6,'Inputs - Allowed'!$B$6:$AY$6,0)),0)</f>
        <v>0</v>
      </c>
      <c r="M103" s="203">
        <f>MAX(0,-_xlfn.IFNA(INDEX('Inputs - Actual'!$I$8:$O$158,MATCH($A103,'Inputs - Actual'!$A$8:$A$158,0),MATCH(M$6,'Inputs - Actual'!$I$6:$O$6,0))-INDEX('Inputs - Allowed'!$V$8:$AB$158,MATCH($A103,'Inputs - Allowed'!$A$8:$A$158,0),MATCH(M$6,'Inputs - Allowed'!$V$6:$AB$6,0)),0))</f>
        <v>0</v>
      </c>
      <c r="N103" s="129"/>
      <c r="O103" s="129"/>
      <c r="P103" s="129"/>
      <c r="Q103" s="129"/>
      <c r="R103" s="129"/>
      <c r="S103" s="129"/>
      <c r="T103" s="129"/>
      <c r="U103" s="129"/>
      <c r="V103" s="129"/>
      <c r="W103" s="129"/>
      <c r="X103" s="116">
        <f t="shared" si="7"/>
        <v>0</v>
      </c>
      <c r="Y103" s="76"/>
      <c r="Z103" s="76"/>
      <c r="AA103" s="116">
        <f>IFERROR(INDEX('Inputs - Allowed'!$AI$8:$AT$158,MATCH($A103,'Inputs - Allowed'!$A$8:$A$158,0),MATCH(AA$6,'Inputs - Allowed'!$AI$6:$AT$6,0)) / INDEX('Inputs - Allowed'!$AU$8:$AU$158,MATCH($A103,'Inputs - Allowed'!$A$8:$A$158,0))*$X103,0)</f>
        <v>0</v>
      </c>
      <c r="AB103" s="116">
        <f>IFERROR(INDEX('Inputs - Allowed'!$AI$8:$AT$158,MATCH($A103,'Inputs - Allowed'!$A$8:$A$158,0),MATCH(AB$6,'Inputs - Allowed'!$AI$6:$AT$6,0)) / INDEX('Inputs - Allowed'!$AU$8:$AU$158,MATCH($A103,'Inputs - Allowed'!$A$8:$A$158,0))*$X103,0)</f>
        <v>0</v>
      </c>
      <c r="AC103" s="116">
        <f>IFERROR(INDEX('Inputs - Allowed'!$AI$8:$AT$158,MATCH($A103,'Inputs - Allowed'!$A$8:$A$158,0),MATCH(AC$6,'Inputs - Allowed'!$AI$6:$AT$6,0)) / INDEX('Inputs - Allowed'!$AU$8:$AU$158,MATCH($A103,'Inputs - Allowed'!$A$8:$A$158,0))*$X103,0)</f>
        <v>0</v>
      </c>
      <c r="AD103" s="116">
        <f>IFERROR(INDEX('Inputs - Allowed'!$AI$8:$AT$158,MATCH($A103,'Inputs - Allowed'!$A$8:$A$158,0),MATCH(AD$6,'Inputs - Allowed'!$AI$6:$AT$6,0)) / INDEX('Inputs - Allowed'!$AU$8:$AU$158,MATCH($A103,'Inputs - Allowed'!$A$8:$A$158,0))*$X103,0)</f>
        <v>0</v>
      </c>
      <c r="AE103" s="116">
        <f>IFERROR(INDEX('Inputs - Allowed'!$AI$8:$AT$158,MATCH($A103,'Inputs - Allowed'!$A$8:$A$158,0),MATCH(AE$6,'Inputs - Allowed'!$AI$6:$AT$6,0)) / INDEX('Inputs - Allowed'!$AU$8:$AU$158,MATCH($A103,'Inputs - Allowed'!$A$8:$A$158,0))*$X103,0)</f>
        <v>0</v>
      </c>
      <c r="AF103" s="116">
        <f>IFERROR(INDEX('Inputs - Allowed'!$AI$8:$AT$158,MATCH($A103,'Inputs - Allowed'!$A$8:$A$158,0),MATCH(AF$6,'Inputs - Allowed'!$AI$6:$AT$6,0)) / INDEX('Inputs - Allowed'!$AU$8:$AU$158,MATCH($A103,'Inputs - Allowed'!$A$8:$A$158,0))*$X103,0)</f>
        <v>0</v>
      </c>
      <c r="AG103" s="116">
        <f>IFERROR(INDEX('Inputs - Allowed'!$AI$8:$AT$158,MATCH($A103,'Inputs - Allowed'!$A$8:$A$158,0),MATCH(AG$6,'Inputs - Allowed'!$AI$6:$AT$6,0)) / INDEX('Inputs - Allowed'!$AU$8:$AU$158,MATCH($A103,'Inputs - Allowed'!$A$8:$A$158,0))*$X103,0)</f>
        <v>0</v>
      </c>
      <c r="AH103" s="116">
        <f>IFERROR(INDEX('Inputs - Allowed'!$AI$8:$AT$158,MATCH($A103,'Inputs - Allowed'!$A$8:$A$158,0),MATCH(AH$6,'Inputs - Allowed'!$AI$6:$AT$6,0)) / INDEX('Inputs - Allowed'!$AU$8:$AU$158,MATCH($A103,'Inputs - Allowed'!$A$8:$A$158,0))*$X103,0)</f>
        <v>0</v>
      </c>
      <c r="AI103" s="116">
        <f>IFERROR(INDEX('Inputs - Allowed'!$AI$8:$AT$158,MATCH($A103,'Inputs - Allowed'!$A$8:$A$158,0),MATCH(AI$6,'Inputs - Allowed'!$AI$6:$AT$6,0)) / INDEX('Inputs - Allowed'!$AU$8:$AU$158,MATCH($A103,'Inputs - Allowed'!$A$8:$A$158,0))*$X103,0)</f>
        <v>0</v>
      </c>
      <c r="AJ103" s="116">
        <f>IFERROR(INDEX('Inputs - Allowed'!$AI$8:$AT$158,MATCH($A103,'Inputs - Allowed'!$A$8:$A$158,0),MATCH(AJ$6,'Inputs - Allowed'!$AI$6:$AT$6,0)) / INDEX('Inputs - Allowed'!$AU$8:$AU$158,MATCH($A103,'Inputs - Allowed'!$A$8:$A$158,0))*$X103,0)</f>
        <v>0</v>
      </c>
      <c r="AK103" s="36"/>
    </row>
    <row r="104" spans="1:37">
      <c r="A104" s="42"/>
      <c r="B104" s="203"/>
      <c r="C104" s="203"/>
      <c r="D104" s="203"/>
      <c r="E104" s="203">
        <f>_xlfn.IFNA(INDEX('Inputs - Allowed'!$B$8:$AH$250,MATCH($A104,'Inputs - Allowed'!$A$8:$A$250,0),MATCH(E$6,'Inputs - Allowed'!$B$6:$AY$6,0)),0)</f>
        <v>0</v>
      </c>
      <c r="F104" s="203">
        <f>_xlfn.IFNA(INDEX('Inputs - Allowed'!$B$8:$AH$250,MATCH($A104,'Inputs - Allowed'!$A$8:$A$250,0),MATCH(F$6,'Inputs - Allowed'!$B$6:$AY$6,0)),0)</f>
        <v>0</v>
      </c>
      <c r="G104" s="203">
        <f>_xlfn.IFNA(INDEX('Inputs - Allowed'!$B$8:$AH$250,MATCH($A104,'Inputs - Allowed'!$A$8:$A$250,0),MATCH(G$6,'Inputs - Allowed'!$B$6:$AY$6,0)),0)</f>
        <v>0</v>
      </c>
      <c r="H104" s="203">
        <f>_xlfn.IFNA(INDEX('Inputs - Allowed'!$B$8:$AH$250,MATCH($A104,'Inputs - Allowed'!$A$8:$A$250,0),MATCH(H$6,'Inputs - Allowed'!$B$6:$AY$6,0)),0)</f>
        <v>0</v>
      </c>
      <c r="I104" s="203">
        <f>_xlfn.IFNA(INDEX('Inputs - Allowed'!$B$8:$AH$250,MATCH($A104,'Inputs - Allowed'!$A$8:$A$250,0),MATCH(I$6,'Inputs - Allowed'!$B$6:$AY$6,0)),0)</f>
        <v>0</v>
      </c>
      <c r="J104" s="203">
        <f t="shared" si="8"/>
        <v>0</v>
      </c>
      <c r="K104" s="203">
        <f t="shared" ref="K104:K135" si="9">IF(J104,"",I104)</f>
        <v>0</v>
      </c>
      <c r="L104" s="203">
        <f>_xlfn.IFNA(INDEX('Inputs - Allowed'!$B$8:$AH$250,MATCH($A104,'Inputs - Allowed'!$A$8:$A$250,0),MATCH(L$6,'Inputs - Allowed'!$B$6:$AY$6,0)),0)</f>
        <v>0</v>
      </c>
      <c r="M104" s="203">
        <f>MAX(0,-_xlfn.IFNA(INDEX('Inputs - Actual'!$I$8:$O$158,MATCH($A104,'Inputs - Actual'!$A$8:$A$158,0),MATCH(M$6,'Inputs - Actual'!$I$6:$O$6,0))-INDEX('Inputs - Allowed'!$V$8:$AB$158,MATCH($A104,'Inputs - Allowed'!$A$8:$A$158,0),MATCH(M$6,'Inputs - Allowed'!$V$6:$AB$6,0)),0))</f>
        <v>0</v>
      </c>
      <c r="N104" s="129"/>
      <c r="O104" s="129"/>
      <c r="P104" s="129"/>
      <c r="Q104" s="129"/>
      <c r="R104" s="129"/>
      <c r="S104" s="129"/>
      <c r="T104" s="129"/>
      <c r="U104" s="129"/>
      <c r="V104" s="129"/>
      <c r="W104" s="129"/>
      <c r="X104" s="116">
        <f t="shared" ref="X104:X135" si="10">(J104=FALSE)*(SUMPRODUCT(N104:R104,S104:W104)-L104*M104)*10^-6</f>
        <v>0</v>
      </c>
      <c r="Y104" s="76"/>
      <c r="Z104" s="76"/>
      <c r="AA104" s="116">
        <f>IFERROR(INDEX('Inputs - Allowed'!$AI$8:$AT$158,MATCH($A104,'Inputs - Allowed'!$A$8:$A$158,0),MATCH(AA$6,'Inputs - Allowed'!$AI$6:$AT$6,0)) / INDEX('Inputs - Allowed'!$AU$8:$AU$158,MATCH($A104,'Inputs - Allowed'!$A$8:$A$158,0))*$X104,0)</f>
        <v>0</v>
      </c>
      <c r="AB104" s="116">
        <f>IFERROR(INDEX('Inputs - Allowed'!$AI$8:$AT$158,MATCH($A104,'Inputs - Allowed'!$A$8:$A$158,0),MATCH(AB$6,'Inputs - Allowed'!$AI$6:$AT$6,0)) / INDEX('Inputs - Allowed'!$AU$8:$AU$158,MATCH($A104,'Inputs - Allowed'!$A$8:$A$158,0))*$X104,0)</f>
        <v>0</v>
      </c>
      <c r="AC104" s="116">
        <f>IFERROR(INDEX('Inputs - Allowed'!$AI$8:$AT$158,MATCH($A104,'Inputs - Allowed'!$A$8:$A$158,0),MATCH(AC$6,'Inputs - Allowed'!$AI$6:$AT$6,0)) / INDEX('Inputs - Allowed'!$AU$8:$AU$158,MATCH($A104,'Inputs - Allowed'!$A$8:$A$158,0))*$X104,0)</f>
        <v>0</v>
      </c>
      <c r="AD104" s="116">
        <f>IFERROR(INDEX('Inputs - Allowed'!$AI$8:$AT$158,MATCH($A104,'Inputs - Allowed'!$A$8:$A$158,0),MATCH(AD$6,'Inputs - Allowed'!$AI$6:$AT$6,0)) / INDEX('Inputs - Allowed'!$AU$8:$AU$158,MATCH($A104,'Inputs - Allowed'!$A$8:$A$158,0))*$X104,0)</f>
        <v>0</v>
      </c>
      <c r="AE104" s="116">
        <f>IFERROR(INDEX('Inputs - Allowed'!$AI$8:$AT$158,MATCH($A104,'Inputs - Allowed'!$A$8:$A$158,0),MATCH(AE$6,'Inputs - Allowed'!$AI$6:$AT$6,0)) / INDEX('Inputs - Allowed'!$AU$8:$AU$158,MATCH($A104,'Inputs - Allowed'!$A$8:$A$158,0))*$X104,0)</f>
        <v>0</v>
      </c>
      <c r="AF104" s="116">
        <f>IFERROR(INDEX('Inputs - Allowed'!$AI$8:$AT$158,MATCH($A104,'Inputs - Allowed'!$A$8:$A$158,0),MATCH(AF$6,'Inputs - Allowed'!$AI$6:$AT$6,0)) / INDEX('Inputs - Allowed'!$AU$8:$AU$158,MATCH($A104,'Inputs - Allowed'!$A$8:$A$158,0))*$X104,0)</f>
        <v>0</v>
      </c>
      <c r="AG104" s="116">
        <f>IFERROR(INDEX('Inputs - Allowed'!$AI$8:$AT$158,MATCH($A104,'Inputs - Allowed'!$A$8:$A$158,0),MATCH(AG$6,'Inputs - Allowed'!$AI$6:$AT$6,0)) / INDEX('Inputs - Allowed'!$AU$8:$AU$158,MATCH($A104,'Inputs - Allowed'!$A$8:$A$158,0))*$X104,0)</f>
        <v>0</v>
      </c>
      <c r="AH104" s="116">
        <f>IFERROR(INDEX('Inputs - Allowed'!$AI$8:$AT$158,MATCH($A104,'Inputs - Allowed'!$A$8:$A$158,0),MATCH(AH$6,'Inputs - Allowed'!$AI$6:$AT$6,0)) / INDEX('Inputs - Allowed'!$AU$8:$AU$158,MATCH($A104,'Inputs - Allowed'!$A$8:$A$158,0))*$X104,0)</f>
        <v>0</v>
      </c>
      <c r="AI104" s="116">
        <f>IFERROR(INDEX('Inputs - Allowed'!$AI$8:$AT$158,MATCH($A104,'Inputs - Allowed'!$A$8:$A$158,0),MATCH(AI$6,'Inputs - Allowed'!$AI$6:$AT$6,0)) / INDEX('Inputs - Allowed'!$AU$8:$AU$158,MATCH($A104,'Inputs - Allowed'!$A$8:$A$158,0))*$X104,0)</f>
        <v>0</v>
      </c>
      <c r="AJ104" s="116">
        <f>IFERROR(INDEX('Inputs - Allowed'!$AI$8:$AT$158,MATCH($A104,'Inputs - Allowed'!$A$8:$A$158,0),MATCH(AJ$6,'Inputs - Allowed'!$AI$6:$AT$6,0)) / INDEX('Inputs - Allowed'!$AU$8:$AU$158,MATCH($A104,'Inputs - Allowed'!$A$8:$A$158,0))*$X104,0)</f>
        <v>0</v>
      </c>
      <c r="AK104" s="36"/>
    </row>
    <row r="105" spans="1:37">
      <c r="A105" s="42"/>
      <c r="B105" s="203"/>
      <c r="C105" s="203"/>
      <c r="D105" s="203"/>
      <c r="E105" s="203">
        <f>_xlfn.IFNA(INDEX('Inputs - Allowed'!$B$8:$AH$250,MATCH($A105,'Inputs - Allowed'!$A$8:$A$250,0),MATCH(E$6,'Inputs - Allowed'!$B$6:$AY$6,0)),0)</f>
        <v>0</v>
      </c>
      <c r="F105" s="203">
        <f>_xlfn.IFNA(INDEX('Inputs - Allowed'!$B$8:$AH$250,MATCH($A105,'Inputs - Allowed'!$A$8:$A$250,0),MATCH(F$6,'Inputs - Allowed'!$B$6:$AY$6,0)),0)</f>
        <v>0</v>
      </c>
      <c r="G105" s="203">
        <f>_xlfn.IFNA(INDEX('Inputs - Allowed'!$B$8:$AH$250,MATCH($A105,'Inputs - Allowed'!$A$8:$A$250,0),MATCH(G$6,'Inputs - Allowed'!$B$6:$AY$6,0)),0)</f>
        <v>0</v>
      </c>
      <c r="H105" s="203">
        <f>_xlfn.IFNA(INDEX('Inputs - Allowed'!$B$8:$AH$250,MATCH($A105,'Inputs - Allowed'!$A$8:$A$250,0),MATCH(H$6,'Inputs - Allowed'!$B$6:$AY$6,0)),0)</f>
        <v>0</v>
      </c>
      <c r="I105" s="203">
        <f>_xlfn.IFNA(INDEX('Inputs - Allowed'!$B$8:$AH$250,MATCH($A105,'Inputs - Allowed'!$A$8:$A$250,0),MATCH(I$6,'Inputs - Allowed'!$B$6:$AY$6,0)),0)</f>
        <v>0</v>
      </c>
      <c r="J105" s="203">
        <f t="shared" si="8"/>
        <v>0</v>
      </c>
      <c r="K105" s="203">
        <f t="shared" si="9"/>
        <v>0</v>
      </c>
      <c r="L105" s="203">
        <f>_xlfn.IFNA(INDEX('Inputs - Allowed'!$B$8:$AH$250,MATCH($A105,'Inputs - Allowed'!$A$8:$A$250,0),MATCH(L$6,'Inputs - Allowed'!$B$6:$AY$6,0)),0)</f>
        <v>0</v>
      </c>
      <c r="M105" s="203">
        <f>MAX(0,-_xlfn.IFNA(INDEX('Inputs - Actual'!$I$8:$O$158,MATCH($A105,'Inputs - Actual'!$A$8:$A$158,0),MATCH(M$6,'Inputs - Actual'!$I$6:$O$6,0))-INDEX('Inputs - Allowed'!$V$8:$AB$158,MATCH($A105,'Inputs - Allowed'!$A$8:$A$158,0),MATCH(M$6,'Inputs - Allowed'!$V$6:$AB$6,0)),0))</f>
        <v>0</v>
      </c>
      <c r="N105" s="129"/>
      <c r="O105" s="129"/>
      <c r="P105" s="129"/>
      <c r="Q105" s="129"/>
      <c r="R105" s="129"/>
      <c r="S105" s="129"/>
      <c r="T105" s="129"/>
      <c r="U105" s="129"/>
      <c r="V105" s="129"/>
      <c r="W105" s="129"/>
      <c r="X105" s="116">
        <f t="shared" si="10"/>
        <v>0</v>
      </c>
      <c r="Y105" s="76"/>
      <c r="Z105" s="76"/>
      <c r="AA105" s="116">
        <f>IFERROR(INDEX('Inputs - Allowed'!$AI$8:$AT$158,MATCH($A105,'Inputs - Allowed'!$A$8:$A$158,0),MATCH(AA$6,'Inputs - Allowed'!$AI$6:$AT$6,0)) / INDEX('Inputs - Allowed'!$AU$8:$AU$158,MATCH($A105,'Inputs - Allowed'!$A$8:$A$158,0))*$X105,0)</f>
        <v>0</v>
      </c>
      <c r="AB105" s="116">
        <f>IFERROR(INDEX('Inputs - Allowed'!$AI$8:$AT$158,MATCH($A105,'Inputs - Allowed'!$A$8:$A$158,0),MATCH(AB$6,'Inputs - Allowed'!$AI$6:$AT$6,0)) / INDEX('Inputs - Allowed'!$AU$8:$AU$158,MATCH($A105,'Inputs - Allowed'!$A$8:$A$158,0))*$X105,0)</f>
        <v>0</v>
      </c>
      <c r="AC105" s="116">
        <f>IFERROR(INDEX('Inputs - Allowed'!$AI$8:$AT$158,MATCH($A105,'Inputs - Allowed'!$A$8:$A$158,0),MATCH(AC$6,'Inputs - Allowed'!$AI$6:$AT$6,0)) / INDEX('Inputs - Allowed'!$AU$8:$AU$158,MATCH($A105,'Inputs - Allowed'!$A$8:$A$158,0))*$X105,0)</f>
        <v>0</v>
      </c>
      <c r="AD105" s="116">
        <f>IFERROR(INDEX('Inputs - Allowed'!$AI$8:$AT$158,MATCH($A105,'Inputs - Allowed'!$A$8:$A$158,0),MATCH(AD$6,'Inputs - Allowed'!$AI$6:$AT$6,0)) / INDEX('Inputs - Allowed'!$AU$8:$AU$158,MATCH($A105,'Inputs - Allowed'!$A$8:$A$158,0))*$X105,0)</f>
        <v>0</v>
      </c>
      <c r="AE105" s="116">
        <f>IFERROR(INDEX('Inputs - Allowed'!$AI$8:$AT$158,MATCH($A105,'Inputs - Allowed'!$A$8:$A$158,0),MATCH(AE$6,'Inputs - Allowed'!$AI$6:$AT$6,0)) / INDEX('Inputs - Allowed'!$AU$8:$AU$158,MATCH($A105,'Inputs - Allowed'!$A$8:$A$158,0))*$X105,0)</f>
        <v>0</v>
      </c>
      <c r="AF105" s="116">
        <f>IFERROR(INDEX('Inputs - Allowed'!$AI$8:$AT$158,MATCH($A105,'Inputs - Allowed'!$A$8:$A$158,0),MATCH(AF$6,'Inputs - Allowed'!$AI$6:$AT$6,0)) / INDEX('Inputs - Allowed'!$AU$8:$AU$158,MATCH($A105,'Inputs - Allowed'!$A$8:$A$158,0))*$X105,0)</f>
        <v>0</v>
      </c>
      <c r="AG105" s="116">
        <f>IFERROR(INDEX('Inputs - Allowed'!$AI$8:$AT$158,MATCH($A105,'Inputs - Allowed'!$A$8:$A$158,0),MATCH(AG$6,'Inputs - Allowed'!$AI$6:$AT$6,0)) / INDEX('Inputs - Allowed'!$AU$8:$AU$158,MATCH($A105,'Inputs - Allowed'!$A$8:$A$158,0))*$X105,0)</f>
        <v>0</v>
      </c>
      <c r="AH105" s="116">
        <f>IFERROR(INDEX('Inputs - Allowed'!$AI$8:$AT$158,MATCH($A105,'Inputs - Allowed'!$A$8:$A$158,0),MATCH(AH$6,'Inputs - Allowed'!$AI$6:$AT$6,0)) / INDEX('Inputs - Allowed'!$AU$8:$AU$158,MATCH($A105,'Inputs - Allowed'!$A$8:$A$158,0))*$X105,0)</f>
        <v>0</v>
      </c>
      <c r="AI105" s="116">
        <f>IFERROR(INDEX('Inputs - Allowed'!$AI$8:$AT$158,MATCH($A105,'Inputs - Allowed'!$A$8:$A$158,0),MATCH(AI$6,'Inputs - Allowed'!$AI$6:$AT$6,0)) / INDEX('Inputs - Allowed'!$AU$8:$AU$158,MATCH($A105,'Inputs - Allowed'!$A$8:$A$158,0))*$X105,0)</f>
        <v>0</v>
      </c>
      <c r="AJ105" s="116">
        <f>IFERROR(INDEX('Inputs - Allowed'!$AI$8:$AT$158,MATCH($A105,'Inputs - Allowed'!$A$8:$A$158,0),MATCH(AJ$6,'Inputs - Allowed'!$AI$6:$AT$6,0)) / INDEX('Inputs - Allowed'!$AU$8:$AU$158,MATCH($A105,'Inputs - Allowed'!$A$8:$A$158,0))*$X105,0)</f>
        <v>0</v>
      </c>
      <c r="AK105" s="36"/>
    </row>
    <row r="106" spans="1:37">
      <c r="A106" s="42"/>
      <c r="B106" s="203"/>
      <c r="C106" s="203"/>
      <c r="D106" s="203"/>
      <c r="E106" s="203">
        <f>_xlfn.IFNA(INDEX('Inputs - Allowed'!$B$8:$AH$250,MATCH($A106,'Inputs - Allowed'!$A$8:$A$250,0),MATCH(E$6,'Inputs - Allowed'!$B$6:$AY$6,0)),0)</f>
        <v>0</v>
      </c>
      <c r="F106" s="203">
        <f>_xlfn.IFNA(INDEX('Inputs - Allowed'!$B$8:$AH$250,MATCH($A106,'Inputs - Allowed'!$A$8:$A$250,0),MATCH(F$6,'Inputs - Allowed'!$B$6:$AY$6,0)),0)</f>
        <v>0</v>
      </c>
      <c r="G106" s="203">
        <f>_xlfn.IFNA(INDEX('Inputs - Allowed'!$B$8:$AH$250,MATCH($A106,'Inputs - Allowed'!$A$8:$A$250,0),MATCH(G$6,'Inputs - Allowed'!$B$6:$AY$6,0)),0)</f>
        <v>0</v>
      </c>
      <c r="H106" s="203">
        <f>_xlfn.IFNA(INDEX('Inputs - Allowed'!$B$8:$AH$250,MATCH($A106,'Inputs - Allowed'!$A$8:$A$250,0),MATCH(H$6,'Inputs - Allowed'!$B$6:$AY$6,0)),0)</f>
        <v>0</v>
      </c>
      <c r="I106" s="203">
        <f>_xlfn.IFNA(INDEX('Inputs - Allowed'!$B$8:$AH$250,MATCH($A106,'Inputs - Allowed'!$A$8:$A$250,0),MATCH(I$6,'Inputs - Allowed'!$B$6:$AY$6,0)),0)</f>
        <v>0</v>
      </c>
      <c r="J106" s="203">
        <f t="shared" si="8"/>
        <v>0</v>
      </c>
      <c r="K106" s="203">
        <f t="shared" si="9"/>
        <v>0</v>
      </c>
      <c r="L106" s="203">
        <f>_xlfn.IFNA(INDEX('Inputs - Allowed'!$B$8:$AH$250,MATCH($A106,'Inputs - Allowed'!$A$8:$A$250,0),MATCH(L$6,'Inputs - Allowed'!$B$6:$AY$6,0)),0)</f>
        <v>0</v>
      </c>
      <c r="M106" s="203">
        <f>MAX(0,-_xlfn.IFNA(INDEX('Inputs - Actual'!$I$8:$O$158,MATCH($A106,'Inputs - Actual'!$A$8:$A$158,0),MATCH(M$6,'Inputs - Actual'!$I$6:$O$6,0))-INDEX('Inputs - Allowed'!$V$8:$AB$158,MATCH($A106,'Inputs - Allowed'!$A$8:$A$158,0),MATCH(M$6,'Inputs - Allowed'!$V$6:$AB$6,0)),0))</f>
        <v>0</v>
      </c>
      <c r="N106" s="129"/>
      <c r="O106" s="129"/>
      <c r="P106" s="129"/>
      <c r="Q106" s="129"/>
      <c r="R106" s="129"/>
      <c r="S106" s="129"/>
      <c r="T106" s="129"/>
      <c r="U106" s="129"/>
      <c r="V106" s="129"/>
      <c r="W106" s="129"/>
      <c r="X106" s="116">
        <f t="shared" si="10"/>
        <v>0</v>
      </c>
      <c r="Y106" s="76"/>
      <c r="Z106" s="76"/>
      <c r="AA106" s="116">
        <f>IFERROR(INDEX('Inputs - Allowed'!$AI$8:$AT$158,MATCH($A106,'Inputs - Allowed'!$A$8:$A$158,0),MATCH(AA$6,'Inputs - Allowed'!$AI$6:$AT$6,0)) / INDEX('Inputs - Allowed'!$AU$8:$AU$158,MATCH($A106,'Inputs - Allowed'!$A$8:$A$158,0))*$X106,0)</f>
        <v>0</v>
      </c>
      <c r="AB106" s="116">
        <f>IFERROR(INDEX('Inputs - Allowed'!$AI$8:$AT$158,MATCH($A106,'Inputs - Allowed'!$A$8:$A$158,0),MATCH(AB$6,'Inputs - Allowed'!$AI$6:$AT$6,0)) / INDEX('Inputs - Allowed'!$AU$8:$AU$158,MATCH($A106,'Inputs - Allowed'!$A$8:$A$158,0))*$X106,0)</f>
        <v>0</v>
      </c>
      <c r="AC106" s="116">
        <f>IFERROR(INDEX('Inputs - Allowed'!$AI$8:$AT$158,MATCH($A106,'Inputs - Allowed'!$A$8:$A$158,0),MATCH(AC$6,'Inputs - Allowed'!$AI$6:$AT$6,0)) / INDEX('Inputs - Allowed'!$AU$8:$AU$158,MATCH($A106,'Inputs - Allowed'!$A$8:$A$158,0))*$X106,0)</f>
        <v>0</v>
      </c>
      <c r="AD106" s="116">
        <f>IFERROR(INDEX('Inputs - Allowed'!$AI$8:$AT$158,MATCH($A106,'Inputs - Allowed'!$A$8:$A$158,0),MATCH(AD$6,'Inputs - Allowed'!$AI$6:$AT$6,0)) / INDEX('Inputs - Allowed'!$AU$8:$AU$158,MATCH($A106,'Inputs - Allowed'!$A$8:$A$158,0))*$X106,0)</f>
        <v>0</v>
      </c>
      <c r="AE106" s="116">
        <f>IFERROR(INDEX('Inputs - Allowed'!$AI$8:$AT$158,MATCH($A106,'Inputs - Allowed'!$A$8:$A$158,0),MATCH(AE$6,'Inputs - Allowed'!$AI$6:$AT$6,0)) / INDEX('Inputs - Allowed'!$AU$8:$AU$158,MATCH($A106,'Inputs - Allowed'!$A$8:$A$158,0))*$X106,0)</f>
        <v>0</v>
      </c>
      <c r="AF106" s="116">
        <f>IFERROR(INDEX('Inputs - Allowed'!$AI$8:$AT$158,MATCH($A106,'Inputs - Allowed'!$A$8:$A$158,0),MATCH(AF$6,'Inputs - Allowed'!$AI$6:$AT$6,0)) / INDEX('Inputs - Allowed'!$AU$8:$AU$158,MATCH($A106,'Inputs - Allowed'!$A$8:$A$158,0))*$X106,0)</f>
        <v>0</v>
      </c>
      <c r="AG106" s="116">
        <f>IFERROR(INDEX('Inputs - Allowed'!$AI$8:$AT$158,MATCH($A106,'Inputs - Allowed'!$A$8:$A$158,0),MATCH(AG$6,'Inputs - Allowed'!$AI$6:$AT$6,0)) / INDEX('Inputs - Allowed'!$AU$8:$AU$158,MATCH($A106,'Inputs - Allowed'!$A$8:$A$158,0))*$X106,0)</f>
        <v>0</v>
      </c>
      <c r="AH106" s="116">
        <f>IFERROR(INDEX('Inputs - Allowed'!$AI$8:$AT$158,MATCH($A106,'Inputs - Allowed'!$A$8:$A$158,0),MATCH(AH$6,'Inputs - Allowed'!$AI$6:$AT$6,0)) / INDEX('Inputs - Allowed'!$AU$8:$AU$158,MATCH($A106,'Inputs - Allowed'!$A$8:$A$158,0))*$X106,0)</f>
        <v>0</v>
      </c>
      <c r="AI106" s="116">
        <f>IFERROR(INDEX('Inputs - Allowed'!$AI$8:$AT$158,MATCH($A106,'Inputs - Allowed'!$A$8:$A$158,0),MATCH(AI$6,'Inputs - Allowed'!$AI$6:$AT$6,0)) / INDEX('Inputs - Allowed'!$AU$8:$AU$158,MATCH($A106,'Inputs - Allowed'!$A$8:$A$158,0))*$X106,0)</f>
        <v>0</v>
      </c>
      <c r="AJ106" s="116">
        <f>IFERROR(INDEX('Inputs - Allowed'!$AI$8:$AT$158,MATCH($A106,'Inputs - Allowed'!$A$8:$A$158,0),MATCH(AJ$6,'Inputs - Allowed'!$AI$6:$AT$6,0)) / INDEX('Inputs - Allowed'!$AU$8:$AU$158,MATCH($A106,'Inputs - Allowed'!$A$8:$A$158,0))*$X106,0)</f>
        <v>0</v>
      </c>
      <c r="AK106" s="36"/>
    </row>
    <row r="107" spans="1:37">
      <c r="A107" s="42"/>
      <c r="B107" s="203"/>
      <c r="C107" s="203"/>
      <c r="D107" s="203"/>
      <c r="E107" s="203">
        <f>_xlfn.IFNA(INDEX('Inputs - Allowed'!$B$8:$AH$250,MATCH($A107,'Inputs - Allowed'!$A$8:$A$250,0),MATCH(E$6,'Inputs - Allowed'!$B$6:$AY$6,0)),0)</f>
        <v>0</v>
      </c>
      <c r="F107" s="203">
        <f>_xlfn.IFNA(INDEX('Inputs - Allowed'!$B$8:$AH$250,MATCH($A107,'Inputs - Allowed'!$A$8:$A$250,0),MATCH(F$6,'Inputs - Allowed'!$B$6:$AY$6,0)),0)</f>
        <v>0</v>
      </c>
      <c r="G107" s="203">
        <f>_xlfn.IFNA(INDEX('Inputs - Allowed'!$B$8:$AH$250,MATCH($A107,'Inputs - Allowed'!$A$8:$A$250,0),MATCH(G$6,'Inputs - Allowed'!$B$6:$AY$6,0)),0)</f>
        <v>0</v>
      </c>
      <c r="H107" s="203">
        <f>_xlfn.IFNA(INDEX('Inputs - Allowed'!$B$8:$AH$250,MATCH($A107,'Inputs - Allowed'!$A$8:$A$250,0),MATCH(H$6,'Inputs - Allowed'!$B$6:$AY$6,0)),0)</f>
        <v>0</v>
      </c>
      <c r="I107" s="203">
        <f>_xlfn.IFNA(INDEX('Inputs - Allowed'!$B$8:$AH$250,MATCH($A107,'Inputs - Allowed'!$A$8:$A$250,0),MATCH(I$6,'Inputs - Allowed'!$B$6:$AY$6,0)),0)</f>
        <v>0</v>
      </c>
      <c r="J107" s="203">
        <f t="shared" si="8"/>
        <v>0</v>
      </c>
      <c r="K107" s="203">
        <f t="shared" si="9"/>
        <v>0</v>
      </c>
      <c r="L107" s="203">
        <f>_xlfn.IFNA(INDEX('Inputs - Allowed'!$B$8:$AH$250,MATCH($A107,'Inputs - Allowed'!$A$8:$A$250,0),MATCH(L$6,'Inputs - Allowed'!$B$6:$AY$6,0)),0)</f>
        <v>0</v>
      </c>
      <c r="M107" s="203">
        <f>MAX(0,-_xlfn.IFNA(INDEX('Inputs - Actual'!$I$8:$O$158,MATCH($A107,'Inputs - Actual'!$A$8:$A$158,0),MATCH(M$6,'Inputs - Actual'!$I$6:$O$6,0))-INDEX('Inputs - Allowed'!$V$8:$AB$158,MATCH($A107,'Inputs - Allowed'!$A$8:$A$158,0),MATCH(M$6,'Inputs - Allowed'!$V$6:$AB$6,0)),0))</f>
        <v>0</v>
      </c>
      <c r="N107" s="129"/>
      <c r="O107" s="129"/>
      <c r="P107" s="129"/>
      <c r="Q107" s="129"/>
      <c r="R107" s="129"/>
      <c r="S107" s="129"/>
      <c r="T107" s="129"/>
      <c r="U107" s="129"/>
      <c r="V107" s="129"/>
      <c r="W107" s="129"/>
      <c r="X107" s="116">
        <f t="shared" si="10"/>
        <v>0</v>
      </c>
      <c r="Y107" s="76"/>
      <c r="Z107" s="76"/>
      <c r="AA107" s="116">
        <f>IFERROR(INDEX('Inputs - Allowed'!$AI$8:$AT$158,MATCH($A107,'Inputs - Allowed'!$A$8:$A$158,0),MATCH(AA$6,'Inputs - Allowed'!$AI$6:$AT$6,0)) / INDEX('Inputs - Allowed'!$AU$8:$AU$158,MATCH($A107,'Inputs - Allowed'!$A$8:$A$158,0))*$X107,0)</f>
        <v>0</v>
      </c>
      <c r="AB107" s="116">
        <f>IFERROR(INDEX('Inputs - Allowed'!$AI$8:$AT$158,MATCH($A107,'Inputs - Allowed'!$A$8:$A$158,0),MATCH(AB$6,'Inputs - Allowed'!$AI$6:$AT$6,0)) / INDEX('Inputs - Allowed'!$AU$8:$AU$158,MATCH($A107,'Inputs - Allowed'!$A$8:$A$158,0))*$X107,0)</f>
        <v>0</v>
      </c>
      <c r="AC107" s="116">
        <f>IFERROR(INDEX('Inputs - Allowed'!$AI$8:$AT$158,MATCH($A107,'Inputs - Allowed'!$A$8:$A$158,0),MATCH(AC$6,'Inputs - Allowed'!$AI$6:$AT$6,0)) / INDEX('Inputs - Allowed'!$AU$8:$AU$158,MATCH($A107,'Inputs - Allowed'!$A$8:$A$158,0))*$X107,0)</f>
        <v>0</v>
      </c>
      <c r="AD107" s="116">
        <f>IFERROR(INDEX('Inputs - Allowed'!$AI$8:$AT$158,MATCH($A107,'Inputs - Allowed'!$A$8:$A$158,0),MATCH(AD$6,'Inputs - Allowed'!$AI$6:$AT$6,0)) / INDEX('Inputs - Allowed'!$AU$8:$AU$158,MATCH($A107,'Inputs - Allowed'!$A$8:$A$158,0))*$X107,0)</f>
        <v>0</v>
      </c>
      <c r="AE107" s="116">
        <f>IFERROR(INDEX('Inputs - Allowed'!$AI$8:$AT$158,MATCH($A107,'Inputs - Allowed'!$A$8:$A$158,0),MATCH(AE$6,'Inputs - Allowed'!$AI$6:$AT$6,0)) / INDEX('Inputs - Allowed'!$AU$8:$AU$158,MATCH($A107,'Inputs - Allowed'!$A$8:$A$158,0))*$X107,0)</f>
        <v>0</v>
      </c>
      <c r="AF107" s="116">
        <f>IFERROR(INDEX('Inputs - Allowed'!$AI$8:$AT$158,MATCH($A107,'Inputs - Allowed'!$A$8:$A$158,0),MATCH(AF$6,'Inputs - Allowed'!$AI$6:$AT$6,0)) / INDEX('Inputs - Allowed'!$AU$8:$AU$158,MATCH($A107,'Inputs - Allowed'!$A$8:$A$158,0))*$X107,0)</f>
        <v>0</v>
      </c>
      <c r="AG107" s="116">
        <f>IFERROR(INDEX('Inputs - Allowed'!$AI$8:$AT$158,MATCH($A107,'Inputs - Allowed'!$A$8:$A$158,0),MATCH(AG$6,'Inputs - Allowed'!$AI$6:$AT$6,0)) / INDEX('Inputs - Allowed'!$AU$8:$AU$158,MATCH($A107,'Inputs - Allowed'!$A$8:$A$158,0))*$X107,0)</f>
        <v>0</v>
      </c>
      <c r="AH107" s="116">
        <f>IFERROR(INDEX('Inputs - Allowed'!$AI$8:$AT$158,MATCH($A107,'Inputs - Allowed'!$A$8:$A$158,0),MATCH(AH$6,'Inputs - Allowed'!$AI$6:$AT$6,0)) / INDEX('Inputs - Allowed'!$AU$8:$AU$158,MATCH($A107,'Inputs - Allowed'!$A$8:$A$158,0))*$X107,0)</f>
        <v>0</v>
      </c>
      <c r="AI107" s="116">
        <f>IFERROR(INDEX('Inputs - Allowed'!$AI$8:$AT$158,MATCH($A107,'Inputs - Allowed'!$A$8:$A$158,0),MATCH(AI$6,'Inputs - Allowed'!$AI$6:$AT$6,0)) / INDEX('Inputs - Allowed'!$AU$8:$AU$158,MATCH($A107,'Inputs - Allowed'!$A$8:$A$158,0))*$X107,0)</f>
        <v>0</v>
      </c>
      <c r="AJ107" s="116">
        <f>IFERROR(INDEX('Inputs - Allowed'!$AI$8:$AT$158,MATCH($A107,'Inputs - Allowed'!$A$8:$A$158,0),MATCH(AJ$6,'Inputs - Allowed'!$AI$6:$AT$6,0)) / INDEX('Inputs - Allowed'!$AU$8:$AU$158,MATCH($A107,'Inputs - Allowed'!$A$8:$A$158,0))*$X107,0)</f>
        <v>0</v>
      </c>
      <c r="AK107" s="36"/>
    </row>
    <row r="108" spans="1:37">
      <c r="A108" s="42"/>
      <c r="B108" s="203"/>
      <c r="C108" s="203"/>
      <c r="D108" s="203"/>
      <c r="E108" s="203">
        <f>_xlfn.IFNA(INDEX('Inputs - Allowed'!$B$8:$AH$250,MATCH($A108,'Inputs - Allowed'!$A$8:$A$250,0),MATCH(E$6,'Inputs - Allowed'!$B$6:$AY$6,0)),0)</f>
        <v>0</v>
      </c>
      <c r="F108" s="203">
        <f>_xlfn.IFNA(INDEX('Inputs - Allowed'!$B$8:$AH$250,MATCH($A108,'Inputs - Allowed'!$A$8:$A$250,0),MATCH(F$6,'Inputs - Allowed'!$B$6:$AY$6,0)),0)</f>
        <v>0</v>
      </c>
      <c r="G108" s="203">
        <f>_xlfn.IFNA(INDEX('Inputs - Allowed'!$B$8:$AH$250,MATCH($A108,'Inputs - Allowed'!$A$8:$A$250,0),MATCH(G$6,'Inputs - Allowed'!$B$6:$AY$6,0)),0)</f>
        <v>0</v>
      </c>
      <c r="H108" s="203">
        <f>_xlfn.IFNA(INDEX('Inputs - Allowed'!$B$8:$AH$250,MATCH($A108,'Inputs - Allowed'!$A$8:$A$250,0),MATCH(H$6,'Inputs - Allowed'!$B$6:$AY$6,0)),0)</f>
        <v>0</v>
      </c>
      <c r="I108" s="203">
        <f>_xlfn.IFNA(INDEX('Inputs - Allowed'!$B$8:$AH$250,MATCH($A108,'Inputs - Allowed'!$A$8:$A$250,0),MATCH(I$6,'Inputs - Allowed'!$B$6:$AY$6,0)),0)</f>
        <v>0</v>
      </c>
      <c r="J108" s="203">
        <f t="shared" si="8"/>
        <v>0</v>
      </c>
      <c r="K108" s="203">
        <f t="shared" si="9"/>
        <v>0</v>
      </c>
      <c r="L108" s="203">
        <f>_xlfn.IFNA(INDEX('Inputs - Allowed'!$B$8:$AH$250,MATCH($A108,'Inputs - Allowed'!$A$8:$A$250,0),MATCH(L$6,'Inputs - Allowed'!$B$6:$AY$6,0)),0)</f>
        <v>0</v>
      </c>
      <c r="M108" s="203">
        <f>MAX(0,-_xlfn.IFNA(INDEX('Inputs - Actual'!$I$8:$O$158,MATCH($A108,'Inputs - Actual'!$A$8:$A$158,0),MATCH(M$6,'Inputs - Actual'!$I$6:$O$6,0))-INDEX('Inputs - Allowed'!$V$8:$AB$158,MATCH($A108,'Inputs - Allowed'!$A$8:$A$158,0),MATCH(M$6,'Inputs - Allowed'!$V$6:$AB$6,0)),0))</f>
        <v>0</v>
      </c>
      <c r="N108" s="129"/>
      <c r="O108" s="129"/>
      <c r="P108" s="129"/>
      <c r="Q108" s="129"/>
      <c r="R108" s="129"/>
      <c r="S108" s="129"/>
      <c r="T108" s="129"/>
      <c r="U108" s="129"/>
      <c r="V108" s="129"/>
      <c r="W108" s="129"/>
      <c r="X108" s="116">
        <f t="shared" si="10"/>
        <v>0</v>
      </c>
      <c r="Y108" s="76"/>
      <c r="Z108" s="76"/>
      <c r="AA108" s="116">
        <f>IFERROR(INDEX('Inputs - Allowed'!$AI$8:$AT$158,MATCH($A108,'Inputs - Allowed'!$A$8:$A$158,0),MATCH(AA$6,'Inputs - Allowed'!$AI$6:$AT$6,0)) / INDEX('Inputs - Allowed'!$AU$8:$AU$158,MATCH($A108,'Inputs - Allowed'!$A$8:$A$158,0))*$X108,0)</f>
        <v>0</v>
      </c>
      <c r="AB108" s="116">
        <f>IFERROR(INDEX('Inputs - Allowed'!$AI$8:$AT$158,MATCH($A108,'Inputs - Allowed'!$A$8:$A$158,0),MATCH(AB$6,'Inputs - Allowed'!$AI$6:$AT$6,0)) / INDEX('Inputs - Allowed'!$AU$8:$AU$158,MATCH($A108,'Inputs - Allowed'!$A$8:$A$158,0))*$X108,0)</f>
        <v>0</v>
      </c>
      <c r="AC108" s="116">
        <f>IFERROR(INDEX('Inputs - Allowed'!$AI$8:$AT$158,MATCH($A108,'Inputs - Allowed'!$A$8:$A$158,0),MATCH(AC$6,'Inputs - Allowed'!$AI$6:$AT$6,0)) / INDEX('Inputs - Allowed'!$AU$8:$AU$158,MATCH($A108,'Inputs - Allowed'!$A$8:$A$158,0))*$X108,0)</f>
        <v>0</v>
      </c>
      <c r="AD108" s="116">
        <f>IFERROR(INDEX('Inputs - Allowed'!$AI$8:$AT$158,MATCH($A108,'Inputs - Allowed'!$A$8:$A$158,0),MATCH(AD$6,'Inputs - Allowed'!$AI$6:$AT$6,0)) / INDEX('Inputs - Allowed'!$AU$8:$AU$158,MATCH($A108,'Inputs - Allowed'!$A$8:$A$158,0))*$X108,0)</f>
        <v>0</v>
      </c>
      <c r="AE108" s="116">
        <f>IFERROR(INDEX('Inputs - Allowed'!$AI$8:$AT$158,MATCH($A108,'Inputs - Allowed'!$A$8:$A$158,0),MATCH(AE$6,'Inputs - Allowed'!$AI$6:$AT$6,0)) / INDEX('Inputs - Allowed'!$AU$8:$AU$158,MATCH($A108,'Inputs - Allowed'!$A$8:$A$158,0))*$X108,0)</f>
        <v>0</v>
      </c>
      <c r="AF108" s="116">
        <f>IFERROR(INDEX('Inputs - Allowed'!$AI$8:$AT$158,MATCH($A108,'Inputs - Allowed'!$A$8:$A$158,0),MATCH(AF$6,'Inputs - Allowed'!$AI$6:$AT$6,0)) / INDEX('Inputs - Allowed'!$AU$8:$AU$158,MATCH($A108,'Inputs - Allowed'!$A$8:$A$158,0))*$X108,0)</f>
        <v>0</v>
      </c>
      <c r="AG108" s="116">
        <f>IFERROR(INDEX('Inputs - Allowed'!$AI$8:$AT$158,MATCH($A108,'Inputs - Allowed'!$A$8:$A$158,0),MATCH(AG$6,'Inputs - Allowed'!$AI$6:$AT$6,0)) / INDEX('Inputs - Allowed'!$AU$8:$AU$158,MATCH($A108,'Inputs - Allowed'!$A$8:$A$158,0))*$X108,0)</f>
        <v>0</v>
      </c>
      <c r="AH108" s="116">
        <f>IFERROR(INDEX('Inputs - Allowed'!$AI$8:$AT$158,MATCH($A108,'Inputs - Allowed'!$A$8:$A$158,0),MATCH(AH$6,'Inputs - Allowed'!$AI$6:$AT$6,0)) / INDEX('Inputs - Allowed'!$AU$8:$AU$158,MATCH($A108,'Inputs - Allowed'!$A$8:$A$158,0))*$X108,0)</f>
        <v>0</v>
      </c>
      <c r="AI108" s="116">
        <f>IFERROR(INDEX('Inputs - Allowed'!$AI$8:$AT$158,MATCH($A108,'Inputs - Allowed'!$A$8:$A$158,0),MATCH(AI$6,'Inputs - Allowed'!$AI$6:$AT$6,0)) / INDEX('Inputs - Allowed'!$AU$8:$AU$158,MATCH($A108,'Inputs - Allowed'!$A$8:$A$158,0))*$X108,0)</f>
        <v>0</v>
      </c>
      <c r="AJ108" s="116">
        <f>IFERROR(INDEX('Inputs - Allowed'!$AI$8:$AT$158,MATCH($A108,'Inputs - Allowed'!$A$8:$A$158,0),MATCH(AJ$6,'Inputs - Allowed'!$AI$6:$AT$6,0)) / INDEX('Inputs - Allowed'!$AU$8:$AU$158,MATCH($A108,'Inputs - Allowed'!$A$8:$A$158,0))*$X108,0)</f>
        <v>0</v>
      </c>
      <c r="AK108" s="36"/>
    </row>
    <row r="109" spans="1:37">
      <c r="A109" s="42"/>
      <c r="B109" s="203"/>
      <c r="C109" s="203"/>
      <c r="D109" s="203"/>
      <c r="E109" s="203">
        <f>_xlfn.IFNA(INDEX('Inputs - Allowed'!$B$8:$AH$250,MATCH($A109,'Inputs - Allowed'!$A$8:$A$250,0),MATCH(E$6,'Inputs - Allowed'!$B$6:$AY$6,0)),0)</f>
        <v>0</v>
      </c>
      <c r="F109" s="203">
        <f>_xlfn.IFNA(INDEX('Inputs - Allowed'!$B$8:$AH$250,MATCH($A109,'Inputs - Allowed'!$A$8:$A$250,0),MATCH(F$6,'Inputs - Allowed'!$B$6:$AY$6,0)),0)</f>
        <v>0</v>
      </c>
      <c r="G109" s="203">
        <f>_xlfn.IFNA(INDEX('Inputs - Allowed'!$B$8:$AH$250,MATCH($A109,'Inputs - Allowed'!$A$8:$A$250,0),MATCH(G$6,'Inputs - Allowed'!$B$6:$AY$6,0)),0)</f>
        <v>0</v>
      </c>
      <c r="H109" s="203">
        <f>_xlfn.IFNA(INDEX('Inputs - Allowed'!$B$8:$AH$250,MATCH($A109,'Inputs - Allowed'!$A$8:$A$250,0),MATCH(H$6,'Inputs - Allowed'!$B$6:$AY$6,0)),0)</f>
        <v>0</v>
      </c>
      <c r="I109" s="203">
        <f>_xlfn.IFNA(INDEX('Inputs - Allowed'!$B$8:$AH$250,MATCH($A109,'Inputs - Allowed'!$A$8:$A$250,0),MATCH(I$6,'Inputs - Allowed'!$B$6:$AY$6,0)),0)</f>
        <v>0</v>
      </c>
      <c r="J109" s="203">
        <f t="shared" si="8"/>
        <v>0</v>
      </c>
      <c r="K109" s="203">
        <f t="shared" si="9"/>
        <v>0</v>
      </c>
      <c r="L109" s="203">
        <f>_xlfn.IFNA(INDEX('Inputs - Allowed'!$B$8:$AH$250,MATCH($A109,'Inputs - Allowed'!$A$8:$A$250,0),MATCH(L$6,'Inputs - Allowed'!$B$6:$AY$6,0)),0)</f>
        <v>0</v>
      </c>
      <c r="M109" s="203">
        <f>MAX(0,-_xlfn.IFNA(INDEX('Inputs - Actual'!$I$8:$O$158,MATCH($A109,'Inputs - Actual'!$A$8:$A$158,0),MATCH(M$6,'Inputs - Actual'!$I$6:$O$6,0))-INDEX('Inputs - Allowed'!$V$8:$AB$158,MATCH($A109,'Inputs - Allowed'!$A$8:$A$158,0),MATCH(M$6,'Inputs - Allowed'!$V$6:$AB$6,0)),0))</f>
        <v>0</v>
      </c>
      <c r="N109" s="129"/>
      <c r="O109" s="129"/>
      <c r="P109" s="129"/>
      <c r="Q109" s="129"/>
      <c r="R109" s="129"/>
      <c r="S109" s="129"/>
      <c r="T109" s="129"/>
      <c r="U109" s="129"/>
      <c r="V109" s="129"/>
      <c r="W109" s="129"/>
      <c r="X109" s="116">
        <f t="shared" si="10"/>
        <v>0</v>
      </c>
      <c r="Y109" s="76"/>
      <c r="Z109" s="76"/>
      <c r="AA109" s="116">
        <f>IFERROR(INDEX('Inputs - Allowed'!$AI$8:$AT$158,MATCH($A109,'Inputs - Allowed'!$A$8:$A$158,0),MATCH(AA$6,'Inputs - Allowed'!$AI$6:$AT$6,0)) / INDEX('Inputs - Allowed'!$AU$8:$AU$158,MATCH($A109,'Inputs - Allowed'!$A$8:$A$158,0))*$X109,0)</f>
        <v>0</v>
      </c>
      <c r="AB109" s="116">
        <f>IFERROR(INDEX('Inputs - Allowed'!$AI$8:$AT$158,MATCH($A109,'Inputs - Allowed'!$A$8:$A$158,0),MATCH(AB$6,'Inputs - Allowed'!$AI$6:$AT$6,0)) / INDEX('Inputs - Allowed'!$AU$8:$AU$158,MATCH($A109,'Inputs - Allowed'!$A$8:$A$158,0))*$X109,0)</f>
        <v>0</v>
      </c>
      <c r="AC109" s="116">
        <f>IFERROR(INDEX('Inputs - Allowed'!$AI$8:$AT$158,MATCH($A109,'Inputs - Allowed'!$A$8:$A$158,0),MATCH(AC$6,'Inputs - Allowed'!$AI$6:$AT$6,0)) / INDEX('Inputs - Allowed'!$AU$8:$AU$158,MATCH($A109,'Inputs - Allowed'!$A$8:$A$158,0))*$X109,0)</f>
        <v>0</v>
      </c>
      <c r="AD109" s="116">
        <f>IFERROR(INDEX('Inputs - Allowed'!$AI$8:$AT$158,MATCH($A109,'Inputs - Allowed'!$A$8:$A$158,0),MATCH(AD$6,'Inputs - Allowed'!$AI$6:$AT$6,0)) / INDEX('Inputs - Allowed'!$AU$8:$AU$158,MATCH($A109,'Inputs - Allowed'!$A$8:$A$158,0))*$X109,0)</f>
        <v>0</v>
      </c>
      <c r="AE109" s="116">
        <f>IFERROR(INDEX('Inputs - Allowed'!$AI$8:$AT$158,MATCH($A109,'Inputs - Allowed'!$A$8:$A$158,0),MATCH(AE$6,'Inputs - Allowed'!$AI$6:$AT$6,0)) / INDEX('Inputs - Allowed'!$AU$8:$AU$158,MATCH($A109,'Inputs - Allowed'!$A$8:$A$158,0))*$X109,0)</f>
        <v>0</v>
      </c>
      <c r="AF109" s="116">
        <f>IFERROR(INDEX('Inputs - Allowed'!$AI$8:$AT$158,MATCH($A109,'Inputs - Allowed'!$A$8:$A$158,0),MATCH(AF$6,'Inputs - Allowed'!$AI$6:$AT$6,0)) / INDEX('Inputs - Allowed'!$AU$8:$AU$158,MATCH($A109,'Inputs - Allowed'!$A$8:$A$158,0))*$X109,0)</f>
        <v>0</v>
      </c>
      <c r="AG109" s="116">
        <f>IFERROR(INDEX('Inputs - Allowed'!$AI$8:$AT$158,MATCH($A109,'Inputs - Allowed'!$A$8:$A$158,0),MATCH(AG$6,'Inputs - Allowed'!$AI$6:$AT$6,0)) / INDEX('Inputs - Allowed'!$AU$8:$AU$158,MATCH($A109,'Inputs - Allowed'!$A$8:$A$158,0))*$X109,0)</f>
        <v>0</v>
      </c>
      <c r="AH109" s="116">
        <f>IFERROR(INDEX('Inputs - Allowed'!$AI$8:$AT$158,MATCH($A109,'Inputs - Allowed'!$A$8:$A$158,0),MATCH(AH$6,'Inputs - Allowed'!$AI$6:$AT$6,0)) / INDEX('Inputs - Allowed'!$AU$8:$AU$158,MATCH($A109,'Inputs - Allowed'!$A$8:$A$158,0))*$X109,0)</f>
        <v>0</v>
      </c>
      <c r="AI109" s="116">
        <f>IFERROR(INDEX('Inputs - Allowed'!$AI$8:$AT$158,MATCH($A109,'Inputs - Allowed'!$A$8:$A$158,0),MATCH(AI$6,'Inputs - Allowed'!$AI$6:$AT$6,0)) / INDEX('Inputs - Allowed'!$AU$8:$AU$158,MATCH($A109,'Inputs - Allowed'!$A$8:$A$158,0))*$X109,0)</f>
        <v>0</v>
      </c>
      <c r="AJ109" s="116">
        <f>IFERROR(INDEX('Inputs - Allowed'!$AI$8:$AT$158,MATCH($A109,'Inputs - Allowed'!$A$8:$A$158,0),MATCH(AJ$6,'Inputs - Allowed'!$AI$6:$AT$6,0)) / INDEX('Inputs - Allowed'!$AU$8:$AU$158,MATCH($A109,'Inputs - Allowed'!$A$8:$A$158,0))*$X109,0)</f>
        <v>0</v>
      </c>
      <c r="AK109" s="36"/>
    </row>
    <row r="110" spans="1:37">
      <c r="A110" s="42"/>
      <c r="B110" s="203"/>
      <c r="C110" s="203"/>
      <c r="D110" s="203"/>
      <c r="E110" s="203">
        <f>_xlfn.IFNA(INDEX('Inputs - Allowed'!$B$8:$AH$250,MATCH($A110,'Inputs - Allowed'!$A$8:$A$250,0),MATCH(E$6,'Inputs - Allowed'!$B$6:$AY$6,0)),0)</f>
        <v>0</v>
      </c>
      <c r="F110" s="203">
        <f>_xlfn.IFNA(INDEX('Inputs - Allowed'!$B$8:$AH$250,MATCH($A110,'Inputs - Allowed'!$A$8:$A$250,0),MATCH(F$6,'Inputs - Allowed'!$B$6:$AY$6,0)),0)</f>
        <v>0</v>
      </c>
      <c r="G110" s="203">
        <f>_xlfn.IFNA(INDEX('Inputs - Allowed'!$B$8:$AH$250,MATCH($A110,'Inputs - Allowed'!$A$8:$A$250,0),MATCH(G$6,'Inputs - Allowed'!$B$6:$AY$6,0)),0)</f>
        <v>0</v>
      </c>
      <c r="H110" s="203">
        <f>_xlfn.IFNA(INDEX('Inputs - Allowed'!$B$8:$AH$250,MATCH($A110,'Inputs - Allowed'!$A$8:$A$250,0),MATCH(H$6,'Inputs - Allowed'!$B$6:$AY$6,0)),0)</f>
        <v>0</v>
      </c>
      <c r="I110" s="203">
        <f>_xlfn.IFNA(INDEX('Inputs - Allowed'!$B$8:$AH$250,MATCH($A110,'Inputs - Allowed'!$A$8:$A$250,0),MATCH(I$6,'Inputs - Allowed'!$B$6:$AY$6,0)),0)</f>
        <v>0</v>
      </c>
      <c r="J110" s="203">
        <f t="shared" si="8"/>
        <v>0</v>
      </c>
      <c r="K110" s="203">
        <f t="shared" si="9"/>
        <v>0</v>
      </c>
      <c r="L110" s="203">
        <f>_xlfn.IFNA(INDEX('Inputs - Allowed'!$B$8:$AH$250,MATCH($A110,'Inputs - Allowed'!$A$8:$A$250,0),MATCH(L$6,'Inputs - Allowed'!$B$6:$AY$6,0)),0)</f>
        <v>0</v>
      </c>
      <c r="M110" s="203">
        <f>MAX(0,-_xlfn.IFNA(INDEX('Inputs - Actual'!$I$8:$O$158,MATCH($A110,'Inputs - Actual'!$A$8:$A$158,0),MATCH(M$6,'Inputs - Actual'!$I$6:$O$6,0))-INDEX('Inputs - Allowed'!$V$8:$AB$158,MATCH($A110,'Inputs - Allowed'!$A$8:$A$158,0),MATCH(M$6,'Inputs - Allowed'!$V$6:$AB$6,0)),0))</f>
        <v>0</v>
      </c>
      <c r="N110" s="129"/>
      <c r="O110" s="129"/>
      <c r="P110" s="129"/>
      <c r="Q110" s="129"/>
      <c r="R110" s="129"/>
      <c r="S110" s="129"/>
      <c r="T110" s="129"/>
      <c r="U110" s="129"/>
      <c r="V110" s="129"/>
      <c r="W110" s="129"/>
      <c r="X110" s="116">
        <f t="shared" si="10"/>
        <v>0</v>
      </c>
      <c r="Y110" s="76"/>
      <c r="Z110" s="76"/>
      <c r="AA110" s="116">
        <f>IFERROR(INDEX('Inputs - Allowed'!$AI$8:$AT$158,MATCH($A110,'Inputs - Allowed'!$A$8:$A$158,0),MATCH(AA$6,'Inputs - Allowed'!$AI$6:$AT$6,0)) / INDEX('Inputs - Allowed'!$AU$8:$AU$158,MATCH($A110,'Inputs - Allowed'!$A$8:$A$158,0))*$X110,0)</f>
        <v>0</v>
      </c>
      <c r="AB110" s="116">
        <f>IFERROR(INDEX('Inputs - Allowed'!$AI$8:$AT$158,MATCH($A110,'Inputs - Allowed'!$A$8:$A$158,0),MATCH(AB$6,'Inputs - Allowed'!$AI$6:$AT$6,0)) / INDEX('Inputs - Allowed'!$AU$8:$AU$158,MATCH($A110,'Inputs - Allowed'!$A$8:$A$158,0))*$X110,0)</f>
        <v>0</v>
      </c>
      <c r="AC110" s="116">
        <f>IFERROR(INDEX('Inputs - Allowed'!$AI$8:$AT$158,MATCH($A110,'Inputs - Allowed'!$A$8:$A$158,0),MATCH(AC$6,'Inputs - Allowed'!$AI$6:$AT$6,0)) / INDEX('Inputs - Allowed'!$AU$8:$AU$158,MATCH($A110,'Inputs - Allowed'!$A$8:$A$158,0))*$X110,0)</f>
        <v>0</v>
      </c>
      <c r="AD110" s="116">
        <f>IFERROR(INDEX('Inputs - Allowed'!$AI$8:$AT$158,MATCH($A110,'Inputs - Allowed'!$A$8:$A$158,0),MATCH(AD$6,'Inputs - Allowed'!$AI$6:$AT$6,0)) / INDEX('Inputs - Allowed'!$AU$8:$AU$158,MATCH($A110,'Inputs - Allowed'!$A$8:$A$158,0))*$X110,0)</f>
        <v>0</v>
      </c>
      <c r="AE110" s="116">
        <f>IFERROR(INDEX('Inputs - Allowed'!$AI$8:$AT$158,MATCH($A110,'Inputs - Allowed'!$A$8:$A$158,0),MATCH(AE$6,'Inputs - Allowed'!$AI$6:$AT$6,0)) / INDEX('Inputs - Allowed'!$AU$8:$AU$158,MATCH($A110,'Inputs - Allowed'!$A$8:$A$158,0))*$X110,0)</f>
        <v>0</v>
      </c>
      <c r="AF110" s="116">
        <f>IFERROR(INDEX('Inputs - Allowed'!$AI$8:$AT$158,MATCH($A110,'Inputs - Allowed'!$A$8:$A$158,0),MATCH(AF$6,'Inputs - Allowed'!$AI$6:$AT$6,0)) / INDEX('Inputs - Allowed'!$AU$8:$AU$158,MATCH($A110,'Inputs - Allowed'!$A$8:$A$158,0))*$X110,0)</f>
        <v>0</v>
      </c>
      <c r="AG110" s="116">
        <f>IFERROR(INDEX('Inputs - Allowed'!$AI$8:$AT$158,MATCH($A110,'Inputs - Allowed'!$A$8:$A$158,0),MATCH(AG$6,'Inputs - Allowed'!$AI$6:$AT$6,0)) / INDEX('Inputs - Allowed'!$AU$8:$AU$158,MATCH($A110,'Inputs - Allowed'!$A$8:$A$158,0))*$X110,0)</f>
        <v>0</v>
      </c>
      <c r="AH110" s="116">
        <f>IFERROR(INDEX('Inputs - Allowed'!$AI$8:$AT$158,MATCH($A110,'Inputs - Allowed'!$A$8:$A$158,0),MATCH(AH$6,'Inputs - Allowed'!$AI$6:$AT$6,0)) / INDEX('Inputs - Allowed'!$AU$8:$AU$158,MATCH($A110,'Inputs - Allowed'!$A$8:$A$158,0))*$X110,0)</f>
        <v>0</v>
      </c>
      <c r="AI110" s="116">
        <f>IFERROR(INDEX('Inputs - Allowed'!$AI$8:$AT$158,MATCH($A110,'Inputs - Allowed'!$A$8:$A$158,0),MATCH(AI$6,'Inputs - Allowed'!$AI$6:$AT$6,0)) / INDEX('Inputs - Allowed'!$AU$8:$AU$158,MATCH($A110,'Inputs - Allowed'!$A$8:$A$158,0))*$X110,0)</f>
        <v>0</v>
      </c>
      <c r="AJ110" s="116">
        <f>IFERROR(INDEX('Inputs - Allowed'!$AI$8:$AT$158,MATCH($A110,'Inputs - Allowed'!$A$8:$A$158,0),MATCH(AJ$6,'Inputs - Allowed'!$AI$6:$AT$6,0)) / INDEX('Inputs - Allowed'!$AU$8:$AU$158,MATCH($A110,'Inputs - Allowed'!$A$8:$A$158,0))*$X110,0)</f>
        <v>0</v>
      </c>
      <c r="AK110" s="36"/>
    </row>
    <row r="111" spans="1:37">
      <c r="A111" s="42"/>
      <c r="B111" s="203"/>
      <c r="C111" s="203"/>
      <c r="D111" s="203"/>
      <c r="E111" s="203">
        <f>_xlfn.IFNA(INDEX('Inputs - Allowed'!$B$8:$AH$250,MATCH($A111,'Inputs - Allowed'!$A$8:$A$250,0),MATCH(E$6,'Inputs - Allowed'!$B$6:$AY$6,0)),0)</f>
        <v>0</v>
      </c>
      <c r="F111" s="203">
        <f>_xlfn.IFNA(INDEX('Inputs - Allowed'!$B$8:$AH$250,MATCH($A111,'Inputs - Allowed'!$A$8:$A$250,0),MATCH(F$6,'Inputs - Allowed'!$B$6:$AY$6,0)),0)</f>
        <v>0</v>
      </c>
      <c r="G111" s="203">
        <f>_xlfn.IFNA(INDEX('Inputs - Allowed'!$B$8:$AH$250,MATCH($A111,'Inputs - Allowed'!$A$8:$A$250,0),MATCH(G$6,'Inputs - Allowed'!$B$6:$AY$6,0)),0)</f>
        <v>0</v>
      </c>
      <c r="H111" s="203">
        <f>_xlfn.IFNA(INDEX('Inputs - Allowed'!$B$8:$AH$250,MATCH($A111,'Inputs - Allowed'!$A$8:$A$250,0),MATCH(H$6,'Inputs - Allowed'!$B$6:$AY$6,0)),0)</f>
        <v>0</v>
      </c>
      <c r="I111" s="203">
        <f>_xlfn.IFNA(INDEX('Inputs - Allowed'!$B$8:$AH$250,MATCH($A111,'Inputs - Allowed'!$A$8:$A$250,0),MATCH(I$6,'Inputs - Allowed'!$B$6:$AY$6,0)),0)</f>
        <v>0</v>
      </c>
      <c r="J111" s="203">
        <f t="shared" si="8"/>
        <v>0</v>
      </c>
      <c r="K111" s="203">
        <f t="shared" si="9"/>
        <v>0</v>
      </c>
      <c r="L111" s="203">
        <f>_xlfn.IFNA(INDEX('Inputs - Allowed'!$B$8:$AH$250,MATCH($A111,'Inputs - Allowed'!$A$8:$A$250,0),MATCH(L$6,'Inputs - Allowed'!$B$6:$AY$6,0)),0)</f>
        <v>0</v>
      </c>
      <c r="M111" s="203">
        <f>MAX(0,-_xlfn.IFNA(INDEX('Inputs - Actual'!$I$8:$O$158,MATCH($A111,'Inputs - Actual'!$A$8:$A$158,0),MATCH(M$6,'Inputs - Actual'!$I$6:$O$6,0))-INDEX('Inputs - Allowed'!$V$8:$AB$158,MATCH($A111,'Inputs - Allowed'!$A$8:$A$158,0),MATCH(M$6,'Inputs - Allowed'!$V$6:$AB$6,0)),0))</f>
        <v>0</v>
      </c>
      <c r="N111" s="129"/>
      <c r="O111" s="129"/>
      <c r="P111" s="129"/>
      <c r="Q111" s="129"/>
      <c r="R111" s="129"/>
      <c r="S111" s="129"/>
      <c r="T111" s="129"/>
      <c r="U111" s="129"/>
      <c r="V111" s="129"/>
      <c r="W111" s="129"/>
      <c r="X111" s="116">
        <f t="shared" si="10"/>
        <v>0</v>
      </c>
      <c r="Y111" s="76"/>
      <c r="Z111" s="76"/>
      <c r="AA111" s="116">
        <f>IFERROR(INDEX('Inputs - Allowed'!$AI$8:$AT$158,MATCH($A111,'Inputs - Allowed'!$A$8:$A$158,0),MATCH(AA$6,'Inputs - Allowed'!$AI$6:$AT$6,0)) / INDEX('Inputs - Allowed'!$AU$8:$AU$158,MATCH($A111,'Inputs - Allowed'!$A$8:$A$158,0))*$X111,0)</f>
        <v>0</v>
      </c>
      <c r="AB111" s="116">
        <f>IFERROR(INDEX('Inputs - Allowed'!$AI$8:$AT$158,MATCH($A111,'Inputs - Allowed'!$A$8:$A$158,0),MATCH(AB$6,'Inputs - Allowed'!$AI$6:$AT$6,0)) / INDEX('Inputs - Allowed'!$AU$8:$AU$158,MATCH($A111,'Inputs - Allowed'!$A$8:$A$158,0))*$X111,0)</f>
        <v>0</v>
      </c>
      <c r="AC111" s="116">
        <f>IFERROR(INDEX('Inputs - Allowed'!$AI$8:$AT$158,MATCH($A111,'Inputs - Allowed'!$A$8:$A$158,0),MATCH(AC$6,'Inputs - Allowed'!$AI$6:$AT$6,0)) / INDEX('Inputs - Allowed'!$AU$8:$AU$158,MATCH($A111,'Inputs - Allowed'!$A$8:$A$158,0))*$X111,0)</f>
        <v>0</v>
      </c>
      <c r="AD111" s="116">
        <f>IFERROR(INDEX('Inputs - Allowed'!$AI$8:$AT$158,MATCH($A111,'Inputs - Allowed'!$A$8:$A$158,0),MATCH(AD$6,'Inputs - Allowed'!$AI$6:$AT$6,0)) / INDEX('Inputs - Allowed'!$AU$8:$AU$158,MATCH($A111,'Inputs - Allowed'!$A$8:$A$158,0))*$X111,0)</f>
        <v>0</v>
      </c>
      <c r="AE111" s="116">
        <f>IFERROR(INDEX('Inputs - Allowed'!$AI$8:$AT$158,MATCH($A111,'Inputs - Allowed'!$A$8:$A$158,0),MATCH(AE$6,'Inputs - Allowed'!$AI$6:$AT$6,0)) / INDEX('Inputs - Allowed'!$AU$8:$AU$158,MATCH($A111,'Inputs - Allowed'!$A$8:$A$158,0))*$X111,0)</f>
        <v>0</v>
      </c>
      <c r="AF111" s="116">
        <f>IFERROR(INDEX('Inputs - Allowed'!$AI$8:$AT$158,MATCH($A111,'Inputs - Allowed'!$A$8:$A$158,0),MATCH(AF$6,'Inputs - Allowed'!$AI$6:$AT$6,0)) / INDEX('Inputs - Allowed'!$AU$8:$AU$158,MATCH($A111,'Inputs - Allowed'!$A$8:$A$158,0))*$X111,0)</f>
        <v>0</v>
      </c>
      <c r="AG111" s="116">
        <f>IFERROR(INDEX('Inputs - Allowed'!$AI$8:$AT$158,MATCH($A111,'Inputs - Allowed'!$A$8:$A$158,0),MATCH(AG$6,'Inputs - Allowed'!$AI$6:$AT$6,0)) / INDEX('Inputs - Allowed'!$AU$8:$AU$158,MATCH($A111,'Inputs - Allowed'!$A$8:$A$158,0))*$X111,0)</f>
        <v>0</v>
      </c>
      <c r="AH111" s="116">
        <f>IFERROR(INDEX('Inputs - Allowed'!$AI$8:$AT$158,MATCH($A111,'Inputs - Allowed'!$A$8:$A$158,0),MATCH(AH$6,'Inputs - Allowed'!$AI$6:$AT$6,0)) / INDEX('Inputs - Allowed'!$AU$8:$AU$158,MATCH($A111,'Inputs - Allowed'!$A$8:$A$158,0))*$X111,0)</f>
        <v>0</v>
      </c>
      <c r="AI111" s="116">
        <f>IFERROR(INDEX('Inputs - Allowed'!$AI$8:$AT$158,MATCH($A111,'Inputs - Allowed'!$A$8:$A$158,0),MATCH(AI$6,'Inputs - Allowed'!$AI$6:$AT$6,0)) / INDEX('Inputs - Allowed'!$AU$8:$AU$158,MATCH($A111,'Inputs - Allowed'!$A$8:$A$158,0))*$X111,0)</f>
        <v>0</v>
      </c>
      <c r="AJ111" s="116">
        <f>IFERROR(INDEX('Inputs - Allowed'!$AI$8:$AT$158,MATCH($A111,'Inputs - Allowed'!$A$8:$A$158,0),MATCH(AJ$6,'Inputs - Allowed'!$AI$6:$AT$6,0)) / INDEX('Inputs - Allowed'!$AU$8:$AU$158,MATCH($A111,'Inputs - Allowed'!$A$8:$A$158,0))*$X111,0)</f>
        <v>0</v>
      </c>
      <c r="AK111" s="36"/>
    </row>
    <row r="112" spans="1:37">
      <c r="A112" s="42"/>
      <c r="B112" s="203"/>
      <c r="C112" s="203"/>
      <c r="D112" s="203"/>
      <c r="E112" s="203">
        <f>_xlfn.IFNA(INDEX('Inputs - Allowed'!$B$8:$AH$250,MATCH($A112,'Inputs - Allowed'!$A$8:$A$250,0),MATCH(E$6,'Inputs - Allowed'!$B$6:$AY$6,0)),0)</f>
        <v>0</v>
      </c>
      <c r="F112" s="203">
        <f>_xlfn.IFNA(INDEX('Inputs - Allowed'!$B$8:$AH$250,MATCH($A112,'Inputs - Allowed'!$A$8:$A$250,0),MATCH(F$6,'Inputs - Allowed'!$B$6:$AY$6,0)),0)</f>
        <v>0</v>
      </c>
      <c r="G112" s="203">
        <f>_xlfn.IFNA(INDEX('Inputs - Allowed'!$B$8:$AH$250,MATCH($A112,'Inputs - Allowed'!$A$8:$A$250,0),MATCH(G$6,'Inputs - Allowed'!$B$6:$AY$6,0)),0)</f>
        <v>0</v>
      </c>
      <c r="H112" s="203">
        <f>_xlfn.IFNA(INDEX('Inputs - Allowed'!$B$8:$AH$250,MATCH($A112,'Inputs - Allowed'!$A$8:$A$250,0),MATCH(H$6,'Inputs - Allowed'!$B$6:$AY$6,0)),0)</f>
        <v>0</v>
      </c>
      <c r="I112" s="203">
        <f>_xlfn.IFNA(INDEX('Inputs - Allowed'!$B$8:$AH$250,MATCH($A112,'Inputs - Allowed'!$A$8:$A$250,0),MATCH(I$6,'Inputs - Allowed'!$B$6:$AY$6,0)),0)</f>
        <v>0</v>
      </c>
      <c r="J112" s="203">
        <f t="shared" si="8"/>
        <v>0</v>
      </c>
      <c r="K112" s="203">
        <f t="shared" si="9"/>
        <v>0</v>
      </c>
      <c r="L112" s="203">
        <f>_xlfn.IFNA(INDEX('Inputs - Allowed'!$B$8:$AH$250,MATCH($A112,'Inputs - Allowed'!$A$8:$A$250,0),MATCH(L$6,'Inputs - Allowed'!$B$6:$AY$6,0)),0)</f>
        <v>0</v>
      </c>
      <c r="M112" s="203">
        <f>MAX(0,-_xlfn.IFNA(INDEX('Inputs - Actual'!$I$8:$O$158,MATCH($A112,'Inputs - Actual'!$A$8:$A$158,0),MATCH(M$6,'Inputs - Actual'!$I$6:$O$6,0))-INDEX('Inputs - Allowed'!$V$8:$AB$158,MATCH($A112,'Inputs - Allowed'!$A$8:$A$158,0),MATCH(M$6,'Inputs - Allowed'!$V$6:$AB$6,0)),0))</f>
        <v>0</v>
      </c>
      <c r="N112" s="129"/>
      <c r="O112" s="129"/>
      <c r="P112" s="129"/>
      <c r="Q112" s="129"/>
      <c r="R112" s="129"/>
      <c r="S112" s="129"/>
      <c r="T112" s="129"/>
      <c r="U112" s="129"/>
      <c r="V112" s="129"/>
      <c r="W112" s="129"/>
      <c r="X112" s="116">
        <f t="shared" si="10"/>
        <v>0</v>
      </c>
      <c r="Y112" s="76"/>
      <c r="Z112" s="76"/>
      <c r="AA112" s="116">
        <f>IFERROR(INDEX('Inputs - Allowed'!$AI$8:$AT$158,MATCH($A112,'Inputs - Allowed'!$A$8:$A$158,0),MATCH(AA$6,'Inputs - Allowed'!$AI$6:$AT$6,0)) / INDEX('Inputs - Allowed'!$AU$8:$AU$158,MATCH($A112,'Inputs - Allowed'!$A$8:$A$158,0))*$X112,0)</f>
        <v>0</v>
      </c>
      <c r="AB112" s="116">
        <f>IFERROR(INDEX('Inputs - Allowed'!$AI$8:$AT$158,MATCH($A112,'Inputs - Allowed'!$A$8:$A$158,0),MATCH(AB$6,'Inputs - Allowed'!$AI$6:$AT$6,0)) / INDEX('Inputs - Allowed'!$AU$8:$AU$158,MATCH($A112,'Inputs - Allowed'!$A$8:$A$158,0))*$X112,0)</f>
        <v>0</v>
      </c>
      <c r="AC112" s="116">
        <f>IFERROR(INDEX('Inputs - Allowed'!$AI$8:$AT$158,MATCH($A112,'Inputs - Allowed'!$A$8:$A$158,0),MATCH(AC$6,'Inputs - Allowed'!$AI$6:$AT$6,0)) / INDEX('Inputs - Allowed'!$AU$8:$AU$158,MATCH($A112,'Inputs - Allowed'!$A$8:$A$158,0))*$X112,0)</f>
        <v>0</v>
      </c>
      <c r="AD112" s="116">
        <f>IFERROR(INDEX('Inputs - Allowed'!$AI$8:$AT$158,MATCH($A112,'Inputs - Allowed'!$A$8:$A$158,0),MATCH(AD$6,'Inputs - Allowed'!$AI$6:$AT$6,0)) / INDEX('Inputs - Allowed'!$AU$8:$AU$158,MATCH($A112,'Inputs - Allowed'!$A$8:$A$158,0))*$X112,0)</f>
        <v>0</v>
      </c>
      <c r="AE112" s="116">
        <f>IFERROR(INDEX('Inputs - Allowed'!$AI$8:$AT$158,MATCH($A112,'Inputs - Allowed'!$A$8:$A$158,0),MATCH(AE$6,'Inputs - Allowed'!$AI$6:$AT$6,0)) / INDEX('Inputs - Allowed'!$AU$8:$AU$158,MATCH($A112,'Inputs - Allowed'!$A$8:$A$158,0))*$X112,0)</f>
        <v>0</v>
      </c>
      <c r="AF112" s="116">
        <f>IFERROR(INDEX('Inputs - Allowed'!$AI$8:$AT$158,MATCH($A112,'Inputs - Allowed'!$A$8:$A$158,0),MATCH(AF$6,'Inputs - Allowed'!$AI$6:$AT$6,0)) / INDEX('Inputs - Allowed'!$AU$8:$AU$158,MATCH($A112,'Inputs - Allowed'!$A$8:$A$158,0))*$X112,0)</f>
        <v>0</v>
      </c>
      <c r="AG112" s="116">
        <f>IFERROR(INDEX('Inputs - Allowed'!$AI$8:$AT$158,MATCH($A112,'Inputs - Allowed'!$A$8:$A$158,0),MATCH(AG$6,'Inputs - Allowed'!$AI$6:$AT$6,0)) / INDEX('Inputs - Allowed'!$AU$8:$AU$158,MATCH($A112,'Inputs - Allowed'!$A$8:$A$158,0))*$X112,0)</f>
        <v>0</v>
      </c>
      <c r="AH112" s="116">
        <f>IFERROR(INDEX('Inputs - Allowed'!$AI$8:$AT$158,MATCH($A112,'Inputs - Allowed'!$A$8:$A$158,0),MATCH(AH$6,'Inputs - Allowed'!$AI$6:$AT$6,0)) / INDEX('Inputs - Allowed'!$AU$8:$AU$158,MATCH($A112,'Inputs - Allowed'!$A$8:$A$158,0))*$X112,0)</f>
        <v>0</v>
      </c>
      <c r="AI112" s="116">
        <f>IFERROR(INDEX('Inputs - Allowed'!$AI$8:$AT$158,MATCH($A112,'Inputs - Allowed'!$A$8:$A$158,0),MATCH(AI$6,'Inputs - Allowed'!$AI$6:$AT$6,0)) / INDEX('Inputs - Allowed'!$AU$8:$AU$158,MATCH($A112,'Inputs - Allowed'!$A$8:$A$158,0))*$X112,0)</f>
        <v>0</v>
      </c>
      <c r="AJ112" s="116">
        <f>IFERROR(INDEX('Inputs - Allowed'!$AI$8:$AT$158,MATCH($A112,'Inputs - Allowed'!$A$8:$A$158,0),MATCH(AJ$6,'Inputs - Allowed'!$AI$6:$AT$6,0)) / INDEX('Inputs - Allowed'!$AU$8:$AU$158,MATCH($A112,'Inputs - Allowed'!$A$8:$A$158,0))*$X112,0)</f>
        <v>0</v>
      </c>
      <c r="AK112" s="36"/>
    </row>
    <row r="113" spans="1:37">
      <c r="A113" s="42"/>
      <c r="B113" s="203"/>
      <c r="C113" s="203"/>
      <c r="D113" s="203"/>
      <c r="E113" s="203">
        <f>_xlfn.IFNA(INDEX('Inputs - Allowed'!$B$8:$AH$250,MATCH($A113,'Inputs - Allowed'!$A$8:$A$250,0),MATCH(E$6,'Inputs - Allowed'!$B$6:$AY$6,0)),0)</f>
        <v>0</v>
      </c>
      <c r="F113" s="203">
        <f>_xlfn.IFNA(INDEX('Inputs - Allowed'!$B$8:$AH$250,MATCH($A113,'Inputs - Allowed'!$A$8:$A$250,0),MATCH(F$6,'Inputs - Allowed'!$B$6:$AY$6,0)),0)</f>
        <v>0</v>
      </c>
      <c r="G113" s="203">
        <f>_xlfn.IFNA(INDEX('Inputs - Allowed'!$B$8:$AH$250,MATCH($A113,'Inputs - Allowed'!$A$8:$A$250,0),MATCH(G$6,'Inputs - Allowed'!$B$6:$AY$6,0)),0)</f>
        <v>0</v>
      </c>
      <c r="H113" s="203">
        <f>_xlfn.IFNA(INDEX('Inputs - Allowed'!$B$8:$AH$250,MATCH($A113,'Inputs - Allowed'!$A$8:$A$250,0),MATCH(H$6,'Inputs - Allowed'!$B$6:$AY$6,0)),0)</f>
        <v>0</v>
      </c>
      <c r="I113" s="203">
        <f>_xlfn.IFNA(INDEX('Inputs - Allowed'!$B$8:$AH$250,MATCH($A113,'Inputs - Allowed'!$A$8:$A$250,0),MATCH(I$6,'Inputs - Allowed'!$B$6:$AY$6,0)),0)</f>
        <v>0</v>
      </c>
      <c r="J113" s="203">
        <f t="shared" si="8"/>
        <v>0</v>
      </c>
      <c r="K113" s="203">
        <f t="shared" si="9"/>
        <v>0</v>
      </c>
      <c r="L113" s="203">
        <f>_xlfn.IFNA(INDEX('Inputs - Allowed'!$B$8:$AH$250,MATCH($A113,'Inputs - Allowed'!$A$8:$A$250,0),MATCH(L$6,'Inputs - Allowed'!$B$6:$AY$6,0)),0)</f>
        <v>0</v>
      </c>
      <c r="M113" s="203">
        <f>MAX(0,-_xlfn.IFNA(INDEX('Inputs - Actual'!$I$8:$O$158,MATCH($A113,'Inputs - Actual'!$A$8:$A$158,0),MATCH(M$6,'Inputs - Actual'!$I$6:$O$6,0))-INDEX('Inputs - Allowed'!$V$8:$AB$158,MATCH($A113,'Inputs - Allowed'!$A$8:$A$158,0),MATCH(M$6,'Inputs - Allowed'!$V$6:$AB$6,0)),0))</f>
        <v>0</v>
      </c>
      <c r="N113" s="129"/>
      <c r="O113" s="129"/>
      <c r="P113" s="129"/>
      <c r="Q113" s="129"/>
      <c r="R113" s="129"/>
      <c r="S113" s="129"/>
      <c r="T113" s="129"/>
      <c r="U113" s="129"/>
      <c r="V113" s="129"/>
      <c r="W113" s="129"/>
      <c r="X113" s="116">
        <f t="shared" si="10"/>
        <v>0</v>
      </c>
      <c r="Y113" s="76"/>
      <c r="Z113" s="76"/>
      <c r="AA113" s="116">
        <f>IFERROR(INDEX('Inputs - Allowed'!$AI$8:$AT$158,MATCH($A113,'Inputs - Allowed'!$A$8:$A$158,0),MATCH(AA$6,'Inputs - Allowed'!$AI$6:$AT$6,0)) / INDEX('Inputs - Allowed'!$AU$8:$AU$158,MATCH($A113,'Inputs - Allowed'!$A$8:$A$158,0))*$X113,0)</f>
        <v>0</v>
      </c>
      <c r="AB113" s="116">
        <f>IFERROR(INDEX('Inputs - Allowed'!$AI$8:$AT$158,MATCH($A113,'Inputs - Allowed'!$A$8:$A$158,0),MATCH(AB$6,'Inputs - Allowed'!$AI$6:$AT$6,0)) / INDEX('Inputs - Allowed'!$AU$8:$AU$158,MATCH($A113,'Inputs - Allowed'!$A$8:$A$158,0))*$X113,0)</f>
        <v>0</v>
      </c>
      <c r="AC113" s="116">
        <f>IFERROR(INDEX('Inputs - Allowed'!$AI$8:$AT$158,MATCH($A113,'Inputs - Allowed'!$A$8:$A$158,0),MATCH(AC$6,'Inputs - Allowed'!$AI$6:$AT$6,0)) / INDEX('Inputs - Allowed'!$AU$8:$AU$158,MATCH($A113,'Inputs - Allowed'!$A$8:$A$158,0))*$X113,0)</f>
        <v>0</v>
      </c>
      <c r="AD113" s="116">
        <f>IFERROR(INDEX('Inputs - Allowed'!$AI$8:$AT$158,MATCH($A113,'Inputs - Allowed'!$A$8:$A$158,0),MATCH(AD$6,'Inputs - Allowed'!$AI$6:$AT$6,0)) / INDEX('Inputs - Allowed'!$AU$8:$AU$158,MATCH($A113,'Inputs - Allowed'!$A$8:$A$158,0))*$X113,0)</f>
        <v>0</v>
      </c>
      <c r="AE113" s="116">
        <f>IFERROR(INDEX('Inputs - Allowed'!$AI$8:$AT$158,MATCH($A113,'Inputs - Allowed'!$A$8:$A$158,0),MATCH(AE$6,'Inputs - Allowed'!$AI$6:$AT$6,0)) / INDEX('Inputs - Allowed'!$AU$8:$AU$158,MATCH($A113,'Inputs - Allowed'!$A$8:$A$158,0))*$X113,0)</f>
        <v>0</v>
      </c>
      <c r="AF113" s="116">
        <f>IFERROR(INDEX('Inputs - Allowed'!$AI$8:$AT$158,MATCH($A113,'Inputs - Allowed'!$A$8:$A$158,0),MATCH(AF$6,'Inputs - Allowed'!$AI$6:$AT$6,0)) / INDEX('Inputs - Allowed'!$AU$8:$AU$158,MATCH($A113,'Inputs - Allowed'!$A$8:$A$158,0))*$X113,0)</f>
        <v>0</v>
      </c>
      <c r="AG113" s="116">
        <f>IFERROR(INDEX('Inputs - Allowed'!$AI$8:$AT$158,MATCH($A113,'Inputs - Allowed'!$A$8:$A$158,0),MATCH(AG$6,'Inputs - Allowed'!$AI$6:$AT$6,0)) / INDEX('Inputs - Allowed'!$AU$8:$AU$158,MATCH($A113,'Inputs - Allowed'!$A$8:$A$158,0))*$X113,0)</f>
        <v>0</v>
      </c>
      <c r="AH113" s="116">
        <f>IFERROR(INDEX('Inputs - Allowed'!$AI$8:$AT$158,MATCH($A113,'Inputs - Allowed'!$A$8:$A$158,0),MATCH(AH$6,'Inputs - Allowed'!$AI$6:$AT$6,0)) / INDEX('Inputs - Allowed'!$AU$8:$AU$158,MATCH($A113,'Inputs - Allowed'!$A$8:$A$158,0))*$X113,0)</f>
        <v>0</v>
      </c>
      <c r="AI113" s="116">
        <f>IFERROR(INDEX('Inputs - Allowed'!$AI$8:$AT$158,MATCH($A113,'Inputs - Allowed'!$A$8:$A$158,0),MATCH(AI$6,'Inputs - Allowed'!$AI$6:$AT$6,0)) / INDEX('Inputs - Allowed'!$AU$8:$AU$158,MATCH($A113,'Inputs - Allowed'!$A$8:$A$158,0))*$X113,0)</f>
        <v>0</v>
      </c>
      <c r="AJ113" s="116">
        <f>IFERROR(INDEX('Inputs - Allowed'!$AI$8:$AT$158,MATCH($A113,'Inputs - Allowed'!$A$8:$A$158,0),MATCH(AJ$6,'Inputs - Allowed'!$AI$6:$AT$6,0)) / INDEX('Inputs - Allowed'!$AU$8:$AU$158,MATCH($A113,'Inputs - Allowed'!$A$8:$A$158,0))*$X113,0)</f>
        <v>0</v>
      </c>
      <c r="AK113" s="36"/>
    </row>
    <row r="114" spans="1:37">
      <c r="A114" s="42"/>
      <c r="B114" s="203"/>
      <c r="C114" s="203"/>
      <c r="D114" s="203"/>
      <c r="E114" s="203">
        <f>_xlfn.IFNA(INDEX('Inputs - Allowed'!$B$8:$AH$250,MATCH($A114,'Inputs - Allowed'!$A$8:$A$250,0),MATCH(E$6,'Inputs - Allowed'!$B$6:$AY$6,0)),0)</f>
        <v>0</v>
      </c>
      <c r="F114" s="203">
        <f>_xlfn.IFNA(INDEX('Inputs - Allowed'!$B$8:$AH$250,MATCH($A114,'Inputs - Allowed'!$A$8:$A$250,0),MATCH(F$6,'Inputs - Allowed'!$B$6:$AY$6,0)),0)</f>
        <v>0</v>
      </c>
      <c r="G114" s="203">
        <f>_xlfn.IFNA(INDEX('Inputs - Allowed'!$B$8:$AH$250,MATCH($A114,'Inputs - Allowed'!$A$8:$A$250,0),MATCH(G$6,'Inputs - Allowed'!$B$6:$AY$6,0)),0)</f>
        <v>0</v>
      </c>
      <c r="H114" s="203">
        <f>_xlfn.IFNA(INDEX('Inputs - Allowed'!$B$8:$AH$250,MATCH($A114,'Inputs - Allowed'!$A$8:$A$250,0),MATCH(H$6,'Inputs - Allowed'!$B$6:$AY$6,0)),0)</f>
        <v>0</v>
      </c>
      <c r="I114" s="203">
        <f>_xlfn.IFNA(INDEX('Inputs - Allowed'!$B$8:$AH$250,MATCH($A114,'Inputs - Allowed'!$A$8:$A$250,0),MATCH(I$6,'Inputs - Allowed'!$B$6:$AY$6,0)),0)</f>
        <v>0</v>
      </c>
      <c r="J114" s="203">
        <f t="shared" si="8"/>
        <v>0</v>
      </c>
      <c r="K114" s="203">
        <f t="shared" si="9"/>
        <v>0</v>
      </c>
      <c r="L114" s="203">
        <f>_xlfn.IFNA(INDEX('Inputs - Allowed'!$B$8:$AH$250,MATCH($A114,'Inputs - Allowed'!$A$8:$A$250,0),MATCH(L$6,'Inputs - Allowed'!$B$6:$AY$6,0)),0)</f>
        <v>0</v>
      </c>
      <c r="M114" s="203">
        <f>MAX(0,-_xlfn.IFNA(INDEX('Inputs - Actual'!$I$8:$O$158,MATCH($A114,'Inputs - Actual'!$A$8:$A$158,0),MATCH(M$6,'Inputs - Actual'!$I$6:$O$6,0))-INDEX('Inputs - Allowed'!$V$8:$AB$158,MATCH($A114,'Inputs - Allowed'!$A$8:$A$158,0),MATCH(M$6,'Inputs - Allowed'!$V$6:$AB$6,0)),0))</f>
        <v>0</v>
      </c>
      <c r="N114" s="129"/>
      <c r="O114" s="129"/>
      <c r="P114" s="129"/>
      <c r="Q114" s="129"/>
      <c r="R114" s="129"/>
      <c r="S114" s="129"/>
      <c r="T114" s="129"/>
      <c r="U114" s="129"/>
      <c r="V114" s="129"/>
      <c r="W114" s="129"/>
      <c r="X114" s="116">
        <f t="shared" si="10"/>
        <v>0</v>
      </c>
      <c r="Y114" s="76"/>
      <c r="Z114" s="76"/>
      <c r="AA114" s="116">
        <f>IFERROR(INDEX('Inputs - Allowed'!$AI$8:$AT$158,MATCH($A114,'Inputs - Allowed'!$A$8:$A$158,0),MATCH(AA$6,'Inputs - Allowed'!$AI$6:$AT$6,0)) / INDEX('Inputs - Allowed'!$AU$8:$AU$158,MATCH($A114,'Inputs - Allowed'!$A$8:$A$158,0))*$X114,0)</f>
        <v>0</v>
      </c>
      <c r="AB114" s="116">
        <f>IFERROR(INDEX('Inputs - Allowed'!$AI$8:$AT$158,MATCH($A114,'Inputs - Allowed'!$A$8:$A$158,0),MATCH(AB$6,'Inputs - Allowed'!$AI$6:$AT$6,0)) / INDEX('Inputs - Allowed'!$AU$8:$AU$158,MATCH($A114,'Inputs - Allowed'!$A$8:$A$158,0))*$X114,0)</f>
        <v>0</v>
      </c>
      <c r="AC114" s="116">
        <f>IFERROR(INDEX('Inputs - Allowed'!$AI$8:$AT$158,MATCH($A114,'Inputs - Allowed'!$A$8:$A$158,0),MATCH(AC$6,'Inputs - Allowed'!$AI$6:$AT$6,0)) / INDEX('Inputs - Allowed'!$AU$8:$AU$158,MATCH($A114,'Inputs - Allowed'!$A$8:$A$158,0))*$X114,0)</f>
        <v>0</v>
      </c>
      <c r="AD114" s="116">
        <f>IFERROR(INDEX('Inputs - Allowed'!$AI$8:$AT$158,MATCH($A114,'Inputs - Allowed'!$A$8:$A$158,0),MATCH(AD$6,'Inputs - Allowed'!$AI$6:$AT$6,0)) / INDEX('Inputs - Allowed'!$AU$8:$AU$158,MATCH($A114,'Inputs - Allowed'!$A$8:$A$158,0))*$X114,0)</f>
        <v>0</v>
      </c>
      <c r="AE114" s="116">
        <f>IFERROR(INDEX('Inputs - Allowed'!$AI$8:$AT$158,MATCH($A114,'Inputs - Allowed'!$A$8:$A$158,0),MATCH(AE$6,'Inputs - Allowed'!$AI$6:$AT$6,0)) / INDEX('Inputs - Allowed'!$AU$8:$AU$158,MATCH($A114,'Inputs - Allowed'!$A$8:$A$158,0))*$X114,0)</f>
        <v>0</v>
      </c>
      <c r="AF114" s="116">
        <f>IFERROR(INDEX('Inputs - Allowed'!$AI$8:$AT$158,MATCH($A114,'Inputs - Allowed'!$A$8:$A$158,0),MATCH(AF$6,'Inputs - Allowed'!$AI$6:$AT$6,0)) / INDEX('Inputs - Allowed'!$AU$8:$AU$158,MATCH($A114,'Inputs - Allowed'!$A$8:$A$158,0))*$X114,0)</f>
        <v>0</v>
      </c>
      <c r="AG114" s="116">
        <f>IFERROR(INDEX('Inputs - Allowed'!$AI$8:$AT$158,MATCH($A114,'Inputs - Allowed'!$A$8:$A$158,0),MATCH(AG$6,'Inputs - Allowed'!$AI$6:$AT$6,0)) / INDEX('Inputs - Allowed'!$AU$8:$AU$158,MATCH($A114,'Inputs - Allowed'!$A$8:$A$158,0))*$X114,0)</f>
        <v>0</v>
      </c>
      <c r="AH114" s="116">
        <f>IFERROR(INDEX('Inputs - Allowed'!$AI$8:$AT$158,MATCH($A114,'Inputs - Allowed'!$A$8:$A$158,0),MATCH(AH$6,'Inputs - Allowed'!$AI$6:$AT$6,0)) / INDEX('Inputs - Allowed'!$AU$8:$AU$158,MATCH($A114,'Inputs - Allowed'!$A$8:$A$158,0))*$X114,0)</f>
        <v>0</v>
      </c>
      <c r="AI114" s="116">
        <f>IFERROR(INDEX('Inputs - Allowed'!$AI$8:$AT$158,MATCH($A114,'Inputs - Allowed'!$A$8:$A$158,0),MATCH(AI$6,'Inputs - Allowed'!$AI$6:$AT$6,0)) / INDEX('Inputs - Allowed'!$AU$8:$AU$158,MATCH($A114,'Inputs - Allowed'!$A$8:$A$158,0))*$X114,0)</f>
        <v>0</v>
      </c>
      <c r="AJ114" s="116">
        <f>IFERROR(INDEX('Inputs - Allowed'!$AI$8:$AT$158,MATCH($A114,'Inputs - Allowed'!$A$8:$A$158,0),MATCH(AJ$6,'Inputs - Allowed'!$AI$6:$AT$6,0)) / INDEX('Inputs - Allowed'!$AU$8:$AU$158,MATCH($A114,'Inputs - Allowed'!$A$8:$A$158,0))*$X114,0)</f>
        <v>0</v>
      </c>
      <c r="AK114" s="36"/>
    </row>
    <row r="115" spans="1:37">
      <c r="A115" s="42"/>
      <c r="B115" s="203"/>
      <c r="C115" s="203"/>
      <c r="D115" s="203"/>
      <c r="E115" s="203">
        <f>_xlfn.IFNA(INDEX('Inputs - Allowed'!$B$8:$AH$250,MATCH($A115,'Inputs - Allowed'!$A$8:$A$250,0),MATCH(E$6,'Inputs - Allowed'!$B$6:$AY$6,0)),0)</f>
        <v>0</v>
      </c>
      <c r="F115" s="203">
        <f>_xlfn.IFNA(INDEX('Inputs - Allowed'!$B$8:$AH$250,MATCH($A115,'Inputs - Allowed'!$A$8:$A$250,0),MATCH(F$6,'Inputs - Allowed'!$B$6:$AY$6,0)),0)</f>
        <v>0</v>
      </c>
      <c r="G115" s="203">
        <f>_xlfn.IFNA(INDEX('Inputs - Allowed'!$B$8:$AH$250,MATCH($A115,'Inputs - Allowed'!$A$8:$A$250,0),MATCH(G$6,'Inputs - Allowed'!$B$6:$AY$6,0)),0)</f>
        <v>0</v>
      </c>
      <c r="H115" s="203">
        <f>_xlfn.IFNA(INDEX('Inputs - Allowed'!$B$8:$AH$250,MATCH($A115,'Inputs - Allowed'!$A$8:$A$250,0),MATCH(H$6,'Inputs - Allowed'!$B$6:$AY$6,0)),0)</f>
        <v>0</v>
      </c>
      <c r="I115" s="203">
        <f>_xlfn.IFNA(INDEX('Inputs - Allowed'!$B$8:$AH$250,MATCH($A115,'Inputs - Allowed'!$A$8:$A$250,0),MATCH(I$6,'Inputs - Allowed'!$B$6:$AY$6,0)),0)</f>
        <v>0</v>
      </c>
      <c r="J115" s="203">
        <f t="shared" si="8"/>
        <v>0</v>
      </c>
      <c r="K115" s="203">
        <f t="shared" si="9"/>
        <v>0</v>
      </c>
      <c r="L115" s="203">
        <f>_xlfn.IFNA(INDEX('Inputs - Allowed'!$B$8:$AH$250,MATCH($A115,'Inputs - Allowed'!$A$8:$A$250,0),MATCH(L$6,'Inputs - Allowed'!$B$6:$AY$6,0)),0)</f>
        <v>0</v>
      </c>
      <c r="M115" s="203">
        <f>MAX(0,-_xlfn.IFNA(INDEX('Inputs - Actual'!$I$8:$O$158,MATCH($A115,'Inputs - Actual'!$A$8:$A$158,0),MATCH(M$6,'Inputs - Actual'!$I$6:$O$6,0))-INDEX('Inputs - Allowed'!$V$8:$AB$158,MATCH($A115,'Inputs - Allowed'!$A$8:$A$158,0),MATCH(M$6,'Inputs - Allowed'!$V$6:$AB$6,0)),0))</f>
        <v>0</v>
      </c>
      <c r="N115" s="129"/>
      <c r="O115" s="129"/>
      <c r="P115" s="129"/>
      <c r="Q115" s="129"/>
      <c r="R115" s="129"/>
      <c r="S115" s="129"/>
      <c r="T115" s="129"/>
      <c r="U115" s="129"/>
      <c r="V115" s="129"/>
      <c r="W115" s="129"/>
      <c r="X115" s="116">
        <f t="shared" si="10"/>
        <v>0</v>
      </c>
      <c r="Y115" s="76"/>
      <c r="Z115" s="76"/>
      <c r="AA115" s="116">
        <f>IFERROR(INDEX('Inputs - Allowed'!$AI$8:$AT$158,MATCH($A115,'Inputs - Allowed'!$A$8:$A$158,0),MATCH(AA$6,'Inputs - Allowed'!$AI$6:$AT$6,0)) / INDEX('Inputs - Allowed'!$AU$8:$AU$158,MATCH($A115,'Inputs - Allowed'!$A$8:$A$158,0))*$X115,0)</f>
        <v>0</v>
      </c>
      <c r="AB115" s="116">
        <f>IFERROR(INDEX('Inputs - Allowed'!$AI$8:$AT$158,MATCH($A115,'Inputs - Allowed'!$A$8:$A$158,0),MATCH(AB$6,'Inputs - Allowed'!$AI$6:$AT$6,0)) / INDEX('Inputs - Allowed'!$AU$8:$AU$158,MATCH($A115,'Inputs - Allowed'!$A$8:$A$158,0))*$X115,0)</f>
        <v>0</v>
      </c>
      <c r="AC115" s="116">
        <f>IFERROR(INDEX('Inputs - Allowed'!$AI$8:$AT$158,MATCH($A115,'Inputs - Allowed'!$A$8:$A$158,0),MATCH(AC$6,'Inputs - Allowed'!$AI$6:$AT$6,0)) / INDEX('Inputs - Allowed'!$AU$8:$AU$158,MATCH($A115,'Inputs - Allowed'!$A$8:$A$158,0))*$X115,0)</f>
        <v>0</v>
      </c>
      <c r="AD115" s="116">
        <f>IFERROR(INDEX('Inputs - Allowed'!$AI$8:$AT$158,MATCH($A115,'Inputs - Allowed'!$A$8:$A$158,0),MATCH(AD$6,'Inputs - Allowed'!$AI$6:$AT$6,0)) / INDEX('Inputs - Allowed'!$AU$8:$AU$158,MATCH($A115,'Inputs - Allowed'!$A$8:$A$158,0))*$X115,0)</f>
        <v>0</v>
      </c>
      <c r="AE115" s="116">
        <f>IFERROR(INDEX('Inputs - Allowed'!$AI$8:$AT$158,MATCH($A115,'Inputs - Allowed'!$A$8:$A$158,0),MATCH(AE$6,'Inputs - Allowed'!$AI$6:$AT$6,0)) / INDEX('Inputs - Allowed'!$AU$8:$AU$158,MATCH($A115,'Inputs - Allowed'!$A$8:$A$158,0))*$X115,0)</f>
        <v>0</v>
      </c>
      <c r="AF115" s="116">
        <f>IFERROR(INDEX('Inputs - Allowed'!$AI$8:$AT$158,MATCH($A115,'Inputs - Allowed'!$A$8:$A$158,0),MATCH(AF$6,'Inputs - Allowed'!$AI$6:$AT$6,0)) / INDEX('Inputs - Allowed'!$AU$8:$AU$158,MATCH($A115,'Inputs - Allowed'!$A$8:$A$158,0))*$X115,0)</f>
        <v>0</v>
      </c>
      <c r="AG115" s="116">
        <f>IFERROR(INDEX('Inputs - Allowed'!$AI$8:$AT$158,MATCH($A115,'Inputs - Allowed'!$A$8:$A$158,0),MATCH(AG$6,'Inputs - Allowed'!$AI$6:$AT$6,0)) / INDEX('Inputs - Allowed'!$AU$8:$AU$158,MATCH($A115,'Inputs - Allowed'!$A$8:$A$158,0))*$X115,0)</f>
        <v>0</v>
      </c>
      <c r="AH115" s="116">
        <f>IFERROR(INDEX('Inputs - Allowed'!$AI$8:$AT$158,MATCH($A115,'Inputs - Allowed'!$A$8:$A$158,0),MATCH(AH$6,'Inputs - Allowed'!$AI$6:$AT$6,0)) / INDEX('Inputs - Allowed'!$AU$8:$AU$158,MATCH($A115,'Inputs - Allowed'!$A$8:$A$158,0))*$X115,0)</f>
        <v>0</v>
      </c>
      <c r="AI115" s="116">
        <f>IFERROR(INDEX('Inputs - Allowed'!$AI$8:$AT$158,MATCH($A115,'Inputs - Allowed'!$A$8:$A$158,0),MATCH(AI$6,'Inputs - Allowed'!$AI$6:$AT$6,0)) / INDEX('Inputs - Allowed'!$AU$8:$AU$158,MATCH($A115,'Inputs - Allowed'!$A$8:$A$158,0))*$X115,0)</f>
        <v>0</v>
      </c>
      <c r="AJ115" s="116">
        <f>IFERROR(INDEX('Inputs - Allowed'!$AI$8:$AT$158,MATCH($A115,'Inputs - Allowed'!$A$8:$A$158,0),MATCH(AJ$6,'Inputs - Allowed'!$AI$6:$AT$6,0)) / INDEX('Inputs - Allowed'!$AU$8:$AU$158,MATCH($A115,'Inputs - Allowed'!$A$8:$A$158,0))*$X115,0)</f>
        <v>0</v>
      </c>
      <c r="AK115" s="36"/>
    </row>
    <row r="116" spans="1:37">
      <c r="A116" s="42"/>
      <c r="B116" s="203"/>
      <c r="C116" s="203"/>
      <c r="D116" s="203"/>
      <c r="E116" s="203">
        <f>_xlfn.IFNA(INDEX('Inputs - Allowed'!$B$8:$AH$250,MATCH($A116,'Inputs - Allowed'!$A$8:$A$250,0),MATCH(E$6,'Inputs - Allowed'!$B$6:$AY$6,0)),0)</f>
        <v>0</v>
      </c>
      <c r="F116" s="203">
        <f>_xlfn.IFNA(INDEX('Inputs - Allowed'!$B$8:$AH$250,MATCH($A116,'Inputs - Allowed'!$A$8:$A$250,0),MATCH(F$6,'Inputs - Allowed'!$B$6:$AY$6,0)),0)</f>
        <v>0</v>
      </c>
      <c r="G116" s="203">
        <f>_xlfn.IFNA(INDEX('Inputs - Allowed'!$B$8:$AH$250,MATCH($A116,'Inputs - Allowed'!$A$8:$A$250,0),MATCH(G$6,'Inputs - Allowed'!$B$6:$AY$6,0)),0)</f>
        <v>0</v>
      </c>
      <c r="H116" s="203">
        <f>_xlfn.IFNA(INDEX('Inputs - Allowed'!$B$8:$AH$250,MATCH($A116,'Inputs - Allowed'!$A$8:$A$250,0),MATCH(H$6,'Inputs - Allowed'!$B$6:$AY$6,0)),0)</f>
        <v>0</v>
      </c>
      <c r="I116" s="203">
        <f>_xlfn.IFNA(INDEX('Inputs - Allowed'!$B$8:$AH$250,MATCH($A116,'Inputs - Allowed'!$A$8:$A$250,0),MATCH(I$6,'Inputs - Allowed'!$B$6:$AY$6,0)),0)</f>
        <v>0</v>
      </c>
      <c r="J116" s="203">
        <f t="shared" si="8"/>
        <v>0</v>
      </c>
      <c r="K116" s="203">
        <f t="shared" si="9"/>
        <v>0</v>
      </c>
      <c r="L116" s="203">
        <f>_xlfn.IFNA(INDEX('Inputs - Allowed'!$B$8:$AH$250,MATCH($A116,'Inputs - Allowed'!$A$8:$A$250,0),MATCH(L$6,'Inputs - Allowed'!$B$6:$AY$6,0)),0)</f>
        <v>0</v>
      </c>
      <c r="M116" s="203">
        <f>MAX(0,-_xlfn.IFNA(INDEX('Inputs - Actual'!$I$8:$O$158,MATCH($A116,'Inputs - Actual'!$A$8:$A$158,0),MATCH(M$6,'Inputs - Actual'!$I$6:$O$6,0))-INDEX('Inputs - Allowed'!$V$8:$AB$158,MATCH($A116,'Inputs - Allowed'!$A$8:$A$158,0),MATCH(M$6,'Inputs - Allowed'!$V$6:$AB$6,0)),0))</f>
        <v>0</v>
      </c>
      <c r="N116" s="129"/>
      <c r="O116" s="129"/>
      <c r="P116" s="129"/>
      <c r="Q116" s="129"/>
      <c r="R116" s="129"/>
      <c r="S116" s="129"/>
      <c r="T116" s="129"/>
      <c r="U116" s="129"/>
      <c r="V116" s="129"/>
      <c r="W116" s="129"/>
      <c r="X116" s="116">
        <f t="shared" si="10"/>
        <v>0</v>
      </c>
      <c r="Y116" s="76"/>
      <c r="Z116" s="76"/>
      <c r="AA116" s="116">
        <f>IFERROR(INDEX('Inputs - Allowed'!$AI$8:$AT$158,MATCH($A116,'Inputs - Allowed'!$A$8:$A$158,0),MATCH(AA$6,'Inputs - Allowed'!$AI$6:$AT$6,0)) / INDEX('Inputs - Allowed'!$AU$8:$AU$158,MATCH($A116,'Inputs - Allowed'!$A$8:$A$158,0))*$X116,0)</f>
        <v>0</v>
      </c>
      <c r="AB116" s="116">
        <f>IFERROR(INDEX('Inputs - Allowed'!$AI$8:$AT$158,MATCH($A116,'Inputs - Allowed'!$A$8:$A$158,0),MATCH(AB$6,'Inputs - Allowed'!$AI$6:$AT$6,0)) / INDEX('Inputs - Allowed'!$AU$8:$AU$158,MATCH($A116,'Inputs - Allowed'!$A$8:$A$158,0))*$X116,0)</f>
        <v>0</v>
      </c>
      <c r="AC116" s="116">
        <f>IFERROR(INDEX('Inputs - Allowed'!$AI$8:$AT$158,MATCH($A116,'Inputs - Allowed'!$A$8:$A$158,0),MATCH(AC$6,'Inputs - Allowed'!$AI$6:$AT$6,0)) / INDEX('Inputs - Allowed'!$AU$8:$AU$158,MATCH($A116,'Inputs - Allowed'!$A$8:$A$158,0))*$X116,0)</f>
        <v>0</v>
      </c>
      <c r="AD116" s="116">
        <f>IFERROR(INDEX('Inputs - Allowed'!$AI$8:$AT$158,MATCH($A116,'Inputs - Allowed'!$A$8:$A$158,0),MATCH(AD$6,'Inputs - Allowed'!$AI$6:$AT$6,0)) / INDEX('Inputs - Allowed'!$AU$8:$AU$158,MATCH($A116,'Inputs - Allowed'!$A$8:$A$158,0))*$X116,0)</f>
        <v>0</v>
      </c>
      <c r="AE116" s="116">
        <f>IFERROR(INDEX('Inputs - Allowed'!$AI$8:$AT$158,MATCH($A116,'Inputs - Allowed'!$A$8:$A$158,0),MATCH(AE$6,'Inputs - Allowed'!$AI$6:$AT$6,0)) / INDEX('Inputs - Allowed'!$AU$8:$AU$158,MATCH($A116,'Inputs - Allowed'!$A$8:$A$158,0))*$X116,0)</f>
        <v>0</v>
      </c>
      <c r="AF116" s="116">
        <f>IFERROR(INDEX('Inputs - Allowed'!$AI$8:$AT$158,MATCH($A116,'Inputs - Allowed'!$A$8:$A$158,0),MATCH(AF$6,'Inputs - Allowed'!$AI$6:$AT$6,0)) / INDEX('Inputs - Allowed'!$AU$8:$AU$158,MATCH($A116,'Inputs - Allowed'!$A$8:$A$158,0))*$X116,0)</f>
        <v>0</v>
      </c>
      <c r="AG116" s="116">
        <f>IFERROR(INDEX('Inputs - Allowed'!$AI$8:$AT$158,MATCH($A116,'Inputs - Allowed'!$A$8:$A$158,0),MATCH(AG$6,'Inputs - Allowed'!$AI$6:$AT$6,0)) / INDEX('Inputs - Allowed'!$AU$8:$AU$158,MATCH($A116,'Inputs - Allowed'!$A$8:$A$158,0))*$X116,0)</f>
        <v>0</v>
      </c>
      <c r="AH116" s="116">
        <f>IFERROR(INDEX('Inputs - Allowed'!$AI$8:$AT$158,MATCH($A116,'Inputs - Allowed'!$A$8:$A$158,0),MATCH(AH$6,'Inputs - Allowed'!$AI$6:$AT$6,0)) / INDEX('Inputs - Allowed'!$AU$8:$AU$158,MATCH($A116,'Inputs - Allowed'!$A$8:$A$158,0))*$X116,0)</f>
        <v>0</v>
      </c>
      <c r="AI116" s="116">
        <f>IFERROR(INDEX('Inputs - Allowed'!$AI$8:$AT$158,MATCH($A116,'Inputs - Allowed'!$A$8:$A$158,0),MATCH(AI$6,'Inputs - Allowed'!$AI$6:$AT$6,0)) / INDEX('Inputs - Allowed'!$AU$8:$AU$158,MATCH($A116,'Inputs - Allowed'!$A$8:$A$158,0))*$X116,0)</f>
        <v>0</v>
      </c>
      <c r="AJ116" s="116">
        <f>IFERROR(INDEX('Inputs - Allowed'!$AI$8:$AT$158,MATCH($A116,'Inputs - Allowed'!$A$8:$A$158,0),MATCH(AJ$6,'Inputs - Allowed'!$AI$6:$AT$6,0)) / INDEX('Inputs - Allowed'!$AU$8:$AU$158,MATCH($A116,'Inputs - Allowed'!$A$8:$A$158,0))*$X116,0)</f>
        <v>0</v>
      </c>
      <c r="AK116" s="36"/>
    </row>
    <row r="117" spans="1:37">
      <c r="A117" s="42"/>
      <c r="B117" s="203"/>
      <c r="C117" s="203"/>
      <c r="D117" s="203"/>
      <c r="E117" s="203">
        <f>_xlfn.IFNA(INDEX('Inputs - Allowed'!$B$8:$AH$250,MATCH($A117,'Inputs - Allowed'!$A$8:$A$250,0),MATCH(E$6,'Inputs - Allowed'!$B$6:$AY$6,0)),0)</f>
        <v>0</v>
      </c>
      <c r="F117" s="203">
        <f>_xlfn.IFNA(INDEX('Inputs - Allowed'!$B$8:$AH$250,MATCH($A117,'Inputs - Allowed'!$A$8:$A$250,0),MATCH(F$6,'Inputs - Allowed'!$B$6:$AY$6,0)),0)</f>
        <v>0</v>
      </c>
      <c r="G117" s="203">
        <f>_xlfn.IFNA(INDEX('Inputs - Allowed'!$B$8:$AH$250,MATCH($A117,'Inputs - Allowed'!$A$8:$A$250,0),MATCH(G$6,'Inputs - Allowed'!$B$6:$AY$6,0)),0)</f>
        <v>0</v>
      </c>
      <c r="H117" s="203">
        <f>_xlfn.IFNA(INDEX('Inputs - Allowed'!$B$8:$AH$250,MATCH($A117,'Inputs - Allowed'!$A$8:$A$250,0),MATCH(H$6,'Inputs - Allowed'!$B$6:$AY$6,0)),0)</f>
        <v>0</v>
      </c>
      <c r="I117" s="203">
        <f>_xlfn.IFNA(INDEX('Inputs - Allowed'!$B$8:$AH$250,MATCH($A117,'Inputs - Allowed'!$A$8:$A$250,0),MATCH(I$6,'Inputs - Allowed'!$B$6:$AY$6,0)),0)</f>
        <v>0</v>
      </c>
      <c r="J117" s="203">
        <f t="shared" si="8"/>
        <v>0</v>
      </c>
      <c r="K117" s="203">
        <f t="shared" si="9"/>
        <v>0</v>
      </c>
      <c r="L117" s="203">
        <f>_xlfn.IFNA(INDEX('Inputs - Allowed'!$B$8:$AH$250,MATCH($A117,'Inputs - Allowed'!$A$8:$A$250,0),MATCH(L$6,'Inputs - Allowed'!$B$6:$AY$6,0)),0)</f>
        <v>0</v>
      </c>
      <c r="M117" s="203">
        <f>MAX(0,-_xlfn.IFNA(INDEX('Inputs - Actual'!$I$8:$O$158,MATCH($A117,'Inputs - Actual'!$A$8:$A$158,0),MATCH(M$6,'Inputs - Actual'!$I$6:$O$6,0))-INDEX('Inputs - Allowed'!$V$8:$AB$158,MATCH($A117,'Inputs - Allowed'!$A$8:$A$158,0),MATCH(M$6,'Inputs - Allowed'!$V$6:$AB$6,0)),0))</f>
        <v>0</v>
      </c>
      <c r="N117" s="129"/>
      <c r="O117" s="129"/>
      <c r="P117" s="129"/>
      <c r="Q117" s="129"/>
      <c r="R117" s="129"/>
      <c r="S117" s="129"/>
      <c r="T117" s="129"/>
      <c r="U117" s="129"/>
      <c r="V117" s="129"/>
      <c r="W117" s="129"/>
      <c r="X117" s="116">
        <f t="shared" si="10"/>
        <v>0</v>
      </c>
      <c r="Y117" s="76"/>
      <c r="Z117" s="76"/>
      <c r="AA117" s="116">
        <f>IFERROR(INDEX('Inputs - Allowed'!$AI$8:$AT$158,MATCH($A117,'Inputs - Allowed'!$A$8:$A$158,0),MATCH(AA$6,'Inputs - Allowed'!$AI$6:$AT$6,0)) / INDEX('Inputs - Allowed'!$AU$8:$AU$158,MATCH($A117,'Inputs - Allowed'!$A$8:$A$158,0))*$X117,0)</f>
        <v>0</v>
      </c>
      <c r="AB117" s="116">
        <f>IFERROR(INDEX('Inputs - Allowed'!$AI$8:$AT$158,MATCH($A117,'Inputs - Allowed'!$A$8:$A$158,0),MATCH(AB$6,'Inputs - Allowed'!$AI$6:$AT$6,0)) / INDEX('Inputs - Allowed'!$AU$8:$AU$158,MATCH($A117,'Inputs - Allowed'!$A$8:$A$158,0))*$X117,0)</f>
        <v>0</v>
      </c>
      <c r="AC117" s="116">
        <f>IFERROR(INDEX('Inputs - Allowed'!$AI$8:$AT$158,MATCH($A117,'Inputs - Allowed'!$A$8:$A$158,0),MATCH(AC$6,'Inputs - Allowed'!$AI$6:$AT$6,0)) / INDEX('Inputs - Allowed'!$AU$8:$AU$158,MATCH($A117,'Inputs - Allowed'!$A$8:$A$158,0))*$X117,0)</f>
        <v>0</v>
      </c>
      <c r="AD117" s="116">
        <f>IFERROR(INDEX('Inputs - Allowed'!$AI$8:$AT$158,MATCH($A117,'Inputs - Allowed'!$A$8:$A$158,0),MATCH(AD$6,'Inputs - Allowed'!$AI$6:$AT$6,0)) / INDEX('Inputs - Allowed'!$AU$8:$AU$158,MATCH($A117,'Inputs - Allowed'!$A$8:$A$158,0))*$X117,0)</f>
        <v>0</v>
      </c>
      <c r="AE117" s="116">
        <f>IFERROR(INDEX('Inputs - Allowed'!$AI$8:$AT$158,MATCH($A117,'Inputs - Allowed'!$A$8:$A$158,0),MATCH(AE$6,'Inputs - Allowed'!$AI$6:$AT$6,0)) / INDEX('Inputs - Allowed'!$AU$8:$AU$158,MATCH($A117,'Inputs - Allowed'!$A$8:$A$158,0))*$X117,0)</f>
        <v>0</v>
      </c>
      <c r="AF117" s="116">
        <f>IFERROR(INDEX('Inputs - Allowed'!$AI$8:$AT$158,MATCH($A117,'Inputs - Allowed'!$A$8:$A$158,0),MATCH(AF$6,'Inputs - Allowed'!$AI$6:$AT$6,0)) / INDEX('Inputs - Allowed'!$AU$8:$AU$158,MATCH($A117,'Inputs - Allowed'!$A$8:$A$158,0))*$X117,0)</f>
        <v>0</v>
      </c>
      <c r="AG117" s="116">
        <f>IFERROR(INDEX('Inputs - Allowed'!$AI$8:$AT$158,MATCH($A117,'Inputs - Allowed'!$A$8:$A$158,0),MATCH(AG$6,'Inputs - Allowed'!$AI$6:$AT$6,0)) / INDEX('Inputs - Allowed'!$AU$8:$AU$158,MATCH($A117,'Inputs - Allowed'!$A$8:$A$158,0))*$X117,0)</f>
        <v>0</v>
      </c>
      <c r="AH117" s="116">
        <f>IFERROR(INDEX('Inputs - Allowed'!$AI$8:$AT$158,MATCH($A117,'Inputs - Allowed'!$A$8:$A$158,0),MATCH(AH$6,'Inputs - Allowed'!$AI$6:$AT$6,0)) / INDEX('Inputs - Allowed'!$AU$8:$AU$158,MATCH($A117,'Inputs - Allowed'!$A$8:$A$158,0))*$X117,0)</f>
        <v>0</v>
      </c>
      <c r="AI117" s="116">
        <f>IFERROR(INDEX('Inputs - Allowed'!$AI$8:$AT$158,MATCH($A117,'Inputs - Allowed'!$A$8:$A$158,0),MATCH(AI$6,'Inputs - Allowed'!$AI$6:$AT$6,0)) / INDEX('Inputs - Allowed'!$AU$8:$AU$158,MATCH($A117,'Inputs - Allowed'!$A$8:$A$158,0))*$X117,0)</f>
        <v>0</v>
      </c>
      <c r="AJ117" s="116">
        <f>IFERROR(INDEX('Inputs - Allowed'!$AI$8:$AT$158,MATCH($A117,'Inputs - Allowed'!$A$8:$A$158,0),MATCH(AJ$6,'Inputs - Allowed'!$AI$6:$AT$6,0)) / INDEX('Inputs - Allowed'!$AU$8:$AU$158,MATCH($A117,'Inputs - Allowed'!$A$8:$A$158,0))*$X117,0)</f>
        <v>0</v>
      </c>
      <c r="AK117" s="36"/>
    </row>
    <row r="118" spans="1:37">
      <c r="A118" s="42"/>
      <c r="B118" s="203"/>
      <c r="C118" s="203"/>
      <c r="D118" s="203"/>
      <c r="E118" s="203">
        <f>_xlfn.IFNA(INDEX('Inputs - Allowed'!$B$8:$AH$250,MATCH($A118,'Inputs - Allowed'!$A$8:$A$250,0),MATCH(E$6,'Inputs - Allowed'!$B$6:$AY$6,0)),0)</f>
        <v>0</v>
      </c>
      <c r="F118" s="203">
        <f>_xlfn.IFNA(INDEX('Inputs - Allowed'!$B$8:$AH$250,MATCH($A118,'Inputs - Allowed'!$A$8:$A$250,0),MATCH(F$6,'Inputs - Allowed'!$B$6:$AY$6,0)),0)</f>
        <v>0</v>
      </c>
      <c r="G118" s="203">
        <f>_xlfn.IFNA(INDEX('Inputs - Allowed'!$B$8:$AH$250,MATCH($A118,'Inputs - Allowed'!$A$8:$A$250,0),MATCH(G$6,'Inputs - Allowed'!$B$6:$AY$6,0)),0)</f>
        <v>0</v>
      </c>
      <c r="H118" s="203">
        <f>_xlfn.IFNA(INDEX('Inputs - Allowed'!$B$8:$AH$250,MATCH($A118,'Inputs - Allowed'!$A$8:$A$250,0),MATCH(H$6,'Inputs - Allowed'!$B$6:$AY$6,0)),0)</f>
        <v>0</v>
      </c>
      <c r="I118" s="203">
        <f>_xlfn.IFNA(INDEX('Inputs - Allowed'!$B$8:$AH$250,MATCH($A118,'Inputs - Allowed'!$A$8:$A$250,0),MATCH(I$6,'Inputs - Allowed'!$B$6:$AY$6,0)),0)</f>
        <v>0</v>
      </c>
      <c r="J118" s="203">
        <f t="shared" si="8"/>
        <v>0</v>
      </c>
      <c r="K118" s="203">
        <f t="shared" si="9"/>
        <v>0</v>
      </c>
      <c r="L118" s="203">
        <f>_xlfn.IFNA(INDEX('Inputs - Allowed'!$B$8:$AH$250,MATCH($A118,'Inputs - Allowed'!$A$8:$A$250,0),MATCH(L$6,'Inputs - Allowed'!$B$6:$AY$6,0)),0)</f>
        <v>0</v>
      </c>
      <c r="M118" s="203">
        <f>MAX(0,-_xlfn.IFNA(INDEX('Inputs - Actual'!$I$8:$O$158,MATCH($A118,'Inputs - Actual'!$A$8:$A$158,0),MATCH(M$6,'Inputs - Actual'!$I$6:$O$6,0))-INDEX('Inputs - Allowed'!$V$8:$AB$158,MATCH($A118,'Inputs - Allowed'!$A$8:$A$158,0),MATCH(M$6,'Inputs - Allowed'!$V$6:$AB$6,0)),0))</f>
        <v>0</v>
      </c>
      <c r="N118" s="129"/>
      <c r="O118" s="129"/>
      <c r="P118" s="129"/>
      <c r="Q118" s="129"/>
      <c r="R118" s="129"/>
      <c r="S118" s="129"/>
      <c r="T118" s="129"/>
      <c r="U118" s="129"/>
      <c r="V118" s="129"/>
      <c r="W118" s="129"/>
      <c r="X118" s="116">
        <f t="shared" si="10"/>
        <v>0</v>
      </c>
      <c r="Y118" s="76"/>
      <c r="Z118" s="76"/>
      <c r="AA118" s="116">
        <f>IFERROR(INDEX('Inputs - Allowed'!$AI$8:$AT$158,MATCH($A118,'Inputs - Allowed'!$A$8:$A$158,0),MATCH(AA$6,'Inputs - Allowed'!$AI$6:$AT$6,0)) / INDEX('Inputs - Allowed'!$AU$8:$AU$158,MATCH($A118,'Inputs - Allowed'!$A$8:$A$158,0))*$X118,0)</f>
        <v>0</v>
      </c>
      <c r="AB118" s="116">
        <f>IFERROR(INDEX('Inputs - Allowed'!$AI$8:$AT$158,MATCH($A118,'Inputs - Allowed'!$A$8:$A$158,0),MATCH(AB$6,'Inputs - Allowed'!$AI$6:$AT$6,0)) / INDEX('Inputs - Allowed'!$AU$8:$AU$158,MATCH($A118,'Inputs - Allowed'!$A$8:$A$158,0))*$X118,0)</f>
        <v>0</v>
      </c>
      <c r="AC118" s="116">
        <f>IFERROR(INDEX('Inputs - Allowed'!$AI$8:$AT$158,MATCH($A118,'Inputs - Allowed'!$A$8:$A$158,0),MATCH(AC$6,'Inputs - Allowed'!$AI$6:$AT$6,0)) / INDEX('Inputs - Allowed'!$AU$8:$AU$158,MATCH($A118,'Inputs - Allowed'!$A$8:$A$158,0))*$X118,0)</f>
        <v>0</v>
      </c>
      <c r="AD118" s="116">
        <f>IFERROR(INDEX('Inputs - Allowed'!$AI$8:$AT$158,MATCH($A118,'Inputs - Allowed'!$A$8:$A$158,0),MATCH(AD$6,'Inputs - Allowed'!$AI$6:$AT$6,0)) / INDEX('Inputs - Allowed'!$AU$8:$AU$158,MATCH($A118,'Inputs - Allowed'!$A$8:$A$158,0))*$X118,0)</f>
        <v>0</v>
      </c>
      <c r="AE118" s="116">
        <f>IFERROR(INDEX('Inputs - Allowed'!$AI$8:$AT$158,MATCH($A118,'Inputs - Allowed'!$A$8:$A$158,0),MATCH(AE$6,'Inputs - Allowed'!$AI$6:$AT$6,0)) / INDEX('Inputs - Allowed'!$AU$8:$AU$158,MATCH($A118,'Inputs - Allowed'!$A$8:$A$158,0))*$X118,0)</f>
        <v>0</v>
      </c>
      <c r="AF118" s="116">
        <f>IFERROR(INDEX('Inputs - Allowed'!$AI$8:$AT$158,MATCH($A118,'Inputs - Allowed'!$A$8:$A$158,0),MATCH(AF$6,'Inputs - Allowed'!$AI$6:$AT$6,0)) / INDEX('Inputs - Allowed'!$AU$8:$AU$158,MATCH($A118,'Inputs - Allowed'!$A$8:$A$158,0))*$X118,0)</f>
        <v>0</v>
      </c>
      <c r="AG118" s="116">
        <f>IFERROR(INDEX('Inputs - Allowed'!$AI$8:$AT$158,MATCH($A118,'Inputs - Allowed'!$A$8:$A$158,0),MATCH(AG$6,'Inputs - Allowed'!$AI$6:$AT$6,0)) / INDEX('Inputs - Allowed'!$AU$8:$AU$158,MATCH($A118,'Inputs - Allowed'!$A$8:$A$158,0))*$X118,0)</f>
        <v>0</v>
      </c>
      <c r="AH118" s="116">
        <f>IFERROR(INDEX('Inputs - Allowed'!$AI$8:$AT$158,MATCH($A118,'Inputs - Allowed'!$A$8:$A$158,0),MATCH(AH$6,'Inputs - Allowed'!$AI$6:$AT$6,0)) / INDEX('Inputs - Allowed'!$AU$8:$AU$158,MATCH($A118,'Inputs - Allowed'!$A$8:$A$158,0))*$X118,0)</f>
        <v>0</v>
      </c>
      <c r="AI118" s="116">
        <f>IFERROR(INDEX('Inputs - Allowed'!$AI$8:$AT$158,MATCH($A118,'Inputs - Allowed'!$A$8:$A$158,0),MATCH(AI$6,'Inputs - Allowed'!$AI$6:$AT$6,0)) / INDEX('Inputs - Allowed'!$AU$8:$AU$158,MATCH($A118,'Inputs - Allowed'!$A$8:$A$158,0))*$X118,0)</f>
        <v>0</v>
      </c>
      <c r="AJ118" s="116">
        <f>IFERROR(INDEX('Inputs - Allowed'!$AI$8:$AT$158,MATCH($A118,'Inputs - Allowed'!$A$8:$A$158,0),MATCH(AJ$6,'Inputs - Allowed'!$AI$6:$AT$6,0)) / INDEX('Inputs - Allowed'!$AU$8:$AU$158,MATCH($A118,'Inputs - Allowed'!$A$8:$A$158,0))*$X118,0)</f>
        <v>0</v>
      </c>
      <c r="AK118" s="36"/>
    </row>
    <row r="119" spans="1:37">
      <c r="A119" s="42"/>
      <c r="B119" s="203"/>
      <c r="C119" s="203"/>
      <c r="D119" s="203"/>
      <c r="E119" s="203">
        <f>_xlfn.IFNA(INDEX('Inputs - Allowed'!$B$8:$AH$250,MATCH($A119,'Inputs - Allowed'!$A$8:$A$250,0),MATCH(E$6,'Inputs - Allowed'!$B$6:$AY$6,0)),0)</f>
        <v>0</v>
      </c>
      <c r="F119" s="203">
        <f>_xlfn.IFNA(INDEX('Inputs - Allowed'!$B$8:$AH$250,MATCH($A119,'Inputs - Allowed'!$A$8:$A$250,0),MATCH(F$6,'Inputs - Allowed'!$B$6:$AY$6,0)),0)</f>
        <v>0</v>
      </c>
      <c r="G119" s="203">
        <f>_xlfn.IFNA(INDEX('Inputs - Allowed'!$B$8:$AH$250,MATCH($A119,'Inputs - Allowed'!$A$8:$A$250,0),MATCH(G$6,'Inputs - Allowed'!$B$6:$AY$6,0)),0)</f>
        <v>0</v>
      </c>
      <c r="H119" s="203">
        <f>_xlfn.IFNA(INDEX('Inputs - Allowed'!$B$8:$AH$250,MATCH($A119,'Inputs - Allowed'!$A$8:$A$250,0),MATCH(H$6,'Inputs - Allowed'!$B$6:$AY$6,0)),0)</f>
        <v>0</v>
      </c>
      <c r="I119" s="203">
        <f>_xlfn.IFNA(INDEX('Inputs - Allowed'!$B$8:$AH$250,MATCH($A119,'Inputs - Allowed'!$A$8:$A$250,0),MATCH(I$6,'Inputs - Allowed'!$B$6:$AY$6,0)),0)</f>
        <v>0</v>
      </c>
      <c r="J119" s="203">
        <f t="shared" si="8"/>
        <v>0</v>
      </c>
      <c r="K119" s="203">
        <f t="shared" si="9"/>
        <v>0</v>
      </c>
      <c r="L119" s="203">
        <f>_xlfn.IFNA(INDEX('Inputs - Allowed'!$B$8:$AH$250,MATCH($A119,'Inputs - Allowed'!$A$8:$A$250,0),MATCH(L$6,'Inputs - Allowed'!$B$6:$AY$6,0)),0)</f>
        <v>0</v>
      </c>
      <c r="M119" s="203">
        <f>MAX(0,-_xlfn.IFNA(INDEX('Inputs - Actual'!$I$8:$O$158,MATCH($A119,'Inputs - Actual'!$A$8:$A$158,0),MATCH(M$6,'Inputs - Actual'!$I$6:$O$6,0))-INDEX('Inputs - Allowed'!$V$8:$AB$158,MATCH($A119,'Inputs - Allowed'!$A$8:$A$158,0),MATCH(M$6,'Inputs - Allowed'!$V$6:$AB$6,0)),0))</f>
        <v>0</v>
      </c>
      <c r="N119" s="129"/>
      <c r="O119" s="129"/>
      <c r="P119" s="129"/>
      <c r="Q119" s="129"/>
      <c r="R119" s="129"/>
      <c r="S119" s="129"/>
      <c r="T119" s="129"/>
      <c r="U119" s="129"/>
      <c r="V119" s="129"/>
      <c r="W119" s="129"/>
      <c r="X119" s="116">
        <f t="shared" si="10"/>
        <v>0</v>
      </c>
      <c r="Y119" s="76"/>
      <c r="Z119" s="76"/>
      <c r="AA119" s="116">
        <f>IFERROR(INDEX('Inputs - Allowed'!$AI$8:$AT$158,MATCH($A119,'Inputs - Allowed'!$A$8:$A$158,0),MATCH(AA$6,'Inputs - Allowed'!$AI$6:$AT$6,0)) / INDEX('Inputs - Allowed'!$AU$8:$AU$158,MATCH($A119,'Inputs - Allowed'!$A$8:$A$158,0))*$X119,0)</f>
        <v>0</v>
      </c>
      <c r="AB119" s="116">
        <f>IFERROR(INDEX('Inputs - Allowed'!$AI$8:$AT$158,MATCH($A119,'Inputs - Allowed'!$A$8:$A$158,0),MATCH(AB$6,'Inputs - Allowed'!$AI$6:$AT$6,0)) / INDEX('Inputs - Allowed'!$AU$8:$AU$158,MATCH($A119,'Inputs - Allowed'!$A$8:$A$158,0))*$X119,0)</f>
        <v>0</v>
      </c>
      <c r="AC119" s="116">
        <f>IFERROR(INDEX('Inputs - Allowed'!$AI$8:$AT$158,MATCH($A119,'Inputs - Allowed'!$A$8:$A$158,0),MATCH(AC$6,'Inputs - Allowed'!$AI$6:$AT$6,0)) / INDEX('Inputs - Allowed'!$AU$8:$AU$158,MATCH($A119,'Inputs - Allowed'!$A$8:$A$158,0))*$X119,0)</f>
        <v>0</v>
      </c>
      <c r="AD119" s="116">
        <f>IFERROR(INDEX('Inputs - Allowed'!$AI$8:$AT$158,MATCH($A119,'Inputs - Allowed'!$A$8:$A$158,0),MATCH(AD$6,'Inputs - Allowed'!$AI$6:$AT$6,0)) / INDEX('Inputs - Allowed'!$AU$8:$AU$158,MATCH($A119,'Inputs - Allowed'!$A$8:$A$158,0))*$X119,0)</f>
        <v>0</v>
      </c>
      <c r="AE119" s="116">
        <f>IFERROR(INDEX('Inputs - Allowed'!$AI$8:$AT$158,MATCH($A119,'Inputs - Allowed'!$A$8:$A$158,0),MATCH(AE$6,'Inputs - Allowed'!$AI$6:$AT$6,0)) / INDEX('Inputs - Allowed'!$AU$8:$AU$158,MATCH($A119,'Inputs - Allowed'!$A$8:$A$158,0))*$X119,0)</f>
        <v>0</v>
      </c>
      <c r="AF119" s="116">
        <f>IFERROR(INDEX('Inputs - Allowed'!$AI$8:$AT$158,MATCH($A119,'Inputs - Allowed'!$A$8:$A$158,0),MATCH(AF$6,'Inputs - Allowed'!$AI$6:$AT$6,0)) / INDEX('Inputs - Allowed'!$AU$8:$AU$158,MATCH($A119,'Inputs - Allowed'!$A$8:$A$158,0))*$X119,0)</f>
        <v>0</v>
      </c>
      <c r="AG119" s="116">
        <f>IFERROR(INDEX('Inputs - Allowed'!$AI$8:$AT$158,MATCH($A119,'Inputs - Allowed'!$A$8:$A$158,0),MATCH(AG$6,'Inputs - Allowed'!$AI$6:$AT$6,0)) / INDEX('Inputs - Allowed'!$AU$8:$AU$158,MATCH($A119,'Inputs - Allowed'!$A$8:$A$158,0))*$X119,0)</f>
        <v>0</v>
      </c>
      <c r="AH119" s="116">
        <f>IFERROR(INDEX('Inputs - Allowed'!$AI$8:$AT$158,MATCH($A119,'Inputs - Allowed'!$A$8:$A$158,0),MATCH(AH$6,'Inputs - Allowed'!$AI$6:$AT$6,0)) / INDEX('Inputs - Allowed'!$AU$8:$AU$158,MATCH($A119,'Inputs - Allowed'!$A$8:$A$158,0))*$X119,0)</f>
        <v>0</v>
      </c>
      <c r="AI119" s="116">
        <f>IFERROR(INDEX('Inputs - Allowed'!$AI$8:$AT$158,MATCH($A119,'Inputs - Allowed'!$A$8:$A$158,0),MATCH(AI$6,'Inputs - Allowed'!$AI$6:$AT$6,0)) / INDEX('Inputs - Allowed'!$AU$8:$AU$158,MATCH($A119,'Inputs - Allowed'!$A$8:$A$158,0))*$X119,0)</f>
        <v>0</v>
      </c>
      <c r="AJ119" s="116">
        <f>IFERROR(INDEX('Inputs - Allowed'!$AI$8:$AT$158,MATCH($A119,'Inputs - Allowed'!$A$8:$A$158,0),MATCH(AJ$6,'Inputs - Allowed'!$AI$6:$AT$6,0)) / INDEX('Inputs - Allowed'!$AU$8:$AU$158,MATCH($A119,'Inputs - Allowed'!$A$8:$A$158,0))*$X119,0)</f>
        <v>0</v>
      </c>
      <c r="AK119" s="36"/>
    </row>
    <row r="120" spans="1:37">
      <c r="A120" s="42"/>
      <c r="B120" s="203"/>
      <c r="C120" s="203"/>
      <c r="D120" s="203"/>
      <c r="E120" s="203">
        <f>_xlfn.IFNA(INDEX('Inputs - Allowed'!$B$8:$AH$250,MATCH($A120,'Inputs - Allowed'!$A$8:$A$250,0),MATCH(E$6,'Inputs - Allowed'!$B$6:$AY$6,0)),0)</f>
        <v>0</v>
      </c>
      <c r="F120" s="203">
        <f>_xlfn.IFNA(INDEX('Inputs - Allowed'!$B$8:$AH$250,MATCH($A120,'Inputs - Allowed'!$A$8:$A$250,0),MATCH(F$6,'Inputs - Allowed'!$B$6:$AY$6,0)),0)</f>
        <v>0</v>
      </c>
      <c r="G120" s="203">
        <f>_xlfn.IFNA(INDEX('Inputs - Allowed'!$B$8:$AH$250,MATCH($A120,'Inputs - Allowed'!$A$8:$A$250,0),MATCH(G$6,'Inputs - Allowed'!$B$6:$AY$6,0)),0)</f>
        <v>0</v>
      </c>
      <c r="H120" s="203">
        <f>_xlfn.IFNA(INDEX('Inputs - Allowed'!$B$8:$AH$250,MATCH($A120,'Inputs - Allowed'!$A$8:$A$250,0),MATCH(H$6,'Inputs - Allowed'!$B$6:$AY$6,0)),0)</f>
        <v>0</v>
      </c>
      <c r="I120" s="203">
        <f>_xlfn.IFNA(INDEX('Inputs - Allowed'!$B$8:$AH$250,MATCH($A120,'Inputs - Allowed'!$A$8:$A$250,0),MATCH(I$6,'Inputs - Allowed'!$B$6:$AY$6,0)),0)</f>
        <v>0</v>
      </c>
      <c r="J120" s="203">
        <f t="shared" si="8"/>
        <v>0</v>
      </c>
      <c r="K120" s="203">
        <f t="shared" si="9"/>
        <v>0</v>
      </c>
      <c r="L120" s="203">
        <f>_xlfn.IFNA(INDEX('Inputs - Allowed'!$B$8:$AH$250,MATCH($A120,'Inputs - Allowed'!$A$8:$A$250,0),MATCH(L$6,'Inputs - Allowed'!$B$6:$AY$6,0)),0)</f>
        <v>0</v>
      </c>
      <c r="M120" s="203">
        <f>MAX(0,-_xlfn.IFNA(INDEX('Inputs - Actual'!$I$8:$O$158,MATCH($A120,'Inputs - Actual'!$A$8:$A$158,0),MATCH(M$6,'Inputs - Actual'!$I$6:$O$6,0))-INDEX('Inputs - Allowed'!$V$8:$AB$158,MATCH($A120,'Inputs - Allowed'!$A$8:$A$158,0),MATCH(M$6,'Inputs - Allowed'!$V$6:$AB$6,0)),0))</f>
        <v>0</v>
      </c>
      <c r="N120" s="129"/>
      <c r="O120" s="129"/>
      <c r="P120" s="129"/>
      <c r="Q120" s="129"/>
      <c r="R120" s="129"/>
      <c r="S120" s="129"/>
      <c r="T120" s="129"/>
      <c r="U120" s="129"/>
      <c r="V120" s="129"/>
      <c r="W120" s="129"/>
      <c r="X120" s="116">
        <f t="shared" si="10"/>
        <v>0</v>
      </c>
      <c r="Y120" s="76"/>
      <c r="Z120" s="76"/>
      <c r="AA120" s="116">
        <f>IFERROR(INDEX('Inputs - Allowed'!$AI$8:$AT$158,MATCH($A120,'Inputs - Allowed'!$A$8:$A$158,0),MATCH(AA$6,'Inputs - Allowed'!$AI$6:$AT$6,0)) / INDEX('Inputs - Allowed'!$AU$8:$AU$158,MATCH($A120,'Inputs - Allowed'!$A$8:$A$158,0))*$X120,0)</f>
        <v>0</v>
      </c>
      <c r="AB120" s="116">
        <f>IFERROR(INDEX('Inputs - Allowed'!$AI$8:$AT$158,MATCH($A120,'Inputs - Allowed'!$A$8:$A$158,0),MATCH(AB$6,'Inputs - Allowed'!$AI$6:$AT$6,0)) / INDEX('Inputs - Allowed'!$AU$8:$AU$158,MATCH($A120,'Inputs - Allowed'!$A$8:$A$158,0))*$X120,0)</f>
        <v>0</v>
      </c>
      <c r="AC120" s="116">
        <f>IFERROR(INDEX('Inputs - Allowed'!$AI$8:$AT$158,MATCH($A120,'Inputs - Allowed'!$A$8:$A$158,0),MATCH(AC$6,'Inputs - Allowed'!$AI$6:$AT$6,0)) / INDEX('Inputs - Allowed'!$AU$8:$AU$158,MATCH($A120,'Inputs - Allowed'!$A$8:$A$158,0))*$X120,0)</f>
        <v>0</v>
      </c>
      <c r="AD120" s="116">
        <f>IFERROR(INDEX('Inputs - Allowed'!$AI$8:$AT$158,MATCH($A120,'Inputs - Allowed'!$A$8:$A$158,0),MATCH(AD$6,'Inputs - Allowed'!$AI$6:$AT$6,0)) / INDEX('Inputs - Allowed'!$AU$8:$AU$158,MATCH($A120,'Inputs - Allowed'!$A$8:$A$158,0))*$X120,0)</f>
        <v>0</v>
      </c>
      <c r="AE120" s="116">
        <f>IFERROR(INDEX('Inputs - Allowed'!$AI$8:$AT$158,MATCH($A120,'Inputs - Allowed'!$A$8:$A$158,0),MATCH(AE$6,'Inputs - Allowed'!$AI$6:$AT$6,0)) / INDEX('Inputs - Allowed'!$AU$8:$AU$158,MATCH($A120,'Inputs - Allowed'!$A$8:$A$158,0))*$X120,0)</f>
        <v>0</v>
      </c>
      <c r="AF120" s="116">
        <f>IFERROR(INDEX('Inputs - Allowed'!$AI$8:$AT$158,MATCH($A120,'Inputs - Allowed'!$A$8:$A$158,0),MATCH(AF$6,'Inputs - Allowed'!$AI$6:$AT$6,0)) / INDEX('Inputs - Allowed'!$AU$8:$AU$158,MATCH($A120,'Inputs - Allowed'!$A$8:$A$158,0))*$X120,0)</f>
        <v>0</v>
      </c>
      <c r="AG120" s="116">
        <f>IFERROR(INDEX('Inputs - Allowed'!$AI$8:$AT$158,MATCH($A120,'Inputs - Allowed'!$A$8:$A$158,0),MATCH(AG$6,'Inputs - Allowed'!$AI$6:$AT$6,0)) / INDEX('Inputs - Allowed'!$AU$8:$AU$158,MATCH($A120,'Inputs - Allowed'!$A$8:$A$158,0))*$X120,0)</f>
        <v>0</v>
      </c>
      <c r="AH120" s="116">
        <f>IFERROR(INDEX('Inputs - Allowed'!$AI$8:$AT$158,MATCH($A120,'Inputs - Allowed'!$A$8:$A$158,0),MATCH(AH$6,'Inputs - Allowed'!$AI$6:$AT$6,0)) / INDEX('Inputs - Allowed'!$AU$8:$AU$158,MATCH($A120,'Inputs - Allowed'!$A$8:$A$158,0))*$X120,0)</f>
        <v>0</v>
      </c>
      <c r="AI120" s="116">
        <f>IFERROR(INDEX('Inputs - Allowed'!$AI$8:$AT$158,MATCH($A120,'Inputs - Allowed'!$A$8:$A$158,0),MATCH(AI$6,'Inputs - Allowed'!$AI$6:$AT$6,0)) / INDEX('Inputs - Allowed'!$AU$8:$AU$158,MATCH($A120,'Inputs - Allowed'!$A$8:$A$158,0))*$X120,0)</f>
        <v>0</v>
      </c>
      <c r="AJ120" s="116">
        <f>IFERROR(INDEX('Inputs - Allowed'!$AI$8:$AT$158,MATCH($A120,'Inputs - Allowed'!$A$8:$A$158,0),MATCH(AJ$6,'Inputs - Allowed'!$AI$6:$AT$6,0)) / INDEX('Inputs - Allowed'!$AU$8:$AU$158,MATCH($A120,'Inputs - Allowed'!$A$8:$A$158,0))*$X120,0)</f>
        <v>0</v>
      </c>
      <c r="AK120" s="36"/>
    </row>
    <row r="121" spans="1:37">
      <c r="A121" s="42"/>
      <c r="B121" s="203"/>
      <c r="C121" s="203"/>
      <c r="D121" s="203"/>
      <c r="E121" s="203">
        <f>_xlfn.IFNA(INDEX('Inputs - Allowed'!$B$8:$AH$250,MATCH($A121,'Inputs - Allowed'!$A$8:$A$250,0),MATCH(E$6,'Inputs - Allowed'!$B$6:$AY$6,0)),0)</f>
        <v>0</v>
      </c>
      <c r="F121" s="203">
        <f>_xlfn.IFNA(INDEX('Inputs - Allowed'!$B$8:$AH$250,MATCH($A121,'Inputs - Allowed'!$A$8:$A$250,0),MATCH(F$6,'Inputs - Allowed'!$B$6:$AY$6,0)),0)</f>
        <v>0</v>
      </c>
      <c r="G121" s="203">
        <f>_xlfn.IFNA(INDEX('Inputs - Allowed'!$B$8:$AH$250,MATCH($A121,'Inputs - Allowed'!$A$8:$A$250,0),MATCH(G$6,'Inputs - Allowed'!$B$6:$AY$6,0)),0)</f>
        <v>0</v>
      </c>
      <c r="H121" s="203">
        <f>_xlfn.IFNA(INDEX('Inputs - Allowed'!$B$8:$AH$250,MATCH($A121,'Inputs - Allowed'!$A$8:$A$250,0),MATCH(H$6,'Inputs - Allowed'!$B$6:$AY$6,0)),0)</f>
        <v>0</v>
      </c>
      <c r="I121" s="203">
        <f>_xlfn.IFNA(INDEX('Inputs - Allowed'!$B$8:$AH$250,MATCH($A121,'Inputs - Allowed'!$A$8:$A$250,0),MATCH(I$6,'Inputs - Allowed'!$B$6:$AY$6,0)),0)</f>
        <v>0</v>
      </c>
      <c r="J121" s="203">
        <f t="shared" si="8"/>
        <v>0</v>
      </c>
      <c r="K121" s="203">
        <f t="shared" si="9"/>
        <v>0</v>
      </c>
      <c r="L121" s="203">
        <f>_xlfn.IFNA(INDEX('Inputs - Allowed'!$B$8:$AH$250,MATCH($A121,'Inputs - Allowed'!$A$8:$A$250,0),MATCH(L$6,'Inputs - Allowed'!$B$6:$AY$6,0)),0)</f>
        <v>0</v>
      </c>
      <c r="M121" s="203">
        <f>MAX(0,-_xlfn.IFNA(INDEX('Inputs - Actual'!$I$8:$O$158,MATCH($A121,'Inputs - Actual'!$A$8:$A$158,0),MATCH(M$6,'Inputs - Actual'!$I$6:$O$6,0))-INDEX('Inputs - Allowed'!$V$8:$AB$158,MATCH($A121,'Inputs - Allowed'!$A$8:$A$158,0),MATCH(M$6,'Inputs - Allowed'!$V$6:$AB$6,0)),0))</f>
        <v>0</v>
      </c>
      <c r="N121" s="129"/>
      <c r="O121" s="129"/>
      <c r="P121" s="129"/>
      <c r="Q121" s="129"/>
      <c r="R121" s="129"/>
      <c r="S121" s="129"/>
      <c r="T121" s="129"/>
      <c r="U121" s="129"/>
      <c r="V121" s="129"/>
      <c r="W121" s="129"/>
      <c r="X121" s="116">
        <f t="shared" si="10"/>
        <v>0</v>
      </c>
      <c r="Y121" s="76"/>
      <c r="Z121" s="76"/>
      <c r="AA121" s="116">
        <f>IFERROR(INDEX('Inputs - Allowed'!$AI$8:$AT$158,MATCH($A121,'Inputs - Allowed'!$A$8:$A$158,0),MATCH(AA$6,'Inputs - Allowed'!$AI$6:$AT$6,0)) / INDEX('Inputs - Allowed'!$AU$8:$AU$158,MATCH($A121,'Inputs - Allowed'!$A$8:$A$158,0))*$X121,0)</f>
        <v>0</v>
      </c>
      <c r="AB121" s="116">
        <f>IFERROR(INDEX('Inputs - Allowed'!$AI$8:$AT$158,MATCH($A121,'Inputs - Allowed'!$A$8:$A$158,0),MATCH(AB$6,'Inputs - Allowed'!$AI$6:$AT$6,0)) / INDEX('Inputs - Allowed'!$AU$8:$AU$158,MATCH($A121,'Inputs - Allowed'!$A$8:$A$158,0))*$X121,0)</f>
        <v>0</v>
      </c>
      <c r="AC121" s="116">
        <f>IFERROR(INDEX('Inputs - Allowed'!$AI$8:$AT$158,MATCH($A121,'Inputs - Allowed'!$A$8:$A$158,0),MATCH(AC$6,'Inputs - Allowed'!$AI$6:$AT$6,0)) / INDEX('Inputs - Allowed'!$AU$8:$AU$158,MATCH($A121,'Inputs - Allowed'!$A$8:$A$158,0))*$X121,0)</f>
        <v>0</v>
      </c>
      <c r="AD121" s="116">
        <f>IFERROR(INDEX('Inputs - Allowed'!$AI$8:$AT$158,MATCH($A121,'Inputs - Allowed'!$A$8:$A$158,0),MATCH(AD$6,'Inputs - Allowed'!$AI$6:$AT$6,0)) / INDEX('Inputs - Allowed'!$AU$8:$AU$158,MATCH($A121,'Inputs - Allowed'!$A$8:$A$158,0))*$X121,0)</f>
        <v>0</v>
      </c>
      <c r="AE121" s="116">
        <f>IFERROR(INDEX('Inputs - Allowed'!$AI$8:$AT$158,MATCH($A121,'Inputs - Allowed'!$A$8:$A$158,0),MATCH(AE$6,'Inputs - Allowed'!$AI$6:$AT$6,0)) / INDEX('Inputs - Allowed'!$AU$8:$AU$158,MATCH($A121,'Inputs - Allowed'!$A$8:$A$158,0))*$X121,0)</f>
        <v>0</v>
      </c>
      <c r="AF121" s="116">
        <f>IFERROR(INDEX('Inputs - Allowed'!$AI$8:$AT$158,MATCH($A121,'Inputs - Allowed'!$A$8:$A$158,0),MATCH(AF$6,'Inputs - Allowed'!$AI$6:$AT$6,0)) / INDEX('Inputs - Allowed'!$AU$8:$AU$158,MATCH($A121,'Inputs - Allowed'!$A$8:$A$158,0))*$X121,0)</f>
        <v>0</v>
      </c>
      <c r="AG121" s="116">
        <f>IFERROR(INDEX('Inputs - Allowed'!$AI$8:$AT$158,MATCH($A121,'Inputs - Allowed'!$A$8:$A$158,0),MATCH(AG$6,'Inputs - Allowed'!$AI$6:$AT$6,0)) / INDEX('Inputs - Allowed'!$AU$8:$AU$158,MATCH($A121,'Inputs - Allowed'!$A$8:$A$158,0))*$X121,0)</f>
        <v>0</v>
      </c>
      <c r="AH121" s="116">
        <f>IFERROR(INDEX('Inputs - Allowed'!$AI$8:$AT$158,MATCH($A121,'Inputs - Allowed'!$A$8:$A$158,0),MATCH(AH$6,'Inputs - Allowed'!$AI$6:$AT$6,0)) / INDEX('Inputs - Allowed'!$AU$8:$AU$158,MATCH($A121,'Inputs - Allowed'!$A$8:$A$158,0))*$X121,0)</f>
        <v>0</v>
      </c>
      <c r="AI121" s="116">
        <f>IFERROR(INDEX('Inputs - Allowed'!$AI$8:$AT$158,MATCH($A121,'Inputs - Allowed'!$A$8:$A$158,0),MATCH(AI$6,'Inputs - Allowed'!$AI$6:$AT$6,0)) / INDEX('Inputs - Allowed'!$AU$8:$AU$158,MATCH($A121,'Inputs - Allowed'!$A$8:$A$158,0))*$X121,0)</f>
        <v>0</v>
      </c>
      <c r="AJ121" s="116">
        <f>IFERROR(INDEX('Inputs - Allowed'!$AI$8:$AT$158,MATCH($A121,'Inputs - Allowed'!$A$8:$A$158,0),MATCH(AJ$6,'Inputs - Allowed'!$AI$6:$AT$6,0)) / INDEX('Inputs - Allowed'!$AU$8:$AU$158,MATCH($A121,'Inputs - Allowed'!$A$8:$A$158,0))*$X121,0)</f>
        <v>0</v>
      </c>
      <c r="AK121" s="36"/>
    </row>
    <row r="122" spans="1:37">
      <c r="A122" s="42"/>
      <c r="B122" s="203"/>
      <c r="C122" s="203"/>
      <c r="D122" s="203"/>
      <c r="E122" s="203">
        <f>_xlfn.IFNA(INDEX('Inputs - Allowed'!$B$8:$AH$250,MATCH($A122,'Inputs - Allowed'!$A$8:$A$250,0),MATCH(E$6,'Inputs - Allowed'!$B$6:$AY$6,0)),0)</f>
        <v>0</v>
      </c>
      <c r="F122" s="203">
        <f>_xlfn.IFNA(INDEX('Inputs - Allowed'!$B$8:$AH$250,MATCH($A122,'Inputs - Allowed'!$A$8:$A$250,0),MATCH(F$6,'Inputs - Allowed'!$B$6:$AY$6,0)),0)</f>
        <v>0</v>
      </c>
      <c r="G122" s="203">
        <f>_xlfn.IFNA(INDEX('Inputs - Allowed'!$B$8:$AH$250,MATCH($A122,'Inputs - Allowed'!$A$8:$A$250,0),MATCH(G$6,'Inputs - Allowed'!$B$6:$AY$6,0)),0)</f>
        <v>0</v>
      </c>
      <c r="H122" s="203">
        <f>_xlfn.IFNA(INDEX('Inputs - Allowed'!$B$8:$AH$250,MATCH($A122,'Inputs - Allowed'!$A$8:$A$250,0),MATCH(H$6,'Inputs - Allowed'!$B$6:$AY$6,0)),0)</f>
        <v>0</v>
      </c>
      <c r="I122" s="203">
        <f>_xlfn.IFNA(INDEX('Inputs - Allowed'!$B$8:$AH$250,MATCH($A122,'Inputs - Allowed'!$A$8:$A$250,0),MATCH(I$6,'Inputs - Allowed'!$B$6:$AY$6,0)),0)</f>
        <v>0</v>
      </c>
      <c r="J122" s="203">
        <f t="shared" si="8"/>
        <v>0</v>
      </c>
      <c r="K122" s="203">
        <f t="shared" si="9"/>
        <v>0</v>
      </c>
      <c r="L122" s="203">
        <f>_xlfn.IFNA(INDEX('Inputs - Allowed'!$B$8:$AH$250,MATCH($A122,'Inputs - Allowed'!$A$8:$A$250,0),MATCH(L$6,'Inputs - Allowed'!$B$6:$AY$6,0)),0)</f>
        <v>0</v>
      </c>
      <c r="M122" s="203">
        <f>MAX(0,-_xlfn.IFNA(INDEX('Inputs - Actual'!$I$8:$O$158,MATCH($A122,'Inputs - Actual'!$A$8:$A$158,0),MATCH(M$6,'Inputs - Actual'!$I$6:$O$6,0))-INDEX('Inputs - Allowed'!$V$8:$AB$158,MATCH($A122,'Inputs - Allowed'!$A$8:$A$158,0),MATCH(M$6,'Inputs - Allowed'!$V$6:$AB$6,0)),0))</f>
        <v>0</v>
      </c>
      <c r="N122" s="129"/>
      <c r="O122" s="129"/>
      <c r="P122" s="129"/>
      <c r="Q122" s="129"/>
      <c r="R122" s="129"/>
      <c r="S122" s="129"/>
      <c r="T122" s="129"/>
      <c r="U122" s="129"/>
      <c r="V122" s="129"/>
      <c r="W122" s="129"/>
      <c r="X122" s="116">
        <f t="shared" si="10"/>
        <v>0</v>
      </c>
      <c r="Y122" s="76"/>
      <c r="Z122" s="76"/>
      <c r="AA122" s="116">
        <f>IFERROR(INDEX('Inputs - Allowed'!$AI$8:$AT$158,MATCH($A122,'Inputs - Allowed'!$A$8:$A$158,0),MATCH(AA$6,'Inputs - Allowed'!$AI$6:$AT$6,0)) / INDEX('Inputs - Allowed'!$AU$8:$AU$158,MATCH($A122,'Inputs - Allowed'!$A$8:$A$158,0))*$X122,0)</f>
        <v>0</v>
      </c>
      <c r="AB122" s="116">
        <f>IFERROR(INDEX('Inputs - Allowed'!$AI$8:$AT$158,MATCH($A122,'Inputs - Allowed'!$A$8:$A$158,0),MATCH(AB$6,'Inputs - Allowed'!$AI$6:$AT$6,0)) / INDEX('Inputs - Allowed'!$AU$8:$AU$158,MATCH($A122,'Inputs - Allowed'!$A$8:$A$158,0))*$X122,0)</f>
        <v>0</v>
      </c>
      <c r="AC122" s="116">
        <f>IFERROR(INDEX('Inputs - Allowed'!$AI$8:$AT$158,MATCH($A122,'Inputs - Allowed'!$A$8:$A$158,0),MATCH(AC$6,'Inputs - Allowed'!$AI$6:$AT$6,0)) / INDEX('Inputs - Allowed'!$AU$8:$AU$158,MATCH($A122,'Inputs - Allowed'!$A$8:$A$158,0))*$X122,0)</f>
        <v>0</v>
      </c>
      <c r="AD122" s="116">
        <f>IFERROR(INDEX('Inputs - Allowed'!$AI$8:$AT$158,MATCH($A122,'Inputs - Allowed'!$A$8:$A$158,0),MATCH(AD$6,'Inputs - Allowed'!$AI$6:$AT$6,0)) / INDEX('Inputs - Allowed'!$AU$8:$AU$158,MATCH($A122,'Inputs - Allowed'!$A$8:$A$158,0))*$X122,0)</f>
        <v>0</v>
      </c>
      <c r="AE122" s="116">
        <f>IFERROR(INDEX('Inputs - Allowed'!$AI$8:$AT$158,MATCH($A122,'Inputs - Allowed'!$A$8:$A$158,0),MATCH(AE$6,'Inputs - Allowed'!$AI$6:$AT$6,0)) / INDEX('Inputs - Allowed'!$AU$8:$AU$158,MATCH($A122,'Inputs - Allowed'!$A$8:$A$158,0))*$X122,0)</f>
        <v>0</v>
      </c>
      <c r="AF122" s="116">
        <f>IFERROR(INDEX('Inputs - Allowed'!$AI$8:$AT$158,MATCH($A122,'Inputs - Allowed'!$A$8:$A$158,0),MATCH(AF$6,'Inputs - Allowed'!$AI$6:$AT$6,0)) / INDEX('Inputs - Allowed'!$AU$8:$AU$158,MATCH($A122,'Inputs - Allowed'!$A$8:$A$158,0))*$X122,0)</f>
        <v>0</v>
      </c>
      <c r="AG122" s="116">
        <f>IFERROR(INDEX('Inputs - Allowed'!$AI$8:$AT$158,MATCH($A122,'Inputs - Allowed'!$A$8:$A$158,0),MATCH(AG$6,'Inputs - Allowed'!$AI$6:$AT$6,0)) / INDEX('Inputs - Allowed'!$AU$8:$AU$158,MATCH($A122,'Inputs - Allowed'!$A$8:$A$158,0))*$X122,0)</f>
        <v>0</v>
      </c>
      <c r="AH122" s="116">
        <f>IFERROR(INDEX('Inputs - Allowed'!$AI$8:$AT$158,MATCH($A122,'Inputs - Allowed'!$A$8:$A$158,0),MATCH(AH$6,'Inputs - Allowed'!$AI$6:$AT$6,0)) / INDEX('Inputs - Allowed'!$AU$8:$AU$158,MATCH($A122,'Inputs - Allowed'!$A$8:$A$158,0))*$X122,0)</f>
        <v>0</v>
      </c>
      <c r="AI122" s="116">
        <f>IFERROR(INDEX('Inputs - Allowed'!$AI$8:$AT$158,MATCH($A122,'Inputs - Allowed'!$A$8:$A$158,0),MATCH(AI$6,'Inputs - Allowed'!$AI$6:$AT$6,0)) / INDEX('Inputs - Allowed'!$AU$8:$AU$158,MATCH($A122,'Inputs - Allowed'!$A$8:$A$158,0))*$X122,0)</f>
        <v>0</v>
      </c>
      <c r="AJ122" s="116">
        <f>IFERROR(INDEX('Inputs - Allowed'!$AI$8:$AT$158,MATCH($A122,'Inputs - Allowed'!$A$8:$A$158,0),MATCH(AJ$6,'Inputs - Allowed'!$AI$6:$AT$6,0)) / INDEX('Inputs - Allowed'!$AU$8:$AU$158,MATCH($A122,'Inputs - Allowed'!$A$8:$A$158,0))*$X122,0)</f>
        <v>0</v>
      </c>
      <c r="AK122" s="36"/>
    </row>
    <row r="123" spans="1:37">
      <c r="A123" s="42"/>
      <c r="B123" s="203"/>
      <c r="C123" s="203"/>
      <c r="D123" s="203"/>
      <c r="E123" s="203">
        <f>_xlfn.IFNA(INDEX('Inputs - Allowed'!$B$8:$AH$250,MATCH($A123,'Inputs - Allowed'!$A$8:$A$250,0),MATCH(E$6,'Inputs - Allowed'!$B$6:$AY$6,0)),0)</f>
        <v>0</v>
      </c>
      <c r="F123" s="203">
        <f>_xlfn.IFNA(INDEX('Inputs - Allowed'!$B$8:$AH$250,MATCH($A123,'Inputs - Allowed'!$A$8:$A$250,0),MATCH(F$6,'Inputs - Allowed'!$B$6:$AY$6,0)),0)</f>
        <v>0</v>
      </c>
      <c r="G123" s="203">
        <f>_xlfn.IFNA(INDEX('Inputs - Allowed'!$B$8:$AH$250,MATCH($A123,'Inputs - Allowed'!$A$8:$A$250,0),MATCH(G$6,'Inputs - Allowed'!$B$6:$AY$6,0)),0)</f>
        <v>0</v>
      </c>
      <c r="H123" s="203">
        <f>_xlfn.IFNA(INDEX('Inputs - Allowed'!$B$8:$AH$250,MATCH($A123,'Inputs - Allowed'!$A$8:$A$250,0),MATCH(H$6,'Inputs - Allowed'!$B$6:$AY$6,0)),0)</f>
        <v>0</v>
      </c>
      <c r="I123" s="203">
        <f>_xlfn.IFNA(INDEX('Inputs - Allowed'!$B$8:$AH$250,MATCH($A123,'Inputs - Allowed'!$A$8:$A$250,0),MATCH(I$6,'Inputs - Allowed'!$B$6:$AY$6,0)),0)</f>
        <v>0</v>
      </c>
      <c r="J123" s="203">
        <f t="shared" si="8"/>
        <v>0</v>
      </c>
      <c r="K123" s="203">
        <f t="shared" si="9"/>
        <v>0</v>
      </c>
      <c r="L123" s="203">
        <f>_xlfn.IFNA(INDEX('Inputs - Allowed'!$B$8:$AH$250,MATCH($A123,'Inputs - Allowed'!$A$8:$A$250,0),MATCH(L$6,'Inputs - Allowed'!$B$6:$AY$6,0)),0)</f>
        <v>0</v>
      </c>
      <c r="M123" s="203">
        <f>MAX(0,-_xlfn.IFNA(INDEX('Inputs - Actual'!$I$8:$O$158,MATCH($A123,'Inputs - Actual'!$A$8:$A$158,0),MATCH(M$6,'Inputs - Actual'!$I$6:$O$6,0))-INDEX('Inputs - Allowed'!$V$8:$AB$158,MATCH($A123,'Inputs - Allowed'!$A$8:$A$158,0),MATCH(M$6,'Inputs - Allowed'!$V$6:$AB$6,0)),0))</f>
        <v>0</v>
      </c>
      <c r="N123" s="129"/>
      <c r="O123" s="129"/>
      <c r="P123" s="129"/>
      <c r="Q123" s="129"/>
      <c r="R123" s="129"/>
      <c r="S123" s="129"/>
      <c r="T123" s="129"/>
      <c r="U123" s="129"/>
      <c r="V123" s="129"/>
      <c r="W123" s="129"/>
      <c r="X123" s="116">
        <f t="shared" si="10"/>
        <v>0</v>
      </c>
      <c r="Y123" s="76"/>
      <c r="Z123" s="76"/>
      <c r="AA123" s="116">
        <f>IFERROR(INDEX('Inputs - Allowed'!$AI$8:$AT$158,MATCH($A123,'Inputs - Allowed'!$A$8:$A$158,0),MATCH(AA$6,'Inputs - Allowed'!$AI$6:$AT$6,0)) / INDEX('Inputs - Allowed'!$AU$8:$AU$158,MATCH($A123,'Inputs - Allowed'!$A$8:$A$158,0))*$X123,0)</f>
        <v>0</v>
      </c>
      <c r="AB123" s="116">
        <f>IFERROR(INDEX('Inputs - Allowed'!$AI$8:$AT$158,MATCH($A123,'Inputs - Allowed'!$A$8:$A$158,0),MATCH(AB$6,'Inputs - Allowed'!$AI$6:$AT$6,0)) / INDEX('Inputs - Allowed'!$AU$8:$AU$158,MATCH($A123,'Inputs - Allowed'!$A$8:$A$158,0))*$X123,0)</f>
        <v>0</v>
      </c>
      <c r="AC123" s="116">
        <f>IFERROR(INDEX('Inputs - Allowed'!$AI$8:$AT$158,MATCH($A123,'Inputs - Allowed'!$A$8:$A$158,0),MATCH(AC$6,'Inputs - Allowed'!$AI$6:$AT$6,0)) / INDEX('Inputs - Allowed'!$AU$8:$AU$158,MATCH($A123,'Inputs - Allowed'!$A$8:$A$158,0))*$X123,0)</f>
        <v>0</v>
      </c>
      <c r="AD123" s="116">
        <f>IFERROR(INDEX('Inputs - Allowed'!$AI$8:$AT$158,MATCH($A123,'Inputs - Allowed'!$A$8:$A$158,0),MATCH(AD$6,'Inputs - Allowed'!$AI$6:$AT$6,0)) / INDEX('Inputs - Allowed'!$AU$8:$AU$158,MATCH($A123,'Inputs - Allowed'!$A$8:$A$158,0))*$X123,0)</f>
        <v>0</v>
      </c>
      <c r="AE123" s="116">
        <f>IFERROR(INDEX('Inputs - Allowed'!$AI$8:$AT$158,MATCH($A123,'Inputs - Allowed'!$A$8:$A$158,0),MATCH(AE$6,'Inputs - Allowed'!$AI$6:$AT$6,0)) / INDEX('Inputs - Allowed'!$AU$8:$AU$158,MATCH($A123,'Inputs - Allowed'!$A$8:$A$158,0))*$X123,0)</f>
        <v>0</v>
      </c>
      <c r="AF123" s="116">
        <f>IFERROR(INDEX('Inputs - Allowed'!$AI$8:$AT$158,MATCH($A123,'Inputs - Allowed'!$A$8:$A$158,0),MATCH(AF$6,'Inputs - Allowed'!$AI$6:$AT$6,0)) / INDEX('Inputs - Allowed'!$AU$8:$AU$158,MATCH($A123,'Inputs - Allowed'!$A$8:$A$158,0))*$X123,0)</f>
        <v>0</v>
      </c>
      <c r="AG123" s="116">
        <f>IFERROR(INDEX('Inputs - Allowed'!$AI$8:$AT$158,MATCH($A123,'Inputs - Allowed'!$A$8:$A$158,0),MATCH(AG$6,'Inputs - Allowed'!$AI$6:$AT$6,0)) / INDEX('Inputs - Allowed'!$AU$8:$AU$158,MATCH($A123,'Inputs - Allowed'!$A$8:$A$158,0))*$X123,0)</f>
        <v>0</v>
      </c>
      <c r="AH123" s="116">
        <f>IFERROR(INDEX('Inputs - Allowed'!$AI$8:$AT$158,MATCH($A123,'Inputs - Allowed'!$A$8:$A$158,0),MATCH(AH$6,'Inputs - Allowed'!$AI$6:$AT$6,0)) / INDEX('Inputs - Allowed'!$AU$8:$AU$158,MATCH($A123,'Inputs - Allowed'!$A$8:$A$158,0))*$X123,0)</f>
        <v>0</v>
      </c>
      <c r="AI123" s="116">
        <f>IFERROR(INDEX('Inputs - Allowed'!$AI$8:$AT$158,MATCH($A123,'Inputs - Allowed'!$A$8:$A$158,0),MATCH(AI$6,'Inputs - Allowed'!$AI$6:$AT$6,0)) / INDEX('Inputs - Allowed'!$AU$8:$AU$158,MATCH($A123,'Inputs - Allowed'!$A$8:$A$158,0))*$X123,0)</f>
        <v>0</v>
      </c>
      <c r="AJ123" s="116">
        <f>IFERROR(INDEX('Inputs - Allowed'!$AI$8:$AT$158,MATCH($A123,'Inputs - Allowed'!$A$8:$A$158,0),MATCH(AJ$6,'Inputs - Allowed'!$AI$6:$AT$6,0)) / INDEX('Inputs - Allowed'!$AU$8:$AU$158,MATCH($A123,'Inputs - Allowed'!$A$8:$A$158,0))*$X123,0)</f>
        <v>0</v>
      </c>
      <c r="AK123" s="36"/>
    </row>
    <row r="124" spans="1:37">
      <c r="A124" s="42"/>
      <c r="B124" s="203"/>
      <c r="C124" s="203"/>
      <c r="D124" s="203"/>
      <c r="E124" s="203">
        <f>_xlfn.IFNA(INDEX('Inputs - Allowed'!$B$8:$AH$250,MATCH($A124,'Inputs - Allowed'!$A$8:$A$250,0),MATCH(E$6,'Inputs - Allowed'!$B$6:$AY$6,0)),0)</f>
        <v>0</v>
      </c>
      <c r="F124" s="203">
        <f>_xlfn.IFNA(INDEX('Inputs - Allowed'!$B$8:$AH$250,MATCH($A124,'Inputs - Allowed'!$A$8:$A$250,0),MATCH(F$6,'Inputs - Allowed'!$B$6:$AY$6,0)),0)</f>
        <v>0</v>
      </c>
      <c r="G124" s="203">
        <f>_xlfn.IFNA(INDEX('Inputs - Allowed'!$B$8:$AH$250,MATCH($A124,'Inputs - Allowed'!$A$8:$A$250,0),MATCH(G$6,'Inputs - Allowed'!$B$6:$AY$6,0)),0)</f>
        <v>0</v>
      </c>
      <c r="H124" s="203">
        <f>_xlfn.IFNA(INDEX('Inputs - Allowed'!$B$8:$AH$250,MATCH($A124,'Inputs - Allowed'!$A$8:$A$250,0),MATCH(H$6,'Inputs - Allowed'!$B$6:$AY$6,0)),0)</f>
        <v>0</v>
      </c>
      <c r="I124" s="203">
        <f>_xlfn.IFNA(INDEX('Inputs - Allowed'!$B$8:$AH$250,MATCH($A124,'Inputs - Allowed'!$A$8:$A$250,0),MATCH(I$6,'Inputs - Allowed'!$B$6:$AY$6,0)),0)</f>
        <v>0</v>
      </c>
      <c r="J124" s="203">
        <f t="shared" si="8"/>
        <v>0</v>
      </c>
      <c r="K124" s="203">
        <f t="shared" si="9"/>
        <v>0</v>
      </c>
      <c r="L124" s="203">
        <f>_xlfn.IFNA(INDEX('Inputs - Allowed'!$B$8:$AH$250,MATCH($A124,'Inputs - Allowed'!$A$8:$A$250,0),MATCH(L$6,'Inputs - Allowed'!$B$6:$AY$6,0)),0)</f>
        <v>0</v>
      </c>
      <c r="M124" s="203">
        <f>MAX(0,-_xlfn.IFNA(INDEX('Inputs - Actual'!$I$8:$O$158,MATCH($A124,'Inputs - Actual'!$A$8:$A$158,0),MATCH(M$6,'Inputs - Actual'!$I$6:$O$6,0))-INDEX('Inputs - Allowed'!$V$8:$AB$158,MATCH($A124,'Inputs - Allowed'!$A$8:$A$158,0),MATCH(M$6,'Inputs - Allowed'!$V$6:$AB$6,0)),0))</f>
        <v>0</v>
      </c>
      <c r="N124" s="129"/>
      <c r="O124" s="129"/>
      <c r="P124" s="129"/>
      <c r="Q124" s="129"/>
      <c r="R124" s="129"/>
      <c r="S124" s="129"/>
      <c r="T124" s="129"/>
      <c r="U124" s="129"/>
      <c r="V124" s="129"/>
      <c r="W124" s="129"/>
      <c r="X124" s="116">
        <f t="shared" si="10"/>
        <v>0</v>
      </c>
      <c r="Y124" s="76"/>
      <c r="Z124" s="76"/>
      <c r="AA124" s="116">
        <f>IFERROR(INDEX('Inputs - Allowed'!$AI$8:$AT$158,MATCH($A124,'Inputs - Allowed'!$A$8:$A$158,0),MATCH(AA$6,'Inputs - Allowed'!$AI$6:$AT$6,0)) / INDEX('Inputs - Allowed'!$AU$8:$AU$158,MATCH($A124,'Inputs - Allowed'!$A$8:$A$158,0))*$X124,0)</f>
        <v>0</v>
      </c>
      <c r="AB124" s="116">
        <f>IFERROR(INDEX('Inputs - Allowed'!$AI$8:$AT$158,MATCH($A124,'Inputs - Allowed'!$A$8:$A$158,0),MATCH(AB$6,'Inputs - Allowed'!$AI$6:$AT$6,0)) / INDEX('Inputs - Allowed'!$AU$8:$AU$158,MATCH($A124,'Inputs - Allowed'!$A$8:$A$158,0))*$X124,0)</f>
        <v>0</v>
      </c>
      <c r="AC124" s="116">
        <f>IFERROR(INDEX('Inputs - Allowed'!$AI$8:$AT$158,MATCH($A124,'Inputs - Allowed'!$A$8:$A$158,0),MATCH(AC$6,'Inputs - Allowed'!$AI$6:$AT$6,0)) / INDEX('Inputs - Allowed'!$AU$8:$AU$158,MATCH($A124,'Inputs - Allowed'!$A$8:$A$158,0))*$X124,0)</f>
        <v>0</v>
      </c>
      <c r="AD124" s="116">
        <f>IFERROR(INDEX('Inputs - Allowed'!$AI$8:$AT$158,MATCH($A124,'Inputs - Allowed'!$A$8:$A$158,0),MATCH(AD$6,'Inputs - Allowed'!$AI$6:$AT$6,0)) / INDEX('Inputs - Allowed'!$AU$8:$AU$158,MATCH($A124,'Inputs - Allowed'!$A$8:$A$158,0))*$X124,0)</f>
        <v>0</v>
      </c>
      <c r="AE124" s="116">
        <f>IFERROR(INDEX('Inputs - Allowed'!$AI$8:$AT$158,MATCH($A124,'Inputs - Allowed'!$A$8:$A$158,0),MATCH(AE$6,'Inputs - Allowed'!$AI$6:$AT$6,0)) / INDEX('Inputs - Allowed'!$AU$8:$AU$158,MATCH($A124,'Inputs - Allowed'!$A$8:$A$158,0))*$X124,0)</f>
        <v>0</v>
      </c>
      <c r="AF124" s="116">
        <f>IFERROR(INDEX('Inputs - Allowed'!$AI$8:$AT$158,MATCH($A124,'Inputs - Allowed'!$A$8:$A$158,0),MATCH(AF$6,'Inputs - Allowed'!$AI$6:$AT$6,0)) / INDEX('Inputs - Allowed'!$AU$8:$AU$158,MATCH($A124,'Inputs - Allowed'!$A$8:$A$158,0))*$X124,0)</f>
        <v>0</v>
      </c>
      <c r="AG124" s="116">
        <f>IFERROR(INDEX('Inputs - Allowed'!$AI$8:$AT$158,MATCH($A124,'Inputs - Allowed'!$A$8:$A$158,0),MATCH(AG$6,'Inputs - Allowed'!$AI$6:$AT$6,0)) / INDEX('Inputs - Allowed'!$AU$8:$AU$158,MATCH($A124,'Inputs - Allowed'!$A$8:$A$158,0))*$X124,0)</f>
        <v>0</v>
      </c>
      <c r="AH124" s="116">
        <f>IFERROR(INDEX('Inputs - Allowed'!$AI$8:$AT$158,MATCH($A124,'Inputs - Allowed'!$A$8:$A$158,0),MATCH(AH$6,'Inputs - Allowed'!$AI$6:$AT$6,0)) / INDEX('Inputs - Allowed'!$AU$8:$AU$158,MATCH($A124,'Inputs - Allowed'!$A$8:$A$158,0))*$X124,0)</f>
        <v>0</v>
      </c>
      <c r="AI124" s="116">
        <f>IFERROR(INDEX('Inputs - Allowed'!$AI$8:$AT$158,MATCH($A124,'Inputs - Allowed'!$A$8:$A$158,0),MATCH(AI$6,'Inputs - Allowed'!$AI$6:$AT$6,0)) / INDEX('Inputs - Allowed'!$AU$8:$AU$158,MATCH($A124,'Inputs - Allowed'!$A$8:$A$158,0))*$X124,0)</f>
        <v>0</v>
      </c>
      <c r="AJ124" s="116">
        <f>IFERROR(INDEX('Inputs - Allowed'!$AI$8:$AT$158,MATCH($A124,'Inputs - Allowed'!$A$8:$A$158,0),MATCH(AJ$6,'Inputs - Allowed'!$AI$6:$AT$6,0)) / INDEX('Inputs - Allowed'!$AU$8:$AU$158,MATCH($A124,'Inputs - Allowed'!$A$8:$A$158,0))*$X124,0)</f>
        <v>0</v>
      </c>
      <c r="AK124" s="36"/>
    </row>
    <row r="125" spans="1:37">
      <c r="A125" s="42"/>
      <c r="B125" s="203"/>
      <c r="C125" s="203"/>
      <c r="D125" s="203"/>
      <c r="E125" s="203">
        <f>_xlfn.IFNA(INDEX('Inputs - Allowed'!$B$8:$AH$250,MATCH($A125,'Inputs - Allowed'!$A$8:$A$250,0),MATCH(E$6,'Inputs - Allowed'!$B$6:$AY$6,0)),0)</f>
        <v>0</v>
      </c>
      <c r="F125" s="203">
        <f>_xlfn.IFNA(INDEX('Inputs - Allowed'!$B$8:$AH$250,MATCH($A125,'Inputs - Allowed'!$A$8:$A$250,0),MATCH(F$6,'Inputs - Allowed'!$B$6:$AY$6,0)),0)</f>
        <v>0</v>
      </c>
      <c r="G125" s="203">
        <f>_xlfn.IFNA(INDEX('Inputs - Allowed'!$B$8:$AH$250,MATCH($A125,'Inputs - Allowed'!$A$8:$A$250,0),MATCH(G$6,'Inputs - Allowed'!$B$6:$AY$6,0)),0)</f>
        <v>0</v>
      </c>
      <c r="H125" s="203">
        <f>_xlfn.IFNA(INDEX('Inputs - Allowed'!$B$8:$AH$250,MATCH($A125,'Inputs - Allowed'!$A$8:$A$250,0),MATCH(H$6,'Inputs - Allowed'!$B$6:$AY$6,0)),0)</f>
        <v>0</v>
      </c>
      <c r="I125" s="203">
        <f>_xlfn.IFNA(INDEX('Inputs - Allowed'!$B$8:$AH$250,MATCH($A125,'Inputs - Allowed'!$A$8:$A$250,0),MATCH(I$6,'Inputs - Allowed'!$B$6:$AY$6,0)),0)</f>
        <v>0</v>
      </c>
      <c r="J125" s="203">
        <f t="shared" si="8"/>
        <v>0</v>
      </c>
      <c r="K125" s="203">
        <f t="shared" si="9"/>
        <v>0</v>
      </c>
      <c r="L125" s="203">
        <f>_xlfn.IFNA(INDEX('Inputs - Allowed'!$B$8:$AH$250,MATCH($A125,'Inputs - Allowed'!$A$8:$A$250,0),MATCH(L$6,'Inputs - Allowed'!$B$6:$AY$6,0)),0)</f>
        <v>0</v>
      </c>
      <c r="M125" s="203">
        <f>MAX(0,-_xlfn.IFNA(INDEX('Inputs - Actual'!$I$8:$O$158,MATCH($A125,'Inputs - Actual'!$A$8:$A$158,0),MATCH(M$6,'Inputs - Actual'!$I$6:$O$6,0))-INDEX('Inputs - Allowed'!$V$8:$AB$158,MATCH($A125,'Inputs - Allowed'!$A$8:$A$158,0),MATCH(M$6,'Inputs - Allowed'!$V$6:$AB$6,0)),0))</f>
        <v>0</v>
      </c>
      <c r="N125" s="129"/>
      <c r="O125" s="129"/>
      <c r="P125" s="129"/>
      <c r="Q125" s="129"/>
      <c r="R125" s="129"/>
      <c r="S125" s="129"/>
      <c r="T125" s="129"/>
      <c r="U125" s="129"/>
      <c r="V125" s="129"/>
      <c r="W125" s="129"/>
      <c r="X125" s="116">
        <f t="shared" si="10"/>
        <v>0</v>
      </c>
      <c r="Y125" s="76"/>
      <c r="Z125" s="76"/>
      <c r="AA125" s="116">
        <f>IFERROR(INDEX('Inputs - Allowed'!$AI$8:$AT$158,MATCH($A125,'Inputs - Allowed'!$A$8:$A$158,0),MATCH(AA$6,'Inputs - Allowed'!$AI$6:$AT$6,0)) / INDEX('Inputs - Allowed'!$AU$8:$AU$158,MATCH($A125,'Inputs - Allowed'!$A$8:$A$158,0))*$X125,0)</f>
        <v>0</v>
      </c>
      <c r="AB125" s="116">
        <f>IFERROR(INDEX('Inputs - Allowed'!$AI$8:$AT$158,MATCH($A125,'Inputs - Allowed'!$A$8:$A$158,0),MATCH(AB$6,'Inputs - Allowed'!$AI$6:$AT$6,0)) / INDEX('Inputs - Allowed'!$AU$8:$AU$158,MATCH($A125,'Inputs - Allowed'!$A$8:$A$158,0))*$X125,0)</f>
        <v>0</v>
      </c>
      <c r="AC125" s="116">
        <f>IFERROR(INDEX('Inputs - Allowed'!$AI$8:$AT$158,MATCH($A125,'Inputs - Allowed'!$A$8:$A$158,0),MATCH(AC$6,'Inputs - Allowed'!$AI$6:$AT$6,0)) / INDEX('Inputs - Allowed'!$AU$8:$AU$158,MATCH($A125,'Inputs - Allowed'!$A$8:$A$158,0))*$X125,0)</f>
        <v>0</v>
      </c>
      <c r="AD125" s="116">
        <f>IFERROR(INDEX('Inputs - Allowed'!$AI$8:$AT$158,MATCH($A125,'Inputs - Allowed'!$A$8:$A$158,0),MATCH(AD$6,'Inputs - Allowed'!$AI$6:$AT$6,0)) / INDEX('Inputs - Allowed'!$AU$8:$AU$158,MATCH($A125,'Inputs - Allowed'!$A$8:$A$158,0))*$X125,0)</f>
        <v>0</v>
      </c>
      <c r="AE125" s="116">
        <f>IFERROR(INDEX('Inputs - Allowed'!$AI$8:$AT$158,MATCH($A125,'Inputs - Allowed'!$A$8:$A$158,0),MATCH(AE$6,'Inputs - Allowed'!$AI$6:$AT$6,0)) / INDEX('Inputs - Allowed'!$AU$8:$AU$158,MATCH($A125,'Inputs - Allowed'!$A$8:$A$158,0))*$X125,0)</f>
        <v>0</v>
      </c>
      <c r="AF125" s="116">
        <f>IFERROR(INDEX('Inputs - Allowed'!$AI$8:$AT$158,MATCH($A125,'Inputs - Allowed'!$A$8:$A$158,0),MATCH(AF$6,'Inputs - Allowed'!$AI$6:$AT$6,0)) / INDEX('Inputs - Allowed'!$AU$8:$AU$158,MATCH($A125,'Inputs - Allowed'!$A$8:$A$158,0))*$X125,0)</f>
        <v>0</v>
      </c>
      <c r="AG125" s="116">
        <f>IFERROR(INDEX('Inputs - Allowed'!$AI$8:$AT$158,MATCH($A125,'Inputs - Allowed'!$A$8:$A$158,0),MATCH(AG$6,'Inputs - Allowed'!$AI$6:$AT$6,0)) / INDEX('Inputs - Allowed'!$AU$8:$AU$158,MATCH($A125,'Inputs - Allowed'!$A$8:$A$158,0))*$X125,0)</f>
        <v>0</v>
      </c>
      <c r="AH125" s="116">
        <f>IFERROR(INDEX('Inputs - Allowed'!$AI$8:$AT$158,MATCH($A125,'Inputs - Allowed'!$A$8:$A$158,0),MATCH(AH$6,'Inputs - Allowed'!$AI$6:$AT$6,0)) / INDEX('Inputs - Allowed'!$AU$8:$AU$158,MATCH($A125,'Inputs - Allowed'!$A$8:$A$158,0))*$X125,0)</f>
        <v>0</v>
      </c>
      <c r="AI125" s="116">
        <f>IFERROR(INDEX('Inputs - Allowed'!$AI$8:$AT$158,MATCH($A125,'Inputs - Allowed'!$A$8:$A$158,0),MATCH(AI$6,'Inputs - Allowed'!$AI$6:$AT$6,0)) / INDEX('Inputs - Allowed'!$AU$8:$AU$158,MATCH($A125,'Inputs - Allowed'!$A$8:$A$158,0))*$X125,0)</f>
        <v>0</v>
      </c>
      <c r="AJ125" s="116">
        <f>IFERROR(INDEX('Inputs - Allowed'!$AI$8:$AT$158,MATCH($A125,'Inputs - Allowed'!$A$8:$A$158,0),MATCH(AJ$6,'Inputs - Allowed'!$AI$6:$AT$6,0)) / INDEX('Inputs - Allowed'!$AU$8:$AU$158,MATCH($A125,'Inputs - Allowed'!$A$8:$A$158,0))*$X125,0)</f>
        <v>0</v>
      </c>
      <c r="AK125" s="36"/>
    </row>
    <row r="126" spans="1:37">
      <c r="A126" s="42"/>
      <c r="B126" s="203"/>
      <c r="C126" s="203"/>
      <c r="D126" s="203"/>
      <c r="E126" s="203">
        <f>_xlfn.IFNA(INDEX('Inputs - Allowed'!$B$8:$AH$250,MATCH($A126,'Inputs - Allowed'!$A$8:$A$250,0),MATCH(E$6,'Inputs - Allowed'!$B$6:$AY$6,0)),0)</f>
        <v>0</v>
      </c>
      <c r="F126" s="203">
        <f>_xlfn.IFNA(INDEX('Inputs - Allowed'!$B$8:$AH$250,MATCH($A126,'Inputs - Allowed'!$A$8:$A$250,0),MATCH(F$6,'Inputs - Allowed'!$B$6:$AY$6,0)),0)</f>
        <v>0</v>
      </c>
      <c r="G126" s="203">
        <f>_xlfn.IFNA(INDEX('Inputs - Allowed'!$B$8:$AH$250,MATCH($A126,'Inputs - Allowed'!$A$8:$A$250,0),MATCH(G$6,'Inputs - Allowed'!$B$6:$AY$6,0)),0)</f>
        <v>0</v>
      </c>
      <c r="H126" s="203">
        <f>_xlfn.IFNA(INDEX('Inputs - Allowed'!$B$8:$AH$250,MATCH($A126,'Inputs - Allowed'!$A$8:$A$250,0),MATCH(H$6,'Inputs - Allowed'!$B$6:$AY$6,0)),0)</f>
        <v>0</v>
      </c>
      <c r="I126" s="203">
        <f>_xlfn.IFNA(INDEX('Inputs - Allowed'!$B$8:$AH$250,MATCH($A126,'Inputs - Allowed'!$A$8:$A$250,0),MATCH(I$6,'Inputs - Allowed'!$B$6:$AY$6,0)),0)</f>
        <v>0</v>
      </c>
      <c r="J126" s="203">
        <f t="shared" si="8"/>
        <v>0</v>
      </c>
      <c r="K126" s="203">
        <f t="shared" si="9"/>
        <v>0</v>
      </c>
      <c r="L126" s="203">
        <f>_xlfn.IFNA(INDEX('Inputs - Allowed'!$B$8:$AH$250,MATCH($A126,'Inputs - Allowed'!$A$8:$A$250,0),MATCH(L$6,'Inputs - Allowed'!$B$6:$AY$6,0)),0)</f>
        <v>0</v>
      </c>
      <c r="M126" s="203">
        <f>MAX(0,-_xlfn.IFNA(INDEX('Inputs - Actual'!$I$8:$O$158,MATCH($A126,'Inputs - Actual'!$A$8:$A$158,0),MATCH(M$6,'Inputs - Actual'!$I$6:$O$6,0))-INDEX('Inputs - Allowed'!$V$8:$AB$158,MATCH($A126,'Inputs - Allowed'!$A$8:$A$158,0),MATCH(M$6,'Inputs - Allowed'!$V$6:$AB$6,0)),0))</f>
        <v>0</v>
      </c>
      <c r="N126" s="129"/>
      <c r="O126" s="129"/>
      <c r="P126" s="129"/>
      <c r="Q126" s="129"/>
      <c r="R126" s="129"/>
      <c r="S126" s="129"/>
      <c r="T126" s="129"/>
      <c r="U126" s="129"/>
      <c r="V126" s="129"/>
      <c r="W126" s="129"/>
      <c r="X126" s="116">
        <f t="shared" si="10"/>
        <v>0</v>
      </c>
      <c r="Y126" s="76"/>
      <c r="Z126" s="76"/>
      <c r="AA126" s="116">
        <f>IFERROR(INDEX('Inputs - Allowed'!$AI$8:$AT$158,MATCH($A126,'Inputs - Allowed'!$A$8:$A$158,0),MATCH(AA$6,'Inputs - Allowed'!$AI$6:$AT$6,0)) / INDEX('Inputs - Allowed'!$AU$8:$AU$158,MATCH($A126,'Inputs - Allowed'!$A$8:$A$158,0))*$X126,0)</f>
        <v>0</v>
      </c>
      <c r="AB126" s="116">
        <f>IFERROR(INDEX('Inputs - Allowed'!$AI$8:$AT$158,MATCH($A126,'Inputs - Allowed'!$A$8:$A$158,0),MATCH(AB$6,'Inputs - Allowed'!$AI$6:$AT$6,0)) / INDEX('Inputs - Allowed'!$AU$8:$AU$158,MATCH($A126,'Inputs - Allowed'!$A$8:$A$158,0))*$X126,0)</f>
        <v>0</v>
      </c>
      <c r="AC126" s="116">
        <f>IFERROR(INDEX('Inputs - Allowed'!$AI$8:$AT$158,MATCH($A126,'Inputs - Allowed'!$A$8:$A$158,0),MATCH(AC$6,'Inputs - Allowed'!$AI$6:$AT$6,0)) / INDEX('Inputs - Allowed'!$AU$8:$AU$158,MATCH($A126,'Inputs - Allowed'!$A$8:$A$158,0))*$X126,0)</f>
        <v>0</v>
      </c>
      <c r="AD126" s="116">
        <f>IFERROR(INDEX('Inputs - Allowed'!$AI$8:$AT$158,MATCH($A126,'Inputs - Allowed'!$A$8:$A$158,0),MATCH(AD$6,'Inputs - Allowed'!$AI$6:$AT$6,0)) / INDEX('Inputs - Allowed'!$AU$8:$AU$158,MATCH($A126,'Inputs - Allowed'!$A$8:$A$158,0))*$X126,0)</f>
        <v>0</v>
      </c>
      <c r="AE126" s="116">
        <f>IFERROR(INDEX('Inputs - Allowed'!$AI$8:$AT$158,MATCH($A126,'Inputs - Allowed'!$A$8:$A$158,0),MATCH(AE$6,'Inputs - Allowed'!$AI$6:$AT$6,0)) / INDEX('Inputs - Allowed'!$AU$8:$AU$158,MATCH($A126,'Inputs - Allowed'!$A$8:$A$158,0))*$X126,0)</f>
        <v>0</v>
      </c>
      <c r="AF126" s="116">
        <f>IFERROR(INDEX('Inputs - Allowed'!$AI$8:$AT$158,MATCH($A126,'Inputs - Allowed'!$A$8:$A$158,0),MATCH(AF$6,'Inputs - Allowed'!$AI$6:$AT$6,0)) / INDEX('Inputs - Allowed'!$AU$8:$AU$158,MATCH($A126,'Inputs - Allowed'!$A$8:$A$158,0))*$X126,0)</f>
        <v>0</v>
      </c>
      <c r="AG126" s="116">
        <f>IFERROR(INDEX('Inputs - Allowed'!$AI$8:$AT$158,MATCH($A126,'Inputs - Allowed'!$A$8:$A$158,0),MATCH(AG$6,'Inputs - Allowed'!$AI$6:$AT$6,0)) / INDEX('Inputs - Allowed'!$AU$8:$AU$158,MATCH($A126,'Inputs - Allowed'!$A$8:$A$158,0))*$X126,0)</f>
        <v>0</v>
      </c>
      <c r="AH126" s="116">
        <f>IFERROR(INDEX('Inputs - Allowed'!$AI$8:$AT$158,MATCH($A126,'Inputs - Allowed'!$A$8:$A$158,0),MATCH(AH$6,'Inputs - Allowed'!$AI$6:$AT$6,0)) / INDEX('Inputs - Allowed'!$AU$8:$AU$158,MATCH($A126,'Inputs - Allowed'!$A$8:$A$158,0))*$X126,0)</f>
        <v>0</v>
      </c>
      <c r="AI126" s="116">
        <f>IFERROR(INDEX('Inputs - Allowed'!$AI$8:$AT$158,MATCH($A126,'Inputs - Allowed'!$A$8:$A$158,0),MATCH(AI$6,'Inputs - Allowed'!$AI$6:$AT$6,0)) / INDEX('Inputs - Allowed'!$AU$8:$AU$158,MATCH($A126,'Inputs - Allowed'!$A$8:$A$158,0))*$X126,0)</f>
        <v>0</v>
      </c>
      <c r="AJ126" s="116">
        <f>IFERROR(INDEX('Inputs - Allowed'!$AI$8:$AT$158,MATCH($A126,'Inputs - Allowed'!$A$8:$A$158,0),MATCH(AJ$6,'Inputs - Allowed'!$AI$6:$AT$6,0)) / INDEX('Inputs - Allowed'!$AU$8:$AU$158,MATCH($A126,'Inputs - Allowed'!$A$8:$A$158,0))*$X126,0)</f>
        <v>0</v>
      </c>
      <c r="AK126" s="36"/>
    </row>
    <row r="127" spans="1:37">
      <c r="A127" s="42"/>
      <c r="B127" s="203"/>
      <c r="C127" s="203"/>
      <c r="D127" s="203"/>
      <c r="E127" s="203">
        <f>_xlfn.IFNA(INDEX('Inputs - Allowed'!$B$8:$AH$250,MATCH($A127,'Inputs - Allowed'!$A$8:$A$250,0),MATCH(E$6,'Inputs - Allowed'!$B$6:$AY$6,0)),0)</f>
        <v>0</v>
      </c>
      <c r="F127" s="203">
        <f>_xlfn.IFNA(INDEX('Inputs - Allowed'!$B$8:$AH$250,MATCH($A127,'Inputs - Allowed'!$A$8:$A$250,0),MATCH(F$6,'Inputs - Allowed'!$B$6:$AY$6,0)),0)</f>
        <v>0</v>
      </c>
      <c r="G127" s="203">
        <f>_xlfn.IFNA(INDEX('Inputs - Allowed'!$B$8:$AH$250,MATCH($A127,'Inputs - Allowed'!$A$8:$A$250,0),MATCH(G$6,'Inputs - Allowed'!$B$6:$AY$6,0)),0)</f>
        <v>0</v>
      </c>
      <c r="H127" s="203">
        <f>_xlfn.IFNA(INDEX('Inputs - Allowed'!$B$8:$AH$250,MATCH($A127,'Inputs - Allowed'!$A$8:$A$250,0),MATCH(H$6,'Inputs - Allowed'!$B$6:$AY$6,0)),0)</f>
        <v>0</v>
      </c>
      <c r="I127" s="203">
        <f>_xlfn.IFNA(INDEX('Inputs - Allowed'!$B$8:$AH$250,MATCH($A127,'Inputs - Allowed'!$A$8:$A$250,0),MATCH(I$6,'Inputs - Allowed'!$B$6:$AY$6,0)),0)</f>
        <v>0</v>
      </c>
      <c r="J127" s="203">
        <f t="shared" si="8"/>
        <v>0</v>
      </c>
      <c r="K127" s="203">
        <f t="shared" si="9"/>
        <v>0</v>
      </c>
      <c r="L127" s="203">
        <f>_xlfn.IFNA(INDEX('Inputs - Allowed'!$B$8:$AH$250,MATCH($A127,'Inputs - Allowed'!$A$8:$A$250,0),MATCH(L$6,'Inputs - Allowed'!$B$6:$AY$6,0)),0)</f>
        <v>0</v>
      </c>
      <c r="M127" s="203">
        <f>MAX(0,-_xlfn.IFNA(INDEX('Inputs - Actual'!$I$8:$O$158,MATCH($A127,'Inputs - Actual'!$A$8:$A$158,0),MATCH(M$6,'Inputs - Actual'!$I$6:$O$6,0))-INDEX('Inputs - Allowed'!$V$8:$AB$158,MATCH($A127,'Inputs - Allowed'!$A$8:$A$158,0),MATCH(M$6,'Inputs - Allowed'!$V$6:$AB$6,0)),0))</f>
        <v>0</v>
      </c>
      <c r="N127" s="129"/>
      <c r="O127" s="129"/>
      <c r="P127" s="129"/>
      <c r="Q127" s="129"/>
      <c r="R127" s="129"/>
      <c r="S127" s="129"/>
      <c r="T127" s="129"/>
      <c r="U127" s="129"/>
      <c r="V127" s="129"/>
      <c r="W127" s="129"/>
      <c r="X127" s="116">
        <f t="shared" si="10"/>
        <v>0</v>
      </c>
      <c r="Y127" s="76"/>
      <c r="Z127" s="76"/>
      <c r="AA127" s="116">
        <f>IFERROR(INDEX('Inputs - Allowed'!$AI$8:$AT$158,MATCH($A127,'Inputs - Allowed'!$A$8:$A$158,0),MATCH(AA$6,'Inputs - Allowed'!$AI$6:$AT$6,0)) / INDEX('Inputs - Allowed'!$AU$8:$AU$158,MATCH($A127,'Inputs - Allowed'!$A$8:$A$158,0))*$X127,0)</f>
        <v>0</v>
      </c>
      <c r="AB127" s="116">
        <f>IFERROR(INDEX('Inputs - Allowed'!$AI$8:$AT$158,MATCH($A127,'Inputs - Allowed'!$A$8:$A$158,0),MATCH(AB$6,'Inputs - Allowed'!$AI$6:$AT$6,0)) / INDEX('Inputs - Allowed'!$AU$8:$AU$158,MATCH($A127,'Inputs - Allowed'!$A$8:$A$158,0))*$X127,0)</f>
        <v>0</v>
      </c>
      <c r="AC127" s="116">
        <f>IFERROR(INDEX('Inputs - Allowed'!$AI$8:$AT$158,MATCH($A127,'Inputs - Allowed'!$A$8:$A$158,0),MATCH(AC$6,'Inputs - Allowed'!$AI$6:$AT$6,0)) / INDEX('Inputs - Allowed'!$AU$8:$AU$158,MATCH($A127,'Inputs - Allowed'!$A$8:$A$158,0))*$X127,0)</f>
        <v>0</v>
      </c>
      <c r="AD127" s="116">
        <f>IFERROR(INDEX('Inputs - Allowed'!$AI$8:$AT$158,MATCH($A127,'Inputs - Allowed'!$A$8:$A$158,0),MATCH(AD$6,'Inputs - Allowed'!$AI$6:$AT$6,0)) / INDEX('Inputs - Allowed'!$AU$8:$AU$158,MATCH($A127,'Inputs - Allowed'!$A$8:$A$158,0))*$X127,0)</f>
        <v>0</v>
      </c>
      <c r="AE127" s="116">
        <f>IFERROR(INDEX('Inputs - Allowed'!$AI$8:$AT$158,MATCH($A127,'Inputs - Allowed'!$A$8:$A$158,0),MATCH(AE$6,'Inputs - Allowed'!$AI$6:$AT$6,0)) / INDEX('Inputs - Allowed'!$AU$8:$AU$158,MATCH($A127,'Inputs - Allowed'!$A$8:$A$158,0))*$X127,0)</f>
        <v>0</v>
      </c>
      <c r="AF127" s="116">
        <f>IFERROR(INDEX('Inputs - Allowed'!$AI$8:$AT$158,MATCH($A127,'Inputs - Allowed'!$A$8:$A$158,0),MATCH(AF$6,'Inputs - Allowed'!$AI$6:$AT$6,0)) / INDEX('Inputs - Allowed'!$AU$8:$AU$158,MATCH($A127,'Inputs - Allowed'!$A$8:$A$158,0))*$X127,0)</f>
        <v>0</v>
      </c>
      <c r="AG127" s="116">
        <f>IFERROR(INDEX('Inputs - Allowed'!$AI$8:$AT$158,MATCH($A127,'Inputs - Allowed'!$A$8:$A$158,0),MATCH(AG$6,'Inputs - Allowed'!$AI$6:$AT$6,0)) / INDEX('Inputs - Allowed'!$AU$8:$AU$158,MATCH($A127,'Inputs - Allowed'!$A$8:$A$158,0))*$X127,0)</f>
        <v>0</v>
      </c>
      <c r="AH127" s="116">
        <f>IFERROR(INDEX('Inputs - Allowed'!$AI$8:$AT$158,MATCH($A127,'Inputs - Allowed'!$A$8:$A$158,0),MATCH(AH$6,'Inputs - Allowed'!$AI$6:$AT$6,0)) / INDEX('Inputs - Allowed'!$AU$8:$AU$158,MATCH($A127,'Inputs - Allowed'!$A$8:$A$158,0))*$X127,0)</f>
        <v>0</v>
      </c>
      <c r="AI127" s="116">
        <f>IFERROR(INDEX('Inputs - Allowed'!$AI$8:$AT$158,MATCH($A127,'Inputs - Allowed'!$A$8:$A$158,0),MATCH(AI$6,'Inputs - Allowed'!$AI$6:$AT$6,0)) / INDEX('Inputs - Allowed'!$AU$8:$AU$158,MATCH($A127,'Inputs - Allowed'!$A$8:$A$158,0))*$X127,0)</f>
        <v>0</v>
      </c>
      <c r="AJ127" s="116">
        <f>IFERROR(INDEX('Inputs - Allowed'!$AI$8:$AT$158,MATCH($A127,'Inputs - Allowed'!$A$8:$A$158,0),MATCH(AJ$6,'Inputs - Allowed'!$AI$6:$AT$6,0)) / INDEX('Inputs - Allowed'!$AU$8:$AU$158,MATCH($A127,'Inputs - Allowed'!$A$8:$A$158,0))*$X127,0)</f>
        <v>0</v>
      </c>
      <c r="AK127" s="36"/>
    </row>
    <row r="128" spans="1:37">
      <c r="A128" s="42"/>
      <c r="B128" s="203"/>
      <c r="C128" s="203"/>
      <c r="D128" s="203"/>
      <c r="E128" s="203">
        <f>_xlfn.IFNA(INDEX('Inputs - Allowed'!$B$8:$AH$250,MATCH($A128,'Inputs - Allowed'!$A$8:$A$250,0),MATCH(E$6,'Inputs - Allowed'!$B$6:$AY$6,0)),0)</f>
        <v>0</v>
      </c>
      <c r="F128" s="203">
        <f>_xlfn.IFNA(INDEX('Inputs - Allowed'!$B$8:$AH$250,MATCH($A128,'Inputs - Allowed'!$A$8:$A$250,0),MATCH(F$6,'Inputs - Allowed'!$B$6:$AY$6,0)),0)</f>
        <v>0</v>
      </c>
      <c r="G128" s="203">
        <f>_xlfn.IFNA(INDEX('Inputs - Allowed'!$B$8:$AH$250,MATCH($A128,'Inputs - Allowed'!$A$8:$A$250,0),MATCH(G$6,'Inputs - Allowed'!$B$6:$AY$6,0)),0)</f>
        <v>0</v>
      </c>
      <c r="H128" s="203">
        <f>_xlfn.IFNA(INDEX('Inputs - Allowed'!$B$8:$AH$250,MATCH($A128,'Inputs - Allowed'!$A$8:$A$250,0),MATCH(H$6,'Inputs - Allowed'!$B$6:$AY$6,0)),0)</f>
        <v>0</v>
      </c>
      <c r="I128" s="203">
        <f>_xlfn.IFNA(INDEX('Inputs - Allowed'!$B$8:$AH$250,MATCH($A128,'Inputs - Allowed'!$A$8:$A$250,0),MATCH(I$6,'Inputs - Allowed'!$B$6:$AY$6,0)),0)</f>
        <v>0</v>
      </c>
      <c r="J128" s="203">
        <f t="shared" si="8"/>
        <v>0</v>
      </c>
      <c r="K128" s="203">
        <f t="shared" si="9"/>
        <v>0</v>
      </c>
      <c r="L128" s="203">
        <f>_xlfn.IFNA(INDEX('Inputs - Allowed'!$B$8:$AH$250,MATCH($A128,'Inputs - Allowed'!$A$8:$A$250,0),MATCH(L$6,'Inputs - Allowed'!$B$6:$AY$6,0)),0)</f>
        <v>0</v>
      </c>
      <c r="M128" s="203">
        <f>MAX(0,-_xlfn.IFNA(INDEX('Inputs - Actual'!$I$8:$O$158,MATCH($A128,'Inputs - Actual'!$A$8:$A$158,0),MATCH(M$6,'Inputs - Actual'!$I$6:$O$6,0))-INDEX('Inputs - Allowed'!$V$8:$AB$158,MATCH($A128,'Inputs - Allowed'!$A$8:$A$158,0),MATCH(M$6,'Inputs - Allowed'!$V$6:$AB$6,0)),0))</f>
        <v>0</v>
      </c>
      <c r="N128" s="129"/>
      <c r="O128" s="129"/>
      <c r="P128" s="129"/>
      <c r="Q128" s="129"/>
      <c r="R128" s="129"/>
      <c r="S128" s="129"/>
      <c r="T128" s="129"/>
      <c r="U128" s="129"/>
      <c r="V128" s="129"/>
      <c r="W128" s="129"/>
      <c r="X128" s="116">
        <f t="shared" si="10"/>
        <v>0</v>
      </c>
      <c r="Y128" s="76"/>
      <c r="Z128" s="76"/>
      <c r="AA128" s="116">
        <f>IFERROR(INDEX('Inputs - Allowed'!$AI$8:$AT$158,MATCH($A128,'Inputs - Allowed'!$A$8:$A$158,0),MATCH(AA$6,'Inputs - Allowed'!$AI$6:$AT$6,0)) / INDEX('Inputs - Allowed'!$AU$8:$AU$158,MATCH($A128,'Inputs - Allowed'!$A$8:$A$158,0))*$X128,0)</f>
        <v>0</v>
      </c>
      <c r="AB128" s="116">
        <f>IFERROR(INDEX('Inputs - Allowed'!$AI$8:$AT$158,MATCH($A128,'Inputs - Allowed'!$A$8:$A$158,0),MATCH(AB$6,'Inputs - Allowed'!$AI$6:$AT$6,0)) / INDEX('Inputs - Allowed'!$AU$8:$AU$158,MATCH($A128,'Inputs - Allowed'!$A$8:$A$158,0))*$X128,0)</f>
        <v>0</v>
      </c>
      <c r="AC128" s="116">
        <f>IFERROR(INDEX('Inputs - Allowed'!$AI$8:$AT$158,MATCH($A128,'Inputs - Allowed'!$A$8:$A$158,0),MATCH(AC$6,'Inputs - Allowed'!$AI$6:$AT$6,0)) / INDEX('Inputs - Allowed'!$AU$8:$AU$158,MATCH($A128,'Inputs - Allowed'!$A$8:$A$158,0))*$X128,0)</f>
        <v>0</v>
      </c>
      <c r="AD128" s="116">
        <f>IFERROR(INDEX('Inputs - Allowed'!$AI$8:$AT$158,MATCH($A128,'Inputs - Allowed'!$A$8:$A$158,0),MATCH(AD$6,'Inputs - Allowed'!$AI$6:$AT$6,0)) / INDEX('Inputs - Allowed'!$AU$8:$AU$158,MATCH($A128,'Inputs - Allowed'!$A$8:$A$158,0))*$X128,0)</f>
        <v>0</v>
      </c>
      <c r="AE128" s="116">
        <f>IFERROR(INDEX('Inputs - Allowed'!$AI$8:$AT$158,MATCH($A128,'Inputs - Allowed'!$A$8:$A$158,0),MATCH(AE$6,'Inputs - Allowed'!$AI$6:$AT$6,0)) / INDEX('Inputs - Allowed'!$AU$8:$AU$158,MATCH($A128,'Inputs - Allowed'!$A$8:$A$158,0))*$X128,0)</f>
        <v>0</v>
      </c>
      <c r="AF128" s="116">
        <f>IFERROR(INDEX('Inputs - Allowed'!$AI$8:$AT$158,MATCH($A128,'Inputs - Allowed'!$A$8:$A$158,0),MATCH(AF$6,'Inputs - Allowed'!$AI$6:$AT$6,0)) / INDEX('Inputs - Allowed'!$AU$8:$AU$158,MATCH($A128,'Inputs - Allowed'!$A$8:$A$158,0))*$X128,0)</f>
        <v>0</v>
      </c>
      <c r="AG128" s="116">
        <f>IFERROR(INDEX('Inputs - Allowed'!$AI$8:$AT$158,MATCH($A128,'Inputs - Allowed'!$A$8:$A$158,0),MATCH(AG$6,'Inputs - Allowed'!$AI$6:$AT$6,0)) / INDEX('Inputs - Allowed'!$AU$8:$AU$158,MATCH($A128,'Inputs - Allowed'!$A$8:$A$158,0))*$X128,0)</f>
        <v>0</v>
      </c>
      <c r="AH128" s="116">
        <f>IFERROR(INDEX('Inputs - Allowed'!$AI$8:$AT$158,MATCH($A128,'Inputs - Allowed'!$A$8:$A$158,0),MATCH(AH$6,'Inputs - Allowed'!$AI$6:$AT$6,0)) / INDEX('Inputs - Allowed'!$AU$8:$AU$158,MATCH($A128,'Inputs - Allowed'!$A$8:$A$158,0))*$X128,0)</f>
        <v>0</v>
      </c>
      <c r="AI128" s="116">
        <f>IFERROR(INDEX('Inputs - Allowed'!$AI$8:$AT$158,MATCH($A128,'Inputs - Allowed'!$A$8:$A$158,0),MATCH(AI$6,'Inputs - Allowed'!$AI$6:$AT$6,0)) / INDEX('Inputs - Allowed'!$AU$8:$AU$158,MATCH($A128,'Inputs - Allowed'!$A$8:$A$158,0))*$X128,0)</f>
        <v>0</v>
      </c>
      <c r="AJ128" s="116">
        <f>IFERROR(INDEX('Inputs - Allowed'!$AI$8:$AT$158,MATCH($A128,'Inputs - Allowed'!$A$8:$A$158,0),MATCH(AJ$6,'Inputs - Allowed'!$AI$6:$AT$6,0)) / INDEX('Inputs - Allowed'!$AU$8:$AU$158,MATCH($A128,'Inputs - Allowed'!$A$8:$A$158,0))*$X128,0)</f>
        <v>0</v>
      </c>
      <c r="AK128" s="36"/>
    </row>
    <row r="129" spans="1:37">
      <c r="A129" s="42"/>
      <c r="B129" s="203"/>
      <c r="C129" s="203"/>
      <c r="D129" s="203"/>
      <c r="E129" s="203">
        <f>_xlfn.IFNA(INDEX('Inputs - Allowed'!$B$8:$AH$250,MATCH($A129,'Inputs - Allowed'!$A$8:$A$250,0),MATCH(E$6,'Inputs - Allowed'!$B$6:$AY$6,0)),0)</f>
        <v>0</v>
      </c>
      <c r="F129" s="203">
        <f>_xlfn.IFNA(INDEX('Inputs - Allowed'!$B$8:$AH$250,MATCH($A129,'Inputs - Allowed'!$A$8:$A$250,0),MATCH(F$6,'Inputs - Allowed'!$B$6:$AY$6,0)),0)</f>
        <v>0</v>
      </c>
      <c r="G129" s="203">
        <f>_xlfn.IFNA(INDEX('Inputs - Allowed'!$B$8:$AH$250,MATCH($A129,'Inputs - Allowed'!$A$8:$A$250,0),MATCH(G$6,'Inputs - Allowed'!$B$6:$AY$6,0)),0)</f>
        <v>0</v>
      </c>
      <c r="H129" s="203">
        <f>_xlfn.IFNA(INDEX('Inputs - Allowed'!$B$8:$AH$250,MATCH($A129,'Inputs - Allowed'!$A$8:$A$250,0),MATCH(H$6,'Inputs - Allowed'!$B$6:$AY$6,0)),0)</f>
        <v>0</v>
      </c>
      <c r="I129" s="203">
        <f>_xlfn.IFNA(INDEX('Inputs - Allowed'!$B$8:$AH$250,MATCH($A129,'Inputs - Allowed'!$A$8:$A$250,0),MATCH(I$6,'Inputs - Allowed'!$B$6:$AY$6,0)),0)</f>
        <v>0</v>
      </c>
      <c r="J129" s="203">
        <f t="shared" si="8"/>
        <v>0</v>
      </c>
      <c r="K129" s="203">
        <f t="shared" si="9"/>
        <v>0</v>
      </c>
      <c r="L129" s="203">
        <f>_xlfn.IFNA(INDEX('Inputs - Allowed'!$B$8:$AH$250,MATCH($A129,'Inputs - Allowed'!$A$8:$A$250,0),MATCH(L$6,'Inputs - Allowed'!$B$6:$AY$6,0)),0)</f>
        <v>0</v>
      </c>
      <c r="M129" s="203">
        <f>MAX(0,-_xlfn.IFNA(INDEX('Inputs - Actual'!$I$8:$O$158,MATCH($A129,'Inputs - Actual'!$A$8:$A$158,0),MATCH(M$6,'Inputs - Actual'!$I$6:$O$6,0))-INDEX('Inputs - Allowed'!$V$8:$AB$158,MATCH($A129,'Inputs - Allowed'!$A$8:$A$158,0),MATCH(M$6,'Inputs - Allowed'!$V$6:$AB$6,0)),0))</f>
        <v>0</v>
      </c>
      <c r="N129" s="129"/>
      <c r="O129" s="129"/>
      <c r="P129" s="129"/>
      <c r="Q129" s="129"/>
      <c r="R129" s="129"/>
      <c r="S129" s="129"/>
      <c r="T129" s="129"/>
      <c r="U129" s="129"/>
      <c r="V129" s="129"/>
      <c r="W129" s="129"/>
      <c r="X129" s="116">
        <f t="shared" si="10"/>
        <v>0</v>
      </c>
      <c r="Y129" s="76"/>
      <c r="Z129" s="76"/>
      <c r="AA129" s="116">
        <f>IFERROR(INDEX('Inputs - Allowed'!$AI$8:$AT$158,MATCH($A129,'Inputs - Allowed'!$A$8:$A$158,0),MATCH(AA$6,'Inputs - Allowed'!$AI$6:$AT$6,0)) / INDEX('Inputs - Allowed'!$AU$8:$AU$158,MATCH($A129,'Inputs - Allowed'!$A$8:$A$158,0))*$X129,0)</f>
        <v>0</v>
      </c>
      <c r="AB129" s="116">
        <f>IFERROR(INDEX('Inputs - Allowed'!$AI$8:$AT$158,MATCH($A129,'Inputs - Allowed'!$A$8:$A$158,0),MATCH(AB$6,'Inputs - Allowed'!$AI$6:$AT$6,0)) / INDEX('Inputs - Allowed'!$AU$8:$AU$158,MATCH($A129,'Inputs - Allowed'!$A$8:$A$158,0))*$X129,0)</f>
        <v>0</v>
      </c>
      <c r="AC129" s="116">
        <f>IFERROR(INDEX('Inputs - Allowed'!$AI$8:$AT$158,MATCH($A129,'Inputs - Allowed'!$A$8:$A$158,0),MATCH(AC$6,'Inputs - Allowed'!$AI$6:$AT$6,0)) / INDEX('Inputs - Allowed'!$AU$8:$AU$158,MATCH($A129,'Inputs - Allowed'!$A$8:$A$158,0))*$X129,0)</f>
        <v>0</v>
      </c>
      <c r="AD129" s="116">
        <f>IFERROR(INDEX('Inputs - Allowed'!$AI$8:$AT$158,MATCH($A129,'Inputs - Allowed'!$A$8:$A$158,0),MATCH(AD$6,'Inputs - Allowed'!$AI$6:$AT$6,0)) / INDEX('Inputs - Allowed'!$AU$8:$AU$158,MATCH($A129,'Inputs - Allowed'!$A$8:$A$158,0))*$X129,0)</f>
        <v>0</v>
      </c>
      <c r="AE129" s="116">
        <f>IFERROR(INDEX('Inputs - Allowed'!$AI$8:$AT$158,MATCH($A129,'Inputs - Allowed'!$A$8:$A$158,0),MATCH(AE$6,'Inputs - Allowed'!$AI$6:$AT$6,0)) / INDEX('Inputs - Allowed'!$AU$8:$AU$158,MATCH($A129,'Inputs - Allowed'!$A$8:$A$158,0))*$X129,0)</f>
        <v>0</v>
      </c>
      <c r="AF129" s="116">
        <f>IFERROR(INDEX('Inputs - Allowed'!$AI$8:$AT$158,MATCH($A129,'Inputs - Allowed'!$A$8:$A$158,0),MATCH(AF$6,'Inputs - Allowed'!$AI$6:$AT$6,0)) / INDEX('Inputs - Allowed'!$AU$8:$AU$158,MATCH($A129,'Inputs - Allowed'!$A$8:$A$158,0))*$X129,0)</f>
        <v>0</v>
      </c>
      <c r="AG129" s="116">
        <f>IFERROR(INDEX('Inputs - Allowed'!$AI$8:$AT$158,MATCH($A129,'Inputs - Allowed'!$A$8:$A$158,0),MATCH(AG$6,'Inputs - Allowed'!$AI$6:$AT$6,0)) / INDEX('Inputs - Allowed'!$AU$8:$AU$158,MATCH($A129,'Inputs - Allowed'!$A$8:$A$158,0))*$X129,0)</f>
        <v>0</v>
      </c>
      <c r="AH129" s="116">
        <f>IFERROR(INDEX('Inputs - Allowed'!$AI$8:$AT$158,MATCH($A129,'Inputs - Allowed'!$A$8:$A$158,0),MATCH(AH$6,'Inputs - Allowed'!$AI$6:$AT$6,0)) / INDEX('Inputs - Allowed'!$AU$8:$AU$158,MATCH($A129,'Inputs - Allowed'!$A$8:$A$158,0))*$X129,0)</f>
        <v>0</v>
      </c>
      <c r="AI129" s="116">
        <f>IFERROR(INDEX('Inputs - Allowed'!$AI$8:$AT$158,MATCH($A129,'Inputs - Allowed'!$A$8:$A$158,0),MATCH(AI$6,'Inputs - Allowed'!$AI$6:$AT$6,0)) / INDEX('Inputs - Allowed'!$AU$8:$AU$158,MATCH($A129,'Inputs - Allowed'!$A$8:$A$158,0))*$X129,0)</f>
        <v>0</v>
      </c>
      <c r="AJ129" s="116">
        <f>IFERROR(INDEX('Inputs - Allowed'!$AI$8:$AT$158,MATCH($A129,'Inputs - Allowed'!$A$8:$A$158,0),MATCH(AJ$6,'Inputs - Allowed'!$AI$6:$AT$6,0)) / INDEX('Inputs - Allowed'!$AU$8:$AU$158,MATCH($A129,'Inputs - Allowed'!$A$8:$A$158,0))*$X129,0)</f>
        <v>0</v>
      </c>
      <c r="AK129" s="36"/>
    </row>
    <row r="130" spans="1:37">
      <c r="A130" s="42"/>
      <c r="B130" s="203"/>
      <c r="C130" s="203"/>
      <c r="D130" s="203"/>
      <c r="E130" s="203">
        <f>_xlfn.IFNA(INDEX('Inputs - Allowed'!$B$8:$AH$250,MATCH($A130,'Inputs - Allowed'!$A$8:$A$250,0),MATCH(E$6,'Inputs - Allowed'!$B$6:$AY$6,0)),0)</f>
        <v>0</v>
      </c>
      <c r="F130" s="203">
        <f>_xlfn.IFNA(INDEX('Inputs - Allowed'!$B$8:$AH$250,MATCH($A130,'Inputs - Allowed'!$A$8:$A$250,0),MATCH(F$6,'Inputs - Allowed'!$B$6:$AY$6,0)),0)</f>
        <v>0</v>
      </c>
      <c r="G130" s="203">
        <f>_xlfn.IFNA(INDEX('Inputs - Allowed'!$B$8:$AH$250,MATCH($A130,'Inputs - Allowed'!$A$8:$A$250,0),MATCH(G$6,'Inputs - Allowed'!$B$6:$AY$6,0)),0)</f>
        <v>0</v>
      </c>
      <c r="H130" s="203">
        <f>_xlfn.IFNA(INDEX('Inputs - Allowed'!$B$8:$AH$250,MATCH($A130,'Inputs - Allowed'!$A$8:$A$250,0),MATCH(H$6,'Inputs - Allowed'!$B$6:$AY$6,0)),0)</f>
        <v>0</v>
      </c>
      <c r="I130" s="203">
        <f>_xlfn.IFNA(INDEX('Inputs - Allowed'!$B$8:$AH$250,MATCH($A130,'Inputs - Allowed'!$A$8:$A$250,0),MATCH(I$6,'Inputs - Allowed'!$B$6:$AY$6,0)),0)</f>
        <v>0</v>
      </c>
      <c r="J130" s="203">
        <f t="shared" si="8"/>
        <v>0</v>
      </c>
      <c r="K130" s="203">
        <f t="shared" si="9"/>
        <v>0</v>
      </c>
      <c r="L130" s="203">
        <f>_xlfn.IFNA(INDEX('Inputs - Allowed'!$B$8:$AH$250,MATCH($A130,'Inputs - Allowed'!$A$8:$A$250,0),MATCH(L$6,'Inputs - Allowed'!$B$6:$AY$6,0)),0)</f>
        <v>0</v>
      </c>
      <c r="M130" s="203">
        <f>MAX(0,-_xlfn.IFNA(INDEX('Inputs - Actual'!$I$8:$O$158,MATCH($A130,'Inputs - Actual'!$A$8:$A$158,0),MATCH(M$6,'Inputs - Actual'!$I$6:$O$6,0))-INDEX('Inputs - Allowed'!$V$8:$AB$158,MATCH($A130,'Inputs - Allowed'!$A$8:$A$158,0),MATCH(M$6,'Inputs - Allowed'!$V$6:$AB$6,0)),0))</f>
        <v>0</v>
      </c>
      <c r="N130" s="129"/>
      <c r="O130" s="129"/>
      <c r="P130" s="129"/>
      <c r="Q130" s="129"/>
      <c r="R130" s="129"/>
      <c r="S130" s="129"/>
      <c r="T130" s="129"/>
      <c r="U130" s="129"/>
      <c r="V130" s="129"/>
      <c r="W130" s="129"/>
      <c r="X130" s="116">
        <f t="shared" si="10"/>
        <v>0</v>
      </c>
      <c r="Y130" s="76"/>
      <c r="Z130" s="76"/>
      <c r="AA130" s="116">
        <f>IFERROR(INDEX('Inputs - Allowed'!$AI$8:$AT$158,MATCH($A130,'Inputs - Allowed'!$A$8:$A$158,0),MATCH(AA$6,'Inputs - Allowed'!$AI$6:$AT$6,0)) / INDEX('Inputs - Allowed'!$AU$8:$AU$158,MATCH($A130,'Inputs - Allowed'!$A$8:$A$158,0))*$X130,0)</f>
        <v>0</v>
      </c>
      <c r="AB130" s="116">
        <f>IFERROR(INDEX('Inputs - Allowed'!$AI$8:$AT$158,MATCH($A130,'Inputs - Allowed'!$A$8:$A$158,0),MATCH(AB$6,'Inputs - Allowed'!$AI$6:$AT$6,0)) / INDEX('Inputs - Allowed'!$AU$8:$AU$158,MATCH($A130,'Inputs - Allowed'!$A$8:$A$158,0))*$X130,0)</f>
        <v>0</v>
      </c>
      <c r="AC130" s="116">
        <f>IFERROR(INDEX('Inputs - Allowed'!$AI$8:$AT$158,MATCH($A130,'Inputs - Allowed'!$A$8:$A$158,0),MATCH(AC$6,'Inputs - Allowed'!$AI$6:$AT$6,0)) / INDEX('Inputs - Allowed'!$AU$8:$AU$158,MATCH($A130,'Inputs - Allowed'!$A$8:$A$158,0))*$X130,0)</f>
        <v>0</v>
      </c>
      <c r="AD130" s="116">
        <f>IFERROR(INDEX('Inputs - Allowed'!$AI$8:$AT$158,MATCH($A130,'Inputs - Allowed'!$A$8:$A$158,0),MATCH(AD$6,'Inputs - Allowed'!$AI$6:$AT$6,0)) / INDEX('Inputs - Allowed'!$AU$8:$AU$158,MATCH($A130,'Inputs - Allowed'!$A$8:$A$158,0))*$X130,0)</f>
        <v>0</v>
      </c>
      <c r="AE130" s="116">
        <f>IFERROR(INDEX('Inputs - Allowed'!$AI$8:$AT$158,MATCH($A130,'Inputs - Allowed'!$A$8:$A$158,0),MATCH(AE$6,'Inputs - Allowed'!$AI$6:$AT$6,0)) / INDEX('Inputs - Allowed'!$AU$8:$AU$158,MATCH($A130,'Inputs - Allowed'!$A$8:$A$158,0))*$X130,0)</f>
        <v>0</v>
      </c>
      <c r="AF130" s="116">
        <f>IFERROR(INDEX('Inputs - Allowed'!$AI$8:$AT$158,MATCH($A130,'Inputs - Allowed'!$A$8:$A$158,0),MATCH(AF$6,'Inputs - Allowed'!$AI$6:$AT$6,0)) / INDEX('Inputs - Allowed'!$AU$8:$AU$158,MATCH($A130,'Inputs - Allowed'!$A$8:$A$158,0))*$X130,0)</f>
        <v>0</v>
      </c>
      <c r="AG130" s="116">
        <f>IFERROR(INDEX('Inputs - Allowed'!$AI$8:$AT$158,MATCH($A130,'Inputs - Allowed'!$A$8:$A$158,0),MATCH(AG$6,'Inputs - Allowed'!$AI$6:$AT$6,0)) / INDEX('Inputs - Allowed'!$AU$8:$AU$158,MATCH($A130,'Inputs - Allowed'!$A$8:$A$158,0))*$X130,0)</f>
        <v>0</v>
      </c>
      <c r="AH130" s="116">
        <f>IFERROR(INDEX('Inputs - Allowed'!$AI$8:$AT$158,MATCH($A130,'Inputs - Allowed'!$A$8:$A$158,0),MATCH(AH$6,'Inputs - Allowed'!$AI$6:$AT$6,0)) / INDEX('Inputs - Allowed'!$AU$8:$AU$158,MATCH($A130,'Inputs - Allowed'!$A$8:$A$158,0))*$X130,0)</f>
        <v>0</v>
      </c>
      <c r="AI130" s="116">
        <f>IFERROR(INDEX('Inputs - Allowed'!$AI$8:$AT$158,MATCH($A130,'Inputs - Allowed'!$A$8:$A$158,0),MATCH(AI$6,'Inputs - Allowed'!$AI$6:$AT$6,0)) / INDEX('Inputs - Allowed'!$AU$8:$AU$158,MATCH($A130,'Inputs - Allowed'!$A$8:$A$158,0))*$X130,0)</f>
        <v>0</v>
      </c>
      <c r="AJ130" s="116">
        <f>IFERROR(INDEX('Inputs - Allowed'!$AI$8:$AT$158,MATCH($A130,'Inputs - Allowed'!$A$8:$A$158,0),MATCH(AJ$6,'Inputs - Allowed'!$AI$6:$AT$6,0)) / INDEX('Inputs - Allowed'!$AU$8:$AU$158,MATCH($A130,'Inputs - Allowed'!$A$8:$A$158,0))*$X130,0)</f>
        <v>0</v>
      </c>
      <c r="AK130" s="36"/>
    </row>
    <row r="131" spans="1:37">
      <c r="A131" s="42"/>
      <c r="B131" s="203"/>
      <c r="C131" s="203"/>
      <c r="D131" s="203"/>
      <c r="E131" s="203">
        <f>_xlfn.IFNA(INDEX('Inputs - Allowed'!$B$8:$AH$250,MATCH($A131,'Inputs - Allowed'!$A$8:$A$250,0),MATCH(E$6,'Inputs - Allowed'!$B$6:$AY$6,0)),0)</f>
        <v>0</v>
      </c>
      <c r="F131" s="203">
        <f>_xlfn.IFNA(INDEX('Inputs - Allowed'!$B$8:$AH$250,MATCH($A131,'Inputs - Allowed'!$A$8:$A$250,0),MATCH(F$6,'Inputs - Allowed'!$B$6:$AY$6,0)),0)</f>
        <v>0</v>
      </c>
      <c r="G131" s="203">
        <f>_xlfn.IFNA(INDEX('Inputs - Allowed'!$B$8:$AH$250,MATCH($A131,'Inputs - Allowed'!$A$8:$A$250,0),MATCH(G$6,'Inputs - Allowed'!$B$6:$AY$6,0)),0)</f>
        <v>0</v>
      </c>
      <c r="H131" s="203">
        <f>_xlfn.IFNA(INDEX('Inputs - Allowed'!$B$8:$AH$250,MATCH($A131,'Inputs - Allowed'!$A$8:$A$250,0),MATCH(H$6,'Inputs - Allowed'!$B$6:$AY$6,0)),0)</f>
        <v>0</v>
      </c>
      <c r="I131" s="203">
        <f>_xlfn.IFNA(INDEX('Inputs - Allowed'!$B$8:$AH$250,MATCH($A131,'Inputs - Allowed'!$A$8:$A$250,0),MATCH(I$6,'Inputs - Allowed'!$B$6:$AY$6,0)),0)</f>
        <v>0</v>
      </c>
      <c r="J131" s="203">
        <f t="shared" si="8"/>
        <v>0</v>
      </c>
      <c r="K131" s="203">
        <f t="shared" si="9"/>
        <v>0</v>
      </c>
      <c r="L131" s="203">
        <f>_xlfn.IFNA(INDEX('Inputs - Allowed'!$B$8:$AH$250,MATCH($A131,'Inputs - Allowed'!$A$8:$A$250,0),MATCH(L$6,'Inputs - Allowed'!$B$6:$AY$6,0)),0)</f>
        <v>0</v>
      </c>
      <c r="M131" s="203">
        <f>MAX(0,-_xlfn.IFNA(INDEX('Inputs - Actual'!$I$8:$O$158,MATCH($A131,'Inputs - Actual'!$A$8:$A$158,0),MATCH(M$6,'Inputs - Actual'!$I$6:$O$6,0))-INDEX('Inputs - Allowed'!$V$8:$AB$158,MATCH($A131,'Inputs - Allowed'!$A$8:$A$158,0),MATCH(M$6,'Inputs - Allowed'!$V$6:$AB$6,0)),0))</f>
        <v>0</v>
      </c>
      <c r="N131" s="129"/>
      <c r="O131" s="129"/>
      <c r="P131" s="129"/>
      <c r="Q131" s="129"/>
      <c r="R131" s="129"/>
      <c r="S131" s="129"/>
      <c r="T131" s="129"/>
      <c r="U131" s="129"/>
      <c r="V131" s="129"/>
      <c r="W131" s="129"/>
      <c r="X131" s="116">
        <f t="shared" si="10"/>
        <v>0</v>
      </c>
      <c r="Y131" s="76"/>
      <c r="Z131" s="76"/>
      <c r="AA131" s="116">
        <f>IFERROR(INDEX('Inputs - Allowed'!$AI$8:$AT$158,MATCH($A131,'Inputs - Allowed'!$A$8:$A$158,0),MATCH(AA$6,'Inputs - Allowed'!$AI$6:$AT$6,0)) / INDEX('Inputs - Allowed'!$AU$8:$AU$158,MATCH($A131,'Inputs - Allowed'!$A$8:$A$158,0))*$X131,0)</f>
        <v>0</v>
      </c>
      <c r="AB131" s="116">
        <f>IFERROR(INDEX('Inputs - Allowed'!$AI$8:$AT$158,MATCH($A131,'Inputs - Allowed'!$A$8:$A$158,0),MATCH(AB$6,'Inputs - Allowed'!$AI$6:$AT$6,0)) / INDEX('Inputs - Allowed'!$AU$8:$AU$158,MATCH($A131,'Inputs - Allowed'!$A$8:$A$158,0))*$X131,0)</f>
        <v>0</v>
      </c>
      <c r="AC131" s="116">
        <f>IFERROR(INDEX('Inputs - Allowed'!$AI$8:$AT$158,MATCH($A131,'Inputs - Allowed'!$A$8:$A$158,0),MATCH(AC$6,'Inputs - Allowed'!$AI$6:$AT$6,0)) / INDEX('Inputs - Allowed'!$AU$8:$AU$158,MATCH($A131,'Inputs - Allowed'!$A$8:$A$158,0))*$X131,0)</f>
        <v>0</v>
      </c>
      <c r="AD131" s="116">
        <f>IFERROR(INDEX('Inputs - Allowed'!$AI$8:$AT$158,MATCH($A131,'Inputs - Allowed'!$A$8:$A$158,0),MATCH(AD$6,'Inputs - Allowed'!$AI$6:$AT$6,0)) / INDEX('Inputs - Allowed'!$AU$8:$AU$158,MATCH($A131,'Inputs - Allowed'!$A$8:$A$158,0))*$X131,0)</f>
        <v>0</v>
      </c>
      <c r="AE131" s="116">
        <f>IFERROR(INDEX('Inputs - Allowed'!$AI$8:$AT$158,MATCH($A131,'Inputs - Allowed'!$A$8:$A$158,0),MATCH(AE$6,'Inputs - Allowed'!$AI$6:$AT$6,0)) / INDEX('Inputs - Allowed'!$AU$8:$AU$158,MATCH($A131,'Inputs - Allowed'!$A$8:$A$158,0))*$X131,0)</f>
        <v>0</v>
      </c>
      <c r="AF131" s="116">
        <f>IFERROR(INDEX('Inputs - Allowed'!$AI$8:$AT$158,MATCH($A131,'Inputs - Allowed'!$A$8:$A$158,0),MATCH(AF$6,'Inputs - Allowed'!$AI$6:$AT$6,0)) / INDEX('Inputs - Allowed'!$AU$8:$AU$158,MATCH($A131,'Inputs - Allowed'!$A$8:$A$158,0))*$X131,0)</f>
        <v>0</v>
      </c>
      <c r="AG131" s="116">
        <f>IFERROR(INDEX('Inputs - Allowed'!$AI$8:$AT$158,MATCH($A131,'Inputs - Allowed'!$A$8:$A$158,0),MATCH(AG$6,'Inputs - Allowed'!$AI$6:$AT$6,0)) / INDEX('Inputs - Allowed'!$AU$8:$AU$158,MATCH($A131,'Inputs - Allowed'!$A$8:$A$158,0))*$X131,0)</f>
        <v>0</v>
      </c>
      <c r="AH131" s="116">
        <f>IFERROR(INDEX('Inputs - Allowed'!$AI$8:$AT$158,MATCH($A131,'Inputs - Allowed'!$A$8:$A$158,0),MATCH(AH$6,'Inputs - Allowed'!$AI$6:$AT$6,0)) / INDEX('Inputs - Allowed'!$AU$8:$AU$158,MATCH($A131,'Inputs - Allowed'!$A$8:$A$158,0))*$X131,0)</f>
        <v>0</v>
      </c>
      <c r="AI131" s="116">
        <f>IFERROR(INDEX('Inputs - Allowed'!$AI$8:$AT$158,MATCH($A131,'Inputs - Allowed'!$A$8:$A$158,0),MATCH(AI$6,'Inputs - Allowed'!$AI$6:$AT$6,0)) / INDEX('Inputs - Allowed'!$AU$8:$AU$158,MATCH($A131,'Inputs - Allowed'!$A$8:$A$158,0))*$X131,0)</f>
        <v>0</v>
      </c>
      <c r="AJ131" s="116">
        <f>IFERROR(INDEX('Inputs - Allowed'!$AI$8:$AT$158,MATCH($A131,'Inputs - Allowed'!$A$8:$A$158,0),MATCH(AJ$6,'Inputs - Allowed'!$AI$6:$AT$6,0)) / INDEX('Inputs - Allowed'!$AU$8:$AU$158,MATCH($A131,'Inputs - Allowed'!$A$8:$A$158,0))*$X131,0)</f>
        <v>0</v>
      </c>
      <c r="AK131" s="36"/>
    </row>
    <row r="132" spans="1:37">
      <c r="A132" s="42"/>
      <c r="B132" s="203"/>
      <c r="C132" s="203"/>
      <c r="D132" s="203"/>
      <c r="E132" s="203">
        <f>_xlfn.IFNA(INDEX('Inputs - Allowed'!$B$8:$AH$250,MATCH($A132,'Inputs - Allowed'!$A$8:$A$250,0),MATCH(E$6,'Inputs - Allowed'!$B$6:$AY$6,0)),0)</f>
        <v>0</v>
      </c>
      <c r="F132" s="203">
        <f>_xlfn.IFNA(INDEX('Inputs - Allowed'!$B$8:$AH$250,MATCH($A132,'Inputs - Allowed'!$A$8:$A$250,0),MATCH(F$6,'Inputs - Allowed'!$B$6:$AY$6,0)),0)</f>
        <v>0</v>
      </c>
      <c r="G132" s="203">
        <f>_xlfn.IFNA(INDEX('Inputs - Allowed'!$B$8:$AH$250,MATCH($A132,'Inputs - Allowed'!$A$8:$A$250,0),MATCH(G$6,'Inputs - Allowed'!$B$6:$AY$6,0)),0)</f>
        <v>0</v>
      </c>
      <c r="H132" s="203">
        <f>_xlfn.IFNA(INDEX('Inputs - Allowed'!$B$8:$AH$250,MATCH($A132,'Inputs - Allowed'!$A$8:$A$250,0),MATCH(H$6,'Inputs - Allowed'!$B$6:$AY$6,0)),0)</f>
        <v>0</v>
      </c>
      <c r="I132" s="203">
        <f>_xlfn.IFNA(INDEX('Inputs - Allowed'!$B$8:$AH$250,MATCH($A132,'Inputs - Allowed'!$A$8:$A$250,0),MATCH(I$6,'Inputs - Allowed'!$B$6:$AY$6,0)),0)</f>
        <v>0</v>
      </c>
      <c r="J132" s="203">
        <f t="shared" si="8"/>
        <v>0</v>
      </c>
      <c r="K132" s="203">
        <f t="shared" si="9"/>
        <v>0</v>
      </c>
      <c r="L132" s="203">
        <f>_xlfn.IFNA(INDEX('Inputs - Allowed'!$B$8:$AH$250,MATCH($A132,'Inputs - Allowed'!$A$8:$A$250,0),MATCH(L$6,'Inputs - Allowed'!$B$6:$AY$6,0)),0)</f>
        <v>0</v>
      </c>
      <c r="M132" s="203">
        <f>MAX(0,-_xlfn.IFNA(INDEX('Inputs - Actual'!$I$8:$O$158,MATCH($A132,'Inputs - Actual'!$A$8:$A$158,0),MATCH(M$6,'Inputs - Actual'!$I$6:$O$6,0))-INDEX('Inputs - Allowed'!$V$8:$AB$158,MATCH($A132,'Inputs - Allowed'!$A$8:$A$158,0),MATCH(M$6,'Inputs - Allowed'!$V$6:$AB$6,0)),0))</f>
        <v>0</v>
      </c>
      <c r="N132" s="129"/>
      <c r="O132" s="129"/>
      <c r="P132" s="129"/>
      <c r="Q132" s="129"/>
      <c r="R132" s="129"/>
      <c r="S132" s="129"/>
      <c r="T132" s="129"/>
      <c r="U132" s="129"/>
      <c r="V132" s="129"/>
      <c r="W132" s="129"/>
      <c r="X132" s="116">
        <f t="shared" si="10"/>
        <v>0</v>
      </c>
      <c r="Y132" s="76"/>
      <c r="Z132" s="76"/>
      <c r="AA132" s="116">
        <f>IFERROR(INDEX('Inputs - Allowed'!$AI$8:$AT$158,MATCH($A132,'Inputs - Allowed'!$A$8:$A$158,0),MATCH(AA$6,'Inputs - Allowed'!$AI$6:$AT$6,0)) / INDEX('Inputs - Allowed'!$AU$8:$AU$158,MATCH($A132,'Inputs - Allowed'!$A$8:$A$158,0))*$X132,0)</f>
        <v>0</v>
      </c>
      <c r="AB132" s="116">
        <f>IFERROR(INDEX('Inputs - Allowed'!$AI$8:$AT$158,MATCH($A132,'Inputs - Allowed'!$A$8:$A$158,0),MATCH(AB$6,'Inputs - Allowed'!$AI$6:$AT$6,0)) / INDEX('Inputs - Allowed'!$AU$8:$AU$158,MATCH($A132,'Inputs - Allowed'!$A$8:$A$158,0))*$X132,0)</f>
        <v>0</v>
      </c>
      <c r="AC132" s="116">
        <f>IFERROR(INDEX('Inputs - Allowed'!$AI$8:$AT$158,MATCH($A132,'Inputs - Allowed'!$A$8:$A$158,0),MATCH(AC$6,'Inputs - Allowed'!$AI$6:$AT$6,0)) / INDEX('Inputs - Allowed'!$AU$8:$AU$158,MATCH($A132,'Inputs - Allowed'!$A$8:$A$158,0))*$X132,0)</f>
        <v>0</v>
      </c>
      <c r="AD132" s="116">
        <f>IFERROR(INDEX('Inputs - Allowed'!$AI$8:$AT$158,MATCH($A132,'Inputs - Allowed'!$A$8:$A$158,0),MATCH(AD$6,'Inputs - Allowed'!$AI$6:$AT$6,0)) / INDEX('Inputs - Allowed'!$AU$8:$AU$158,MATCH($A132,'Inputs - Allowed'!$A$8:$A$158,0))*$X132,0)</f>
        <v>0</v>
      </c>
      <c r="AE132" s="116">
        <f>IFERROR(INDEX('Inputs - Allowed'!$AI$8:$AT$158,MATCH($A132,'Inputs - Allowed'!$A$8:$A$158,0),MATCH(AE$6,'Inputs - Allowed'!$AI$6:$AT$6,0)) / INDEX('Inputs - Allowed'!$AU$8:$AU$158,MATCH($A132,'Inputs - Allowed'!$A$8:$A$158,0))*$X132,0)</f>
        <v>0</v>
      </c>
      <c r="AF132" s="116">
        <f>IFERROR(INDEX('Inputs - Allowed'!$AI$8:$AT$158,MATCH($A132,'Inputs - Allowed'!$A$8:$A$158,0),MATCH(AF$6,'Inputs - Allowed'!$AI$6:$AT$6,0)) / INDEX('Inputs - Allowed'!$AU$8:$AU$158,MATCH($A132,'Inputs - Allowed'!$A$8:$A$158,0))*$X132,0)</f>
        <v>0</v>
      </c>
      <c r="AG132" s="116">
        <f>IFERROR(INDEX('Inputs - Allowed'!$AI$8:$AT$158,MATCH($A132,'Inputs - Allowed'!$A$8:$A$158,0),MATCH(AG$6,'Inputs - Allowed'!$AI$6:$AT$6,0)) / INDEX('Inputs - Allowed'!$AU$8:$AU$158,MATCH($A132,'Inputs - Allowed'!$A$8:$A$158,0))*$X132,0)</f>
        <v>0</v>
      </c>
      <c r="AH132" s="116">
        <f>IFERROR(INDEX('Inputs - Allowed'!$AI$8:$AT$158,MATCH($A132,'Inputs - Allowed'!$A$8:$A$158,0),MATCH(AH$6,'Inputs - Allowed'!$AI$6:$AT$6,0)) / INDEX('Inputs - Allowed'!$AU$8:$AU$158,MATCH($A132,'Inputs - Allowed'!$A$8:$A$158,0))*$X132,0)</f>
        <v>0</v>
      </c>
      <c r="AI132" s="116">
        <f>IFERROR(INDEX('Inputs - Allowed'!$AI$8:$AT$158,MATCH($A132,'Inputs - Allowed'!$A$8:$A$158,0),MATCH(AI$6,'Inputs - Allowed'!$AI$6:$AT$6,0)) / INDEX('Inputs - Allowed'!$AU$8:$AU$158,MATCH($A132,'Inputs - Allowed'!$A$8:$A$158,0))*$X132,0)</f>
        <v>0</v>
      </c>
      <c r="AJ132" s="116">
        <f>IFERROR(INDEX('Inputs - Allowed'!$AI$8:$AT$158,MATCH($A132,'Inputs - Allowed'!$A$8:$A$158,0),MATCH(AJ$6,'Inputs - Allowed'!$AI$6:$AT$6,0)) / INDEX('Inputs - Allowed'!$AU$8:$AU$158,MATCH($A132,'Inputs - Allowed'!$A$8:$A$158,0))*$X132,0)</f>
        <v>0</v>
      </c>
      <c r="AK132" s="36"/>
    </row>
    <row r="133" spans="1:37">
      <c r="A133" s="42"/>
      <c r="B133" s="203"/>
      <c r="C133" s="203"/>
      <c r="D133" s="203"/>
      <c r="E133" s="203">
        <f>_xlfn.IFNA(INDEX('Inputs - Allowed'!$B$8:$AH$250,MATCH($A133,'Inputs - Allowed'!$A$8:$A$250,0),MATCH(E$6,'Inputs - Allowed'!$B$6:$AY$6,0)),0)</f>
        <v>0</v>
      </c>
      <c r="F133" s="203">
        <f>_xlfn.IFNA(INDEX('Inputs - Allowed'!$B$8:$AH$250,MATCH($A133,'Inputs - Allowed'!$A$8:$A$250,0),MATCH(F$6,'Inputs - Allowed'!$B$6:$AY$6,0)),0)</f>
        <v>0</v>
      </c>
      <c r="G133" s="203">
        <f>_xlfn.IFNA(INDEX('Inputs - Allowed'!$B$8:$AH$250,MATCH($A133,'Inputs - Allowed'!$A$8:$A$250,0),MATCH(G$6,'Inputs - Allowed'!$B$6:$AY$6,0)),0)</f>
        <v>0</v>
      </c>
      <c r="H133" s="203">
        <f>_xlfn.IFNA(INDEX('Inputs - Allowed'!$B$8:$AH$250,MATCH($A133,'Inputs - Allowed'!$A$8:$A$250,0),MATCH(H$6,'Inputs - Allowed'!$B$6:$AY$6,0)),0)</f>
        <v>0</v>
      </c>
      <c r="I133" s="203">
        <f>_xlfn.IFNA(INDEX('Inputs - Allowed'!$B$8:$AH$250,MATCH($A133,'Inputs - Allowed'!$A$8:$A$250,0),MATCH(I$6,'Inputs - Allowed'!$B$6:$AY$6,0)),0)</f>
        <v>0</v>
      </c>
      <c r="J133" s="203">
        <f t="shared" si="8"/>
        <v>0</v>
      </c>
      <c r="K133" s="203">
        <f t="shared" si="9"/>
        <v>0</v>
      </c>
      <c r="L133" s="203">
        <f>_xlfn.IFNA(INDEX('Inputs - Allowed'!$B$8:$AH$250,MATCH($A133,'Inputs - Allowed'!$A$8:$A$250,0),MATCH(L$6,'Inputs - Allowed'!$B$6:$AY$6,0)),0)</f>
        <v>0</v>
      </c>
      <c r="M133" s="203">
        <f>MAX(0,-_xlfn.IFNA(INDEX('Inputs - Actual'!$I$8:$O$158,MATCH($A133,'Inputs - Actual'!$A$8:$A$158,0),MATCH(M$6,'Inputs - Actual'!$I$6:$O$6,0))-INDEX('Inputs - Allowed'!$V$8:$AB$158,MATCH($A133,'Inputs - Allowed'!$A$8:$A$158,0),MATCH(M$6,'Inputs - Allowed'!$V$6:$AB$6,0)),0))</f>
        <v>0</v>
      </c>
      <c r="N133" s="129"/>
      <c r="O133" s="129"/>
      <c r="P133" s="129"/>
      <c r="Q133" s="129"/>
      <c r="R133" s="129"/>
      <c r="S133" s="129"/>
      <c r="T133" s="129"/>
      <c r="U133" s="129"/>
      <c r="V133" s="129"/>
      <c r="W133" s="129"/>
      <c r="X133" s="116">
        <f t="shared" si="10"/>
        <v>0</v>
      </c>
      <c r="Y133" s="76"/>
      <c r="Z133" s="76"/>
      <c r="AA133" s="116">
        <f>IFERROR(INDEX('Inputs - Allowed'!$AI$8:$AT$158,MATCH($A133,'Inputs - Allowed'!$A$8:$A$158,0),MATCH(AA$6,'Inputs - Allowed'!$AI$6:$AT$6,0)) / INDEX('Inputs - Allowed'!$AU$8:$AU$158,MATCH($A133,'Inputs - Allowed'!$A$8:$A$158,0))*$X133,0)</f>
        <v>0</v>
      </c>
      <c r="AB133" s="116">
        <f>IFERROR(INDEX('Inputs - Allowed'!$AI$8:$AT$158,MATCH($A133,'Inputs - Allowed'!$A$8:$A$158,0),MATCH(AB$6,'Inputs - Allowed'!$AI$6:$AT$6,0)) / INDEX('Inputs - Allowed'!$AU$8:$AU$158,MATCH($A133,'Inputs - Allowed'!$A$8:$A$158,0))*$X133,0)</f>
        <v>0</v>
      </c>
      <c r="AC133" s="116">
        <f>IFERROR(INDEX('Inputs - Allowed'!$AI$8:$AT$158,MATCH($A133,'Inputs - Allowed'!$A$8:$A$158,0),MATCH(AC$6,'Inputs - Allowed'!$AI$6:$AT$6,0)) / INDEX('Inputs - Allowed'!$AU$8:$AU$158,MATCH($A133,'Inputs - Allowed'!$A$8:$A$158,0))*$X133,0)</f>
        <v>0</v>
      </c>
      <c r="AD133" s="116">
        <f>IFERROR(INDEX('Inputs - Allowed'!$AI$8:$AT$158,MATCH($A133,'Inputs - Allowed'!$A$8:$A$158,0),MATCH(AD$6,'Inputs - Allowed'!$AI$6:$AT$6,0)) / INDEX('Inputs - Allowed'!$AU$8:$AU$158,MATCH($A133,'Inputs - Allowed'!$A$8:$A$158,0))*$X133,0)</f>
        <v>0</v>
      </c>
      <c r="AE133" s="116">
        <f>IFERROR(INDEX('Inputs - Allowed'!$AI$8:$AT$158,MATCH($A133,'Inputs - Allowed'!$A$8:$A$158,0),MATCH(AE$6,'Inputs - Allowed'!$AI$6:$AT$6,0)) / INDEX('Inputs - Allowed'!$AU$8:$AU$158,MATCH($A133,'Inputs - Allowed'!$A$8:$A$158,0))*$X133,0)</f>
        <v>0</v>
      </c>
      <c r="AF133" s="116">
        <f>IFERROR(INDEX('Inputs - Allowed'!$AI$8:$AT$158,MATCH($A133,'Inputs - Allowed'!$A$8:$A$158,0),MATCH(AF$6,'Inputs - Allowed'!$AI$6:$AT$6,0)) / INDEX('Inputs - Allowed'!$AU$8:$AU$158,MATCH($A133,'Inputs - Allowed'!$A$8:$A$158,0))*$X133,0)</f>
        <v>0</v>
      </c>
      <c r="AG133" s="116">
        <f>IFERROR(INDEX('Inputs - Allowed'!$AI$8:$AT$158,MATCH($A133,'Inputs - Allowed'!$A$8:$A$158,0),MATCH(AG$6,'Inputs - Allowed'!$AI$6:$AT$6,0)) / INDEX('Inputs - Allowed'!$AU$8:$AU$158,MATCH($A133,'Inputs - Allowed'!$A$8:$A$158,0))*$X133,0)</f>
        <v>0</v>
      </c>
      <c r="AH133" s="116">
        <f>IFERROR(INDEX('Inputs - Allowed'!$AI$8:$AT$158,MATCH($A133,'Inputs - Allowed'!$A$8:$A$158,0),MATCH(AH$6,'Inputs - Allowed'!$AI$6:$AT$6,0)) / INDEX('Inputs - Allowed'!$AU$8:$AU$158,MATCH($A133,'Inputs - Allowed'!$A$8:$A$158,0))*$X133,0)</f>
        <v>0</v>
      </c>
      <c r="AI133" s="116">
        <f>IFERROR(INDEX('Inputs - Allowed'!$AI$8:$AT$158,MATCH($A133,'Inputs - Allowed'!$A$8:$A$158,0),MATCH(AI$6,'Inputs - Allowed'!$AI$6:$AT$6,0)) / INDEX('Inputs - Allowed'!$AU$8:$AU$158,MATCH($A133,'Inputs - Allowed'!$A$8:$A$158,0))*$X133,0)</f>
        <v>0</v>
      </c>
      <c r="AJ133" s="116">
        <f>IFERROR(INDEX('Inputs - Allowed'!$AI$8:$AT$158,MATCH($A133,'Inputs - Allowed'!$A$8:$A$158,0),MATCH(AJ$6,'Inputs - Allowed'!$AI$6:$AT$6,0)) / INDEX('Inputs - Allowed'!$AU$8:$AU$158,MATCH($A133,'Inputs - Allowed'!$A$8:$A$158,0))*$X133,0)</f>
        <v>0</v>
      </c>
      <c r="AK133" s="36"/>
    </row>
    <row r="134" spans="1:37">
      <c r="A134" s="42"/>
      <c r="B134" s="203"/>
      <c r="C134" s="203"/>
      <c r="D134" s="203"/>
      <c r="E134" s="203">
        <f>_xlfn.IFNA(INDEX('Inputs - Allowed'!$B$8:$AH$250,MATCH($A134,'Inputs - Allowed'!$A$8:$A$250,0),MATCH(E$6,'Inputs - Allowed'!$B$6:$AY$6,0)),0)</f>
        <v>0</v>
      </c>
      <c r="F134" s="203">
        <f>_xlfn.IFNA(INDEX('Inputs - Allowed'!$B$8:$AH$250,MATCH($A134,'Inputs - Allowed'!$A$8:$A$250,0),MATCH(F$6,'Inputs - Allowed'!$B$6:$AY$6,0)),0)</f>
        <v>0</v>
      </c>
      <c r="G134" s="203">
        <f>_xlfn.IFNA(INDEX('Inputs - Allowed'!$B$8:$AH$250,MATCH($A134,'Inputs - Allowed'!$A$8:$A$250,0),MATCH(G$6,'Inputs - Allowed'!$B$6:$AY$6,0)),0)</f>
        <v>0</v>
      </c>
      <c r="H134" s="203">
        <f>_xlfn.IFNA(INDEX('Inputs - Allowed'!$B$8:$AH$250,MATCH($A134,'Inputs - Allowed'!$A$8:$A$250,0),MATCH(H$6,'Inputs - Allowed'!$B$6:$AY$6,0)),0)</f>
        <v>0</v>
      </c>
      <c r="I134" s="203">
        <f>_xlfn.IFNA(INDEX('Inputs - Allowed'!$B$8:$AH$250,MATCH($A134,'Inputs - Allowed'!$A$8:$A$250,0),MATCH(I$6,'Inputs - Allowed'!$B$6:$AY$6,0)),0)</f>
        <v>0</v>
      </c>
      <c r="J134" s="203">
        <f t="shared" si="8"/>
        <v>0</v>
      </c>
      <c r="K134" s="203">
        <f t="shared" si="9"/>
        <v>0</v>
      </c>
      <c r="L134" s="203">
        <f>_xlfn.IFNA(INDEX('Inputs - Allowed'!$B$8:$AH$250,MATCH($A134,'Inputs - Allowed'!$A$8:$A$250,0),MATCH(L$6,'Inputs - Allowed'!$B$6:$AY$6,0)),0)</f>
        <v>0</v>
      </c>
      <c r="M134" s="203">
        <f>MAX(0,-_xlfn.IFNA(INDEX('Inputs - Actual'!$I$8:$O$158,MATCH($A134,'Inputs - Actual'!$A$8:$A$158,0),MATCH(M$6,'Inputs - Actual'!$I$6:$O$6,0))-INDEX('Inputs - Allowed'!$V$8:$AB$158,MATCH($A134,'Inputs - Allowed'!$A$8:$A$158,0),MATCH(M$6,'Inputs - Allowed'!$V$6:$AB$6,0)),0))</f>
        <v>0</v>
      </c>
      <c r="N134" s="129"/>
      <c r="O134" s="129"/>
      <c r="P134" s="129"/>
      <c r="Q134" s="129"/>
      <c r="R134" s="129"/>
      <c r="S134" s="129"/>
      <c r="T134" s="129"/>
      <c r="U134" s="129"/>
      <c r="V134" s="129"/>
      <c r="W134" s="129"/>
      <c r="X134" s="116">
        <f t="shared" si="10"/>
        <v>0</v>
      </c>
      <c r="Y134" s="76"/>
      <c r="Z134" s="76"/>
      <c r="AA134" s="116">
        <f>IFERROR(INDEX('Inputs - Allowed'!$AI$8:$AT$158,MATCH($A134,'Inputs - Allowed'!$A$8:$A$158,0),MATCH(AA$6,'Inputs - Allowed'!$AI$6:$AT$6,0)) / INDEX('Inputs - Allowed'!$AU$8:$AU$158,MATCH($A134,'Inputs - Allowed'!$A$8:$A$158,0))*$X134,0)</f>
        <v>0</v>
      </c>
      <c r="AB134" s="116">
        <f>IFERROR(INDEX('Inputs - Allowed'!$AI$8:$AT$158,MATCH($A134,'Inputs - Allowed'!$A$8:$A$158,0),MATCH(AB$6,'Inputs - Allowed'!$AI$6:$AT$6,0)) / INDEX('Inputs - Allowed'!$AU$8:$AU$158,MATCH($A134,'Inputs - Allowed'!$A$8:$A$158,0))*$X134,0)</f>
        <v>0</v>
      </c>
      <c r="AC134" s="116">
        <f>IFERROR(INDEX('Inputs - Allowed'!$AI$8:$AT$158,MATCH($A134,'Inputs - Allowed'!$A$8:$A$158,0),MATCH(AC$6,'Inputs - Allowed'!$AI$6:$AT$6,0)) / INDEX('Inputs - Allowed'!$AU$8:$AU$158,MATCH($A134,'Inputs - Allowed'!$A$8:$A$158,0))*$X134,0)</f>
        <v>0</v>
      </c>
      <c r="AD134" s="116">
        <f>IFERROR(INDEX('Inputs - Allowed'!$AI$8:$AT$158,MATCH($A134,'Inputs - Allowed'!$A$8:$A$158,0),MATCH(AD$6,'Inputs - Allowed'!$AI$6:$AT$6,0)) / INDEX('Inputs - Allowed'!$AU$8:$AU$158,MATCH($A134,'Inputs - Allowed'!$A$8:$A$158,0))*$X134,0)</f>
        <v>0</v>
      </c>
      <c r="AE134" s="116">
        <f>IFERROR(INDEX('Inputs - Allowed'!$AI$8:$AT$158,MATCH($A134,'Inputs - Allowed'!$A$8:$A$158,0),MATCH(AE$6,'Inputs - Allowed'!$AI$6:$AT$6,0)) / INDEX('Inputs - Allowed'!$AU$8:$AU$158,MATCH($A134,'Inputs - Allowed'!$A$8:$A$158,0))*$X134,0)</f>
        <v>0</v>
      </c>
      <c r="AF134" s="116">
        <f>IFERROR(INDEX('Inputs - Allowed'!$AI$8:$AT$158,MATCH($A134,'Inputs - Allowed'!$A$8:$A$158,0),MATCH(AF$6,'Inputs - Allowed'!$AI$6:$AT$6,0)) / INDEX('Inputs - Allowed'!$AU$8:$AU$158,MATCH($A134,'Inputs - Allowed'!$A$8:$A$158,0))*$X134,0)</f>
        <v>0</v>
      </c>
      <c r="AG134" s="116">
        <f>IFERROR(INDEX('Inputs - Allowed'!$AI$8:$AT$158,MATCH($A134,'Inputs - Allowed'!$A$8:$A$158,0),MATCH(AG$6,'Inputs - Allowed'!$AI$6:$AT$6,0)) / INDEX('Inputs - Allowed'!$AU$8:$AU$158,MATCH($A134,'Inputs - Allowed'!$A$8:$A$158,0))*$X134,0)</f>
        <v>0</v>
      </c>
      <c r="AH134" s="116">
        <f>IFERROR(INDEX('Inputs - Allowed'!$AI$8:$AT$158,MATCH($A134,'Inputs - Allowed'!$A$8:$A$158,0),MATCH(AH$6,'Inputs - Allowed'!$AI$6:$AT$6,0)) / INDEX('Inputs - Allowed'!$AU$8:$AU$158,MATCH($A134,'Inputs - Allowed'!$A$8:$A$158,0))*$X134,0)</f>
        <v>0</v>
      </c>
      <c r="AI134" s="116">
        <f>IFERROR(INDEX('Inputs - Allowed'!$AI$8:$AT$158,MATCH($A134,'Inputs - Allowed'!$A$8:$A$158,0),MATCH(AI$6,'Inputs - Allowed'!$AI$6:$AT$6,0)) / INDEX('Inputs - Allowed'!$AU$8:$AU$158,MATCH($A134,'Inputs - Allowed'!$A$8:$A$158,0))*$X134,0)</f>
        <v>0</v>
      </c>
      <c r="AJ134" s="116">
        <f>IFERROR(INDEX('Inputs - Allowed'!$AI$8:$AT$158,MATCH($A134,'Inputs - Allowed'!$A$8:$A$158,0),MATCH(AJ$6,'Inputs - Allowed'!$AI$6:$AT$6,0)) / INDEX('Inputs - Allowed'!$AU$8:$AU$158,MATCH($A134,'Inputs - Allowed'!$A$8:$A$158,0))*$X134,0)</f>
        <v>0</v>
      </c>
      <c r="AK134" s="36"/>
    </row>
    <row r="135" spans="1:37">
      <c r="A135" s="42"/>
      <c r="B135" s="203"/>
      <c r="C135" s="203"/>
      <c r="D135" s="203"/>
      <c r="E135" s="203">
        <f>_xlfn.IFNA(INDEX('Inputs - Allowed'!$B$8:$AH$250,MATCH($A135,'Inputs - Allowed'!$A$8:$A$250,0),MATCH(E$6,'Inputs - Allowed'!$B$6:$AY$6,0)),0)</f>
        <v>0</v>
      </c>
      <c r="F135" s="203">
        <f>_xlfn.IFNA(INDEX('Inputs - Allowed'!$B$8:$AH$250,MATCH($A135,'Inputs - Allowed'!$A$8:$A$250,0),MATCH(F$6,'Inputs - Allowed'!$B$6:$AY$6,0)),0)</f>
        <v>0</v>
      </c>
      <c r="G135" s="203">
        <f>_xlfn.IFNA(INDEX('Inputs - Allowed'!$B$8:$AH$250,MATCH($A135,'Inputs - Allowed'!$A$8:$A$250,0),MATCH(G$6,'Inputs - Allowed'!$B$6:$AY$6,0)),0)</f>
        <v>0</v>
      </c>
      <c r="H135" s="203">
        <f>_xlfn.IFNA(INDEX('Inputs - Allowed'!$B$8:$AH$250,MATCH($A135,'Inputs - Allowed'!$A$8:$A$250,0),MATCH(H$6,'Inputs - Allowed'!$B$6:$AY$6,0)),0)</f>
        <v>0</v>
      </c>
      <c r="I135" s="203">
        <f>_xlfn.IFNA(INDEX('Inputs - Allowed'!$B$8:$AH$250,MATCH($A135,'Inputs - Allowed'!$A$8:$A$250,0),MATCH(I$6,'Inputs - Allowed'!$B$6:$AY$6,0)),0)</f>
        <v>0</v>
      </c>
      <c r="J135" s="203">
        <f t="shared" si="8"/>
        <v>0</v>
      </c>
      <c r="K135" s="203">
        <f t="shared" si="9"/>
        <v>0</v>
      </c>
      <c r="L135" s="203">
        <f>_xlfn.IFNA(INDEX('Inputs - Allowed'!$B$8:$AH$250,MATCH($A135,'Inputs - Allowed'!$A$8:$A$250,0),MATCH(L$6,'Inputs - Allowed'!$B$6:$AY$6,0)),0)</f>
        <v>0</v>
      </c>
      <c r="M135" s="203">
        <f>MAX(0,-_xlfn.IFNA(INDEX('Inputs - Actual'!$I$8:$O$158,MATCH($A135,'Inputs - Actual'!$A$8:$A$158,0),MATCH(M$6,'Inputs - Actual'!$I$6:$O$6,0))-INDEX('Inputs - Allowed'!$V$8:$AB$158,MATCH($A135,'Inputs - Allowed'!$A$8:$A$158,0),MATCH(M$6,'Inputs - Allowed'!$V$6:$AB$6,0)),0))</f>
        <v>0</v>
      </c>
      <c r="N135" s="129"/>
      <c r="O135" s="129"/>
      <c r="P135" s="129"/>
      <c r="Q135" s="129"/>
      <c r="R135" s="129"/>
      <c r="S135" s="129"/>
      <c r="T135" s="129"/>
      <c r="U135" s="129"/>
      <c r="V135" s="129"/>
      <c r="W135" s="129"/>
      <c r="X135" s="116">
        <f t="shared" si="10"/>
        <v>0</v>
      </c>
      <c r="Y135" s="76"/>
      <c r="Z135" s="76"/>
      <c r="AA135" s="116">
        <f>IFERROR(INDEX('Inputs - Allowed'!$AI$8:$AT$158,MATCH($A135,'Inputs - Allowed'!$A$8:$A$158,0),MATCH(AA$6,'Inputs - Allowed'!$AI$6:$AT$6,0)) / INDEX('Inputs - Allowed'!$AU$8:$AU$158,MATCH($A135,'Inputs - Allowed'!$A$8:$A$158,0))*$X135,0)</f>
        <v>0</v>
      </c>
      <c r="AB135" s="116">
        <f>IFERROR(INDEX('Inputs - Allowed'!$AI$8:$AT$158,MATCH($A135,'Inputs - Allowed'!$A$8:$A$158,0),MATCH(AB$6,'Inputs - Allowed'!$AI$6:$AT$6,0)) / INDEX('Inputs - Allowed'!$AU$8:$AU$158,MATCH($A135,'Inputs - Allowed'!$A$8:$A$158,0))*$X135,0)</f>
        <v>0</v>
      </c>
      <c r="AC135" s="116">
        <f>IFERROR(INDEX('Inputs - Allowed'!$AI$8:$AT$158,MATCH($A135,'Inputs - Allowed'!$A$8:$A$158,0),MATCH(AC$6,'Inputs - Allowed'!$AI$6:$AT$6,0)) / INDEX('Inputs - Allowed'!$AU$8:$AU$158,MATCH($A135,'Inputs - Allowed'!$A$8:$A$158,0))*$X135,0)</f>
        <v>0</v>
      </c>
      <c r="AD135" s="116">
        <f>IFERROR(INDEX('Inputs - Allowed'!$AI$8:$AT$158,MATCH($A135,'Inputs - Allowed'!$A$8:$A$158,0),MATCH(AD$6,'Inputs - Allowed'!$AI$6:$AT$6,0)) / INDEX('Inputs - Allowed'!$AU$8:$AU$158,MATCH($A135,'Inputs - Allowed'!$A$8:$A$158,0))*$X135,0)</f>
        <v>0</v>
      </c>
      <c r="AE135" s="116">
        <f>IFERROR(INDEX('Inputs - Allowed'!$AI$8:$AT$158,MATCH($A135,'Inputs - Allowed'!$A$8:$A$158,0),MATCH(AE$6,'Inputs - Allowed'!$AI$6:$AT$6,0)) / INDEX('Inputs - Allowed'!$AU$8:$AU$158,MATCH($A135,'Inputs - Allowed'!$A$8:$A$158,0))*$X135,0)</f>
        <v>0</v>
      </c>
      <c r="AF135" s="116">
        <f>IFERROR(INDEX('Inputs - Allowed'!$AI$8:$AT$158,MATCH($A135,'Inputs - Allowed'!$A$8:$A$158,0),MATCH(AF$6,'Inputs - Allowed'!$AI$6:$AT$6,0)) / INDEX('Inputs - Allowed'!$AU$8:$AU$158,MATCH($A135,'Inputs - Allowed'!$A$8:$A$158,0))*$X135,0)</f>
        <v>0</v>
      </c>
      <c r="AG135" s="116">
        <f>IFERROR(INDEX('Inputs - Allowed'!$AI$8:$AT$158,MATCH($A135,'Inputs - Allowed'!$A$8:$A$158,0),MATCH(AG$6,'Inputs - Allowed'!$AI$6:$AT$6,0)) / INDEX('Inputs - Allowed'!$AU$8:$AU$158,MATCH($A135,'Inputs - Allowed'!$A$8:$A$158,0))*$X135,0)</f>
        <v>0</v>
      </c>
      <c r="AH135" s="116">
        <f>IFERROR(INDEX('Inputs - Allowed'!$AI$8:$AT$158,MATCH($A135,'Inputs - Allowed'!$A$8:$A$158,0),MATCH(AH$6,'Inputs - Allowed'!$AI$6:$AT$6,0)) / INDEX('Inputs - Allowed'!$AU$8:$AU$158,MATCH($A135,'Inputs - Allowed'!$A$8:$A$158,0))*$X135,0)</f>
        <v>0</v>
      </c>
      <c r="AI135" s="116">
        <f>IFERROR(INDEX('Inputs - Allowed'!$AI$8:$AT$158,MATCH($A135,'Inputs - Allowed'!$A$8:$A$158,0),MATCH(AI$6,'Inputs - Allowed'!$AI$6:$AT$6,0)) / INDEX('Inputs - Allowed'!$AU$8:$AU$158,MATCH($A135,'Inputs - Allowed'!$A$8:$A$158,0))*$X135,0)</f>
        <v>0</v>
      </c>
      <c r="AJ135" s="116">
        <f>IFERROR(INDEX('Inputs - Allowed'!$AI$8:$AT$158,MATCH($A135,'Inputs - Allowed'!$A$8:$A$158,0),MATCH(AJ$6,'Inputs - Allowed'!$AI$6:$AT$6,0)) / INDEX('Inputs - Allowed'!$AU$8:$AU$158,MATCH($A135,'Inputs - Allowed'!$A$8:$A$158,0))*$X135,0)</f>
        <v>0</v>
      </c>
      <c r="AK135" s="36"/>
    </row>
    <row r="136" spans="1:37">
      <c r="A136" s="42"/>
      <c r="B136" s="203"/>
      <c r="C136" s="203"/>
      <c r="D136" s="203"/>
      <c r="E136" s="203">
        <f>_xlfn.IFNA(INDEX('Inputs - Allowed'!$B$8:$AH$250,MATCH($A136,'Inputs - Allowed'!$A$8:$A$250,0),MATCH(E$6,'Inputs - Allowed'!$B$6:$AY$6,0)),0)</f>
        <v>0</v>
      </c>
      <c r="F136" s="203">
        <f>_xlfn.IFNA(INDEX('Inputs - Allowed'!$B$8:$AH$250,MATCH($A136,'Inputs - Allowed'!$A$8:$A$250,0),MATCH(F$6,'Inputs - Allowed'!$B$6:$AY$6,0)),0)</f>
        <v>0</v>
      </c>
      <c r="G136" s="203">
        <f>_xlfn.IFNA(INDEX('Inputs - Allowed'!$B$8:$AH$250,MATCH($A136,'Inputs - Allowed'!$A$8:$A$250,0),MATCH(G$6,'Inputs - Allowed'!$B$6:$AY$6,0)),0)</f>
        <v>0</v>
      </c>
      <c r="H136" s="203">
        <f>_xlfn.IFNA(INDEX('Inputs - Allowed'!$B$8:$AH$250,MATCH($A136,'Inputs - Allowed'!$A$8:$A$250,0),MATCH(H$6,'Inputs - Allowed'!$B$6:$AY$6,0)),0)</f>
        <v>0</v>
      </c>
      <c r="I136" s="203">
        <f>_xlfn.IFNA(INDEX('Inputs - Allowed'!$B$8:$AH$250,MATCH($A136,'Inputs - Allowed'!$A$8:$A$250,0),MATCH(I$6,'Inputs - Allowed'!$B$6:$AY$6,0)),0)</f>
        <v>0</v>
      </c>
      <c r="J136" s="203">
        <f t="shared" si="8"/>
        <v>0</v>
      </c>
      <c r="K136" s="203">
        <f t="shared" ref="K136:K158" si="11">IF(J136,"",I136)</f>
        <v>0</v>
      </c>
      <c r="L136" s="203">
        <f>_xlfn.IFNA(INDEX('Inputs - Allowed'!$B$8:$AH$250,MATCH($A136,'Inputs - Allowed'!$A$8:$A$250,0),MATCH(L$6,'Inputs - Allowed'!$B$6:$AY$6,0)),0)</f>
        <v>0</v>
      </c>
      <c r="M136" s="203">
        <f>MAX(0,-_xlfn.IFNA(INDEX('Inputs - Actual'!$I$8:$O$158,MATCH($A136,'Inputs - Actual'!$A$8:$A$158,0),MATCH(M$6,'Inputs - Actual'!$I$6:$O$6,0))-INDEX('Inputs - Allowed'!$V$8:$AB$158,MATCH($A136,'Inputs - Allowed'!$A$8:$A$158,0),MATCH(M$6,'Inputs - Allowed'!$V$6:$AB$6,0)),0))</f>
        <v>0</v>
      </c>
      <c r="N136" s="129"/>
      <c r="O136" s="129"/>
      <c r="P136" s="129"/>
      <c r="Q136" s="129"/>
      <c r="R136" s="129"/>
      <c r="S136" s="129"/>
      <c r="T136" s="129"/>
      <c r="U136" s="129"/>
      <c r="V136" s="129"/>
      <c r="W136" s="129"/>
      <c r="X136" s="116">
        <f t="shared" ref="X136:X158" si="12">(J136=FALSE)*(SUMPRODUCT(N136:R136,S136:W136)-L136*M136)*10^-6</f>
        <v>0</v>
      </c>
      <c r="Y136" s="76"/>
      <c r="Z136" s="76"/>
      <c r="AA136" s="116">
        <f>IFERROR(INDEX('Inputs - Allowed'!$AI$8:$AT$158,MATCH($A136,'Inputs - Allowed'!$A$8:$A$158,0),MATCH(AA$6,'Inputs - Allowed'!$AI$6:$AT$6,0)) / INDEX('Inputs - Allowed'!$AU$8:$AU$158,MATCH($A136,'Inputs - Allowed'!$A$8:$A$158,0))*$X136,0)</f>
        <v>0</v>
      </c>
      <c r="AB136" s="116">
        <f>IFERROR(INDEX('Inputs - Allowed'!$AI$8:$AT$158,MATCH($A136,'Inputs - Allowed'!$A$8:$A$158,0),MATCH(AB$6,'Inputs - Allowed'!$AI$6:$AT$6,0)) / INDEX('Inputs - Allowed'!$AU$8:$AU$158,MATCH($A136,'Inputs - Allowed'!$A$8:$A$158,0))*$X136,0)</f>
        <v>0</v>
      </c>
      <c r="AC136" s="116">
        <f>IFERROR(INDEX('Inputs - Allowed'!$AI$8:$AT$158,MATCH($A136,'Inputs - Allowed'!$A$8:$A$158,0),MATCH(AC$6,'Inputs - Allowed'!$AI$6:$AT$6,0)) / INDEX('Inputs - Allowed'!$AU$8:$AU$158,MATCH($A136,'Inputs - Allowed'!$A$8:$A$158,0))*$X136,0)</f>
        <v>0</v>
      </c>
      <c r="AD136" s="116">
        <f>IFERROR(INDEX('Inputs - Allowed'!$AI$8:$AT$158,MATCH($A136,'Inputs - Allowed'!$A$8:$A$158,0),MATCH(AD$6,'Inputs - Allowed'!$AI$6:$AT$6,0)) / INDEX('Inputs - Allowed'!$AU$8:$AU$158,MATCH($A136,'Inputs - Allowed'!$A$8:$A$158,0))*$X136,0)</f>
        <v>0</v>
      </c>
      <c r="AE136" s="116">
        <f>IFERROR(INDEX('Inputs - Allowed'!$AI$8:$AT$158,MATCH($A136,'Inputs - Allowed'!$A$8:$A$158,0),MATCH(AE$6,'Inputs - Allowed'!$AI$6:$AT$6,0)) / INDEX('Inputs - Allowed'!$AU$8:$AU$158,MATCH($A136,'Inputs - Allowed'!$A$8:$A$158,0))*$X136,0)</f>
        <v>0</v>
      </c>
      <c r="AF136" s="116">
        <f>IFERROR(INDEX('Inputs - Allowed'!$AI$8:$AT$158,MATCH($A136,'Inputs - Allowed'!$A$8:$A$158,0),MATCH(AF$6,'Inputs - Allowed'!$AI$6:$AT$6,0)) / INDEX('Inputs - Allowed'!$AU$8:$AU$158,MATCH($A136,'Inputs - Allowed'!$A$8:$A$158,0))*$X136,0)</f>
        <v>0</v>
      </c>
      <c r="AG136" s="116">
        <f>IFERROR(INDEX('Inputs - Allowed'!$AI$8:$AT$158,MATCH($A136,'Inputs - Allowed'!$A$8:$A$158,0),MATCH(AG$6,'Inputs - Allowed'!$AI$6:$AT$6,0)) / INDEX('Inputs - Allowed'!$AU$8:$AU$158,MATCH($A136,'Inputs - Allowed'!$A$8:$A$158,0))*$X136,0)</f>
        <v>0</v>
      </c>
      <c r="AH136" s="116">
        <f>IFERROR(INDEX('Inputs - Allowed'!$AI$8:$AT$158,MATCH($A136,'Inputs - Allowed'!$A$8:$A$158,0),MATCH(AH$6,'Inputs - Allowed'!$AI$6:$AT$6,0)) / INDEX('Inputs - Allowed'!$AU$8:$AU$158,MATCH($A136,'Inputs - Allowed'!$A$8:$A$158,0))*$X136,0)</f>
        <v>0</v>
      </c>
      <c r="AI136" s="116">
        <f>IFERROR(INDEX('Inputs - Allowed'!$AI$8:$AT$158,MATCH($A136,'Inputs - Allowed'!$A$8:$A$158,0),MATCH(AI$6,'Inputs - Allowed'!$AI$6:$AT$6,0)) / INDEX('Inputs - Allowed'!$AU$8:$AU$158,MATCH($A136,'Inputs - Allowed'!$A$8:$A$158,0))*$X136,0)</f>
        <v>0</v>
      </c>
      <c r="AJ136" s="116">
        <f>IFERROR(INDEX('Inputs - Allowed'!$AI$8:$AT$158,MATCH($A136,'Inputs - Allowed'!$A$8:$A$158,0),MATCH(AJ$6,'Inputs - Allowed'!$AI$6:$AT$6,0)) / INDEX('Inputs - Allowed'!$AU$8:$AU$158,MATCH($A136,'Inputs - Allowed'!$A$8:$A$158,0))*$X136,0)</f>
        <v>0</v>
      </c>
      <c r="AK136" s="36"/>
    </row>
    <row r="137" spans="1:37">
      <c r="A137" s="42"/>
      <c r="B137" s="203"/>
      <c r="C137" s="203"/>
      <c r="D137" s="203"/>
      <c r="E137" s="203">
        <f>_xlfn.IFNA(INDEX('Inputs - Allowed'!$B$8:$AH$250,MATCH($A137,'Inputs - Allowed'!$A$8:$A$250,0),MATCH(E$6,'Inputs - Allowed'!$B$6:$AY$6,0)),0)</f>
        <v>0</v>
      </c>
      <c r="F137" s="203">
        <f>_xlfn.IFNA(INDEX('Inputs - Allowed'!$B$8:$AH$250,MATCH($A137,'Inputs - Allowed'!$A$8:$A$250,0),MATCH(F$6,'Inputs - Allowed'!$B$6:$AY$6,0)),0)</f>
        <v>0</v>
      </c>
      <c r="G137" s="203">
        <f>_xlfn.IFNA(INDEX('Inputs - Allowed'!$B$8:$AH$250,MATCH($A137,'Inputs - Allowed'!$A$8:$A$250,0),MATCH(G$6,'Inputs - Allowed'!$B$6:$AY$6,0)),0)</f>
        <v>0</v>
      </c>
      <c r="H137" s="203">
        <f>_xlfn.IFNA(INDEX('Inputs - Allowed'!$B$8:$AH$250,MATCH($A137,'Inputs - Allowed'!$A$8:$A$250,0),MATCH(H$6,'Inputs - Allowed'!$B$6:$AY$6,0)),0)</f>
        <v>0</v>
      </c>
      <c r="I137" s="203">
        <f>_xlfn.IFNA(INDEX('Inputs - Allowed'!$B$8:$AH$250,MATCH($A137,'Inputs - Allowed'!$A$8:$A$250,0),MATCH(I$6,'Inputs - Allowed'!$B$6:$AY$6,0)),0)</f>
        <v>0</v>
      </c>
      <c r="J137" s="203">
        <f t="shared" si="8"/>
        <v>0</v>
      </c>
      <c r="K137" s="203">
        <f t="shared" si="11"/>
        <v>0</v>
      </c>
      <c r="L137" s="203">
        <f>_xlfn.IFNA(INDEX('Inputs - Allowed'!$B$8:$AH$250,MATCH($A137,'Inputs - Allowed'!$A$8:$A$250,0),MATCH(L$6,'Inputs - Allowed'!$B$6:$AY$6,0)),0)</f>
        <v>0</v>
      </c>
      <c r="M137" s="203">
        <f>MAX(0,-_xlfn.IFNA(INDEX('Inputs - Actual'!$I$8:$O$158,MATCH($A137,'Inputs - Actual'!$A$8:$A$158,0),MATCH(M$6,'Inputs - Actual'!$I$6:$O$6,0))-INDEX('Inputs - Allowed'!$V$8:$AB$158,MATCH($A137,'Inputs - Allowed'!$A$8:$A$158,0),MATCH(M$6,'Inputs - Allowed'!$V$6:$AB$6,0)),0))</f>
        <v>0</v>
      </c>
      <c r="N137" s="129"/>
      <c r="O137" s="129"/>
      <c r="P137" s="129"/>
      <c r="Q137" s="129"/>
      <c r="R137" s="129"/>
      <c r="S137" s="129"/>
      <c r="T137" s="129"/>
      <c r="U137" s="129"/>
      <c r="V137" s="129"/>
      <c r="W137" s="129"/>
      <c r="X137" s="116">
        <f t="shared" si="12"/>
        <v>0</v>
      </c>
      <c r="Y137" s="76"/>
      <c r="Z137" s="76"/>
      <c r="AA137" s="116">
        <f>IFERROR(INDEX('Inputs - Allowed'!$AI$8:$AT$158,MATCH($A137,'Inputs - Allowed'!$A$8:$A$158,0),MATCH(AA$6,'Inputs - Allowed'!$AI$6:$AT$6,0)) / INDEX('Inputs - Allowed'!$AU$8:$AU$158,MATCH($A137,'Inputs - Allowed'!$A$8:$A$158,0))*$X137,0)</f>
        <v>0</v>
      </c>
      <c r="AB137" s="116">
        <f>IFERROR(INDEX('Inputs - Allowed'!$AI$8:$AT$158,MATCH($A137,'Inputs - Allowed'!$A$8:$A$158,0),MATCH(AB$6,'Inputs - Allowed'!$AI$6:$AT$6,0)) / INDEX('Inputs - Allowed'!$AU$8:$AU$158,MATCH($A137,'Inputs - Allowed'!$A$8:$A$158,0))*$X137,0)</f>
        <v>0</v>
      </c>
      <c r="AC137" s="116">
        <f>IFERROR(INDEX('Inputs - Allowed'!$AI$8:$AT$158,MATCH($A137,'Inputs - Allowed'!$A$8:$A$158,0),MATCH(AC$6,'Inputs - Allowed'!$AI$6:$AT$6,0)) / INDEX('Inputs - Allowed'!$AU$8:$AU$158,MATCH($A137,'Inputs - Allowed'!$A$8:$A$158,0))*$X137,0)</f>
        <v>0</v>
      </c>
      <c r="AD137" s="116">
        <f>IFERROR(INDEX('Inputs - Allowed'!$AI$8:$AT$158,MATCH($A137,'Inputs - Allowed'!$A$8:$A$158,0),MATCH(AD$6,'Inputs - Allowed'!$AI$6:$AT$6,0)) / INDEX('Inputs - Allowed'!$AU$8:$AU$158,MATCH($A137,'Inputs - Allowed'!$A$8:$A$158,0))*$X137,0)</f>
        <v>0</v>
      </c>
      <c r="AE137" s="116">
        <f>IFERROR(INDEX('Inputs - Allowed'!$AI$8:$AT$158,MATCH($A137,'Inputs - Allowed'!$A$8:$A$158,0),MATCH(AE$6,'Inputs - Allowed'!$AI$6:$AT$6,0)) / INDEX('Inputs - Allowed'!$AU$8:$AU$158,MATCH($A137,'Inputs - Allowed'!$A$8:$A$158,0))*$X137,0)</f>
        <v>0</v>
      </c>
      <c r="AF137" s="116">
        <f>IFERROR(INDEX('Inputs - Allowed'!$AI$8:$AT$158,MATCH($A137,'Inputs - Allowed'!$A$8:$A$158,0),MATCH(AF$6,'Inputs - Allowed'!$AI$6:$AT$6,0)) / INDEX('Inputs - Allowed'!$AU$8:$AU$158,MATCH($A137,'Inputs - Allowed'!$A$8:$A$158,0))*$X137,0)</f>
        <v>0</v>
      </c>
      <c r="AG137" s="116">
        <f>IFERROR(INDEX('Inputs - Allowed'!$AI$8:$AT$158,MATCH($A137,'Inputs - Allowed'!$A$8:$A$158,0),MATCH(AG$6,'Inputs - Allowed'!$AI$6:$AT$6,0)) / INDEX('Inputs - Allowed'!$AU$8:$AU$158,MATCH($A137,'Inputs - Allowed'!$A$8:$A$158,0))*$X137,0)</f>
        <v>0</v>
      </c>
      <c r="AH137" s="116">
        <f>IFERROR(INDEX('Inputs - Allowed'!$AI$8:$AT$158,MATCH($A137,'Inputs - Allowed'!$A$8:$A$158,0),MATCH(AH$6,'Inputs - Allowed'!$AI$6:$AT$6,0)) / INDEX('Inputs - Allowed'!$AU$8:$AU$158,MATCH($A137,'Inputs - Allowed'!$A$8:$A$158,0))*$X137,0)</f>
        <v>0</v>
      </c>
      <c r="AI137" s="116">
        <f>IFERROR(INDEX('Inputs - Allowed'!$AI$8:$AT$158,MATCH($A137,'Inputs - Allowed'!$A$8:$A$158,0),MATCH(AI$6,'Inputs - Allowed'!$AI$6:$AT$6,0)) / INDEX('Inputs - Allowed'!$AU$8:$AU$158,MATCH($A137,'Inputs - Allowed'!$A$8:$A$158,0))*$X137,0)</f>
        <v>0</v>
      </c>
      <c r="AJ137" s="116">
        <f>IFERROR(INDEX('Inputs - Allowed'!$AI$8:$AT$158,MATCH($A137,'Inputs - Allowed'!$A$8:$A$158,0),MATCH(AJ$6,'Inputs - Allowed'!$AI$6:$AT$6,0)) / INDEX('Inputs - Allowed'!$AU$8:$AU$158,MATCH($A137,'Inputs - Allowed'!$A$8:$A$158,0))*$X137,0)</f>
        <v>0</v>
      </c>
      <c r="AK137" s="36"/>
    </row>
    <row r="138" spans="1:37">
      <c r="A138" s="42"/>
      <c r="B138" s="203"/>
      <c r="C138" s="203"/>
      <c r="D138" s="203"/>
      <c r="E138" s="203">
        <f>_xlfn.IFNA(INDEX('Inputs - Allowed'!$B$8:$AH$250,MATCH($A138,'Inputs - Allowed'!$A$8:$A$250,0),MATCH(E$6,'Inputs - Allowed'!$B$6:$AY$6,0)),0)</f>
        <v>0</v>
      </c>
      <c r="F138" s="203">
        <f>_xlfn.IFNA(INDEX('Inputs - Allowed'!$B$8:$AH$250,MATCH($A138,'Inputs - Allowed'!$A$8:$A$250,0),MATCH(F$6,'Inputs - Allowed'!$B$6:$AY$6,0)),0)</f>
        <v>0</v>
      </c>
      <c r="G138" s="203">
        <f>_xlfn.IFNA(INDEX('Inputs - Allowed'!$B$8:$AH$250,MATCH($A138,'Inputs - Allowed'!$A$8:$A$250,0),MATCH(G$6,'Inputs - Allowed'!$B$6:$AY$6,0)),0)</f>
        <v>0</v>
      </c>
      <c r="H138" s="203">
        <f>_xlfn.IFNA(INDEX('Inputs - Allowed'!$B$8:$AH$250,MATCH($A138,'Inputs - Allowed'!$A$8:$A$250,0),MATCH(H$6,'Inputs - Allowed'!$B$6:$AY$6,0)),0)</f>
        <v>0</v>
      </c>
      <c r="I138" s="203">
        <f>_xlfn.IFNA(INDEX('Inputs - Allowed'!$B$8:$AH$250,MATCH($A138,'Inputs - Allowed'!$A$8:$A$250,0),MATCH(I$6,'Inputs - Allowed'!$B$6:$AY$6,0)),0)</f>
        <v>0</v>
      </c>
      <c r="J138" s="203">
        <f t="shared" si="8"/>
        <v>0</v>
      </c>
      <c r="K138" s="203">
        <f t="shared" si="11"/>
        <v>0</v>
      </c>
      <c r="L138" s="203">
        <f>_xlfn.IFNA(INDEX('Inputs - Allowed'!$B$8:$AH$250,MATCH($A138,'Inputs - Allowed'!$A$8:$A$250,0),MATCH(L$6,'Inputs - Allowed'!$B$6:$AY$6,0)),0)</f>
        <v>0</v>
      </c>
      <c r="M138" s="203">
        <f>MAX(0,-_xlfn.IFNA(INDEX('Inputs - Actual'!$I$8:$O$158,MATCH($A138,'Inputs - Actual'!$A$8:$A$158,0),MATCH(M$6,'Inputs - Actual'!$I$6:$O$6,0))-INDEX('Inputs - Allowed'!$V$8:$AB$158,MATCH($A138,'Inputs - Allowed'!$A$8:$A$158,0),MATCH(M$6,'Inputs - Allowed'!$V$6:$AB$6,0)),0))</f>
        <v>0</v>
      </c>
      <c r="N138" s="129"/>
      <c r="O138" s="129"/>
      <c r="P138" s="129"/>
      <c r="Q138" s="129"/>
      <c r="R138" s="129"/>
      <c r="S138" s="129"/>
      <c r="T138" s="129"/>
      <c r="U138" s="129"/>
      <c r="V138" s="129"/>
      <c r="W138" s="129"/>
      <c r="X138" s="116">
        <f t="shared" si="12"/>
        <v>0</v>
      </c>
      <c r="Y138" s="76"/>
      <c r="Z138" s="76"/>
      <c r="AA138" s="116">
        <f>IFERROR(INDEX('Inputs - Allowed'!$AI$8:$AT$158,MATCH($A138,'Inputs - Allowed'!$A$8:$A$158,0),MATCH(AA$6,'Inputs - Allowed'!$AI$6:$AT$6,0)) / INDEX('Inputs - Allowed'!$AU$8:$AU$158,MATCH($A138,'Inputs - Allowed'!$A$8:$A$158,0))*$X138,0)</f>
        <v>0</v>
      </c>
      <c r="AB138" s="116">
        <f>IFERROR(INDEX('Inputs - Allowed'!$AI$8:$AT$158,MATCH($A138,'Inputs - Allowed'!$A$8:$A$158,0),MATCH(AB$6,'Inputs - Allowed'!$AI$6:$AT$6,0)) / INDEX('Inputs - Allowed'!$AU$8:$AU$158,MATCH($A138,'Inputs - Allowed'!$A$8:$A$158,0))*$X138,0)</f>
        <v>0</v>
      </c>
      <c r="AC138" s="116">
        <f>IFERROR(INDEX('Inputs - Allowed'!$AI$8:$AT$158,MATCH($A138,'Inputs - Allowed'!$A$8:$A$158,0),MATCH(AC$6,'Inputs - Allowed'!$AI$6:$AT$6,0)) / INDEX('Inputs - Allowed'!$AU$8:$AU$158,MATCH($A138,'Inputs - Allowed'!$A$8:$A$158,0))*$X138,0)</f>
        <v>0</v>
      </c>
      <c r="AD138" s="116">
        <f>IFERROR(INDEX('Inputs - Allowed'!$AI$8:$AT$158,MATCH($A138,'Inputs - Allowed'!$A$8:$A$158,0),MATCH(AD$6,'Inputs - Allowed'!$AI$6:$AT$6,0)) / INDEX('Inputs - Allowed'!$AU$8:$AU$158,MATCH($A138,'Inputs - Allowed'!$A$8:$A$158,0))*$X138,0)</f>
        <v>0</v>
      </c>
      <c r="AE138" s="116">
        <f>IFERROR(INDEX('Inputs - Allowed'!$AI$8:$AT$158,MATCH($A138,'Inputs - Allowed'!$A$8:$A$158,0),MATCH(AE$6,'Inputs - Allowed'!$AI$6:$AT$6,0)) / INDEX('Inputs - Allowed'!$AU$8:$AU$158,MATCH($A138,'Inputs - Allowed'!$A$8:$A$158,0))*$X138,0)</f>
        <v>0</v>
      </c>
      <c r="AF138" s="116">
        <f>IFERROR(INDEX('Inputs - Allowed'!$AI$8:$AT$158,MATCH($A138,'Inputs - Allowed'!$A$8:$A$158,0),MATCH(AF$6,'Inputs - Allowed'!$AI$6:$AT$6,0)) / INDEX('Inputs - Allowed'!$AU$8:$AU$158,MATCH($A138,'Inputs - Allowed'!$A$8:$A$158,0))*$X138,0)</f>
        <v>0</v>
      </c>
      <c r="AG138" s="116">
        <f>IFERROR(INDEX('Inputs - Allowed'!$AI$8:$AT$158,MATCH($A138,'Inputs - Allowed'!$A$8:$A$158,0),MATCH(AG$6,'Inputs - Allowed'!$AI$6:$AT$6,0)) / INDEX('Inputs - Allowed'!$AU$8:$AU$158,MATCH($A138,'Inputs - Allowed'!$A$8:$A$158,0))*$X138,0)</f>
        <v>0</v>
      </c>
      <c r="AH138" s="116">
        <f>IFERROR(INDEX('Inputs - Allowed'!$AI$8:$AT$158,MATCH($A138,'Inputs - Allowed'!$A$8:$A$158,0),MATCH(AH$6,'Inputs - Allowed'!$AI$6:$AT$6,0)) / INDEX('Inputs - Allowed'!$AU$8:$AU$158,MATCH($A138,'Inputs - Allowed'!$A$8:$A$158,0))*$X138,0)</f>
        <v>0</v>
      </c>
      <c r="AI138" s="116">
        <f>IFERROR(INDEX('Inputs - Allowed'!$AI$8:$AT$158,MATCH($A138,'Inputs - Allowed'!$A$8:$A$158,0),MATCH(AI$6,'Inputs - Allowed'!$AI$6:$AT$6,0)) / INDEX('Inputs - Allowed'!$AU$8:$AU$158,MATCH($A138,'Inputs - Allowed'!$A$8:$A$158,0))*$X138,0)</f>
        <v>0</v>
      </c>
      <c r="AJ138" s="116">
        <f>IFERROR(INDEX('Inputs - Allowed'!$AI$8:$AT$158,MATCH($A138,'Inputs - Allowed'!$A$8:$A$158,0),MATCH(AJ$6,'Inputs - Allowed'!$AI$6:$AT$6,0)) / INDEX('Inputs - Allowed'!$AU$8:$AU$158,MATCH($A138,'Inputs - Allowed'!$A$8:$A$158,0))*$X138,0)</f>
        <v>0</v>
      </c>
      <c r="AK138" s="36"/>
    </row>
    <row r="139" spans="1:37">
      <c r="A139" s="42"/>
      <c r="B139" s="203"/>
      <c r="C139" s="203"/>
      <c r="D139" s="203"/>
      <c r="E139" s="203">
        <f>_xlfn.IFNA(INDEX('Inputs - Allowed'!$B$8:$AH$250,MATCH($A139,'Inputs - Allowed'!$A$8:$A$250,0),MATCH(E$6,'Inputs - Allowed'!$B$6:$AY$6,0)),0)</f>
        <v>0</v>
      </c>
      <c r="F139" s="203">
        <f>_xlfn.IFNA(INDEX('Inputs - Allowed'!$B$8:$AH$250,MATCH($A139,'Inputs - Allowed'!$A$8:$A$250,0),MATCH(F$6,'Inputs - Allowed'!$B$6:$AY$6,0)),0)</f>
        <v>0</v>
      </c>
      <c r="G139" s="203">
        <f>_xlfn.IFNA(INDEX('Inputs - Allowed'!$B$8:$AH$250,MATCH($A139,'Inputs - Allowed'!$A$8:$A$250,0),MATCH(G$6,'Inputs - Allowed'!$B$6:$AY$6,0)),0)</f>
        <v>0</v>
      </c>
      <c r="H139" s="203">
        <f>_xlfn.IFNA(INDEX('Inputs - Allowed'!$B$8:$AH$250,MATCH($A139,'Inputs - Allowed'!$A$8:$A$250,0),MATCH(H$6,'Inputs - Allowed'!$B$6:$AY$6,0)),0)</f>
        <v>0</v>
      </c>
      <c r="I139" s="203">
        <f>_xlfn.IFNA(INDEX('Inputs - Allowed'!$B$8:$AH$250,MATCH($A139,'Inputs - Allowed'!$A$8:$A$250,0),MATCH(I$6,'Inputs - Allowed'!$B$6:$AY$6,0)),0)</f>
        <v>0</v>
      </c>
      <c r="J139" s="203">
        <f t="shared" si="8"/>
        <v>0</v>
      </c>
      <c r="K139" s="203">
        <f t="shared" si="11"/>
        <v>0</v>
      </c>
      <c r="L139" s="203">
        <f>_xlfn.IFNA(INDEX('Inputs - Allowed'!$B$8:$AH$250,MATCH($A139,'Inputs - Allowed'!$A$8:$A$250,0),MATCH(L$6,'Inputs - Allowed'!$B$6:$AY$6,0)),0)</f>
        <v>0</v>
      </c>
      <c r="M139" s="203">
        <f>MAX(0,-_xlfn.IFNA(INDEX('Inputs - Actual'!$I$8:$O$158,MATCH($A139,'Inputs - Actual'!$A$8:$A$158,0),MATCH(M$6,'Inputs - Actual'!$I$6:$O$6,0))-INDEX('Inputs - Allowed'!$V$8:$AB$158,MATCH($A139,'Inputs - Allowed'!$A$8:$A$158,0),MATCH(M$6,'Inputs - Allowed'!$V$6:$AB$6,0)),0))</f>
        <v>0</v>
      </c>
      <c r="N139" s="129"/>
      <c r="O139" s="129"/>
      <c r="P139" s="129"/>
      <c r="Q139" s="129"/>
      <c r="R139" s="129"/>
      <c r="S139" s="129"/>
      <c r="T139" s="129"/>
      <c r="U139" s="129"/>
      <c r="V139" s="129"/>
      <c r="W139" s="129"/>
      <c r="X139" s="116">
        <f t="shared" si="12"/>
        <v>0</v>
      </c>
      <c r="Y139" s="76"/>
      <c r="Z139" s="76"/>
      <c r="AA139" s="116">
        <f>IFERROR(INDEX('Inputs - Allowed'!$AI$8:$AT$158,MATCH($A139,'Inputs - Allowed'!$A$8:$A$158,0),MATCH(AA$6,'Inputs - Allowed'!$AI$6:$AT$6,0)) / INDEX('Inputs - Allowed'!$AU$8:$AU$158,MATCH($A139,'Inputs - Allowed'!$A$8:$A$158,0))*$X139,0)</f>
        <v>0</v>
      </c>
      <c r="AB139" s="116">
        <f>IFERROR(INDEX('Inputs - Allowed'!$AI$8:$AT$158,MATCH($A139,'Inputs - Allowed'!$A$8:$A$158,0),MATCH(AB$6,'Inputs - Allowed'!$AI$6:$AT$6,0)) / INDEX('Inputs - Allowed'!$AU$8:$AU$158,MATCH($A139,'Inputs - Allowed'!$A$8:$A$158,0))*$X139,0)</f>
        <v>0</v>
      </c>
      <c r="AC139" s="116">
        <f>IFERROR(INDEX('Inputs - Allowed'!$AI$8:$AT$158,MATCH($A139,'Inputs - Allowed'!$A$8:$A$158,0),MATCH(AC$6,'Inputs - Allowed'!$AI$6:$AT$6,0)) / INDEX('Inputs - Allowed'!$AU$8:$AU$158,MATCH($A139,'Inputs - Allowed'!$A$8:$A$158,0))*$X139,0)</f>
        <v>0</v>
      </c>
      <c r="AD139" s="116">
        <f>IFERROR(INDEX('Inputs - Allowed'!$AI$8:$AT$158,MATCH($A139,'Inputs - Allowed'!$A$8:$A$158,0),MATCH(AD$6,'Inputs - Allowed'!$AI$6:$AT$6,0)) / INDEX('Inputs - Allowed'!$AU$8:$AU$158,MATCH($A139,'Inputs - Allowed'!$A$8:$A$158,0))*$X139,0)</f>
        <v>0</v>
      </c>
      <c r="AE139" s="116">
        <f>IFERROR(INDEX('Inputs - Allowed'!$AI$8:$AT$158,MATCH($A139,'Inputs - Allowed'!$A$8:$A$158,0),MATCH(AE$6,'Inputs - Allowed'!$AI$6:$AT$6,0)) / INDEX('Inputs - Allowed'!$AU$8:$AU$158,MATCH($A139,'Inputs - Allowed'!$A$8:$A$158,0))*$X139,0)</f>
        <v>0</v>
      </c>
      <c r="AF139" s="116">
        <f>IFERROR(INDEX('Inputs - Allowed'!$AI$8:$AT$158,MATCH($A139,'Inputs - Allowed'!$A$8:$A$158,0),MATCH(AF$6,'Inputs - Allowed'!$AI$6:$AT$6,0)) / INDEX('Inputs - Allowed'!$AU$8:$AU$158,MATCH($A139,'Inputs - Allowed'!$A$8:$A$158,0))*$X139,0)</f>
        <v>0</v>
      </c>
      <c r="AG139" s="116">
        <f>IFERROR(INDEX('Inputs - Allowed'!$AI$8:$AT$158,MATCH($A139,'Inputs - Allowed'!$A$8:$A$158,0),MATCH(AG$6,'Inputs - Allowed'!$AI$6:$AT$6,0)) / INDEX('Inputs - Allowed'!$AU$8:$AU$158,MATCH($A139,'Inputs - Allowed'!$A$8:$A$158,0))*$X139,0)</f>
        <v>0</v>
      </c>
      <c r="AH139" s="116">
        <f>IFERROR(INDEX('Inputs - Allowed'!$AI$8:$AT$158,MATCH($A139,'Inputs - Allowed'!$A$8:$A$158,0),MATCH(AH$6,'Inputs - Allowed'!$AI$6:$AT$6,0)) / INDEX('Inputs - Allowed'!$AU$8:$AU$158,MATCH($A139,'Inputs - Allowed'!$A$8:$A$158,0))*$X139,0)</f>
        <v>0</v>
      </c>
      <c r="AI139" s="116">
        <f>IFERROR(INDEX('Inputs - Allowed'!$AI$8:$AT$158,MATCH($A139,'Inputs - Allowed'!$A$8:$A$158,0),MATCH(AI$6,'Inputs - Allowed'!$AI$6:$AT$6,0)) / INDEX('Inputs - Allowed'!$AU$8:$AU$158,MATCH($A139,'Inputs - Allowed'!$A$8:$A$158,0))*$X139,0)</f>
        <v>0</v>
      </c>
      <c r="AJ139" s="116">
        <f>IFERROR(INDEX('Inputs - Allowed'!$AI$8:$AT$158,MATCH($A139,'Inputs - Allowed'!$A$8:$A$158,0),MATCH(AJ$6,'Inputs - Allowed'!$AI$6:$AT$6,0)) / INDEX('Inputs - Allowed'!$AU$8:$AU$158,MATCH($A139,'Inputs - Allowed'!$A$8:$A$158,0))*$X139,0)</f>
        <v>0</v>
      </c>
      <c r="AK139" s="36"/>
    </row>
    <row r="140" spans="1:37">
      <c r="A140" s="42"/>
      <c r="B140" s="203"/>
      <c r="C140" s="203"/>
      <c r="D140" s="203"/>
      <c r="E140" s="203">
        <f>_xlfn.IFNA(INDEX('Inputs - Allowed'!$B$8:$AH$250,MATCH($A140,'Inputs - Allowed'!$A$8:$A$250,0),MATCH(E$6,'Inputs - Allowed'!$B$6:$AY$6,0)),0)</f>
        <v>0</v>
      </c>
      <c r="F140" s="203">
        <f>_xlfn.IFNA(INDEX('Inputs - Allowed'!$B$8:$AH$250,MATCH($A140,'Inputs - Allowed'!$A$8:$A$250,0),MATCH(F$6,'Inputs - Allowed'!$B$6:$AY$6,0)),0)</f>
        <v>0</v>
      </c>
      <c r="G140" s="203">
        <f>_xlfn.IFNA(INDEX('Inputs - Allowed'!$B$8:$AH$250,MATCH($A140,'Inputs - Allowed'!$A$8:$A$250,0),MATCH(G$6,'Inputs - Allowed'!$B$6:$AY$6,0)),0)</f>
        <v>0</v>
      </c>
      <c r="H140" s="203">
        <f>_xlfn.IFNA(INDEX('Inputs - Allowed'!$B$8:$AH$250,MATCH($A140,'Inputs - Allowed'!$A$8:$A$250,0),MATCH(H$6,'Inputs - Allowed'!$B$6:$AY$6,0)),0)</f>
        <v>0</v>
      </c>
      <c r="I140" s="203">
        <f>_xlfn.IFNA(INDEX('Inputs - Allowed'!$B$8:$AH$250,MATCH($A140,'Inputs - Allowed'!$A$8:$A$250,0),MATCH(I$6,'Inputs - Allowed'!$B$6:$AY$6,0)),0)</f>
        <v>0</v>
      </c>
      <c r="J140" s="203">
        <f t="shared" si="8"/>
        <v>0</v>
      </c>
      <c r="K140" s="203">
        <f t="shared" si="11"/>
        <v>0</v>
      </c>
      <c r="L140" s="203">
        <f>_xlfn.IFNA(INDEX('Inputs - Allowed'!$B$8:$AH$250,MATCH($A140,'Inputs - Allowed'!$A$8:$A$250,0),MATCH(L$6,'Inputs - Allowed'!$B$6:$AY$6,0)),0)</f>
        <v>0</v>
      </c>
      <c r="M140" s="203">
        <f>MAX(0,-_xlfn.IFNA(INDEX('Inputs - Actual'!$I$8:$O$158,MATCH($A140,'Inputs - Actual'!$A$8:$A$158,0),MATCH(M$6,'Inputs - Actual'!$I$6:$O$6,0))-INDEX('Inputs - Allowed'!$V$8:$AB$158,MATCH($A140,'Inputs - Allowed'!$A$8:$A$158,0),MATCH(M$6,'Inputs - Allowed'!$V$6:$AB$6,0)),0))</f>
        <v>0</v>
      </c>
      <c r="N140" s="129"/>
      <c r="O140" s="129"/>
      <c r="P140" s="129"/>
      <c r="Q140" s="129"/>
      <c r="R140" s="129"/>
      <c r="S140" s="129"/>
      <c r="T140" s="129"/>
      <c r="U140" s="129"/>
      <c r="V140" s="129"/>
      <c r="W140" s="129"/>
      <c r="X140" s="116">
        <f t="shared" si="12"/>
        <v>0</v>
      </c>
      <c r="Y140" s="76"/>
      <c r="Z140" s="76"/>
      <c r="AA140" s="116">
        <f>IFERROR(INDEX('Inputs - Allowed'!$AI$8:$AT$158,MATCH($A140,'Inputs - Allowed'!$A$8:$A$158,0),MATCH(AA$6,'Inputs - Allowed'!$AI$6:$AT$6,0)) / INDEX('Inputs - Allowed'!$AU$8:$AU$158,MATCH($A140,'Inputs - Allowed'!$A$8:$A$158,0))*$X140,0)</f>
        <v>0</v>
      </c>
      <c r="AB140" s="116">
        <f>IFERROR(INDEX('Inputs - Allowed'!$AI$8:$AT$158,MATCH($A140,'Inputs - Allowed'!$A$8:$A$158,0),MATCH(AB$6,'Inputs - Allowed'!$AI$6:$AT$6,0)) / INDEX('Inputs - Allowed'!$AU$8:$AU$158,MATCH($A140,'Inputs - Allowed'!$A$8:$A$158,0))*$X140,0)</f>
        <v>0</v>
      </c>
      <c r="AC140" s="116">
        <f>IFERROR(INDEX('Inputs - Allowed'!$AI$8:$AT$158,MATCH($A140,'Inputs - Allowed'!$A$8:$A$158,0),MATCH(AC$6,'Inputs - Allowed'!$AI$6:$AT$6,0)) / INDEX('Inputs - Allowed'!$AU$8:$AU$158,MATCH($A140,'Inputs - Allowed'!$A$8:$A$158,0))*$X140,0)</f>
        <v>0</v>
      </c>
      <c r="AD140" s="116">
        <f>IFERROR(INDEX('Inputs - Allowed'!$AI$8:$AT$158,MATCH($A140,'Inputs - Allowed'!$A$8:$A$158,0),MATCH(AD$6,'Inputs - Allowed'!$AI$6:$AT$6,0)) / INDEX('Inputs - Allowed'!$AU$8:$AU$158,MATCH($A140,'Inputs - Allowed'!$A$8:$A$158,0))*$X140,0)</f>
        <v>0</v>
      </c>
      <c r="AE140" s="116">
        <f>IFERROR(INDEX('Inputs - Allowed'!$AI$8:$AT$158,MATCH($A140,'Inputs - Allowed'!$A$8:$A$158,0),MATCH(AE$6,'Inputs - Allowed'!$AI$6:$AT$6,0)) / INDEX('Inputs - Allowed'!$AU$8:$AU$158,MATCH($A140,'Inputs - Allowed'!$A$8:$A$158,0))*$X140,0)</f>
        <v>0</v>
      </c>
      <c r="AF140" s="116">
        <f>IFERROR(INDEX('Inputs - Allowed'!$AI$8:$AT$158,MATCH($A140,'Inputs - Allowed'!$A$8:$A$158,0),MATCH(AF$6,'Inputs - Allowed'!$AI$6:$AT$6,0)) / INDEX('Inputs - Allowed'!$AU$8:$AU$158,MATCH($A140,'Inputs - Allowed'!$A$8:$A$158,0))*$X140,0)</f>
        <v>0</v>
      </c>
      <c r="AG140" s="116">
        <f>IFERROR(INDEX('Inputs - Allowed'!$AI$8:$AT$158,MATCH($A140,'Inputs - Allowed'!$A$8:$A$158,0),MATCH(AG$6,'Inputs - Allowed'!$AI$6:$AT$6,0)) / INDEX('Inputs - Allowed'!$AU$8:$AU$158,MATCH($A140,'Inputs - Allowed'!$A$8:$A$158,0))*$X140,0)</f>
        <v>0</v>
      </c>
      <c r="AH140" s="116">
        <f>IFERROR(INDEX('Inputs - Allowed'!$AI$8:$AT$158,MATCH($A140,'Inputs - Allowed'!$A$8:$A$158,0),MATCH(AH$6,'Inputs - Allowed'!$AI$6:$AT$6,0)) / INDEX('Inputs - Allowed'!$AU$8:$AU$158,MATCH($A140,'Inputs - Allowed'!$A$8:$A$158,0))*$X140,0)</f>
        <v>0</v>
      </c>
      <c r="AI140" s="116">
        <f>IFERROR(INDEX('Inputs - Allowed'!$AI$8:$AT$158,MATCH($A140,'Inputs - Allowed'!$A$8:$A$158,0),MATCH(AI$6,'Inputs - Allowed'!$AI$6:$AT$6,0)) / INDEX('Inputs - Allowed'!$AU$8:$AU$158,MATCH($A140,'Inputs - Allowed'!$A$8:$A$158,0))*$X140,0)</f>
        <v>0</v>
      </c>
      <c r="AJ140" s="116">
        <f>IFERROR(INDEX('Inputs - Allowed'!$AI$8:$AT$158,MATCH($A140,'Inputs - Allowed'!$A$8:$A$158,0),MATCH(AJ$6,'Inputs - Allowed'!$AI$6:$AT$6,0)) / INDEX('Inputs - Allowed'!$AU$8:$AU$158,MATCH($A140,'Inputs - Allowed'!$A$8:$A$158,0))*$X140,0)</f>
        <v>0</v>
      </c>
      <c r="AK140" s="36"/>
    </row>
    <row r="141" spans="1:37">
      <c r="A141" s="42"/>
      <c r="B141" s="203"/>
      <c r="C141" s="203"/>
      <c r="D141" s="203"/>
      <c r="E141" s="203">
        <f>_xlfn.IFNA(INDEX('Inputs - Allowed'!$B$8:$AH$250,MATCH($A141,'Inputs - Allowed'!$A$8:$A$250,0),MATCH(E$6,'Inputs - Allowed'!$B$6:$AY$6,0)),0)</f>
        <v>0</v>
      </c>
      <c r="F141" s="203">
        <f>_xlfn.IFNA(INDEX('Inputs - Allowed'!$B$8:$AH$250,MATCH($A141,'Inputs - Allowed'!$A$8:$A$250,0),MATCH(F$6,'Inputs - Allowed'!$B$6:$AY$6,0)),0)</f>
        <v>0</v>
      </c>
      <c r="G141" s="203">
        <f>_xlfn.IFNA(INDEX('Inputs - Allowed'!$B$8:$AH$250,MATCH($A141,'Inputs - Allowed'!$A$8:$A$250,0),MATCH(G$6,'Inputs - Allowed'!$B$6:$AY$6,0)),0)</f>
        <v>0</v>
      </c>
      <c r="H141" s="203">
        <f>_xlfn.IFNA(INDEX('Inputs - Allowed'!$B$8:$AH$250,MATCH($A141,'Inputs - Allowed'!$A$8:$A$250,0),MATCH(H$6,'Inputs - Allowed'!$B$6:$AY$6,0)),0)</f>
        <v>0</v>
      </c>
      <c r="I141" s="203">
        <f>_xlfn.IFNA(INDEX('Inputs - Allowed'!$B$8:$AH$250,MATCH($A141,'Inputs - Allowed'!$A$8:$A$250,0),MATCH(I$6,'Inputs - Allowed'!$B$6:$AY$6,0)),0)</f>
        <v>0</v>
      </c>
      <c r="J141" s="203">
        <f t="shared" si="8"/>
        <v>0</v>
      </c>
      <c r="K141" s="203">
        <f t="shared" si="11"/>
        <v>0</v>
      </c>
      <c r="L141" s="203">
        <f>_xlfn.IFNA(INDEX('Inputs - Allowed'!$B$8:$AH$250,MATCH($A141,'Inputs - Allowed'!$A$8:$A$250,0),MATCH(L$6,'Inputs - Allowed'!$B$6:$AY$6,0)),0)</f>
        <v>0</v>
      </c>
      <c r="M141" s="203">
        <f>MAX(0,-_xlfn.IFNA(INDEX('Inputs - Actual'!$I$8:$O$158,MATCH($A141,'Inputs - Actual'!$A$8:$A$158,0),MATCH(M$6,'Inputs - Actual'!$I$6:$O$6,0))-INDEX('Inputs - Allowed'!$V$8:$AB$158,MATCH($A141,'Inputs - Allowed'!$A$8:$A$158,0),MATCH(M$6,'Inputs - Allowed'!$V$6:$AB$6,0)),0))</f>
        <v>0</v>
      </c>
      <c r="N141" s="129"/>
      <c r="O141" s="129"/>
      <c r="P141" s="129"/>
      <c r="Q141" s="129"/>
      <c r="R141" s="129"/>
      <c r="S141" s="129"/>
      <c r="T141" s="129"/>
      <c r="U141" s="129"/>
      <c r="V141" s="129"/>
      <c r="W141" s="129"/>
      <c r="X141" s="116">
        <f t="shared" si="12"/>
        <v>0</v>
      </c>
      <c r="Y141" s="76"/>
      <c r="Z141" s="76"/>
      <c r="AA141" s="116">
        <f>IFERROR(INDEX('Inputs - Allowed'!$AI$8:$AT$158,MATCH($A141,'Inputs - Allowed'!$A$8:$A$158,0),MATCH(AA$6,'Inputs - Allowed'!$AI$6:$AT$6,0)) / INDEX('Inputs - Allowed'!$AU$8:$AU$158,MATCH($A141,'Inputs - Allowed'!$A$8:$A$158,0))*$X141,0)</f>
        <v>0</v>
      </c>
      <c r="AB141" s="116">
        <f>IFERROR(INDEX('Inputs - Allowed'!$AI$8:$AT$158,MATCH($A141,'Inputs - Allowed'!$A$8:$A$158,0),MATCH(AB$6,'Inputs - Allowed'!$AI$6:$AT$6,0)) / INDEX('Inputs - Allowed'!$AU$8:$AU$158,MATCH($A141,'Inputs - Allowed'!$A$8:$A$158,0))*$X141,0)</f>
        <v>0</v>
      </c>
      <c r="AC141" s="116">
        <f>IFERROR(INDEX('Inputs - Allowed'!$AI$8:$AT$158,MATCH($A141,'Inputs - Allowed'!$A$8:$A$158,0),MATCH(AC$6,'Inputs - Allowed'!$AI$6:$AT$6,0)) / INDEX('Inputs - Allowed'!$AU$8:$AU$158,MATCH($A141,'Inputs - Allowed'!$A$8:$A$158,0))*$X141,0)</f>
        <v>0</v>
      </c>
      <c r="AD141" s="116">
        <f>IFERROR(INDEX('Inputs - Allowed'!$AI$8:$AT$158,MATCH($A141,'Inputs - Allowed'!$A$8:$A$158,0),MATCH(AD$6,'Inputs - Allowed'!$AI$6:$AT$6,0)) / INDEX('Inputs - Allowed'!$AU$8:$AU$158,MATCH($A141,'Inputs - Allowed'!$A$8:$A$158,0))*$X141,0)</f>
        <v>0</v>
      </c>
      <c r="AE141" s="116">
        <f>IFERROR(INDEX('Inputs - Allowed'!$AI$8:$AT$158,MATCH($A141,'Inputs - Allowed'!$A$8:$A$158,0),MATCH(AE$6,'Inputs - Allowed'!$AI$6:$AT$6,0)) / INDEX('Inputs - Allowed'!$AU$8:$AU$158,MATCH($A141,'Inputs - Allowed'!$A$8:$A$158,0))*$X141,0)</f>
        <v>0</v>
      </c>
      <c r="AF141" s="116">
        <f>IFERROR(INDEX('Inputs - Allowed'!$AI$8:$AT$158,MATCH($A141,'Inputs - Allowed'!$A$8:$A$158,0),MATCH(AF$6,'Inputs - Allowed'!$AI$6:$AT$6,0)) / INDEX('Inputs - Allowed'!$AU$8:$AU$158,MATCH($A141,'Inputs - Allowed'!$A$8:$A$158,0))*$X141,0)</f>
        <v>0</v>
      </c>
      <c r="AG141" s="116">
        <f>IFERROR(INDEX('Inputs - Allowed'!$AI$8:$AT$158,MATCH($A141,'Inputs - Allowed'!$A$8:$A$158,0),MATCH(AG$6,'Inputs - Allowed'!$AI$6:$AT$6,0)) / INDEX('Inputs - Allowed'!$AU$8:$AU$158,MATCH($A141,'Inputs - Allowed'!$A$8:$A$158,0))*$X141,0)</f>
        <v>0</v>
      </c>
      <c r="AH141" s="116">
        <f>IFERROR(INDEX('Inputs - Allowed'!$AI$8:$AT$158,MATCH($A141,'Inputs - Allowed'!$A$8:$A$158,0),MATCH(AH$6,'Inputs - Allowed'!$AI$6:$AT$6,0)) / INDEX('Inputs - Allowed'!$AU$8:$AU$158,MATCH($A141,'Inputs - Allowed'!$A$8:$A$158,0))*$X141,0)</f>
        <v>0</v>
      </c>
      <c r="AI141" s="116">
        <f>IFERROR(INDEX('Inputs - Allowed'!$AI$8:$AT$158,MATCH($A141,'Inputs - Allowed'!$A$8:$A$158,0),MATCH(AI$6,'Inputs - Allowed'!$AI$6:$AT$6,0)) / INDEX('Inputs - Allowed'!$AU$8:$AU$158,MATCH($A141,'Inputs - Allowed'!$A$8:$A$158,0))*$X141,0)</f>
        <v>0</v>
      </c>
      <c r="AJ141" s="116">
        <f>IFERROR(INDEX('Inputs - Allowed'!$AI$8:$AT$158,MATCH($A141,'Inputs - Allowed'!$A$8:$A$158,0),MATCH(AJ$6,'Inputs - Allowed'!$AI$6:$AT$6,0)) / INDEX('Inputs - Allowed'!$AU$8:$AU$158,MATCH($A141,'Inputs - Allowed'!$A$8:$A$158,0))*$X141,0)</f>
        <v>0</v>
      </c>
      <c r="AK141" s="36"/>
    </row>
    <row r="142" spans="1:37">
      <c r="A142" s="42"/>
      <c r="B142" s="203"/>
      <c r="C142" s="203"/>
      <c r="D142" s="203"/>
      <c r="E142" s="203">
        <f>_xlfn.IFNA(INDEX('Inputs - Allowed'!$B$8:$AH$250,MATCH($A142,'Inputs - Allowed'!$A$8:$A$250,0),MATCH(E$6,'Inputs - Allowed'!$B$6:$AY$6,0)),0)</f>
        <v>0</v>
      </c>
      <c r="F142" s="203">
        <f>_xlfn.IFNA(INDEX('Inputs - Allowed'!$B$8:$AH$250,MATCH($A142,'Inputs - Allowed'!$A$8:$A$250,0),MATCH(F$6,'Inputs - Allowed'!$B$6:$AY$6,0)),0)</f>
        <v>0</v>
      </c>
      <c r="G142" s="203">
        <f>_xlfn.IFNA(INDEX('Inputs - Allowed'!$B$8:$AH$250,MATCH($A142,'Inputs - Allowed'!$A$8:$A$250,0),MATCH(G$6,'Inputs - Allowed'!$B$6:$AY$6,0)),0)</f>
        <v>0</v>
      </c>
      <c r="H142" s="203">
        <f>_xlfn.IFNA(INDEX('Inputs - Allowed'!$B$8:$AH$250,MATCH($A142,'Inputs - Allowed'!$A$8:$A$250,0),MATCH(H$6,'Inputs - Allowed'!$B$6:$AY$6,0)),0)</f>
        <v>0</v>
      </c>
      <c r="I142" s="203">
        <f>_xlfn.IFNA(INDEX('Inputs - Allowed'!$B$8:$AH$250,MATCH($A142,'Inputs - Allowed'!$A$8:$A$250,0),MATCH(I$6,'Inputs - Allowed'!$B$6:$AY$6,0)),0)</f>
        <v>0</v>
      </c>
      <c r="J142" s="203">
        <f t="shared" si="8"/>
        <v>0</v>
      </c>
      <c r="K142" s="203">
        <f t="shared" si="11"/>
        <v>0</v>
      </c>
      <c r="L142" s="203">
        <f>_xlfn.IFNA(INDEX('Inputs - Allowed'!$B$8:$AH$250,MATCH($A142,'Inputs - Allowed'!$A$8:$A$250,0),MATCH(L$6,'Inputs - Allowed'!$B$6:$AY$6,0)),0)</f>
        <v>0</v>
      </c>
      <c r="M142" s="203">
        <f>MAX(0,-_xlfn.IFNA(INDEX('Inputs - Actual'!$I$8:$O$158,MATCH($A142,'Inputs - Actual'!$A$8:$A$158,0),MATCH(M$6,'Inputs - Actual'!$I$6:$O$6,0))-INDEX('Inputs - Allowed'!$V$8:$AB$158,MATCH($A142,'Inputs - Allowed'!$A$8:$A$158,0),MATCH(M$6,'Inputs - Allowed'!$V$6:$AB$6,0)),0))</f>
        <v>0</v>
      </c>
      <c r="N142" s="129"/>
      <c r="O142" s="129"/>
      <c r="P142" s="129"/>
      <c r="Q142" s="129"/>
      <c r="R142" s="129"/>
      <c r="S142" s="129"/>
      <c r="T142" s="129"/>
      <c r="U142" s="129"/>
      <c r="V142" s="129"/>
      <c r="W142" s="129"/>
      <c r="X142" s="116">
        <f t="shared" si="12"/>
        <v>0</v>
      </c>
      <c r="Y142" s="76"/>
      <c r="Z142" s="76"/>
      <c r="AA142" s="116">
        <f>IFERROR(INDEX('Inputs - Allowed'!$AI$8:$AT$158,MATCH($A142,'Inputs - Allowed'!$A$8:$A$158,0),MATCH(AA$6,'Inputs - Allowed'!$AI$6:$AT$6,0)) / INDEX('Inputs - Allowed'!$AU$8:$AU$158,MATCH($A142,'Inputs - Allowed'!$A$8:$A$158,0))*$X142,0)</f>
        <v>0</v>
      </c>
      <c r="AB142" s="116">
        <f>IFERROR(INDEX('Inputs - Allowed'!$AI$8:$AT$158,MATCH($A142,'Inputs - Allowed'!$A$8:$A$158,0),MATCH(AB$6,'Inputs - Allowed'!$AI$6:$AT$6,0)) / INDEX('Inputs - Allowed'!$AU$8:$AU$158,MATCH($A142,'Inputs - Allowed'!$A$8:$A$158,0))*$X142,0)</f>
        <v>0</v>
      </c>
      <c r="AC142" s="116">
        <f>IFERROR(INDEX('Inputs - Allowed'!$AI$8:$AT$158,MATCH($A142,'Inputs - Allowed'!$A$8:$A$158,0),MATCH(AC$6,'Inputs - Allowed'!$AI$6:$AT$6,0)) / INDEX('Inputs - Allowed'!$AU$8:$AU$158,MATCH($A142,'Inputs - Allowed'!$A$8:$A$158,0))*$X142,0)</f>
        <v>0</v>
      </c>
      <c r="AD142" s="116">
        <f>IFERROR(INDEX('Inputs - Allowed'!$AI$8:$AT$158,MATCH($A142,'Inputs - Allowed'!$A$8:$A$158,0),MATCH(AD$6,'Inputs - Allowed'!$AI$6:$AT$6,0)) / INDEX('Inputs - Allowed'!$AU$8:$AU$158,MATCH($A142,'Inputs - Allowed'!$A$8:$A$158,0))*$X142,0)</f>
        <v>0</v>
      </c>
      <c r="AE142" s="116">
        <f>IFERROR(INDEX('Inputs - Allowed'!$AI$8:$AT$158,MATCH($A142,'Inputs - Allowed'!$A$8:$A$158,0),MATCH(AE$6,'Inputs - Allowed'!$AI$6:$AT$6,0)) / INDEX('Inputs - Allowed'!$AU$8:$AU$158,MATCH($A142,'Inputs - Allowed'!$A$8:$A$158,0))*$X142,0)</f>
        <v>0</v>
      </c>
      <c r="AF142" s="116">
        <f>IFERROR(INDEX('Inputs - Allowed'!$AI$8:$AT$158,MATCH($A142,'Inputs - Allowed'!$A$8:$A$158,0),MATCH(AF$6,'Inputs - Allowed'!$AI$6:$AT$6,0)) / INDEX('Inputs - Allowed'!$AU$8:$AU$158,MATCH($A142,'Inputs - Allowed'!$A$8:$A$158,0))*$X142,0)</f>
        <v>0</v>
      </c>
      <c r="AG142" s="116">
        <f>IFERROR(INDEX('Inputs - Allowed'!$AI$8:$AT$158,MATCH($A142,'Inputs - Allowed'!$A$8:$A$158,0),MATCH(AG$6,'Inputs - Allowed'!$AI$6:$AT$6,0)) / INDEX('Inputs - Allowed'!$AU$8:$AU$158,MATCH($A142,'Inputs - Allowed'!$A$8:$A$158,0))*$X142,0)</f>
        <v>0</v>
      </c>
      <c r="AH142" s="116">
        <f>IFERROR(INDEX('Inputs - Allowed'!$AI$8:$AT$158,MATCH($A142,'Inputs - Allowed'!$A$8:$A$158,0),MATCH(AH$6,'Inputs - Allowed'!$AI$6:$AT$6,0)) / INDEX('Inputs - Allowed'!$AU$8:$AU$158,MATCH($A142,'Inputs - Allowed'!$A$8:$A$158,0))*$X142,0)</f>
        <v>0</v>
      </c>
      <c r="AI142" s="116">
        <f>IFERROR(INDEX('Inputs - Allowed'!$AI$8:$AT$158,MATCH($A142,'Inputs - Allowed'!$A$8:$A$158,0),MATCH(AI$6,'Inputs - Allowed'!$AI$6:$AT$6,0)) / INDEX('Inputs - Allowed'!$AU$8:$AU$158,MATCH($A142,'Inputs - Allowed'!$A$8:$A$158,0))*$X142,0)</f>
        <v>0</v>
      </c>
      <c r="AJ142" s="116">
        <f>IFERROR(INDEX('Inputs - Allowed'!$AI$8:$AT$158,MATCH($A142,'Inputs - Allowed'!$A$8:$A$158,0),MATCH(AJ$6,'Inputs - Allowed'!$AI$6:$AT$6,0)) / INDEX('Inputs - Allowed'!$AU$8:$AU$158,MATCH($A142,'Inputs - Allowed'!$A$8:$A$158,0))*$X142,0)</f>
        <v>0</v>
      </c>
      <c r="AK142" s="36"/>
    </row>
    <row r="143" spans="1:37">
      <c r="A143" s="42"/>
      <c r="B143" s="203"/>
      <c r="C143" s="203"/>
      <c r="D143" s="203"/>
      <c r="E143" s="203">
        <f>_xlfn.IFNA(INDEX('Inputs - Allowed'!$B$8:$AH$250,MATCH($A143,'Inputs - Allowed'!$A$8:$A$250,0),MATCH(E$6,'Inputs - Allowed'!$B$6:$AY$6,0)),0)</f>
        <v>0</v>
      </c>
      <c r="F143" s="203">
        <f>_xlfn.IFNA(INDEX('Inputs - Allowed'!$B$8:$AH$250,MATCH($A143,'Inputs - Allowed'!$A$8:$A$250,0),MATCH(F$6,'Inputs - Allowed'!$B$6:$AY$6,0)),0)</f>
        <v>0</v>
      </c>
      <c r="G143" s="203">
        <f>_xlfn.IFNA(INDEX('Inputs - Allowed'!$B$8:$AH$250,MATCH($A143,'Inputs - Allowed'!$A$8:$A$250,0),MATCH(G$6,'Inputs - Allowed'!$B$6:$AY$6,0)),0)</f>
        <v>0</v>
      </c>
      <c r="H143" s="203">
        <f>_xlfn.IFNA(INDEX('Inputs - Allowed'!$B$8:$AH$250,MATCH($A143,'Inputs - Allowed'!$A$8:$A$250,0),MATCH(H$6,'Inputs - Allowed'!$B$6:$AY$6,0)),0)</f>
        <v>0</v>
      </c>
      <c r="I143" s="203">
        <f>_xlfn.IFNA(INDEX('Inputs - Allowed'!$B$8:$AH$250,MATCH($A143,'Inputs - Allowed'!$A$8:$A$250,0),MATCH(I$6,'Inputs - Allowed'!$B$6:$AY$6,0)),0)</f>
        <v>0</v>
      </c>
      <c r="J143" s="203">
        <f t="shared" si="8"/>
        <v>0</v>
      </c>
      <c r="K143" s="203">
        <f t="shared" si="11"/>
        <v>0</v>
      </c>
      <c r="L143" s="203">
        <f>_xlfn.IFNA(INDEX('Inputs - Allowed'!$B$8:$AH$250,MATCH($A143,'Inputs - Allowed'!$A$8:$A$250,0),MATCH(L$6,'Inputs - Allowed'!$B$6:$AY$6,0)),0)</f>
        <v>0</v>
      </c>
      <c r="M143" s="203">
        <f>MAX(0,-_xlfn.IFNA(INDEX('Inputs - Actual'!$I$8:$O$158,MATCH($A143,'Inputs - Actual'!$A$8:$A$158,0),MATCH(M$6,'Inputs - Actual'!$I$6:$O$6,0))-INDEX('Inputs - Allowed'!$V$8:$AB$158,MATCH($A143,'Inputs - Allowed'!$A$8:$A$158,0),MATCH(M$6,'Inputs - Allowed'!$V$6:$AB$6,0)),0))</f>
        <v>0</v>
      </c>
      <c r="N143" s="129"/>
      <c r="O143" s="129"/>
      <c r="P143" s="129"/>
      <c r="Q143" s="129"/>
      <c r="R143" s="129"/>
      <c r="S143" s="129"/>
      <c r="T143" s="129"/>
      <c r="U143" s="129"/>
      <c r="V143" s="129"/>
      <c r="W143" s="129"/>
      <c r="X143" s="116">
        <f t="shared" si="12"/>
        <v>0</v>
      </c>
      <c r="Y143" s="76"/>
      <c r="Z143" s="76"/>
      <c r="AA143" s="116">
        <f>IFERROR(INDEX('Inputs - Allowed'!$AI$8:$AT$158,MATCH($A143,'Inputs - Allowed'!$A$8:$A$158,0),MATCH(AA$6,'Inputs - Allowed'!$AI$6:$AT$6,0)) / INDEX('Inputs - Allowed'!$AU$8:$AU$158,MATCH($A143,'Inputs - Allowed'!$A$8:$A$158,0))*$X143,0)</f>
        <v>0</v>
      </c>
      <c r="AB143" s="116">
        <f>IFERROR(INDEX('Inputs - Allowed'!$AI$8:$AT$158,MATCH($A143,'Inputs - Allowed'!$A$8:$A$158,0),MATCH(AB$6,'Inputs - Allowed'!$AI$6:$AT$6,0)) / INDEX('Inputs - Allowed'!$AU$8:$AU$158,MATCH($A143,'Inputs - Allowed'!$A$8:$A$158,0))*$X143,0)</f>
        <v>0</v>
      </c>
      <c r="AC143" s="116">
        <f>IFERROR(INDEX('Inputs - Allowed'!$AI$8:$AT$158,MATCH($A143,'Inputs - Allowed'!$A$8:$A$158,0),MATCH(AC$6,'Inputs - Allowed'!$AI$6:$AT$6,0)) / INDEX('Inputs - Allowed'!$AU$8:$AU$158,MATCH($A143,'Inputs - Allowed'!$A$8:$A$158,0))*$X143,0)</f>
        <v>0</v>
      </c>
      <c r="AD143" s="116">
        <f>IFERROR(INDEX('Inputs - Allowed'!$AI$8:$AT$158,MATCH($A143,'Inputs - Allowed'!$A$8:$A$158,0),MATCH(AD$6,'Inputs - Allowed'!$AI$6:$AT$6,0)) / INDEX('Inputs - Allowed'!$AU$8:$AU$158,MATCH($A143,'Inputs - Allowed'!$A$8:$A$158,0))*$X143,0)</f>
        <v>0</v>
      </c>
      <c r="AE143" s="116">
        <f>IFERROR(INDEX('Inputs - Allowed'!$AI$8:$AT$158,MATCH($A143,'Inputs - Allowed'!$A$8:$A$158,0),MATCH(AE$6,'Inputs - Allowed'!$AI$6:$AT$6,0)) / INDEX('Inputs - Allowed'!$AU$8:$AU$158,MATCH($A143,'Inputs - Allowed'!$A$8:$A$158,0))*$X143,0)</f>
        <v>0</v>
      </c>
      <c r="AF143" s="116">
        <f>IFERROR(INDEX('Inputs - Allowed'!$AI$8:$AT$158,MATCH($A143,'Inputs - Allowed'!$A$8:$A$158,0),MATCH(AF$6,'Inputs - Allowed'!$AI$6:$AT$6,0)) / INDEX('Inputs - Allowed'!$AU$8:$AU$158,MATCH($A143,'Inputs - Allowed'!$A$8:$A$158,0))*$X143,0)</f>
        <v>0</v>
      </c>
      <c r="AG143" s="116">
        <f>IFERROR(INDEX('Inputs - Allowed'!$AI$8:$AT$158,MATCH($A143,'Inputs - Allowed'!$A$8:$A$158,0),MATCH(AG$6,'Inputs - Allowed'!$AI$6:$AT$6,0)) / INDEX('Inputs - Allowed'!$AU$8:$AU$158,MATCH($A143,'Inputs - Allowed'!$A$8:$A$158,0))*$X143,0)</f>
        <v>0</v>
      </c>
      <c r="AH143" s="116">
        <f>IFERROR(INDEX('Inputs - Allowed'!$AI$8:$AT$158,MATCH($A143,'Inputs - Allowed'!$A$8:$A$158,0),MATCH(AH$6,'Inputs - Allowed'!$AI$6:$AT$6,0)) / INDEX('Inputs - Allowed'!$AU$8:$AU$158,MATCH($A143,'Inputs - Allowed'!$A$8:$A$158,0))*$X143,0)</f>
        <v>0</v>
      </c>
      <c r="AI143" s="116">
        <f>IFERROR(INDEX('Inputs - Allowed'!$AI$8:$AT$158,MATCH($A143,'Inputs - Allowed'!$A$8:$A$158,0),MATCH(AI$6,'Inputs - Allowed'!$AI$6:$AT$6,0)) / INDEX('Inputs - Allowed'!$AU$8:$AU$158,MATCH($A143,'Inputs - Allowed'!$A$8:$A$158,0))*$X143,0)</f>
        <v>0</v>
      </c>
      <c r="AJ143" s="116">
        <f>IFERROR(INDEX('Inputs - Allowed'!$AI$8:$AT$158,MATCH($A143,'Inputs - Allowed'!$A$8:$A$158,0),MATCH(AJ$6,'Inputs - Allowed'!$AI$6:$AT$6,0)) / INDEX('Inputs - Allowed'!$AU$8:$AU$158,MATCH($A143,'Inputs - Allowed'!$A$8:$A$158,0))*$X143,0)</f>
        <v>0</v>
      </c>
      <c r="AK143" s="36"/>
    </row>
    <row r="144" spans="1:37">
      <c r="A144" s="42"/>
      <c r="B144" s="203"/>
      <c r="C144" s="203"/>
      <c r="D144" s="203"/>
      <c r="E144" s="203">
        <f>_xlfn.IFNA(INDEX('Inputs - Allowed'!$B$8:$AH$250,MATCH($A144,'Inputs - Allowed'!$A$8:$A$250,0),MATCH(E$6,'Inputs - Allowed'!$B$6:$AY$6,0)),0)</f>
        <v>0</v>
      </c>
      <c r="F144" s="203">
        <f>_xlfn.IFNA(INDEX('Inputs - Allowed'!$B$8:$AH$250,MATCH($A144,'Inputs - Allowed'!$A$8:$A$250,0),MATCH(F$6,'Inputs - Allowed'!$B$6:$AY$6,0)),0)</f>
        <v>0</v>
      </c>
      <c r="G144" s="203">
        <f>_xlfn.IFNA(INDEX('Inputs - Allowed'!$B$8:$AH$250,MATCH($A144,'Inputs - Allowed'!$A$8:$A$250,0),MATCH(G$6,'Inputs - Allowed'!$B$6:$AY$6,0)),0)</f>
        <v>0</v>
      </c>
      <c r="H144" s="203">
        <f>_xlfn.IFNA(INDEX('Inputs - Allowed'!$B$8:$AH$250,MATCH($A144,'Inputs - Allowed'!$A$8:$A$250,0),MATCH(H$6,'Inputs - Allowed'!$B$6:$AY$6,0)),0)</f>
        <v>0</v>
      </c>
      <c r="I144" s="203">
        <f>_xlfn.IFNA(INDEX('Inputs - Allowed'!$B$8:$AH$250,MATCH($A144,'Inputs - Allowed'!$A$8:$A$250,0),MATCH(I$6,'Inputs - Allowed'!$B$6:$AY$6,0)),0)</f>
        <v>0</v>
      </c>
      <c r="J144" s="203">
        <f t="shared" si="8"/>
        <v>0</v>
      </c>
      <c r="K144" s="203">
        <f t="shared" si="11"/>
        <v>0</v>
      </c>
      <c r="L144" s="203">
        <f>_xlfn.IFNA(INDEX('Inputs - Allowed'!$B$8:$AH$250,MATCH($A144,'Inputs - Allowed'!$A$8:$A$250,0),MATCH(L$6,'Inputs - Allowed'!$B$6:$AY$6,0)),0)</f>
        <v>0</v>
      </c>
      <c r="M144" s="203">
        <f>MAX(0,-_xlfn.IFNA(INDEX('Inputs - Actual'!$I$8:$O$158,MATCH($A144,'Inputs - Actual'!$A$8:$A$158,0),MATCH(M$6,'Inputs - Actual'!$I$6:$O$6,0))-INDEX('Inputs - Allowed'!$V$8:$AB$158,MATCH($A144,'Inputs - Allowed'!$A$8:$A$158,0),MATCH(M$6,'Inputs - Allowed'!$V$6:$AB$6,0)),0))</f>
        <v>0</v>
      </c>
      <c r="N144" s="129"/>
      <c r="O144" s="129"/>
      <c r="P144" s="129"/>
      <c r="Q144" s="129"/>
      <c r="R144" s="129"/>
      <c r="S144" s="129"/>
      <c r="T144" s="129"/>
      <c r="U144" s="129"/>
      <c r="V144" s="129"/>
      <c r="W144" s="129"/>
      <c r="X144" s="116">
        <f t="shared" si="12"/>
        <v>0</v>
      </c>
      <c r="Y144" s="76"/>
      <c r="Z144" s="76"/>
      <c r="AA144" s="116">
        <f>IFERROR(INDEX('Inputs - Allowed'!$AI$8:$AT$158,MATCH($A144,'Inputs - Allowed'!$A$8:$A$158,0),MATCH(AA$6,'Inputs - Allowed'!$AI$6:$AT$6,0)) / INDEX('Inputs - Allowed'!$AU$8:$AU$158,MATCH($A144,'Inputs - Allowed'!$A$8:$A$158,0))*$X144,0)</f>
        <v>0</v>
      </c>
      <c r="AB144" s="116">
        <f>IFERROR(INDEX('Inputs - Allowed'!$AI$8:$AT$158,MATCH($A144,'Inputs - Allowed'!$A$8:$A$158,0),MATCH(AB$6,'Inputs - Allowed'!$AI$6:$AT$6,0)) / INDEX('Inputs - Allowed'!$AU$8:$AU$158,MATCH($A144,'Inputs - Allowed'!$A$8:$A$158,0))*$X144,0)</f>
        <v>0</v>
      </c>
      <c r="AC144" s="116">
        <f>IFERROR(INDEX('Inputs - Allowed'!$AI$8:$AT$158,MATCH($A144,'Inputs - Allowed'!$A$8:$A$158,0),MATCH(AC$6,'Inputs - Allowed'!$AI$6:$AT$6,0)) / INDEX('Inputs - Allowed'!$AU$8:$AU$158,MATCH($A144,'Inputs - Allowed'!$A$8:$A$158,0))*$X144,0)</f>
        <v>0</v>
      </c>
      <c r="AD144" s="116">
        <f>IFERROR(INDEX('Inputs - Allowed'!$AI$8:$AT$158,MATCH($A144,'Inputs - Allowed'!$A$8:$A$158,0),MATCH(AD$6,'Inputs - Allowed'!$AI$6:$AT$6,0)) / INDEX('Inputs - Allowed'!$AU$8:$AU$158,MATCH($A144,'Inputs - Allowed'!$A$8:$A$158,0))*$X144,0)</f>
        <v>0</v>
      </c>
      <c r="AE144" s="116">
        <f>IFERROR(INDEX('Inputs - Allowed'!$AI$8:$AT$158,MATCH($A144,'Inputs - Allowed'!$A$8:$A$158,0),MATCH(AE$6,'Inputs - Allowed'!$AI$6:$AT$6,0)) / INDEX('Inputs - Allowed'!$AU$8:$AU$158,MATCH($A144,'Inputs - Allowed'!$A$8:$A$158,0))*$X144,0)</f>
        <v>0</v>
      </c>
      <c r="AF144" s="116">
        <f>IFERROR(INDEX('Inputs - Allowed'!$AI$8:$AT$158,MATCH($A144,'Inputs - Allowed'!$A$8:$A$158,0),MATCH(AF$6,'Inputs - Allowed'!$AI$6:$AT$6,0)) / INDEX('Inputs - Allowed'!$AU$8:$AU$158,MATCH($A144,'Inputs - Allowed'!$A$8:$A$158,0))*$X144,0)</f>
        <v>0</v>
      </c>
      <c r="AG144" s="116">
        <f>IFERROR(INDEX('Inputs - Allowed'!$AI$8:$AT$158,MATCH($A144,'Inputs - Allowed'!$A$8:$A$158,0),MATCH(AG$6,'Inputs - Allowed'!$AI$6:$AT$6,0)) / INDEX('Inputs - Allowed'!$AU$8:$AU$158,MATCH($A144,'Inputs - Allowed'!$A$8:$A$158,0))*$X144,0)</f>
        <v>0</v>
      </c>
      <c r="AH144" s="116">
        <f>IFERROR(INDEX('Inputs - Allowed'!$AI$8:$AT$158,MATCH($A144,'Inputs - Allowed'!$A$8:$A$158,0),MATCH(AH$6,'Inputs - Allowed'!$AI$6:$AT$6,0)) / INDEX('Inputs - Allowed'!$AU$8:$AU$158,MATCH($A144,'Inputs - Allowed'!$A$8:$A$158,0))*$X144,0)</f>
        <v>0</v>
      </c>
      <c r="AI144" s="116">
        <f>IFERROR(INDEX('Inputs - Allowed'!$AI$8:$AT$158,MATCH($A144,'Inputs - Allowed'!$A$8:$A$158,0),MATCH(AI$6,'Inputs - Allowed'!$AI$6:$AT$6,0)) / INDEX('Inputs - Allowed'!$AU$8:$AU$158,MATCH($A144,'Inputs - Allowed'!$A$8:$A$158,0))*$X144,0)</f>
        <v>0</v>
      </c>
      <c r="AJ144" s="116">
        <f>IFERROR(INDEX('Inputs - Allowed'!$AI$8:$AT$158,MATCH($A144,'Inputs - Allowed'!$A$8:$A$158,0),MATCH(AJ$6,'Inputs - Allowed'!$AI$6:$AT$6,0)) / INDEX('Inputs - Allowed'!$AU$8:$AU$158,MATCH($A144,'Inputs - Allowed'!$A$8:$A$158,0))*$X144,0)</f>
        <v>0</v>
      </c>
      <c r="AK144" s="36"/>
    </row>
    <row r="145" spans="1:37">
      <c r="A145" s="42"/>
      <c r="B145" s="203"/>
      <c r="C145" s="203"/>
      <c r="D145" s="203"/>
      <c r="E145" s="203">
        <f>_xlfn.IFNA(INDEX('Inputs - Allowed'!$B$8:$AH$250,MATCH($A145,'Inputs - Allowed'!$A$8:$A$250,0),MATCH(E$6,'Inputs - Allowed'!$B$6:$AY$6,0)),0)</f>
        <v>0</v>
      </c>
      <c r="F145" s="203">
        <f>_xlfn.IFNA(INDEX('Inputs - Allowed'!$B$8:$AH$250,MATCH($A145,'Inputs - Allowed'!$A$8:$A$250,0),MATCH(F$6,'Inputs - Allowed'!$B$6:$AY$6,0)),0)</f>
        <v>0</v>
      </c>
      <c r="G145" s="203">
        <f>_xlfn.IFNA(INDEX('Inputs - Allowed'!$B$8:$AH$250,MATCH($A145,'Inputs - Allowed'!$A$8:$A$250,0),MATCH(G$6,'Inputs - Allowed'!$B$6:$AY$6,0)),0)</f>
        <v>0</v>
      </c>
      <c r="H145" s="203">
        <f>_xlfn.IFNA(INDEX('Inputs - Allowed'!$B$8:$AH$250,MATCH($A145,'Inputs - Allowed'!$A$8:$A$250,0),MATCH(H$6,'Inputs - Allowed'!$B$6:$AY$6,0)),0)</f>
        <v>0</v>
      </c>
      <c r="I145" s="203">
        <f>_xlfn.IFNA(INDEX('Inputs - Allowed'!$B$8:$AH$250,MATCH($A145,'Inputs - Allowed'!$A$8:$A$250,0),MATCH(I$6,'Inputs - Allowed'!$B$6:$AY$6,0)),0)</f>
        <v>0</v>
      </c>
      <c r="J145" s="203">
        <f t="shared" si="8"/>
        <v>0</v>
      </c>
      <c r="K145" s="203">
        <f t="shared" si="11"/>
        <v>0</v>
      </c>
      <c r="L145" s="203">
        <f>_xlfn.IFNA(INDEX('Inputs - Allowed'!$B$8:$AH$250,MATCH($A145,'Inputs - Allowed'!$A$8:$A$250,0),MATCH(L$6,'Inputs - Allowed'!$B$6:$AY$6,0)),0)</f>
        <v>0</v>
      </c>
      <c r="M145" s="203">
        <f>MAX(0,-_xlfn.IFNA(INDEX('Inputs - Actual'!$I$8:$O$158,MATCH($A145,'Inputs - Actual'!$A$8:$A$158,0),MATCH(M$6,'Inputs - Actual'!$I$6:$O$6,0))-INDEX('Inputs - Allowed'!$V$8:$AB$158,MATCH($A145,'Inputs - Allowed'!$A$8:$A$158,0),MATCH(M$6,'Inputs - Allowed'!$V$6:$AB$6,0)),0))</f>
        <v>0</v>
      </c>
      <c r="N145" s="129"/>
      <c r="O145" s="129"/>
      <c r="P145" s="129"/>
      <c r="Q145" s="129"/>
      <c r="R145" s="129"/>
      <c r="S145" s="129"/>
      <c r="T145" s="129"/>
      <c r="U145" s="129"/>
      <c r="V145" s="129"/>
      <c r="W145" s="129"/>
      <c r="X145" s="116">
        <f t="shared" si="12"/>
        <v>0</v>
      </c>
      <c r="Y145" s="76"/>
      <c r="Z145" s="76"/>
      <c r="AA145" s="116">
        <f>IFERROR(INDEX('Inputs - Allowed'!$AI$8:$AT$158,MATCH($A145,'Inputs - Allowed'!$A$8:$A$158,0),MATCH(AA$6,'Inputs - Allowed'!$AI$6:$AT$6,0)) / INDEX('Inputs - Allowed'!$AU$8:$AU$158,MATCH($A145,'Inputs - Allowed'!$A$8:$A$158,0))*$X145,0)</f>
        <v>0</v>
      </c>
      <c r="AB145" s="116">
        <f>IFERROR(INDEX('Inputs - Allowed'!$AI$8:$AT$158,MATCH($A145,'Inputs - Allowed'!$A$8:$A$158,0),MATCH(AB$6,'Inputs - Allowed'!$AI$6:$AT$6,0)) / INDEX('Inputs - Allowed'!$AU$8:$AU$158,MATCH($A145,'Inputs - Allowed'!$A$8:$A$158,0))*$X145,0)</f>
        <v>0</v>
      </c>
      <c r="AC145" s="116">
        <f>IFERROR(INDEX('Inputs - Allowed'!$AI$8:$AT$158,MATCH($A145,'Inputs - Allowed'!$A$8:$A$158,0),MATCH(AC$6,'Inputs - Allowed'!$AI$6:$AT$6,0)) / INDEX('Inputs - Allowed'!$AU$8:$AU$158,MATCH($A145,'Inputs - Allowed'!$A$8:$A$158,0))*$X145,0)</f>
        <v>0</v>
      </c>
      <c r="AD145" s="116">
        <f>IFERROR(INDEX('Inputs - Allowed'!$AI$8:$AT$158,MATCH($A145,'Inputs - Allowed'!$A$8:$A$158,0),MATCH(AD$6,'Inputs - Allowed'!$AI$6:$AT$6,0)) / INDEX('Inputs - Allowed'!$AU$8:$AU$158,MATCH($A145,'Inputs - Allowed'!$A$8:$A$158,0))*$X145,0)</f>
        <v>0</v>
      </c>
      <c r="AE145" s="116">
        <f>IFERROR(INDEX('Inputs - Allowed'!$AI$8:$AT$158,MATCH($A145,'Inputs - Allowed'!$A$8:$A$158,0),MATCH(AE$6,'Inputs - Allowed'!$AI$6:$AT$6,0)) / INDEX('Inputs - Allowed'!$AU$8:$AU$158,MATCH($A145,'Inputs - Allowed'!$A$8:$A$158,0))*$X145,0)</f>
        <v>0</v>
      </c>
      <c r="AF145" s="116">
        <f>IFERROR(INDEX('Inputs - Allowed'!$AI$8:$AT$158,MATCH($A145,'Inputs - Allowed'!$A$8:$A$158,0),MATCH(AF$6,'Inputs - Allowed'!$AI$6:$AT$6,0)) / INDEX('Inputs - Allowed'!$AU$8:$AU$158,MATCH($A145,'Inputs - Allowed'!$A$8:$A$158,0))*$X145,0)</f>
        <v>0</v>
      </c>
      <c r="AG145" s="116">
        <f>IFERROR(INDEX('Inputs - Allowed'!$AI$8:$AT$158,MATCH($A145,'Inputs - Allowed'!$A$8:$A$158,0),MATCH(AG$6,'Inputs - Allowed'!$AI$6:$AT$6,0)) / INDEX('Inputs - Allowed'!$AU$8:$AU$158,MATCH($A145,'Inputs - Allowed'!$A$8:$A$158,0))*$X145,0)</f>
        <v>0</v>
      </c>
      <c r="AH145" s="116">
        <f>IFERROR(INDEX('Inputs - Allowed'!$AI$8:$AT$158,MATCH($A145,'Inputs - Allowed'!$A$8:$A$158,0),MATCH(AH$6,'Inputs - Allowed'!$AI$6:$AT$6,0)) / INDEX('Inputs - Allowed'!$AU$8:$AU$158,MATCH($A145,'Inputs - Allowed'!$A$8:$A$158,0))*$X145,0)</f>
        <v>0</v>
      </c>
      <c r="AI145" s="116">
        <f>IFERROR(INDEX('Inputs - Allowed'!$AI$8:$AT$158,MATCH($A145,'Inputs - Allowed'!$A$8:$A$158,0),MATCH(AI$6,'Inputs - Allowed'!$AI$6:$AT$6,0)) / INDEX('Inputs - Allowed'!$AU$8:$AU$158,MATCH($A145,'Inputs - Allowed'!$A$8:$A$158,0))*$X145,0)</f>
        <v>0</v>
      </c>
      <c r="AJ145" s="116">
        <f>IFERROR(INDEX('Inputs - Allowed'!$AI$8:$AT$158,MATCH($A145,'Inputs - Allowed'!$A$8:$A$158,0),MATCH(AJ$6,'Inputs - Allowed'!$AI$6:$AT$6,0)) / INDEX('Inputs - Allowed'!$AU$8:$AU$158,MATCH($A145,'Inputs - Allowed'!$A$8:$A$158,0))*$X145,0)</f>
        <v>0</v>
      </c>
      <c r="AK145" s="36"/>
    </row>
    <row r="146" spans="1:37">
      <c r="A146" s="42"/>
      <c r="B146" s="203"/>
      <c r="C146" s="203"/>
      <c r="D146" s="203"/>
      <c r="E146" s="203">
        <f>_xlfn.IFNA(INDEX('Inputs - Allowed'!$B$8:$AH$250,MATCH($A146,'Inputs - Allowed'!$A$8:$A$250,0),MATCH(E$6,'Inputs - Allowed'!$B$6:$AY$6,0)),0)</f>
        <v>0</v>
      </c>
      <c r="F146" s="203">
        <f>_xlfn.IFNA(INDEX('Inputs - Allowed'!$B$8:$AH$250,MATCH($A146,'Inputs - Allowed'!$A$8:$A$250,0),MATCH(F$6,'Inputs - Allowed'!$B$6:$AY$6,0)),0)</f>
        <v>0</v>
      </c>
      <c r="G146" s="203">
        <f>_xlfn.IFNA(INDEX('Inputs - Allowed'!$B$8:$AH$250,MATCH($A146,'Inputs - Allowed'!$A$8:$A$250,0),MATCH(G$6,'Inputs - Allowed'!$B$6:$AY$6,0)),0)</f>
        <v>0</v>
      </c>
      <c r="H146" s="203">
        <f>_xlfn.IFNA(INDEX('Inputs - Allowed'!$B$8:$AH$250,MATCH($A146,'Inputs - Allowed'!$A$8:$A$250,0),MATCH(H$6,'Inputs - Allowed'!$B$6:$AY$6,0)),0)</f>
        <v>0</v>
      </c>
      <c r="I146" s="203">
        <f>_xlfn.IFNA(INDEX('Inputs - Allowed'!$B$8:$AH$250,MATCH($A146,'Inputs - Allowed'!$A$8:$A$250,0),MATCH(I$6,'Inputs - Allowed'!$B$6:$AY$6,0)),0)</f>
        <v>0</v>
      </c>
      <c r="J146" s="203">
        <f t="shared" si="8"/>
        <v>0</v>
      </c>
      <c r="K146" s="203">
        <f t="shared" si="11"/>
        <v>0</v>
      </c>
      <c r="L146" s="203">
        <f>_xlfn.IFNA(INDEX('Inputs - Allowed'!$B$8:$AH$250,MATCH($A146,'Inputs - Allowed'!$A$8:$A$250,0),MATCH(L$6,'Inputs - Allowed'!$B$6:$AY$6,0)),0)</f>
        <v>0</v>
      </c>
      <c r="M146" s="203">
        <f>MAX(0,-_xlfn.IFNA(INDEX('Inputs - Actual'!$I$8:$O$158,MATCH($A146,'Inputs - Actual'!$A$8:$A$158,0),MATCH(M$6,'Inputs - Actual'!$I$6:$O$6,0))-INDEX('Inputs - Allowed'!$V$8:$AB$158,MATCH($A146,'Inputs - Allowed'!$A$8:$A$158,0),MATCH(M$6,'Inputs - Allowed'!$V$6:$AB$6,0)),0))</f>
        <v>0</v>
      </c>
      <c r="N146" s="129"/>
      <c r="O146" s="129"/>
      <c r="P146" s="129"/>
      <c r="Q146" s="129"/>
      <c r="R146" s="129"/>
      <c r="S146" s="129"/>
      <c r="T146" s="129"/>
      <c r="U146" s="129"/>
      <c r="V146" s="129"/>
      <c r="W146" s="129"/>
      <c r="X146" s="116">
        <f t="shared" si="12"/>
        <v>0</v>
      </c>
      <c r="Y146" s="76"/>
      <c r="Z146" s="76"/>
      <c r="AA146" s="116">
        <f>IFERROR(INDEX('Inputs - Allowed'!$AI$8:$AT$158,MATCH($A146,'Inputs - Allowed'!$A$8:$A$158,0),MATCH(AA$6,'Inputs - Allowed'!$AI$6:$AT$6,0)) / INDEX('Inputs - Allowed'!$AU$8:$AU$158,MATCH($A146,'Inputs - Allowed'!$A$8:$A$158,0))*$X146,0)</f>
        <v>0</v>
      </c>
      <c r="AB146" s="116">
        <f>IFERROR(INDEX('Inputs - Allowed'!$AI$8:$AT$158,MATCH($A146,'Inputs - Allowed'!$A$8:$A$158,0),MATCH(AB$6,'Inputs - Allowed'!$AI$6:$AT$6,0)) / INDEX('Inputs - Allowed'!$AU$8:$AU$158,MATCH($A146,'Inputs - Allowed'!$A$8:$A$158,0))*$X146,0)</f>
        <v>0</v>
      </c>
      <c r="AC146" s="116">
        <f>IFERROR(INDEX('Inputs - Allowed'!$AI$8:$AT$158,MATCH($A146,'Inputs - Allowed'!$A$8:$A$158,0),MATCH(AC$6,'Inputs - Allowed'!$AI$6:$AT$6,0)) / INDEX('Inputs - Allowed'!$AU$8:$AU$158,MATCH($A146,'Inputs - Allowed'!$A$8:$A$158,0))*$X146,0)</f>
        <v>0</v>
      </c>
      <c r="AD146" s="116">
        <f>IFERROR(INDEX('Inputs - Allowed'!$AI$8:$AT$158,MATCH($A146,'Inputs - Allowed'!$A$8:$A$158,0),MATCH(AD$6,'Inputs - Allowed'!$AI$6:$AT$6,0)) / INDEX('Inputs - Allowed'!$AU$8:$AU$158,MATCH($A146,'Inputs - Allowed'!$A$8:$A$158,0))*$X146,0)</f>
        <v>0</v>
      </c>
      <c r="AE146" s="116">
        <f>IFERROR(INDEX('Inputs - Allowed'!$AI$8:$AT$158,MATCH($A146,'Inputs - Allowed'!$A$8:$A$158,0),MATCH(AE$6,'Inputs - Allowed'!$AI$6:$AT$6,0)) / INDEX('Inputs - Allowed'!$AU$8:$AU$158,MATCH($A146,'Inputs - Allowed'!$A$8:$A$158,0))*$X146,0)</f>
        <v>0</v>
      </c>
      <c r="AF146" s="116">
        <f>IFERROR(INDEX('Inputs - Allowed'!$AI$8:$AT$158,MATCH($A146,'Inputs - Allowed'!$A$8:$A$158,0),MATCH(AF$6,'Inputs - Allowed'!$AI$6:$AT$6,0)) / INDEX('Inputs - Allowed'!$AU$8:$AU$158,MATCH($A146,'Inputs - Allowed'!$A$8:$A$158,0))*$X146,0)</f>
        <v>0</v>
      </c>
      <c r="AG146" s="116">
        <f>IFERROR(INDEX('Inputs - Allowed'!$AI$8:$AT$158,MATCH($A146,'Inputs - Allowed'!$A$8:$A$158,0),MATCH(AG$6,'Inputs - Allowed'!$AI$6:$AT$6,0)) / INDEX('Inputs - Allowed'!$AU$8:$AU$158,MATCH($A146,'Inputs - Allowed'!$A$8:$A$158,0))*$X146,0)</f>
        <v>0</v>
      </c>
      <c r="AH146" s="116">
        <f>IFERROR(INDEX('Inputs - Allowed'!$AI$8:$AT$158,MATCH($A146,'Inputs - Allowed'!$A$8:$A$158,0),MATCH(AH$6,'Inputs - Allowed'!$AI$6:$AT$6,0)) / INDEX('Inputs - Allowed'!$AU$8:$AU$158,MATCH($A146,'Inputs - Allowed'!$A$8:$A$158,0))*$X146,0)</f>
        <v>0</v>
      </c>
      <c r="AI146" s="116">
        <f>IFERROR(INDEX('Inputs - Allowed'!$AI$8:$AT$158,MATCH($A146,'Inputs - Allowed'!$A$8:$A$158,0),MATCH(AI$6,'Inputs - Allowed'!$AI$6:$AT$6,0)) / INDEX('Inputs - Allowed'!$AU$8:$AU$158,MATCH($A146,'Inputs - Allowed'!$A$8:$A$158,0))*$X146,0)</f>
        <v>0</v>
      </c>
      <c r="AJ146" s="116">
        <f>IFERROR(INDEX('Inputs - Allowed'!$AI$8:$AT$158,MATCH($A146,'Inputs - Allowed'!$A$8:$A$158,0),MATCH(AJ$6,'Inputs - Allowed'!$AI$6:$AT$6,0)) / INDEX('Inputs - Allowed'!$AU$8:$AU$158,MATCH($A146,'Inputs - Allowed'!$A$8:$A$158,0))*$X146,0)</f>
        <v>0</v>
      </c>
      <c r="AK146" s="36"/>
    </row>
    <row r="147" spans="1:37">
      <c r="A147" s="42"/>
      <c r="B147" s="203"/>
      <c r="C147" s="203"/>
      <c r="D147" s="203"/>
      <c r="E147" s="203">
        <f>_xlfn.IFNA(INDEX('Inputs - Allowed'!$B$8:$AH$250,MATCH($A147,'Inputs - Allowed'!$A$8:$A$250,0),MATCH(E$6,'Inputs - Allowed'!$B$6:$AY$6,0)),0)</f>
        <v>0</v>
      </c>
      <c r="F147" s="203">
        <f>_xlfn.IFNA(INDEX('Inputs - Allowed'!$B$8:$AH$250,MATCH($A147,'Inputs - Allowed'!$A$8:$A$250,0),MATCH(F$6,'Inputs - Allowed'!$B$6:$AY$6,0)),0)</f>
        <v>0</v>
      </c>
      <c r="G147" s="203">
        <f>_xlfn.IFNA(INDEX('Inputs - Allowed'!$B$8:$AH$250,MATCH($A147,'Inputs - Allowed'!$A$8:$A$250,0),MATCH(G$6,'Inputs - Allowed'!$B$6:$AY$6,0)),0)</f>
        <v>0</v>
      </c>
      <c r="H147" s="203">
        <f>_xlfn.IFNA(INDEX('Inputs - Allowed'!$B$8:$AH$250,MATCH($A147,'Inputs - Allowed'!$A$8:$A$250,0),MATCH(H$6,'Inputs - Allowed'!$B$6:$AY$6,0)),0)</f>
        <v>0</v>
      </c>
      <c r="I147" s="203">
        <f>_xlfn.IFNA(INDEX('Inputs - Allowed'!$B$8:$AH$250,MATCH($A147,'Inputs - Allowed'!$A$8:$A$250,0),MATCH(I$6,'Inputs - Allowed'!$B$6:$AY$6,0)),0)</f>
        <v>0</v>
      </c>
      <c r="J147" s="203">
        <f t="shared" si="8"/>
        <v>0</v>
      </c>
      <c r="K147" s="203">
        <f t="shared" si="11"/>
        <v>0</v>
      </c>
      <c r="L147" s="203">
        <f>_xlfn.IFNA(INDEX('Inputs - Allowed'!$B$8:$AH$250,MATCH($A147,'Inputs - Allowed'!$A$8:$A$250,0),MATCH(L$6,'Inputs - Allowed'!$B$6:$AY$6,0)),0)</f>
        <v>0</v>
      </c>
      <c r="M147" s="203">
        <f>MAX(0,-_xlfn.IFNA(INDEX('Inputs - Actual'!$I$8:$O$158,MATCH($A147,'Inputs - Actual'!$A$8:$A$158,0),MATCH(M$6,'Inputs - Actual'!$I$6:$O$6,0))-INDEX('Inputs - Allowed'!$V$8:$AB$158,MATCH($A147,'Inputs - Allowed'!$A$8:$A$158,0),MATCH(M$6,'Inputs - Allowed'!$V$6:$AB$6,0)),0))</f>
        <v>0</v>
      </c>
      <c r="N147" s="129"/>
      <c r="O147" s="129"/>
      <c r="P147" s="129"/>
      <c r="Q147" s="129"/>
      <c r="R147" s="129"/>
      <c r="S147" s="129"/>
      <c r="T147" s="129"/>
      <c r="U147" s="129"/>
      <c r="V147" s="129"/>
      <c r="W147" s="129"/>
      <c r="X147" s="116">
        <f t="shared" si="12"/>
        <v>0</v>
      </c>
      <c r="Y147" s="76"/>
      <c r="Z147" s="76"/>
      <c r="AA147" s="116">
        <f>IFERROR(INDEX('Inputs - Allowed'!$AI$8:$AT$158,MATCH($A147,'Inputs - Allowed'!$A$8:$A$158,0),MATCH(AA$6,'Inputs - Allowed'!$AI$6:$AT$6,0)) / INDEX('Inputs - Allowed'!$AU$8:$AU$158,MATCH($A147,'Inputs - Allowed'!$A$8:$A$158,0))*$X147,0)</f>
        <v>0</v>
      </c>
      <c r="AB147" s="116">
        <f>IFERROR(INDEX('Inputs - Allowed'!$AI$8:$AT$158,MATCH($A147,'Inputs - Allowed'!$A$8:$A$158,0),MATCH(AB$6,'Inputs - Allowed'!$AI$6:$AT$6,0)) / INDEX('Inputs - Allowed'!$AU$8:$AU$158,MATCH($A147,'Inputs - Allowed'!$A$8:$A$158,0))*$X147,0)</f>
        <v>0</v>
      </c>
      <c r="AC147" s="116">
        <f>IFERROR(INDEX('Inputs - Allowed'!$AI$8:$AT$158,MATCH($A147,'Inputs - Allowed'!$A$8:$A$158,0),MATCH(AC$6,'Inputs - Allowed'!$AI$6:$AT$6,0)) / INDEX('Inputs - Allowed'!$AU$8:$AU$158,MATCH($A147,'Inputs - Allowed'!$A$8:$A$158,0))*$X147,0)</f>
        <v>0</v>
      </c>
      <c r="AD147" s="116">
        <f>IFERROR(INDEX('Inputs - Allowed'!$AI$8:$AT$158,MATCH($A147,'Inputs - Allowed'!$A$8:$A$158,0),MATCH(AD$6,'Inputs - Allowed'!$AI$6:$AT$6,0)) / INDEX('Inputs - Allowed'!$AU$8:$AU$158,MATCH($A147,'Inputs - Allowed'!$A$8:$A$158,0))*$X147,0)</f>
        <v>0</v>
      </c>
      <c r="AE147" s="116">
        <f>IFERROR(INDEX('Inputs - Allowed'!$AI$8:$AT$158,MATCH($A147,'Inputs - Allowed'!$A$8:$A$158,0),MATCH(AE$6,'Inputs - Allowed'!$AI$6:$AT$6,0)) / INDEX('Inputs - Allowed'!$AU$8:$AU$158,MATCH($A147,'Inputs - Allowed'!$A$8:$A$158,0))*$X147,0)</f>
        <v>0</v>
      </c>
      <c r="AF147" s="116">
        <f>IFERROR(INDEX('Inputs - Allowed'!$AI$8:$AT$158,MATCH($A147,'Inputs - Allowed'!$A$8:$A$158,0),MATCH(AF$6,'Inputs - Allowed'!$AI$6:$AT$6,0)) / INDEX('Inputs - Allowed'!$AU$8:$AU$158,MATCH($A147,'Inputs - Allowed'!$A$8:$A$158,0))*$X147,0)</f>
        <v>0</v>
      </c>
      <c r="AG147" s="116">
        <f>IFERROR(INDEX('Inputs - Allowed'!$AI$8:$AT$158,MATCH($A147,'Inputs - Allowed'!$A$8:$A$158,0),MATCH(AG$6,'Inputs - Allowed'!$AI$6:$AT$6,0)) / INDEX('Inputs - Allowed'!$AU$8:$AU$158,MATCH($A147,'Inputs - Allowed'!$A$8:$A$158,0))*$X147,0)</f>
        <v>0</v>
      </c>
      <c r="AH147" s="116">
        <f>IFERROR(INDEX('Inputs - Allowed'!$AI$8:$AT$158,MATCH($A147,'Inputs - Allowed'!$A$8:$A$158,0),MATCH(AH$6,'Inputs - Allowed'!$AI$6:$AT$6,0)) / INDEX('Inputs - Allowed'!$AU$8:$AU$158,MATCH($A147,'Inputs - Allowed'!$A$8:$A$158,0))*$X147,0)</f>
        <v>0</v>
      </c>
      <c r="AI147" s="116">
        <f>IFERROR(INDEX('Inputs - Allowed'!$AI$8:$AT$158,MATCH($A147,'Inputs - Allowed'!$A$8:$A$158,0),MATCH(AI$6,'Inputs - Allowed'!$AI$6:$AT$6,0)) / INDEX('Inputs - Allowed'!$AU$8:$AU$158,MATCH($A147,'Inputs - Allowed'!$A$8:$A$158,0))*$X147,0)</f>
        <v>0</v>
      </c>
      <c r="AJ147" s="116">
        <f>IFERROR(INDEX('Inputs - Allowed'!$AI$8:$AT$158,MATCH($A147,'Inputs - Allowed'!$A$8:$A$158,0),MATCH(AJ$6,'Inputs - Allowed'!$AI$6:$AT$6,0)) / INDEX('Inputs - Allowed'!$AU$8:$AU$158,MATCH($A147,'Inputs - Allowed'!$A$8:$A$158,0))*$X147,0)</f>
        <v>0</v>
      </c>
      <c r="AK147" s="36"/>
    </row>
    <row r="148" spans="1:37">
      <c r="A148" s="42"/>
      <c r="B148" s="203"/>
      <c r="C148" s="203"/>
      <c r="D148" s="203"/>
      <c r="E148" s="203">
        <f>_xlfn.IFNA(INDEX('Inputs - Allowed'!$B$8:$AH$250,MATCH($A148,'Inputs - Allowed'!$A$8:$A$250,0),MATCH(E$6,'Inputs - Allowed'!$B$6:$AY$6,0)),0)</f>
        <v>0</v>
      </c>
      <c r="F148" s="203">
        <f>_xlfn.IFNA(INDEX('Inputs - Allowed'!$B$8:$AH$250,MATCH($A148,'Inputs - Allowed'!$A$8:$A$250,0),MATCH(F$6,'Inputs - Allowed'!$B$6:$AY$6,0)),0)</f>
        <v>0</v>
      </c>
      <c r="G148" s="203">
        <f>_xlfn.IFNA(INDEX('Inputs - Allowed'!$B$8:$AH$250,MATCH($A148,'Inputs - Allowed'!$A$8:$A$250,0),MATCH(G$6,'Inputs - Allowed'!$B$6:$AY$6,0)),0)</f>
        <v>0</v>
      </c>
      <c r="H148" s="203">
        <f>_xlfn.IFNA(INDEX('Inputs - Allowed'!$B$8:$AH$250,MATCH($A148,'Inputs - Allowed'!$A$8:$A$250,0),MATCH(H$6,'Inputs - Allowed'!$B$6:$AY$6,0)),0)</f>
        <v>0</v>
      </c>
      <c r="I148" s="203">
        <f>_xlfn.IFNA(INDEX('Inputs - Allowed'!$B$8:$AH$250,MATCH($A148,'Inputs - Allowed'!$A$8:$A$250,0),MATCH(I$6,'Inputs - Allowed'!$B$6:$AY$6,0)),0)</f>
        <v>0</v>
      </c>
      <c r="J148" s="203">
        <f t="shared" si="8"/>
        <v>0</v>
      </c>
      <c r="K148" s="203">
        <f t="shared" si="11"/>
        <v>0</v>
      </c>
      <c r="L148" s="203">
        <f>_xlfn.IFNA(INDEX('Inputs - Allowed'!$B$8:$AH$250,MATCH($A148,'Inputs - Allowed'!$A$8:$A$250,0),MATCH(L$6,'Inputs - Allowed'!$B$6:$AY$6,0)),0)</f>
        <v>0</v>
      </c>
      <c r="M148" s="203">
        <f>MAX(0,-_xlfn.IFNA(INDEX('Inputs - Actual'!$I$8:$O$158,MATCH($A148,'Inputs - Actual'!$A$8:$A$158,0),MATCH(M$6,'Inputs - Actual'!$I$6:$O$6,0))-INDEX('Inputs - Allowed'!$V$8:$AB$158,MATCH($A148,'Inputs - Allowed'!$A$8:$A$158,0),MATCH(M$6,'Inputs - Allowed'!$V$6:$AB$6,0)),0))</f>
        <v>0</v>
      </c>
      <c r="N148" s="129"/>
      <c r="O148" s="129"/>
      <c r="P148" s="129"/>
      <c r="Q148" s="129"/>
      <c r="R148" s="129"/>
      <c r="S148" s="129"/>
      <c r="T148" s="129"/>
      <c r="U148" s="129"/>
      <c r="V148" s="129"/>
      <c r="W148" s="129"/>
      <c r="X148" s="116">
        <f t="shared" si="12"/>
        <v>0</v>
      </c>
      <c r="Y148" s="76"/>
      <c r="Z148" s="76"/>
      <c r="AA148" s="116">
        <f>IFERROR(INDEX('Inputs - Allowed'!$AI$8:$AT$158,MATCH($A148,'Inputs - Allowed'!$A$8:$A$158,0),MATCH(AA$6,'Inputs - Allowed'!$AI$6:$AT$6,0)) / INDEX('Inputs - Allowed'!$AU$8:$AU$158,MATCH($A148,'Inputs - Allowed'!$A$8:$A$158,0))*$X148,0)</f>
        <v>0</v>
      </c>
      <c r="AB148" s="116">
        <f>IFERROR(INDEX('Inputs - Allowed'!$AI$8:$AT$158,MATCH($A148,'Inputs - Allowed'!$A$8:$A$158,0),MATCH(AB$6,'Inputs - Allowed'!$AI$6:$AT$6,0)) / INDEX('Inputs - Allowed'!$AU$8:$AU$158,MATCH($A148,'Inputs - Allowed'!$A$8:$A$158,0))*$X148,0)</f>
        <v>0</v>
      </c>
      <c r="AC148" s="116">
        <f>IFERROR(INDEX('Inputs - Allowed'!$AI$8:$AT$158,MATCH($A148,'Inputs - Allowed'!$A$8:$A$158,0),MATCH(AC$6,'Inputs - Allowed'!$AI$6:$AT$6,0)) / INDEX('Inputs - Allowed'!$AU$8:$AU$158,MATCH($A148,'Inputs - Allowed'!$A$8:$A$158,0))*$X148,0)</f>
        <v>0</v>
      </c>
      <c r="AD148" s="116">
        <f>IFERROR(INDEX('Inputs - Allowed'!$AI$8:$AT$158,MATCH($A148,'Inputs - Allowed'!$A$8:$A$158,0),MATCH(AD$6,'Inputs - Allowed'!$AI$6:$AT$6,0)) / INDEX('Inputs - Allowed'!$AU$8:$AU$158,MATCH($A148,'Inputs - Allowed'!$A$8:$A$158,0))*$X148,0)</f>
        <v>0</v>
      </c>
      <c r="AE148" s="116">
        <f>IFERROR(INDEX('Inputs - Allowed'!$AI$8:$AT$158,MATCH($A148,'Inputs - Allowed'!$A$8:$A$158,0),MATCH(AE$6,'Inputs - Allowed'!$AI$6:$AT$6,0)) / INDEX('Inputs - Allowed'!$AU$8:$AU$158,MATCH($A148,'Inputs - Allowed'!$A$8:$A$158,0))*$X148,0)</f>
        <v>0</v>
      </c>
      <c r="AF148" s="116">
        <f>IFERROR(INDEX('Inputs - Allowed'!$AI$8:$AT$158,MATCH($A148,'Inputs - Allowed'!$A$8:$A$158,0),MATCH(AF$6,'Inputs - Allowed'!$AI$6:$AT$6,0)) / INDEX('Inputs - Allowed'!$AU$8:$AU$158,MATCH($A148,'Inputs - Allowed'!$A$8:$A$158,0))*$X148,0)</f>
        <v>0</v>
      </c>
      <c r="AG148" s="116">
        <f>IFERROR(INDEX('Inputs - Allowed'!$AI$8:$AT$158,MATCH($A148,'Inputs - Allowed'!$A$8:$A$158,0),MATCH(AG$6,'Inputs - Allowed'!$AI$6:$AT$6,0)) / INDEX('Inputs - Allowed'!$AU$8:$AU$158,MATCH($A148,'Inputs - Allowed'!$A$8:$A$158,0))*$X148,0)</f>
        <v>0</v>
      </c>
      <c r="AH148" s="116">
        <f>IFERROR(INDEX('Inputs - Allowed'!$AI$8:$AT$158,MATCH($A148,'Inputs - Allowed'!$A$8:$A$158,0),MATCH(AH$6,'Inputs - Allowed'!$AI$6:$AT$6,0)) / INDEX('Inputs - Allowed'!$AU$8:$AU$158,MATCH($A148,'Inputs - Allowed'!$A$8:$A$158,0))*$X148,0)</f>
        <v>0</v>
      </c>
      <c r="AI148" s="116">
        <f>IFERROR(INDEX('Inputs - Allowed'!$AI$8:$AT$158,MATCH($A148,'Inputs - Allowed'!$A$8:$A$158,0),MATCH(AI$6,'Inputs - Allowed'!$AI$6:$AT$6,0)) / INDEX('Inputs - Allowed'!$AU$8:$AU$158,MATCH($A148,'Inputs - Allowed'!$A$8:$A$158,0))*$X148,0)</f>
        <v>0</v>
      </c>
      <c r="AJ148" s="116">
        <f>IFERROR(INDEX('Inputs - Allowed'!$AI$8:$AT$158,MATCH($A148,'Inputs - Allowed'!$A$8:$A$158,0),MATCH(AJ$6,'Inputs - Allowed'!$AI$6:$AT$6,0)) / INDEX('Inputs - Allowed'!$AU$8:$AU$158,MATCH($A148,'Inputs - Allowed'!$A$8:$A$158,0))*$X148,0)</f>
        <v>0</v>
      </c>
      <c r="AK148" s="36"/>
    </row>
    <row r="149" spans="1:37">
      <c r="A149" s="42"/>
      <c r="B149" s="203"/>
      <c r="C149" s="203"/>
      <c r="D149" s="203"/>
      <c r="E149" s="203">
        <f>_xlfn.IFNA(INDEX('Inputs - Allowed'!$B$8:$AH$250,MATCH($A149,'Inputs - Allowed'!$A$8:$A$250,0),MATCH(E$6,'Inputs - Allowed'!$B$6:$AY$6,0)),0)</f>
        <v>0</v>
      </c>
      <c r="F149" s="203">
        <f>_xlfn.IFNA(INDEX('Inputs - Allowed'!$B$8:$AH$250,MATCH($A149,'Inputs - Allowed'!$A$8:$A$250,0),MATCH(F$6,'Inputs - Allowed'!$B$6:$AY$6,0)),0)</f>
        <v>0</v>
      </c>
      <c r="G149" s="203">
        <f>_xlfn.IFNA(INDEX('Inputs - Allowed'!$B$8:$AH$250,MATCH($A149,'Inputs - Allowed'!$A$8:$A$250,0),MATCH(G$6,'Inputs - Allowed'!$B$6:$AY$6,0)),0)</f>
        <v>0</v>
      </c>
      <c r="H149" s="203">
        <f>_xlfn.IFNA(INDEX('Inputs - Allowed'!$B$8:$AH$250,MATCH($A149,'Inputs - Allowed'!$A$8:$A$250,0),MATCH(H$6,'Inputs - Allowed'!$B$6:$AY$6,0)),0)</f>
        <v>0</v>
      </c>
      <c r="I149" s="203">
        <f>_xlfn.IFNA(INDEX('Inputs - Allowed'!$B$8:$AH$250,MATCH($A149,'Inputs - Allowed'!$A$8:$A$250,0),MATCH(I$6,'Inputs - Allowed'!$B$6:$AY$6,0)),0)</f>
        <v>0</v>
      </c>
      <c r="J149" s="203">
        <f t="shared" ref="J149:J158" si="13">IF(I149=0, 0, IF(I149="Total",TRUE,FALSE))</f>
        <v>0</v>
      </c>
      <c r="K149" s="203">
        <f t="shared" si="11"/>
        <v>0</v>
      </c>
      <c r="L149" s="203">
        <f>_xlfn.IFNA(INDEX('Inputs - Allowed'!$B$8:$AH$250,MATCH($A149,'Inputs - Allowed'!$A$8:$A$250,0),MATCH(L$6,'Inputs - Allowed'!$B$6:$AY$6,0)),0)</f>
        <v>0</v>
      </c>
      <c r="M149" s="203">
        <f>MAX(0,-_xlfn.IFNA(INDEX('Inputs - Actual'!$I$8:$O$158,MATCH($A149,'Inputs - Actual'!$A$8:$A$158,0),MATCH(M$6,'Inputs - Actual'!$I$6:$O$6,0))-INDEX('Inputs - Allowed'!$V$8:$AB$158,MATCH($A149,'Inputs - Allowed'!$A$8:$A$158,0),MATCH(M$6,'Inputs - Allowed'!$V$6:$AB$6,0)),0))</f>
        <v>0</v>
      </c>
      <c r="N149" s="129"/>
      <c r="O149" s="129"/>
      <c r="P149" s="129"/>
      <c r="Q149" s="129"/>
      <c r="R149" s="129"/>
      <c r="S149" s="129"/>
      <c r="T149" s="129"/>
      <c r="U149" s="129"/>
      <c r="V149" s="129"/>
      <c r="W149" s="129"/>
      <c r="X149" s="116">
        <f t="shared" si="12"/>
        <v>0</v>
      </c>
      <c r="Y149" s="76"/>
      <c r="Z149" s="76"/>
      <c r="AA149" s="116">
        <f>IFERROR(INDEX('Inputs - Allowed'!$AI$8:$AT$158,MATCH($A149,'Inputs - Allowed'!$A$8:$A$158,0),MATCH(AA$6,'Inputs - Allowed'!$AI$6:$AT$6,0)) / INDEX('Inputs - Allowed'!$AU$8:$AU$158,MATCH($A149,'Inputs - Allowed'!$A$8:$A$158,0))*$X149,0)</f>
        <v>0</v>
      </c>
      <c r="AB149" s="116">
        <f>IFERROR(INDEX('Inputs - Allowed'!$AI$8:$AT$158,MATCH($A149,'Inputs - Allowed'!$A$8:$A$158,0),MATCH(AB$6,'Inputs - Allowed'!$AI$6:$AT$6,0)) / INDEX('Inputs - Allowed'!$AU$8:$AU$158,MATCH($A149,'Inputs - Allowed'!$A$8:$A$158,0))*$X149,0)</f>
        <v>0</v>
      </c>
      <c r="AC149" s="116">
        <f>IFERROR(INDEX('Inputs - Allowed'!$AI$8:$AT$158,MATCH($A149,'Inputs - Allowed'!$A$8:$A$158,0),MATCH(AC$6,'Inputs - Allowed'!$AI$6:$AT$6,0)) / INDEX('Inputs - Allowed'!$AU$8:$AU$158,MATCH($A149,'Inputs - Allowed'!$A$8:$A$158,0))*$X149,0)</f>
        <v>0</v>
      </c>
      <c r="AD149" s="116">
        <f>IFERROR(INDEX('Inputs - Allowed'!$AI$8:$AT$158,MATCH($A149,'Inputs - Allowed'!$A$8:$A$158,0),MATCH(AD$6,'Inputs - Allowed'!$AI$6:$AT$6,0)) / INDEX('Inputs - Allowed'!$AU$8:$AU$158,MATCH($A149,'Inputs - Allowed'!$A$8:$A$158,0))*$X149,0)</f>
        <v>0</v>
      </c>
      <c r="AE149" s="116">
        <f>IFERROR(INDEX('Inputs - Allowed'!$AI$8:$AT$158,MATCH($A149,'Inputs - Allowed'!$A$8:$A$158,0),MATCH(AE$6,'Inputs - Allowed'!$AI$6:$AT$6,0)) / INDEX('Inputs - Allowed'!$AU$8:$AU$158,MATCH($A149,'Inputs - Allowed'!$A$8:$A$158,0))*$X149,0)</f>
        <v>0</v>
      </c>
      <c r="AF149" s="116">
        <f>IFERROR(INDEX('Inputs - Allowed'!$AI$8:$AT$158,MATCH($A149,'Inputs - Allowed'!$A$8:$A$158,0),MATCH(AF$6,'Inputs - Allowed'!$AI$6:$AT$6,0)) / INDEX('Inputs - Allowed'!$AU$8:$AU$158,MATCH($A149,'Inputs - Allowed'!$A$8:$A$158,0))*$X149,0)</f>
        <v>0</v>
      </c>
      <c r="AG149" s="116">
        <f>IFERROR(INDEX('Inputs - Allowed'!$AI$8:$AT$158,MATCH($A149,'Inputs - Allowed'!$A$8:$A$158,0),MATCH(AG$6,'Inputs - Allowed'!$AI$6:$AT$6,0)) / INDEX('Inputs - Allowed'!$AU$8:$AU$158,MATCH($A149,'Inputs - Allowed'!$A$8:$A$158,0))*$X149,0)</f>
        <v>0</v>
      </c>
      <c r="AH149" s="116">
        <f>IFERROR(INDEX('Inputs - Allowed'!$AI$8:$AT$158,MATCH($A149,'Inputs - Allowed'!$A$8:$A$158,0),MATCH(AH$6,'Inputs - Allowed'!$AI$6:$AT$6,0)) / INDEX('Inputs - Allowed'!$AU$8:$AU$158,MATCH($A149,'Inputs - Allowed'!$A$8:$A$158,0))*$X149,0)</f>
        <v>0</v>
      </c>
      <c r="AI149" s="116">
        <f>IFERROR(INDEX('Inputs - Allowed'!$AI$8:$AT$158,MATCH($A149,'Inputs - Allowed'!$A$8:$A$158,0),MATCH(AI$6,'Inputs - Allowed'!$AI$6:$AT$6,0)) / INDEX('Inputs - Allowed'!$AU$8:$AU$158,MATCH($A149,'Inputs - Allowed'!$A$8:$A$158,0))*$X149,0)</f>
        <v>0</v>
      </c>
      <c r="AJ149" s="116">
        <f>IFERROR(INDEX('Inputs - Allowed'!$AI$8:$AT$158,MATCH($A149,'Inputs - Allowed'!$A$8:$A$158,0),MATCH(AJ$6,'Inputs - Allowed'!$AI$6:$AT$6,0)) / INDEX('Inputs - Allowed'!$AU$8:$AU$158,MATCH($A149,'Inputs - Allowed'!$A$8:$A$158,0))*$X149,0)</f>
        <v>0</v>
      </c>
      <c r="AK149" s="36"/>
    </row>
    <row r="150" spans="1:37">
      <c r="A150" s="42"/>
      <c r="B150" s="203"/>
      <c r="C150" s="203"/>
      <c r="D150" s="203"/>
      <c r="E150" s="203">
        <f>_xlfn.IFNA(INDEX('Inputs - Allowed'!$B$8:$AH$250,MATCH($A150,'Inputs - Allowed'!$A$8:$A$250,0),MATCH(E$6,'Inputs - Allowed'!$B$6:$AY$6,0)),0)</f>
        <v>0</v>
      </c>
      <c r="F150" s="203">
        <f>_xlfn.IFNA(INDEX('Inputs - Allowed'!$B$8:$AH$250,MATCH($A150,'Inputs - Allowed'!$A$8:$A$250,0),MATCH(F$6,'Inputs - Allowed'!$B$6:$AY$6,0)),0)</f>
        <v>0</v>
      </c>
      <c r="G150" s="203">
        <f>_xlfn.IFNA(INDEX('Inputs - Allowed'!$B$8:$AH$250,MATCH($A150,'Inputs - Allowed'!$A$8:$A$250,0),MATCH(G$6,'Inputs - Allowed'!$B$6:$AY$6,0)),0)</f>
        <v>0</v>
      </c>
      <c r="H150" s="203">
        <f>_xlfn.IFNA(INDEX('Inputs - Allowed'!$B$8:$AH$250,MATCH($A150,'Inputs - Allowed'!$A$8:$A$250,0),MATCH(H$6,'Inputs - Allowed'!$B$6:$AY$6,0)),0)</f>
        <v>0</v>
      </c>
      <c r="I150" s="203">
        <f>_xlfn.IFNA(INDEX('Inputs - Allowed'!$B$8:$AH$250,MATCH($A150,'Inputs - Allowed'!$A$8:$A$250,0),MATCH(I$6,'Inputs - Allowed'!$B$6:$AY$6,0)),0)</f>
        <v>0</v>
      </c>
      <c r="J150" s="203">
        <f t="shared" si="13"/>
        <v>0</v>
      </c>
      <c r="K150" s="203">
        <f t="shared" si="11"/>
        <v>0</v>
      </c>
      <c r="L150" s="203">
        <f>_xlfn.IFNA(INDEX('Inputs - Allowed'!$B$8:$AH$250,MATCH($A150,'Inputs - Allowed'!$A$8:$A$250,0),MATCH(L$6,'Inputs - Allowed'!$B$6:$AY$6,0)),0)</f>
        <v>0</v>
      </c>
      <c r="M150" s="203">
        <f>MAX(0,-_xlfn.IFNA(INDEX('Inputs - Actual'!$I$8:$O$158,MATCH($A150,'Inputs - Actual'!$A$8:$A$158,0),MATCH(M$6,'Inputs - Actual'!$I$6:$O$6,0))-INDEX('Inputs - Allowed'!$V$8:$AB$158,MATCH($A150,'Inputs - Allowed'!$A$8:$A$158,0),MATCH(M$6,'Inputs - Allowed'!$V$6:$AB$6,0)),0))</f>
        <v>0</v>
      </c>
      <c r="N150" s="129"/>
      <c r="O150" s="129"/>
      <c r="P150" s="129"/>
      <c r="Q150" s="129"/>
      <c r="R150" s="129"/>
      <c r="S150" s="129"/>
      <c r="T150" s="129"/>
      <c r="U150" s="129"/>
      <c r="V150" s="129"/>
      <c r="W150" s="129"/>
      <c r="X150" s="116">
        <f t="shared" si="12"/>
        <v>0</v>
      </c>
      <c r="Y150" s="76"/>
      <c r="Z150" s="76"/>
      <c r="AA150" s="116">
        <f>IFERROR(INDEX('Inputs - Allowed'!$AI$8:$AT$158,MATCH($A150,'Inputs - Allowed'!$A$8:$A$158,0),MATCH(AA$6,'Inputs - Allowed'!$AI$6:$AT$6,0)) / INDEX('Inputs - Allowed'!$AU$8:$AU$158,MATCH($A150,'Inputs - Allowed'!$A$8:$A$158,0))*$X150,0)</f>
        <v>0</v>
      </c>
      <c r="AB150" s="116">
        <f>IFERROR(INDEX('Inputs - Allowed'!$AI$8:$AT$158,MATCH($A150,'Inputs - Allowed'!$A$8:$A$158,0),MATCH(AB$6,'Inputs - Allowed'!$AI$6:$AT$6,0)) / INDEX('Inputs - Allowed'!$AU$8:$AU$158,MATCH($A150,'Inputs - Allowed'!$A$8:$A$158,0))*$X150,0)</f>
        <v>0</v>
      </c>
      <c r="AC150" s="116">
        <f>IFERROR(INDEX('Inputs - Allowed'!$AI$8:$AT$158,MATCH($A150,'Inputs - Allowed'!$A$8:$A$158,0),MATCH(AC$6,'Inputs - Allowed'!$AI$6:$AT$6,0)) / INDEX('Inputs - Allowed'!$AU$8:$AU$158,MATCH($A150,'Inputs - Allowed'!$A$8:$A$158,0))*$X150,0)</f>
        <v>0</v>
      </c>
      <c r="AD150" s="116">
        <f>IFERROR(INDEX('Inputs - Allowed'!$AI$8:$AT$158,MATCH($A150,'Inputs - Allowed'!$A$8:$A$158,0),MATCH(AD$6,'Inputs - Allowed'!$AI$6:$AT$6,0)) / INDEX('Inputs - Allowed'!$AU$8:$AU$158,MATCH($A150,'Inputs - Allowed'!$A$8:$A$158,0))*$X150,0)</f>
        <v>0</v>
      </c>
      <c r="AE150" s="116">
        <f>IFERROR(INDEX('Inputs - Allowed'!$AI$8:$AT$158,MATCH($A150,'Inputs - Allowed'!$A$8:$A$158,0),MATCH(AE$6,'Inputs - Allowed'!$AI$6:$AT$6,0)) / INDEX('Inputs - Allowed'!$AU$8:$AU$158,MATCH($A150,'Inputs - Allowed'!$A$8:$A$158,0))*$X150,0)</f>
        <v>0</v>
      </c>
      <c r="AF150" s="116">
        <f>IFERROR(INDEX('Inputs - Allowed'!$AI$8:$AT$158,MATCH($A150,'Inputs - Allowed'!$A$8:$A$158,0),MATCH(AF$6,'Inputs - Allowed'!$AI$6:$AT$6,0)) / INDEX('Inputs - Allowed'!$AU$8:$AU$158,MATCH($A150,'Inputs - Allowed'!$A$8:$A$158,0))*$X150,0)</f>
        <v>0</v>
      </c>
      <c r="AG150" s="116">
        <f>IFERROR(INDEX('Inputs - Allowed'!$AI$8:$AT$158,MATCH($A150,'Inputs - Allowed'!$A$8:$A$158,0),MATCH(AG$6,'Inputs - Allowed'!$AI$6:$AT$6,0)) / INDEX('Inputs - Allowed'!$AU$8:$AU$158,MATCH($A150,'Inputs - Allowed'!$A$8:$A$158,0))*$X150,0)</f>
        <v>0</v>
      </c>
      <c r="AH150" s="116">
        <f>IFERROR(INDEX('Inputs - Allowed'!$AI$8:$AT$158,MATCH($A150,'Inputs - Allowed'!$A$8:$A$158,0),MATCH(AH$6,'Inputs - Allowed'!$AI$6:$AT$6,0)) / INDEX('Inputs - Allowed'!$AU$8:$AU$158,MATCH($A150,'Inputs - Allowed'!$A$8:$A$158,0))*$X150,0)</f>
        <v>0</v>
      </c>
      <c r="AI150" s="116">
        <f>IFERROR(INDEX('Inputs - Allowed'!$AI$8:$AT$158,MATCH($A150,'Inputs - Allowed'!$A$8:$A$158,0),MATCH(AI$6,'Inputs - Allowed'!$AI$6:$AT$6,0)) / INDEX('Inputs - Allowed'!$AU$8:$AU$158,MATCH($A150,'Inputs - Allowed'!$A$8:$A$158,0))*$X150,0)</f>
        <v>0</v>
      </c>
      <c r="AJ150" s="116">
        <f>IFERROR(INDEX('Inputs - Allowed'!$AI$8:$AT$158,MATCH($A150,'Inputs - Allowed'!$A$8:$A$158,0),MATCH(AJ$6,'Inputs - Allowed'!$AI$6:$AT$6,0)) / INDEX('Inputs - Allowed'!$AU$8:$AU$158,MATCH($A150,'Inputs - Allowed'!$A$8:$A$158,0))*$X150,0)</f>
        <v>0</v>
      </c>
      <c r="AK150" s="36"/>
    </row>
    <row r="151" spans="1:37">
      <c r="A151" s="42"/>
      <c r="B151" s="203"/>
      <c r="C151" s="203"/>
      <c r="D151" s="203"/>
      <c r="E151" s="203">
        <f>_xlfn.IFNA(INDEX('Inputs - Allowed'!$B$8:$AH$250,MATCH($A151,'Inputs - Allowed'!$A$8:$A$250,0),MATCH(E$6,'Inputs - Allowed'!$B$6:$AY$6,0)),0)</f>
        <v>0</v>
      </c>
      <c r="F151" s="203">
        <f>_xlfn.IFNA(INDEX('Inputs - Allowed'!$B$8:$AH$250,MATCH($A151,'Inputs - Allowed'!$A$8:$A$250,0),MATCH(F$6,'Inputs - Allowed'!$B$6:$AY$6,0)),0)</f>
        <v>0</v>
      </c>
      <c r="G151" s="203">
        <f>_xlfn.IFNA(INDEX('Inputs - Allowed'!$B$8:$AH$250,MATCH($A151,'Inputs - Allowed'!$A$8:$A$250,0),MATCH(G$6,'Inputs - Allowed'!$B$6:$AY$6,0)),0)</f>
        <v>0</v>
      </c>
      <c r="H151" s="203">
        <f>_xlfn.IFNA(INDEX('Inputs - Allowed'!$B$8:$AH$250,MATCH($A151,'Inputs - Allowed'!$A$8:$A$250,0),MATCH(H$6,'Inputs - Allowed'!$B$6:$AY$6,0)),0)</f>
        <v>0</v>
      </c>
      <c r="I151" s="203">
        <f>_xlfn.IFNA(INDEX('Inputs - Allowed'!$B$8:$AH$250,MATCH($A151,'Inputs - Allowed'!$A$8:$A$250,0),MATCH(I$6,'Inputs - Allowed'!$B$6:$AY$6,0)),0)</f>
        <v>0</v>
      </c>
      <c r="J151" s="203">
        <f t="shared" si="13"/>
        <v>0</v>
      </c>
      <c r="K151" s="203">
        <f t="shared" si="11"/>
        <v>0</v>
      </c>
      <c r="L151" s="203">
        <f>_xlfn.IFNA(INDEX('Inputs - Allowed'!$B$8:$AH$250,MATCH($A151,'Inputs - Allowed'!$A$8:$A$250,0),MATCH(L$6,'Inputs - Allowed'!$B$6:$AY$6,0)),0)</f>
        <v>0</v>
      </c>
      <c r="M151" s="203">
        <f>MAX(0,-_xlfn.IFNA(INDEX('Inputs - Actual'!$I$8:$O$158,MATCH($A151,'Inputs - Actual'!$A$8:$A$158,0),MATCH(M$6,'Inputs - Actual'!$I$6:$O$6,0))-INDEX('Inputs - Allowed'!$V$8:$AB$158,MATCH($A151,'Inputs - Allowed'!$A$8:$A$158,0),MATCH(M$6,'Inputs - Allowed'!$V$6:$AB$6,0)),0))</f>
        <v>0</v>
      </c>
      <c r="N151" s="129"/>
      <c r="O151" s="129"/>
      <c r="P151" s="129"/>
      <c r="Q151" s="129"/>
      <c r="R151" s="129"/>
      <c r="S151" s="129"/>
      <c r="T151" s="129"/>
      <c r="U151" s="129"/>
      <c r="V151" s="129"/>
      <c r="W151" s="129"/>
      <c r="X151" s="116">
        <f t="shared" si="12"/>
        <v>0</v>
      </c>
      <c r="Y151" s="76"/>
      <c r="Z151" s="76"/>
      <c r="AA151" s="116">
        <f>IFERROR(INDEX('Inputs - Allowed'!$AI$8:$AT$158,MATCH($A151,'Inputs - Allowed'!$A$8:$A$158,0),MATCH(AA$6,'Inputs - Allowed'!$AI$6:$AT$6,0)) / INDEX('Inputs - Allowed'!$AU$8:$AU$158,MATCH($A151,'Inputs - Allowed'!$A$8:$A$158,0))*$X151,0)</f>
        <v>0</v>
      </c>
      <c r="AB151" s="116">
        <f>IFERROR(INDEX('Inputs - Allowed'!$AI$8:$AT$158,MATCH($A151,'Inputs - Allowed'!$A$8:$A$158,0),MATCH(AB$6,'Inputs - Allowed'!$AI$6:$AT$6,0)) / INDEX('Inputs - Allowed'!$AU$8:$AU$158,MATCH($A151,'Inputs - Allowed'!$A$8:$A$158,0))*$X151,0)</f>
        <v>0</v>
      </c>
      <c r="AC151" s="116">
        <f>IFERROR(INDEX('Inputs - Allowed'!$AI$8:$AT$158,MATCH($A151,'Inputs - Allowed'!$A$8:$A$158,0),MATCH(AC$6,'Inputs - Allowed'!$AI$6:$AT$6,0)) / INDEX('Inputs - Allowed'!$AU$8:$AU$158,MATCH($A151,'Inputs - Allowed'!$A$8:$A$158,0))*$X151,0)</f>
        <v>0</v>
      </c>
      <c r="AD151" s="116">
        <f>IFERROR(INDEX('Inputs - Allowed'!$AI$8:$AT$158,MATCH($A151,'Inputs - Allowed'!$A$8:$A$158,0),MATCH(AD$6,'Inputs - Allowed'!$AI$6:$AT$6,0)) / INDEX('Inputs - Allowed'!$AU$8:$AU$158,MATCH($A151,'Inputs - Allowed'!$A$8:$A$158,0))*$X151,0)</f>
        <v>0</v>
      </c>
      <c r="AE151" s="116">
        <f>IFERROR(INDEX('Inputs - Allowed'!$AI$8:$AT$158,MATCH($A151,'Inputs - Allowed'!$A$8:$A$158,0),MATCH(AE$6,'Inputs - Allowed'!$AI$6:$AT$6,0)) / INDEX('Inputs - Allowed'!$AU$8:$AU$158,MATCH($A151,'Inputs - Allowed'!$A$8:$A$158,0))*$X151,0)</f>
        <v>0</v>
      </c>
      <c r="AF151" s="116">
        <f>IFERROR(INDEX('Inputs - Allowed'!$AI$8:$AT$158,MATCH($A151,'Inputs - Allowed'!$A$8:$A$158,0),MATCH(AF$6,'Inputs - Allowed'!$AI$6:$AT$6,0)) / INDEX('Inputs - Allowed'!$AU$8:$AU$158,MATCH($A151,'Inputs - Allowed'!$A$8:$A$158,0))*$X151,0)</f>
        <v>0</v>
      </c>
      <c r="AG151" s="116">
        <f>IFERROR(INDEX('Inputs - Allowed'!$AI$8:$AT$158,MATCH($A151,'Inputs - Allowed'!$A$8:$A$158,0),MATCH(AG$6,'Inputs - Allowed'!$AI$6:$AT$6,0)) / INDEX('Inputs - Allowed'!$AU$8:$AU$158,MATCH($A151,'Inputs - Allowed'!$A$8:$A$158,0))*$X151,0)</f>
        <v>0</v>
      </c>
      <c r="AH151" s="116">
        <f>IFERROR(INDEX('Inputs - Allowed'!$AI$8:$AT$158,MATCH($A151,'Inputs - Allowed'!$A$8:$A$158,0),MATCH(AH$6,'Inputs - Allowed'!$AI$6:$AT$6,0)) / INDEX('Inputs - Allowed'!$AU$8:$AU$158,MATCH($A151,'Inputs - Allowed'!$A$8:$A$158,0))*$X151,0)</f>
        <v>0</v>
      </c>
      <c r="AI151" s="116">
        <f>IFERROR(INDEX('Inputs - Allowed'!$AI$8:$AT$158,MATCH($A151,'Inputs - Allowed'!$A$8:$A$158,0),MATCH(AI$6,'Inputs - Allowed'!$AI$6:$AT$6,0)) / INDEX('Inputs - Allowed'!$AU$8:$AU$158,MATCH($A151,'Inputs - Allowed'!$A$8:$A$158,0))*$X151,0)</f>
        <v>0</v>
      </c>
      <c r="AJ151" s="116">
        <f>IFERROR(INDEX('Inputs - Allowed'!$AI$8:$AT$158,MATCH($A151,'Inputs - Allowed'!$A$8:$A$158,0),MATCH(AJ$6,'Inputs - Allowed'!$AI$6:$AT$6,0)) / INDEX('Inputs - Allowed'!$AU$8:$AU$158,MATCH($A151,'Inputs - Allowed'!$A$8:$A$158,0))*$X151,0)</f>
        <v>0</v>
      </c>
      <c r="AK151" s="36"/>
    </row>
    <row r="152" spans="1:37">
      <c r="A152" s="42"/>
      <c r="B152" s="203"/>
      <c r="C152" s="203"/>
      <c r="D152" s="203"/>
      <c r="E152" s="203">
        <f>_xlfn.IFNA(INDEX('Inputs - Allowed'!$B$8:$AH$250,MATCH($A152,'Inputs - Allowed'!$A$8:$A$250,0),MATCH(E$6,'Inputs - Allowed'!$B$6:$AY$6,0)),0)</f>
        <v>0</v>
      </c>
      <c r="F152" s="203">
        <f>_xlfn.IFNA(INDEX('Inputs - Allowed'!$B$8:$AH$250,MATCH($A152,'Inputs - Allowed'!$A$8:$A$250,0),MATCH(F$6,'Inputs - Allowed'!$B$6:$AY$6,0)),0)</f>
        <v>0</v>
      </c>
      <c r="G152" s="203">
        <f>_xlfn.IFNA(INDEX('Inputs - Allowed'!$B$8:$AH$250,MATCH($A152,'Inputs - Allowed'!$A$8:$A$250,0),MATCH(G$6,'Inputs - Allowed'!$B$6:$AY$6,0)),0)</f>
        <v>0</v>
      </c>
      <c r="H152" s="203">
        <f>_xlfn.IFNA(INDEX('Inputs - Allowed'!$B$8:$AH$250,MATCH($A152,'Inputs - Allowed'!$A$8:$A$250,0),MATCH(H$6,'Inputs - Allowed'!$B$6:$AY$6,0)),0)</f>
        <v>0</v>
      </c>
      <c r="I152" s="203">
        <f>_xlfn.IFNA(INDEX('Inputs - Allowed'!$B$8:$AH$250,MATCH($A152,'Inputs - Allowed'!$A$8:$A$250,0),MATCH(I$6,'Inputs - Allowed'!$B$6:$AY$6,0)),0)</f>
        <v>0</v>
      </c>
      <c r="J152" s="203">
        <f t="shared" si="13"/>
        <v>0</v>
      </c>
      <c r="K152" s="203">
        <f t="shared" si="11"/>
        <v>0</v>
      </c>
      <c r="L152" s="203">
        <f>_xlfn.IFNA(INDEX('Inputs - Allowed'!$B$8:$AH$250,MATCH($A152,'Inputs - Allowed'!$A$8:$A$250,0),MATCH(L$6,'Inputs - Allowed'!$B$6:$AY$6,0)),0)</f>
        <v>0</v>
      </c>
      <c r="M152" s="203">
        <f>MAX(0,-_xlfn.IFNA(INDEX('Inputs - Actual'!$I$8:$O$158,MATCH($A152,'Inputs - Actual'!$A$8:$A$158,0),MATCH(M$6,'Inputs - Actual'!$I$6:$O$6,0))-INDEX('Inputs - Allowed'!$V$8:$AB$158,MATCH($A152,'Inputs - Allowed'!$A$8:$A$158,0),MATCH(M$6,'Inputs - Allowed'!$V$6:$AB$6,0)),0))</f>
        <v>0</v>
      </c>
      <c r="N152" s="129"/>
      <c r="O152" s="129"/>
      <c r="P152" s="129"/>
      <c r="Q152" s="129"/>
      <c r="R152" s="129"/>
      <c r="S152" s="129"/>
      <c r="T152" s="129"/>
      <c r="U152" s="129"/>
      <c r="V152" s="129"/>
      <c r="W152" s="129"/>
      <c r="X152" s="116">
        <f t="shared" si="12"/>
        <v>0</v>
      </c>
      <c r="Y152" s="76"/>
      <c r="Z152" s="76"/>
      <c r="AA152" s="116">
        <f>IFERROR(INDEX('Inputs - Allowed'!$AI$8:$AT$158,MATCH($A152,'Inputs - Allowed'!$A$8:$A$158,0),MATCH(AA$6,'Inputs - Allowed'!$AI$6:$AT$6,0)) / INDEX('Inputs - Allowed'!$AU$8:$AU$158,MATCH($A152,'Inputs - Allowed'!$A$8:$A$158,0))*$X152,0)</f>
        <v>0</v>
      </c>
      <c r="AB152" s="116">
        <f>IFERROR(INDEX('Inputs - Allowed'!$AI$8:$AT$158,MATCH($A152,'Inputs - Allowed'!$A$8:$A$158,0),MATCH(AB$6,'Inputs - Allowed'!$AI$6:$AT$6,0)) / INDEX('Inputs - Allowed'!$AU$8:$AU$158,MATCH($A152,'Inputs - Allowed'!$A$8:$A$158,0))*$X152,0)</f>
        <v>0</v>
      </c>
      <c r="AC152" s="116">
        <f>IFERROR(INDEX('Inputs - Allowed'!$AI$8:$AT$158,MATCH($A152,'Inputs - Allowed'!$A$8:$A$158,0),MATCH(AC$6,'Inputs - Allowed'!$AI$6:$AT$6,0)) / INDEX('Inputs - Allowed'!$AU$8:$AU$158,MATCH($A152,'Inputs - Allowed'!$A$8:$A$158,0))*$X152,0)</f>
        <v>0</v>
      </c>
      <c r="AD152" s="116">
        <f>IFERROR(INDEX('Inputs - Allowed'!$AI$8:$AT$158,MATCH($A152,'Inputs - Allowed'!$A$8:$A$158,0),MATCH(AD$6,'Inputs - Allowed'!$AI$6:$AT$6,0)) / INDEX('Inputs - Allowed'!$AU$8:$AU$158,MATCH($A152,'Inputs - Allowed'!$A$8:$A$158,0))*$X152,0)</f>
        <v>0</v>
      </c>
      <c r="AE152" s="116">
        <f>IFERROR(INDEX('Inputs - Allowed'!$AI$8:$AT$158,MATCH($A152,'Inputs - Allowed'!$A$8:$A$158,0),MATCH(AE$6,'Inputs - Allowed'!$AI$6:$AT$6,0)) / INDEX('Inputs - Allowed'!$AU$8:$AU$158,MATCH($A152,'Inputs - Allowed'!$A$8:$A$158,0))*$X152,0)</f>
        <v>0</v>
      </c>
      <c r="AF152" s="116">
        <f>IFERROR(INDEX('Inputs - Allowed'!$AI$8:$AT$158,MATCH($A152,'Inputs - Allowed'!$A$8:$A$158,0),MATCH(AF$6,'Inputs - Allowed'!$AI$6:$AT$6,0)) / INDEX('Inputs - Allowed'!$AU$8:$AU$158,MATCH($A152,'Inputs - Allowed'!$A$8:$A$158,0))*$X152,0)</f>
        <v>0</v>
      </c>
      <c r="AG152" s="116">
        <f>IFERROR(INDEX('Inputs - Allowed'!$AI$8:$AT$158,MATCH($A152,'Inputs - Allowed'!$A$8:$A$158,0),MATCH(AG$6,'Inputs - Allowed'!$AI$6:$AT$6,0)) / INDEX('Inputs - Allowed'!$AU$8:$AU$158,MATCH($A152,'Inputs - Allowed'!$A$8:$A$158,0))*$X152,0)</f>
        <v>0</v>
      </c>
      <c r="AH152" s="116">
        <f>IFERROR(INDEX('Inputs - Allowed'!$AI$8:$AT$158,MATCH($A152,'Inputs - Allowed'!$A$8:$A$158,0),MATCH(AH$6,'Inputs - Allowed'!$AI$6:$AT$6,0)) / INDEX('Inputs - Allowed'!$AU$8:$AU$158,MATCH($A152,'Inputs - Allowed'!$A$8:$A$158,0))*$X152,0)</f>
        <v>0</v>
      </c>
      <c r="AI152" s="116">
        <f>IFERROR(INDEX('Inputs - Allowed'!$AI$8:$AT$158,MATCH($A152,'Inputs - Allowed'!$A$8:$A$158,0),MATCH(AI$6,'Inputs - Allowed'!$AI$6:$AT$6,0)) / INDEX('Inputs - Allowed'!$AU$8:$AU$158,MATCH($A152,'Inputs - Allowed'!$A$8:$A$158,0))*$X152,0)</f>
        <v>0</v>
      </c>
      <c r="AJ152" s="116">
        <f>IFERROR(INDEX('Inputs - Allowed'!$AI$8:$AT$158,MATCH($A152,'Inputs - Allowed'!$A$8:$A$158,0),MATCH(AJ$6,'Inputs - Allowed'!$AI$6:$AT$6,0)) / INDEX('Inputs - Allowed'!$AU$8:$AU$158,MATCH($A152,'Inputs - Allowed'!$A$8:$A$158,0))*$X152,0)</f>
        <v>0</v>
      </c>
      <c r="AK152" s="36"/>
    </row>
    <row r="153" spans="1:37">
      <c r="A153" s="42"/>
      <c r="B153" s="203"/>
      <c r="C153" s="203"/>
      <c r="D153" s="203"/>
      <c r="E153" s="203">
        <f>_xlfn.IFNA(INDEX('Inputs - Allowed'!$B$8:$AH$250,MATCH($A153,'Inputs - Allowed'!$A$8:$A$250,0),MATCH(E$6,'Inputs - Allowed'!$B$6:$AY$6,0)),0)</f>
        <v>0</v>
      </c>
      <c r="F153" s="203">
        <f>_xlfn.IFNA(INDEX('Inputs - Allowed'!$B$8:$AH$250,MATCH($A153,'Inputs - Allowed'!$A$8:$A$250,0),MATCH(F$6,'Inputs - Allowed'!$B$6:$AY$6,0)),0)</f>
        <v>0</v>
      </c>
      <c r="G153" s="203">
        <f>_xlfn.IFNA(INDEX('Inputs - Allowed'!$B$8:$AH$250,MATCH($A153,'Inputs - Allowed'!$A$8:$A$250,0),MATCH(G$6,'Inputs - Allowed'!$B$6:$AY$6,0)),0)</f>
        <v>0</v>
      </c>
      <c r="H153" s="203">
        <f>_xlfn.IFNA(INDEX('Inputs - Allowed'!$B$8:$AH$250,MATCH($A153,'Inputs - Allowed'!$A$8:$A$250,0),MATCH(H$6,'Inputs - Allowed'!$B$6:$AY$6,0)),0)</f>
        <v>0</v>
      </c>
      <c r="I153" s="203">
        <f>_xlfn.IFNA(INDEX('Inputs - Allowed'!$B$8:$AH$250,MATCH($A153,'Inputs - Allowed'!$A$8:$A$250,0),MATCH(I$6,'Inputs - Allowed'!$B$6:$AY$6,0)),0)</f>
        <v>0</v>
      </c>
      <c r="J153" s="203">
        <f t="shared" si="13"/>
        <v>0</v>
      </c>
      <c r="K153" s="203">
        <f t="shared" si="11"/>
        <v>0</v>
      </c>
      <c r="L153" s="203">
        <f>_xlfn.IFNA(INDEX('Inputs - Allowed'!$B$8:$AH$250,MATCH($A153,'Inputs - Allowed'!$A$8:$A$250,0),MATCH(L$6,'Inputs - Allowed'!$B$6:$AY$6,0)),0)</f>
        <v>0</v>
      </c>
      <c r="M153" s="203">
        <f>MAX(0,-_xlfn.IFNA(INDEX('Inputs - Actual'!$I$8:$O$158,MATCH($A153,'Inputs - Actual'!$A$8:$A$158,0),MATCH(M$6,'Inputs - Actual'!$I$6:$O$6,0))-INDEX('Inputs - Allowed'!$V$8:$AB$158,MATCH($A153,'Inputs - Allowed'!$A$8:$A$158,0),MATCH(M$6,'Inputs - Allowed'!$V$6:$AB$6,0)),0))</f>
        <v>0</v>
      </c>
      <c r="N153" s="129"/>
      <c r="O153" s="129"/>
      <c r="P153" s="129"/>
      <c r="Q153" s="129"/>
      <c r="R153" s="129"/>
      <c r="S153" s="129"/>
      <c r="T153" s="129"/>
      <c r="U153" s="129"/>
      <c r="V153" s="129"/>
      <c r="W153" s="129"/>
      <c r="X153" s="116">
        <f t="shared" si="12"/>
        <v>0</v>
      </c>
      <c r="Y153" s="76"/>
      <c r="Z153" s="76"/>
      <c r="AA153" s="116">
        <f>IFERROR(INDEX('Inputs - Allowed'!$AI$8:$AT$158,MATCH($A153,'Inputs - Allowed'!$A$8:$A$158,0),MATCH(AA$6,'Inputs - Allowed'!$AI$6:$AT$6,0)) / INDEX('Inputs - Allowed'!$AU$8:$AU$158,MATCH($A153,'Inputs - Allowed'!$A$8:$A$158,0))*$X153,0)</f>
        <v>0</v>
      </c>
      <c r="AB153" s="116">
        <f>IFERROR(INDEX('Inputs - Allowed'!$AI$8:$AT$158,MATCH($A153,'Inputs - Allowed'!$A$8:$A$158,0),MATCH(AB$6,'Inputs - Allowed'!$AI$6:$AT$6,0)) / INDEX('Inputs - Allowed'!$AU$8:$AU$158,MATCH($A153,'Inputs - Allowed'!$A$8:$A$158,0))*$X153,0)</f>
        <v>0</v>
      </c>
      <c r="AC153" s="116">
        <f>IFERROR(INDEX('Inputs - Allowed'!$AI$8:$AT$158,MATCH($A153,'Inputs - Allowed'!$A$8:$A$158,0),MATCH(AC$6,'Inputs - Allowed'!$AI$6:$AT$6,0)) / INDEX('Inputs - Allowed'!$AU$8:$AU$158,MATCH($A153,'Inputs - Allowed'!$A$8:$A$158,0))*$X153,0)</f>
        <v>0</v>
      </c>
      <c r="AD153" s="116">
        <f>IFERROR(INDEX('Inputs - Allowed'!$AI$8:$AT$158,MATCH($A153,'Inputs - Allowed'!$A$8:$A$158,0),MATCH(AD$6,'Inputs - Allowed'!$AI$6:$AT$6,0)) / INDEX('Inputs - Allowed'!$AU$8:$AU$158,MATCH($A153,'Inputs - Allowed'!$A$8:$A$158,0))*$X153,0)</f>
        <v>0</v>
      </c>
      <c r="AE153" s="116">
        <f>IFERROR(INDEX('Inputs - Allowed'!$AI$8:$AT$158,MATCH($A153,'Inputs - Allowed'!$A$8:$A$158,0),MATCH(AE$6,'Inputs - Allowed'!$AI$6:$AT$6,0)) / INDEX('Inputs - Allowed'!$AU$8:$AU$158,MATCH($A153,'Inputs - Allowed'!$A$8:$A$158,0))*$X153,0)</f>
        <v>0</v>
      </c>
      <c r="AF153" s="116">
        <f>IFERROR(INDEX('Inputs - Allowed'!$AI$8:$AT$158,MATCH($A153,'Inputs - Allowed'!$A$8:$A$158,0),MATCH(AF$6,'Inputs - Allowed'!$AI$6:$AT$6,0)) / INDEX('Inputs - Allowed'!$AU$8:$AU$158,MATCH($A153,'Inputs - Allowed'!$A$8:$A$158,0))*$X153,0)</f>
        <v>0</v>
      </c>
      <c r="AG153" s="116">
        <f>IFERROR(INDEX('Inputs - Allowed'!$AI$8:$AT$158,MATCH($A153,'Inputs - Allowed'!$A$8:$A$158,0),MATCH(AG$6,'Inputs - Allowed'!$AI$6:$AT$6,0)) / INDEX('Inputs - Allowed'!$AU$8:$AU$158,MATCH($A153,'Inputs - Allowed'!$A$8:$A$158,0))*$X153,0)</f>
        <v>0</v>
      </c>
      <c r="AH153" s="116">
        <f>IFERROR(INDEX('Inputs - Allowed'!$AI$8:$AT$158,MATCH($A153,'Inputs - Allowed'!$A$8:$A$158,0),MATCH(AH$6,'Inputs - Allowed'!$AI$6:$AT$6,0)) / INDEX('Inputs - Allowed'!$AU$8:$AU$158,MATCH($A153,'Inputs - Allowed'!$A$8:$A$158,0))*$X153,0)</f>
        <v>0</v>
      </c>
      <c r="AI153" s="116">
        <f>IFERROR(INDEX('Inputs - Allowed'!$AI$8:$AT$158,MATCH($A153,'Inputs - Allowed'!$A$8:$A$158,0),MATCH(AI$6,'Inputs - Allowed'!$AI$6:$AT$6,0)) / INDEX('Inputs - Allowed'!$AU$8:$AU$158,MATCH($A153,'Inputs - Allowed'!$A$8:$A$158,0))*$X153,0)</f>
        <v>0</v>
      </c>
      <c r="AJ153" s="116">
        <f>IFERROR(INDEX('Inputs - Allowed'!$AI$8:$AT$158,MATCH($A153,'Inputs - Allowed'!$A$8:$A$158,0),MATCH(AJ$6,'Inputs - Allowed'!$AI$6:$AT$6,0)) / INDEX('Inputs - Allowed'!$AU$8:$AU$158,MATCH($A153,'Inputs - Allowed'!$A$8:$A$158,0))*$X153,0)</f>
        <v>0</v>
      </c>
      <c r="AK153" s="36"/>
    </row>
    <row r="154" spans="1:37">
      <c r="A154" s="42"/>
      <c r="B154" s="203"/>
      <c r="C154" s="203"/>
      <c r="D154" s="203"/>
      <c r="E154" s="203">
        <f>_xlfn.IFNA(INDEX('Inputs - Allowed'!$B$8:$AH$250,MATCH($A154,'Inputs - Allowed'!$A$8:$A$250,0),MATCH(E$6,'Inputs - Allowed'!$B$6:$AY$6,0)),0)</f>
        <v>0</v>
      </c>
      <c r="F154" s="203">
        <f>_xlfn.IFNA(INDEX('Inputs - Allowed'!$B$8:$AH$250,MATCH($A154,'Inputs - Allowed'!$A$8:$A$250,0),MATCH(F$6,'Inputs - Allowed'!$B$6:$AY$6,0)),0)</f>
        <v>0</v>
      </c>
      <c r="G154" s="203">
        <f>_xlfn.IFNA(INDEX('Inputs - Allowed'!$B$8:$AH$250,MATCH($A154,'Inputs - Allowed'!$A$8:$A$250,0),MATCH(G$6,'Inputs - Allowed'!$B$6:$AY$6,0)),0)</f>
        <v>0</v>
      </c>
      <c r="H154" s="203">
        <f>_xlfn.IFNA(INDEX('Inputs - Allowed'!$B$8:$AH$250,MATCH($A154,'Inputs - Allowed'!$A$8:$A$250,0),MATCH(H$6,'Inputs - Allowed'!$B$6:$AY$6,0)),0)</f>
        <v>0</v>
      </c>
      <c r="I154" s="203">
        <f>_xlfn.IFNA(INDEX('Inputs - Allowed'!$B$8:$AH$250,MATCH($A154,'Inputs - Allowed'!$A$8:$A$250,0),MATCH(I$6,'Inputs - Allowed'!$B$6:$AY$6,0)),0)</f>
        <v>0</v>
      </c>
      <c r="J154" s="203">
        <f t="shared" si="13"/>
        <v>0</v>
      </c>
      <c r="K154" s="203">
        <f t="shared" si="11"/>
        <v>0</v>
      </c>
      <c r="L154" s="203">
        <f>_xlfn.IFNA(INDEX('Inputs - Allowed'!$B$8:$AH$250,MATCH($A154,'Inputs - Allowed'!$A$8:$A$250,0),MATCH(L$6,'Inputs - Allowed'!$B$6:$AY$6,0)),0)</f>
        <v>0</v>
      </c>
      <c r="M154" s="203">
        <f>MAX(0,-_xlfn.IFNA(INDEX('Inputs - Actual'!$I$8:$O$158,MATCH($A154,'Inputs - Actual'!$A$8:$A$158,0),MATCH(M$6,'Inputs - Actual'!$I$6:$O$6,0))-INDEX('Inputs - Allowed'!$V$8:$AB$158,MATCH($A154,'Inputs - Allowed'!$A$8:$A$158,0),MATCH(M$6,'Inputs - Allowed'!$V$6:$AB$6,0)),0))</f>
        <v>0</v>
      </c>
      <c r="N154" s="129"/>
      <c r="O154" s="129"/>
      <c r="P154" s="129"/>
      <c r="Q154" s="129"/>
      <c r="R154" s="129"/>
      <c r="S154" s="129"/>
      <c r="T154" s="129"/>
      <c r="U154" s="129"/>
      <c r="V154" s="129"/>
      <c r="W154" s="129"/>
      <c r="X154" s="116">
        <f t="shared" si="12"/>
        <v>0</v>
      </c>
      <c r="Y154" s="76"/>
      <c r="Z154" s="76"/>
      <c r="AA154" s="116">
        <f>IFERROR(INDEX('Inputs - Allowed'!$AI$8:$AT$158,MATCH($A154,'Inputs - Allowed'!$A$8:$A$158,0),MATCH(AA$6,'Inputs - Allowed'!$AI$6:$AT$6,0)) / INDEX('Inputs - Allowed'!$AU$8:$AU$158,MATCH($A154,'Inputs - Allowed'!$A$8:$A$158,0))*$X154,0)</f>
        <v>0</v>
      </c>
      <c r="AB154" s="116">
        <f>IFERROR(INDEX('Inputs - Allowed'!$AI$8:$AT$158,MATCH($A154,'Inputs - Allowed'!$A$8:$A$158,0),MATCH(AB$6,'Inputs - Allowed'!$AI$6:$AT$6,0)) / INDEX('Inputs - Allowed'!$AU$8:$AU$158,MATCH($A154,'Inputs - Allowed'!$A$8:$A$158,0))*$X154,0)</f>
        <v>0</v>
      </c>
      <c r="AC154" s="116">
        <f>IFERROR(INDEX('Inputs - Allowed'!$AI$8:$AT$158,MATCH($A154,'Inputs - Allowed'!$A$8:$A$158,0),MATCH(AC$6,'Inputs - Allowed'!$AI$6:$AT$6,0)) / INDEX('Inputs - Allowed'!$AU$8:$AU$158,MATCH($A154,'Inputs - Allowed'!$A$8:$A$158,0))*$X154,0)</f>
        <v>0</v>
      </c>
      <c r="AD154" s="116">
        <f>IFERROR(INDEX('Inputs - Allowed'!$AI$8:$AT$158,MATCH($A154,'Inputs - Allowed'!$A$8:$A$158,0),MATCH(AD$6,'Inputs - Allowed'!$AI$6:$AT$6,0)) / INDEX('Inputs - Allowed'!$AU$8:$AU$158,MATCH($A154,'Inputs - Allowed'!$A$8:$A$158,0))*$X154,0)</f>
        <v>0</v>
      </c>
      <c r="AE154" s="116">
        <f>IFERROR(INDEX('Inputs - Allowed'!$AI$8:$AT$158,MATCH($A154,'Inputs - Allowed'!$A$8:$A$158,0),MATCH(AE$6,'Inputs - Allowed'!$AI$6:$AT$6,0)) / INDEX('Inputs - Allowed'!$AU$8:$AU$158,MATCH($A154,'Inputs - Allowed'!$A$8:$A$158,0))*$X154,0)</f>
        <v>0</v>
      </c>
      <c r="AF154" s="116">
        <f>IFERROR(INDEX('Inputs - Allowed'!$AI$8:$AT$158,MATCH($A154,'Inputs - Allowed'!$A$8:$A$158,0),MATCH(AF$6,'Inputs - Allowed'!$AI$6:$AT$6,0)) / INDEX('Inputs - Allowed'!$AU$8:$AU$158,MATCH($A154,'Inputs - Allowed'!$A$8:$A$158,0))*$X154,0)</f>
        <v>0</v>
      </c>
      <c r="AG154" s="116">
        <f>IFERROR(INDEX('Inputs - Allowed'!$AI$8:$AT$158,MATCH($A154,'Inputs - Allowed'!$A$8:$A$158,0),MATCH(AG$6,'Inputs - Allowed'!$AI$6:$AT$6,0)) / INDEX('Inputs - Allowed'!$AU$8:$AU$158,MATCH($A154,'Inputs - Allowed'!$A$8:$A$158,0))*$X154,0)</f>
        <v>0</v>
      </c>
      <c r="AH154" s="116">
        <f>IFERROR(INDEX('Inputs - Allowed'!$AI$8:$AT$158,MATCH($A154,'Inputs - Allowed'!$A$8:$A$158,0),MATCH(AH$6,'Inputs - Allowed'!$AI$6:$AT$6,0)) / INDEX('Inputs - Allowed'!$AU$8:$AU$158,MATCH($A154,'Inputs - Allowed'!$A$8:$A$158,0))*$X154,0)</f>
        <v>0</v>
      </c>
      <c r="AI154" s="116">
        <f>IFERROR(INDEX('Inputs - Allowed'!$AI$8:$AT$158,MATCH($A154,'Inputs - Allowed'!$A$8:$A$158,0),MATCH(AI$6,'Inputs - Allowed'!$AI$6:$AT$6,0)) / INDEX('Inputs - Allowed'!$AU$8:$AU$158,MATCH($A154,'Inputs - Allowed'!$A$8:$A$158,0))*$X154,0)</f>
        <v>0</v>
      </c>
      <c r="AJ154" s="116">
        <f>IFERROR(INDEX('Inputs - Allowed'!$AI$8:$AT$158,MATCH($A154,'Inputs - Allowed'!$A$8:$A$158,0),MATCH(AJ$6,'Inputs - Allowed'!$AI$6:$AT$6,0)) / INDEX('Inputs - Allowed'!$AU$8:$AU$158,MATCH($A154,'Inputs - Allowed'!$A$8:$A$158,0))*$X154,0)</f>
        <v>0</v>
      </c>
      <c r="AK154" s="36"/>
    </row>
    <row r="155" spans="1:37">
      <c r="A155" s="42"/>
      <c r="B155" s="203"/>
      <c r="C155" s="203"/>
      <c r="D155" s="203"/>
      <c r="E155" s="203">
        <f>_xlfn.IFNA(INDEX('Inputs - Allowed'!$B$8:$AH$250,MATCH($A155,'Inputs - Allowed'!$A$8:$A$250,0),MATCH(E$6,'Inputs - Allowed'!$B$6:$AY$6,0)),0)</f>
        <v>0</v>
      </c>
      <c r="F155" s="203">
        <f>_xlfn.IFNA(INDEX('Inputs - Allowed'!$B$8:$AH$250,MATCH($A155,'Inputs - Allowed'!$A$8:$A$250,0),MATCH(F$6,'Inputs - Allowed'!$B$6:$AY$6,0)),0)</f>
        <v>0</v>
      </c>
      <c r="G155" s="203">
        <f>_xlfn.IFNA(INDEX('Inputs - Allowed'!$B$8:$AH$250,MATCH($A155,'Inputs - Allowed'!$A$8:$A$250,0),MATCH(G$6,'Inputs - Allowed'!$B$6:$AY$6,0)),0)</f>
        <v>0</v>
      </c>
      <c r="H155" s="203">
        <f>_xlfn.IFNA(INDEX('Inputs - Allowed'!$B$8:$AH$250,MATCH($A155,'Inputs - Allowed'!$A$8:$A$250,0),MATCH(H$6,'Inputs - Allowed'!$B$6:$AY$6,0)),0)</f>
        <v>0</v>
      </c>
      <c r="I155" s="203">
        <f>_xlfn.IFNA(INDEX('Inputs - Allowed'!$B$8:$AH$250,MATCH($A155,'Inputs - Allowed'!$A$8:$A$250,0),MATCH(I$6,'Inputs - Allowed'!$B$6:$AY$6,0)),0)</f>
        <v>0</v>
      </c>
      <c r="J155" s="203">
        <f t="shared" si="13"/>
        <v>0</v>
      </c>
      <c r="K155" s="203">
        <f t="shared" si="11"/>
        <v>0</v>
      </c>
      <c r="L155" s="203">
        <f>_xlfn.IFNA(INDEX('Inputs - Allowed'!$B$8:$AH$250,MATCH($A155,'Inputs - Allowed'!$A$8:$A$250,0),MATCH(L$6,'Inputs - Allowed'!$B$6:$AY$6,0)),0)</f>
        <v>0</v>
      </c>
      <c r="M155" s="203">
        <f>MAX(0,-_xlfn.IFNA(INDEX('Inputs - Actual'!$I$8:$O$158,MATCH($A155,'Inputs - Actual'!$A$8:$A$158,0),MATCH(M$6,'Inputs - Actual'!$I$6:$O$6,0))-INDEX('Inputs - Allowed'!$V$8:$AB$158,MATCH($A155,'Inputs - Allowed'!$A$8:$A$158,0),MATCH(M$6,'Inputs - Allowed'!$V$6:$AB$6,0)),0))</f>
        <v>0</v>
      </c>
      <c r="N155" s="129"/>
      <c r="O155" s="129"/>
      <c r="P155" s="129"/>
      <c r="Q155" s="129"/>
      <c r="R155" s="129"/>
      <c r="S155" s="129"/>
      <c r="T155" s="129"/>
      <c r="U155" s="129"/>
      <c r="V155" s="129"/>
      <c r="W155" s="129"/>
      <c r="X155" s="116">
        <f t="shared" si="12"/>
        <v>0</v>
      </c>
      <c r="Y155" s="76"/>
      <c r="Z155" s="76"/>
      <c r="AA155" s="116">
        <f>IFERROR(INDEX('Inputs - Allowed'!$AI$8:$AT$158,MATCH($A155,'Inputs - Allowed'!$A$8:$A$158,0),MATCH(AA$6,'Inputs - Allowed'!$AI$6:$AT$6,0)) / INDEX('Inputs - Allowed'!$AU$8:$AU$158,MATCH($A155,'Inputs - Allowed'!$A$8:$A$158,0))*$X155,0)</f>
        <v>0</v>
      </c>
      <c r="AB155" s="116">
        <f>IFERROR(INDEX('Inputs - Allowed'!$AI$8:$AT$158,MATCH($A155,'Inputs - Allowed'!$A$8:$A$158,0),MATCH(AB$6,'Inputs - Allowed'!$AI$6:$AT$6,0)) / INDEX('Inputs - Allowed'!$AU$8:$AU$158,MATCH($A155,'Inputs - Allowed'!$A$8:$A$158,0))*$X155,0)</f>
        <v>0</v>
      </c>
      <c r="AC155" s="116">
        <f>IFERROR(INDEX('Inputs - Allowed'!$AI$8:$AT$158,MATCH($A155,'Inputs - Allowed'!$A$8:$A$158,0),MATCH(AC$6,'Inputs - Allowed'!$AI$6:$AT$6,0)) / INDEX('Inputs - Allowed'!$AU$8:$AU$158,MATCH($A155,'Inputs - Allowed'!$A$8:$A$158,0))*$X155,0)</f>
        <v>0</v>
      </c>
      <c r="AD155" s="116">
        <f>IFERROR(INDEX('Inputs - Allowed'!$AI$8:$AT$158,MATCH($A155,'Inputs - Allowed'!$A$8:$A$158,0),MATCH(AD$6,'Inputs - Allowed'!$AI$6:$AT$6,0)) / INDEX('Inputs - Allowed'!$AU$8:$AU$158,MATCH($A155,'Inputs - Allowed'!$A$8:$A$158,0))*$X155,0)</f>
        <v>0</v>
      </c>
      <c r="AE155" s="116">
        <f>IFERROR(INDEX('Inputs - Allowed'!$AI$8:$AT$158,MATCH($A155,'Inputs - Allowed'!$A$8:$A$158,0),MATCH(AE$6,'Inputs - Allowed'!$AI$6:$AT$6,0)) / INDEX('Inputs - Allowed'!$AU$8:$AU$158,MATCH($A155,'Inputs - Allowed'!$A$8:$A$158,0))*$X155,0)</f>
        <v>0</v>
      </c>
      <c r="AF155" s="116">
        <f>IFERROR(INDEX('Inputs - Allowed'!$AI$8:$AT$158,MATCH($A155,'Inputs - Allowed'!$A$8:$A$158,0),MATCH(AF$6,'Inputs - Allowed'!$AI$6:$AT$6,0)) / INDEX('Inputs - Allowed'!$AU$8:$AU$158,MATCH($A155,'Inputs - Allowed'!$A$8:$A$158,0))*$X155,0)</f>
        <v>0</v>
      </c>
      <c r="AG155" s="116">
        <f>IFERROR(INDEX('Inputs - Allowed'!$AI$8:$AT$158,MATCH($A155,'Inputs - Allowed'!$A$8:$A$158,0),MATCH(AG$6,'Inputs - Allowed'!$AI$6:$AT$6,0)) / INDEX('Inputs - Allowed'!$AU$8:$AU$158,MATCH($A155,'Inputs - Allowed'!$A$8:$A$158,0))*$X155,0)</f>
        <v>0</v>
      </c>
      <c r="AH155" s="116">
        <f>IFERROR(INDEX('Inputs - Allowed'!$AI$8:$AT$158,MATCH($A155,'Inputs - Allowed'!$A$8:$A$158,0),MATCH(AH$6,'Inputs - Allowed'!$AI$6:$AT$6,0)) / INDEX('Inputs - Allowed'!$AU$8:$AU$158,MATCH($A155,'Inputs - Allowed'!$A$8:$A$158,0))*$X155,0)</f>
        <v>0</v>
      </c>
      <c r="AI155" s="116">
        <f>IFERROR(INDEX('Inputs - Allowed'!$AI$8:$AT$158,MATCH($A155,'Inputs - Allowed'!$A$8:$A$158,0),MATCH(AI$6,'Inputs - Allowed'!$AI$6:$AT$6,0)) / INDEX('Inputs - Allowed'!$AU$8:$AU$158,MATCH($A155,'Inputs - Allowed'!$A$8:$A$158,0))*$X155,0)</f>
        <v>0</v>
      </c>
      <c r="AJ155" s="116">
        <f>IFERROR(INDEX('Inputs - Allowed'!$AI$8:$AT$158,MATCH($A155,'Inputs - Allowed'!$A$8:$A$158,0),MATCH(AJ$6,'Inputs - Allowed'!$AI$6:$AT$6,0)) / INDEX('Inputs - Allowed'!$AU$8:$AU$158,MATCH($A155,'Inputs - Allowed'!$A$8:$A$158,0))*$X155,0)</f>
        <v>0</v>
      </c>
      <c r="AK155" s="36"/>
    </row>
    <row r="156" spans="1:37">
      <c r="A156" s="42"/>
      <c r="B156" s="203"/>
      <c r="C156" s="203"/>
      <c r="D156" s="203"/>
      <c r="E156" s="203">
        <f>_xlfn.IFNA(INDEX('Inputs - Allowed'!$B$8:$AH$250,MATCH($A156,'Inputs - Allowed'!$A$8:$A$250,0),MATCH(E$6,'Inputs - Allowed'!$B$6:$AY$6,0)),0)</f>
        <v>0</v>
      </c>
      <c r="F156" s="203">
        <f>_xlfn.IFNA(INDEX('Inputs - Allowed'!$B$8:$AH$250,MATCH($A156,'Inputs - Allowed'!$A$8:$A$250,0),MATCH(F$6,'Inputs - Allowed'!$B$6:$AY$6,0)),0)</f>
        <v>0</v>
      </c>
      <c r="G156" s="203">
        <f>_xlfn.IFNA(INDEX('Inputs - Allowed'!$B$8:$AH$250,MATCH($A156,'Inputs - Allowed'!$A$8:$A$250,0),MATCH(G$6,'Inputs - Allowed'!$B$6:$AY$6,0)),0)</f>
        <v>0</v>
      </c>
      <c r="H156" s="203">
        <f>_xlfn.IFNA(INDEX('Inputs - Allowed'!$B$8:$AH$250,MATCH($A156,'Inputs - Allowed'!$A$8:$A$250,0),MATCH(H$6,'Inputs - Allowed'!$B$6:$AY$6,0)),0)</f>
        <v>0</v>
      </c>
      <c r="I156" s="203">
        <f>_xlfn.IFNA(INDEX('Inputs - Allowed'!$B$8:$AH$250,MATCH($A156,'Inputs - Allowed'!$A$8:$A$250,0),MATCH(I$6,'Inputs - Allowed'!$B$6:$AY$6,0)),0)</f>
        <v>0</v>
      </c>
      <c r="J156" s="203">
        <f t="shared" si="13"/>
        <v>0</v>
      </c>
      <c r="K156" s="203">
        <f t="shared" si="11"/>
        <v>0</v>
      </c>
      <c r="L156" s="203">
        <f>_xlfn.IFNA(INDEX('Inputs - Allowed'!$B$8:$AH$250,MATCH($A156,'Inputs - Allowed'!$A$8:$A$250,0),MATCH(L$6,'Inputs - Allowed'!$B$6:$AY$6,0)),0)</f>
        <v>0</v>
      </c>
      <c r="M156" s="203">
        <f>MAX(0,-_xlfn.IFNA(INDEX('Inputs - Actual'!$I$8:$O$158,MATCH($A156,'Inputs - Actual'!$A$8:$A$158,0),MATCH(M$6,'Inputs - Actual'!$I$6:$O$6,0))-INDEX('Inputs - Allowed'!$V$8:$AB$158,MATCH($A156,'Inputs - Allowed'!$A$8:$A$158,0),MATCH(M$6,'Inputs - Allowed'!$V$6:$AB$6,0)),0))</f>
        <v>0</v>
      </c>
      <c r="N156" s="129"/>
      <c r="O156" s="129"/>
      <c r="P156" s="129"/>
      <c r="Q156" s="129"/>
      <c r="R156" s="129"/>
      <c r="S156" s="129"/>
      <c r="T156" s="129"/>
      <c r="U156" s="129"/>
      <c r="V156" s="129"/>
      <c r="W156" s="129"/>
      <c r="X156" s="116">
        <f t="shared" si="12"/>
        <v>0</v>
      </c>
      <c r="Y156" s="76"/>
      <c r="Z156" s="76"/>
      <c r="AA156" s="116">
        <f>IFERROR(INDEX('Inputs - Allowed'!$AI$8:$AT$158,MATCH($A156,'Inputs - Allowed'!$A$8:$A$158,0),MATCH(AA$6,'Inputs - Allowed'!$AI$6:$AT$6,0)) / INDEX('Inputs - Allowed'!$AU$8:$AU$158,MATCH($A156,'Inputs - Allowed'!$A$8:$A$158,0))*$X156,0)</f>
        <v>0</v>
      </c>
      <c r="AB156" s="116">
        <f>IFERROR(INDEX('Inputs - Allowed'!$AI$8:$AT$158,MATCH($A156,'Inputs - Allowed'!$A$8:$A$158,0),MATCH(AB$6,'Inputs - Allowed'!$AI$6:$AT$6,0)) / INDEX('Inputs - Allowed'!$AU$8:$AU$158,MATCH($A156,'Inputs - Allowed'!$A$8:$A$158,0))*$X156,0)</f>
        <v>0</v>
      </c>
      <c r="AC156" s="116">
        <f>IFERROR(INDEX('Inputs - Allowed'!$AI$8:$AT$158,MATCH($A156,'Inputs - Allowed'!$A$8:$A$158,0),MATCH(AC$6,'Inputs - Allowed'!$AI$6:$AT$6,0)) / INDEX('Inputs - Allowed'!$AU$8:$AU$158,MATCH($A156,'Inputs - Allowed'!$A$8:$A$158,0))*$X156,0)</f>
        <v>0</v>
      </c>
      <c r="AD156" s="116">
        <f>IFERROR(INDEX('Inputs - Allowed'!$AI$8:$AT$158,MATCH($A156,'Inputs - Allowed'!$A$8:$A$158,0),MATCH(AD$6,'Inputs - Allowed'!$AI$6:$AT$6,0)) / INDEX('Inputs - Allowed'!$AU$8:$AU$158,MATCH($A156,'Inputs - Allowed'!$A$8:$A$158,0))*$X156,0)</f>
        <v>0</v>
      </c>
      <c r="AE156" s="116">
        <f>IFERROR(INDEX('Inputs - Allowed'!$AI$8:$AT$158,MATCH($A156,'Inputs - Allowed'!$A$8:$A$158,0),MATCH(AE$6,'Inputs - Allowed'!$AI$6:$AT$6,0)) / INDEX('Inputs - Allowed'!$AU$8:$AU$158,MATCH($A156,'Inputs - Allowed'!$A$8:$A$158,0))*$X156,0)</f>
        <v>0</v>
      </c>
      <c r="AF156" s="116">
        <f>IFERROR(INDEX('Inputs - Allowed'!$AI$8:$AT$158,MATCH($A156,'Inputs - Allowed'!$A$8:$A$158,0),MATCH(AF$6,'Inputs - Allowed'!$AI$6:$AT$6,0)) / INDEX('Inputs - Allowed'!$AU$8:$AU$158,MATCH($A156,'Inputs - Allowed'!$A$8:$A$158,0))*$X156,0)</f>
        <v>0</v>
      </c>
      <c r="AG156" s="116">
        <f>IFERROR(INDEX('Inputs - Allowed'!$AI$8:$AT$158,MATCH($A156,'Inputs - Allowed'!$A$8:$A$158,0),MATCH(AG$6,'Inputs - Allowed'!$AI$6:$AT$6,0)) / INDEX('Inputs - Allowed'!$AU$8:$AU$158,MATCH($A156,'Inputs - Allowed'!$A$8:$A$158,0))*$X156,0)</f>
        <v>0</v>
      </c>
      <c r="AH156" s="116">
        <f>IFERROR(INDEX('Inputs - Allowed'!$AI$8:$AT$158,MATCH($A156,'Inputs - Allowed'!$A$8:$A$158,0),MATCH(AH$6,'Inputs - Allowed'!$AI$6:$AT$6,0)) / INDEX('Inputs - Allowed'!$AU$8:$AU$158,MATCH($A156,'Inputs - Allowed'!$A$8:$A$158,0))*$X156,0)</f>
        <v>0</v>
      </c>
      <c r="AI156" s="116">
        <f>IFERROR(INDEX('Inputs - Allowed'!$AI$8:$AT$158,MATCH($A156,'Inputs - Allowed'!$A$8:$A$158,0),MATCH(AI$6,'Inputs - Allowed'!$AI$6:$AT$6,0)) / INDEX('Inputs - Allowed'!$AU$8:$AU$158,MATCH($A156,'Inputs - Allowed'!$A$8:$A$158,0))*$X156,0)</f>
        <v>0</v>
      </c>
      <c r="AJ156" s="116">
        <f>IFERROR(INDEX('Inputs - Allowed'!$AI$8:$AT$158,MATCH($A156,'Inputs - Allowed'!$A$8:$A$158,0),MATCH(AJ$6,'Inputs - Allowed'!$AI$6:$AT$6,0)) / INDEX('Inputs - Allowed'!$AU$8:$AU$158,MATCH($A156,'Inputs - Allowed'!$A$8:$A$158,0))*$X156,0)</f>
        <v>0</v>
      </c>
      <c r="AK156" s="36"/>
    </row>
    <row r="157" spans="1:37">
      <c r="A157" s="42"/>
      <c r="B157" s="203"/>
      <c r="C157" s="203"/>
      <c r="D157" s="203"/>
      <c r="E157" s="203">
        <f>_xlfn.IFNA(INDEX('Inputs - Allowed'!$B$8:$AH$250,MATCH($A157,'Inputs - Allowed'!$A$8:$A$250,0),MATCH(E$6,'Inputs - Allowed'!$B$6:$AY$6,0)),0)</f>
        <v>0</v>
      </c>
      <c r="F157" s="203">
        <f>_xlfn.IFNA(INDEX('Inputs - Allowed'!$B$8:$AH$250,MATCH($A157,'Inputs - Allowed'!$A$8:$A$250,0),MATCH(F$6,'Inputs - Allowed'!$B$6:$AY$6,0)),0)</f>
        <v>0</v>
      </c>
      <c r="G157" s="203">
        <f>_xlfn.IFNA(INDEX('Inputs - Allowed'!$B$8:$AH$250,MATCH($A157,'Inputs - Allowed'!$A$8:$A$250,0),MATCH(G$6,'Inputs - Allowed'!$B$6:$AY$6,0)),0)</f>
        <v>0</v>
      </c>
      <c r="H157" s="203">
        <f>_xlfn.IFNA(INDEX('Inputs - Allowed'!$B$8:$AH$250,MATCH($A157,'Inputs - Allowed'!$A$8:$A$250,0),MATCH(H$6,'Inputs - Allowed'!$B$6:$AY$6,0)),0)</f>
        <v>0</v>
      </c>
      <c r="I157" s="203">
        <f>_xlfn.IFNA(INDEX('Inputs - Allowed'!$B$8:$AH$250,MATCH($A157,'Inputs - Allowed'!$A$8:$A$250,0),MATCH(I$6,'Inputs - Allowed'!$B$6:$AY$6,0)),0)</f>
        <v>0</v>
      </c>
      <c r="J157" s="203">
        <f t="shared" si="13"/>
        <v>0</v>
      </c>
      <c r="K157" s="203">
        <f t="shared" si="11"/>
        <v>0</v>
      </c>
      <c r="L157" s="203">
        <f>_xlfn.IFNA(INDEX('Inputs - Allowed'!$B$8:$AH$250,MATCH($A157,'Inputs - Allowed'!$A$8:$A$250,0),MATCH(L$6,'Inputs - Allowed'!$B$6:$AY$6,0)),0)</f>
        <v>0</v>
      </c>
      <c r="M157" s="203">
        <f>MAX(0,-_xlfn.IFNA(INDEX('Inputs - Actual'!$I$8:$O$158,MATCH($A157,'Inputs - Actual'!$A$8:$A$158,0),MATCH(M$6,'Inputs - Actual'!$I$6:$O$6,0))-INDEX('Inputs - Allowed'!$V$8:$AB$158,MATCH($A157,'Inputs - Allowed'!$A$8:$A$158,0),MATCH(M$6,'Inputs - Allowed'!$V$6:$AB$6,0)),0))</f>
        <v>0</v>
      </c>
      <c r="N157" s="129"/>
      <c r="O157" s="129"/>
      <c r="P157" s="129"/>
      <c r="Q157" s="129"/>
      <c r="R157" s="129"/>
      <c r="S157" s="129"/>
      <c r="T157" s="129"/>
      <c r="U157" s="129"/>
      <c r="V157" s="129"/>
      <c r="W157" s="129"/>
      <c r="X157" s="116">
        <f t="shared" si="12"/>
        <v>0</v>
      </c>
      <c r="Y157" s="76"/>
      <c r="Z157" s="76"/>
      <c r="AA157" s="116">
        <f>IFERROR(INDEX('Inputs - Allowed'!$AI$8:$AT$158,MATCH($A157,'Inputs - Allowed'!$A$8:$A$158,0),MATCH(AA$6,'Inputs - Allowed'!$AI$6:$AT$6,0)) / INDEX('Inputs - Allowed'!$AU$8:$AU$158,MATCH($A157,'Inputs - Allowed'!$A$8:$A$158,0))*$X157,0)</f>
        <v>0</v>
      </c>
      <c r="AB157" s="116">
        <f>IFERROR(INDEX('Inputs - Allowed'!$AI$8:$AT$158,MATCH($A157,'Inputs - Allowed'!$A$8:$A$158,0),MATCH(AB$6,'Inputs - Allowed'!$AI$6:$AT$6,0)) / INDEX('Inputs - Allowed'!$AU$8:$AU$158,MATCH($A157,'Inputs - Allowed'!$A$8:$A$158,0))*$X157,0)</f>
        <v>0</v>
      </c>
      <c r="AC157" s="116">
        <f>IFERROR(INDEX('Inputs - Allowed'!$AI$8:$AT$158,MATCH($A157,'Inputs - Allowed'!$A$8:$A$158,0),MATCH(AC$6,'Inputs - Allowed'!$AI$6:$AT$6,0)) / INDEX('Inputs - Allowed'!$AU$8:$AU$158,MATCH($A157,'Inputs - Allowed'!$A$8:$A$158,0))*$X157,0)</f>
        <v>0</v>
      </c>
      <c r="AD157" s="116">
        <f>IFERROR(INDEX('Inputs - Allowed'!$AI$8:$AT$158,MATCH($A157,'Inputs - Allowed'!$A$8:$A$158,0),MATCH(AD$6,'Inputs - Allowed'!$AI$6:$AT$6,0)) / INDEX('Inputs - Allowed'!$AU$8:$AU$158,MATCH($A157,'Inputs - Allowed'!$A$8:$A$158,0))*$X157,0)</f>
        <v>0</v>
      </c>
      <c r="AE157" s="116">
        <f>IFERROR(INDEX('Inputs - Allowed'!$AI$8:$AT$158,MATCH($A157,'Inputs - Allowed'!$A$8:$A$158,0),MATCH(AE$6,'Inputs - Allowed'!$AI$6:$AT$6,0)) / INDEX('Inputs - Allowed'!$AU$8:$AU$158,MATCH($A157,'Inputs - Allowed'!$A$8:$A$158,0))*$X157,0)</f>
        <v>0</v>
      </c>
      <c r="AF157" s="116">
        <f>IFERROR(INDEX('Inputs - Allowed'!$AI$8:$AT$158,MATCH($A157,'Inputs - Allowed'!$A$8:$A$158,0),MATCH(AF$6,'Inputs - Allowed'!$AI$6:$AT$6,0)) / INDEX('Inputs - Allowed'!$AU$8:$AU$158,MATCH($A157,'Inputs - Allowed'!$A$8:$A$158,0))*$X157,0)</f>
        <v>0</v>
      </c>
      <c r="AG157" s="116">
        <f>IFERROR(INDEX('Inputs - Allowed'!$AI$8:$AT$158,MATCH($A157,'Inputs - Allowed'!$A$8:$A$158,0),MATCH(AG$6,'Inputs - Allowed'!$AI$6:$AT$6,0)) / INDEX('Inputs - Allowed'!$AU$8:$AU$158,MATCH($A157,'Inputs - Allowed'!$A$8:$A$158,0))*$X157,0)</f>
        <v>0</v>
      </c>
      <c r="AH157" s="116">
        <f>IFERROR(INDEX('Inputs - Allowed'!$AI$8:$AT$158,MATCH($A157,'Inputs - Allowed'!$A$8:$A$158,0),MATCH(AH$6,'Inputs - Allowed'!$AI$6:$AT$6,0)) / INDEX('Inputs - Allowed'!$AU$8:$AU$158,MATCH($A157,'Inputs - Allowed'!$A$8:$A$158,0))*$X157,0)</f>
        <v>0</v>
      </c>
      <c r="AI157" s="116">
        <f>IFERROR(INDEX('Inputs - Allowed'!$AI$8:$AT$158,MATCH($A157,'Inputs - Allowed'!$A$8:$A$158,0),MATCH(AI$6,'Inputs - Allowed'!$AI$6:$AT$6,0)) / INDEX('Inputs - Allowed'!$AU$8:$AU$158,MATCH($A157,'Inputs - Allowed'!$A$8:$A$158,0))*$X157,0)</f>
        <v>0</v>
      </c>
      <c r="AJ157" s="116">
        <f>IFERROR(INDEX('Inputs - Allowed'!$AI$8:$AT$158,MATCH($A157,'Inputs - Allowed'!$A$8:$A$158,0),MATCH(AJ$6,'Inputs - Allowed'!$AI$6:$AT$6,0)) / INDEX('Inputs - Allowed'!$AU$8:$AU$158,MATCH($A157,'Inputs - Allowed'!$A$8:$A$158,0))*$X157,0)</f>
        <v>0</v>
      </c>
      <c r="AK157" s="36"/>
    </row>
    <row r="158" spans="1:37">
      <c r="A158" s="42"/>
      <c r="B158" s="203"/>
      <c r="C158" s="203"/>
      <c r="D158" s="203"/>
      <c r="E158" s="203">
        <f>_xlfn.IFNA(INDEX('Inputs - Allowed'!$B$8:$AH$250,MATCH($A158,'Inputs - Allowed'!$A$8:$A$250,0),MATCH(E$6,'Inputs - Allowed'!$B$6:$AY$6,0)),0)</f>
        <v>0</v>
      </c>
      <c r="F158" s="203">
        <f>_xlfn.IFNA(INDEX('Inputs - Allowed'!$B$8:$AH$250,MATCH($A158,'Inputs - Allowed'!$A$8:$A$250,0),MATCH(F$6,'Inputs - Allowed'!$B$6:$AY$6,0)),0)</f>
        <v>0</v>
      </c>
      <c r="G158" s="203">
        <f>_xlfn.IFNA(INDEX('Inputs - Allowed'!$B$8:$AH$250,MATCH($A158,'Inputs - Allowed'!$A$8:$A$250,0),MATCH(G$6,'Inputs - Allowed'!$B$6:$AY$6,0)),0)</f>
        <v>0</v>
      </c>
      <c r="H158" s="203">
        <f>_xlfn.IFNA(INDEX('Inputs - Allowed'!$B$8:$AH$250,MATCH($A158,'Inputs - Allowed'!$A$8:$A$250,0),MATCH(H$6,'Inputs - Allowed'!$B$6:$AY$6,0)),0)</f>
        <v>0</v>
      </c>
      <c r="I158" s="203">
        <f>_xlfn.IFNA(INDEX('Inputs - Allowed'!$B$8:$AH$250,MATCH($A158,'Inputs - Allowed'!$A$8:$A$250,0),MATCH(I$6,'Inputs - Allowed'!$B$6:$AY$6,0)),0)</f>
        <v>0</v>
      </c>
      <c r="J158" s="203">
        <f t="shared" si="13"/>
        <v>0</v>
      </c>
      <c r="K158" s="203">
        <f t="shared" si="11"/>
        <v>0</v>
      </c>
      <c r="L158" s="203">
        <f>_xlfn.IFNA(INDEX('Inputs - Allowed'!$B$8:$AH$250,MATCH($A158,'Inputs - Allowed'!$A$8:$A$250,0),MATCH(L$6,'Inputs - Allowed'!$B$6:$AY$6,0)),0)</f>
        <v>0</v>
      </c>
      <c r="M158" s="203">
        <f>MAX(0,-_xlfn.IFNA(INDEX('Inputs - Actual'!$I$8:$O$158,MATCH($A158,'Inputs - Actual'!$A$8:$A$158,0),MATCH(M$6,'Inputs - Actual'!$I$6:$O$6,0))-INDEX('Inputs - Allowed'!$V$8:$AB$158,MATCH($A158,'Inputs - Allowed'!$A$8:$A$158,0),MATCH(M$6,'Inputs - Allowed'!$V$6:$AB$6,0)),0))</f>
        <v>0</v>
      </c>
      <c r="N158" s="129"/>
      <c r="O158" s="129"/>
      <c r="P158" s="129"/>
      <c r="Q158" s="129"/>
      <c r="R158" s="129"/>
      <c r="S158" s="129"/>
      <c r="T158" s="129"/>
      <c r="U158" s="129"/>
      <c r="V158" s="129"/>
      <c r="W158" s="129"/>
      <c r="X158" s="116">
        <f t="shared" si="12"/>
        <v>0</v>
      </c>
      <c r="Y158" s="76"/>
      <c r="Z158" s="76"/>
      <c r="AA158" s="116">
        <f>IFERROR(INDEX('Inputs - Allowed'!$AI$8:$AT$158,MATCH($A158,'Inputs - Allowed'!$A$8:$A$158,0),MATCH(AA$6,'Inputs - Allowed'!$AI$6:$AT$6,0)) / INDEX('Inputs - Allowed'!$AU$8:$AU$158,MATCH($A158,'Inputs - Allowed'!$A$8:$A$158,0))*$X158,0)</f>
        <v>0</v>
      </c>
      <c r="AB158" s="116">
        <f>IFERROR(INDEX('Inputs - Allowed'!$AI$8:$AT$158,MATCH($A158,'Inputs - Allowed'!$A$8:$A$158,0),MATCH(AB$6,'Inputs - Allowed'!$AI$6:$AT$6,0)) / INDEX('Inputs - Allowed'!$AU$8:$AU$158,MATCH($A158,'Inputs - Allowed'!$A$8:$A$158,0))*$X158,0)</f>
        <v>0</v>
      </c>
      <c r="AC158" s="116">
        <f>IFERROR(INDEX('Inputs - Allowed'!$AI$8:$AT$158,MATCH($A158,'Inputs - Allowed'!$A$8:$A$158,0),MATCH(AC$6,'Inputs - Allowed'!$AI$6:$AT$6,0)) / INDEX('Inputs - Allowed'!$AU$8:$AU$158,MATCH($A158,'Inputs - Allowed'!$A$8:$A$158,0))*$X158,0)</f>
        <v>0</v>
      </c>
      <c r="AD158" s="116">
        <f>IFERROR(INDEX('Inputs - Allowed'!$AI$8:$AT$158,MATCH($A158,'Inputs - Allowed'!$A$8:$A$158,0),MATCH(AD$6,'Inputs - Allowed'!$AI$6:$AT$6,0)) / INDEX('Inputs - Allowed'!$AU$8:$AU$158,MATCH($A158,'Inputs - Allowed'!$A$8:$A$158,0))*$X158,0)</f>
        <v>0</v>
      </c>
      <c r="AE158" s="116">
        <f>IFERROR(INDEX('Inputs - Allowed'!$AI$8:$AT$158,MATCH($A158,'Inputs - Allowed'!$A$8:$A$158,0),MATCH(AE$6,'Inputs - Allowed'!$AI$6:$AT$6,0)) / INDEX('Inputs - Allowed'!$AU$8:$AU$158,MATCH($A158,'Inputs - Allowed'!$A$8:$A$158,0))*$X158,0)</f>
        <v>0</v>
      </c>
      <c r="AF158" s="116">
        <f>IFERROR(INDEX('Inputs - Allowed'!$AI$8:$AT$158,MATCH($A158,'Inputs - Allowed'!$A$8:$A$158,0),MATCH(AF$6,'Inputs - Allowed'!$AI$6:$AT$6,0)) / INDEX('Inputs - Allowed'!$AU$8:$AU$158,MATCH($A158,'Inputs - Allowed'!$A$8:$A$158,0))*$X158,0)</f>
        <v>0</v>
      </c>
      <c r="AG158" s="116">
        <f>IFERROR(INDEX('Inputs - Allowed'!$AI$8:$AT$158,MATCH($A158,'Inputs - Allowed'!$A$8:$A$158,0),MATCH(AG$6,'Inputs - Allowed'!$AI$6:$AT$6,0)) / INDEX('Inputs - Allowed'!$AU$8:$AU$158,MATCH($A158,'Inputs - Allowed'!$A$8:$A$158,0))*$X158,0)</f>
        <v>0</v>
      </c>
      <c r="AH158" s="116">
        <f>IFERROR(INDEX('Inputs - Allowed'!$AI$8:$AT$158,MATCH($A158,'Inputs - Allowed'!$A$8:$A$158,0),MATCH(AH$6,'Inputs - Allowed'!$AI$6:$AT$6,0)) / INDEX('Inputs - Allowed'!$AU$8:$AU$158,MATCH($A158,'Inputs - Allowed'!$A$8:$A$158,0))*$X158,0)</f>
        <v>0</v>
      </c>
      <c r="AI158" s="116">
        <f>IFERROR(INDEX('Inputs - Allowed'!$AI$8:$AT$158,MATCH($A158,'Inputs - Allowed'!$A$8:$A$158,0),MATCH(AI$6,'Inputs - Allowed'!$AI$6:$AT$6,0)) / INDEX('Inputs - Allowed'!$AU$8:$AU$158,MATCH($A158,'Inputs - Allowed'!$A$8:$A$158,0))*$X158,0)</f>
        <v>0</v>
      </c>
      <c r="AJ158" s="116">
        <f>IFERROR(INDEX('Inputs - Allowed'!$AI$8:$AT$158,MATCH($A158,'Inputs - Allowed'!$A$8:$A$158,0),MATCH(AJ$6,'Inputs - Allowed'!$AI$6:$AT$6,0)) / INDEX('Inputs - Allowed'!$AU$8:$AU$158,MATCH($A158,'Inputs - Allowed'!$A$8:$A$158,0))*$X158,0)</f>
        <v>0</v>
      </c>
      <c r="AK158" s="36"/>
    </row>
  </sheetData>
  <conditionalFormatting sqref="M5">
    <cfRule type="containsText" dxfId="37" priority="7" operator="containsText" text="Post Forecast">
      <formula>NOT(ISERROR(SEARCH("Post Forecast",M5)))</formula>
    </cfRule>
    <cfRule type="containsText" dxfId="36" priority="8" operator="containsText" text="Forecast">
      <formula>NOT(ISERROR(SEARCH("Forecast",M5)))</formula>
    </cfRule>
    <cfRule type="containsText" dxfId="35" priority="9" operator="containsText" text="Pre Fcst">
      <formula>NOT(ISERROR(SEARCH("Pre Fcst",M5)))</formula>
    </cfRule>
  </conditionalFormatting>
  <conditionalFormatting sqref="X5:AJ5">
    <cfRule type="containsText" dxfId="34" priority="1" operator="containsText" text="Post Forecast">
      <formula>NOT(ISERROR(SEARCH("Post Forecast",X5)))</formula>
    </cfRule>
    <cfRule type="containsText" dxfId="33" priority="2" operator="containsText" text="Forecast">
      <formula>NOT(ISERROR(SEARCH("Forecast",X5)))</formula>
    </cfRule>
    <cfRule type="containsText" dxfId="32" priority="3" operator="containsText" text="Pre Fcst">
      <formula>NOT(ISERROR(SEARCH("Pre Fcst",X5)))</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C56A4-2234-4369-8D89-2E188F88F2ED}">
  <sheetPr>
    <tabColor rgb="FFFFDB8E"/>
  </sheetPr>
  <dimension ref="A1:Y19"/>
  <sheetViews>
    <sheetView zoomScale="80" zoomScaleNormal="80" workbookViewId="0"/>
  </sheetViews>
  <sheetFormatPr defaultColWidth="8.7109375" defaultRowHeight="14.45"/>
  <cols>
    <col min="1" max="3" width="15.42578125" style="18" customWidth="1"/>
    <col min="4" max="4" width="31.5703125" style="18" customWidth="1"/>
    <col min="5" max="8" width="25" style="18" customWidth="1"/>
    <col min="9" max="9" width="9" style="18" bestFit="1" customWidth="1"/>
    <col min="10" max="10" width="10.28515625" style="18" customWidth="1"/>
    <col min="11" max="11" width="9" style="18" bestFit="1" customWidth="1"/>
    <col min="12" max="12" width="10.42578125" style="18" bestFit="1" customWidth="1"/>
    <col min="13" max="13" width="10.140625" style="18" customWidth="1"/>
    <col min="14" max="15" width="9" style="18" bestFit="1" customWidth="1"/>
    <col min="16" max="17" width="14.85546875" style="18" customWidth="1"/>
    <col min="18" max="18" width="17.5703125" style="18" customWidth="1"/>
    <col min="19" max="19" width="9" style="18" bestFit="1" customWidth="1"/>
    <col min="20" max="20" width="10.28515625" style="18" customWidth="1"/>
    <col min="21" max="21" width="9" style="18" bestFit="1" customWidth="1"/>
    <col min="22" max="22" width="10.42578125" style="18" bestFit="1" customWidth="1"/>
    <col min="23" max="23" width="10.140625" style="18" customWidth="1"/>
    <col min="24" max="25" width="9" style="18" bestFit="1" customWidth="1"/>
    <col min="26" max="16384" width="8.7109375" style="18"/>
  </cols>
  <sheetData>
    <row r="1" spans="1:25" s="1" customFormat="1" ht="30.95">
      <c r="A1" s="126" t="e">
        <f ca="1">RIGHT(CELL("filename", A1), LEN(CELL("filename", A1)) - SEARCH("]", CELL("filename", A1)))</f>
        <v>#VALUE!</v>
      </c>
      <c r="E1" s="5"/>
      <c r="F1" s="5"/>
      <c r="G1" s="5"/>
      <c r="H1" s="5"/>
    </row>
    <row r="2" spans="1:25" s="14" customFormat="1">
      <c r="A2" s="23" t="s">
        <v>369</v>
      </c>
      <c r="B2" s="6"/>
      <c r="C2" s="6"/>
      <c r="D2" s="7"/>
      <c r="E2" s="8"/>
      <c r="F2" s="8"/>
      <c r="G2" s="8"/>
      <c r="H2" s="8"/>
    </row>
    <row r="3" spans="1:25" s="14" customFormat="1" ht="26.1">
      <c r="A3" s="6"/>
      <c r="B3" s="6"/>
      <c r="C3" s="6"/>
      <c r="D3" s="7"/>
      <c r="E3" s="8"/>
      <c r="F3" s="8"/>
      <c r="G3" s="8"/>
      <c r="H3" s="8"/>
      <c r="I3" s="25" t="s">
        <v>186</v>
      </c>
      <c r="P3" s="28" t="s">
        <v>370</v>
      </c>
      <c r="Q3" s="28" t="s">
        <v>188</v>
      </c>
      <c r="R3" s="79" t="s">
        <v>371</v>
      </c>
      <c r="S3" s="25" t="s">
        <v>372</v>
      </c>
    </row>
    <row r="4" spans="1:25" s="14" customFormat="1" ht="12.95">
      <c r="A4" s="6" t="s">
        <v>298</v>
      </c>
      <c r="B4" s="36">
        <f>'Inputs - Allowed'!B4</f>
        <v>0</v>
      </c>
      <c r="C4" s="36"/>
      <c r="D4" s="7"/>
      <c r="E4" s="8"/>
      <c r="F4" s="8"/>
      <c r="G4" s="8"/>
      <c r="H4" s="8"/>
      <c r="I4" s="57" t="s">
        <v>299</v>
      </c>
      <c r="J4" s="13">
        <v>45747</v>
      </c>
      <c r="K4" s="13">
        <v>46112</v>
      </c>
      <c r="L4" s="13">
        <v>46477</v>
      </c>
      <c r="M4" s="13">
        <v>46843</v>
      </c>
      <c r="N4" s="13">
        <v>47208</v>
      </c>
      <c r="O4" s="13">
        <v>47573</v>
      </c>
      <c r="S4" s="57" t="s">
        <v>299</v>
      </c>
      <c r="T4" s="13">
        <v>45747</v>
      </c>
      <c r="U4" s="13">
        <v>46112</v>
      </c>
      <c r="V4" s="13">
        <v>46477</v>
      </c>
      <c r="W4" s="13">
        <v>46843</v>
      </c>
      <c r="X4" s="13">
        <v>47208</v>
      </c>
      <c r="Y4" s="13">
        <v>47573</v>
      </c>
    </row>
    <row r="5" spans="1:25" s="14" customFormat="1" ht="12.95">
      <c r="A5" s="6"/>
      <c r="B5" s="6"/>
      <c r="C5" s="6"/>
      <c r="D5" s="7"/>
      <c r="E5" s="8"/>
      <c r="F5" s="8"/>
      <c r="G5" s="8"/>
      <c r="H5" s="8"/>
      <c r="I5" s="19" t="s">
        <v>300</v>
      </c>
      <c r="J5" s="19" t="s">
        <v>300</v>
      </c>
      <c r="K5" s="20" t="s">
        <v>301</v>
      </c>
      <c r="L5" s="20" t="s">
        <v>301</v>
      </c>
      <c r="M5" s="20" t="s">
        <v>301</v>
      </c>
      <c r="N5" s="20" t="s">
        <v>301</v>
      </c>
      <c r="O5" s="20" t="s">
        <v>301</v>
      </c>
      <c r="S5" s="19" t="s">
        <v>300</v>
      </c>
      <c r="T5" s="19" t="s">
        <v>300</v>
      </c>
      <c r="U5" s="20" t="s">
        <v>301</v>
      </c>
      <c r="V5" s="20" t="s">
        <v>301</v>
      </c>
      <c r="W5" s="20" t="s">
        <v>301</v>
      </c>
      <c r="X5" s="20" t="s">
        <v>301</v>
      </c>
      <c r="Y5" s="20" t="s">
        <v>301</v>
      </c>
    </row>
    <row r="6" spans="1:25" s="27" customFormat="1" ht="12.95">
      <c r="A6" s="24"/>
      <c r="B6" s="28" t="s">
        <v>112</v>
      </c>
      <c r="C6" s="28" t="s">
        <v>115</v>
      </c>
      <c r="D6" s="28" t="s">
        <v>117</v>
      </c>
      <c r="E6" s="28" t="s">
        <v>119</v>
      </c>
      <c r="F6" s="28" t="s">
        <v>121</v>
      </c>
      <c r="G6" s="28" t="s">
        <v>124</v>
      </c>
      <c r="H6" s="28" t="s">
        <v>127</v>
      </c>
      <c r="I6" s="17">
        <v>1</v>
      </c>
      <c r="J6" s="17">
        <v>2</v>
      </c>
      <c r="K6" s="17">
        <v>3</v>
      </c>
      <c r="L6" s="17">
        <v>4</v>
      </c>
      <c r="M6" s="17">
        <v>5</v>
      </c>
      <c r="N6" s="17">
        <v>6</v>
      </c>
      <c r="O6" s="17">
        <v>7</v>
      </c>
      <c r="P6" s="14"/>
      <c r="Q6" s="14"/>
      <c r="R6" s="14"/>
      <c r="S6" s="17">
        <v>1</v>
      </c>
      <c r="T6" s="17">
        <v>2</v>
      </c>
      <c r="U6" s="17">
        <v>3</v>
      </c>
      <c r="V6" s="17">
        <v>4</v>
      </c>
      <c r="W6" s="17">
        <v>5</v>
      </c>
      <c r="X6" s="17">
        <v>6</v>
      </c>
      <c r="Y6" s="17">
        <v>7</v>
      </c>
    </row>
    <row r="7" spans="1:25" s="27" customFormat="1" ht="26.1">
      <c r="A7" s="24" t="s">
        <v>111</v>
      </c>
      <c r="B7" s="28"/>
      <c r="C7" s="28"/>
      <c r="D7" s="28"/>
      <c r="E7" s="28" t="s">
        <v>119</v>
      </c>
      <c r="F7" s="28" t="s">
        <v>310</v>
      </c>
      <c r="G7" s="28" t="s">
        <v>311</v>
      </c>
      <c r="H7" s="28"/>
      <c r="I7" s="28" t="s">
        <v>367</v>
      </c>
      <c r="J7" s="28" t="s">
        <v>367</v>
      </c>
      <c r="K7" s="28" t="s">
        <v>367</v>
      </c>
      <c r="L7" s="28" t="s">
        <v>367</v>
      </c>
      <c r="M7" s="28" t="s">
        <v>367</v>
      </c>
      <c r="N7" s="28" t="s">
        <v>367</v>
      </c>
      <c r="O7" s="28" t="s">
        <v>367</v>
      </c>
      <c r="P7" s="28" t="s">
        <v>367</v>
      </c>
      <c r="Q7" s="28" t="s">
        <v>367</v>
      </c>
      <c r="R7" s="28" t="s">
        <v>367</v>
      </c>
      <c r="S7" s="28" t="s">
        <v>367</v>
      </c>
      <c r="T7" s="28" t="s">
        <v>367</v>
      </c>
      <c r="U7" s="28" t="s">
        <v>367</v>
      </c>
      <c r="V7" s="28" t="s">
        <v>367</v>
      </c>
      <c r="W7" s="28" t="s">
        <v>367</v>
      </c>
      <c r="X7" s="28" t="s">
        <v>367</v>
      </c>
      <c r="Y7" s="28" t="s">
        <v>367</v>
      </c>
    </row>
    <row r="8" spans="1:25" s="32" customFormat="1">
      <c r="A8" s="33" t="s">
        <v>319</v>
      </c>
      <c r="B8" s="125"/>
      <c r="C8" s="125"/>
      <c r="D8" s="125"/>
      <c r="E8" s="125"/>
      <c r="F8" s="125"/>
      <c r="G8" s="125"/>
      <c r="H8" s="125"/>
      <c r="I8" s="161"/>
      <c r="J8" s="161"/>
      <c r="K8" s="161"/>
      <c r="L8" s="161"/>
      <c r="M8" s="161"/>
      <c r="N8" s="161"/>
      <c r="O8" s="161"/>
      <c r="P8" s="116">
        <f>SUM(I8:O8)</f>
        <v>0</v>
      </c>
      <c r="Q8" s="161"/>
      <c r="R8" s="116">
        <f>Q8-P8</f>
        <v>0</v>
      </c>
      <c r="S8" s="76"/>
      <c r="T8" s="76"/>
      <c r="U8" s="116">
        <f>IFERROR($R8*(SUM(I8:K8)/$P8),0)</f>
        <v>0</v>
      </c>
      <c r="V8" s="116">
        <f t="shared" ref="V8:V18" si="0">IFERROR($R8*(L8/$P8),0)</f>
        <v>0</v>
      </c>
      <c r="W8" s="116">
        <f t="shared" ref="W8:W18" si="1">IFERROR($R8*(M8/$P8),0)</f>
        <v>0</v>
      </c>
      <c r="X8" s="116">
        <f t="shared" ref="X8:X18" si="2">IFERROR($R8*(N8/$P8),0)</f>
        <v>0</v>
      </c>
      <c r="Y8" s="116">
        <f t="shared" ref="Y8:Y18" si="3">IFERROR($R8*(O8/$P8),0)</f>
        <v>0</v>
      </c>
    </row>
    <row r="9" spans="1:25" s="14" customFormat="1" ht="12.95">
      <c r="A9" s="6">
        <v>1</v>
      </c>
      <c r="B9" s="125" t="s">
        <v>373</v>
      </c>
      <c r="C9" s="125" t="s">
        <v>331</v>
      </c>
      <c r="D9" s="125" t="s">
        <v>374</v>
      </c>
      <c r="E9" s="125" t="s">
        <v>241</v>
      </c>
      <c r="F9" s="125" t="s">
        <v>242</v>
      </c>
      <c r="G9" s="125" t="s">
        <v>243</v>
      </c>
      <c r="H9" s="125" t="s">
        <v>244</v>
      </c>
      <c r="I9" s="161"/>
      <c r="J9" s="161"/>
      <c r="K9" s="161"/>
      <c r="L9" s="161"/>
      <c r="M9" s="161"/>
      <c r="N9" s="161"/>
      <c r="O9" s="161"/>
      <c r="P9" s="116">
        <f>SUM(I9:O9)</f>
        <v>0</v>
      </c>
      <c r="Q9" s="161">
        <v>40</v>
      </c>
      <c r="R9" s="116">
        <f>Q9-P9</f>
        <v>40</v>
      </c>
      <c r="S9" s="76"/>
      <c r="T9" s="76"/>
      <c r="U9" s="116">
        <f>IFERROR($R9*(SUM(I9:K9)/$P9),0)</f>
        <v>0</v>
      </c>
      <c r="V9" s="116">
        <f t="shared" si="0"/>
        <v>0</v>
      </c>
      <c r="W9" s="116">
        <f>IFERROR($R9*(M9/$P9),0)</f>
        <v>0</v>
      </c>
      <c r="X9" s="116">
        <f t="shared" si="2"/>
        <v>0</v>
      </c>
      <c r="Y9" s="116">
        <f t="shared" si="3"/>
        <v>0</v>
      </c>
    </row>
    <row r="10" spans="1:25">
      <c r="A10" s="6">
        <v>2</v>
      </c>
      <c r="B10" s="125" t="s">
        <v>338</v>
      </c>
      <c r="C10" s="125"/>
      <c r="D10" s="125" t="s">
        <v>339</v>
      </c>
      <c r="E10" s="125" t="s">
        <v>241</v>
      </c>
      <c r="F10" s="125" t="s">
        <v>248</v>
      </c>
      <c r="G10" s="125" t="s">
        <v>243</v>
      </c>
      <c r="H10" s="125" t="s">
        <v>127</v>
      </c>
      <c r="I10" s="161"/>
      <c r="J10" s="161"/>
      <c r="K10" s="161"/>
      <c r="L10" s="161"/>
      <c r="M10" s="161"/>
      <c r="N10" s="161"/>
      <c r="O10" s="161"/>
      <c r="P10" s="116">
        <f>SUM(I10:O10)</f>
        <v>0</v>
      </c>
      <c r="Q10" s="161">
        <v>780</v>
      </c>
      <c r="R10" s="116">
        <f t="shared" ref="R10:R18" si="4">Q10-P10</f>
        <v>780</v>
      </c>
      <c r="S10" s="76"/>
      <c r="T10" s="76"/>
      <c r="U10" s="116">
        <f t="shared" ref="U10:U18" si="5">IFERROR($R10*(SUM(I10:K10)/$P10),0)</f>
        <v>0</v>
      </c>
      <c r="V10" s="116">
        <f>IFERROR($R10*(L10/$P10),0)</f>
        <v>0</v>
      </c>
      <c r="W10" s="116">
        <f t="shared" si="1"/>
        <v>0</v>
      </c>
      <c r="X10" s="116">
        <f t="shared" si="2"/>
        <v>0</v>
      </c>
      <c r="Y10" s="116">
        <f t="shared" si="3"/>
        <v>0</v>
      </c>
    </row>
    <row r="11" spans="1:25" s="22" customFormat="1">
      <c r="A11" s="6">
        <v>3</v>
      </c>
      <c r="B11" s="125" t="s">
        <v>375</v>
      </c>
      <c r="C11" s="125"/>
      <c r="D11" s="125" t="s">
        <v>376</v>
      </c>
      <c r="E11" s="125" t="s">
        <v>241</v>
      </c>
      <c r="F11" s="125" t="s">
        <v>248</v>
      </c>
      <c r="G11" s="125" t="s">
        <v>243</v>
      </c>
      <c r="H11" s="125" t="s">
        <v>127</v>
      </c>
      <c r="I11" s="161"/>
      <c r="J11" s="161"/>
      <c r="K11" s="161"/>
      <c r="L11" s="161"/>
      <c r="M11" s="161"/>
      <c r="N11" s="161"/>
      <c r="O11" s="161"/>
      <c r="P11" s="116">
        <f t="shared" ref="P11:P18" si="6">SUM(I11:O11)</f>
        <v>0</v>
      </c>
      <c r="Q11" s="161"/>
      <c r="R11" s="116">
        <f t="shared" si="4"/>
        <v>0</v>
      </c>
      <c r="S11" s="76"/>
      <c r="T11" s="76"/>
      <c r="U11" s="116">
        <f t="shared" si="5"/>
        <v>0</v>
      </c>
      <c r="V11" s="116">
        <f t="shared" si="0"/>
        <v>0</v>
      </c>
      <c r="W11" s="116">
        <f t="shared" si="1"/>
        <v>0</v>
      </c>
      <c r="X11" s="116">
        <f t="shared" si="2"/>
        <v>0</v>
      </c>
      <c r="Y11" s="116">
        <f t="shared" si="3"/>
        <v>0</v>
      </c>
    </row>
    <row r="12" spans="1:25">
      <c r="A12" s="6">
        <v>4</v>
      </c>
      <c r="B12" s="125" t="s">
        <v>377</v>
      </c>
      <c r="C12" s="125"/>
      <c r="D12" s="125" t="s">
        <v>378</v>
      </c>
      <c r="E12" s="125" t="s">
        <v>241</v>
      </c>
      <c r="F12" s="125" t="s">
        <v>248</v>
      </c>
      <c r="G12" s="125" t="s">
        <v>243</v>
      </c>
      <c r="H12" s="125" t="s">
        <v>127</v>
      </c>
      <c r="I12" s="161"/>
      <c r="J12" s="161"/>
      <c r="K12" s="161"/>
      <c r="L12" s="161"/>
      <c r="M12" s="161"/>
      <c r="N12" s="161"/>
      <c r="O12" s="161"/>
      <c r="P12" s="116">
        <f t="shared" si="6"/>
        <v>0</v>
      </c>
      <c r="Q12" s="161"/>
      <c r="R12" s="116">
        <f t="shared" si="4"/>
        <v>0</v>
      </c>
      <c r="S12" s="76"/>
      <c r="T12" s="76"/>
      <c r="U12" s="116">
        <f t="shared" si="5"/>
        <v>0</v>
      </c>
      <c r="V12" s="116">
        <f t="shared" si="0"/>
        <v>0</v>
      </c>
      <c r="W12" s="116">
        <f t="shared" si="1"/>
        <v>0</v>
      </c>
      <c r="X12" s="116">
        <f t="shared" si="2"/>
        <v>0</v>
      </c>
      <c r="Y12" s="116">
        <f t="shared" si="3"/>
        <v>0</v>
      </c>
    </row>
    <row r="13" spans="1:25">
      <c r="A13" s="6">
        <v>5</v>
      </c>
      <c r="B13" s="125"/>
      <c r="C13" s="125"/>
      <c r="D13" s="125"/>
      <c r="E13" s="125"/>
      <c r="F13" s="125"/>
      <c r="G13" s="125"/>
      <c r="H13" s="125"/>
      <c r="I13" s="161"/>
      <c r="J13" s="161"/>
      <c r="K13" s="161"/>
      <c r="L13" s="161"/>
      <c r="M13" s="161"/>
      <c r="N13" s="161"/>
      <c r="O13" s="161"/>
      <c r="P13" s="116">
        <f t="shared" si="6"/>
        <v>0</v>
      </c>
      <c r="Q13" s="161"/>
      <c r="R13" s="116">
        <f t="shared" si="4"/>
        <v>0</v>
      </c>
      <c r="S13" s="76"/>
      <c r="T13" s="76"/>
      <c r="U13" s="116">
        <f t="shared" si="5"/>
        <v>0</v>
      </c>
      <c r="V13" s="116">
        <f t="shared" si="0"/>
        <v>0</v>
      </c>
      <c r="W13" s="116">
        <f t="shared" si="1"/>
        <v>0</v>
      </c>
      <c r="X13" s="116">
        <f t="shared" si="2"/>
        <v>0</v>
      </c>
      <c r="Y13" s="116">
        <f t="shared" si="3"/>
        <v>0</v>
      </c>
    </row>
    <row r="14" spans="1:25">
      <c r="A14" s="6">
        <v>6</v>
      </c>
      <c r="B14" s="125"/>
      <c r="C14" s="125"/>
      <c r="D14" s="125"/>
      <c r="E14" s="125"/>
      <c r="F14" s="125"/>
      <c r="G14" s="125"/>
      <c r="H14" s="125"/>
      <c r="I14" s="161"/>
      <c r="J14" s="161"/>
      <c r="K14" s="161"/>
      <c r="L14" s="161"/>
      <c r="M14" s="161"/>
      <c r="N14" s="161"/>
      <c r="O14" s="161"/>
      <c r="P14" s="116">
        <f t="shared" si="6"/>
        <v>0</v>
      </c>
      <c r="Q14" s="161"/>
      <c r="R14" s="116">
        <f t="shared" si="4"/>
        <v>0</v>
      </c>
      <c r="S14" s="76"/>
      <c r="T14" s="76"/>
      <c r="U14" s="116">
        <f t="shared" si="5"/>
        <v>0</v>
      </c>
      <c r="V14" s="116">
        <f t="shared" si="0"/>
        <v>0</v>
      </c>
      <c r="W14" s="116">
        <f t="shared" si="1"/>
        <v>0</v>
      </c>
      <c r="X14" s="116">
        <f t="shared" si="2"/>
        <v>0</v>
      </c>
      <c r="Y14" s="116">
        <f t="shared" si="3"/>
        <v>0</v>
      </c>
    </row>
    <row r="15" spans="1:25">
      <c r="A15" s="6">
        <v>7</v>
      </c>
      <c r="B15" s="125"/>
      <c r="C15" s="125"/>
      <c r="D15" s="125"/>
      <c r="E15" s="125"/>
      <c r="F15" s="125"/>
      <c r="G15" s="125"/>
      <c r="H15" s="125"/>
      <c r="I15" s="161"/>
      <c r="J15" s="161"/>
      <c r="K15" s="161"/>
      <c r="L15" s="161"/>
      <c r="M15" s="161"/>
      <c r="N15" s="161"/>
      <c r="O15" s="161"/>
      <c r="P15" s="116">
        <f t="shared" si="6"/>
        <v>0</v>
      </c>
      <c r="Q15" s="161"/>
      <c r="R15" s="116">
        <f t="shared" si="4"/>
        <v>0</v>
      </c>
      <c r="S15" s="76"/>
      <c r="T15" s="76"/>
      <c r="U15" s="116">
        <f t="shared" si="5"/>
        <v>0</v>
      </c>
      <c r="V15" s="116">
        <f t="shared" si="0"/>
        <v>0</v>
      </c>
      <c r="W15" s="116">
        <f t="shared" si="1"/>
        <v>0</v>
      </c>
      <c r="X15" s="116">
        <f t="shared" si="2"/>
        <v>0</v>
      </c>
      <c r="Y15" s="116">
        <f t="shared" si="3"/>
        <v>0</v>
      </c>
    </row>
    <row r="16" spans="1:25">
      <c r="A16" s="6">
        <v>8</v>
      </c>
      <c r="B16" s="125"/>
      <c r="C16" s="125"/>
      <c r="D16" s="125"/>
      <c r="E16" s="125"/>
      <c r="F16" s="125"/>
      <c r="G16" s="125"/>
      <c r="H16" s="125"/>
      <c r="I16" s="161"/>
      <c r="J16" s="161"/>
      <c r="K16" s="161"/>
      <c r="L16" s="161"/>
      <c r="M16" s="161"/>
      <c r="N16" s="161"/>
      <c r="O16" s="161"/>
      <c r="P16" s="116">
        <f t="shared" si="6"/>
        <v>0</v>
      </c>
      <c r="Q16" s="161"/>
      <c r="R16" s="116">
        <f t="shared" si="4"/>
        <v>0</v>
      </c>
      <c r="S16" s="76"/>
      <c r="T16" s="76"/>
      <c r="U16" s="116">
        <f t="shared" si="5"/>
        <v>0</v>
      </c>
      <c r="V16" s="116">
        <f t="shared" si="0"/>
        <v>0</v>
      </c>
      <c r="W16" s="116">
        <f t="shared" si="1"/>
        <v>0</v>
      </c>
      <c r="X16" s="116">
        <f t="shared" si="2"/>
        <v>0</v>
      </c>
      <c r="Y16" s="116">
        <f t="shared" si="3"/>
        <v>0</v>
      </c>
    </row>
    <row r="17" spans="1:25">
      <c r="A17" s="6">
        <v>9</v>
      </c>
      <c r="B17" s="125"/>
      <c r="C17" s="125"/>
      <c r="D17" s="125"/>
      <c r="E17" s="125"/>
      <c r="F17" s="125"/>
      <c r="G17" s="125"/>
      <c r="H17" s="125"/>
      <c r="I17" s="161"/>
      <c r="J17" s="161"/>
      <c r="K17" s="161"/>
      <c r="L17" s="161"/>
      <c r="M17" s="161"/>
      <c r="N17" s="161"/>
      <c r="O17" s="161"/>
      <c r="P17" s="116">
        <f t="shared" si="6"/>
        <v>0</v>
      </c>
      <c r="Q17" s="161"/>
      <c r="R17" s="116">
        <f t="shared" si="4"/>
        <v>0</v>
      </c>
      <c r="S17" s="76"/>
      <c r="T17" s="76"/>
      <c r="U17" s="116">
        <f t="shared" si="5"/>
        <v>0</v>
      </c>
      <c r="V17" s="116">
        <f t="shared" si="0"/>
        <v>0</v>
      </c>
      <c r="W17" s="116">
        <f t="shared" si="1"/>
        <v>0</v>
      </c>
      <c r="X17" s="116">
        <f t="shared" si="2"/>
        <v>0</v>
      </c>
      <c r="Y17" s="116">
        <f t="shared" si="3"/>
        <v>0</v>
      </c>
    </row>
    <row r="18" spans="1:25">
      <c r="A18" s="6">
        <v>10</v>
      </c>
      <c r="B18" s="125"/>
      <c r="C18" s="125"/>
      <c r="D18" s="125"/>
      <c r="E18" s="125"/>
      <c r="F18" s="125"/>
      <c r="G18" s="125"/>
      <c r="H18" s="125"/>
      <c r="I18" s="161"/>
      <c r="J18" s="161"/>
      <c r="K18" s="161"/>
      <c r="L18" s="161"/>
      <c r="M18" s="161"/>
      <c r="N18" s="161"/>
      <c r="O18" s="161"/>
      <c r="P18" s="116">
        <f t="shared" si="6"/>
        <v>0</v>
      </c>
      <c r="Q18" s="161"/>
      <c r="R18" s="116">
        <f t="shared" si="4"/>
        <v>0</v>
      </c>
      <c r="S18" s="76"/>
      <c r="T18" s="76"/>
      <c r="U18" s="116">
        <f t="shared" si="5"/>
        <v>0</v>
      </c>
      <c r="V18" s="116">
        <f t="shared" si="0"/>
        <v>0</v>
      </c>
      <c r="W18" s="116">
        <f t="shared" si="1"/>
        <v>0</v>
      </c>
      <c r="X18" s="116">
        <f t="shared" si="2"/>
        <v>0</v>
      </c>
      <c r="Y18" s="116">
        <f t="shared" si="3"/>
        <v>0</v>
      </c>
    </row>
    <row r="19" spans="1:25">
      <c r="P19" s="36"/>
    </row>
  </sheetData>
  <conditionalFormatting sqref="I5:O5 Q5:Y5">
    <cfRule type="containsText" dxfId="31" priority="1" operator="containsText" text="Post Forecast">
      <formula>NOT(ISERROR(SEARCH("Post Forecast",I5)))</formula>
    </cfRule>
    <cfRule type="containsText" dxfId="30" priority="2" operator="containsText" text="Forecast">
      <formula>NOT(ISERROR(SEARCH("Forecast",I5)))</formula>
    </cfRule>
    <cfRule type="containsText" dxfId="29" priority="3" operator="containsText" text="Pre Fcst">
      <formula>NOT(ISERROR(SEARCH("Pre Fcst",I5)))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7A3A015-9F5E-4E3E-8B1E-A8FE66715C87}">
          <x14:formula1>
            <xm:f>Lists!$C$7:$C$13</xm:f>
          </x14:formula1>
          <xm:sqref>F9:F12</xm:sqref>
        </x14:dataValidation>
        <x14:dataValidation type="list" allowBlank="1" showInputMessage="1" showErrorMessage="1" xr:uid="{9EC34D4B-57A0-48DA-AFA8-96A9EC949A75}">
          <x14:formula1>
            <xm:f>Lists!$B$7:$B$9</xm:f>
          </x14:formula1>
          <xm:sqref>E9:E12</xm:sqref>
        </x14:dataValidation>
        <x14:dataValidation type="list" allowBlank="1" showInputMessage="1" showErrorMessage="1" xr:uid="{EC9AAF98-8501-4A2F-A6C2-CB10DDF10E1A}">
          <x14:formula1>
            <xm:f>Lists!$D$7:$D$12</xm:f>
          </x14:formula1>
          <xm:sqref>G9:G18</xm:sqref>
        </x14:dataValidation>
        <x14:dataValidation type="list" allowBlank="1" showInputMessage="1" showErrorMessage="1" xr:uid="{CF0E2554-1A39-47D2-A79B-45C156196E73}">
          <x14:formula1>
            <xm:f>Lists!$E$7:$E$12</xm:f>
          </x14:formula1>
          <xm:sqref>H9:H18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6D30-48C1-499D-BF7A-F4809F79D5F1}">
  <sheetPr>
    <tabColor rgb="FFFFDB8E"/>
  </sheetPr>
  <dimension ref="A1:W158"/>
  <sheetViews>
    <sheetView zoomScale="80" zoomScaleNormal="80" workbookViewId="0"/>
  </sheetViews>
  <sheetFormatPr defaultColWidth="8.7109375" defaultRowHeight="14.45"/>
  <cols>
    <col min="1" max="3" width="15.42578125" style="18" customWidth="1"/>
    <col min="4" max="4" width="31.5703125" style="18" customWidth="1"/>
    <col min="5" max="8" width="25" style="18" customWidth="1"/>
    <col min="9" max="23" width="15.42578125" style="18" customWidth="1"/>
    <col min="24" max="16384" width="8.7109375" style="18"/>
  </cols>
  <sheetData>
    <row r="1" spans="1:23" s="1" customFormat="1" ht="30.95">
      <c r="A1" s="126" t="e">
        <f ca="1">RIGHT(CELL("filename", A1), LEN(CELL("filename", A1)) - SEARCH("]", CELL("filename", A1)))</f>
        <v>#VALUE!</v>
      </c>
      <c r="E1" s="5"/>
      <c r="F1" s="5"/>
      <c r="G1" s="5"/>
      <c r="H1" s="5"/>
    </row>
    <row r="2" spans="1:23" s="61" customFormat="1">
      <c r="A2" s="23" t="s">
        <v>379</v>
      </c>
      <c r="B2" s="42"/>
      <c r="C2" s="42"/>
      <c r="D2" s="43"/>
      <c r="E2" s="68"/>
      <c r="F2" s="68"/>
      <c r="G2" s="68"/>
      <c r="H2" s="68"/>
      <c r="I2" s="44"/>
      <c r="J2" s="44"/>
      <c r="K2" s="45"/>
      <c r="L2" s="45"/>
      <c r="M2" s="45"/>
      <c r="N2" s="45"/>
      <c r="O2" s="45"/>
      <c r="P2" s="45"/>
      <c r="Q2" s="45"/>
      <c r="R2" s="45"/>
      <c r="S2" s="45"/>
      <c r="T2" s="45"/>
      <c r="U2" s="45"/>
      <c r="V2" s="45"/>
      <c r="W2" s="45"/>
    </row>
    <row r="3" spans="1:23" s="61" customFormat="1" ht="12.95">
      <c r="A3" s="42"/>
      <c r="B3" s="42"/>
      <c r="C3" s="42"/>
      <c r="D3" s="43"/>
      <c r="E3" s="68"/>
      <c r="F3" s="68"/>
      <c r="G3" s="68"/>
      <c r="H3" s="68"/>
      <c r="I3" s="46"/>
      <c r="J3" s="46"/>
      <c r="K3" s="45"/>
      <c r="L3" s="45"/>
      <c r="M3" s="45"/>
      <c r="N3" s="45"/>
      <c r="O3" s="45"/>
      <c r="P3" s="45"/>
      <c r="Q3" s="45"/>
      <c r="R3" s="45"/>
      <c r="S3" s="45"/>
      <c r="T3" s="45"/>
      <c r="U3" s="45"/>
      <c r="V3" s="45"/>
      <c r="W3" s="45"/>
    </row>
    <row r="4" spans="1:23" s="61" customFormat="1" ht="12.95">
      <c r="A4" s="42" t="s">
        <v>298</v>
      </c>
      <c r="B4" s="36">
        <f>'Inputs - Allowed'!B4</f>
        <v>0</v>
      </c>
      <c r="C4" s="36"/>
      <c r="D4" s="43"/>
      <c r="E4" s="68"/>
      <c r="F4" s="68"/>
      <c r="G4" s="68"/>
      <c r="H4" s="68"/>
      <c r="I4" s="46"/>
      <c r="J4" s="46"/>
      <c r="K4" s="45"/>
      <c r="L4" s="45"/>
      <c r="M4" s="45"/>
      <c r="N4" s="45"/>
      <c r="O4" s="45"/>
      <c r="P4" s="45"/>
      <c r="Q4" s="45"/>
      <c r="R4" s="45"/>
      <c r="S4" s="45"/>
      <c r="T4" s="45"/>
      <c r="U4" s="45"/>
      <c r="V4" s="45"/>
      <c r="W4" s="45"/>
    </row>
    <row r="5" spans="1:23" s="61" customFormat="1" ht="12.95">
      <c r="A5" s="42"/>
      <c r="B5" s="42"/>
      <c r="C5" s="42"/>
      <c r="D5" s="43"/>
      <c r="E5" s="68"/>
      <c r="F5" s="68"/>
      <c r="G5" s="68"/>
      <c r="H5" s="68"/>
      <c r="I5" s="46"/>
      <c r="J5" s="46"/>
      <c r="K5" s="45"/>
      <c r="L5" s="45"/>
      <c r="M5" s="45"/>
      <c r="N5" s="45"/>
      <c r="O5" s="45"/>
      <c r="P5" s="45"/>
      <c r="Q5" s="45"/>
      <c r="R5" s="45"/>
      <c r="S5" s="45"/>
      <c r="T5" s="45"/>
      <c r="U5" s="45"/>
      <c r="V5" s="45"/>
      <c r="W5" s="45"/>
    </row>
    <row r="6" spans="1:23" s="62" customFormat="1" ht="39">
      <c r="A6" s="52"/>
      <c r="B6" s="38" t="s">
        <v>112</v>
      </c>
      <c r="C6" s="28" t="s">
        <v>115</v>
      </c>
      <c r="D6" s="38" t="s">
        <v>117</v>
      </c>
      <c r="E6" s="38" t="s">
        <v>119</v>
      </c>
      <c r="F6" s="38" t="s">
        <v>121</v>
      </c>
      <c r="G6" s="38" t="s">
        <v>124</v>
      </c>
      <c r="H6" s="38" t="s">
        <v>127</v>
      </c>
      <c r="I6" s="53" t="s">
        <v>130</v>
      </c>
      <c r="J6" s="53" t="s">
        <v>132</v>
      </c>
      <c r="K6" s="28" t="s">
        <v>145</v>
      </c>
      <c r="L6" s="38" t="s">
        <v>147</v>
      </c>
      <c r="M6" s="38" t="s">
        <v>149</v>
      </c>
      <c r="N6" s="38" t="s">
        <v>151</v>
      </c>
      <c r="O6" s="38" t="s">
        <v>154</v>
      </c>
      <c r="P6" s="38" t="s">
        <v>304</v>
      </c>
      <c r="Q6" s="38" t="s">
        <v>190</v>
      </c>
      <c r="R6" s="38" t="s">
        <v>193</v>
      </c>
      <c r="S6" s="38" t="s">
        <v>195</v>
      </c>
      <c r="T6" s="38" t="s">
        <v>197</v>
      </c>
      <c r="U6" s="38" t="s">
        <v>199</v>
      </c>
      <c r="V6" s="38" t="s">
        <v>380</v>
      </c>
      <c r="W6" s="38" t="s">
        <v>309</v>
      </c>
    </row>
    <row r="7" spans="1:23" s="62" customFormat="1" ht="26.1">
      <c r="A7" s="52" t="s">
        <v>111</v>
      </c>
      <c r="B7" s="38"/>
      <c r="C7" s="38"/>
      <c r="D7" s="38"/>
      <c r="E7" s="38" t="s">
        <v>119</v>
      </c>
      <c r="F7" s="38" t="s">
        <v>310</v>
      </c>
      <c r="G7" s="28" t="s">
        <v>311</v>
      </c>
      <c r="H7" s="28"/>
      <c r="I7" s="53" t="s">
        <v>313</v>
      </c>
      <c r="J7" s="53" t="s">
        <v>314</v>
      </c>
      <c r="K7" s="38" t="s">
        <v>153</v>
      </c>
      <c r="L7" s="38" t="s">
        <v>316</v>
      </c>
      <c r="M7" s="38" t="s">
        <v>153</v>
      </c>
      <c r="N7" s="38" t="s">
        <v>153</v>
      </c>
      <c r="O7" s="38" t="s">
        <v>316</v>
      </c>
      <c r="P7" s="38" t="s">
        <v>316</v>
      </c>
      <c r="Q7" s="38" t="s">
        <v>381</v>
      </c>
      <c r="R7" s="38" t="s">
        <v>316</v>
      </c>
      <c r="S7" s="38" t="s">
        <v>316</v>
      </c>
      <c r="T7" s="38" t="s">
        <v>382</v>
      </c>
      <c r="U7" s="38" t="s">
        <v>383</v>
      </c>
      <c r="V7" s="38" t="s">
        <v>367</v>
      </c>
      <c r="W7" s="38" t="s">
        <v>318</v>
      </c>
    </row>
    <row r="8" spans="1:23" s="63" customFormat="1">
      <c r="A8" s="55" t="s">
        <v>319</v>
      </c>
      <c r="B8" s="129" t="s">
        <v>326</v>
      </c>
      <c r="C8" s="129"/>
      <c r="D8" s="129" t="s">
        <v>328</v>
      </c>
      <c r="E8" s="129" t="s">
        <v>241</v>
      </c>
      <c r="F8" s="129" t="s">
        <v>242</v>
      </c>
      <c r="G8" s="129" t="s">
        <v>243</v>
      </c>
      <c r="H8" s="129" t="s">
        <v>244</v>
      </c>
      <c r="I8" s="129" t="s">
        <v>238</v>
      </c>
      <c r="J8" s="129" t="s">
        <v>246</v>
      </c>
      <c r="K8" s="161">
        <v>509000</v>
      </c>
      <c r="L8" s="161" t="s">
        <v>329</v>
      </c>
      <c r="M8" s="161">
        <v>3000</v>
      </c>
      <c r="N8" s="161"/>
      <c r="O8" s="161" t="s">
        <v>329</v>
      </c>
      <c r="P8" s="161" t="s">
        <v>329</v>
      </c>
      <c r="Q8" s="161">
        <v>1</v>
      </c>
      <c r="R8" s="161">
        <v>16</v>
      </c>
      <c r="S8" s="161">
        <v>0</v>
      </c>
      <c r="T8" s="161"/>
      <c r="U8" s="163">
        <v>46112</v>
      </c>
      <c r="V8" s="116">
        <f t="shared" ref="V8:V39" si="0">MIN(-(M8*R8*Q8+S8*K8+S8*T8*M8)*10^-6,0)</f>
        <v>-4.8000000000000001E-2</v>
      </c>
      <c r="W8" s="36" t="b">
        <f t="shared" ref="W8:W39" si="1">L8=P8</f>
        <v>1</v>
      </c>
    </row>
    <row r="9" spans="1:23" s="61" customFormat="1" ht="12.95">
      <c r="A9" s="42">
        <v>1</v>
      </c>
      <c r="B9" s="129" t="s">
        <v>384</v>
      </c>
      <c r="C9" s="129" t="s">
        <v>327</v>
      </c>
      <c r="D9" s="129" t="s">
        <v>385</v>
      </c>
      <c r="E9" s="129" t="s">
        <v>241</v>
      </c>
      <c r="F9" s="129" t="s">
        <v>242</v>
      </c>
      <c r="G9" s="129" t="s">
        <v>243</v>
      </c>
      <c r="H9" s="129" t="s">
        <v>244</v>
      </c>
      <c r="I9" s="129" t="s">
        <v>238</v>
      </c>
      <c r="J9" s="129" t="s">
        <v>246</v>
      </c>
      <c r="K9" s="161">
        <v>2730000</v>
      </c>
      <c r="L9" s="161" t="s">
        <v>329</v>
      </c>
      <c r="M9" s="161">
        <v>831000</v>
      </c>
      <c r="N9" s="161"/>
      <c r="O9" s="161" t="s">
        <v>329</v>
      </c>
      <c r="P9" s="161" t="s">
        <v>329</v>
      </c>
      <c r="Q9" s="161">
        <v>6</v>
      </c>
      <c r="R9" s="161">
        <v>10</v>
      </c>
      <c r="S9" s="161">
        <v>0</v>
      </c>
      <c r="T9" s="161">
        <v>36</v>
      </c>
      <c r="U9" s="163">
        <v>46843</v>
      </c>
      <c r="V9" s="116">
        <f>MIN(-(M9*R9*Q9+S9*K9+S9*T9*M9)*10^-6,0)</f>
        <v>-49.86</v>
      </c>
      <c r="W9" s="36" t="b">
        <f t="shared" si="1"/>
        <v>1</v>
      </c>
    </row>
    <row r="10" spans="1:23">
      <c r="A10" s="42">
        <v>2</v>
      </c>
      <c r="B10" s="129" t="s">
        <v>384</v>
      </c>
      <c r="C10" s="129" t="s">
        <v>327</v>
      </c>
      <c r="D10" s="129" t="s">
        <v>385</v>
      </c>
      <c r="E10" s="129" t="s">
        <v>241</v>
      </c>
      <c r="F10" s="129" t="s">
        <v>242</v>
      </c>
      <c r="G10" s="129" t="s">
        <v>243</v>
      </c>
      <c r="H10" s="129" t="s">
        <v>244</v>
      </c>
      <c r="I10" s="129" t="s">
        <v>238</v>
      </c>
      <c r="J10" s="129" t="s">
        <v>246</v>
      </c>
      <c r="K10" s="161">
        <v>2730000</v>
      </c>
      <c r="L10" s="161" t="s">
        <v>329</v>
      </c>
      <c r="M10" s="161">
        <v>831000</v>
      </c>
      <c r="N10" s="161"/>
      <c r="O10" s="161" t="s">
        <v>329</v>
      </c>
      <c r="P10" s="161" t="s">
        <v>329</v>
      </c>
      <c r="Q10" s="161">
        <v>12</v>
      </c>
      <c r="R10" s="161">
        <v>5</v>
      </c>
      <c r="S10" s="161"/>
      <c r="T10" s="161">
        <v>36</v>
      </c>
      <c r="U10" s="163">
        <v>47573</v>
      </c>
      <c r="V10" s="116">
        <f t="shared" si="0"/>
        <v>-49.86</v>
      </c>
      <c r="W10" s="36" t="b">
        <f t="shared" si="1"/>
        <v>1</v>
      </c>
    </row>
    <row r="11" spans="1:23" s="22" customFormat="1">
      <c r="A11" s="42">
        <v>3</v>
      </c>
      <c r="B11" s="129"/>
      <c r="C11" s="129"/>
      <c r="D11" s="129"/>
      <c r="E11" s="129"/>
      <c r="F11" s="129"/>
      <c r="G11" s="129"/>
      <c r="H11" s="129"/>
      <c r="I11" s="129"/>
      <c r="J11" s="129"/>
      <c r="K11" s="161"/>
      <c r="L11" s="161"/>
      <c r="M11" s="161"/>
      <c r="N11" s="161"/>
      <c r="O11" s="161"/>
      <c r="P11" s="161"/>
      <c r="Q11" s="161"/>
      <c r="R11" s="161"/>
      <c r="S11" s="161"/>
      <c r="T11" s="161"/>
      <c r="U11" s="163"/>
      <c r="V11" s="116">
        <f t="shared" si="0"/>
        <v>0</v>
      </c>
      <c r="W11" s="36" t="b">
        <f t="shared" si="1"/>
        <v>1</v>
      </c>
    </row>
    <row r="12" spans="1:23">
      <c r="A12" s="42">
        <v>4</v>
      </c>
      <c r="B12" s="129"/>
      <c r="C12" s="129"/>
      <c r="D12" s="129"/>
      <c r="E12" s="129"/>
      <c r="F12" s="129"/>
      <c r="G12" s="129"/>
      <c r="H12" s="129"/>
      <c r="I12" s="129"/>
      <c r="J12" s="129"/>
      <c r="K12" s="161"/>
      <c r="L12" s="161"/>
      <c r="M12" s="161"/>
      <c r="N12" s="161"/>
      <c r="O12" s="161"/>
      <c r="P12" s="161"/>
      <c r="Q12" s="161"/>
      <c r="R12" s="161"/>
      <c r="S12" s="161"/>
      <c r="T12" s="161"/>
      <c r="U12" s="163"/>
      <c r="V12" s="116">
        <f t="shared" si="0"/>
        <v>0</v>
      </c>
      <c r="W12" s="36" t="b">
        <f t="shared" si="1"/>
        <v>1</v>
      </c>
    </row>
    <row r="13" spans="1:23">
      <c r="A13" s="42">
        <v>5</v>
      </c>
      <c r="B13" s="129"/>
      <c r="C13" s="129"/>
      <c r="D13" s="129"/>
      <c r="E13" s="129"/>
      <c r="F13" s="129"/>
      <c r="G13" s="129"/>
      <c r="H13" s="129"/>
      <c r="I13" s="129"/>
      <c r="J13" s="129"/>
      <c r="K13" s="161"/>
      <c r="L13" s="161"/>
      <c r="M13" s="161"/>
      <c r="N13" s="161"/>
      <c r="O13" s="161"/>
      <c r="P13" s="161"/>
      <c r="Q13" s="161"/>
      <c r="R13" s="161"/>
      <c r="S13" s="161"/>
      <c r="T13" s="161"/>
      <c r="U13" s="163"/>
      <c r="V13" s="116">
        <f t="shared" si="0"/>
        <v>0</v>
      </c>
      <c r="W13" s="36" t="b">
        <f t="shared" si="1"/>
        <v>1</v>
      </c>
    </row>
    <row r="14" spans="1:23">
      <c r="A14" s="42">
        <v>6</v>
      </c>
      <c r="B14" s="129"/>
      <c r="C14" s="129"/>
      <c r="D14" s="129"/>
      <c r="E14" s="129"/>
      <c r="F14" s="129"/>
      <c r="G14" s="129"/>
      <c r="H14" s="129"/>
      <c r="I14" s="129"/>
      <c r="J14" s="129"/>
      <c r="K14" s="161"/>
      <c r="L14" s="161"/>
      <c r="M14" s="161"/>
      <c r="N14" s="161"/>
      <c r="O14" s="161"/>
      <c r="P14" s="161"/>
      <c r="Q14" s="161"/>
      <c r="R14" s="161"/>
      <c r="S14" s="161"/>
      <c r="T14" s="161"/>
      <c r="U14" s="163"/>
      <c r="V14" s="116">
        <f t="shared" si="0"/>
        <v>0</v>
      </c>
      <c r="W14" s="36" t="b">
        <f t="shared" si="1"/>
        <v>1</v>
      </c>
    </row>
    <row r="15" spans="1:23">
      <c r="A15" s="42">
        <v>7</v>
      </c>
      <c r="B15" s="129"/>
      <c r="C15" s="129"/>
      <c r="D15" s="129"/>
      <c r="E15" s="129"/>
      <c r="F15" s="129"/>
      <c r="G15" s="129"/>
      <c r="H15" s="129"/>
      <c r="I15" s="129"/>
      <c r="J15" s="129"/>
      <c r="K15" s="161"/>
      <c r="L15" s="161"/>
      <c r="M15" s="161"/>
      <c r="N15" s="161"/>
      <c r="O15" s="161"/>
      <c r="P15" s="161"/>
      <c r="Q15" s="161"/>
      <c r="R15" s="161"/>
      <c r="S15" s="161"/>
      <c r="T15" s="161"/>
      <c r="U15" s="163"/>
      <c r="V15" s="116">
        <f t="shared" si="0"/>
        <v>0</v>
      </c>
      <c r="W15" s="36" t="b">
        <f t="shared" si="1"/>
        <v>1</v>
      </c>
    </row>
    <row r="16" spans="1:23">
      <c r="A16" s="42">
        <v>8</v>
      </c>
      <c r="B16" s="129"/>
      <c r="C16" s="129"/>
      <c r="D16" s="129"/>
      <c r="E16" s="129"/>
      <c r="F16" s="129"/>
      <c r="G16" s="129"/>
      <c r="H16" s="129"/>
      <c r="I16" s="129"/>
      <c r="J16" s="129"/>
      <c r="K16" s="161"/>
      <c r="L16" s="161"/>
      <c r="M16" s="161"/>
      <c r="N16" s="161"/>
      <c r="O16" s="161"/>
      <c r="P16" s="161"/>
      <c r="Q16" s="161"/>
      <c r="R16" s="161"/>
      <c r="S16" s="161"/>
      <c r="T16" s="161"/>
      <c r="U16" s="163"/>
      <c r="V16" s="116">
        <f t="shared" si="0"/>
        <v>0</v>
      </c>
      <c r="W16" s="36" t="b">
        <f t="shared" si="1"/>
        <v>1</v>
      </c>
    </row>
    <row r="17" spans="1:23">
      <c r="A17" s="42">
        <v>9</v>
      </c>
      <c r="B17" s="129"/>
      <c r="C17" s="129"/>
      <c r="D17" s="129"/>
      <c r="E17" s="129"/>
      <c r="F17" s="129"/>
      <c r="G17" s="129"/>
      <c r="H17" s="129"/>
      <c r="I17" s="129"/>
      <c r="J17" s="129"/>
      <c r="K17" s="161"/>
      <c r="L17" s="161"/>
      <c r="M17" s="161"/>
      <c r="N17" s="161"/>
      <c r="O17" s="161"/>
      <c r="P17" s="161"/>
      <c r="Q17" s="161"/>
      <c r="R17" s="161"/>
      <c r="S17" s="161"/>
      <c r="T17" s="161"/>
      <c r="U17" s="163"/>
      <c r="V17" s="116">
        <f t="shared" si="0"/>
        <v>0</v>
      </c>
      <c r="W17" s="36" t="b">
        <f t="shared" si="1"/>
        <v>1</v>
      </c>
    </row>
    <row r="18" spans="1:23">
      <c r="A18" s="42">
        <v>10</v>
      </c>
      <c r="B18" s="129"/>
      <c r="C18" s="129"/>
      <c r="D18" s="129"/>
      <c r="E18" s="129"/>
      <c r="F18" s="129"/>
      <c r="G18" s="129"/>
      <c r="H18" s="129"/>
      <c r="I18" s="129"/>
      <c r="J18" s="129"/>
      <c r="K18" s="161"/>
      <c r="L18" s="161"/>
      <c r="M18" s="161"/>
      <c r="N18" s="161"/>
      <c r="O18" s="161"/>
      <c r="P18" s="161"/>
      <c r="Q18" s="161"/>
      <c r="R18" s="161"/>
      <c r="S18" s="161"/>
      <c r="T18" s="161"/>
      <c r="U18" s="163"/>
      <c r="V18" s="116">
        <f t="shared" si="0"/>
        <v>0</v>
      </c>
      <c r="W18" s="36" t="b">
        <f t="shared" si="1"/>
        <v>1</v>
      </c>
    </row>
    <row r="19" spans="1:23">
      <c r="A19" s="42">
        <v>11</v>
      </c>
      <c r="B19" s="129"/>
      <c r="C19" s="129"/>
      <c r="D19" s="129"/>
      <c r="E19" s="129"/>
      <c r="F19" s="129"/>
      <c r="G19" s="129"/>
      <c r="H19" s="129"/>
      <c r="I19" s="129"/>
      <c r="J19" s="129"/>
      <c r="K19" s="161"/>
      <c r="L19" s="161"/>
      <c r="M19" s="161"/>
      <c r="N19" s="161"/>
      <c r="O19" s="161"/>
      <c r="P19" s="161"/>
      <c r="Q19" s="161"/>
      <c r="R19" s="161"/>
      <c r="S19" s="161"/>
      <c r="T19" s="161"/>
      <c r="U19" s="163"/>
      <c r="V19" s="116">
        <f t="shared" si="0"/>
        <v>0</v>
      </c>
      <c r="W19" s="36" t="b">
        <f t="shared" si="1"/>
        <v>1</v>
      </c>
    </row>
    <row r="20" spans="1:23">
      <c r="A20" s="42">
        <v>12</v>
      </c>
      <c r="B20" s="129"/>
      <c r="C20" s="129"/>
      <c r="D20" s="129"/>
      <c r="E20" s="129"/>
      <c r="F20" s="129"/>
      <c r="G20" s="129"/>
      <c r="H20" s="129"/>
      <c r="I20" s="129"/>
      <c r="J20" s="129"/>
      <c r="K20" s="161"/>
      <c r="L20" s="161"/>
      <c r="M20" s="161"/>
      <c r="N20" s="161"/>
      <c r="O20" s="161"/>
      <c r="P20" s="161"/>
      <c r="Q20" s="161"/>
      <c r="R20" s="161"/>
      <c r="S20" s="161"/>
      <c r="T20" s="161"/>
      <c r="U20" s="163"/>
      <c r="V20" s="116">
        <f t="shared" si="0"/>
        <v>0</v>
      </c>
      <c r="W20" s="36" t="b">
        <f t="shared" si="1"/>
        <v>1</v>
      </c>
    </row>
    <row r="21" spans="1:23">
      <c r="A21" s="42">
        <v>13</v>
      </c>
      <c r="B21" s="129"/>
      <c r="C21" s="129"/>
      <c r="D21" s="129"/>
      <c r="E21" s="129"/>
      <c r="F21" s="129"/>
      <c r="G21" s="129"/>
      <c r="H21" s="129"/>
      <c r="I21" s="129"/>
      <c r="J21" s="129"/>
      <c r="K21" s="161"/>
      <c r="L21" s="161"/>
      <c r="M21" s="161"/>
      <c r="N21" s="161"/>
      <c r="O21" s="161"/>
      <c r="P21" s="161"/>
      <c r="Q21" s="161"/>
      <c r="R21" s="161"/>
      <c r="S21" s="161"/>
      <c r="T21" s="161"/>
      <c r="U21" s="163"/>
      <c r="V21" s="116">
        <f t="shared" si="0"/>
        <v>0</v>
      </c>
      <c r="W21" s="36" t="b">
        <f t="shared" si="1"/>
        <v>1</v>
      </c>
    </row>
    <row r="22" spans="1:23">
      <c r="A22" s="42">
        <v>14</v>
      </c>
      <c r="B22" s="129"/>
      <c r="C22" s="129"/>
      <c r="D22" s="129"/>
      <c r="E22" s="129"/>
      <c r="F22" s="129"/>
      <c r="G22" s="129"/>
      <c r="H22" s="129"/>
      <c r="I22" s="129"/>
      <c r="J22" s="129"/>
      <c r="K22" s="161"/>
      <c r="L22" s="161"/>
      <c r="M22" s="161"/>
      <c r="N22" s="161"/>
      <c r="O22" s="161"/>
      <c r="P22" s="161"/>
      <c r="Q22" s="161"/>
      <c r="R22" s="161"/>
      <c r="S22" s="161"/>
      <c r="T22" s="161"/>
      <c r="U22" s="163"/>
      <c r="V22" s="116">
        <f t="shared" si="0"/>
        <v>0</v>
      </c>
      <c r="W22" s="36" t="b">
        <f t="shared" si="1"/>
        <v>1</v>
      </c>
    </row>
    <row r="23" spans="1:23">
      <c r="A23" s="42">
        <v>15</v>
      </c>
      <c r="B23" s="129"/>
      <c r="C23" s="129"/>
      <c r="D23" s="129"/>
      <c r="E23" s="129"/>
      <c r="F23" s="129"/>
      <c r="G23" s="129"/>
      <c r="H23" s="129"/>
      <c r="I23" s="129"/>
      <c r="J23" s="129"/>
      <c r="K23" s="161"/>
      <c r="L23" s="161"/>
      <c r="M23" s="161"/>
      <c r="N23" s="161"/>
      <c r="O23" s="161"/>
      <c r="P23" s="161"/>
      <c r="Q23" s="161"/>
      <c r="R23" s="161"/>
      <c r="S23" s="161"/>
      <c r="T23" s="161"/>
      <c r="U23" s="163"/>
      <c r="V23" s="116">
        <f t="shared" si="0"/>
        <v>0</v>
      </c>
      <c r="W23" s="36" t="b">
        <f t="shared" si="1"/>
        <v>1</v>
      </c>
    </row>
    <row r="24" spans="1:23">
      <c r="A24" s="42">
        <v>16</v>
      </c>
      <c r="B24" s="129"/>
      <c r="C24" s="129"/>
      <c r="D24" s="129"/>
      <c r="E24" s="129"/>
      <c r="F24" s="129"/>
      <c r="G24" s="129"/>
      <c r="H24" s="129"/>
      <c r="I24" s="129"/>
      <c r="J24" s="129"/>
      <c r="K24" s="161"/>
      <c r="L24" s="161"/>
      <c r="M24" s="161"/>
      <c r="N24" s="161"/>
      <c r="O24" s="161"/>
      <c r="P24" s="161"/>
      <c r="Q24" s="161"/>
      <c r="R24" s="161"/>
      <c r="S24" s="161"/>
      <c r="T24" s="161"/>
      <c r="U24" s="163"/>
      <c r="V24" s="116">
        <f t="shared" si="0"/>
        <v>0</v>
      </c>
      <c r="W24" s="36" t="b">
        <f t="shared" si="1"/>
        <v>1</v>
      </c>
    </row>
    <row r="25" spans="1:23">
      <c r="A25" s="42">
        <v>17</v>
      </c>
      <c r="B25" s="129"/>
      <c r="C25" s="129"/>
      <c r="D25" s="129"/>
      <c r="E25" s="129"/>
      <c r="F25" s="129"/>
      <c r="G25" s="129"/>
      <c r="H25" s="129"/>
      <c r="I25" s="129"/>
      <c r="J25" s="129"/>
      <c r="K25" s="161"/>
      <c r="L25" s="161"/>
      <c r="M25" s="161"/>
      <c r="N25" s="161"/>
      <c r="O25" s="161"/>
      <c r="P25" s="161"/>
      <c r="Q25" s="161"/>
      <c r="R25" s="161"/>
      <c r="S25" s="161"/>
      <c r="T25" s="161"/>
      <c r="U25" s="163"/>
      <c r="V25" s="116">
        <f t="shared" si="0"/>
        <v>0</v>
      </c>
      <c r="W25" s="36" t="b">
        <f t="shared" si="1"/>
        <v>1</v>
      </c>
    </row>
    <row r="26" spans="1:23">
      <c r="A26" s="42">
        <v>18</v>
      </c>
      <c r="B26" s="129"/>
      <c r="C26" s="129"/>
      <c r="D26" s="129"/>
      <c r="E26" s="129"/>
      <c r="F26" s="129"/>
      <c r="G26" s="129"/>
      <c r="H26" s="129"/>
      <c r="I26" s="129"/>
      <c r="J26" s="129"/>
      <c r="K26" s="161"/>
      <c r="L26" s="161"/>
      <c r="M26" s="161"/>
      <c r="N26" s="161"/>
      <c r="O26" s="161"/>
      <c r="P26" s="161"/>
      <c r="Q26" s="161"/>
      <c r="R26" s="161"/>
      <c r="S26" s="161"/>
      <c r="T26" s="161"/>
      <c r="U26" s="163"/>
      <c r="V26" s="116">
        <f t="shared" si="0"/>
        <v>0</v>
      </c>
      <c r="W26" s="36" t="b">
        <f t="shared" si="1"/>
        <v>1</v>
      </c>
    </row>
    <row r="27" spans="1:23">
      <c r="A27" s="42">
        <v>19</v>
      </c>
      <c r="B27" s="129"/>
      <c r="C27" s="129"/>
      <c r="D27" s="129"/>
      <c r="E27" s="129"/>
      <c r="F27" s="129"/>
      <c r="G27" s="129"/>
      <c r="H27" s="129"/>
      <c r="I27" s="129"/>
      <c r="J27" s="129"/>
      <c r="K27" s="161"/>
      <c r="L27" s="161"/>
      <c r="M27" s="161"/>
      <c r="N27" s="161"/>
      <c r="O27" s="161"/>
      <c r="P27" s="161"/>
      <c r="Q27" s="161"/>
      <c r="R27" s="161"/>
      <c r="S27" s="161"/>
      <c r="T27" s="161"/>
      <c r="U27" s="163"/>
      <c r="V27" s="116">
        <f t="shared" si="0"/>
        <v>0</v>
      </c>
      <c r="W27" s="36" t="b">
        <f t="shared" si="1"/>
        <v>1</v>
      </c>
    </row>
    <row r="28" spans="1:23">
      <c r="A28" s="42">
        <v>20</v>
      </c>
      <c r="B28" s="129"/>
      <c r="C28" s="129"/>
      <c r="D28" s="129"/>
      <c r="E28" s="129"/>
      <c r="F28" s="129"/>
      <c r="G28" s="129"/>
      <c r="H28" s="129"/>
      <c r="I28" s="129"/>
      <c r="J28" s="129"/>
      <c r="K28" s="161"/>
      <c r="L28" s="161"/>
      <c r="M28" s="161"/>
      <c r="N28" s="161"/>
      <c r="O28" s="161"/>
      <c r="P28" s="161"/>
      <c r="Q28" s="161"/>
      <c r="R28" s="161"/>
      <c r="S28" s="161"/>
      <c r="T28" s="161"/>
      <c r="U28" s="163"/>
      <c r="V28" s="116">
        <f t="shared" si="0"/>
        <v>0</v>
      </c>
      <c r="W28" s="36" t="b">
        <f t="shared" si="1"/>
        <v>1</v>
      </c>
    </row>
    <row r="29" spans="1:23">
      <c r="A29" s="42">
        <v>21</v>
      </c>
      <c r="B29" s="129"/>
      <c r="C29" s="129"/>
      <c r="D29" s="129"/>
      <c r="E29" s="129"/>
      <c r="F29" s="129"/>
      <c r="G29" s="129"/>
      <c r="H29" s="129"/>
      <c r="I29" s="129"/>
      <c r="J29" s="129"/>
      <c r="K29" s="161"/>
      <c r="L29" s="161"/>
      <c r="M29" s="161"/>
      <c r="N29" s="161"/>
      <c r="O29" s="161"/>
      <c r="P29" s="161"/>
      <c r="Q29" s="161"/>
      <c r="R29" s="161"/>
      <c r="S29" s="161"/>
      <c r="T29" s="161"/>
      <c r="U29" s="163"/>
      <c r="V29" s="116">
        <f t="shared" si="0"/>
        <v>0</v>
      </c>
      <c r="W29" s="36" t="b">
        <f t="shared" si="1"/>
        <v>1</v>
      </c>
    </row>
    <row r="30" spans="1:23">
      <c r="A30" s="42">
        <v>22</v>
      </c>
      <c r="B30" s="129"/>
      <c r="C30" s="129"/>
      <c r="D30" s="129"/>
      <c r="E30" s="129"/>
      <c r="F30" s="129"/>
      <c r="G30" s="129"/>
      <c r="H30" s="129"/>
      <c r="I30" s="129"/>
      <c r="J30" s="129"/>
      <c r="K30" s="161"/>
      <c r="L30" s="161"/>
      <c r="M30" s="161"/>
      <c r="N30" s="161"/>
      <c r="O30" s="161"/>
      <c r="P30" s="161"/>
      <c r="Q30" s="161"/>
      <c r="R30" s="161"/>
      <c r="S30" s="161"/>
      <c r="T30" s="161"/>
      <c r="U30" s="163"/>
      <c r="V30" s="116">
        <f t="shared" si="0"/>
        <v>0</v>
      </c>
      <c r="W30" s="36" t="b">
        <f t="shared" si="1"/>
        <v>1</v>
      </c>
    </row>
    <row r="31" spans="1:23">
      <c r="A31" s="42">
        <v>23</v>
      </c>
      <c r="B31" s="129"/>
      <c r="C31" s="129"/>
      <c r="D31" s="129"/>
      <c r="E31" s="129"/>
      <c r="F31" s="129"/>
      <c r="G31" s="129"/>
      <c r="H31" s="129"/>
      <c r="I31" s="129"/>
      <c r="J31" s="129"/>
      <c r="K31" s="161"/>
      <c r="L31" s="161"/>
      <c r="M31" s="161"/>
      <c r="N31" s="161"/>
      <c r="O31" s="161"/>
      <c r="P31" s="161"/>
      <c r="Q31" s="161"/>
      <c r="R31" s="161"/>
      <c r="S31" s="161"/>
      <c r="T31" s="161"/>
      <c r="U31" s="163"/>
      <c r="V31" s="116">
        <f t="shared" si="0"/>
        <v>0</v>
      </c>
      <c r="W31" s="36" t="b">
        <f t="shared" si="1"/>
        <v>1</v>
      </c>
    </row>
    <row r="32" spans="1:23">
      <c r="A32" s="42">
        <v>24</v>
      </c>
      <c r="B32" s="129"/>
      <c r="C32" s="129"/>
      <c r="D32" s="129"/>
      <c r="E32" s="129"/>
      <c r="F32" s="129"/>
      <c r="G32" s="129"/>
      <c r="H32" s="129"/>
      <c r="I32" s="129"/>
      <c r="J32" s="129"/>
      <c r="K32" s="161"/>
      <c r="L32" s="161"/>
      <c r="M32" s="161"/>
      <c r="N32" s="161"/>
      <c r="O32" s="161"/>
      <c r="P32" s="161"/>
      <c r="Q32" s="161"/>
      <c r="R32" s="161"/>
      <c r="S32" s="161"/>
      <c r="T32" s="161"/>
      <c r="U32" s="163"/>
      <c r="V32" s="116">
        <f t="shared" si="0"/>
        <v>0</v>
      </c>
      <c r="W32" s="36" t="b">
        <f t="shared" si="1"/>
        <v>1</v>
      </c>
    </row>
    <row r="33" spans="1:23">
      <c r="A33" s="42">
        <v>25</v>
      </c>
      <c r="B33" s="129"/>
      <c r="C33" s="129"/>
      <c r="D33" s="129"/>
      <c r="E33" s="129"/>
      <c r="F33" s="129"/>
      <c r="G33" s="129"/>
      <c r="H33" s="129"/>
      <c r="I33" s="129"/>
      <c r="J33" s="129"/>
      <c r="K33" s="161"/>
      <c r="L33" s="161"/>
      <c r="M33" s="161"/>
      <c r="N33" s="161"/>
      <c r="O33" s="161"/>
      <c r="P33" s="161"/>
      <c r="Q33" s="161"/>
      <c r="R33" s="161"/>
      <c r="S33" s="161"/>
      <c r="T33" s="161"/>
      <c r="U33" s="163"/>
      <c r="V33" s="116">
        <f t="shared" si="0"/>
        <v>0</v>
      </c>
      <c r="W33" s="36" t="b">
        <f t="shared" si="1"/>
        <v>1</v>
      </c>
    </row>
    <row r="34" spans="1:23">
      <c r="A34" s="42">
        <v>26</v>
      </c>
      <c r="B34" s="129"/>
      <c r="C34" s="129"/>
      <c r="D34" s="129"/>
      <c r="E34" s="129"/>
      <c r="F34" s="129"/>
      <c r="G34" s="129"/>
      <c r="H34" s="129"/>
      <c r="I34" s="129"/>
      <c r="J34" s="129"/>
      <c r="K34" s="161"/>
      <c r="L34" s="161"/>
      <c r="M34" s="161"/>
      <c r="N34" s="161"/>
      <c r="O34" s="161"/>
      <c r="P34" s="161"/>
      <c r="Q34" s="161"/>
      <c r="R34" s="161"/>
      <c r="S34" s="161"/>
      <c r="T34" s="161"/>
      <c r="U34" s="163"/>
      <c r="V34" s="116">
        <f t="shared" si="0"/>
        <v>0</v>
      </c>
      <c r="W34" s="36" t="b">
        <f t="shared" si="1"/>
        <v>1</v>
      </c>
    </row>
    <row r="35" spans="1:23">
      <c r="A35" s="42">
        <v>27</v>
      </c>
      <c r="B35" s="129"/>
      <c r="C35" s="129"/>
      <c r="D35" s="129"/>
      <c r="E35" s="129"/>
      <c r="F35" s="129"/>
      <c r="G35" s="129"/>
      <c r="H35" s="129"/>
      <c r="I35" s="129"/>
      <c r="J35" s="129"/>
      <c r="K35" s="161"/>
      <c r="L35" s="161"/>
      <c r="M35" s="161"/>
      <c r="N35" s="161"/>
      <c r="O35" s="161"/>
      <c r="P35" s="161"/>
      <c r="Q35" s="161"/>
      <c r="R35" s="161"/>
      <c r="S35" s="161"/>
      <c r="T35" s="161"/>
      <c r="U35" s="163"/>
      <c r="V35" s="116">
        <f t="shared" si="0"/>
        <v>0</v>
      </c>
      <c r="W35" s="36" t="b">
        <f t="shared" si="1"/>
        <v>1</v>
      </c>
    </row>
    <row r="36" spans="1:23">
      <c r="A36" s="42">
        <v>28</v>
      </c>
      <c r="B36" s="129"/>
      <c r="C36" s="129"/>
      <c r="D36" s="129"/>
      <c r="E36" s="129"/>
      <c r="F36" s="129"/>
      <c r="G36" s="129"/>
      <c r="H36" s="129"/>
      <c r="I36" s="129"/>
      <c r="J36" s="129"/>
      <c r="K36" s="161"/>
      <c r="L36" s="161"/>
      <c r="M36" s="161"/>
      <c r="N36" s="161"/>
      <c r="O36" s="161"/>
      <c r="P36" s="161"/>
      <c r="Q36" s="161"/>
      <c r="R36" s="161"/>
      <c r="S36" s="161"/>
      <c r="T36" s="161"/>
      <c r="U36" s="163"/>
      <c r="V36" s="116">
        <f t="shared" si="0"/>
        <v>0</v>
      </c>
      <c r="W36" s="36" t="b">
        <f t="shared" si="1"/>
        <v>1</v>
      </c>
    </row>
    <row r="37" spans="1:23">
      <c r="A37" s="42">
        <v>29</v>
      </c>
      <c r="B37" s="129"/>
      <c r="C37" s="129"/>
      <c r="D37" s="129"/>
      <c r="E37" s="129"/>
      <c r="F37" s="129"/>
      <c r="G37" s="129"/>
      <c r="H37" s="129"/>
      <c r="I37" s="129"/>
      <c r="J37" s="129"/>
      <c r="K37" s="161"/>
      <c r="L37" s="161"/>
      <c r="M37" s="161"/>
      <c r="N37" s="161"/>
      <c r="O37" s="161"/>
      <c r="P37" s="161"/>
      <c r="Q37" s="161"/>
      <c r="R37" s="161"/>
      <c r="S37" s="161"/>
      <c r="T37" s="161"/>
      <c r="U37" s="163"/>
      <c r="V37" s="116">
        <f t="shared" si="0"/>
        <v>0</v>
      </c>
      <c r="W37" s="36" t="b">
        <f t="shared" si="1"/>
        <v>1</v>
      </c>
    </row>
    <row r="38" spans="1:23">
      <c r="A38" s="42">
        <v>30</v>
      </c>
      <c r="B38" s="129"/>
      <c r="C38" s="129"/>
      <c r="D38" s="129"/>
      <c r="E38" s="129"/>
      <c r="F38" s="129"/>
      <c r="G38" s="129"/>
      <c r="H38" s="129"/>
      <c r="I38" s="129"/>
      <c r="J38" s="129"/>
      <c r="K38" s="161"/>
      <c r="L38" s="161"/>
      <c r="M38" s="161"/>
      <c r="N38" s="161"/>
      <c r="O38" s="161"/>
      <c r="P38" s="161"/>
      <c r="Q38" s="161"/>
      <c r="R38" s="161"/>
      <c r="S38" s="161"/>
      <c r="T38" s="161"/>
      <c r="U38" s="163"/>
      <c r="V38" s="116">
        <f t="shared" si="0"/>
        <v>0</v>
      </c>
      <c r="W38" s="36" t="b">
        <f t="shared" si="1"/>
        <v>1</v>
      </c>
    </row>
    <row r="39" spans="1:23">
      <c r="A39" s="42">
        <v>31</v>
      </c>
      <c r="B39" s="129"/>
      <c r="C39" s="129"/>
      <c r="D39" s="129"/>
      <c r="E39" s="129"/>
      <c r="F39" s="129"/>
      <c r="G39" s="129"/>
      <c r="H39" s="129"/>
      <c r="I39" s="129"/>
      <c r="J39" s="129"/>
      <c r="K39" s="161"/>
      <c r="L39" s="161"/>
      <c r="M39" s="161"/>
      <c r="N39" s="161"/>
      <c r="O39" s="161"/>
      <c r="P39" s="161"/>
      <c r="Q39" s="161"/>
      <c r="R39" s="161"/>
      <c r="S39" s="161"/>
      <c r="T39" s="161"/>
      <c r="U39" s="163"/>
      <c r="V39" s="116">
        <f t="shared" si="0"/>
        <v>0</v>
      </c>
      <c r="W39" s="36" t="b">
        <f t="shared" si="1"/>
        <v>1</v>
      </c>
    </row>
    <row r="40" spans="1:23">
      <c r="A40" s="42">
        <v>32</v>
      </c>
      <c r="B40" s="129"/>
      <c r="C40" s="129"/>
      <c r="D40" s="129"/>
      <c r="E40" s="129"/>
      <c r="F40" s="129"/>
      <c r="G40" s="129"/>
      <c r="H40" s="129"/>
      <c r="I40" s="129"/>
      <c r="J40" s="129"/>
      <c r="K40" s="161"/>
      <c r="L40" s="161"/>
      <c r="M40" s="161"/>
      <c r="N40" s="161"/>
      <c r="O40" s="161"/>
      <c r="P40" s="161"/>
      <c r="Q40" s="161"/>
      <c r="R40" s="161"/>
      <c r="S40" s="161"/>
      <c r="T40" s="161"/>
      <c r="U40" s="163"/>
      <c r="V40" s="116">
        <f t="shared" ref="V40:V71" si="2">MIN(-(M40*R40*Q40+S40*K40+S40*T40*M40)*10^-6,0)</f>
        <v>0</v>
      </c>
      <c r="W40" s="36" t="b">
        <f t="shared" ref="W40:W71" si="3">L40=P40</f>
        <v>1</v>
      </c>
    </row>
    <row r="41" spans="1:23">
      <c r="A41" s="42">
        <v>33</v>
      </c>
      <c r="B41" s="129"/>
      <c r="C41" s="129"/>
      <c r="D41" s="129"/>
      <c r="E41" s="129"/>
      <c r="F41" s="129"/>
      <c r="G41" s="129"/>
      <c r="H41" s="129"/>
      <c r="I41" s="129"/>
      <c r="J41" s="129"/>
      <c r="K41" s="161"/>
      <c r="L41" s="161"/>
      <c r="M41" s="161"/>
      <c r="N41" s="161"/>
      <c r="O41" s="161"/>
      <c r="P41" s="161"/>
      <c r="Q41" s="161"/>
      <c r="R41" s="161"/>
      <c r="S41" s="161"/>
      <c r="T41" s="161"/>
      <c r="U41" s="163"/>
      <c r="V41" s="116">
        <f t="shared" si="2"/>
        <v>0</v>
      </c>
      <c r="W41" s="36" t="b">
        <f t="shared" si="3"/>
        <v>1</v>
      </c>
    </row>
    <row r="42" spans="1:23">
      <c r="A42" s="42">
        <v>34</v>
      </c>
      <c r="B42" s="129"/>
      <c r="C42" s="129"/>
      <c r="D42" s="129"/>
      <c r="E42" s="129"/>
      <c r="F42" s="129"/>
      <c r="G42" s="129"/>
      <c r="H42" s="129"/>
      <c r="I42" s="129"/>
      <c r="J42" s="129"/>
      <c r="K42" s="161"/>
      <c r="L42" s="161"/>
      <c r="M42" s="161"/>
      <c r="N42" s="161"/>
      <c r="O42" s="161"/>
      <c r="P42" s="161"/>
      <c r="Q42" s="161"/>
      <c r="R42" s="161"/>
      <c r="S42" s="161"/>
      <c r="T42" s="161"/>
      <c r="U42" s="163"/>
      <c r="V42" s="116">
        <f t="shared" si="2"/>
        <v>0</v>
      </c>
      <c r="W42" s="36" t="b">
        <f t="shared" si="3"/>
        <v>1</v>
      </c>
    </row>
    <row r="43" spans="1:23">
      <c r="A43" s="42">
        <v>35</v>
      </c>
      <c r="B43" s="129"/>
      <c r="C43" s="129"/>
      <c r="D43" s="129"/>
      <c r="E43" s="129"/>
      <c r="F43" s="129"/>
      <c r="G43" s="129"/>
      <c r="H43" s="129"/>
      <c r="I43" s="129"/>
      <c r="J43" s="129"/>
      <c r="K43" s="161"/>
      <c r="L43" s="161"/>
      <c r="M43" s="161"/>
      <c r="N43" s="161"/>
      <c r="O43" s="161"/>
      <c r="P43" s="161"/>
      <c r="Q43" s="161"/>
      <c r="R43" s="161"/>
      <c r="S43" s="161"/>
      <c r="T43" s="161"/>
      <c r="U43" s="163"/>
      <c r="V43" s="116">
        <f t="shared" si="2"/>
        <v>0</v>
      </c>
      <c r="W43" s="36" t="b">
        <f t="shared" si="3"/>
        <v>1</v>
      </c>
    </row>
    <row r="44" spans="1:23">
      <c r="A44" s="42">
        <v>36</v>
      </c>
      <c r="B44" s="129"/>
      <c r="C44" s="129"/>
      <c r="D44" s="129"/>
      <c r="E44" s="129"/>
      <c r="F44" s="129"/>
      <c r="G44" s="129"/>
      <c r="H44" s="129"/>
      <c r="I44" s="129"/>
      <c r="J44" s="129"/>
      <c r="K44" s="161"/>
      <c r="L44" s="161"/>
      <c r="M44" s="161"/>
      <c r="N44" s="161"/>
      <c r="O44" s="161"/>
      <c r="P44" s="161"/>
      <c r="Q44" s="161"/>
      <c r="R44" s="161"/>
      <c r="S44" s="161"/>
      <c r="T44" s="161"/>
      <c r="U44" s="163"/>
      <c r="V44" s="116">
        <f t="shared" si="2"/>
        <v>0</v>
      </c>
      <c r="W44" s="36" t="b">
        <f t="shared" si="3"/>
        <v>1</v>
      </c>
    </row>
    <row r="45" spans="1:23">
      <c r="A45" s="42">
        <v>37</v>
      </c>
      <c r="B45" s="129"/>
      <c r="C45" s="129"/>
      <c r="D45" s="129"/>
      <c r="E45" s="129"/>
      <c r="F45" s="129"/>
      <c r="G45" s="129"/>
      <c r="H45" s="129"/>
      <c r="I45" s="129"/>
      <c r="J45" s="129"/>
      <c r="K45" s="161"/>
      <c r="L45" s="161"/>
      <c r="M45" s="161"/>
      <c r="N45" s="161"/>
      <c r="O45" s="161"/>
      <c r="P45" s="161"/>
      <c r="Q45" s="161"/>
      <c r="R45" s="161"/>
      <c r="S45" s="161"/>
      <c r="T45" s="161"/>
      <c r="U45" s="163"/>
      <c r="V45" s="116">
        <f t="shared" si="2"/>
        <v>0</v>
      </c>
      <c r="W45" s="36" t="b">
        <f t="shared" si="3"/>
        <v>1</v>
      </c>
    </row>
    <row r="46" spans="1:23">
      <c r="A46" s="42">
        <v>38</v>
      </c>
      <c r="B46" s="129"/>
      <c r="C46" s="129"/>
      <c r="D46" s="129"/>
      <c r="E46" s="129"/>
      <c r="F46" s="129"/>
      <c r="G46" s="129"/>
      <c r="H46" s="129"/>
      <c r="I46" s="129"/>
      <c r="J46" s="129"/>
      <c r="K46" s="161"/>
      <c r="L46" s="161"/>
      <c r="M46" s="161"/>
      <c r="N46" s="161"/>
      <c r="O46" s="161"/>
      <c r="P46" s="161"/>
      <c r="Q46" s="161"/>
      <c r="R46" s="161"/>
      <c r="S46" s="161"/>
      <c r="T46" s="161"/>
      <c r="U46" s="163"/>
      <c r="V46" s="116">
        <f t="shared" si="2"/>
        <v>0</v>
      </c>
      <c r="W46" s="36" t="b">
        <f t="shared" si="3"/>
        <v>1</v>
      </c>
    </row>
    <row r="47" spans="1:23">
      <c r="A47" s="42">
        <v>39</v>
      </c>
      <c r="B47" s="129"/>
      <c r="C47" s="129"/>
      <c r="D47" s="129"/>
      <c r="E47" s="129"/>
      <c r="F47" s="129"/>
      <c r="G47" s="129"/>
      <c r="H47" s="129"/>
      <c r="I47" s="129"/>
      <c r="J47" s="129"/>
      <c r="K47" s="161"/>
      <c r="L47" s="161"/>
      <c r="M47" s="161"/>
      <c r="N47" s="161"/>
      <c r="O47" s="161"/>
      <c r="P47" s="161"/>
      <c r="Q47" s="161"/>
      <c r="R47" s="161"/>
      <c r="S47" s="161"/>
      <c r="T47" s="161"/>
      <c r="U47" s="163"/>
      <c r="V47" s="116">
        <f t="shared" si="2"/>
        <v>0</v>
      </c>
      <c r="W47" s="36" t="b">
        <f t="shared" si="3"/>
        <v>1</v>
      </c>
    </row>
    <row r="48" spans="1:23">
      <c r="A48" s="42">
        <v>40</v>
      </c>
      <c r="B48" s="129"/>
      <c r="C48" s="129"/>
      <c r="D48" s="129"/>
      <c r="E48" s="129"/>
      <c r="F48" s="129"/>
      <c r="G48" s="129"/>
      <c r="H48" s="129"/>
      <c r="I48" s="129"/>
      <c r="J48" s="129"/>
      <c r="K48" s="161"/>
      <c r="L48" s="161"/>
      <c r="M48" s="161"/>
      <c r="N48" s="161"/>
      <c r="O48" s="161"/>
      <c r="P48" s="161"/>
      <c r="Q48" s="161"/>
      <c r="R48" s="161"/>
      <c r="S48" s="161"/>
      <c r="T48" s="161"/>
      <c r="U48" s="163"/>
      <c r="V48" s="116">
        <f t="shared" si="2"/>
        <v>0</v>
      </c>
      <c r="W48" s="36" t="b">
        <f t="shared" si="3"/>
        <v>1</v>
      </c>
    </row>
    <row r="49" spans="1:23">
      <c r="A49" s="42">
        <v>41</v>
      </c>
      <c r="B49" s="129"/>
      <c r="C49" s="129"/>
      <c r="D49" s="129"/>
      <c r="E49" s="129"/>
      <c r="F49" s="129"/>
      <c r="G49" s="129"/>
      <c r="H49" s="129"/>
      <c r="I49" s="129"/>
      <c r="J49" s="129"/>
      <c r="K49" s="161"/>
      <c r="L49" s="161"/>
      <c r="M49" s="161"/>
      <c r="N49" s="161"/>
      <c r="O49" s="161"/>
      <c r="P49" s="161"/>
      <c r="Q49" s="161"/>
      <c r="R49" s="161"/>
      <c r="S49" s="161"/>
      <c r="T49" s="161"/>
      <c r="U49" s="163"/>
      <c r="V49" s="116">
        <f t="shared" si="2"/>
        <v>0</v>
      </c>
      <c r="W49" s="36" t="b">
        <f t="shared" si="3"/>
        <v>1</v>
      </c>
    </row>
    <row r="50" spans="1:23">
      <c r="A50" s="42">
        <v>42</v>
      </c>
      <c r="B50" s="129"/>
      <c r="C50" s="129"/>
      <c r="D50" s="129"/>
      <c r="E50" s="129"/>
      <c r="F50" s="129"/>
      <c r="G50" s="129"/>
      <c r="H50" s="129"/>
      <c r="I50" s="129"/>
      <c r="J50" s="129"/>
      <c r="K50" s="161"/>
      <c r="L50" s="161"/>
      <c r="M50" s="161"/>
      <c r="N50" s="161"/>
      <c r="O50" s="161"/>
      <c r="P50" s="161"/>
      <c r="Q50" s="161"/>
      <c r="R50" s="161"/>
      <c r="S50" s="161"/>
      <c r="T50" s="161"/>
      <c r="U50" s="163"/>
      <c r="V50" s="116">
        <f t="shared" si="2"/>
        <v>0</v>
      </c>
      <c r="W50" s="36" t="b">
        <f t="shared" si="3"/>
        <v>1</v>
      </c>
    </row>
    <row r="51" spans="1:23">
      <c r="A51" s="42">
        <v>43</v>
      </c>
      <c r="B51" s="129"/>
      <c r="C51" s="129"/>
      <c r="D51" s="129"/>
      <c r="E51" s="129"/>
      <c r="F51" s="129"/>
      <c r="G51" s="129"/>
      <c r="H51" s="129"/>
      <c r="I51" s="129"/>
      <c r="J51" s="129"/>
      <c r="K51" s="161"/>
      <c r="L51" s="161"/>
      <c r="M51" s="161"/>
      <c r="N51" s="161"/>
      <c r="O51" s="161"/>
      <c r="P51" s="161"/>
      <c r="Q51" s="161"/>
      <c r="R51" s="161"/>
      <c r="S51" s="161"/>
      <c r="T51" s="161"/>
      <c r="U51" s="163"/>
      <c r="V51" s="116">
        <f t="shared" si="2"/>
        <v>0</v>
      </c>
      <c r="W51" s="36" t="b">
        <f t="shared" si="3"/>
        <v>1</v>
      </c>
    </row>
    <row r="52" spans="1:23">
      <c r="A52" s="42">
        <v>44</v>
      </c>
      <c r="B52" s="129"/>
      <c r="C52" s="129"/>
      <c r="D52" s="129"/>
      <c r="E52" s="129"/>
      <c r="F52" s="129"/>
      <c r="G52" s="129"/>
      <c r="H52" s="129"/>
      <c r="I52" s="129"/>
      <c r="J52" s="129"/>
      <c r="K52" s="161"/>
      <c r="L52" s="161"/>
      <c r="M52" s="161"/>
      <c r="N52" s="161"/>
      <c r="O52" s="161"/>
      <c r="P52" s="161"/>
      <c r="Q52" s="161"/>
      <c r="R52" s="161"/>
      <c r="S52" s="161"/>
      <c r="T52" s="161"/>
      <c r="U52" s="163"/>
      <c r="V52" s="116">
        <f t="shared" si="2"/>
        <v>0</v>
      </c>
      <c r="W52" s="36" t="b">
        <f t="shared" si="3"/>
        <v>1</v>
      </c>
    </row>
    <row r="53" spans="1:23">
      <c r="A53" s="42">
        <v>45</v>
      </c>
      <c r="B53" s="129"/>
      <c r="C53" s="129"/>
      <c r="D53" s="129"/>
      <c r="E53" s="129"/>
      <c r="F53" s="129"/>
      <c r="G53" s="129"/>
      <c r="H53" s="129"/>
      <c r="I53" s="129"/>
      <c r="J53" s="129"/>
      <c r="K53" s="161"/>
      <c r="L53" s="161"/>
      <c r="M53" s="161"/>
      <c r="N53" s="161"/>
      <c r="O53" s="161"/>
      <c r="P53" s="161"/>
      <c r="Q53" s="161"/>
      <c r="R53" s="161"/>
      <c r="S53" s="161"/>
      <c r="T53" s="161"/>
      <c r="U53" s="163"/>
      <c r="V53" s="116">
        <f t="shared" si="2"/>
        <v>0</v>
      </c>
      <c r="W53" s="36" t="b">
        <f t="shared" si="3"/>
        <v>1</v>
      </c>
    </row>
    <row r="54" spans="1:23">
      <c r="A54" s="42">
        <v>46</v>
      </c>
      <c r="B54" s="129"/>
      <c r="C54" s="129"/>
      <c r="D54" s="129"/>
      <c r="E54" s="129"/>
      <c r="F54" s="129"/>
      <c r="G54" s="129"/>
      <c r="H54" s="129"/>
      <c r="I54" s="129"/>
      <c r="J54" s="129"/>
      <c r="K54" s="161"/>
      <c r="L54" s="161"/>
      <c r="M54" s="161"/>
      <c r="N54" s="161"/>
      <c r="O54" s="161"/>
      <c r="P54" s="161"/>
      <c r="Q54" s="161"/>
      <c r="R54" s="161"/>
      <c r="S54" s="161"/>
      <c r="T54" s="161"/>
      <c r="U54" s="163"/>
      <c r="V54" s="116">
        <f t="shared" si="2"/>
        <v>0</v>
      </c>
      <c r="W54" s="36" t="b">
        <f t="shared" si="3"/>
        <v>1</v>
      </c>
    </row>
    <row r="55" spans="1:23">
      <c r="A55" s="42">
        <v>47</v>
      </c>
      <c r="B55" s="129"/>
      <c r="C55" s="129"/>
      <c r="D55" s="129"/>
      <c r="E55" s="129"/>
      <c r="F55" s="129"/>
      <c r="G55" s="129"/>
      <c r="H55" s="129"/>
      <c r="I55" s="129"/>
      <c r="J55" s="129"/>
      <c r="K55" s="161"/>
      <c r="L55" s="161"/>
      <c r="M55" s="161"/>
      <c r="N55" s="161"/>
      <c r="O55" s="161"/>
      <c r="P55" s="161"/>
      <c r="Q55" s="161"/>
      <c r="R55" s="161"/>
      <c r="S55" s="161"/>
      <c r="T55" s="161"/>
      <c r="U55" s="163"/>
      <c r="V55" s="116">
        <f t="shared" si="2"/>
        <v>0</v>
      </c>
      <c r="W55" s="36" t="b">
        <f t="shared" si="3"/>
        <v>1</v>
      </c>
    </row>
    <row r="56" spans="1:23">
      <c r="A56" s="42">
        <v>48</v>
      </c>
      <c r="B56" s="129"/>
      <c r="C56" s="129"/>
      <c r="D56" s="129"/>
      <c r="E56" s="129"/>
      <c r="F56" s="129"/>
      <c r="G56" s="129"/>
      <c r="H56" s="129"/>
      <c r="I56" s="129"/>
      <c r="J56" s="129"/>
      <c r="K56" s="161"/>
      <c r="L56" s="161"/>
      <c r="M56" s="161"/>
      <c r="N56" s="161"/>
      <c r="O56" s="161"/>
      <c r="P56" s="161"/>
      <c r="Q56" s="161"/>
      <c r="R56" s="161"/>
      <c r="S56" s="161"/>
      <c r="T56" s="161"/>
      <c r="U56" s="163"/>
      <c r="V56" s="116">
        <f t="shared" si="2"/>
        <v>0</v>
      </c>
      <c r="W56" s="36" t="b">
        <f t="shared" si="3"/>
        <v>1</v>
      </c>
    </row>
    <row r="57" spans="1:23">
      <c r="A57" s="42">
        <v>49</v>
      </c>
      <c r="B57" s="129"/>
      <c r="C57" s="129"/>
      <c r="D57" s="129"/>
      <c r="E57" s="129"/>
      <c r="F57" s="129"/>
      <c r="G57" s="129"/>
      <c r="H57" s="129"/>
      <c r="I57" s="129"/>
      <c r="J57" s="129"/>
      <c r="K57" s="161"/>
      <c r="L57" s="161"/>
      <c r="M57" s="161"/>
      <c r="N57" s="161"/>
      <c r="O57" s="161"/>
      <c r="P57" s="161"/>
      <c r="Q57" s="161"/>
      <c r="R57" s="161"/>
      <c r="S57" s="161"/>
      <c r="T57" s="161"/>
      <c r="U57" s="163"/>
      <c r="V57" s="116">
        <f t="shared" si="2"/>
        <v>0</v>
      </c>
      <c r="W57" s="36" t="b">
        <f t="shared" si="3"/>
        <v>1</v>
      </c>
    </row>
    <row r="58" spans="1:23">
      <c r="A58" s="42">
        <v>50</v>
      </c>
      <c r="B58" s="129"/>
      <c r="C58" s="129"/>
      <c r="D58" s="129"/>
      <c r="E58" s="129"/>
      <c r="F58" s="129"/>
      <c r="G58" s="129"/>
      <c r="H58" s="129"/>
      <c r="I58" s="129"/>
      <c r="J58" s="129"/>
      <c r="K58" s="161"/>
      <c r="L58" s="161"/>
      <c r="M58" s="161"/>
      <c r="N58" s="161"/>
      <c r="O58" s="161"/>
      <c r="P58" s="161"/>
      <c r="Q58" s="161"/>
      <c r="R58" s="161"/>
      <c r="S58" s="161"/>
      <c r="T58" s="161"/>
      <c r="U58" s="163"/>
      <c r="V58" s="116">
        <f t="shared" si="2"/>
        <v>0</v>
      </c>
      <c r="W58" s="36" t="b">
        <f t="shared" si="3"/>
        <v>1</v>
      </c>
    </row>
    <row r="59" spans="1:23">
      <c r="A59" s="42">
        <v>51</v>
      </c>
      <c r="B59" s="129"/>
      <c r="C59" s="129"/>
      <c r="D59" s="129"/>
      <c r="E59" s="129"/>
      <c r="F59" s="129"/>
      <c r="G59" s="129"/>
      <c r="H59" s="129"/>
      <c r="I59" s="129"/>
      <c r="J59" s="129"/>
      <c r="K59" s="161"/>
      <c r="L59" s="161"/>
      <c r="M59" s="161"/>
      <c r="N59" s="161"/>
      <c r="O59" s="161"/>
      <c r="P59" s="161"/>
      <c r="Q59" s="161"/>
      <c r="R59" s="161"/>
      <c r="S59" s="161"/>
      <c r="T59" s="161"/>
      <c r="U59" s="163"/>
      <c r="V59" s="116">
        <f t="shared" si="2"/>
        <v>0</v>
      </c>
      <c r="W59" s="36" t="b">
        <f t="shared" si="3"/>
        <v>1</v>
      </c>
    </row>
    <row r="60" spans="1:23">
      <c r="A60" s="42">
        <v>52</v>
      </c>
      <c r="B60" s="129"/>
      <c r="C60" s="129"/>
      <c r="D60" s="129"/>
      <c r="E60" s="129"/>
      <c r="F60" s="129"/>
      <c r="G60" s="129"/>
      <c r="H60" s="129"/>
      <c r="I60" s="129"/>
      <c r="J60" s="129"/>
      <c r="K60" s="161"/>
      <c r="L60" s="161"/>
      <c r="M60" s="161"/>
      <c r="N60" s="161"/>
      <c r="O60" s="161"/>
      <c r="P60" s="161"/>
      <c r="Q60" s="161"/>
      <c r="R60" s="161"/>
      <c r="S60" s="161"/>
      <c r="T60" s="161"/>
      <c r="U60" s="163"/>
      <c r="V60" s="116">
        <f t="shared" si="2"/>
        <v>0</v>
      </c>
      <c r="W60" s="36" t="b">
        <f t="shared" si="3"/>
        <v>1</v>
      </c>
    </row>
    <row r="61" spans="1:23">
      <c r="A61" s="42">
        <v>53</v>
      </c>
      <c r="B61" s="129"/>
      <c r="C61" s="129"/>
      <c r="D61" s="129"/>
      <c r="E61" s="129"/>
      <c r="F61" s="129"/>
      <c r="G61" s="129"/>
      <c r="H61" s="129"/>
      <c r="I61" s="129"/>
      <c r="J61" s="129"/>
      <c r="K61" s="161"/>
      <c r="L61" s="161"/>
      <c r="M61" s="161"/>
      <c r="N61" s="161"/>
      <c r="O61" s="161"/>
      <c r="P61" s="161"/>
      <c r="Q61" s="161"/>
      <c r="R61" s="161"/>
      <c r="S61" s="161"/>
      <c r="T61" s="161"/>
      <c r="U61" s="163"/>
      <c r="V61" s="116">
        <f t="shared" si="2"/>
        <v>0</v>
      </c>
      <c r="W61" s="36" t="b">
        <f t="shared" si="3"/>
        <v>1</v>
      </c>
    </row>
    <row r="62" spans="1:23">
      <c r="A62" s="42">
        <v>54</v>
      </c>
      <c r="B62" s="129"/>
      <c r="C62" s="129"/>
      <c r="D62" s="129"/>
      <c r="E62" s="129"/>
      <c r="F62" s="129"/>
      <c r="G62" s="129"/>
      <c r="H62" s="129"/>
      <c r="I62" s="129"/>
      <c r="J62" s="129"/>
      <c r="K62" s="161"/>
      <c r="L62" s="161"/>
      <c r="M62" s="161"/>
      <c r="N62" s="161"/>
      <c r="O62" s="161"/>
      <c r="P62" s="161"/>
      <c r="Q62" s="161"/>
      <c r="R62" s="161"/>
      <c r="S62" s="161"/>
      <c r="T62" s="161"/>
      <c r="U62" s="163"/>
      <c r="V62" s="116">
        <f t="shared" si="2"/>
        <v>0</v>
      </c>
      <c r="W62" s="36" t="b">
        <f t="shared" si="3"/>
        <v>1</v>
      </c>
    </row>
    <row r="63" spans="1:23">
      <c r="A63" s="42">
        <v>55</v>
      </c>
      <c r="B63" s="129"/>
      <c r="C63" s="129"/>
      <c r="D63" s="129"/>
      <c r="E63" s="129"/>
      <c r="F63" s="129"/>
      <c r="G63" s="129"/>
      <c r="H63" s="129"/>
      <c r="I63" s="129"/>
      <c r="J63" s="129"/>
      <c r="K63" s="161"/>
      <c r="L63" s="161"/>
      <c r="M63" s="161"/>
      <c r="N63" s="161"/>
      <c r="O63" s="161"/>
      <c r="P63" s="161"/>
      <c r="Q63" s="161"/>
      <c r="R63" s="161"/>
      <c r="S63" s="161"/>
      <c r="T63" s="161"/>
      <c r="U63" s="163"/>
      <c r="V63" s="116">
        <f t="shared" si="2"/>
        <v>0</v>
      </c>
      <c r="W63" s="36" t="b">
        <f t="shared" si="3"/>
        <v>1</v>
      </c>
    </row>
    <row r="64" spans="1:23">
      <c r="A64" s="42">
        <v>56</v>
      </c>
      <c r="B64" s="129"/>
      <c r="C64" s="129"/>
      <c r="D64" s="129"/>
      <c r="E64" s="129"/>
      <c r="F64" s="129"/>
      <c r="G64" s="129"/>
      <c r="H64" s="129"/>
      <c r="I64" s="129"/>
      <c r="J64" s="129"/>
      <c r="K64" s="161"/>
      <c r="L64" s="161"/>
      <c r="M64" s="161"/>
      <c r="N64" s="161"/>
      <c r="O64" s="161"/>
      <c r="P64" s="161"/>
      <c r="Q64" s="161"/>
      <c r="R64" s="161"/>
      <c r="S64" s="161"/>
      <c r="T64" s="161"/>
      <c r="U64" s="163"/>
      <c r="V64" s="116">
        <f t="shared" si="2"/>
        <v>0</v>
      </c>
      <c r="W64" s="36" t="b">
        <f t="shared" si="3"/>
        <v>1</v>
      </c>
    </row>
    <row r="65" spans="1:23">
      <c r="A65" s="42">
        <v>57</v>
      </c>
      <c r="B65" s="129"/>
      <c r="C65" s="129"/>
      <c r="D65" s="129"/>
      <c r="E65" s="129"/>
      <c r="F65" s="129"/>
      <c r="G65" s="129"/>
      <c r="H65" s="129"/>
      <c r="I65" s="129"/>
      <c r="J65" s="129"/>
      <c r="K65" s="161"/>
      <c r="L65" s="161"/>
      <c r="M65" s="161"/>
      <c r="N65" s="161"/>
      <c r="O65" s="161"/>
      <c r="P65" s="161"/>
      <c r="Q65" s="161"/>
      <c r="R65" s="161"/>
      <c r="S65" s="161"/>
      <c r="T65" s="161"/>
      <c r="U65" s="163"/>
      <c r="V65" s="116">
        <f t="shared" si="2"/>
        <v>0</v>
      </c>
      <c r="W65" s="36" t="b">
        <f t="shared" si="3"/>
        <v>1</v>
      </c>
    </row>
    <row r="66" spans="1:23">
      <c r="A66" s="42">
        <v>58</v>
      </c>
      <c r="B66" s="129"/>
      <c r="C66" s="129"/>
      <c r="D66" s="129"/>
      <c r="E66" s="129"/>
      <c r="F66" s="129"/>
      <c r="G66" s="129"/>
      <c r="H66" s="129"/>
      <c r="I66" s="129"/>
      <c r="J66" s="129"/>
      <c r="K66" s="161"/>
      <c r="L66" s="161"/>
      <c r="M66" s="161"/>
      <c r="N66" s="161"/>
      <c r="O66" s="161"/>
      <c r="P66" s="161"/>
      <c r="Q66" s="161"/>
      <c r="R66" s="161"/>
      <c r="S66" s="161"/>
      <c r="T66" s="161"/>
      <c r="U66" s="163"/>
      <c r="V66" s="116">
        <f t="shared" si="2"/>
        <v>0</v>
      </c>
      <c r="W66" s="36" t="b">
        <f t="shared" si="3"/>
        <v>1</v>
      </c>
    </row>
    <row r="67" spans="1:23">
      <c r="A67" s="42">
        <v>59</v>
      </c>
      <c r="B67" s="129"/>
      <c r="C67" s="129"/>
      <c r="D67" s="129"/>
      <c r="E67" s="129"/>
      <c r="F67" s="129"/>
      <c r="G67" s="129"/>
      <c r="H67" s="129"/>
      <c r="I67" s="129"/>
      <c r="J67" s="129"/>
      <c r="K67" s="161"/>
      <c r="L67" s="161"/>
      <c r="M67" s="161"/>
      <c r="N67" s="161"/>
      <c r="O67" s="161"/>
      <c r="P67" s="161"/>
      <c r="Q67" s="161"/>
      <c r="R67" s="161"/>
      <c r="S67" s="161"/>
      <c r="T67" s="161"/>
      <c r="U67" s="163"/>
      <c r="V67" s="116">
        <f t="shared" si="2"/>
        <v>0</v>
      </c>
      <c r="W67" s="36" t="b">
        <f t="shared" si="3"/>
        <v>1</v>
      </c>
    </row>
    <row r="68" spans="1:23">
      <c r="A68" s="42">
        <v>60</v>
      </c>
      <c r="B68" s="129"/>
      <c r="C68" s="129"/>
      <c r="D68" s="129"/>
      <c r="E68" s="129"/>
      <c r="F68" s="129"/>
      <c r="G68" s="129"/>
      <c r="H68" s="129"/>
      <c r="I68" s="129"/>
      <c r="J68" s="129"/>
      <c r="K68" s="161"/>
      <c r="L68" s="161"/>
      <c r="M68" s="161"/>
      <c r="N68" s="161"/>
      <c r="O68" s="161"/>
      <c r="P68" s="161"/>
      <c r="Q68" s="161"/>
      <c r="R68" s="161"/>
      <c r="S68" s="161"/>
      <c r="T68" s="161"/>
      <c r="U68" s="163"/>
      <c r="V68" s="116">
        <f t="shared" si="2"/>
        <v>0</v>
      </c>
      <c r="W68" s="36" t="b">
        <f t="shared" si="3"/>
        <v>1</v>
      </c>
    </row>
    <row r="69" spans="1:23">
      <c r="A69" s="42">
        <v>61</v>
      </c>
      <c r="B69" s="129"/>
      <c r="C69" s="129"/>
      <c r="D69" s="129"/>
      <c r="E69" s="129"/>
      <c r="F69" s="129"/>
      <c r="G69" s="129"/>
      <c r="H69" s="129"/>
      <c r="I69" s="129"/>
      <c r="J69" s="129"/>
      <c r="K69" s="161"/>
      <c r="L69" s="161"/>
      <c r="M69" s="161"/>
      <c r="N69" s="161"/>
      <c r="O69" s="161"/>
      <c r="P69" s="161"/>
      <c r="Q69" s="161"/>
      <c r="R69" s="161"/>
      <c r="S69" s="161"/>
      <c r="T69" s="161"/>
      <c r="U69" s="163"/>
      <c r="V69" s="116">
        <f t="shared" si="2"/>
        <v>0</v>
      </c>
      <c r="W69" s="36" t="b">
        <f t="shared" si="3"/>
        <v>1</v>
      </c>
    </row>
    <row r="70" spans="1:23">
      <c r="A70" s="42">
        <v>62</v>
      </c>
      <c r="B70" s="129"/>
      <c r="C70" s="129"/>
      <c r="D70" s="129"/>
      <c r="E70" s="129"/>
      <c r="F70" s="129"/>
      <c r="G70" s="129"/>
      <c r="H70" s="129"/>
      <c r="I70" s="129"/>
      <c r="J70" s="129"/>
      <c r="K70" s="161"/>
      <c r="L70" s="161"/>
      <c r="M70" s="161"/>
      <c r="N70" s="161"/>
      <c r="O70" s="161"/>
      <c r="P70" s="161"/>
      <c r="Q70" s="161"/>
      <c r="R70" s="161"/>
      <c r="S70" s="161"/>
      <c r="T70" s="161"/>
      <c r="U70" s="163"/>
      <c r="V70" s="116">
        <f t="shared" si="2"/>
        <v>0</v>
      </c>
      <c r="W70" s="36" t="b">
        <f t="shared" si="3"/>
        <v>1</v>
      </c>
    </row>
    <row r="71" spans="1:23">
      <c r="A71" s="42">
        <v>63</v>
      </c>
      <c r="B71" s="129"/>
      <c r="C71" s="129"/>
      <c r="D71" s="129"/>
      <c r="E71" s="129"/>
      <c r="F71" s="129"/>
      <c r="G71" s="129"/>
      <c r="H71" s="129"/>
      <c r="I71" s="129"/>
      <c r="J71" s="129"/>
      <c r="K71" s="161"/>
      <c r="L71" s="161"/>
      <c r="M71" s="161"/>
      <c r="N71" s="161"/>
      <c r="O71" s="161"/>
      <c r="P71" s="161"/>
      <c r="Q71" s="161"/>
      <c r="R71" s="161"/>
      <c r="S71" s="161"/>
      <c r="T71" s="161"/>
      <c r="U71" s="163"/>
      <c r="V71" s="116">
        <f t="shared" si="2"/>
        <v>0</v>
      </c>
      <c r="W71" s="36" t="b">
        <f t="shared" si="3"/>
        <v>1</v>
      </c>
    </row>
    <row r="72" spans="1:23">
      <c r="A72" s="42">
        <v>64</v>
      </c>
      <c r="B72" s="129"/>
      <c r="C72" s="129"/>
      <c r="D72" s="129"/>
      <c r="E72" s="129"/>
      <c r="F72" s="129"/>
      <c r="G72" s="129"/>
      <c r="H72" s="129"/>
      <c r="I72" s="129"/>
      <c r="J72" s="129"/>
      <c r="K72" s="161"/>
      <c r="L72" s="161"/>
      <c r="M72" s="161"/>
      <c r="N72" s="161"/>
      <c r="O72" s="161"/>
      <c r="P72" s="161"/>
      <c r="Q72" s="161"/>
      <c r="R72" s="161"/>
      <c r="S72" s="161"/>
      <c r="T72" s="161"/>
      <c r="U72" s="163"/>
      <c r="V72" s="116">
        <f t="shared" ref="V72:V103" si="4">MIN(-(M72*R72*Q72+S72*K72+S72*T72*M72)*10^-6,0)</f>
        <v>0</v>
      </c>
      <c r="W72" s="36" t="b">
        <f t="shared" ref="W72:W103" si="5">L72=P72</f>
        <v>1</v>
      </c>
    </row>
    <row r="73" spans="1:23">
      <c r="A73" s="42">
        <v>65</v>
      </c>
      <c r="B73" s="129"/>
      <c r="C73" s="129"/>
      <c r="D73" s="129"/>
      <c r="E73" s="129"/>
      <c r="F73" s="129"/>
      <c r="G73" s="129"/>
      <c r="H73" s="129"/>
      <c r="I73" s="129"/>
      <c r="J73" s="129"/>
      <c r="K73" s="161"/>
      <c r="L73" s="161"/>
      <c r="M73" s="161"/>
      <c r="N73" s="161"/>
      <c r="O73" s="161"/>
      <c r="P73" s="161"/>
      <c r="Q73" s="161"/>
      <c r="R73" s="161"/>
      <c r="S73" s="161"/>
      <c r="T73" s="161"/>
      <c r="U73" s="163"/>
      <c r="V73" s="116">
        <f t="shared" si="4"/>
        <v>0</v>
      </c>
      <c r="W73" s="36" t="b">
        <f t="shared" si="5"/>
        <v>1</v>
      </c>
    </row>
    <row r="74" spans="1:23">
      <c r="A74" s="42">
        <v>66</v>
      </c>
      <c r="B74" s="129"/>
      <c r="C74" s="129"/>
      <c r="D74" s="129"/>
      <c r="E74" s="129"/>
      <c r="F74" s="129"/>
      <c r="G74" s="129"/>
      <c r="H74" s="129"/>
      <c r="I74" s="129"/>
      <c r="J74" s="129"/>
      <c r="K74" s="161"/>
      <c r="L74" s="161"/>
      <c r="M74" s="161"/>
      <c r="N74" s="161"/>
      <c r="O74" s="161"/>
      <c r="P74" s="161"/>
      <c r="Q74" s="161"/>
      <c r="R74" s="161"/>
      <c r="S74" s="161"/>
      <c r="T74" s="161"/>
      <c r="U74" s="163"/>
      <c r="V74" s="116">
        <f t="shared" si="4"/>
        <v>0</v>
      </c>
      <c r="W74" s="36" t="b">
        <f t="shared" si="5"/>
        <v>1</v>
      </c>
    </row>
    <row r="75" spans="1:23">
      <c r="A75" s="42">
        <v>67</v>
      </c>
      <c r="B75" s="129"/>
      <c r="C75" s="129"/>
      <c r="D75" s="129"/>
      <c r="E75" s="129"/>
      <c r="F75" s="129"/>
      <c r="G75" s="129"/>
      <c r="H75" s="129"/>
      <c r="I75" s="129"/>
      <c r="J75" s="129"/>
      <c r="K75" s="161"/>
      <c r="L75" s="161"/>
      <c r="M75" s="161"/>
      <c r="N75" s="161"/>
      <c r="O75" s="161"/>
      <c r="P75" s="161"/>
      <c r="Q75" s="161"/>
      <c r="R75" s="161"/>
      <c r="S75" s="161"/>
      <c r="T75" s="161"/>
      <c r="U75" s="163"/>
      <c r="V75" s="116">
        <f t="shared" si="4"/>
        <v>0</v>
      </c>
      <c r="W75" s="36" t="b">
        <f t="shared" si="5"/>
        <v>1</v>
      </c>
    </row>
    <row r="76" spans="1:23">
      <c r="A76" s="42">
        <v>68</v>
      </c>
      <c r="B76" s="129"/>
      <c r="C76" s="129"/>
      <c r="D76" s="129"/>
      <c r="E76" s="129"/>
      <c r="F76" s="129"/>
      <c r="G76" s="129"/>
      <c r="H76" s="129"/>
      <c r="I76" s="129"/>
      <c r="J76" s="129"/>
      <c r="K76" s="161"/>
      <c r="L76" s="161"/>
      <c r="M76" s="161"/>
      <c r="N76" s="161"/>
      <c r="O76" s="161"/>
      <c r="P76" s="161"/>
      <c r="Q76" s="161"/>
      <c r="R76" s="161"/>
      <c r="S76" s="161"/>
      <c r="T76" s="161"/>
      <c r="U76" s="163"/>
      <c r="V76" s="116">
        <f t="shared" si="4"/>
        <v>0</v>
      </c>
      <c r="W76" s="36" t="b">
        <f t="shared" si="5"/>
        <v>1</v>
      </c>
    </row>
    <row r="77" spans="1:23">
      <c r="A77" s="42">
        <v>69</v>
      </c>
      <c r="B77" s="129"/>
      <c r="C77" s="129"/>
      <c r="D77" s="129"/>
      <c r="E77" s="129"/>
      <c r="F77" s="129"/>
      <c r="G77" s="129"/>
      <c r="H77" s="129"/>
      <c r="I77" s="129"/>
      <c r="J77" s="129"/>
      <c r="K77" s="161"/>
      <c r="L77" s="161"/>
      <c r="M77" s="161"/>
      <c r="N77" s="161"/>
      <c r="O77" s="161"/>
      <c r="P77" s="161"/>
      <c r="Q77" s="161"/>
      <c r="R77" s="161"/>
      <c r="S77" s="161"/>
      <c r="T77" s="161"/>
      <c r="U77" s="163"/>
      <c r="V77" s="116">
        <f t="shared" si="4"/>
        <v>0</v>
      </c>
      <c r="W77" s="36" t="b">
        <f t="shared" si="5"/>
        <v>1</v>
      </c>
    </row>
    <row r="78" spans="1:23">
      <c r="A78" s="42">
        <v>70</v>
      </c>
      <c r="B78" s="129"/>
      <c r="C78" s="129"/>
      <c r="D78" s="129"/>
      <c r="E78" s="129"/>
      <c r="F78" s="129"/>
      <c r="G78" s="129"/>
      <c r="H78" s="129"/>
      <c r="I78" s="129"/>
      <c r="J78" s="129"/>
      <c r="K78" s="161"/>
      <c r="L78" s="161"/>
      <c r="M78" s="161"/>
      <c r="N78" s="161"/>
      <c r="O78" s="161"/>
      <c r="P78" s="161"/>
      <c r="Q78" s="161"/>
      <c r="R78" s="161"/>
      <c r="S78" s="161"/>
      <c r="T78" s="161"/>
      <c r="U78" s="163"/>
      <c r="V78" s="116">
        <f t="shared" si="4"/>
        <v>0</v>
      </c>
      <c r="W78" s="36" t="b">
        <f t="shared" si="5"/>
        <v>1</v>
      </c>
    </row>
    <row r="79" spans="1:23">
      <c r="A79" s="42">
        <v>71</v>
      </c>
      <c r="B79" s="129"/>
      <c r="C79" s="129"/>
      <c r="D79" s="129"/>
      <c r="E79" s="129"/>
      <c r="F79" s="129"/>
      <c r="G79" s="129"/>
      <c r="H79" s="129"/>
      <c r="I79" s="129"/>
      <c r="J79" s="129"/>
      <c r="K79" s="161"/>
      <c r="L79" s="161"/>
      <c r="M79" s="161"/>
      <c r="N79" s="161"/>
      <c r="O79" s="161"/>
      <c r="P79" s="161"/>
      <c r="Q79" s="161"/>
      <c r="R79" s="161"/>
      <c r="S79" s="161"/>
      <c r="T79" s="161"/>
      <c r="U79" s="163"/>
      <c r="V79" s="116">
        <f t="shared" si="4"/>
        <v>0</v>
      </c>
      <c r="W79" s="36" t="b">
        <f t="shared" si="5"/>
        <v>1</v>
      </c>
    </row>
    <row r="80" spans="1:23">
      <c r="A80" s="42">
        <v>72</v>
      </c>
      <c r="B80" s="129"/>
      <c r="C80" s="129"/>
      <c r="D80" s="129"/>
      <c r="E80" s="129"/>
      <c r="F80" s="129"/>
      <c r="G80" s="129"/>
      <c r="H80" s="129"/>
      <c r="I80" s="129"/>
      <c r="J80" s="129"/>
      <c r="K80" s="161"/>
      <c r="L80" s="161"/>
      <c r="M80" s="161"/>
      <c r="N80" s="161"/>
      <c r="O80" s="161"/>
      <c r="P80" s="161"/>
      <c r="Q80" s="161"/>
      <c r="R80" s="161"/>
      <c r="S80" s="161"/>
      <c r="T80" s="161"/>
      <c r="U80" s="163"/>
      <c r="V80" s="116">
        <f t="shared" si="4"/>
        <v>0</v>
      </c>
      <c r="W80" s="36" t="b">
        <f t="shared" si="5"/>
        <v>1</v>
      </c>
    </row>
    <row r="81" spans="1:23">
      <c r="A81" s="42">
        <v>73</v>
      </c>
      <c r="B81" s="129"/>
      <c r="C81" s="129"/>
      <c r="D81" s="129"/>
      <c r="E81" s="129"/>
      <c r="F81" s="129"/>
      <c r="G81" s="129"/>
      <c r="H81" s="129"/>
      <c r="I81" s="129"/>
      <c r="J81" s="129"/>
      <c r="K81" s="161"/>
      <c r="L81" s="161"/>
      <c r="M81" s="161"/>
      <c r="N81" s="161"/>
      <c r="O81" s="161"/>
      <c r="P81" s="161"/>
      <c r="Q81" s="161"/>
      <c r="R81" s="161"/>
      <c r="S81" s="161"/>
      <c r="T81" s="161"/>
      <c r="U81" s="163"/>
      <c r="V81" s="116">
        <f t="shared" si="4"/>
        <v>0</v>
      </c>
      <c r="W81" s="36" t="b">
        <f t="shared" si="5"/>
        <v>1</v>
      </c>
    </row>
    <row r="82" spans="1:23">
      <c r="A82" s="42">
        <v>74</v>
      </c>
      <c r="B82" s="129"/>
      <c r="C82" s="129"/>
      <c r="D82" s="129"/>
      <c r="E82" s="129"/>
      <c r="F82" s="129"/>
      <c r="G82" s="129"/>
      <c r="H82" s="129"/>
      <c r="I82" s="129"/>
      <c r="J82" s="129"/>
      <c r="K82" s="161"/>
      <c r="L82" s="161"/>
      <c r="M82" s="161"/>
      <c r="N82" s="161"/>
      <c r="O82" s="161"/>
      <c r="P82" s="161"/>
      <c r="Q82" s="161"/>
      <c r="R82" s="161"/>
      <c r="S82" s="161"/>
      <c r="T82" s="161"/>
      <c r="U82" s="163"/>
      <c r="V82" s="116">
        <f t="shared" si="4"/>
        <v>0</v>
      </c>
      <c r="W82" s="36" t="b">
        <f t="shared" si="5"/>
        <v>1</v>
      </c>
    </row>
    <row r="83" spans="1:23">
      <c r="A83" s="42">
        <v>75</v>
      </c>
      <c r="B83" s="129"/>
      <c r="C83" s="129"/>
      <c r="D83" s="129"/>
      <c r="E83" s="129"/>
      <c r="F83" s="129"/>
      <c r="G83" s="129"/>
      <c r="H83" s="129"/>
      <c r="I83" s="129"/>
      <c r="J83" s="129"/>
      <c r="K83" s="161"/>
      <c r="L83" s="161"/>
      <c r="M83" s="161"/>
      <c r="N83" s="161"/>
      <c r="O83" s="161"/>
      <c r="P83" s="161"/>
      <c r="Q83" s="161"/>
      <c r="R83" s="161"/>
      <c r="S83" s="161"/>
      <c r="T83" s="161"/>
      <c r="U83" s="163"/>
      <c r="V83" s="116">
        <f t="shared" si="4"/>
        <v>0</v>
      </c>
      <c r="W83" s="36" t="b">
        <f t="shared" si="5"/>
        <v>1</v>
      </c>
    </row>
    <row r="84" spans="1:23">
      <c r="A84" s="42">
        <v>76</v>
      </c>
      <c r="B84" s="129"/>
      <c r="C84" s="129"/>
      <c r="D84" s="129"/>
      <c r="E84" s="129"/>
      <c r="F84" s="129"/>
      <c r="G84" s="129"/>
      <c r="H84" s="129"/>
      <c r="I84" s="129"/>
      <c r="J84" s="129"/>
      <c r="K84" s="161"/>
      <c r="L84" s="161"/>
      <c r="M84" s="161"/>
      <c r="N84" s="161"/>
      <c r="O84" s="161"/>
      <c r="P84" s="161"/>
      <c r="Q84" s="161"/>
      <c r="R84" s="161"/>
      <c r="S84" s="161"/>
      <c r="T84" s="161"/>
      <c r="U84" s="163"/>
      <c r="V84" s="116">
        <f t="shared" si="4"/>
        <v>0</v>
      </c>
      <c r="W84" s="36" t="b">
        <f t="shared" si="5"/>
        <v>1</v>
      </c>
    </row>
    <row r="85" spans="1:23">
      <c r="A85" s="42">
        <v>77</v>
      </c>
      <c r="B85" s="129"/>
      <c r="C85" s="129"/>
      <c r="D85" s="129"/>
      <c r="E85" s="129"/>
      <c r="F85" s="129"/>
      <c r="G85" s="129"/>
      <c r="H85" s="129"/>
      <c r="I85" s="129"/>
      <c r="J85" s="129"/>
      <c r="K85" s="161"/>
      <c r="L85" s="161"/>
      <c r="M85" s="161"/>
      <c r="N85" s="161"/>
      <c r="O85" s="161"/>
      <c r="P85" s="161"/>
      <c r="Q85" s="161"/>
      <c r="R85" s="161"/>
      <c r="S85" s="161"/>
      <c r="T85" s="161"/>
      <c r="U85" s="163"/>
      <c r="V85" s="116">
        <f t="shared" si="4"/>
        <v>0</v>
      </c>
      <c r="W85" s="36" t="b">
        <f t="shared" si="5"/>
        <v>1</v>
      </c>
    </row>
    <row r="86" spans="1:23">
      <c r="A86" s="42">
        <v>78</v>
      </c>
      <c r="B86" s="129"/>
      <c r="C86" s="129"/>
      <c r="D86" s="129"/>
      <c r="E86" s="129"/>
      <c r="F86" s="129"/>
      <c r="G86" s="129"/>
      <c r="H86" s="129"/>
      <c r="I86" s="129"/>
      <c r="J86" s="129"/>
      <c r="K86" s="161"/>
      <c r="L86" s="161"/>
      <c r="M86" s="161"/>
      <c r="N86" s="161"/>
      <c r="O86" s="161"/>
      <c r="P86" s="161"/>
      <c r="Q86" s="161"/>
      <c r="R86" s="161"/>
      <c r="S86" s="161"/>
      <c r="T86" s="161"/>
      <c r="U86" s="163"/>
      <c r="V86" s="116">
        <f t="shared" si="4"/>
        <v>0</v>
      </c>
      <c r="W86" s="36" t="b">
        <f t="shared" si="5"/>
        <v>1</v>
      </c>
    </row>
    <row r="87" spans="1:23">
      <c r="A87" s="42">
        <v>79</v>
      </c>
      <c r="B87" s="129"/>
      <c r="C87" s="129"/>
      <c r="D87" s="129"/>
      <c r="E87" s="129"/>
      <c r="F87" s="129"/>
      <c r="G87" s="129"/>
      <c r="H87" s="129"/>
      <c r="I87" s="129"/>
      <c r="J87" s="129"/>
      <c r="K87" s="161"/>
      <c r="L87" s="161"/>
      <c r="M87" s="161"/>
      <c r="N87" s="161"/>
      <c r="O87" s="161"/>
      <c r="P87" s="161"/>
      <c r="Q87" s="161"/>
      <c r="R87" s="161"/>
      <c r="S87" s="161"/>
      <c r="T87" s="161"/>
      <c r="U87" s="163"/>
      <c r="V87" s="116">
        <f t="shared" si="4"/>
        <v>0</v>
      </c>
      <c r="W87" s="36" t="b">
        <f t="shared" si="5"/>
        <v>1</v>
      </c>
    </row>
    <row r="88" spans="1:23">
      <c r="A88" s="42">
        <v>80</v>
      </c>
      <c r="B88" s="129"/>
      <c r="C88" s="129"/>
      <c r="D88" s="129"/>
      <c r="E88" s="129"/>
      <c r="F88" s="129"/>
      <c r="G88" s="129"/>
      <c r="H88" s="129"/>
      <c r="I88" s="129"/>
      <c r="J88" s="129"/>
      <c r="K88" s="161"/>
      <c r="L88" s="161"/>
      <c r="M88" s="161"/>
      <c r="N88" s="161"/>
      <c r="O88" s="161"/>
      <c r="P88" s="161"/>
      <c r="Q88" s="161"/>
      <c r="R88" s="161"/>
      <c r="S88" s="161"/>
      <c r="T88" s="161"/>
      <c r="U88" s="163"/>
      <c r="V88" s="116">
        <f t="shared" si="4"/>
        <v>0</v>
      </c>
      <c r="W88" s="36" t="b">
        <f t="shared" si="5"/>
        <v>1</v>
      </c>
    </row>
    <row r="89" spans="1:23">
      <c r="A89" s="42">
        <v>81</v>
      </c>
      <c r="B89" s="129"/>
      <c r="C89" s="129"/>
      <c r="D89" s="129"/>
      <c r="E89" s="129"/>
      <c r="F89" s="129"/>
      <c r="G89" s="129"/>
      <c r="H89" s="129"/>
      <c r="I89" s="129"/>
      <c r="J89" s="129"/>
      <c r="K89" s="161"/>
      <c r="L89" s="161"/>
      <c r="M89" s="161"/>
      <c r="N89" s="161"/>
      <c r="O89" s="161"/>
      <c r="P89" s="161"/>
      <c r="Q89" s="161"/>
      <c r="R89" s="161"/>
      <c r="S89" s="161"/>
      <c r="T89" s="161"/>
      <c r="U89" s="163"/>
      <c r="V89" s="116">
        <f t="shared" si="4"/>
        <v>0</v>
      </c>
      <c r="W89" s="36" t="b">
        <f t="shared" si="5"/>
        <v>1</v>
      </c>
    </row>
    <row r="90" spans="1:23">
      <c r="A90" s="42">
        <v>82</v>
      </c>
      <c r="B90" s="129"/>
      <c r="C90" s="129"/>
      <c r="D90" s="129"/>
      <c r="E90" s="129"/>
      <c r="F90" s="129"/>
      <c r="G90" s="129"/>
      <c r="H90" s="129"/>
      <c r="I90" s="129"/>
      <c r="J90" s="129"/>
      <c r="K90" s="161"/>
      <c r="L90" s="161"/>
      <c r="M90" s="161"/>
      <c r="N90" s="161"/>
      <c r="O90" s="161"/>
      <c r="P90" s="161"/>
      <c r="Q90" s="161"/>
      <c r="R90" s="161"/>
      <c r="S90" s="161"/>
      <c r="T90" s="161"/>
      <c r="U90" s="163"/>
      <c r="V90" s="116">
        <f t="shared" si="4"/>
        <v>0</v>
      </c>
      <c r="W90" s="36" t="b">
        <f t="shared" si="5"/>
        <v>1</v>
      </c>
    </row>
    <row r="91" spans="1:23">
      <c r="A91" s="42">
        <v>83</v>
      </c>
      <c r="B91" s="129"/>
      <c r="C91" s="129"/>
      <c r="D91" s="129"/>
      <c r="E91" s="129"/>
      <c r="F91" s="129"/>
      <c r="G91" s="129"/>
      <c r="H91" s="129"/>
      <c r="I91" s="129"/>
      <c r="J91" s="129"/>
      <c r="K91" s="161"/>
      <c r="L91" s="161"/>
      <c r="M91" s="161"/>
      <c r="N91" s="161"/>
      <c r="O91" s="161"/>
      <c r="P91" s="161"/>
      <c r="Q91" s="161"/>
      <c r="R91" s="161"/>
      <c r="S91" s="161"/>
      <c r="T91" s="161"/>
      <c r="U91" s="163"/>
      <c r="V91" s="116">
        <f t="shared" si="4"/>
        <v>0</v>
      </c>
      <c r="W91" s="36" t="b">
        <f t="shared" si="5"/>
        <v>1</v>
      </c>
    </row>
    <row r="92" spans="1:23">
      <c r="A92" s="42">
        <v>84</v>
      </c>
      <c r="B92" s="129"/>
      <c r="C92" s="129"/>
      <c r="D92" s="129"/>
      <c r="E92" s="129"/>
      <c r="F92" s="129"/>
      <c r="G92" s="129"/>
      <c r="H92" s="129"/>
      <c r="I92" s="129"/>
      <c r="J92" s="129"/>
      <c r="K92" s="161"/>
      <c r="L92" s="161"/>
      <c r="M92" s="161"/>
      <c r="N92" s="161"/>
      <c r="O92" s="161"/>
      <c r="P92" s="161"/>
      <c r="Q92" s="161"/>
      <c r="R92" s="161"/>
      <c r="S92" s="161"/>
      <c r="T92" s="161"/>
      <c r="U92" s="163"/>
      <c r="V92" s="116">
        <f t="shared" si="4"/>
        <v>0</v>
      </c>
      <c r="W92" s="36" t="b">
        <f t="shared" si="5"/>
        <v>1</v>
      </c>
    </row>
    <row r="93" spans="1:23">
      <c r="A93" s="42">
        <v>85</v>
      </c>
      <c r="B93" s="129"/>
      <c r="C93" s="129"/>
      <c r="D93" s="129"/>
      <c r="E93" s="129"/>
      <c r="F93" s="129"/>
      <c r="G93" s="129"/>
      <c r="H93" s="129"/>
      <c r="I93" s="129"/>
      <c r="J93" s="129"/>
      <c r="K93" s="161"/>
      <c r="L93" s="161"/>
      <c r="M93" s="161"/>
      <c r="N93" s="161"/>
      <c r="O93" s="161"/>
      <c r="P93" s="161"/>
      <c r="Q93" s="161"/>
      <c r="R93" s="161"/>
      <c r="S93" s="161"/>
      <c r="T93" s="161"/>
      <c r="U93" s="163"/>
      <c r="V93" s="116">
        <f t="shared" si="4"/>
        <v>0</v>
      </c>
      <c r="W93" s="36" t="b">
        <f t="shared" si="5"/>
        <v>1</v>
      </c>
    </row>
    <row r="94" spans="1:23">
      <c r="A94" s="42">
        <v>86</v>
      </c>
      <c r="B94" s="129"/>
      <c r="C94" s="129"/>
      <c r="D94" s="129"/>
      <c r="E94" s="129"/>
      <c r="F94" s="129"/>
      <c r="G94" s="129"/>
      <c r="H94" s="129"/>
      <c r="I94" s="129"/>
      <c r="J94" s="129"/>
      <c r="K94" s="161"/>
      <c r="L94" s="161"/>
      <c r="M94" s="161"/>
      <c r="N94" s="161"/>
      <c r="O94" s="161"/>
      <c r="P94" s="161"/>
      <c r="Q94" s="161"/>
      <c r="R94" s="161"/>
      <c r="S94" s="161"/>
      <c r="T94" s="161"/>
      <c r="U94" s="163"/>
      <c r="V94" s="116">
        <f t="shared" si="4"/>
        <v>0</v>
      </c>
      <c r="W94" s="36" t="b">
        <f t="shared" si="5"/>
        <v>1</v>
      </c>
    </row>
    <row r="95" spans="1:23">
      <c r="A95" s="42">
        <v>87</v>
      </c>
      <c r="B95" s="129"/>
      <c r="C95" s="129"/>
      <c r="D95" s="129"/>
      <c r="E95" s="129"/>
      <c r="F95" s="129"/>
      <c r="G95" s="129"/>
      <c r="H95" s="129"/>
      <c r="I95" s="129"/>
      <c r="J95" s="129"/>
      <c r="K95" s="161"/>
      <c r="L95" s="161"/>
      <c r="M95" s="161"/>
      <c r="N95" s="161"/>
      <c r="O95" s="161"/>
      <c r="P95" s="161"/>
      <c r="Q95" s="161"/>
      <c r="R95" s="161"/>
      <c r="S95" s="161"/>
      <c r="T95" s="161"/>
      <c r="U95" s="163"/>
      <c r="V95" s="116">
        <f t="shared" si="4"/>
        <v>0</v>
      </c>
      <c r="W95" s="36" t="b">
        <f t="shared" si="5"/>
        <v>1</v>
      </c>
    </row>
    <row r="96" spans="1:23">
      <c r="A96" s="42">
        <v>88</v>
      </c>
      <c r="B96" s="129"/>
      <c r="C96" s="129"/>
      <c r="D96" s="129"/>
      <c r="E96" s="129"/>
      <c r="F96" s="129"/>
      <c r="G96" s="129"/>
      <c r="H96" s="129"/>
      <c r="I96" s="129"/>
      <c r="J96" s="129"/>
      <c r="K96" s="161"/>
      <c r="L96" s="161"/>
      <c r="M96" s="161"/>
      <c r="N96" s="161"/>
      <c r="O96" s="161"/>
      <c r="P96" s="161"/>
      <c r="Q96" s="161"/>
      <c r="R96" s="161"/>
      <c r="S96" s="161"/>
      <c r="T96" s="161"/>
      <c r="U96" s="163"/>
      <c r="V96" s="116">
        <f t="shared" si="4"/>
        <v>0</v>
      </c>
      <c r="W96" s="36" t="b">
        <f t="shared" si="5"/>
        <v>1</v>
      </c>
    </row>
    <row r="97" spans="1:23">
      <c r="A97" s="42">
        <v>89</v>
      </c>
      <c r="B97" s="129"/>
      <c r="C97" s="129"/>
      <c r="D97" s="129"/>
      <c r="E97" s="129"/>
      <c r="F97" s="129"/>
      <c r="G97" s="129"/>
      <c r="H97" s="129"/>
      <c r="I97" s="129"/>
      <c r="J97" s="129"/>
      <c r="K97" s="161"/>
      <c r="L97" s="161"/>
      <c r="M97" s="161"/>
      <c r="N97" s="161"/>
      <c r="O97" s="161"/>
      <c r="P97" s="161"/>
      <c r="Q97" s="161"/>
      <c r="R97" s="161"/>
      <c r="S97" s="161"/>
      <c r="T97" s="161"/>
      <c r="U97" s="163"/>
      <c r="V97" s="116">
        <f t="shared" si="4"/>
        <v>0</v>
      </c>
      <c r="W97" s="36" t="b">
        <f t="shared" si="5"/>
        <v>1</v>
      </c>
    </row>
    <row r="98" spans="1:23">
      <c r="A98" s="42">
        <v>90</v>
      </c>
      <c r="B98" s="129"/>
      <c r="C98" s="129"/>
      <c r="D98" s="129"/>
      <c r="E98" s="129"/>
      <c r="F98" s="129"/>
      <c r="G98" s="129"/>
      <c r="H98" s="129"/>
      <c r="I98" s="129"/>
      <c r="J98" s="129"/>
      <c r="K98" s="161"/>
      <c r="L98" s="161"/>
      <c r="M98" s="161"/>
      <c r="N98" s="161"/>
      <c r="O98" s="161"/>
      <c r="P98" s="161"/>
      <c r="Q98" s="161"/>
      <c r="R98" s="161"/>
      <c r="S98" s="161"/>
      <c r="T98" s="161"/>
      <c r="U98" s="163"/>
      <c r="V98" s="116">
        <f t="shared" si="4"/>
        <v>0</v>
      </c>
      <c r="W98" s="36" t="b">
        <f t="shared" si="5"/>
        <v>1</v>
      </c>
    </row>
    <row r="99" spans="1:23">
      <c r="A99" s="42">
        <v>91</v>
      </c>
      <c r="B99" s="129"/>
      <c r="C99" s="129"/>
      <c r="D99" s="129"/>
      <c r="E99" s="129"/>
      <c r="F99" s="129"/>
      <c r="G99" s="129"/>
      <c r="H99" s="129"/>
      <c r="I99" s="129"/>
      <c r="J99" s="129"/>
      <c r="K99" s="161"/>
      <c r="L99" s="161"/>
      <c r="M99" s="161"/>
      <c r="N99" s="161"/>
      <c r="O99" s="161"/>
      <c r="P99" s="161"/>
      <c r="Q99" s="161"/>
      <c r="R99" s="161"/>
      <c r="S99" s="161"/>
      <c r="T99" s="161"/>
      <c r="U99" s="163"/>
      <c r="V99" s="116">
        <f t="shared" si="4"/>
        <v>0</v>
      </c>
      <c r="W99" s="36" t="b">
        <f t="shared" si="5"/>
        <v>1</v>
      </c>
    </row>
    <row r="100" spans="1:23">
      <c r="A100" s="42">
        <v>92</v>
      </c>
      <c r="B100" s="129"/>
      <c r="C100" s="129"/>
      <c r="D100" s="129"/>
      <c r="E100" s="129"/>
      <c r="F100" s="129"/>
      <c r="G100" s="129"/>
      <c r="H100" s="129"/>
      <c r="I100" s="129"/>
      <c r="J100" s="129"/>
      <c r="K100" s="161"/>
      <c r="L100" s="161"/>
      <c r="M100" s="161"/>
      <c r="N100" s="161"/>
      <c r="O100" s="161"/>
      <c r="P100" s="161"/>
      <c r="Q100" s="161"/>
      <c r="R100" s="161"/>
      <c r="S100" s="161"/>
      <c r="T100" s="161"/>
      <c r="U100" s="163"/>
      <c r="V100" s="116">
        <f t="shared" si="4"/>
        <v>0</v>
      </c>
      <c r="W100" s="36" t="b">
        <f t="shared" si="5"/>
        <v>1</v>
      </c>
    </row>
    <row r="101" spans="1:23">
      <c r="A101" s="42">
        <v>93</v>
      </c>
      <c r="B101" s="129"/>
      <c r="C101" s="129"/>
      <c r="D101" s="129"/>
      <c r="E101" s="129"/>
      <c r="F101" s="129"/>
      <c r="G101" s="129"/>
      <c r="H101" s="129"/>
      <c r="I101" s="129"/>
      <c r="J101" s="129"/>
      <c r="K101" s="161"/>
      <c r="L101" s="161"/>
      <c r="M101" s="161"/>
      <c r="N101" s="161"/>
      <c r="O101" s="161"/>
      <c r="P101" s="161"/>
      <c r="Q101" s="161"/>
      <c r="R101" s="161"/>
      <c r="S101" s="161"/>
      <c r="T101" s="161"/>
      <c r="U101" s="163"/>
      <c r="V101" s="116">
        <f t="shared" si="4"/>
        <v>0</v>
      </c>
      <c r="W101" s="36" t="b">
        <f t="shared" si="5"/>
        <v>1</v>
      </c>
    </row>
    <row r="102" spans="1:23">
      <c r="A102" s="42">
        <v>94</v>
      </c>
      <c r="B102" s="129"/>
      <c r="C102" s="129"/>
      <c r="D102" s="129"/>
      <c r="E102" s="129"/>
      <c r="F102" s="129"/>
      <c r="G102" s="129"/>
      <c r="H102" s="129"/>
      <c r="I102" s="129"/>
      <c r="J102" s="129"/>
      <c r="K102" s="161"/>
      <c r="L102" s="161"/>
      <c r="M102" s="161"/>
      <c r="N102" s="161"/>
      <c r="O102" s="161"/>
      <c r="P102" s="161"/>
      <c r="Q102" s="161"/>
      <c r="R102" s="161"/>
      <c r="S102" s="161"/>
      <c r="T102" s="161"/>
      <c r="U102" s="163"/>
      <c r="V102" s="116">
        <f t="shared" si="4"/>
        <v>0</v>
      </c>
      <c r="W102" s="36" t="b">
        <f t="shared" si="5"/>
        <v>1</v>
      </c>
    </row>
    <row r="103" spans="1:23">
      <c r="A103" s="42">
        <v>95</v>
      </c>
      <c r="B103" s="129"/>
      <c r="C103" s="129"/>
      <c r="D103" s="129"/>
      <c r="E103" s="129"/>
      <c r="F103" s="129"/>
      <c r="G103" s="129"/>
      <c r="H103" s="129"/>
      <c r="I103" s="129"/>
      <c r="J103" s="129"/>
      <c r="K103" s="161"/>
      <c r="L103" s="161"/>
      <c r="M103" s="161"/>
      <c r="N103" s="161"/>
      <c r="O103" s="161"/>
      <c r="P103" s="161"/>
      <c r="Q103" s="161"/>
      <c r="R103" s="161"/>
      <c r="S103" s="161"/>
      <c r="T103" s="161"/>
      <c r="U103" s="163"/>
      <c r="V103" s="116">
        <f t="shared" si="4"/>
        <v>0</v>
      </c>
      <c r="W103" s="36" t="b">
        <f t="shared" si="5"/>
        <v>1</v>
      </c>
    </row>
    <row r="104" spans="1:23">
      <c r="A104" s="42">
        <v>96</v>
      </c>
      <c r="B104" s="129"/>
      <c r="C104" s="129"/>
      <c r="D104" s="129"/>
      <c r="E104" s="129"/>
      <c r="F104" s="129"/>
      <c r="G104" s="129"/>
      <c r="H104" s="129"/>
      <c r="I104" s="129"/>
      <c r="J104" s="129"/>
      <c r="K104" s="161"/>
      <c r="L104" s="161"/>
      <c r="M104" s="161"/>
      <c r="N104" s="161"/>
      <c r="O104" s="161"/>
      <c r="P104" s="161"/>
      <c r="Q104" s="161"/>
      <c r="R104" s="161"/>
      <c r="S104" s="161"/>
      <c r="T104" s="161"/>
      <c r="U104" s="163"/>
      <c r="V104" s="116">
        <f t="shared" ref="V104:V135" si="6">MIN(-(M104*R104*Q104+S104*K104+S104*T104*M104)*10^-6,0)</f>
        <v>0</v>
      </c>
      <c r="W104" s="36" t="b">
        <f t="shared" ref="W104:W135" si="7">L104=P104</f>
        <v>1</v>
      </c>
    </row>
    <row r="105" spans="1:23">
      <c r="A105" s="42">
        <v>97</v>
      </c>
      <c r="B105" s="129"/>
      <c r="C105" s="129"/>
      <c r="D105" s="129"/>
      <c r="E105" s="129"/>
      <c r="F105" s="129"/>
      <c r="G105" s="129"/>
      <c r="H105" s="129"/>
      <c r="I105" s="129"/>
      <c r="J105" s="129"/>
      <c r="K105" s="161"/>
      <c r="L105" s="161"/>
      <c r="M105" s="161"/>
      <c r="N105" s="161"/>
      <c r="O105" s="161"/>
      <c r="P105" s="161"/>
      <c r="Q105" s="161"/>
      <c r="R105" s="161"/>
      <c r="S105" s="161"/>
      <c r="T105" s="161"/>
      <c r="U105" s="163"/>
      <c r="V105" s="116">
        <f t="shared" si="6"/>
        <v>0</v>
      </c>
      <c r="W105" s="36" t="b">
        <f t="shared" si="7"/>
        <v>1</v>
      </c>
    </row>
    <row r="106" spans="1:23">
      <c r="A106" s="42">
        <v>98</v>
      </c>
      <c r="B106" s="129"/>
      <c r="C106" s="129"/>
      <c r="D106" s="129"/>
      <c r="E106" s="129"/>
      <c r="F106" s="129"/>
      <c r="G106" s="129"/>
      <c r="H106" s="129"/>
      <c r="I106" s="129"/>
      <c r="J106" s="129"/>
      <c r="K106" s="161"/>
      <c r="L106" s="161"/>
      <c r="M106" s="161"/>
      <c r="N106" s="161"/>
      <c r="O106" s="161"/>
      <c r="P106" s="161"/>
      <c r="Q106" s="161"/>
      <c r="R106" s="161"/>
      <c r="S106" s="161"/>
      <c r="T106" s="161"/>
      <c r="U106" s="163"/>
      <c r="V106" s="116">
        <f t="shared" si="6"/>
        <v>0</v>
      </c>
      <c r="W106" s="36" t="b">
        <f t="shared" si="7"/>
        <v>1</v>
      </c>
    </row>
    <row r="107" spans="1:23">
      <c r="A107" s="42">
        <v>99</v>
      </c>
      <c r="B107" s="129"/>
      <c r="C107" s="129"/>
      <c r="D107" s="129"/>
      <c r="E107" s="129"/>
      <c r="F107" s="129"/>
      <c r="G107" s="129"/>
      <c r="H107" s="129"/>
      <c r="I107" s="129"/>
      <c r="J107" s="129"/>
      <c r="K107" s="161"/>
      <c r="L107" s="161"/>
      <c r="M107" s="161"/>
      <c r="N107" s="161"/>
      <c r="O107" s="161"/>
      <c r="P107" s="161"/>
      <c r="Q107" s="161"/>
      <c r="R107" s="161"/>
      <c r="S107" s="161"/>
      <c r="T107" s="161"/>
      <c r="U107" s="163"/>
      <c r="V107" s="116">
        <f t="shared" si="6"/>
        <v>0</v>
      </c>
      <c r="W107" s="36" t="b">
        <f t="shared" si="7"/>
        <v>1</v>
      </c>
    </row>
    <row r="108" spans="1:23">
      <c r="A108" s="42">
        <v>100</v>
      </c>
      <c r="B108" s="129"/>
      <c r="C108" s="129"/>
      <c r="D108" s="129"/>
      <c r="E108" s="129"/>
      <c r="F108" s="129"/>
      <c r="G108" s="129"/>
      <c r="H108" s="129"/>
      <c r="I108" s="129"/>
      <c r="J108" s="129"/>
      <c r="K108" s="161"/>
      <c r="L108" s="161"/>
      <c r="M108" s="161"/>
      <c r="N108" s="161"/>
      <c r="O108" s="161"/>
      <c r="P108" s="161"/>
      <c r="Q108" s="161"/>
      <c r="R108" s="161"/>
      <c r="S108" s="161"/>
      <c r="T108" s="161"/>
      <c r="U108" s="163"/>
      <c r="V108" s="116">
        <f t="shared" si="6"/>
        <v>0</v>
      </c>
      <c r="W108" s="36" t="b">
        <f t="shared" si="7"/>
        <v>1</v>
      </c>
    </row>
    <row r="109" spans="1:23">
      <c r="A109" s="42">
        <v>101</v>
      </c>
      <c r="B109" s="129"/>
      <c r="C109" s="129"/>
      <c r="D109" s="129"/>
      <c r="E109" s="129"/>
      <c r="F109" s="129"/>
      <c r="G109" s="129"/>
      <c r="H109" s="129"/>
      <c r="I109" s="129"/>
      <c r="J109" s="129"/>
      <c r="K109" s="161"/>
      <c r="L109" s="161"/>
      <c r="M109" s="161"/>
      <c r="N109" s="161"/>
      <c r="O109" s="161"/>
      <c r="P109" s="161"/>
      <c r="Q109" s="161"/>
      <c r="R109" s="161"/>
      <c r="S109" s="161"/>
      <c r="T109" s="161"/>
      <c r="U109" s="163"/>
      <c r="V109" s="116">
        <f t="shared" si="6"/>
        <v>0</v>
      </c>
      <c r="W109" s="36" t="b">
        <f t="shared" si="7"/>
        <v>1</v>
      </c>
    </row>
    <row r="110" spans="1:23">
      <c r="A110" s="42">
        <v>102</v>
      </c>
      <c r="B110" s="129"/>
      <c r="C110" s="129"/>
      <c r="D110" s="129"/>
      <c r="E110" s="129"/>
      <c r="F110" s="129"/>
      <c r="G110" s="129"/>
      <c r="H110" s="129"/>
      <c r="I110" s="129"/>
      <c r="J110" s="129"/>
      <c r="K110" s="161"/>
      <c r="L110" s="161"/>
      <c r="M110" s="161"/>
      <c r="N110" s="161"/>
      <c r="O110" s="161"/>
      <c r="P110" s="161"/>
      <c r="Q110" s="161"/>
      <c r="R110" s="161"/>
      <c r="S110" s="161"/>
      <c r="T110" s="161"/>
      <c r="U110" s="163"/>
      <c r="V110" s="116">
        <f t="shared" si="6"/>
        <v>0</v>
      </c>
      <c r="W110" s="36" t="b">
        <f t="shared" si="7"/>
        <v>1</v>
      </c>
    </row>
    <row r="111" spans="1:23">
      <c r="A111" s="42">
        <v>103</v>
      </c>
      <c r="B111" s="129"/>
      <c r="C111" s="129"/>
      <c r="D111" s="129"/>
      <c r="E111" s="129"/>
      <c r="F111" s="129"/>
      <c r="G111" s="129"/>
      <c r="H111" s="129"/>
      <c r="I111" s="129"/>
      <c r="J111" s="129"/>
      <c r="K111" s="161"/>
      <c r="L111" s="161"/>
      <c r="M111" s="161"/>
      <c r="N111" s="161"/>
      <c r="O111" s="161"/>
      <c r="P111" s="161"/>
      <c r="Q111" s="161"/>
      <c r="R111" s="161"/>
      <c r="S111" s="161"/>
      <c r="T111" s="161"/>
      <c r="U111" s="163"/>
      <c r="V111" s="116">
        <f t="shared" si="6"/>
        <v>0</v>
      </c>
      <c r="W111" s="36" t="b">
        <f t="shared" si="7"/>
        <v>1</v>
      </c>
    </row>
    <row r="112" spans="1:23">
      <c r="A112" s="42">
        <v>104</v>
      </c>
      <c r="B112" s="129"/>
      <c r="C112" s="129"/>
      <c r="D112" s="129"/>
      <c r="E112" s="129"/>
      <c r="F112" s="129"/>
      <c r="G112" s="129"/>
      <c r="H112" s="129"/>
      <c r="I112" s="129"/>
      <c r="J112" s="129"/>
      <c r="K112" s="161"/>
      <c r="L112" s="161"/>
      <c r="M112" s="161"/>
      <c r="N112" s="161"/>
      <c r="O112" s="161"/>
      <c r="P112" s="161"/>
      <c r="Q112" s="161"/>
      <c r="R112" s="161"/>
      <c r="S112" s="161"/>
      <c r="T112" s="161"/>
      <c r="U112" s="163"/>
      <c r="V112" s="116">
        <f t="shared" si="6"/>
        <v>0</v>
      </c>
      <c r="W112" s="36" t="b">
        <f t="shared" si="7"/>
        <v>1</v>
      </c>
    </row>
    <row r="113" spans="1:23">
      <c r="A113" s="42">
        <v>105</v>
      </c>
      <c r="B113" s="129"/>
      <c r="C113" s="129"/>
      <c r="D113" s="129"/>
      <c r="E113" s="129"/>
      <c r="F113" s="129"/>
      <c r="G113" s="129"/>
      <c r="H113" s="129"/>
      <c r="I113" s="129"/>
      <c r="J113" s="129"/>
      <c r="K113" s="161"/>
      <c r="L113" s="161"/>
      <c r="M113" s="161"/>
      <c r="N113" s="161"/>
      <c r="O113" s="161"/>
      <c r="P113" s="161"/>
      <c r="Q113" s="161"/>
      <c r="R113" s="161"/>
      <c r="S113" s="161"/>
      <c r="T113" s="161"/>
      <c r="U113" s="163"/>
      <c r="V113" s="116">
        <f t="shared" si="6"/>
        <v>0</v>
      </c>
      <c r="W113" s="36" t="b">
        <f t="shared" si="7"/>
        <v>1</v>
      </c>
    </row>
    <row r="114" spans="1:23">
      <c r="A114" s="42">
        <v>106</v>
      </c>
      <c r="B114" s="129"/>
      <c r="C114" s="129"/>
      <c r="D114" s="129"/>
      <c r="E114" s="129"/>
      <c r="F114" s="129"/>
      <c r="G114" s="129"/>
      <c r="H114" s="129"/>
      <c r="I114" s="129"/>
      <c r="J114" s="129"/>
      <c r="K114" s="161"/>
      <c r="L114" s="161"/>
      <c r="M114" s="161"/>
      <c r="N114" s="161"/>
      <c r="O114" s="161"/>
      <c r="P114" s="161"/>
      <c r="Q114" s="161"/>
      <c r="R114" s="161"/>
      <c r="S114" s="161"/>
      <c r="T114" s="161"/>
      <c r="U114" s="163"/>
      <c r="V114" s="116">
        <f t="shared" si="6"/>
        <v>0</v>
      </c>
      <c r="W114" s="36" t="b">
        <f t="shared" si="7"/>
        <v>1</v>
      </c>
    </row>
    <row r="115" spans="1:23">
      <c r="A115" s="42">
        <v>107</v>
      </c>
      <c r="B115" s="129"/>
      <c r="C115" s="129"/>
      <c r="D115" s="129"/>
      <c r="E115" s="129"/>
      <c r="F115" s="129"/>
      <c r="G115" s="129"/>
      <c r="H115" s="129"/>
      <c r="I115" s="129"/>
      <c r="J115" s="129"/>
      <c r="K115" s="161"/>
      <c r="L115" s="161"/>
      <c r="M115" s="161"/>
      <c r="N115" s="161"/>
      <c r="O115" s="161"/>
      <c r="P115" s="161"/>
      <c r="Q115" s="161"/>
      <c r="R115" s="161"/>
      <c r="S115" s="161"/>
      <c r="T115" s="161"/>
      <c r="U115" s="163"/>
      <c r="V115" s="116">
        <f t="shared" si="6"/>
        <v>0</v>
      </c>
      <c r="W115" s="36" t="b">
        <f t="shared" si="7"/>
        <v>1</v>
      </c>
    </row>
    <row r="116" spans="1:23">
      <c r="A116" s="42">
        <v>108</v>
      </c>
      <c r="B116" s="129"/>
      <c r="C116" s="129"/>
      <c r="D116" s="129"/>
      <c r="E116" s="129"/>
      <c r="F116" s="129"/>
      <c r="G116" s="129"/>
      <c r="H116" s="129"/>
      <c r="I116" s="129"/>
      <c r="J116" s="129"/>
      <c r="K116" s="161"/>
      <c r="L116" s="161"/>
      <c r="M116" s="161"/>
      <c r="N116" s="161"/>
      <c r="O116" s="161"/>
      <c r="P116" s="161"/>
      <c r="Q116" s="161"/>
      <c r="R116" s="161"/>
      <c r="S116" s="161"/>
      <c r="T116" s="161"/>
      <c r="U116" s="163"/>
      <c r="V116" s="116">
        <f t="shared" si="6"/>
        <v>0</v>
      </c>
      <c r="W116" s="36" t="b">
        <f t="shared" si="7"/>
        <v>1</v>
      </c>
    </row>
    <row r="117" spans="1:23">
      <c r="A117" s="42">
        <v>109</v>
      </c>
      <c r="B117" s="129"/>
      <c r="C117" s="129"/>
      <c r="D117" s="129"/>
      <c r="E117" s="129"/>
      <c r="F117" s="129"/>
      <c r="G117" s="129"/>
      <c r="H117" s="129"/>
      <c r="I117" s="129"/>
      <c r="J117" s="129"/>
      <c r="K117" s="161"/>
      <c r="L117" s="161"/>
      <c r="M117" s="161"/>
      <c r="N117" s="161"/>
      <c r="O117" s="161"/>
      <c r="P117" s="161"/>
      <c r="Q117" s="161"/>
      <c r="R117" s="161"/>
      <c r="S117" s="161"/>
      <c r="T117" s="161"/>
      <c r="U117" s="163"/>
      <c r="V117" s="116">
        <f t="shared" si="6"/>
        <v>0</v>
      </c>
      <c r="W117" s="36" t="b">
        <f t="shared" si="7"/>
        <v>1</v>
      </c>
    </row>
    <row r="118" spans="1:23">
      <c r="A118" s="42">
        <v>110</v>
      </c>
      <c r="B118" s="129"/>
      <c r="C118" s="129"/>
      <c r="D118" s="129"/>
      <c r="E118" s="129"/>
      <c r="F118" s="129"/>
      <c r="G118" s="129"/>
      <c r="H118" s="129"/>
      <c r="I118" s="129"/>
      <c r="J118" s="129"/>
      <c r="K118" s="161"/>
      <c r="L118" s="161"/>
      <c r="M118" s="161"/>
      <c r="N118" s="161"/>
      <c r="O118" s="161"/>
      <c r="P118" s="161"/>
      <c r="Q118" s="161"/>
      <c r="R118" s="161"/>
      <c r="S118" s="161"/>
      <c r="T118" s="161"/>
      <c r="U118" s="163"/>
      <c r="V118" s="116">
        <f t="shared" si="6"/>
        <v>0</v>
      </c>
      <c r="W118" s="36" t="b">
        <f t="shared" si="7"/>
        <v>1</v>
      </c>
    </row>
    <row r="119" spans="1:23">
      <c r="A119" s="42">
        <v>111</v>
      </c>
      <c r="B119" s="129"/>
      <c r="C119" s="129"/>
      <c r="D119" s="129"/>
      <c r="E119" s="129"/>
      <c r="F119" s="129"/>
      <c r="G119" s="129"/>
      <c r="H119" s="129"/>
      <c r="I119" s="129"/>
      <c r="J119" s="129"/>
      <c r="K119" s="161"/>
      <c r="L119" s="161"/>
      <c r="M119" s="161"/>
      <c r="N119" s="161"/>
      <c r="O119" s="161"/>
      <c r="P119" s="161"/>
      <c r="Q119" s="161"/>
      <c r="R119" s="161"/>
      <c r="S119" s="161"/>
      <c r="T119" s="161"/>
      <c r="U119" s="163"/>
      <c r="V119" s="116">
        <f t="shared" si="6"/>
        <v>0</v>
      </c>
      <c r="W119" s="36" t="b">
        <f t="shared" si="7"/>
        <v>1</v>
      </c>
    </row>
    <row r="120" spans="1:23">
      <c r="A120" s="42">
        <v>112</v>
      </c>
      <c r="B120" s="129"/>
      <c r="C120" s="129"/>
      <c r="D120" s="129"/>
      <c r="E120" s="129"/>
      <c r="F120" s="129"/>
      <c r="G120" s="129"/>
      <c r="H120" s="129"/>
      <c r="I120" s="129"/>
      <c r="J120" s="129"/>
      <c r="K120" s="161"/>
      <c r="L120" s="161"/>
      <c r="M120" s="161"/>
      <c r="N120" s="161"/>
      <c r="O120" s="161"/>
      <c r="P120" s="161"/>
      <c r="Q120" s="161"/>
      <c r="R120" s="161"/>
      <c r="S120" s="161"/>
      <c r="T120" s="161"/>
      <c r="U120" s="163"/>
      <c r="V120" s="116">
        <f t="shared" si="6"/>
        <v>0</v>
      </c>
      <c r="W120" s="36" t="b">
        <f t="shared" si="7"/>
        <v>1</v>
      </c>
    </row>
    <row r="121" spans="1:23">
      <c r="A121" s="42">
        <v>113</v>
      </c>
      <c r="B121" s="129"/>
      <c r="C121" s="129"/>
      <c r="D121" s="129"/>
      <c r="E121" s="129"/>
      <c r="F121" s="129"/>
      <c r="G121" s="129"/>
      <c r="H121" s="129"/>
      <c r="I121" s="129"/>
      <c r="J121" s="129"/>
      <c r="K121" s="161"/>
      <c r="L121" s="161"/>
      <c r="M121" s="161"/>
      <c r="N121" s="161"/>
      <c r="O121" s="161"/>
      <c r="P121" s="161"/>
      <c r="Q121" s="161"/>
      <c r="R121" s="161"/>
      <c r="S121" s="161"/>
      <c r="T121" s="161"/>
      <c r="U121" s="163"/>
      <c r="V121" s="116">
        <f t="shared" si="6"/>
        <v>0</v>
      </c>
      <c r="W121" s="36" t="b">
        <f t="shared" si="7"/>
        <v>1</v>
      </c>
    </row>
    <row r="122" spans="1:23">
      <c r="A122" s="42">
        <v>114</v>
      </c>
      <c r="B122" s="129"/>
      <c r="C122" s="129"/>
      <c r="D122" s="129"/>
      <c r="E122" s="129"/>
      <c r="F122" s="129"/>
      <c r="G122" s="129"/>
      <c r="H122" s="129"/>
      <c r="I122" s="129"/>
      <c r="J122" s="129"/>
      <c r="K122" s="161"/>
      <c r="L122" s="161"/>
      <c r="M122" s="161"/>
      <c r="N122" s="161"/>
      <c r="O122" s="161"/>
      <c r="P122" s="161"/>
      <c r="Q122" s="161"/>
      <c r="R122" s="161"/>
      <c r="S122" s="161"/>
      <c r="T122" s="161"/>
      <c r="U122" s="163"/>
      <c r="V122" s="116">
        <f t="shared" si="6"/>
        <v>0</v>
      </c>
      <c r="W122" s="36" t="b">
        <f t="shared" si="7"/>
        <v>1</v>
      </c>
    </row>
    <row r="123" spans="1:23">
      <c r="A123" s="42">
        <v>115</v>
      </c>
      <c r="B123" s="129"/>
      <c r="C123" s="129"/>
      <c r="D123" s="129"/>
      <c r="E123" s="129"/>
      <c r="F123" s="129"/>
      <c r="G123" s="129"/>
      <c r="H123" s="129"/>
      <c r="I123" s="129"/>
      <c r="J123" s="129"/>
      <c r="K123" s="161"/>
      <c r="L123" s="161"/>
      <c r="M123" s="161"/>
      <c r="N123" s="161"/>
      <c r="O123" s="161"/>
      <c r="P123" s="161"/>
      <c r="Q123" s="161"/>
      <c r="R123" s="161"/>
      <c r="S123" s="161"/>
      <c r="T123" s="161"/>
      <c r="U123" s="163"/>
      <c r="V123" s="116">
        <f t="shared" si="6"/>
        <v>0</v>
      </c>
      <c r="W123" s="36" t="b">
        <f t="shared" si="7"/>
        <v>1</v>
      </c>
    </row>
    <row r="124" spans="1:23">
      <c r="A124" s="42">
        <v>116</v>
      </c>
      <c r="B124" s="129"/>
      <c r="C124" s="129"/>
      <c r="D124" s="129"/>
      <c r="E124" s="129"/>
      <c r="F124" s="129"/>
      <c r="G124" s="129"/>
      <c r="H124" s="129"/>
      <c r="I124" s="129"/>
      <c r="J124" s="129"/>
      <c r="K124" s="161"/>
      <c r="L124" s="161"/>
      <c r="M124" s="161"/>
      <c r="N124" s="161"/>
      <c r="O124" s="161"/>
      <c r="P124" s="161"/>
      <c r="Q124" s="161"/>
      <c r="R124" s="161"/>
      <c r="S124" s="161"/>
      <c r="T124" s="161"/>
      <c r="U124" s="163"/>
      <c r="V124" s="116">
        <f t="shared" si="6"/>
        <v>0</v>
      </c>
      <c r="W124" s="36" t="b">
        <f t="shared" si="7"/>
        <v>1</v>
      </c>
    </row>
    <row r="125" spans="1:23">
      <c r="A125" s="42">
        <v>117</v>
      </c>
      <c r="B125" s="129"/>
      <c r="C125" s="129"/>
      <c r="D125" s="129"/>
      <c r="E125" s="129"/>
      <c r="F125" s="129"/>
      <c r="G125" s="129"/>
      <c r="H125" s="129"/>
      <c r="I125" s="129"/>
      <c r="J125" s="129"/>
      <c r="K125" s="161"/>
      <c r="L125" s="161"/>
      <c r="M125" s="161"/>
      <c r="N125" s="161"/>
      <c r="O125" s="161"/>
      <c r="P125" s="161"/>
      <c r="Q125" s="161"/>
      <c r="R125" s="161"/>
      <c r="S125" s="161"/>
      <c r="T125" s="161"/>
      <c r="U125" s="163"/>
      <c r="V125" s="116">
        <f t="shared" si="6"/>
        <v>0</v>
      </c>
      <c r="W125" s="36" t="b">
        <f t="shared" si="7"/>
        <v>1</v>
      </c>
    </row>
    <row r="126" spans="1:23">
      <c r="A126" s="42">
        <v>118</v>
      </c>
      <c r="B126" s="129"/>
      <c r="C126" s="129"/>
      <c r="D126" s="129"/>
      <c r="E126" s="129"/>
      <c r="F126" s="129"/>
      <c r="G126" s="129"/>
      <c r="H126" s="129"/>
      <c r="I126" s="129"/>
      <c r="J126" s="129"/>
      <c r="K126" s="161"/>
      <c r="L126" s="161"/>
      <c r="M126" s="161"/>
      <c r="N126" s="161"/>
      <c r="O126" s="161"/>
      <c r="P126" s="161"/>
      <c r="Q126" s="161"/>
      <c r="R126" s="161"/>
      <c r="S126" s="161"/>
      <c r="T126" s="161"/>
      <c r="U126" s="163"/>
      <c r="V126" s="116">
        <f t="shared" si="6"/>
        <v>0</v>
      </c>
      <c r="W126" s="36" t="b">
        <f t="shared" si="7"/>
        <v>1</v>
      </c>
    </row>
    <row r="127" spans="1:23">
      <c r="A127" s="42">
        <v>119</v>
      </c>
      <c r="B127" s="129"/>
      <c r="C127" s="129"/>
      <c r="D127" s="129"/>
      <c r="E127" s="129"/>
      <c r="F127" s="129"/>
      <c r="G127" s="129"/>
      <c r="H127" s="129"/>
      <c r="I127" s="129"/>
      <c r="J127" s="129"/>
      <c r="K127" s="161"/>
      <c r="L127" s="161"/>
      <c r="M127" s="161"/>
      <c r="N127" s="161"/>
      <c r="O127" s="161"/>
      <c r="P127" s="161"/>
      <c r="Q127" s="161"/>
      <c r="R127" s="161"/>
      <c r="S127" s="161"/>
      <c r="T127" s="161"/>
      <c r="U127" s="163"/>
      <c r="V127" s="116">
        <f t="shared" si="6"/>
        <v>0</v>
      </c>
      <c r="W127" s="36" t="b">
        <f t="shared" si="7"/>
        <v>1</v>
      </c>
    </row>
    <row r="128" spans="1:23">
      <c r="A128" s="42">
        <v>120</v>
      </c>
      <c r="B128" s="129"/>
      <c r="C128" s="129"/>
      <c r="D128" s="129"/>
      <c r="E128" s="129"/>
      <c r="F128" s="129"/>
      <c r="G128" s="129"/>
      <c r="H128" s="129"/>
      <c r="I128" s="129"/>
      <c r="J128" s="129"/>
      <c r="K128" s="161"/>
      <c r="L128" s="161"/>
      <c r="M128" s="161"/>
      <c r="N128" s="161"/>
      <c r="O128" s="161"/>
      <c r="P128" s="161"/>
      <c r="Q128" s="161"/>
      <c r="R128" s="161"/>
      <c r="S128" s="161"/>
      <c r="T128" s="161"/>
      <c r="U128" s="163"/>
      <c r="V128" s="116">
        <f t="shared" si="6"/>
        <v>0</v>
      </c>
      <c r="W128" s="36" t="b">
        <f t="shared" si="7"/>
        <v>1</v>
      </c>
    </row>
    <row r="129" spans="1:23">
      <c r="A129" s="42">
        <v>121</v>
      </c>
      <c r="B129" s="129"/>
      <c r="C129" s="129"/>
      <c r="D129" s="129"/>
      <c r="E129" s="129"/>
      <c r="F129" s="129"/>
      <c r="G129" s="129"/>
      <c r="H129" s="129"/>
      <c r="I129" s="129"/>
      <c r="J129" s="129"/>
      <c r="K129" s="161"/>
      <c r="L129" s="161"/>
      <c r="M129" s="161"/>
      <c r="N129" s="161"/>
      <c r="O129" s="161"/>
      <c r="P129" s="161"/>
      <c r="Q129" s="161"/>
      <c r="R129" s="161"/>
      <c r="S129" s="161"/>
      <c r="T129" s="161"/>
      <c r="U129" s="163"/>
      <c r="V129" s="116">
        <f t="shared" si="6"/>
        <v>0</v>
      </c>
      <c r="W129" s="36" t="b">
        <f t="shared" si="7"/>
        <v>1</v>
      </c>
    </row>
    <row r="130" spans="1:23">
      <c r="A130" s="42">
        <v>122</v>
      </c>
      <c r="B130" s="129"/>
      <c r="C130" s="129"/>
      <c r="D130" s="129"/>
      <c r="E130" s="129"/>
      <c r="F130" s="129"/>
      <c r="G130" s="129"/>
      <c r="H130" s="129"/>
      <c r="I130" s="129"/>
      <c r="J130" s="129"/>
      <c r="K130" s="161"/>
      <c r="L130" s="161"/>
      <c r="M130" s="161"/>
      <c r="N130" s="161"/>
      <c r="O130" s="161"/>
      <c r="P130" s="161"/>
      <c r="Q130" s="161"/>
      <c r="R130" s="161"/>
      <c r="S130" s="161"/>
      <c r="T130" s="161"/>
      <c r="U130" s="163"/>
      <c r="V130" s="116">
        <f t="shared" si="6"/>
        <v>0</v>
      </c>
      <c r="W130" s="36" t="b">
        <f t="shared" si="7"/>
        <v>1</v>
      </c>
    </row>
    <row r="131" spans="1:23">
      <c r="A131" s="42">
        <v>123</v>
      </c>
      <c r="B131" s="129"/>
      <c r="C131" s="129"/>
      <c r="D131" s="129"/>
      <c r="E131" s="129"/>
      <c r="F131" s="129"/>
      <c r="G131" s="129"/>
      <c r="H131" s="129"/>
      <c r="I131" s="129"/>
      <c r="J131" s="129"/>
      <c r="K131" s="161"/>
      <c r="L131" s="161"/>
      <c r="M131" s="161"/>
      <c r="N131" s="161"/>
      <c r="O131" s="161"/>
      <c r="P131" s="161"/>
      <c r="Q131" s="161"/>
      <c r="R131" s="161"/>
      <c r="S131" s="161"/>
      <c r="T131" s="161"/>
      <c r="U131" s="163"/>
      <c r="V131" s="116">
        <f t="shared" si="6"/>
        <v>0</v>
      </c>
      <c r="W131" s="36" t="b">
        <f t="shared" si="7"/>
        <v>1</v>
      </c>
    </row>
    <row r="132" spans="1:23">
      <c r="A132" s="42">
        <v>124</v>
      </c>
      <c r="B132" s="129"/>
      <c r="C132" s="129"/>
      <c r="D132" s="129"/>
      <c r="E132" s="129"/>
      <c r="F132" s="129"/>
      <c r="G132" s="129"/>
      <c r="H132" s="129"/>
      <c r="I132" s="129"/>
      <c r="J132" s="129"/>
      <c r="K132" s="161"/>
      <c r="L132" s="161"/>
      <c r="M132" s="161"/>
      <c r="N132" s="161"/>
      <c r="O132" s="161"/>
      <c r="P132" s="161"/>
      <c r="Q132" s="161"/>
      <c r="R132" s="161"/>
      <c r="S132" s="161"/>
      <c r="T132" s="161"/>
      <c r="U132" s="163"/>
      <c r="V132" s="116">
        <f t="shared" si="6"/>
        <v>0</v>
      </c>
      <c r="W132" s="36" t="b">
        <f t="shared" si="7"/>
        <v>1</v>
      </c>
    </row>
    <row r="133" spans="1:23">
      <c r="A133" s="42">
        <v>125</v>
      </c>
      <c r="B133" s="129"/>
      <c r="C133" s="129"/>
      <c r="D133" s="129"/>
      <c r="E133" s="129"/>
      <c r="F133" s="129"/>
      <c r="G133" s="129"/>
      <c r="H133" s="129"/>
      <c r="I133" s="129"/>
      <c r="J133" s="129"/>
      <c r="K133" s="161"/>
      <c r="L133" s="161"/>
      <c r="M133" s="161"/>
      <c r="N133" s="161"/>
      <c r="O133" s="161"/>
      <c r="P133" s="161"/>
      <c r="Q133" s="161"/>
      <c r="R133" s="161"/>
      <c r="S133" s="161"/>
      <c r="T133" s="161"/>
      <c r="U133" s="163"/>
      <c r="V133" s="116">
        <f t="shared" si="6"/>
        <v>0</v>
      </c>
      <c r="W133" s="36" t="b">
        <f t="shared" si="7"/>
        <v>1</v>
      </c>
    </row>
    <row r="134" spans="1:23">
      <c r="A134" s="42">
        <v>126</v>
      </c>
      <c r="B134" s="129"/>
      <c r="C134" s="129"/>
      <c r="D134" s="129"/>
      <c r="E134" s="129"/>
      <c r="F134" s="129"/>
      <c r="G134" s="129"/>
      <c r="H134" s="129"/>
      <c r="I134" s="129"/>
      <c r="J134" s="129"/>
      <c r="K134" s="161"/>
      <c r="L134" s="161"/>
      <c r="M134" s="161"/>
      <c r="N134" s="161"/>
      <c r="O134" s="161"/>
      <c r="P134" s="161"/>
      <c r="Q134" s="161"/>
      <c r="R134" s="161"/>
      <c r="S134" s="161"/>
      <c r="T134" s="161"/>
      <c r="U134" s="163"/>
      <c r="V134" s="116">
        <f t="shared" si="6"/>
        <v>0</v>
      </c>
      <c r="W134" s="36" t="b">
        <f t="shared" si="7"/>
        <v>1</v>
      </c>
    </row>
    <row r="135" spans="1:23">
      <c r="A135" s="42">
        <v>127</v>
      </c>
      <c r="B135" s="129"/>
      <c r="C135" s="129"/>
      <c r="D135" s="129"/>
      <c r="E135" s="129"/>
      <c r="F135" s="129"/>
      <c r="G135" s="129"/>
      <c r="H135" s="129"/>
      <c r="I135" s="129"/>
      <c r="J135" s="129"/>
      <c r="K135" s="161"/>
      <c r="L135" s="161"/>
      <c r="M135" s="161"/>
      <c r="N135" s="161"/>
      <c r="O135" s="161"/>
      <c r="P135" s="161"/>
      <c r="Q135" s="161"/>
      <c r="R135" s="161"/>
      <c r="S135" s="161"/>
      <c r="T135" s="161"/>
      <c r="U135" s="163"/>
      <c r="V135" s="116">
        <f t="shared" si="6"/>
        <v>0</v>
      </c>
      <c r="W135" s="36" t="b">
        <f t="shared" si="7"/>
        <v>1</v>
      </c>
    </row>
    <row r="136" spans="1:23">
      <c r="A136" s="42">
        <v>128</v>
      </c>
      <c r="B136" s="129"/>
      <c r="C136" s="129"/>
      <c r="D136" s="129"/>
      <c r="E136" s="129"/>
      <c r="F136" s="129"/>
      <c r="G136" s="129"/>
      <c r="H136" s="129"/>
      <c r="I136" s="129"/>
      <c r="J136" s="129"/>
      <c r="K136" s="161"/>
      <c r="L136" s="161"/>
      <c r="M136" s="161"/>
      <c r="N136" s="161"/>
      <c r="O136" s="161"/>
      <c r="P136" s="161"/>
      <c r="Q136" s="161"/>
      <c r="R136" s="161"/>
      <c r="S136" s="161"/>
      <c r="T136" s="161"/>
      <c r="U136" s="163"/>
      <c r="V136" s="116">
        <f t="shared" ref="V136:V158" si="8">MIN(-(M136*R136*Q136+S136*K136+S136*T136*M136)*10^-6,0)</f>
        <v>0</v>
      </c>
      <c r="W136" s="36" t="b">
        <f t="shared" ref="W136:W158" si="9">L136=P136</f>
        <v>1</v>
      </c>
    </row>
    <row r="137" spans="1:23">
      <c r="A137" s="42">
        <v>129</v>
      </c>
      <c r="B137" s="129"/>
      <c r="C137" s="129"/>
      <c r="D137" s="129"/>
      <c r="E137" s="129"/>
      <c r="F137" s="129"/>
      <c r="G137" s="129"/>
      <c r="H137" s="129"/>
      <c r="I137" s="129"/>
      <c r="J137" s="129"/>
      <c r="K137" s="161"/>
      <c r="L137" s="161"/>
      <c r="M137" s="161"/>
      <c r="N137" s="161"/>
      <c r="O137" s="161"/>
      <c r="P137" s="161"/>
      <c r="Q137" s="161"/>
      <c r="R137" s="161"/>
      <c r="S137" s="161"/>
      <c r="T137" s="161"/>
      <c r="U137" s="163"/>
      <c r="V137" s="116">
        <f t="shared" si="8"/>
        <v>0</v>
      </c>
      <c r="W137" s="36" t="b">
        <f t="shared" si="9"/>
        <v>1</v>
      </c>
    </row>
    <row r="138" spans="1:23">
      <c r="A138" s="42">
        <v>130</v>
      </c>
      <c r="B138" s="129"/>
      <c r="C138" s="129"/>
      <c r="D138" s="129"/>
      <c r="E138" s="129"/>
      <c r="F138" s="129"/>
      <c r="G138" s="129"/>
      <c r="H138" s="129"/>
      <c r="I138" s="129"/>
      <c r="J138" s="129"/>
      <c r="K138" s="161"/>
      <c r="L138" s="161"/>
      <c r="M138" s="161"/>
      <c r="N138" s="161"/>
      <c r="O138" s="161"/>
      <c r="P138" s="161"/>
      <c r="Q138" s="161"/>
      <c r="R138" s="161"/>
      <c r="S138" s="161"/>
      <c r="T138" s="161"/>
      <c r="U138" s="163"/>
      <c r="V138" s="116">
        <f t="shared" si="8"/>
        <v>0</v>
      </c>
      <c r="W138" s="36" t="b">
        <f t="shared" si="9"/>
        <v>1</v>
      </c>
    </row>
    <row r="139" spans="1:23">
      <c r="A139" s="42">
        <v>131</v>
      </c>
      <c r="B139" s="129"/>
      <c r="C139" s="129"/>
      <c r="D139" s="129"/>
      <c r="E139" s="129"/>
      <c r="F139" s="129"/>
      <c r="G139" s="129"/>
      <c r="H139" s="129"/>
      <c r="I139" s="129"/>
      <c r="J139" s="129"/>
      <c r="K139" s="161"/>
      <c r="L139" s="161"/>
      <c r="M139" s="161"/>
      <c r="N139" s="161"/>
      <c r="O139" s="161"/>
      <c r="P139" s="161"/>
      <c r="Q139" s="161"/>
      <c r="R139" s="161"/>
      <c r="S139" s="161"/>
      <c r="T139" s="161"/>
      <c r="U139" s="163"/>
      <c r="V139" s="116">
        <f t="shared" si="8"/>
        <v>0</v>
      </c>
      <c r="W139" s="36" t="b">
        <f t="shared" si="9"/>
        <v>1</v>
      </c>
    </row>
    <row r="140" spans="1:23">
      <c r="A140" s="42">
        <v>132</v>
      </c>
      <c r="B140" s="129"/>
      <c r="C140" s="129"/>
      <c r="D140" s="129"/>
      <c r="E140" s="129"/>
      <c r="F140" s="129"/>
      <c r="G140" s="129"/>
      <c r="H140" s="129"/>
      <c r="I140" s="129"/>
      <c r="J140" s="129"/>
      <c r="K140" s="161"/>
      <c r="L140" s="161"/>
      <c r="M140" s="161"/>
      <c r="N140" s="161"/>
      <c r="O140" s="161"/>
      <c r="P140" s="161"/>
      <c r="Q140" s="161"/>
      <c r="R140" s="161"/>
      <c r="S140" s="161"/>
      <c r="T140" s="161"/>
      <c r="U140" s="163"/>
      <c r="V140" s="116">
        <f t="shared" si="8"/>
        <v>0</v>
      </c>
      <c r="W140" s="36" t="b">
        <f t="shared" si="9"/>
        <v>1</v>
      </c>
    </row>
    <row r="141" spans="1:23">
      <c r="A141" s="42">
        <v>133</v>
      </c>
      <c r="B141" s="129"/>
      <c r="C141" s="129"/>
      <c r="D141" s="129"/>
      <c r="E141" s="129"/>
      <c r="F141" s="129"/>
      <c r="G141" s="129"/>
      <c r="H141" s="129"/>
      <c r="I141" s="129"/>
      <c r="J141" s="129"/>
      <c r="K141" s="161"/>
      <c r="L141" s="161"/>
      <c r="M141" s="161"/>
      <c r="N141" s="161"/>
      <c r="O141" s="161"/>
      <c r="P141" s="161"/>
      <c r="Q141" s="161"/>
      <c r="R141" s="161"/>
      <c r="S141" s="161"/>
      <c r="T141" s="161"/>
      <c r="U141" s="163"/>
      <c r="V141" s="116">
        <f t="shared" si="8"/>
        <v>0</v>
      </c>
      <c r="W141" s="36" t="b">
        <f t="shared" si="9"/>
        <v>1</v>
      </c>
    </row>
    <row r="142" spans="1:23">
      <c r="A142" s="42">
        <v>134</v>
      </c>
      <c r="B142" s="129"/>
      <c r="C142" s="129"/>
      <c r="D142" s="129"/>
      <c r="E142" s="129"/>
      <c r="F142" s="129"/>
      <c r="G142" s="129"/>
      <c r="H142" s="129"/>
      <c r="I142" s="129"/>
      <c r="J142" s="129"/>
      <c r="K142" s="161"/>
      <c r="L142" s="161"/>
      <c r="M142" s="161"/>
      <c r="N142" s="161"/>
      <c r="O142" s="161"/>
      <c r="P142" s="161"/>
      <c r="Q142" s="161"/>
      <c r="R142" s="161"/>
      <c r="S142" s="161"/>
      <c r="T142" s="161"/>
      <c r="U142" s="163"/>
      <c r="V142" s="116">
        <f t="shared" si="8"/>
        <v>0</v>
      </c>
      <c r="W142" s="36" t="b">
        <f t="shared" si="9"/>
        <v>1</v>
      </c>
    </row>
    <row r="143" spans="1:23">
      <c r="A143" s="42">
        <v>135</v>
      </c>
      <c r="B143" s="129"/>
      <c r="C143" s="129"/>
      <c r="D143" s="129"/>
      <c r="E143" s="129"/>
      <c r="F143" s="129"/>
      <c r="G143" s="129"/>
      <c r="H143" s="129"/>
      <c r="I143" s="129"/>
      <c r="J143" s="129"/>
      <c r="K143" s="161"/>
      <c r="L143" s="161"/>
      <c r="M143" s="161"/>
      <c r="N143" s="161"/>
      <c r="O143" s="161"/>
      <c r="P143" s="161"/>
      <c r="Q143" s="161"/>
      <c r="R143" s="161"/>
      <c r="S143" s="161"/>
      <c r="T143" s="161"/>
      <c r="U143" s="163"/>
      <c r="V143" s="116">
        <f t="shared" si="8"/>
        <v>0</v>
      </c>
      <c r="W143" s="36" t="b">
        <f t="shared" si="9"/>
        <v>1</v>
      </c>
    </row>
    <row r="144" spans="1:23">
      <c r="A144" s="42">
        <v>136</v>
      </c>
      <c r="B144" s="129"/>
      <c r="C144" s="129"/>
      <c r="D144" s="129"/>
      <c r="E144" s="129"/>
      <c r="F144" s="129"/>
      <c r="G144" s="129"/>
      <c r="H144" s="129"/>
      <c r="I144" s="129"/>
      <c r="J144" s="129"/>
      <c r="K144" s="161"/>
      <c r="L144" s="161"/>
      <c r="M144" s="161"/>
      <c r="N144" s="161"/>
      <c r="O144" s="161"/>
      <c r="P144" s="161"/>
      <c r="Q144" s="161"/>
      <c r="R144" s="161"/>
      <c r="S144" s="161"/>
      <c r="T144" s="161"/>
      <c r="U144" s="163"/>
      <c r="V144" s="116">
        <f t="shared" si="8"/>
        <v>0</v>
      </c>
      <c r="W144" s="36" t="b">
        <f t="shared" si="9"/>
        <v>1</v>
      </c>
    </row>
    <row r="145" spans="1:23">
      <c r="A145" s="42">
        <v>137</v>
      </c>
      <c r="B145" s="129"/>
      <c r="C145" s="129"/>
      <c r="D145" s="129"/>
      <c r="E145" s="129"/>
      <c r="F145" s="129"/>
      <c r="G145" s="129"/>
      <c r="H145" s="129"/>
      <c r="I145" s="129"/>
      <c r="J145" s="129"/>
      <c r="K145" s="161"/>
      <c r="L145" s="161"/>
      <c r="M145" s="161"/>
      <c r="N145" s="161"/>
      <c r="O145" s="161"/>
      <c r="P145" s="161"/>
      <c r="Q145" s="161"/>
      <c r="R145" s="161"/>
      <c r="S145" s="161"/>
      <c r="T145" s="161"/>
      <c r="U145" s="163"/>
      <c r="V145" s="116">
        <f t="shared" si="8"/>
        <v>0</v>
      </c>
      <c r="W145" s="36" t="b">
        <f t="shared" si="9"/>
        <v>1</v>
      </c>
    </row>
    <row r="146" spans="1:23">
      <c r="A146" s="42">
        <v>138</v>
      </c>
      <c r="B146" s="129"/>
      <c r="C146" s="129"/>
      <c r="D146" s="129"/>
      <c r="E146" s="129"/>
      <c r="F146" s="129"/>
      <c r="G146" s="129"/>
      <c r="H146" s="129"/>
      <c r="I146" s="129"/>
      <c r="J146" s="129"/>
      <c r="K146" s="161"/>
      <c r="L146" s="161"/>
      <c r="M146" s="161"/>
      <c r="N146" s="161"/>
      <c r="O146" s="161"/>
      <c r="P146" s="161"/>
      <c r="Q146" s="161"/>
      <c r="R146" s="161"/>
      <c r="S146" s="161"/>
      <c r="T146" s="161"/>
      <c r="U146" s="163"/>
      <c r="V146" s="116">
        <f t="shared" si="8"/>
        <v>0</v>
      </c>
      <c r="W146" s="36" t="b">
        <f t="shared" si="9"/>
        <v>1</v>
      </c>
    </row>
    <row r="147" spans="1:23">
      <c r="A147" s="42">
        <v>139</v>
      </c>
      <c r="B147" s="129"/>
      <c r="C147" s="129"/>
      <c r="D147" s="129"/>
      <c r="E147" s="129"/>
      <c r="F147" s="129"/>
      <c r="G147" s="129"/>
      <c r="H147" s="129"/>
      <c r="I147" s="129"/>
      <c r="J147" s="129"/>
      <c r="K147" s="161"/>
      <c r="L147" s="161"/>
      <c r="M147" s="161"/>
      <c r="N147" s="161"/>
      <c r="O147" s="161"/>
      <c r="P147" s="161"/>
      <c r="Q147" s="161"/>
      <c r="R147" s="161"/>
      <c r="S147" s="161"/>
      <c r="T147" s="161"/>
      <c r="U147" s="163"/>
      <c r="V147" s="116">
        <f t="shared" si="8"/>
        <v>0</v>
      </c>
      <c r="W147" s="36" t="b">
        <f t="shared" si="9"/>
        <v>1</v>
      </c>
    </row>
    <row r="148" spans="1:23">
      <c r="A148" s="42">
        <v>140</v>
      </c>
      <c r="B148" s="129"/>
      <c r="C148" s="129"/>
      <c r="D148" s="129"/>
      <c r="E148" s="129"/>
      <c r="F148" s="129"/>
      <c r="G148" s="129"/>
      <c r="H148" s="129"/>
      <c r="I148" s="129"/>
      <c r="J148" s="129"/>
      <c r="K148" s="161"/>
      <c r="L148" s="161"/>
      <c r="M148" s="161"/>
      <c r="N148" s="161"/>
      <c r="O148" s="161"/>
      <c r="P148" s="161"/>
      <c r="Q148" s="161"/>
      <c r="R148" s="161"/>
      <c r="S148" s="161"/>
      <c r="T148" s="161"/>
      <c r="U148" s="163"/>
      <c r="V148" s="116">
        <f t="shared" si="8"/>
        <v>0</v>
      </c>
      <c r="W148" s="36" t="b">
        <f t="shared" si="9"/>
        <v>1</v>
      </c>
    </row>
    <row r="149" spans="1:23">
      <c r="A149" s="42">
        <v>141</v>
      </c>
      <c r="B149" s="129"/>
      <c r="C149" s="129"/>
      <c r="D149" s="129"/>
      <c r="E149" s="129"/>
      <c r="F149" s="129"/>
      <c r="G149" s="129"/>
      <c r="H149" s="129"/>
      <c r="I149" s="129"/>
      <c r="J149" s="129"/>
      <c r="K149" s="161"/>
      <c r="L149" s="161"/>
      <c r="M149" s="161"/>
      <c r="N149" s="161"/>
      <c r="O149" s="161"/>
      <c r="P149" s="161"/>
      <c r="Q149" s="161"/>
      <c r="R149" s="161"/>
      <c r="S149" s="161"/>
      <c r="T149" s="161"/>
      <c r="U149" s="163"/>
      <c r="V149" s="116">
        <f t="shared" si="8"/>
        <v>0</v>
      </c>
      <c r="W149" s="36" t="b">
        <f t="shared" si="9"/>
        <v>1</v>
      </c>
    </row>
    <row r="150" spans="1:23">
      <c r="A150" s="42">
        <v>142</v>
      </c>
      <c r="B150" s="129"/>
      <c r="C150" s="129"/>
      <c r="D150" s="129"/>
      <c r="E150" s="129"/>
      <c r="F150" s="129"/>
      <c r="G150" s="129"/>
      <c r="H150" s="129"/>
      <c r="I150" s="129"/>
      <c r="J150" s="129"/>
      <c r="K150" s="161"/>
      <c r="L150" s="161"/>
      <c r="M150" s="161"/>
      <c r="N150" s="161"/>
      <c r="O150" s="161"/>
      <c r="P150" s="161"/>
      <c r="Q150" s="161"/>
      <c r="R150" s="161"/>
      <c r="S150" s="161"/>
      <c r="T150" s="161"/>
      <c r="U150" s="163"/>
      <c r="V150" s="116">
        <f t="shared" si="8"/>
        <v>0</v>
      </c>
      <c r="W150" s="36" t="b">
        <f t="shared" si="9"/>
        <v>1</v>
      </c>
    </row>
    <row r="151" spans="1:23">
      <c r="A151" s="42">
        <v>143</v>
      </c>
      <c r="B151" s="129"/>
      <c r="C151" s="129"/>
      <c r="D151" s="129"/>
      <c r="E151" s="129"/>
      <c r="F151" s="129"/>
      <c r="G151" s="129"/>
      <c r="H151" s="129"/>
      <c r="I151" s="129"/>
      <c r="J151" s="129"/>
      <c r="K151" s="161"/>
      <c r="L151" s="161"/>
      <c r="M151" s="161"/>
      <c r="N151" s="161"/>
      <c r="O151" s="161"/>
      <c r="P151" s="161"/>
      <c r="Q151" s="161"/>
      <c r="R151" s="161"/>
      <c r="S151" s="161"/>
      <c r="T151" s="161"/>
      <c r="U151" s="163"/>
      <c r="V151" s="116">
        <f t="shared" si="8"/>
        <v>0</v>
      </c>
      <c r="W151" s="36" t="b">
        <f t="shared" si="9"/>
        <v>1</v>
      </c>
    </row>
    <row r="152" spans="1:23">
      <c r="A152" s="42">
        <v>144</v>
      </c>
      <c r="B152" s="129"/>
      <c r="C152" s="129"/>
      <c r="D152" s="129"/>
      <c r="E152" s="129"/>
      <c r="F152" s="129"/>
      <c r="G152" s="129"/>
      <c r="H152" s="129"/>
      <c r="I152" s="129"/>
      <c r="J152" s="129"/>
      <c r="K152" s="161"/>
      <c r="L152" s="161"/>
      <c r="M152" s="161"/>
      <c r="N152" s="161"/>
      <c r="O152" s="161"/>
      <c r="P152" s="161"/>
      <c r="Q152" s="161"/>
      <c r="R152" s="161"/>
      <c r="S152" s="161"/>
      <c r="T152" s="161"/>
      <c r="U152" s="163"/>
      <c r="V152" s="116">
        <f t="shared" si="8"/>
        <v>0</v>
      </c>
      <c r="W152" s="36" t="b">
        <f t="shared" si="9"/>
        <v>1</v>
      </c>
    </row>
    <row r="153" spans="1:23">
      <c r="A153" s="42">
        <v>145</v>
      </c>
      <c r="B153" s="129"/>
      <c r="C153" s="129"/>
      <c r="D153" s="129"/>
      <c r="E153" s="129"/>
      <c r="F153" s="129"/>
      <c r="G153" s="129"/>
      <c r="H153" s="129"/>
      <c r="I153" s="129"/>
      <c r="J153" s="129"/>
      <c r="K153" s="161"/>
      <c r="L153" s="161"/>
      <c r="M153" s="161"/>
      <c r="N153" s="161"/>
      <c r="O153" s="161"/>
      <c r="P153" s="161"/>
      <c r="Q153" s="161"/>
      <c r="R153" s="161"/>
      <c r="S153" s="161"/>
      <c r="T153" s="161"/>
      <c r="U153" s="163"/>
      <c r="V153" s="116">
        <f t="shared" si="8"/>
        <v>0</v>
      </c>
      <c r="W153" s="36" t="b">
        <f t="shared" si="9"/>
        <v>1</v>
      </c>
    </row>
    <row r="154" spans="1:23">
      <c r="A154" s="42">
        <v>146</v>
      </c>
      <c r="B154" s="129"/>
      <c r="C154" s="129"/>
      <c r="D154" s="129"/>
      <c r="E154" s="129"/>
      <c r="F154" s="129"/>
      <c r="G154" s="129"/>
      <c r="H154" s="129"/>
      <c r="I154" s="129"/>
      <c r="J154" s="129"/>
      <c r="K154" s="161"/>
      <c r="L154" s="161"/>
      <c r="M154" s="161"/>
      <c r="N154" s="161"/>
      <c r="O154" s="161"/>
      <c r="P154" s="161"/>
      <c r="Q154" s="161"/>
      <c r="R154" s="161"/>
      <c r="S154" s="161"/>
      <c r="T154" s="161"/>
      <c r="U154" s="163"/>
      <c r="V154" s="116">
        <f t="shared" si="8"/>
        <v>0</v>
      </c>
      <c r="W154" s="36" t="b">
        <f t="shared" si="9"/>
        <v>1</v>
      </c>
    </row>
    <row r="155" spans="1:23">
      <c r="A155" s="42">
        <v>147</v>
      </c>
      <c r="B155" s="129"/>
      <c r="C155" s="129"/>
      <c r="D155" s="129"/>
      <c r="E155" s="129"/>
      <c r="F155" s="129"/>
      <c r="G155" s="129"/>
      <c r="H155" s="129"/>
      <c r="I155" s="129"/>
      <c r="J155" s="129"/>
      <c r="K155" s="161"/>
      <c r="L155" s="161"/>
      <c r="M155" s="161"/>
      <c r="N155" s="161"/>
      <c r="O155" s="161"/>
      <c r="P155" s="161"/>
      <c r="Q155" s="161"/>
      <c r="R155" s="161"/>
      <c r="S155" s="161"/>
      <c r="T155" s="161"/>
      <c r="U155" s="163"/>
      <c r="V155" s="116">
        <f t="shared" si="8"/>
        <v>0</v>
      </c>
      <c r="W155" s="36" t="b">
        <f t="shared" si="9"/>
        <v>1</v>
      </c>
    </row>
    <row r="156" spans="1:23">
      <c r="A156" s="42">
        <v>148</v>
      </c>
      <c r="B156" s="129"/>
      <c r="C156" s="129"/>
      <c r="D156" s="129"/>
      <c r="E156" s="129"/>
      <c r="F156" s="129"/>
      <c r="G156" s="129"/>
      <c r="H156" s="129"/>
      <c r="I156" s="129"/>
      <c r="J156" s="129"/>
      <c r="K156" s="161"/>
      <c r="L156" s="161"/>
      <c r="M156" s="161"/>
      <c r="N156" s="161"/>
      <c r="O156" s="161"/>
      <c r="P156" s="161"/>
      <c r="Q156" s="161"/>
      <c r="R156" s="161"/>
      <c r="S156" s="161"/>
      <c r="T156" s="161"/>
      <c r="U156" s="163"/>
      <c r="V156" s="116">
        <f t="shared" si="8"/>
        <v>0</v>
      </c>
      <c r="W156" s="36" t="b">
        <f t="shared" si="9"/>
        <v>1</v>
      </c>
    </row>
    <row r="157" spans="1:23">
      <c r="A157" s="42">
        <v>149</v>
      </c>
      <c r="B157" s="129"/>
      <c r="C157" s="129"/>
      <c r="D157" s="129"/>
      <c r="E157" s="129"/>
      <c r="F157" s="129"/>
      <c r="G157" s="129"/>
      <c r="H157" s="129"/>
      <c r="I157" s="129"/>
      <c r="J157" s="129"/>
      <c r="K157" s="161"/>
      <c r="L157" s="161"/>
      <c r="M157" s="161"/>
      <c r="N157" s="161"/>
      <c r="O157" s="161"/>
      <c r="P157" s="161"/>
      <c r="Q157" s="161"/>
      <c r="R157" s="161"/>
      <c r="S157" s="161"/>
      <c r="T157" s="161"/>
      <c r="U157" s="163"/>
      <c r="V157" s="116">
        <f t="shared" si="8"/>
        <v>0</v>
      </c>
      <c r="W157" s="36" t="b">
        <f t="shared" si="9"/>
        <v>1</v>
      </c>
    </row>
    <row r="158" spans="1:23">
      <c r="A158" s="42">
        <v>150</v>
      </c>
      <c r="B158" s="129"/>
      <c r="C158" s="129"/>
      <c r="D158" s="129"/>
      <c r="E158" s="129"/>
      <c r="F158" s="129"/>
      <c r="G158" s="129"/>
      <c r="H158" s="129"/>
      <c r="I158" s="129"/>
      <c r="J158" s="129"/>
      <c r="K158" s="161"/>
      <c r="L158" s="161"/>
      <c r="M158" s="161"/>
      <c r="N158" s="161"/>
      <c r="O158" s="161"/>
      <c r="P158" s="161"/>
      <c r="Q158" s="161"/>
      <c r="R158" s="161"/>
      <c r="S158" s="161"/>
      <c r="T158" s="161"/>
      <c r="U158" s="163"/>
      <c r="V158" s="116">
        <f t="shared" si="8"/>
        <v>0</v>
      </c>
      <c r="W158" s="36" t="b">
        <f t="shared" si="9"/>
        <v>1</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5D57C3D8-2435-4B17-97F7-88EA5D531B50}">
          <x14:formula1>
            <xm:f>Lists!$G$7:$G$9</xm:f>
          </x14:formula1>
          <xm:sqref>J9:J158</xm:sqref>
        </x14:dataValidation>
        <x14:dataValidation type="list" allowBlank="1" showInputMessage="1" showErrorMessage="1" xr:uid="{04C689CC-7F1B-46F4-B3B7-8A37341CC58F}">
          <x14:formula1>
            <xm:f>Lists!$F$7:$F$9</xm:f>
          </x14:formula1>
          <xm:sqref>I9:I158</xm:sqref>
        </x14:dataValidation>
        <x14:dataValidation type="list" allowBlank="1" showInputMessage="1" showErrorMessage="1" xr:uid="{AB86526E-C99B-4244-8736-45B577E8E094}">
          <x14:formula1>
            <xm:f>Lists!$C$7:$C$11</xm:f>
          </x14:formula1>
          <xm:sqref>F9:F158</xm:sqref>
        </x14:dataValidation>
        <x14:dataValidation type="list" allowBlank="1" showInputMessage="1" showErrorMessage="1" xr:uid="{F19850AF-D33B-459D-9601-5135187B1598}">
          <x14:formula1>
            <xm:f>Lists!$B$7:$B$9</xm:f>
          </x14:formula1>
          <xm:sqref>E9:E158</xm:sqref>
        </x14:dataValidation>
        <x14:dataValidation type="list" allowBlank="1" showInputMessage="1" showErrorMessage="1" xr:uid="{B6855BF5-1EA9-4430-9421-E5E29E8A24AD}">
          <x14:formula1>
            <xm:f>Lists!$K$7:$K$18</xm:f>
          </x14:formula1>
          <xm:sqref>U8:U158</xm:sqref>
        </x14:dataValidation>
        <x14:dataValidation type="list" allowBlank="1" showInputMessage="1" showErrorMessage="1" xr:uid="{C0867696-8D2F-4FDD-BCC1-C12B8F043BC1}">
          <x14:formula1>
            <xm:f>Lists!$D$7:$D$12</xm:f>
          </x14:formula1>
          <xm:sqref>G9:G158</xm:sqref>
        </x14:dataValidation>
        <x14:dataValidation type="list" allowBlank="1" showInputMessage="1" showErrorMessage="1" xr:uid="{7C3406A5-8D31-47F7-9FC0-3E22EFA9D96E}">
          <x14:formula1>
            <xm:f>Lists!$E$7:$E$12</xm:f>
          </x14:formula1>
          <xm:sqref>H8:H158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67DC-5BEE-41C5-965B-00F87FCF8990}">
  <sheetPr>
    <tabColor rgb="FFFFDB8E"/>
  </sheetPr>
  <dimension ref="A1:R6"/>
  <sheetViews>
    <sheetView zoomScale="80" zoomScaleNormal="80" workbookViewId="0"/>
  </sheetViews>
  <sheetFormatPr defaultColWidth="9.140625" defaultRowHeight="14.1"/>
  <cols>
    <col min="1" max="1" width="2.7109375" style="80" customWidth="1"/>
    <col min="2" max="2" width="11.42578125" style="80" customWidth="1"/>
    <col min="3" max="8" width="16.7109375" style="80" customWidth="1"/>
    <col min="9" max="9" width="16.7109375" style="81" customWidth="1"/>
    <col min="10" max="12" width="16.7109375" style="80" customWidth="1"/>
    <col min="13" max="14" width="16.7109375" style="81" customWidth="1"/>
    <col min="15" max="15" width="16.7109375" style="80" customWidth="1"/>
    <col min="16" max="16" width="16" style="80" customWidth="1"/>
    <col min="17" max="17" width="20.140625" style="80" customWidth="1"/>
    <col min="18" max="18" width="13.7109375" style="80" customWidth="1"/>
    <col min="19" max="16384" width="9.140625" style="80"/>
  </cols>
  <sheetData>
    <row r="1" spans="1:18" s="1" customFormat="1" ht="30.95">
      <c r="A1" s="126" t="e">
        <f ca="1">RIGHT(CELL("filename", A1), LEN(CELL("filename", A1)) - SEARCH("]", CELL("filename", A1)))</f>
        <v>#VALUE!</v>
      </c>
      <c r="E1" s="5"/>
      <c r="F1" s="5"/>
      <c r="G1" s="5"/>
      <c r="H1" s="5"/>
    </row>
    <row r="3" spans="1:18" s="82" customFormat="1" ht="46.15" customHeight="1">
      <c r="B3" s="205" t="s">
        <v>298</v>
      </c>
      <c r="C3" s="205" t="s">
        <v>201</v>
      </c>
      <c r="D3" s="205" t="s">
        <v>204</v>
      </c>
      <c r="E3" s="205" t="s">
        <v>386</v>
      </c>
      <c r="F3" s="205" t="s">
        <v>206</v>
      </c>
      <c r="G3" s="205" t="s">
        <v>387</v>
      </c>
      <c r="H3" s="205" t="s">
        <v>388</v>
      </c>
      <c r="I3" s="205" t="s">
        <v>389</v>
      </c>
      <c r="J3" s="205" t="s">
        <v>390</v>
      </c>
      <c r="K3" s="205" t="s">
        <v>211</v>
      </c>
      <c r="L3" s="205" t="s">
        <v>391</v>
      </c>
      <c r="M3" s="205" t="s">
        <v>392</v>
      </c>
      <c r="N3" s="205" t="s">
        <v>393</v>
      </c>
      <c r="O3" s="205" t="s">
        <v>394</v>
      </c>
      <c r="P3" s="205" t="s">
        <v>395</v>
      </c>
      <c r="Q3" s="205" t="s">
        <v>396</v>
      </c>
      <c r="R3" s="205" t="s">
        <v>397</v>
      </c>
    </row>
    <row r="4" spans="1:18" ht="29.25" customHeight="1">
      <c r="B4" s="205" t="s">
        <v>111</v>
      </c>
      <c r="C4" s="205" t="s">
        <v>398</v>
      </c>
      <c r="D4" s="205" t="s">
        <v>367</v>
      </c>
      <c r="E4" s="205" t="s">
        <v>399</v>
      </c>
      <c r="F4" s="205" t="s">
        <v>398</v>
      </c>
      <c r="G4" s="205" t="s">
        <v>398</v>
      </c>
      <c r="H4" s="205" t="s">
        <v>398</v>
      </c>
      <c r="I4" s="205" t="s">
        <v>398</v>
      </c>
      <c r="J4" s="205" t="s">
        <v>398</v>
      </c>
      <c r="K4" s="205" t="s">
        <v>367</v>
      </c>
      <c r="L4" s="205" t="s">
        <v>367</v>
      </c>
      <c r="M4" s="205" t="s">
        <v>367</v>
      </c>
      <c r="N4" s="205" t="s">
        <v>398</v>
      </c>
      <c r="O4" s="205" t="s">
        <v>398</v>
      </c>
      <c r="P4" s="205" t="s">
        <v>398</v>
      </c>
      <c r="Q4" s="205" t="s">
        <v>400</v>
      </c>
      <c r="R4" s="205" t="s">
        <v>401</v>
      </c>
    </row>
    <row r="5" spans="1:18">
      <c r="B5" s="208" t="s">
        <v>402</v>
      </c>
      <c r="C5" s="209">
        <v>100</v>
      </c>
      <c r="D5" s="209">
        <v>5</v>
      </c>
      <c r="E5" s="208">
        <f xml:space="preserve"> IFERROR(D5/C5, 0)</f>
        <v>0.05</v>
      </c>
      <c r="F5" s="209">
        <v>100</v>
      </c>
      <c r="G5" s="209">
        <v>10</v>
      </c>
      <c r="H5" s="208">
        <f xml:space="preserve"> SUM(F5:G5)</f>
        <v>110</v>
      </c>
      <c r="I5" s="209">
        <v>6</v>
      </c>
      <c r="J5" s="208" t="str">
        <f xml:space="preserve"> IF(H5 &gt; C5, "YES", "NO")</f>
        <v>YES</v>
      </c>
      <c r="K5" s="209">
        <v>4.8</v>
      </c>
      <c r="L5" s="209">
        <v>1</v>
      </c>
      <c r="M5" s="208">
        <f xml:space="preserve"> SUM(K5:L5)</f>
        <v>5.8</v>
      </c>
      <c r="N5" s="208" t="str">
        <f xml:space="preserve"> IF(M5&gt;D5, "YES", "NO")</f>
        <v>YES</v>
      </c>
      <c r="O5" s="208" t="str">
        <f>IF(AND(J5="YES",N5="YES"),"YES","NO")</f>
        <v>YES</v>
      </c>
      <c r="P5" s="208">
        <f>(L5/G5)</f>
        <v>0.1</v>
      </c>
      <c r="Q5" s="209" t="s">
        <v>403</v>
      </c>
      <c r="R5" s="208">
        <f>IF(O5="No",0,
IF(Q5="""yes",E5*I5,
IF(P5&lt;E5,I5*P5,
E5*I5)))</f>
        <v>0.30000000000000004</v>
      </c>
    </row>
    <row r="6" spans="1:18" ht="182.1">
      <c r="B6" s="206" t="s">
        <v>398</v>
      </c>
      <c r="C6" s="206" t="s">
        <v>398</v>
      </c>
      <c r="D6" s="206" t="s">
        <v>398</v>
      </c>
      <c r="E6" s="206" t="s">
        <v>398</v>
      </c>
      <c r="F6" s="206" t="s">
        <v>398</v>
      </c>
      <c r="G6" s="206" t="s">
        <v>398</v>
      </c>
      <c r="H6" s="206" t="s">
        <v>398</v>
      </c>
      <c r="I6" s="210" t="s">
        <v>404</v>
      </c>
      <c r="J6" s="206" t="s">
        <v>398</v>
      </c>
      <c r="K6" s="206" t="s">
        <v>398</v>
      </c>
      <c r="L6" s="206" t="s">
        <v>398</v>
      </c>
      <c r="M6" s="206" t="s">
        <v>398</v>
      </c>
      <c r="N6" s="206" t="s">
        <v>398</v>
      </c>
      <c r="O6" s="206" t="s">
        <v>398</v>
      </c>
      <c r="P6" s="206" t="s">
        <v>398</v>
      </c>
      <c r="Q6" s="206" t="s">
        <v>398</v>
      </c>
      <c r="R6" s="206" t="s">
        <v>398</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4403-87D0-4ECD-B701-3A185415551B}">
  <sheetPr>
    <tabColor rgb="FFFFDB8E"/>
  </sheetPr>
  <dimension ref="A1:Q8"/>
  <sheetViews>
    <sheetView zoomScale="80" zoomScaleNormal="80" workbookViewId="0"/>
  </sheetViews>
  <sheetFormatPr defaultColWidth="9.140625" defaultRowHeight="14.1"/>
  <cols>
    <col min="1" max="1" width="2.7109375" style="80" customWidth="1"/>
    <col min="2" max="2" width="11.42578125" style="80" customWidth="1"/>
    <col min="3" max="3" width="45" style="80" customWidth="1"/>
    <col min="4" max="9" width="16.7109375" style="80" customWidth="1"/>
    <col min="10" max="10" width="16.7109375" style="81" customWidth="1"/>
    <col min="11" max="13" width="16.7109375" style="80" customWidth="1"/>
    <col min="14" max="15" width="16.7109375" style="81" customWidth="1"/>
    <col min="16" max="16" width="16.7109375" style="80" customWidth="1"/>
    <col min="17" max="17" width="32.7109375" style="80" bestFit="1" customWidth="1"/>
    <col min="18" max="16384" width="9.140625" style="80"/>
  </cols>
  <sheetData>
    <row r="1" spans="1:17" s="1" customFormat="1" ht="30.95">
      <c r="A1" s="126" t="e">
        <f ca="1">RIGHT(CELL("filename", A1), LEN(CELL("filename", A1)) - SEARCH("]", CELL("filename", A1)))</f>
        <v>#VALUE!</v>
      </c>
      <c r="E1" s="5"/>
      <c r="F1" s="5"/>
      <c r="G1" s="5"/>
      <c r="H1" s="5"/>
    </row>
    <row r="3" spans="1:17" ht="39">
      <c r="B3" s="205" t="s">
        <v>298</v>
      </c>
      <c r="C3" s="205" t="s">
        <v>405</v>
      </c>
      <c r="D3" s="205" t="s">
        <v>215</v>
      </c>
      <c r="E3" s="205" t="s">
        <v>216</v>
      </c>
      <c r="F3" s="205" t="s">
        <v>406</v>
      </c>
      <c r="G3" s="205" t="s">
        <v>217</v>
      </c>
      <c r="H3" s="205" t="s">
        <v>398</v>
      </c>
      <c r="I3" s="205" t="s">
        <v>398</v>
      </c>
      <c r="J3" s="205" t="s">
        <v>398</v>
      </c>
      <c r="K3" s="205" t="s">
        <v>398</v>
      </c>
      <c r="L3" s="205" t="s">
        <v>407</v>
      </c>
      <c r="M3" s="205" t="s">
        <v>398</v>
      </c>
      <c r="N3" s="205" t="s">
        <v>398</v>
      </c>
      <c r="O3" s="205" t="s">
        <v>398</v>
      </c>
      <c r="P3" s="205" t="s">
        <v>398</v>
      </c>
      <c r="Q3" s="216" t="s">
        <v>408</v>
      </c>
    </row>
    <row r="4" spans="1:17">
      <c r="B4" s="205" t="s">
        <v>111</v>
      </c>
      <c r="C4" s="205" t="s">
        <v>398</v>
      </c>
      <c r="D4" s="205" t="s">
        <v>367</v>
      </c>
      <c r="E4" s="205" t="s">
        <v>367</v>
      </c>
      <c r="F4" s="205" t="s">
        <v>367</v>
      </c>
      <c r="G4" s="215" t="s">
        <v>367</v>
      </c>
      <c r="H4" s="215"/>
      <c r="I4" s="215"/>
      <c r="J4" s="215"/>
      <c r="K4" s="215"/>
      <c r="L4" s="215" t="s">
        <v>367</v>
      </c>
      <c r="M4" s="215"/>
      <c r="N4" s="215"/>
      <c r="O4" s="215"/>
      <c r="P4" s="215"/>
      <c r="Q4" s="216"/>
    </row>
    <row r="5" spans="1:17" s="82" customFormat="1" ht="16.899999999999999" customHeight="1">
      <c r="B5" s="205" t="s">
        <v>398</v>
      </c>
      <c r="C5" s="205" t="s">
        <v>398</v>
      </c>
      <c r="D5" s="205" t="s">
        <v>398</v>
      </c>
      <c r="E5" s="205" t="s">
        <v>398</v>
      </c>
      <c r="F5" s="205" t="s">
        <v>398</v>
      </c>
      <c r="G5" s="205" t="s">
        <v>409</v>
      </c>
      <c r="H5" s="205" t="s">
        <v>410</v>
      </c>
      <c r="I5" s="205" t="s">
        <v>411</v>
      </c>
      <c r="J5" s="205" t="s">
        <v>412</v>
      </c>
      <c r="K5" s="205" t="s">
        <v>413</v>
      </c>
      <c r="L5" s="205" t="s">
        <v>409</v>
      </c>
      <c r="M5" s="205" t="s">
        <v>410</v>
      </c>
      <c r="N5" s="205" t="s">
        <v>411</v>
      </c>
      <c r="O5" s="205" t="s">
        <v>412</v>
      </c>
      <c r="P5" s="205" t="s">
        <v>413</v>
      </c>
      <c r="Q5" s="216"/>
    </row>
    <row r="6" spans="1:17" s="82" customFormat="1">
      <c r="B6" s="208" t="s">
        <v>402</v>
      </c>
      <c r="C6" s="208" t="s">
        <v>414</v>
      </c>
      <c r="D6" s="208">
        <f>IF(IF('Inputs - SO investigations'!K5&gt;='Inputs - SO investigations'!D5,'Inputs - SO investigations'!L5,IF('Inputs - SO investigations'!K5&lt;'Inputs - SO investigations'!D5,'Inputs - SO investigations'!L5-('Inputs - SO investigations'!D5-'Inputs - SO investigations'!K5)))&lt;0,0,IF('Inputs - SO investigations'!K5&gt;='Inputs - SO investigations'!D5,'Inputs - SO investigations'!L5,IF('Inputs - SO investigations'!K5&lt;'Inputs - SO investigations'!D5,'Inputs - SO investigations'!L5-('Inputs - SO investigations'!D5-'Inputs - SO investigations'!K5))))</f>
        <v>0.79999999999999982</v>
      </c>
      <c r="E6" s="208">
        <f>'Inputs - SO investigations'!R5</f>
        <v>0.30000000000000004</v>
      </c>
      <c r="F6" s="208">
        <f>IFERROR(D6-E6,0)</f>
        <v>0.49999999999999978</v>
      </c>
      <c r="G6" s="209">
        <v>5</v>
      </c>
      <c r="H6" s="209">
        <v>5</v>
      </c>
      <c r="I6" s="209">
        <v>5</v>
      </c>
      <c r="J6" s="209">
        <v>5</v>
      </c>
      <c r="K6" s="209">
        <v>5</v>
      </c>
      <c r="L6" s="208">
        <f xml:space="preserve"> IFERROR($F6 * G6/SUM($G6:$K6), 0)</f>
        <v>9.9999999999999964E-2</v>
      </c>
      <c r="M6" s="208">
        <f t="shared" ref="M6:P8" si="0" xml:space="preserve"> IFERROR($F6 * H6/SUM($G6:$K6), 0)</f>
        <v>9.9999999999999964E-2</v>
      </c>
      <c r="N6" s="208">
        <f t="shared" si="0"/>
        <v>9.9999999999999964E-2</v>
      </c>
      <c r="O6" s="208">
        <f t="shared" si="0"/>
        <v>9.9999999999999964E-2</v>
      </c>
      <c r="P6" s="208">
        <f t="shared" si="0"/>
        <v>9.9999999999999964E-2</v>
      </c>
      <c r="Q6" s="125" t="s">
        <v>252</v>
      </c>
    </row>
    <row r="7" spans="1:17" ht="29.25" customHeight="1">
      <c r="B7" s="208" t="s">
        <v>402</v>
      </c>
      <c r="C7" s="207" t="s">
        <v>415</v>
      </c>
      <c r="D7" s="209" t="s">
        <v>398</v>
      </c>
      <c r="E7" s="209" t="s">
        <v>398</v>
      </c>
      <c r="F7" s="208">
        <f t="shared" ref="F7:F8" si="1">IFERROR(D7-E7,0)</f>
        <v>0</v>
      </c>
      <c r="G7" s="209" t="s">
        <v>398</v>
      </c>
      <c r="H7" s="209" t="s">
        <v>398</v>
      </c>
      <c r="I7" s="209" t="s">
        <v>398</v>
      </c>
      <c r="J7" s="209" t="s">
        <v>398</v>
      </c>
      <c r="K7" s="209" t="s">
        <v>398</v>
      </c>
      <c r="L7" s="208">
        <f t="shared" ref="L7:L8" si="2" xml:space="preserve"> IFERROR($F7 * G7/SUM($G7:$K7), 0)</f>
        <v>0</v>
      </c>
      <c r="M7" s="208">
        <f t="shared" si="0"/>
        <v>0</v>
      </c>
      <c r="N7" s="208">
        <f t="shared" si="0"/>
        <v>0</v>
      </c>
      <c r="O7" s="208">
        <f t="shared" si="0"/>
        <v>0</v>
      </c>
      <c r="P7" s="208">
        <f t="shared" si="0"/>
        <v>0</v>
      </c>
      <c r="Q7" s="125" t="s">
        <v>243</v>
      </c>
    </row>
    <row r="8" spans="1:17" ht="29.25" customHeight="1">
      <c r="B8" s="208" t="s">
        <v>402</v>
      </c>
      <c r="C8" s="208" t="s">
        <v>416</v>
      </c>
      <c r="D8" s="209" t="s">
        <v>398</v>
      </c>
      <c r="E8" s="209" t="s">
        <v>398</v>
      </c>
      <c r="F8" s="208">
        <f t="shared" si="1"/>
        <v>0</v>
      </c>
      <c r="G8" s="209" t="s">
        <v>398</v>
      </c>
      <c r="H8" s="209" t="s">
        <v>398</v>
      </c>
      <c r="I8" s="209" t="s">
        <v>398</v>
      </c>
      <c r="J8" s="209" t="s">
        <v>398</v>
      </c>
      <c r="K8" s="209" t="s">
        <v>398</v>
      </c>
      <c r="L8" s="208">
        <f t="shared" si="2"/>
        <v>0</v>
      </c>
      <c r="M8" s="208">
        <f t="shared" si="0"/>
        <v>0</v>
      </c>
      <c r="N8" s="208">
        <f t="shared" si="0"/>
        <v>0</v>
      </c>
      <c r="O8" s="208">
        <f t="shared" si="0"/>
        <v>0</v>
      </c>
      <c r="P8" s="208">
        <f t="shared" si="0"/>
        <v>0</v>
      </c>
      <c r="Q8" s="125" t="s">
        <v>243</v>
      </c>
    </row>
  </sheetData>
  <mergeCells count="3">
    <mergeCell ref="G4:K4"/>
    <mergeCell ref="L4:P4"/>
    <mergeCell ref="Q3:Q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47B9-DF35-465B-BF9C-E1A5CD8291D5}">
  <sheetPr>
    <tabColor rgb="FFCCCCCE"/>
  </sheetPr>
  <dimension ref="A1"/>
  <sheetViews>
    <sheetView workbookViewId="0"/>
  </sheetViews>
  <sheetFormatPr defaultRowHeight="14.45"/>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F947-0C30-4FFF-995C-DD18E1B32BEF}">
  <sheetPr>
    <tabColor rgb="FFCCCCCE"/>
  </sheetPr>
  <dimension ref="A1:AL157"/>
  <sheetViews>
    <sheetView zoomScale="80" zoomScaleNormal="80" workbookViewId="0"/>
  </sheetViews>
  <sheetFormatPr defaultColWidth="8.7109375" defaultRowHeight="14.45"/>
  <cols>
    <col min="1" max="2" width="15.42578125" style="18" customWidth="1"/>
    <col min="3" max="3" width="22.5703125" style="18" bestFit="1" customWidth="1"/>
    <col min="4" max="4" width="31.5703125" style="18" customWidth="1"/>
    <col min="5" max="5" width="24.5703125" style="18" bestFit="1" customWidth="1"/>
    <col min="6" max="6" width="24.5703125" style="18" customWidth="1"/>
    <col min="7" max="7" width="26.5703125" style="18" bestFit="1" customWidth="1"/>
    <col min="8" max="8" width="24.5703125" style="18" customWidth="1"/>
    <col min="9" max="9" width="18.7109375" style="18" customWidth="1"/>
    <col min="10" max="10" width="15.42578125" style="18" customWidth="1"/>
    <col min="11" max="11" width="14.42578125" style="18" customWidth="1"/>
    <col min="12" max="12" width="15.42578125" style="18" customWidth="1"/>
    <col min="13" max="13" width="9" style="18" bestFit="1" customWidth="1"/>
    <col min="14" max="14" width="10.42578125" style="18" customWidth="1"/>
    <col min="15" max="15" width="9" style="18" bestFit="1" customWidth="1"/>
    <col min="16" max="16" width="10.42578125" style="18" bestFit="1" customWidth="1"/>
    <col min="17" max="19" width="9" style="18" bestFit="1" customWidth="1"/>
    <col min="20" max="24" width="8.42578125" style="18" customWidth="1"/>
    <col min="25" max="25" width="3.7109375" style="27" customWidth="1"/>
    <col min="26" max="26" width="9" style="18" bestFit="1" customWidth="1"/>
    <col min="27" max="27" width="10.42578125" style="18" customWidth="1"/>
    <col min="28" max="28" width="9" style="18" bestFit="1" customWidth="1"/>
    <col min="29" max="29" width="10.42578125" style="18" bestFit="1" customWidth="1"/>
    <col min="30" max="32" width="9" style="18" bestFit="1" customWidth="1"/>
    <col min="33" max="37" width="7.85546875" style="18" customWidth="1"/>
    <col min="38" max="16384" width="8.7109375" style="18"/>
  </cols>
  <sheetData>
    <row r="1" spans="1:38" s="1" customFormat="1" ht="31.5" customHeight="1">
      <c r="A1" s="126" t="e">
        <f ca="1">RIGHT(CELL("filename", A1), LEN(CELL("filename", A1)) - SEARCH("]", CELL("filename", A1)))</f>
        <v>#VALUE!</v>
      </c>
      <c r="E1" s="5"/>
      <c r="F1" s="5"/>
      <c r="G1" s="5"/>
      <c r="H1" s="5"/>
      <c r="I1" s="5"/>
    </row>
    <row r="2" spans="1:38" s="14" customFormat="1">
      <c r="A2" s="23" t="s">
        <v>417</v>
      </c>
      <c r="B2" s="6"/>
      <c r="C2" s="6"/>
      <c r="D2" s="7"/>
      <c r="E2" s="8"/>
      <c r="F2" s="8"/>
      <c r="G2" s="8"/>
      <c r="H2" s="8"/>
      <c r="I2" s="8"/>
      <c r="J2" s="12"/>
      <c r="L2" s="45"/>
      <c r="M2" s="39"/>
      <c r="N2" s="39"/>
      <c r="O2" s="39"/>
      <c r="P2" s="39"/>
      <c r="Q2" s="39"/>
      <c r="R2" s="39"/>
      <c r="S2" s="39"/>
      <c r="T2" s="39"/>
      <c r="U2" s="39"/>
      <c r="V2" s="39"/>
      <c r="W2" s="39"/>
      <c r="X2" s="39"/>
      <c r="Y2" s="27"/>
      <c r="Z2" s="39"/>
      <c r="AA2" s="39"/>
      <c r="AB2" s="39"/>
      <c r="AC2" s="39"/>
      <c r="AD2" s="39"/>
      <c r="AE2" s="39"/>
      <c r="AF2" s="39"/>
      <c r="AG2" s="39"/>
      <c r="AH2" s="39"/>
      <c r="AI2" s="39"/>
      <c r="AJ2" s="39"/>
      <c r="AK2" s="39"/>
    </row>
    <row r="3" spans="1:38" s="14" customFormat="1" ht="12.95">
      <c r="A3" s="6"/>
      <c r="B3" s="6"/>
      <c r="C3" s="6"/>
      <c r="D3" s="7"/>
      <c r="E3" s="8"/>
      <c r="F3" s="8"/>
      <c r="G3" s="8"/>
      <c r="H3" s="8"/>
      <c r="I3" s="8"/>
      <c r="J3" s="12"/>
      <c r="K3" s="39"/>
      <c r="L3" s="45"/>
      <c r="M3" s="47" t="s">
        <v>418</v>
      </c>
      <c r="N3" s="39"/>
      <c r="P3" s="39"/>
      <c r="Q3" s="39"/>
      <c r="R3" s="39"/>
      <c r="S3" s="39"/>
      <c r="T3" s="39"/>
      <c r="U3" s="39"/>
      <c r="V3" s="39"/>
      <c r="W3" s="39"/>
      <c r="X3" s="39"/>
      <c r="Y3" s="27"/>
      <c r="Z3" s="47" t="s">
        <v>419</v>
      </c>
      <c r="AA3" s="39"/>
      <c r="AC3" s="39"/>
      <c r="AD3" s="39"/>
      <c r="AE3" s="39"/>
      <c r="AF3" s="39"/>
      <c r="AG3" s="39"/>
      <c r="AH3" s="39"/>
      <c r="AI3" s="39"/>
      <c r="AJ3" s="39"/>
      <c r="AK3" s="39"/>
    </row>
    <row r="4" spans="1:38" s="14" customFormat="1" ht="12.95">
      <c r="A4" s="6" t="s">
        <v>298</v>
      </c>
      <c r="B4" s="36">
        <f>'Inputs - Allowed'!B4</f>
        <v>0</v>
      </c>
      <c r="C4" s="36"/>
      <c r="D4" s="7"/>
      <c r="E4" s="8"/>
      <c r="F4" s="8"/>
      <c r="G4" s="8"/>
      <c r="H4" s="8"/>
      <c r="I4" s="8"/>
      <c r="J4" s="12"/>
      <c r="K4" s="13">
        <v>47573</v>
      </c>
      <c r="L4" s="45"/>
      <c r="M4" s="48">
        <v>45382</v>
      </c>
      <c r="N4" s="48">
        <v>45747</v>
      </c>
      <c r="O4" s="48">
        <v>46112</v>
      </c>
      <c r="P4" s="48">
        <v>46477</v>
      </c>
      <c r="Q4" s="48">
        <v>46843</v>
      </c>
      <c r="R4" s="48">
        <v>47208</v>
      </c>
      <c r="S4" s="48">
        <v>47573</v>
      </c>
      <c r="T4" s="48">
        <v>47938</v>
      </c>
      <c r="U4" s="48">
        <v>48304</v>
      </c>
      <c r="V4" s="48">
        <v>48669</v>
      </c>
      <c r="W4" s="48">
        <v>49034</v>
      </c>
      <c r="X4" s="48">
        <v>49399</v>
      </c>
      <c r="Y4" s="27"/>
      <c r="Z4" s="48">
        <v>45382</v>
      </c>
      <c r="AA4" s="48">
        <v>45747</v>
      </c>
      <c r="AB4" s="48">
        <v>46112</v>
      </c>
      <c r="AC4" s="48">
        <v>46477</v>
      </c>
      <c r="AD4" s="48">
        <v>46843</v>
      </c>
      <c r="AE4" s="48">
        <v>47208</v>
      </c>
      <c r="AF4" s="48">
        <v>47573</v>
      </c>
      <c r="AG4" s="48">
        <v>47938</v>
      </c>
      <c r="AH4" s="48">
        <v>48304</v>
      </c>
      <c r="AI4" s="48">
        <v>48669</v>
      </c>
      <c r="AJ4" s="48">
        <v>49034</v>
      </c>
      <c r="AK4" s="48">
        <v>49399</v>
      </c>
    </row>
    <row r="5" spans="1:38" s="14" customFormat="1" ht="12.95">
      <c r="A5" s="6"/>
      <c r="B5" s="6"/>
      <c r="C5" s="6"/>
      <c r="D5" s="7"/>
      <c r="E5" s="8"/>
      <c r="F5" s="8"/>
      <c r="G5" s="8"/>
      <c r="H5" s="8"/>
      <c r="I5" s="8"/>
      <c r="J5" s="12"/>
      <c r="K5" s="50" t="s">
        <v>301</v>
      </c>
      <c r="L5" s="45"/>
      <c r="M5" s="49" t="s">
        <v>300</v>
      </c>
      <c r="N5" s="49" t="s">
        <v>300</v>
      </c>
      <c r="O5" s="50" t="s">
        <v>301</v>
      </c>
      <c r="P5" s="50" t="s">
        <v>301</v>
      </c>
      <c r="Q5" s="50" t="s">
        <v>301</v>
      </c>
      <c r="R5" s="50" t="s">
        <v>301</v>
      </c>
      <c r="S5" s="50" t="s">
        <v>301</v>
      </c>
      <c r="T5" s="51" t="s">
        <v>302</v>
      </c>
      <c r="U5" s="51" t="s">
        <v>302</v>
      </c>
      <c r="V5" s="51" t="s">
        <v>302</v>
      </c>
      <c r="W5" s="51" t="s">
        <v>302</v>
      </c>
      <c r="X5" s="51" t="s">
        <v>302</v>
      </c>
      <c r="Y5" s="27"/>
      <c r="Z5" s="49" t="s">
        <v>300</v>
      </c>
      <c r="AA5" s="49" t="s">
        <v>300</v>
      </c>
      <c r="AB5" s="50" t="s">
        <v>301</v>
      </c>
      <c r="AC5" s="50" t="s">
        <v>301</v>
      </c>
      <c r="AD5" s="50" t="s">
        <v>301</v>
      </c>
      <c r="AE5" s="50" t="s">
        <v>301</v>
      </c>
      <c r="AF5" s="50" t="s">
        <v>301</v>
      </c>
      <c r="AG5" s="51" t="s">
        <v>302</v>
      </c>
      <c r="AH5" s="51" t="s">
        <v>302</v>
      </c>
      <c r="AI5" s="51" t="s">
        <v>302</v>
      </c>
      <c r="AJ5" s="51" t="s">
        <v>302</v>
      </c>
      <c r="AK5" s="51" t="s">
        <v>302</v>
      </c>
      <c r="AL5" s="25" t="s">
        <v>420</v>
      </c>
    </row>
    <row r="6" spans="1:38" s="27" customFormat="1" ht="26.1">
      <c r="A6" s="24"/>
      <c r="B6" s="28" t="str">
        <f>'Inputs - Allowed'!B6</f>
        <v>PCD No.</v>
      </c>
      <c r="C6" s="28" t="str">
        <f>'Inputs - Allowed'!C6</f>
        <v>PCD area</v>
      </c>
      <c r="D6" s="28" t="str">
        <f>'Inputs - Allowed'!D6</f>
        <v>Output name</v>
      </c>
      <c r="E6" s="28" t="str">
        <f>'Inputs - Allowed'!E6</f>
        <v>Base/Enhancement</v>
      </c>
      <c r="F6" s="28" t="str">
        <f>'Inputs - Allowed'!F6</f>
        <v>Price control</v>
      </c>
      <c r="G6" s="28" t="s">
        <v>124</v>
      </c>
      <c r="H6" s="28" t="s">
        <v>127</v>
      </c>
      <c r="I6" s="28" t="str">
        <f>'Inputs - Allowed'!L6</f>
        <v>Monetary output</v>
      </c>
      <c r="J6" s="28" t="str">
        <f>'Inputs - Allowed'!Q6</f>
        <v>Non-delivery PCD adjustment rate</v>
      </c>
      <c r="K6" s="17">
        <v>7</v>
      </c>
      <c r="L6" s="38" t="s">
        <v>421</v>
      </c>
      <c r="M6" s="54">
        <v>1</v>
      </c>
      <c r="N6" s="54">
        <v>2</v>
      </c>
      <c r="O6" s="54">
        <v>3</v>
      </c>
      <c r="P6" s="54">
        <v>4</v>
      </c>
      <c r="Q6" s="54">
        <v>5</v>
      </c>
      <c r="R6" s="54">
        <v>6</v>
      </c>
      <c r="S6" s="54">
        <v>7</v>
      </c>
      <c r="T6" s="54">
        <v>8</v>
      </c>
      <c r="U6" s="54">
        <v>9</v>
      </c>
      <c r="V6" s="54">
        <v>10</v>
      </c>
      <c r="W6" s="54">
        <v>11</v>
      </c>
      <c r="X6" s="54">
        <v>12</v>
      </c>
      <c r="Z6" s="54">
        <v>1</v>
      </c>
      <c r="AA6" s="54">
        <v>2</v>
      </c>
      <c r="AB6" s="54">
        <v>3</v>
      </c>
      <c r="AC6" s="54">
        <v>4</v>
      </c>
      <c r="AD6" s="54">
        <v>5</v>
      </c>
      <c r="AE6" s="54">
        <v>6</v>
      </c>
      <c r="AF6" s="54">
        <v>7</v>
      </c>
      <c r="AG6" s="54">
        <v>8</v>
      </c>
      <c r="AH6" s="54">
        <v>9</v>
      </c>
      <c r="AI6" s="54">
        <v>10</v>
      </c>
      <c r="AJ6" s="54">
        <v>11</v>
      </c>
      <c r="AK6" s="54">
        <v>12</v>
      </c>
    </row>
    <row r="7" spans="1:38" s="27" customFormat="1" ht="26.1">
      <c r="A7" s="24" t="s">
        <v>111</v>
      </c>
      <c r="B7" s="28"/>
      <c r="C7" s="28"/>
      <c r="D7" s="28"/>
      <c r="E7" s="28" t="s">
        <v>119</v>
      </c>
      <c r="F7" s="28" t="s">
        <v>310</v>
      </c>
      <c r="G7" s="28" t="s">
        <v>311</v>
      </c>
      <c r="H7" s="28"/>
      <c r="I7" s="28" t="s">
        <v>313</v>
      </c>
      <c r="J7" s="28" t="s">
        <v>153</v>
      </c>
      <c r="K7" s="56" t="s">
        <v>316</v>
      </c>
      <c r="L7" s="38" t="s">
        <v>368</v>
      </c>
      <c r="M7" s="38" t="s">
        <v>368</v>
      </c>
      <c r="N7" s="38" t="s">
        <v>368</v>
      </c>
      <c r="O7" s="38" t="s">
        <v>368</v>
      </c>
      <c r="P7" s="38" t="s">
        <v>368</v>
      </c>
      <c r="Q7" s="38" t="s">
        <v>368</v>
      </c>
      <c r="R7" s="38" t="s">
        <v>368</v>
      </c>
      <c r="S7" s="38" t="s">
        <v>368</v>
      </c>
      <c r="T7" s="38" t="s">
        <v>368</v>
      </c>
      <c r="U7" s="38" t="s">
        <v>368</v>
      </c>
      <c r="V7" s="38" t="s">
        <v>368</v>
      </c>
      <c r="W7" s="38" t="s">
        <v>368</v>
      </c>
      <c r="X7" s="38" t="s">
        <v>368</v>
      </c>
      <c r="Z7" s="38" t="s">
        <v>368</v>
      </c>
      <c r="AA7" s="38" t="s">
        <v>368</v>
      </c>
      <c r="AB7" s="38" t="s">
        <v>368</v>
      </c>
      <c r="AC7" s="38" t="s">
        <v>368</v>
      </c>
      <c r="AD7" s="38" t="s">
        <v>368</v>
      </c>
      <c r="AE7" s="38" t="s">
        <v>368</v>
      </c>
      <c r="AF7" s="38" t="s">
        <v>368</v>
      </c>
      <c r="AG7" s="38" t="s">
        <v>368</v>
      </c>
      <c r="AH7" s="38" t="s">
        <v>368</v>
      </c>
      <c r="AI7" s="38" t="s">
        <v>368</v>
      </c>
      <c r="AJ7" s="38" t="s">
        <v>368</v>
      </c>
      <c r="AK7" s="38" t="s">
        <v>368</v>
      </c>
      <c r="AL7" s="27" t="s">
        <v>318</v>
      </c>
    </row>
    <row r="8" spans="1:38" s="32" customFormat="1">
      <c r="A8" s="33" t="str" cm="1">
        <f t="array" ref="A8:D10">_xlfn._xlws.FILTER('Inputs - Allowed'!A8:D158,'Inputs - Allowed'!$AW$8:$AW$158,"")</f>
        <v>Example</v>
      </c>
      <c r="B8" s="129" t="str">
        <v>PCDB1</v>
      </c>
      <c r="C8" s="129">
        <v>0</v>
      </c>
      <c r="D8" s="129" t="str">
        <v>Mains renewals</v>
      </c>
      <c r="E8" s="129" t="str">
        <f>_xlfn.IFNA(INDEX('Inputs - Allowed'!$B$8:$AH$250,MATCH('PCD non-delivery'!$A8,'Inputs - Allowed'!$A$8:$A$250,0),MATCH('PCD non-delivery'!E$6,'Inputs - Allowed'!$B$6:$AY$6,0)),0)</f>
        <v>Base</v>
      </c>
      <c r="F8" s="129" t="str">
        <f>_xlfn.IFNA(INDEX('Inputs - Allowed'!$B$8:$AH$250,MATCH('PCD non-delivery'!$A8,'Inputs - Allowed'!$A$8:$A$250,0),MATCH('PCD non-delivery'!F$6,'Inputs - Allowed'!$B$6:$AY$6,0)),0)</f>
        <v>WR</v>
      </c>
      <c r="G8" s="129" t="str">
        <f>_xlfn.IFNA(INDEX('Inputs - Allowed'!$B$8:$AH$250,MATCH('PCD non-delivery'!$A8,'Inputs - Allowed'!$A$8:$A$250,0),MATCH('PCD non-delivery'!G$6,'Inputs - Allowed'!$B$6:$AY$6,0)),0)</f>
        <v>Base</v>
      </c>
      <c r="H8" s="129" t="str">
        <f>_xlfn.IFNA(INDEX('Inputs - Allowed'!$B$8:$AH$250,MATCH('PCD non-delivery'!$A8,'Inputs - Allowed'!$A$8:$A$250,0),MATCH('PCD non-delivery'!H$6,'Inputs - Allowed'!$B$6:$AY$6,0)),0)</f>
        <v>Non-Delivery Mechanism</v>
      </c>
      <c r="I8" s="129" t="str">
        <f>_xlfn.IFNA(INDEX('Inputs - Allowed'!$B$8:$AH$250,MATCH('PCD non-delivery'!$A8,'Inputs - Allowed'!$A$8:$A$250,0),MATCH('PCD non-delivery'!I$6,'Inputs - Allowed'!$B$6:$AY$6,0)),0)</f>
        <v>N</v>
      </c>
      <c r="J8" s="129">
        <f>IF(I8="y",0,_xlfn.IFNA(INDEX('Inputs - Allowed'!$B$8:$AH$250,MATCH('PCD non-delivery'!$A8,'Inputs - Allowed'!$A$8:$A$250,0),MATCH('PCD non-delivery'!J$6,'Inputs - Allowed'!$B$6:$AY$6,0)),0))</f>
        <v>283.24</v>
      </c>
      <c r="K8" s="161">
        <f>_xlfn.IFNA(INDEX('Inputs - Actual'!$I$8:$O$158,MATCH($A8,'Inputs - Actual'!$A$8:$A$158,0),MATCH(K$6,'Inputs - Actual'!$I$6:$O$6,0))-INDEX('Inputs - Allowed'!$V$8:$AB$158,MATCH($A8,'Inputs - Allowed'!$A$8:$A$158,0),MATCH(K$6,'Inputs - Allowed'!$V$6:$AB$6,0)),0)</f>
        <v>-40160</v>
      </c>
      <c r="L8" s="59">
        <f>IF('Inputs - Allowed'!I8="Y", 0, IF(I8="Y",MIN(0,K8),MIN(0,K8*J8*10^-6)))</f>
        <v>-11.3749184</v>
      </c>
      <c r="M8" s="116">
        <f>_xlfn.IFNA(INDEX('Inputs - Allowed'!$AI$8:$AT$250,MATCH('PCD non-delivery'!$A8,'Inputs - Allowed'!$A$8:$A$250,0),MATCH('PCD non-delivery'!M$6,'Inputs - Allowed'!$AI$6:$AT$6,0)),0)</f>
        <v>0</v>
      </c>
      <c r="N8" s="116">
        <f>_xlfn.IFNA(INDEX('Inputs - Allowed'!$AI$8:$AT$250,MATCH('PCD non-delivery'!$A8,'Inputs - Allowed'!$A$8:$A$250,0),MATCH('PCD non-delivery'!N$6,'Inputs - Allowed'!$AI$6:$AT$6,0)),0)</f>
        <v>0</v>
      </c>
      <c r="O8" s="116">
        <f>_xlfn.IFNA(INDEX('Inputs - Allowed'!$AI$8:$AT$250,MATCH('PCD non-delivery'!$A8,'Inputs - Allowed'!$A$8:$A$250,0),MATCH('PCD non-delivery'!O$6,'Inputs - Allowed'!$AI$6:$AT$6,0)),0)</f>
        <v>0</v>
      </c>
      <c r="P8" s="116">
        <f>_xlfn.IFNA(INDEX('Inputs - Allowed'!$AI$8:$AT$250,MATCH('PCD non-delivery'!$A8,'Inputs - Allowed'!$A$8:$A$250,0),MATCH('PCD non-delivery'!P$6,'Inputs - Allowed'!$AI$6:$AT$6,0)),0)</f>
        <v>0</v>
      </c>
      <c r="Q8" s="116">
        <f>_xlfn.IFNA(INDEX('Inputs - Allowed'!$AI$8:$AT$250,MATCH('PCD non-delivery'!$A8,'Inputs - Allowed'!$A$8:$A$250,0),MATCH('PCD non-delivery'!Q$6,'Inputs - Allowed'!$AI$6:$AT$6,0)),0)</f>
        <v>0</v>
      </c>
      <c r="R8" s="116">
        <f>_xlfn.IFNA(INDEX('Inputs - Allowed'!$AI$8:$AT$250,MATCH('PCD non-delivery'!$A8,'Inputs - Allowed'!$A$8:$A$250,0),MATCH('PCD non-delivery'!R$6,'Inputs - Allowed'!$AI$6:$AT$6,0)),0)</f>
        <v>0</v>
      </c>
      <c r="S8" s="116">
        <f>_xlfn.IFNA(INDEX('Inputs - Allowed'!$AI$8:$AT$250,MATCH('PCD non-delivery'!$A8,'Inputs - Allowed'!$A$8:$A$250,0),MATCH('PCD non-delivery'!S$6,'Inputs - Allowed'!$AI$6:$AT$6,0)),0)</f>
        <v>0</v>
      </c>
      <c r="T8" s="116">
        <f>_xlfn.IFNA(INDEX('Inputs - Allowed'!$AI$8:$AT$250,MATCH('PCD non-delivery'!$A8,'Inputs - Allowed'!$A$8:$A$250,0),MATCH('PCD non-delivery'!T$6,'Inputs - Allowed'!$AI$6:$AT$6,0)),0)</f>
        <v>0</v>
      </c>
      <c r="U8" s="116">
        <f>_xlfn.IFNA(INDEX('Inputs - Allowed'!$AI$8:$AT$250,MATCH('PCD non-delivery'!$A8,'Inputs - Allowed'!$A$8:$A$250,0),MATCH('PCD non-delivery'!U$6,'Inputs - Allowed'!$AI$6:$AT$6,0)),0)</f>
        <v>0</v>
      </c>
      <c r="V8" s="116">
        <f>_xlfn.IFNA(INDEX('Inputs - Allowed'!$AI$8:$AT$250,MATCH('PCD non-delivery'!$A8,'Inputs - Allowed'!$A$8:$A$250,0),MATCH('PCD non-delivery'!V$6,'Inputs - Allowed'!$AI$6:$AT$6,0)),0)</f>
        <v>0</v>
      </c>
      <c r="W8" s="116">
        <f>_xlfn.IFNA(INDEX('Inputs - Allowed'!$AI$8:$AT$250,MATCH('PCD non-delivery'!$A8,'Inputs - Allowed'!$A$8:$A$250,0),MATCH('PCD non-delivery'!W$6,'Inputs - Allowed'!$AI$6:$AT$6,0)),0)</f>
        <v>0</v>
      </c>
      <c r="X8" s="116">
        <f>_xlfn.IFNA(INDEX('Inputs - Allowed'!$AI$8:$AT$250,MATCH('PCD non-delivery'!$A8,'Inputs - Allowed'!$A$8:$A$250,0),MATCH('PCD non-delivery'!X$6,'Inputs - Allowed'!$AI$6:$AT$6,0)),0)</f>
        <v>0</v>
      </c>
      <c r="Y8" s="27"/>
      <c r="Z8" s="76"/>
      <c r="AA8" s="76"/>
      <c r="AB8" s="116">
        <f>$L8*IFERROR(SUM(M8:O8)/SUM($O8:$S8),0)</f>
        <v>0</v>
      </c>
      <c r="AC8" s="116">
        <f>$L8*IFERROR(P8/SUM($O8:$S8),0)</f>
        <v>0</v>
      </c>
      <c r="AD8" s="116">
        <f>$L8*IFERROR(Q8/SUM($O8:$S8),0)</f>
        <v>0</v>
      </c>
      <c r="AE8" s="116">
        <f>$L8*IFERROR(R8/SUM($O8:$S8),0)</f>
        <v>0</v>
      </c>
      <c r="AF8" s="116">
        <f>$L8*IFERROR(S8/SUM($O8:$S8),0)</f>
        <v>0</v>
      </c>
      <c r="AG8" s="76"/>
      <c r="AH8" s="76"/>
      <c r="AI8" s="76"/>
      <c r="AJ8" s="76"/>
      <c r="AK8" s="76"/>
      <c r="AL8" s="32" t="b">
        <f>IF(K8=0,0,SUM(AB8:AF8)=L8)</f>
        <v>0</v>
      </c>
    </row>
    <row r="9" spans="1:38" s="14" customFormat="1" ht="12.95">
      <c r="A9" s="6">
        <v>1</v>
      </c>
      <c r="B9" s="36" t="str">
        <v>PCDWW32b</v>
      </c>
      <c r="C9" s="36">
        <v>0</v>
      </c>
      <c r="D9" s="36" t="str">
        <v>Spend on Coastal and Riverine Erosion</v>
      </c>
      <c r="E9" s="36" t="str">
        <f>_xlfn.IFNA(INDEX('Inputs - Allowed'!$B$8:$AH$250,MATCH('PCD non-delivery'!$A9,'Inputs - Allowed'!$A$8:$A$250,0),MATCH('PCD non-delivery'!E$6,'Inputs - Allowed'!$B$6:$AY$6,0)),0)</f>
        <v>Enhancement</v>
      </c>
      <c r="F9" s="36" t="str">
        <f>_xlfn.IFNA(INDEX('Inputs - Allowed'!$B$8:$AH$250,MATCH('PCD non-delivery'!$A9,'Inputs - Allowed'!$A$8:$A$250,0),MATCH('PCD non-delivery'!F$6,'Inputs - Allowed'!$B$6:$AY$6,0)),0)</f>
        <v>WWN+</v>
      </c>
      <c r="G9" s="36" t="str">
        <f>_xlfn.IFNA(INDEX('Inputs - Allowed'!$B$8:$AH$250,MATCH('PCD non-delivery'!$A9,'Inputs - Allowed'!$A$8:$A$250,0),MATCH('PCD non-delivery'!G$6,'Inputs - Allowed'!$B$6:$AY$6,0)),0)</f>
        <v>Standard Enhancement (40:40)</v>
      </c>
      <c r="H9" s="36" t="str">
        <f>_xlfn.IFNA(INDEX('Inputs - Allowed'!$B$8:$AH$250,MATCH('PCD non-delivery'!$A9,'Inputs - Allowed'!$A$8:$A$250,0),MATCH('PCD non-delivery'!H$6,'Inputs - Allowed'!$B$6:$AY$6,0)),0)</f>
        <v>Non-Delivery Mechanism</v>
      </c>
      <c r="I9" s="36" t="str">
        <f>_xlfn.IFNA(INDEX('Inputs - Allowed'!$B$8:$AH$250,MATCH('PCD non-delivery'!$A9,'Inputs - Allowed'!$A$8:$A$250,0),MATCH('PCD non-delivery'!I$6,'Inputs - Allowed'!$B$6:$AY$6,0)),0)</f>
        <v>Y</v>
      </c>
      <c r="J9" s="65">
        <f>IF(I9="y",0,_xlfn.IFNA(INDEX('Inputs - Allowed'!$B$8:$AH$250,MATCH('PCD non-delivery'!$A9,'Inputs - Allowed'!$A$8:$A$250,0),MATCH('PCD non-delivery'!J$6,'Inputs - Allowed'!$B$6:$AY$6,0)),0))</f>
        <v>0</v>
      </c>
      <c r="K9" s="36">
        <f>_xlfn.IFNA(INDEX('Inputs - Actual'!$I$8:$O$158,MATCH($A9,'Inputs - Actual'!$A$8:$A$158,0),MATCH(K$6,'Inputs - Actual'!$I$6:$O$6,0))-INDEX('Inputs - Allowed'!$V$8:$AB$158,MATCH($A9,'Inputs - Allowed'!$A$8:$A$158,0),MATCH(K$6,'Inputs - Allowed'!$V$6:$AB$6,0)),0)</f>
        <v>-14.717000000000001</v>
      </c>
      <c r="L9" s="59">
        <f>IF('Inputs - Allowed'!I9="Y", 0, IF(I9="Y",MIN(0,K9),MIN(0,K9*J9*10^-6)))</f>
        <v>-14.717000000000001</v>
      </c>
      <c r="M9" s="116">
        <f>_xlfn.IFNA(INDEX('Inputs - Allowed'!$AI$8:$AT$250,MATCH('PCD non-delivery'!$A9,'Inputs - Allowed'!$A$8:$A$250,0),MATCH('PCD non-delivery'!M$6,'Inputs - Allowed'!$AI$6:$AT$6,0)),0)</f>
        <v>0</v>
      </c>
      <c r="N9" s="116">
        <f>_xlfn.IFNA(INDEX('Inputs - Allowed'!$AI$8:$AT$250,MATCH('PCD non-delivery'!$A9,'Inputs - Allowed'!$A$8:$A$250,0),MATCH('PCD non-delivery'!N$6,'Inputs - Allowed'!$AI$6:$AT$6,0)),0)</f>
        <v>0</v>
      </c>
      <c r="O9" s="116">
        <f>_xlfn.IFNA(INDEX('Inputs - Allowed'!$AI$8:$AT$250,MATCH('PCD non-delivery'!$A9,'Inputs - Allowed'!$A$8:$A$250,0),MATCH('PCD non-delivery'!O$6,'Inputs - Allowed'!$AI$6:$AT$6,0)),0)</f>
        <v>2</v>
      </c>
      <c r="P9" s="116">
        <f>_xlfn.IFNA(INDEX('Inputs - Allowed'!$AI$8:$AT$250,MATCH('PCD non-delivery'!$A9,'Inputs - Allowed'!$A$8:$A$250,0),MATCH('PCD non-delivery'!P$6,'Inputs - Allowed'!$AI$6:$AT$6,0)),0)</f>
        <v>3</v>
      </c>
      <c r="Q9" s="116">
        <f>_xlfn.IFNA(INDEX('Inputs - Allowed'!$AI$8:$AT$250,MATCH('PCD non-delivery'!$A9,'Inputs - Allowed'!$A$8:$A$250,0),MATCH('PCD non-delivery'!Q$6,'Inputs - Allowed'!$AI$6:$AT$6,0)),0)</f>
        <v>4</v>
      </c>
      <c r="R9" s="116">
        <f>_xlfn.IFNA(INDEX('Inputs - Allowed'!$AI$8:$AT$250,MATCH('PCD non-delivery'!$A9,'Inputs - Allowed'!$A$8:$A$250,0),MATCH('PCD non-delivery'!R$6,'Inputs - Allowed'!$AI$6:$AT$6,0)),0)</f>
        <v>5</v>
      </c>
      <c r="S9" s="116">
        <f>_xlfn.IFNA(INDEX('Inputs - Allowed'!$AI$8:$AT$250,MATCH('PCD non-delivery'!$A9,'Inputs - Allowed'!$A$8:$A$250,0),MATCH('PCD non-delivery'!S$6,'Inputs - Allowed'!$AI$6:$AT$6,0)),0)</f>
        <v>0.71699999999999997</v>
      </c>
      <c r="T9" s="116">
        <f>_xlfn.IFNA(INDEX('Inputs - Allowed'!$AI$8:$AT$250,MATCH('PCD non-delivery'!$A9,'Inputs - Allowed'!$A$8:$A$250,0),MATCH('PCD non-delivery'!T$6,'Inputs - Allowed'!$AI$6:$AT$6,0)),0)</f>
        <v>0</v>
      </c>
      <c r="U9" s="116">
        <f>_xlfn.IFNA(INDEX('Inputs - Allowed'!$AI$8:$AT$250,MATCH('PCD non-delivery'!$A9,'Inputs - Allowed'!$A$8:$A$250,0),MATCH('PCD non-delivery'!U$6,'Inputs - Allowed'!$AI$6:$AT$6,0)),0)</f>
        <v>0</v>
      </c>
      <c r="V9" s="116">
        <f>_xlfn.IFNA(INDEX('Inputs - Allowed'!$AI$8:$AT$250,MATCH('PCD non-delivery'!$A9,'Inputs - Allowed'!$A$8:$A$250,0),MATCH('PCD non-delivery'!V$6,'Inputs - Allowed'!$AI$6:$AT$6,0)),0)</f>
        <v>0</v>
      </c>
      <c r="W9" s="116" t="s">
        <v>422</v>
      </c>
      <c r="X9" s="116">
        <f>_xlfn.IFNA(INDEX('Inputs - Allowed'!$AI$8:$AT$250,MATCH('PCD non-delivery'!$A9,'Inputs - Allowed'!$A$8:$A$250,0),MATCH('PCD non-delivery'!X$6,'Inputs - Allowed'!$AI$6:$AT$6,0)),0)</f>
        <v>0</v>
      </c>
      <c r="Y9" s="27"/>
      <c r="Z9" s="76"/>
      <c r="AA9" s="76"/>
      <c r="AB9" s="116">
        <f>$L9*IFERROR(SUM(M9:O9)/SUM($O9:$S9),0)</f>
        <v>-2</v>
      </c>
      <c r="AC9" s="116">
        <f t="shared" ref="AC9:AC72" si="0">$L9*IFERROR(P9/SUM($O9:$S9),0)</f>
        <v>-3</v>
      </c>
      <c r="AD9" s="116">
        <f t="shared" ref="AD9:AD72" si="1">$L9*IFERROR(Q9/SUM($O9:$S9),0)</f>
        <v>-4</v>
      </c>
      <c r="AE9" s="116">
        <f t="shared" ref="AE9:AE72" si="2">$L9*IFERROR(R9/SUM($O9:$S9),0)</f>
        <v>-5</v>
      </c>
      <c r="AF9" s="116">
        <f>$L9*IFERROR(S9/SUM($O9:$S9),0)</f>
        <v>-0.71699999999999997</v>
      </c>
      <c r="AG9" s="76"/>
      <c r="AH9" s="76"/>
      <c r="AI9" s="76"/>
      <c r="AJ9" s="76"/>
      <c r="AK9" s="76"/>
      <c r="AL9" s="32" t="b">
        <f t="shared" ref="AL9" si="3">IF(K9=0,0,SUM(AB9:AF9)=L9)</f>
        <v>1</v>
      </c>
    </row>
    <row r="10" spans="1:38">
      <c r="A10" s="6">
        <v>16</v>
      </c>
      <c r="B10" s="36" t="str">
        <v>PCDW16b</v>
      </c>
      <c r="C10" s="36" t="str">
        <v>Resilience interconnector</v>
      </c>
      <c r="D10" s="36" t="str">
        <v>Network connectivity improvements</v>
      </c>
      <c r="E10" s="36" t="str">
        <f>_xlfn.IFNA(INDEX('Inputs - Allowed'!$B$8:$AH$250,MATCH('PCD non-delivery'!$A10,'Inputs - Allowed'!$A$8:$A$250,0),MATCH('PCD non-delivery'!E$6,'Inputs - Allowed'!$B$6:$AY$6,0)),0)</f>
        <v>Enhancement</v>
      </c>
      <c r="F10" s="36" t="str">
        <f>_xlfn.IFNA(INDEX('Inputs - Allowed'!$B$8:$AH$250,MATCH('PCD non-delivery'!$A10,'Inputs - Allowed'!$A$8:$A$250,0),MATCH('PCD non-delivery'!F$6,'Inputs - Allowed'!$B$6:$AY$6,0)),0)</f>
        <v>WN+</v>
      </c>
      <c r="G10" s="36" t="str">
        <f>_xlfn.IFNA(INDEX('Inputs - Allowed'!$B$8:$AH$250,MATCH('PCD non-delivery'!$A10,'Inputs - Allowed'!$A$8:$A$250,0),MATCH('PCD non-delivery'!G$6,'Inputs - Allowed'!$B$6:$AY$6,0)),0)</f>
        <v>Standard Enhancement (40:40)</v>
      </c>
      <c r="H10" s="36" t="str">
        <f>_xlfn.IFNA(INDEX('Inputs - Allowed'!$B$8:$AH$250,MATCH('PCD non-delivery'!$A10,'Inputs - Allowed'!$A$8:$A$250,0),MATCH('PCD non-delivery'!H$6,'Inputs - Allowed'!$B$6:$AY$6,0)),0)</f>
        <v>Non-Delivery Mechanism</v>
      </c>
      <c r="I10" s="36" t="str">
        <f>_xlfn.IFNA(INDEX('Inputs - Allowed'!$B$8:$AH$250,MATCH('PCD non-delivery'!$A10,'Inputs - Allowed'!$A$8:$A$250,0),MATCH('PCD non-delivery'!I$6,'Inputs - Allowed'!$B$6:$AY$6,0)),0)</f>
        <v>N</v>
      </c>
      <c r="J10" s="85">
        <f>IF(I10="y",0,_xlfn.IFNA(INDEX('Inputs - Allowed'!$B$8:$AH$250,MATCH('PCD non-delivery'!$A10,'Inputs - Allowed'!$A$8:$A$250,0),MATCH('PCD non-delivery'!J$6,'Inputs - Allowed'!$B$6:$AY$6,0)),0))</f>
        <v>575000</v>
      </c>
      <c r="K10" s="36">
        <f>_xlfn.IFNA(INDEX('Inputs - Actual'!$I$8:$O$158,MATCH($A10,'Inputs - Actual'!$A$8:$A$158,0),MATCH(K$6,'Inputs - Actual'!$I$6:$O$6,0))-INDEX('Inputs - Allowed'!$V$8:$AB$158,MATCH($A10,'Inputs - Allowed'!$A$8:$A$158,0),MATCH(K$6,'Inputs - Allowed'!$V$6:$AB$6,0)),0)</f>
        <v>-16.7</v>
      </c>
      <c r="L10" s="59">
        <f>IF('Inputs - Allowed'!I10="Y", 0, IF(I10="Y",MIN(0,K10),MIN(0,K10*J10*10^-6)))</f>
        <v>-9.6024999999999991</v>
      </c>
      <c r="M10" s="116">
        <f>_xlfn.IFNA(INDEX('Inputs - Allowed'!$AI$8:$AT$250,MATCH('PCD non-delivery'!$A10,'Inputs - Allowed'!$A$8:$A$250,0),MATCH('PCD non-delivery'!M$6,'Inputs - Allowed'!$AI$6:$AT$6,0)),0)</f>
        <v>0</v>
      </c>
      <c r="N10" s="116">
        <f>_xlfn.IFNA(INDEX('Inputs - Allowed'!$AI$8:$AT$250,MATCH('PCD non-delivery'!$A10,'Inputs - Allowed'!$A$8:$A$250,0),MATCH('PCD non-delivery'!N$6,'Inputs - Allowed'!$AI$6:$AT$6,0)),0)</f>
        <v>0</v>
      </c>
      <c r="O10" s="116">
        <f>_xlfn.IFNA(INDEX('Inputs - Allowed'!$AI$8:$AT$250,MATCH('PCD non-delivery'!$A10,'Inputs - Allowed'!$A$8:$A$250,0),MATCH('PCD non-delivery'!O$6,'Inputs - Allowed'!$AI$6:$AT$6,0)),0)</f>
        <v>0</v>
      </c>
      <c r="P10" s="116">
        <f>_xlfn.IFNA(INDEX('Inputs - Allowed'!$AI$8:$AT$250,MATCH('PCD non-delivery'!$A10,'Inputs - Allowed'!$A$8:$A$250,0),MATCH('PCD non-delivery'!P$6,'Inputs - Allowed'!$AI$6:$AT$6,0)),0)</f>
        <v>0</v>
      </c>
      <c r="Q10" s="116">
        <f>_xlfn.IFNA(INDEX('Inputs - Allowed'!$AI$8:$AT$250,MATCH('PCD non-delivery'!$A10,'Inputs - Allowed'!$A$8:$A$250,0),MATCH('PCD non-delivery'!Q$6,'Inputs - Allowed'!$AI$6:$AT$6,0)),0)</f>
        <v>0</v>
      </c>
      <c r="R10" s="116">
        <f>_xlfn.IFNA(INDEX('Inputs - Allowed'!$AI$8:$AT$250,MATCH('PCD non-delivery'!$A10,'Inputs - Allowed'!$A$8:$A$250,0),MATCH('PCD non-delivery'!R$6,'Inputs - Allowed'!$AI$6:$AT$6,0)),0)</f>
        <v>0</v>
      </c>
      <c r="S10" s="116">
        <f>_xlfn.IFNA(INDEX('Inputs - Allowed'!$AI$8:$AT$250,MATCH('PCD non-delivery'!$A10,'Inputs - Allowed'!$A$8:$A$250,0),MATCH('PCD non-delivery'!S$6,'Inputs - Allowed'!$AI$6:$AT$6,0)),0)</f>
        <v>0</v>
      </c>
      <c r="T10" s="116">
        <f>_xlfn.IFNA(INDEX('Inputs - Allowed'!$AI$8:$AT$250,MATCH('PCD non-delivery'!$A10,'Inputs - Allowed'!$A$8:$A$250,0),MATCH('PCD non-delivery'!T$6,'Inputs - Allowed'!$AI$6:$AT$6,0)),0)</f>
        <v>0</v>
      </c>
      <c r="U10" s="116">
        <f>_xlfn.IFNA(INDEX('Inputs - Allowed'!$AI$8:$AT$250,MATCH('PCD non-delivery'!$A10,'Inputs - Allowed'!$A$8:$A$250,0),MATCH('PCD non-delivery'!U$6,'Inputs - Allowed'!$AI$6:$AT$6,0)),0)</f>
        <v>0</v>
      </c>
      <c r="V10" s="116">
        <f>_xlfn.IFNA(INDEX('Inputs - Allowed'!$AI$8:$AT$250,MATCH('PCD non-delivery'!$A10,'Inputs - Allowed'!$A$8:$A$250,0),MATCH('PCD non-delivery'!V$6,'Inputs - Allowed'!$AI$6:$AT$6,0)),0)</f>
        <v>0</v>
      </c>
      <c r="W10" s="116">
        <f>_xlfn.IFNA(INDEX('Inputs - Allowed'!$AI$8:$AT$250,MATCH('PCD non-delivery'!$A10,'Inputs - Allowed'!$A$8:$A$250,0),MATCH('PCD non-delivery'!W$6,'Inputs - Allowed'!$AI$6:$AT$6,0)),0)</f>
        <v>0</v>
      </c>
      <c r="X10" s="116">
        <f>_xlfn.IFNA(INDEX('Inputs - Allowed'!$AI$8:$AT$250,MATCH('PCD non-delivery'!$A10,'Inputs - Allowed'!$A$8:$A$250,0),MATCH('PCD non-delivery'!X$6,'Inputs - Allowed'!$AI$6:$AT$6,0)),0)</f>
        <v>0</v>
      </c>
      <c r="Z10" s="76"/>
      <c r="AA10" s="76"/>
      <c r="AB10" s="116">
        <f t="shared" ref="AB10:AB72" si="4">$L10*IFERROR(SUM(M10:O10)/SUM($O10:$S10),0)</f>
        <v>0</v>
      </c>
      <c r="AC10" s="116">
        <f t="shared" si="0"/>
        <v>0</v>
      </c>
      <c r="AD10" s="116">
        <f t="shared" si="1"/>
        <v>0</v>
      </c>
      <c r="AE10" s="116">
        <f t="shared" si="2"/>
        <v>0</v>
      </c>
      <c r="AF10" s="116">
        <f t="shared" ref="AF10:AF72" si="5">$L10*IFERROR(S10/SUM($O10:$S10),0)</f>
        <v>0</v>
      </c>
      <c r="AG10" s="76"/>
      <c r="AH10" s="76"/>
      <c r="AI10" s="76"/>
      <c r="AJ10" s="76"/>
      <c r="AK10" s="76"/>
      <c r="AL10" s="32" t="b">
        <f>IF(K10=0,0,SUM(AB10:AF10)=L10)</f>
        <v>0</v>
      </c>
    </row>
    <row r="11" spans="1:38" s="22" customFormat="1">
      <c r="A11" s="6"/>
      <c r="B11" s="36"/>
      <c r="C11" s="36"/>
      <c r="D11" s="36"/>
      <c r="E11" s="36">
        <f>_xlfn.IFNA(INDEX('Inputs - Allowed'!$B$8:$AH$250,MATCH('PCD non-delivery'!$A11,'Inputs - Allowed'!$A$8:$A$250,0),MATCH('PCD non-delivery'!E$6,'Inputs - Allowed'!$B$6:$AY$6,0)),0)</f>
        <v>0</v>
      </c>
      <c r="F11" s="36">
        <f>_xlfn.IFNA(INDEX('Inputs - Allowed'!$B$8:$AH$250,MATCH('PCD non-delivery'!$A11,'Inputs - Allowed'!$A$8:$A$250,0),MATCH('PCD non-delivery'!F$6,'Inputs - Allowed'!$B$6:$AY$6,0)),0)</f>
        <v>0</v>
      </c>
      <c r="G11" s="36">
        <f>_xlfn.IFNA(INDEX('Inputs - Allowed'!$B$8:$AH$250,MATCH('PCD non-delivery'!$A11,'Inputs - Allowed'!$A$8:$A$250,0),MATCH('PCD non-delivery'!G$6,'Inputs - Allowed'!$B$6:$AY$6,0)),0)</f>
        <v>0</v>
      </c>
      <c r="H11" s="36">
        <f>_xlfn.IFNA(INDEX('Inputs - Allowed'!$B$8:$AH$250,MATCH('PCD non-delivery'!$A11,'Inputs - Allowed'!$A$8:$A$250,0),MATCH('PCD non-delivery'!H$6,'Inputs - Allowed'!$B$6:$AY$6,0)),0)</f>
        <v>0</v>
      </c>
      <c r="I11" s="36">
        <f>_xlfn.IFNA(INDEX('Inputs - Allowed'!$B$8:$AH$250,MATCH('PCD non-delivery'!$A11,'Inputs - Allowed'!$A$8:$A$250,0),MATCH('PCD non-delivery'!I$6,'Inputs - Allowed'!$B$6:$AY$6,0)),0)</f>
        <v>0</v>
      </c>
      <c r="J11" s="65">
        <f>IF(I11="N",0,_xlfn.IFNA(INDEX('Inputs - Allowed'!$B$8:$AH$250,MATCH('PCD non-delivery'!$A11,'Inputs - Allowed'!$A$8:$A$250,0),MATCH('PCD non-delivery'!J$6,'Inputs - Allowed'!$B$6:$AY$6,0)),0))</f>
        <v>0</v>
      </c>
      <c r="K11" s="36">
        <f>_xlfn.IFNA(INDEX('Inputs - Actual'!$I$8:$O$158,MATCH($A11,'Inputs - Actual'!$A$8:$A$158,0),MATCH(K$6,'Inputs - Actual'!$I$6:$O$6,0))-INDEX('Inputs - Allowed'!$V$8:$AB$158,MATCH($A11,'Inputs - Allowed'!$A$8:$A$158,0),MATCH(K$6,'Inputs - Allowed'!$V$6:$AB$6,0)),0)</f>
        <v>0</v>
      </c>
      <c r="L11" s="59">
        <f>IF('Inputs - Allowed'!I11="Y", 0, IF(I11="Y",MIN(0,K11),MIN(0,K11*J11*10^-6)))</f>
        <v>0</v>
      </c>
      <c r="M11" s="116">
        <f>_xlfn.IFNA(INDEX('Inputs - Allowed'!$AI$8:$AT$250,MATCH('PCD non-delivery'!$A11,'Inputs - Allowed'!$A$8:$A$250,0),MATCH('PCD non-delivery'!M$6,'Inputs - Allowed'!$AI$6:$AT$6,0)),0)</f>
        <v>0</v>
      </c>
      <c r="N11" s="116">
        <f>_xlfn.IFNA(INDEX('Inputs - Allowed'!$AI$8:$AT$250,MATCH('PCD non-delivery'!$A11,'Inputs - Allowed'!$A$8:$A$250,0),MATCH('PCD non-delivery'!N$6,'Inputs - Allowed'!$AI$6:$AT$6,0)),0)</f>
        <v>0</v>
      </c>
      <c r="O11" s="116">
        <f>_xlfn.IFNA(INDEX('Inputs - Allowed'!$AI$8:$AT$250,MATCH('PCD non-delivery'!$A11,'Inputs - Allowed'!$A$8:$A$250,0),MATCH('PCD non-delivery'!O$6,'Inputs - Allowed'!$AI$6:$AT$6,0)),0)</f>
        <v>0</v>
      </c>
      <c r="P11" s="116">
        <f>_xlfn.IFNA(INDEX('Inputs - Allowed'!$AI$8:$AT$250,MATCH('PCD non-delivery'!$A11,'Inputs - Allowed'!$A$8:$A$250,0),MATCH('PCD non-delivery'!P$6,'Inputs - Allowed'!$AI$6:$AT$6,0)),0)</f>
        <v>0</v>
      </c>
      <c r="Q11" s="116">
        <f>_xlfn.IFNA(INDEX('Inputs - Allowed'!$AI$8:$AT$250,MATCH('PCD non-delivery'!$A11,'Inputs - Allowed'!$A$8:$A$250,0),MATCH('PCD non-delivery'!Q$6,'Inputs - Allowed'!$AI$6:$AT$6,0)),0)</f>
        <v>0</v>
      </c>
      <c r="R11" s="116">
        <f>_xlfn.IFNA(INDEX('Inputs - Allowed'!$AI$8:$AT$250,MATCH('PCD non-delivery'!$A11,'Inputs - Allowed'!$A$8:$A$250,0),MATCH('PCD non-delivery'!R$6,'Inputs - Allowed'!$AI$6:$AT$6,0)),0)</f>
        <v>0</v>
      </c>
      <c r="S11" s="116">
        <f>_xlfn.IFNA(INDEX('Inputs - Allowed'!$AI$8:$AT$250,MATCH('PCD non-delivery'!$A11,'Inputs - Allowed'!$A$8:$A$250,0),MATCH('PCD non-delivery'!S$6,'Inputs - Allowed'!$AI$6:$AT$6,0)),0)</f>
        <v>0</v>
      </c>
      <c r="T11" s="116">
        <f>_xlfn.IFNA(INDEX('Inputs - Allowed'!$AI$8:$AT$250,MATCH('PCD non-delivery'!$A11,'Inputs - Allowed'!$A$8:$A$250,0),MATCH('PCD non-delivery'!T$6,'Inputs - Allowed'!$AI$6:$AT$6,0)),0)</f>
        <v>0</v>
      </c>
      <c r="U11" s="116">
        <f>_xlfn.IFNA(INDEX('Inputs - Allowed'!$AI$8:$AT$250,MATCH('PCD non-delivery'!$A11,'Inputs - Allowed'!$A$8:$A$250,0),MATCH('PCD non-delivery'!U$6,'Inputs - Allowed'!$AI$6:$AT$6,0)),0)</f>
        <v>0</v>
      </c>
      <c r="V11" s="116">
        <f>_xlfn.IFNA(INDEX('Inputs - Allowed'!$AI$8:$AT$250,MATCH('PCD non-delivery'!$A11,'Inputs - Allowed'!$A$8:$A$250,0),MATCH('PCD non-delivery'!V$6,'Inputs - Allowed'!$AI$6:$AT$6,0)),0)</f>
        <v>0</v>
      </c>
      <c r="W11" s="116">
        <f>_xlfn.IFNA(INDEX('Inputs - Allowed'!$AI$8:$AT$250,MATCH('PCD non-delivery'!$A11,'Inputs - Allowed'!$A$8:$A$250,0),MATCH('PCD non-delivery'!W$6,'Inputs - Allowed'!$AI$6:$AT$6,0)),0)</f>
        <v>0</v>
      </c>
      <c r="X11" s="116">
        <f>_xlfn.IFNA(INDEX('Inputs - Allowed'!$AI$8:$AT$250,MATCH('PCD non-delivery'!$A11,'Inputs - Allowed'!$A$8:$A$250,0),MATCH('PCD non-delivery'!X$6,'Inputs - Allowed'!$AI$6:$AT$6,0)),0)</f>
        <v>0</v>
      </c>
      <c r="Y11" s="27"/>
      <c r="Z11" s="76"/>
      <c r="AA11" s="76"/>
      <c r="AB11" s="116">
        <f t="shared" si="4"/>
        <v>0</v>
      </c>
      <c r="AC11" s="116">
        <f t="shared" si="0"/>
        <v>0</v>
      </c>
      <c r="AD11" s="116">
        <f t="shared" si="1"/>
        <v>0</v>
      </c>
      <c r="AE11" s="116">
        <f t="shared" si="2"/>
        <v>0</v>
      </c>
      <c r="AF11" s="116">
        <f t="shared" si="5"/>
        <v>0</v>
      </c>
      <c r="AG11" s="76"/>
      <c r="AH11" s="76"/>
      <c r="AI11" s="76"/>
      <c r="AJ11" s="76"/>
      <c r="AK11" s="76"/>
    </row>
    <row r="12" spans="1:38">
      <c r="A12" s="6"/>
      <c r="B12" s="36"/>
      <c r="C12" s="36"/>
      <c r="D12" s="36"/>
      <c r="E12" s="36">
        <f>_xlfn.IFNA(INDEX('Inputs - Allowed'!$B$8:$AH$250,MATCH('PCD non-delivery'!$A12,'Inputs - Allowed'!$A$8:$A$250,0),MATCH('PCD non-delivery'!E$6,'Inputs - Allowed'!$B$6:$AY$6,0)),0)</f>
        <v>0</v>
      </c>
      <c r="F12" s="36">
        <f>_xlfn.IFNA(INDEX('Inputs - Allowed'!$B$8:$AH$250,MATCH('PCD non-delivery'!$A12,'Inputs - Allowed'!$A$8:$A$250,0),MATCH('PCD non-delivery'!F$6,'Inputs - Allowed'!$B$6:$AY$6,0)),0)</f>
        <v>0</v>
      </c>
      <c r="G12" s="36">
        <f>_xlfn.IFNA(INDEX('Inputs - Allowed'!$B$8:$AH$250,MATCH('PCD non-delivery'!$A12,'Inputs - Allowed'!$A$8:$A$250,0),MATCH('PCD non-delivery'!G$6,'Inputs - Allowed'!$B$6:$AY$6,0)),0)</f>
        <v>0</v>
      </c>
      <c r="H12" s="36">
        <f>_xlfn.IFNA(INDEX('Inputs - Allowed'!$B$8:$AH$250,MATCH('PCD non-delivery'!$A12,'Inputs - Allowed'!$A$8:$A$250,0),MATCH('PCD non-delivery'!H$6,'Inputs - Allowed'!$B$6:$AY$6,0)),0)</f>
        <v>0</v>
      </c>
      <c r="I12" s="36">
        <f>_xlfn.IFNA(INDEX('Inputs - Allowed'!$B$8:$AH$250,MATCH('PCD non-delivery'!$A12,'Inputs - Allowed'!$A$8:$A$250,0),MATCH('PCD non-delivery'!I$6,'Inputs - Allowed'!$B$6:$AY$6,0)),0)</f>
        <v>0</v>
      </c>
      <c r="J12" s="65">
        <f>IF(I12="N",0,_xlfn.IFNA(INDEX('Inputs - Allowed'!$B$8:$AH$250,MATCH('PCD non-delivery'!$A12,'Inputs - Allowed'!$A$8:$A$250,0),MATCH('PCD non-delivery'!J$6,'Inputs - Allowed'!$B$6:$AY$6,0)),0))</f>
        <v>0</v>
      </c>
      <c r="K12" s="36">
        <f>_xlfn.IFNA(INDEX('Inputs - Actual'!$I$8:$O$158,MATCH($A12,'Inputs - Actual'!$A$8:$A$158,0),MATCH(K$6,'Inputs - Actual'!$I$6:$O$6,0))-INDEX('Inputs - Allowed'!$V$8:$AB$158,MATCH($A12,'Inputs - Allowed'!$A$8:$A$158,0),MATCH(K$6,'Inputs - Allowed'!$V$6:$AB$6,0)),0)</f>
        <v>0</v>
      </c>
      <c r="L12" s="59">
        <f>IF('Inputs - Allowed'!I12="Y", 0, IF(I12="Y",MIN(0,K12),MIN(0,K12*J12*10^-6)))</f>
        <v>0</v>
      </c>
      <c r="M12" s="116">
        <f>_xlfn.IFNA(INDEX('Inputs - Allowed'!$AI$8:$AT$250,MATCH('PCD non-delivery'!$A12,'Inputs - Allowed'!$A$8:$A$250,0),MATCH('PCD non-delivery'!M$6,'Inputs - Allowed'!$AI$6:$AT$6,0)),0)</f>
        <v>0</v>
      </c>
      <c r="N12" s="116">
        <f>_xlfn.IFNA(INDEX('Inputs - Allowed'!$AI$8:$AT$250,MATCH('PCD non-delivery'!$A12,'Inputs - Allowed'!$A$8:$A$250,0),MATCH('PCD non-delivery'!N$6,'Inputs - Allowed'!$AI$6:$AT$6,0)),0)</f>
        <v>0</v>
      </c>
      <c r="O12" s="116">
        <f>_xlfn.IFNA(INDEX('Inputs - Allowed'!$AI$8:$AT$250,MATCH('PCD non-delivery'!$A12,'Inputs - Allowed'!$A$8:$A$250,0),MATCH('PCD non-delivery'!O$6,'Inputs - Allowed'!$AI$6:$AT$6,0)),0)</f>
        <v>0</v>
      </c>
      <c r="P12" s="116">
        <f>_xlfn.IFNA(INDEX('Inputs - Allowed'!$AI$8:$AT$250,MATCH('PCD non-delivery'!$A12,'Inputs - Allowed'!$A$8:$A$250,0),MATCH('PCD non-delivery'!P$6,'Inputs - Allowed'!$AI$6:$AT$6,0)),0)</f>
        <v>0</v>
      </c>
      <c r="Q12" s="116">
        <f>_xlfn.IFNA(INDEX('Inputs - Allowed'!$AI$8:$AT$250,MATCH('PCD non-delivery'!$A12,'Inputs - Allowed'!$A$8:$A$250,0),MATCH('PCD non-delivery'!Q$6,'Inputs - Allowed'!$AI$6:$AT$6,0)),0)</f>
        <v>0</v>
      </c>
      <c r="R12" s="116">
        <f>_xlfn.IFNA(INDEX('Inputs - Allowed'!$AI$8:$AT$250,MATCH('PCD non-delivery'!$A12,'Inputs - Allowed'!$A$8:$A$250,0),MATCH('PCD non-delivery'!R$6,'Inputs - Allowed'!$AI$6:$AT$6,0)),0)</f>
        <v>0</v>
      </c>
      <c r="S12" s="116">
        <f>_xlfn.IFNA(INDEX('Inputs - Allowed'!$AI$8:$AT$250,MATCH('PCD non-delivery'!$A12,'Inputs - Allowed'!$A$8:$A$250,0),MATCH('PCD non-delivery'!S$6,'Inputs - Allowed'!$AI$6:$AT$6,0)),0)</f>
        <v>0</v>
      </c>
      <c r="T12" s="116">
        <f>_xlfn.IFNA(INDEX('Inputs - Allowed'!$AI$8:$AT$250,MATCH('PCD non-delivery'!$A12,'Inputs - Allowed'!$A$8:$A$250,0),MATCH('PCD non-delivery'!T$6,'Inputs - Allowed'!$AI$6:$AT$6,0)),0)</f>
        <v>0</v>
      </c>
      <c r="U12" s="116">
        <f>_xlfn.IFNA(INDEX('Inputs - Allowed'!$AI$8:$AT$250,MATCH('PCD non-delivery'!$A12,'Inputs - Allowed'!$A$8:$A$250,0),MATCH('PCD non-delivery'!U$6,'Inputs - Allowed'!$AI$6:$AT$6,0)),0)</f>
        <v>0</v>
      </c>
      <c r="V12" s="116">
        <f>_xlfn.IFNA(INDEX('Inputs - Allowed'!$AI$8:$AT$250,MATCH('PCD non-delivery'!$A12,'Inputs - Allowed'!$A$8:$A$250,0),MATCH('PCD non-delivery'!V$6,'Inputs - Allowed'!$AI$6:$AT$6,0)),0)</f>
        <v>0</v>
      </c>
      <c r="W12" s="116">
        <f>_xlfn.IFNA(INDEX('Inputs - Allowed'!$AI$8:$AT$250,MATCH('PCD non-delivery'!$A12,'Inputs - Allowed'!$A$8:$A$250,0),MATCH('PCD non-delivery'!W$6,'Inputs - Allowed'!$AI$6:$AT$6,0)),0)</f>
        <v>0</v>
      </c>
      <c r="X12" s="116">
        <f>_xlfn.IFNA(INDEX('Inputs - Allowed'!$AI$8:$AT$250,MATCH('PCD non-delivery'!$A12,'Inputs - Allowed'!$A$8:$A$250,0),MATCH('PCD non-delivery'!X$6,'Inputs - Allowed'!$AI$6:$AT$6,0)),0)</f>
        <v>0</v>
      </c>
      <c r="Z12" s="76"/>
      <c r="AA12" s="76"/>
      <c r="AB12" s="116">
        <f t="shared" si="4"/>
        <v>0</v>
      </c>
      <c r="AC12" s="116">
        <f t="shared" si="0"/>
        <v>0</v>
      </c>
      <c r="AD12" s="116">
        <f t="shared" si="1"/>
        <v>0</v>
      </c>
      <c r="AE12" s="116">
        <f t="shared" si="2"/>
        <v>0</v>
      </c>
      <c r="AF12" s="116">
        <f t="shared" si="5"/>
        <v>0</v>
      </c>
      <c r="AG12" s="76"/>
      <c r="AH12" s="76"/>
      <c r="AI12" s="76"/>
      <c r="AJ12" s="76"/>
      <c r="AK12" s="76"/>
    </row>
    <row r="13" spans="1:38">
      <c r="A13" s="6"/>
      <c r="B13" s="36"/>
      <c r="C13" s="36"/>
      <c r="D13" s="36"/>
      <c r="E13" s="36">
        <f>_xlfn.IFNA(INDEX('Inputs - Allowed'!$B$8:$AH$250,MATCH('PCD non-delivery'!$A13,'Inputs - Allowed'!$A$8:$A$250,0),MATCH('PCD non-delivery'!E$6,'Inputs - Allowed'!$B$6:$AY$6,0)),0)</f>
        <v>0</v>
      </c>
      <c r="F13" s="36">
        <f>_xlfn.IFNA(INDEX('Inputs - Allowed'!$B$8:$AH$250,MATCH('PCD non-delivery'!$A13,'Inputs - Allowed'!$A$8:$A$250,0),MATCH('PCD non-delivery'!F$6,'Inputs - Allowed'!$B$6:$AY$6,0)),0)</f>
        <v>0</v>
      </c>
      <c r="G13" s="36">
        <f>_xlfn.IFNA(INDEX('Inputs - Allowed'!$B$8:$AH$250,MATCH('PCD non-delivery'!$A13,'Inputs - Allowed'!$A$8:$A$250,0),MATCH('PCD non-delivery'!G$6,'Inputs - Allowed'!$B$6:$AY$6,0)),0)</f>
        <v>0</v>
      </c>
      <c r="H13" s="36">
        <f>_xlfn.IFNA(INDEX('Inputs - Allowed'!$B$8:$AH$250,MATCH('PCD non-delivery'!$A13,'Inputs - Allowed'!$A$8:$A$250,0),MATCH('PCD non-delivery'!H$6,'Inputs - Allowed'!$B$6:$AY$6,0)),0)</f>
        <v>0</v>
      </c>
      <c r="I13" s="36">
        <f>_xlfn.IFNA(INDEX('Inputs - Allowed'!$B$8:$AH$250,MATCH('PCD non-delivery'!$A13,'Inputs - Allowed'!$A$8:$A$250,0),MATCH('PCD non-delivery'!I$6,'Inputs - Allowed'!$B$6:$AY$6,0)),0)</f>
        <v>0</v>
      </c>
      <c r="J13" s="65">
        <f>IF(I13="N",0,_xlfn.IFNA(INDEX('Inputs - Allowed'!$B$8:$AH$250,MATCH('PCD non-delivery'!$A13,'Inputs - Allowed'!$A$8:$A$250,0),MATCH('PCD non-delivery'!J$6,'Inputs - Allowed'!$B$6:$AY$6,0)),0))</f>
        <v>0</v>
      </c>
      <c r="K13" s="36">
        <f>_xlfn.IFNA(INDEX('Inputs - Actual'!$I$8:$O$158,MATCH($A13,'Inputs - Actual'!$A$8:$A$158,0),MATCH(K$6,'Inputs - Actual'!$I$6:$O$6,0))-INDEX('Inputs - Allowed'!$V$8:$AB$158,MATCH($A13,'Inputs - Allowed'!$A$8:$A$158,0),MATCH(K$6,'Inputs - Allowed'!$V$6:$AB$6,0)),0)</f>
        <v>0</v>
      </c>
      <c r="L13" s="59">
        <f>IF('Inputs - Allowed'!I13="Y", 0, IF(I13="Y",MIN(0,K13),MIN(0,K13*J13*10^-6)))</f>
        <v>0</v>
      </c>
      <c r="M13" s="116">
        <f>_xlfn.IFNA(INDEX('Inputs - Allowed'!$AI$8:$AT$250,MATCH('PCD non-delivery'!$A13,'Inputs - Allowed'!$A$8:$A$250,0),MATCH('PCD non-delivery'!M$6,'Inputs - Allowed'!$AI$6:$AT$6,0)),0)</f>
        <v>0</v>
      </c>
      <c r="N13" s="116">
        <f>_xlfn.IFNA(INDEX('Inputs - Allowed'!$AI$8:$AT$250,MATCH('PCD non-delivery'!$A13,'Inputs - Allowed'!$A$8:$A$250,0),MATCH('PCD non-delivery'!N$6,'Inputs - Allowed'!$AI$6:$AT$6,0)),0)</f>
        <v>0</v>
      </c>
      <c r="O13" s="116">
        <f>_xlfn.IFNA(INDEX('Inputs - Allowed'!$AI$8:$AT$250,MATCH('PCD non-delivery'!$A13,'Inputs - Allowed'!$A$8:$A$250,0),MATCH('PCD non-delivery'!O$6,'Inputs - Allowed'!$AI$6:$AT$6,0)),0)</f>
        <v>0</v>
      </c>
      <c r="P13" s="116">
        <f>_xlfn.IFNA(INDEX('Inputs - Allowed'!$AI$8:$AT$250,MATCH('PCD non-delivery'!$A13,'Inputs - Allowed'!$A$8:$A$250,0),MATCH('PCD non-delivery'!P$6,'Inputs - Allowed'!$AI$6:$AT$6,0)),0)</f>
        <v>0</v>
      </c>
      <c r="Q13" s="116">
        <f>_xlfn.IFNA(INDEX('Inputs - Allowed'!$AI$8:$AT$250,MATCH('PCD non-delivery'!$A13,'Inputs - Allowed'!$A$8:$A$250,0),MATCH('PCD non-delivery'!Q$6,'Inputs - Allowed'!$AI$6:$AT$6,0)),0)</f>
        <v>0</v>
      </c>
      <c r="R13" s="116">
        <f>_xlfn.IFNA(INDEX('Inputs - Allowed'!$AI$8:$AT$250,MATCH('PCD non-delivery'!$A13,'Inputs - Allowed'!$A$8:$A$250,0),MATCH('PCD non-delivery'!R$6,'Inputs - Allowed'!$AI$6:$AT$6,0)),0)</f>
        <v>0</v>
      </c>
      <c r="S13" s="116">
        <f>_xlfn.IFNA(INDEX('Inputs - Allowed'!$AI$8:$AT$250,MATCH('PCD non-delivery'!$A13,'Inputs - Allowed'!$A$8:$A$250,0),MATCH('PCD non-delivery'!S$6,'Inputs - Allowed'!$AI$6:$AT$6,0)),0)</f>
        <v>0</v>
      </c>
      <c r="T13" s="116">
        <f>_xlfn.IFNA(INDEX('Inputs - Allowed'!$AI$8:$AT$250,MATCH('PCD non-delivery'!$A13,'Inputs - Allowed'!$A$8:$A$250,0),MATCH('PCD non-delivery'!T$6,'Inputs - Allowed'!$AI$6:$AT$6,0)),0)</f>
        <v>0</v>
      </c>
      <c r="U13" s="116">
        <f>_xlfn.IFNA(INDEX('Inputs - Allowed'!$AI$8:$AT$250,MATCH('PCD non-delivery'!$A13,'Inputs - Allowed'!$A$8:$A$250,0),MATCH('PCD non-delivery'!U$6,'Inputs - Allowed'!$AI$6:$AT$6,0)),0)</f>
        <v>0</v>
      </c>
      <c r="V13" s="116">
        <f>_xlfn.IFNA(INDEX('Inputs - Allowed'!$AI$8:$AT$250,MATCH('PCD non-delivery'!$A13,'Inputs - Allowed'!$A$8:$A$250,0),MATCH('PCD non-delivery'!V$6,'Inputs - Allowed'!$AI$6:$AT$6,0)),0)</f>
        <v>0</v>
      </c>
      <c r="W13" s="116">
        <f>_xlfn.IFNA(INDEX('Inputs - Allowed'!$AI$8:$AT$250,MATCH('PCD non-delivery'!$A13,'Inputs - Allowed'!$A$8:$A$250,0),MATCH('PCD non-delivery'!W$6,'Inputs - Allowed'!$AI$6:$AT$6,0)),0)</f>
        <v>0</v>
      </c>
      <c r="X13" s="116">
        <f>_xlfn.IFNA(INDEX('Inputs - Allowed'!$AI$8:$AT$250,MATCH('PCD non-delivery'!$A13,'Inputs - Allowed'!$A$8:$A$250,0),MATCH('PCD non-delivery'!X$6,'Inputs - Allowed'!$AI$6:$AT$6,0)),0)</f>
        <v>0</v>
      </c>
      <c r="Z13" s="76"/>
      <c r="AA13" s="76"/>
      <c r="AB13" s="116">
        <f t="shared" si="4"/>
        <v>0</v>
      </c>
      <c r="AC13" s="116">
        <f t="shared" si="0"/>
        <v>0</v>
      </c>
      <c r="AD13" s="116">
        <f t="shared" si="1"/>
        <v>0</v>
      </c>
      <c r="AE13" s="116">
        <f t="shared" si="2"/>
        <v>0</v>
      </c>
      <c r="AF13" s="116">
        <f t="shared" si="5"/>
        <v>0</v>
      </c>
      <c r="AG13" s="76"/>
      <c r="AH13" s="76"/>
      <c r="AI13" s="76"/>
      <c r="AJ13" s="76"/>
      <c r="AK13" s="76"/>
    </row>
    <row r="14" spans="1:38">
      <c r="A14" s="6"/>
      <c r="B14" s="36"/>
      <c r="C14" s="36"/>
      <c r="D14" s="36"/>
      <c r="E14" s="36">
        <f>_xlfn.IFNA(INDEX('Inputs - Allowed'!$B$8:$AH$250,MATCH('PCD non-delivery'!$A14,'Inputs - Allowed'!$A$8:$A$250,0),MATCH('PCD non-delivery'!E$6,'Inputs - Allowed'!$B$6:$AY$6,0)),0)</f>
        <v>0</v>
      </c>
      <c r="F14" s="36">
        <f>_xlfn.IFNA(INDEX('Inputs - Allowed'!$B$8:$AH$250,MATCH('PCD non-delivery'!$A14,'Inputs - Allowed'!$A$8:$A$250,0),MATCH('PCD non-delivery'!F$6,'Inputs - Allowed'!$B$6:$AY$6,0)),0)</f>
        <v>0</v>
      </c>
      <c r="G14" s="36">
        <f>_xlfn.IFNA(INDEX('Inputs - Allowed'!$B$8:$AH$250,MATCH('PCD non-delivery'!$A14,'Inputs - Allowed'!$A$8:$A$250,0),MATCH('PCD non-delivery'!G$6,'Inputs - Allowed'!$B$6:$AY$6,0)),0)</f>
        <v>0</v>
      </c>
      <c r="H14" s="36">
        <f>_xlfn.IFNA(INDEX('Inputs - Allowed'!$B$8:$AH$250,MATCH('PCD non-delivery'!$A14,'Inputs - Allowed'!$A$8:$A$250,0),MATCH('PCD non-delivery'!H$6,'Inputs - Allowed'!$B$6:$AY$6,0)),0)</f>
        <v>0</v>
      </c>
      <c r="I14" s="36">
        <f>_xlfn.IFNA(INDEX('Inputs - Allowed'!$B$8:$AH$250,MATCH('PCD non-delivery'!$A14,'Inputs - Allowed'!$A$8:$A$250,0),MATCH('PCD non-delivery'!I$6,'Inputs - Allowed'!$B$6:$AY$6,0)),0)</f>
        <v>0</v>
      </c>
      <c r="J14" s="65">
        <f>IF(I14="N",0,_xlfn.IFNA(INDEX('Inputs - Allowed'!$B$8:$AH$250,MATCH('PCD non-delivery'!$A14,'Inputs - Allowed'!$A$8:$A$250,0),MATCH('PCD non-delivery'!J$6,'Inputs - Allowed'!$B$6:$AY$6,0)),0))</f>
        <v>0</v>
      </c>
      <c r="K14" s="36">
        <f>_xlfn.IFNA(INDEX('Inputs - Actual'!$I$8:$O$158,MATCH($A14,'Inputs - Actual'!$A$8:$A$158,0),MATCH(K$6,'Inputs - Actual'!$I$6:$O$6,0))-INDEX('Inputs - Allowed'!$V$8:$AB$158,MATCH($A14,'Inputs - Allowed'!$A$8:$A$158,0),MATCH(K$6,'Inputs - Allowed'!$V$6:$AB$6,0)),0)</f>
        <v>0</v>
      </c>
      <c r="L14" s="59">
        <f>IF('Inputs - Allowed'!I14="Y", 0, IF(I14="Y",MIN(0,K14),MIN(0,K14*J14*10^-6)))</f>
        <v>0</v>
      </c>
      <c r="M14" s="116">
        <f>_xlfn.IFNA(INDEX('Inputs - Allowed'!$AI$8:$AT$250,MATCH('PCD non-delivery'!$A14,'Inputs - Allowed'!$A$8:$A$250,0),MATCH('PCD non-delivery'!M$6,'Inputs - Allowed'!$AI$6:$AT$6,0)),0)</f>
        <v>0</v>
      </c>
      <c r="N14" s="116">
        <f>_xlfn.IFNA(INDEX('Inputs - Allowed'!$AI$8:$AT$250,MATCH('PCD non-delivery'!$A14,'Inputs - Allowed'!$A$8:$A$250,0),MATCH('PCD non-delivery'!N$6,'Inputs - Allowed'!$AI$6:$AT$6,0)),0)</f>
        <v>0</v>
      </c>
      <c r="O14" s="116">
        <f>_xlfn.IFNA(INDEX('Inputs - Allowed'!$AI$8:$AT$250,MATCH('PCD non-delivery'!$A14,'Inputs - Allowed'!$A$8:$A$250,0),MATCH('PCD non-delivery'!O$6,'Inputs - Allowed'!$AI$6:$AT$6,0)),0)</f>
        <v>0</v>
      </c>
      <c r="P14" s="116">
        <f>_xlfn.IFNA(INDEX('Inputs - Allowed'!$AI$8:$AT$250,MATCH('PCD non-delivery'!$A14,'Inputs - Allowed'!$A$8:$A$250,0),MATCH('PCD non-delivery'!P$6,'Inputs - Allowed'!$AI$6:$AT$6,0)),0)</f>
        <v>0</v>
      </c>
      <c r="Q14" s="116">
        <f>_xlfn.IFNA(INDEX('Inputs - Allowed'!$AI$8:$AT$250,MATCH('PCD non-delivery'!$A14,'Inputs - Allowed'!$A$8:$A$250,0),MATCH('PCD non-delivery'!Q$6,'Inputs - Allowed'!$AI$6:$AT$6,0)),0)</f>
        <v>0</v>
      </c>
      <c r="R14" s="116">
        <f>_xlfn.IFNA(INDEX('Inputs - Allowed'!$AI$8:$AT$250,MATCH('PCD non-delivery'!$A14,'Inputs - Allowed'!$A$8:$A$250,0),MATCH('PCD non-delivery'!R$6,'Inputs - Allowed'!$AI$6:$AT$6,0)),0)</f>
        <v>0</v>
      </c>
      <c r="S14" s="116">
        <f>_xlfn.IFNA(INDEX('Inputs - Allowed'!$AI$8:$AT$250,MATCH('PCD non-delivery'!$A14,'Inputs - Allowed'!$A$8:$A$250,0),MATCH('PCD non-delivery'!S$6,'Inputs - Allowed'!$AI$6:$AT$6,0)),0)</f>
        <v>0</v>
      </c>
      <c r="T14" s="116">
        <f>_xlfn.IFNA(INDEX('Inputs - Allowed'!$AI$8:$AT$250,MATCH('PCD non-delivery'!$A14,'Inputs - Allowed'!$A$8:$A$250,0),MATCH('PCD non-delivery'!T$6,'Inputs - Allowed'!$AI$6:$AT$6,0)),0)</f>
        <v>0</v>
      </c>
      <c r="U14" s="116">
        <f>_xlfn.IFNA(INDEX('Inputs - Allowed'!$AI$8:$AT$250,MATCH('PCD non-delivery'!$A14,'Inputs - Allowed'!$A$8:$A$250,0),MATCH('PCD non-delivery'!U$6,'Inputs - Allowed'!$AI$6:$AT$6,0)),0)</f>
        <v>0</v>
      </c>
      <c r="V14" s="116">
        <f>_xlfn.IFNA(INDEX('Inputs - Allowed'!$AI$8:$AT$250,MATCH('PCD non-delivery'!$A14,'Inputs - Allowed'!$A$8:$A$250,0),MATCH('PCD non-delivery'!V$6,'Inputs - Allowed'!$AI$6:$AT$6,0)),0)</f>
        <v>0</v>
      </c>
      <c r="W14" s="116">
        <f>_xlfn.IFNA(INDEX('Inputs - Allowed'!$AI$8:$AT$250,MATCH('PCD non-delivery'!$A14,'Inputs - Allowed'!$A$8:$A$250,0),MATCH('PCD non-delivery'!W$6,'Inputs - Allowed'!$AI$6:$AT$6,0)),0)</f>
        <v>0</v>
      </c>
      <c r="X14" s="116">
        <f>_xlfn.IFNA(INDEX('Inputs - Allowed'!$AI$8:$AT$250,MATCH('PCD non-delivery'!$A14,'Inputs - Allowed'!$A$8:$A$250,0),MATCH('PCD non-delivery'!X$6,'Inputs - Allowed'!$AI$6:$AT$6,0)),0)</f>
        <v>0</v>
      </c>
      <c r="Z14" s="76"/>
      <c r="AA14" s="76"/>
      <c r="AB14" s="116">
        <f t="shared" si="4"/>
        <v>0</v>
      </c>
      <c r="AC14" s="116">
        <f t="shared" si="0"/>
        <v>0</v>
      </c>
      <c r="AD14" s="116">
        <f t="shared" si="1"/>
        <v>0</v>
      </c>
      <c r="AE14" s="116">
        <f t="shared" si="2"/>
        <v>0</v>
      </c>
      <c r="AF14" s="116">
        <f t="shared" si="5"/>
        <v>0</v>
      </c>
      <c r="AG14" s="76"/>
      <c r="AH14" s="76"/>
      <c r="AI14" s="76"/>
      <c r="AJ14" s="76"/>
      <c r="AK14" s="76"/>
    </row>
    <row r="15" spans="1:38">
      <c r="A15" s="6"/>
      <c r="B15" s="36"/>
      <c r="C15" s="36"/>
      <c r="D15" s="36"/>
      <c r="E15" s="36">
        <f>_xlfn.IFNA(INDEX('Inputs - Allowed'!$B$8:$AH$250,MATCH('PCD non-delivery'!$A15,'Inputs - Allowed'!$A$8:$A$250,0),MATCH('PCD non-delivery'!E$6,'Inputs - Allowed'!$B$6:$AY$6,0)),0)</f>
        <v>0</v>
      </c>
      <c r="F15" s="36">
        <f>_xlfn.IFNA(INDEX('Inputs - Allowed'!$B$8:$AH$250,MATCH('PCD non-delivery'!$A15,'Inputs - Allowed'!$A$8:$A$250,0),MATCH('PCD non-delivery'!F$6,'Inputs - Allowed'!$B$6:$AY$6,0)),0)</f>
        <v>0</v>
      </c>
      <c r="G15" s="36">
        <f>_xlfn.IFNA(INDEX('Inputs - Allowed'!$B$8:$AH$250,MATCH('PCD non-delivery'!$A15,'Inputs - Allowed'!$A$8:$A$250,0),MATCH('PCD non-delivery'!G$6,'Inputs - Allowed'!$B$6:$AY$6,0)),0)</f>
        <v>0</v>
      </c>
      <c r="H15" s="36">
        <f>_xlfn.IFNA(INDEX('Inputs - Allowed'!$B$8:$AH$250,MATCH('PCD non-delivery'!$A15,'Inputs - Allowed'!$A$8:$A$250,0),MATCH('PCD non-delivery'!H$6,'Inputs - Allowed'!$B$6:$AY$6,0)),0)</f>
        <v>0</v>
      </c>
      <c r="I15" s="36">
        <f>_xlfn.IFNA(INDEX('Inputs - Allowed'!$B$8:$AH$250,MATCH('PCD non-delivery'!$A15,'Inputs - Allowed'!$A$8:$A$250,0),MATCH('PCD non-delivery'!I$6,'Inputs - Allowed'!$B$6:$AY$6,0)),0)</f>
        <v>0</v>
      </c>
      <c r="J15" s="65">
        <f>IF(I15="N",0,_xlfn.IFNA(INDEX('Inputs - Allowed'!$B$8:$AH$250,MATCH('PCD non-delivery'!$A15,'Inputs - Allowed'!$A$8:$A$250,0),MATCH('PCD non-delivery'!J$6,'Inputs - Allowed'!$B$6:$AY$6,0)),0))</f>
        <v>0</v>
      </c>
      <c r="K15" s="36">
        <f>_xlfn.IFNA(INDEX('Inputs - Actual'!$I$8:$O$158,MATCH($A15,'Inputs - Actual'!$A$8:$A$158,0),MATCH(K$6,'Inputs - Actual'!$I$6:$O$6,0))-INDEX('Inputs - Allowed'!$V$8:$AB$158,MATCH($A15,'Inputs - Allowed'!$A$8:$A$158,0),MATCH(K$6,'Inputs - Allowed'!$V$6:$AB$6,0)),0)</f>
        <v>0</v>
      </c>
      <c r="L15" s="59">
        <f>IF('Inputs - Allowed'!I15="Y", 0, IF(I15="Y",MIN(0,K15),MIN(0,K15*J15*10^-6)))</f>
        <v>0</v>
      </c>
      <c r="M15" s="116">
        <f>_xlfn.IFNA(INDEX('Inputs - Allowed'!$AI$8:$AT$250,MATCH('PCD non-delivery'!$A15,'Inputs - Allowed'!$A$8:$A$250,0),MATCH('PCD non-delivery'!M$6,'Inputs - Allowed'!$AI$6:$AT$6,0)),0)</f>
        <v>0</v>
      </c>
      <c r="N15" s="116">
        <f>_xlfn.IFNA(INDEX('Inputs - Allowed'!$AI$8:$AT$250,MATCH('PCD non-delivery'!$A15,'Inputs - Allowed'!$A$8:$A$250,0),MATCH('PCD non-delivery'!N$6,'Inputs - Allowed'!$AI$6:$AT$6,0)),0)</f>
        <v>0</v>
      </c>
      <c r="O15" s="116">
        <f>_xlfn.IFNA(INDEX('Inputs - Allowed'!$AI$8:$AT$250,MATCH('PCD non-delivery'!$A15,'Inputs - Allowed'!$A$8:$A$250,0),MATCH('PCD non-delivery'!O$6,'Inputs - Allowed'!$AI$6:$AT$6,0)),0)</f>
        <v>0</v>
      </c>
      <c r="P15" s="116">
        <f>_xlfn.IFNA(INDEX('Inputs - Allowed'!$AI$8:$AT$250,MATCH('PCD non-delivery'!$A15,'Inputs - Allowed'!$A$8:$A$250,0),MATCH('PCD non-delivery'!P$6,'Inputs - Allowed'!$AI$6:$AT$6,0)),0)</f>
        <v>0</v>
      </c>
      <c r="Q15" s="116">
        <f>_xlfn.IFNA(INDEX('Inputs - Allowed'!$AI$8:$AT$250,MATCH('PCD non-delivery'!$A15,'Inputs - Allowed'!$A$8:$A$250,0),MATCH('PCD non-delivery'!Q$6,'Inputs - Allowed'!$AI$6:$AT$6,0)),0)</f>
        <v>0</v>
      </c>
      <c r="R15" s="116">
        <f>_xlfn.IFNA(INDEX('Inputs - Allowed'!$AI$8:$AT$250,MATCH('PCD non-delivery'!$A15,'Inputs - Allowed'!$A$8:$A$250,0),MATCH('PCD non-delivery'!R$6,'Inputs - Allowed'!$AI$6:$AT$6,0)),0)</f>
        <v>0</v>
      </c>
      <c r="S15" s="116">
        <f>_xlfn.IFNA(INDEX('Inputs - Allowed'!$AI$8:$AT$250,MATCH('PCD non-delivery'!$A15,'Inputs - Allowed'!$A$8:$A$250,0),MATCH('PCD non-delivery'!S$6,'Inputs - Allowed'!$AI$6:$AT$6,0)),0)</f>
        <v>0</v>
      </c>
      <c r="T15" s="116">
        <f>_xlfn.IFNA(INDEX('Inputs - Allowed'!$AI$8:$AT$250,MATCH('PCD non-delivery'!$A15,'Inputs - Allowed'!$A$8:$A$250,0),MATCH('PCD non-delivery'!T$6,'Inputs - Allowed'!$AI$6:$AT$6,0)),0)</f>
        <v>0</v>
      </c>
      <c r="U15" s="116">
        <f>_xlfn.IFNA(INDEX('Inputs - Allowed'!$AI$8:$AT$250,MATCH('PCD non-delivery'!$A15,'Inputs - Allowed'!$A$8:$A$250,0),MATCH('PCD non-delivery'!U$6,'Inputs - Allowed'!$AI$6:$AT$6,0)),0)</f>
        <v>0</v>
      </c>
      <c r="V15" s="116">
        <f>_xlfn.IFNA(INDEX('Inputs - Allowed'!$AI$8:$AT$250,MATCH('PCD non-delivery'!$A15,'Inputs - Allowed'!$A$8:$A$250,0),MATCH('PCD non-delivery'!V$6,'Inputs - Allowed'!$AI$6:$AT$6,0)),0)</f>
        <v>0</v>
      </c>
      <c r="W15" s="116">
        <f>_xlfn.IFNA(INDEX('Inputs - Allowed'!$AI$8:$AT$250,MATCH('PCD non-delivery'!$A15,'Inputs - Allowed'!$A$8:$A$250,0),MATCH('PCD non-delivery'!W$6,'Inputs - Allowed'!$AI$6:$AT$6,0)),0)</f>
        <v>0</v>
      </c>
      <c r="X15" s="116">
        <f>_xlfn.IFNA(INDEX('Inputs - Allowed'!$AI$8:$AT$250,MATCH('PCD non-delivery'!$A15,'Inputs - Allowed'!$A$8:$A$250,0),MATCH('PCD non-delivery'!X$6,'Inputs - Allowed'!$AI$6:$AT$6,0)),0)</f>
        <v>0</v>
      </c>
      <c r="Z15" s="76"/>
      <c r="AA15" s="76"/>
      <c r="AB15" s="116">
        <f t="shared" si="4"/>
        <v>0</v>
      </c>
      <c r="AC15" s="116">
        <f t="shared" si="0"/>
        <v>0</v>
      </c>
      <c r="AD15" s="116">
        <f t="shared" si="1"/>
        <v>0</v>
      </c>
      <c r="AE15" s="116">
        <f t="shared" si="2"/>
        <v>0</v>
      </c>
      <c r="AF15" s="116">
        <f t="shared" si="5"/>
        <v>0</v>
      </c>
      <c r="AG15" s="76"/>
      <c r="AH15" s="76"/>
      <c r="AI15" s="76"/>
      <c r="AJ15" s="76"/>
      <c r="AK15" s="76"/>
    </row>
    <row r="16" spans="1:38">
      <c r="A16" s="6"/>
      <c r="B16" s="36"/>
      <c r="C16" s="36"/>
      <c r="D16" s="36"/>
      <c r="E16" s="36">
        <f>_xlfn.IFNA(INDEX('Inputs - Allowed'!$B$8:$AH$250,MATCH('PCD non-delivery'!$A16,'Inputs - Allowed'!$A$8:$A$250,0),MATCH('PCD non-delivery'!E$6,'Inputs - Allowed'!$B$6:$AY$6,0)),0)</f>
        <v>0</v>
      </c>
      <c r="F16" s="36">
        <f>_xlfn.IFNA(INDEX('Inputs - Allowed'!$B$8:$AH$250,MATCH('PCD non-delivery'!$A16,'Inputs - Allowed'!$A$8:$A$250,0),MATCH('PCD non-delivery'!F$6,'Inputs - Allowed'!$B$6:$AY$6,0)),0)</f>
        <v>0</v>
      </c>
      <c r="G16" s="36">
        <f>_xlfn.IFNA(INDEX('Inputs - Allowed'!$B$8:$AH$250,MATCH('PCD non-delivery'!$A16,'Inputs - Allowed'!$A$8:$A$250,0),MATCH('PCD non-delivery'!G$6,'Inputs - Allowed'!$B$6:$AY$6,0)),0)</f>
        <v>0</v>
      </c>
      <c r="H16" s="36">
        <f>_xlfn.IFNA(INDEX('Inputs - Allowed'!$B$8:$AH$250,MATCH('PCD non-delivery'!$A16,'Inputs - Allowed'!$A$8:$A$250,0),MATCH('PCD non-delivery'!H$6,'Inputs - Allowed'!$B$6:$AY$6,0)),0)</f>
        <v>0</v>
      </c>
      <c r="I16" s="36">
        <f>_xlfn.IFNA(INDEX('Inputs - Allowed'!$B$8:$AH$250,MATCH('PCD non-delivery'!$A16,'Inputs - Allowed'!$A$8:$A$250,0),MATCH('PCD non-delivery'!I$6,'Inputs - Allowed'!$B$6:$AY$6,0)),0)</f>
        <v>0</v>
      </c>
      <c r="J16" s="65">
        <f>IF(I16="N",0,_xlfn.IFNA(INDEX('Inputs - Allowed'!$B$8:$AH$250,MATCH('PCD non-delivery'!$A16,'Inputs - Allowed'!$A$8:$A$250,0),MATCH('PCD non-delivery'!J$6,'Inputs - Allowed'!$B$6:$AY$6,0)),0))</f>
        <v>0</v>
      </c>
      <c r="K16" s="36">
        <f>_xlfn.IFNA(INDEX('Inputs - Actual'!$I$8:$O$158,MATCH($A16,'Inputs - Actual'!$A$8:$A$158,0),MATCH(K$6,'Inputs - Actual'!$I$6:$O$6,0))-INDEX('Inputs - Allowed'!$V$8:$AB$158,MATCH($A16,'Inputs - Allowed'!$A$8:$A$158,0),MATCH(K$6,'Inputs - Allowed'!$V$6:$AB$6,0)),0)</f>
        <v>0</v>
      </c>
      <c r="L16" s="59">
        <f>IF('Inputs - Allowed'!I16="Y", 0, IF(I16="Y",MIN(0,K16),MIN(0,K16*J16*10^-6)))</f>
        <v>0</v>
      </c>
      <c r="M16" s="116">
        <f>_xlfn.IFNA(INDEX('Inputs - Allowed'!$AI$8:$AT$250,MATCH('PCD non-delivery'!$A16,'Inputs - Allowed'!$A$8:$A$250,0),MATCH('PCD non-delivery'!M$6,'Inputs - Allowed'!$AI$6:$AT$6,0)),0)</f>
        <v>0</v>
      </c>
      <c r="N16" s="116">
        <f>_xlfn.IFNA(INDEX('Inputs - Allowed'!$AI$8:$AT$250,MATCH('PCD non-delivery'!$A16,'Inputs - Allowed'!$A$8:$A$250,0),MATCH('PCD non-delivery'!N$6,'Inputs - Allowed'!$AI$6:$AT$6,0)),0)</f>
        <v>0</v>
      </c>
      <c r="O16" s="116">
        <f>_xlfn.IFNA(INDEX('Inputs - Allowed'!$AI$8:$AT$250,MATCH('PCD non-delivery'!$A16,'Inputs - Allowed'!$A$8:$A$250,0),MATCH('PCD non-delivery'!O$6,'Inputs - Allowed'!$AI$6:$AT$6,0)),0)</f>
        <v>0</v>
      </c>
      <c r="P16" s="116">
        <f>_xlfn.IFNA(INDEX('Inputs - Allowed'!$AI$8:$AT$250,MATCH('PCD non-delivery'!$A16,'Inputs - Allowed'!$A$8:$A$250,0),MATCH('PCD non-delivery'!P$6,'Inputs - Allowed'!$AI$6:$AT$6,0)),0)</f>
        <v>0</v>
      </c>
      <c r="Q16" s="116">
        <f>_xlfn.IFNA(INDEX('Inputs - Allowed'!$AI$8:$AT$250,MATCH('PCD non-delivery'!$A16,'Inputs - Allowed'!$A$8:$A$250,0),MATCH('PCD non-delivery'!Q$6,'Inputs - Allowed'!$AI$6:$AT$6,0)),0)</f>
        <v>0</v>
      </c>
      <c r="R16" s="116">
        <f>_xlfn.IFNA(INDEX('Inputs - Allowed'!$AI$8:$AT$250,MATCH('PCD non-delivery'!$A16,'Inputs - Allowed'!$A$8:$A$250,0),MATCH('PCD non-delivery'!R$6,'Inputs - Allowed'!$AI$6:$AT$6,0)),0)</f>
        <v>0</v>
      </c>
      <c r="S16" s="116">
        <f>_xlfn.IFNA(INDEX('Inputs - Allowed'!$AI$8:$AT$250,MATCH('PCD non-delivery'!$A16,'Inputs - Allowed'!$A$8:$A$250,0),MATCH('PCD non-delivery'!S$6,'Inputs - Allowed'!$AI$6:$AT$6,0)),0)</f>
        <v>0</v>
      </c>
      <c r="T16" s="116">
        <f>_xlfn.IFNA(INDEX('Inputs - Allowed'!$AI$8:$AT$250,MATCH('PCD non-delivery'!$A16,'Inputs - Allowed'!$A$8:$A$250,0),MATCH('PCD non-delivery'!T$6,'Inputs - Allowed'!$AI$6:$AT$6,0)),0)</f>
        <v>0</v>
      </c>
      <c r="U16" s="116">
        <f>_xlfn.IFNA(INDEX('Inputs - Allowed'!$AI$8:$AT$250,MATCH('PCD non-delivery'!$A16,'Inputs - Allowed'!$A$8:$A$250,0),MATCH('PCD non-delivery'!U$6,'Inputs - Allowed'!$AI$6:$AT$6,0)),0)</f>
        <v>0</v>
      </c>
      <c r="V16" s="116">
        <f>_xlfn.IFNA(INDEX('Inputs - Allowed'!$AI$8:$AT$250,MATCH('PCD non-delivery'!$A16,'Inputs - Allowed'!$A$8:$A$250,0),MATCH('PCD non-delivery'!V$6,'Inputs - Allowed'!$AI$6:$AT$6,0)),0)</f>
        <v>0</v>
      </c>
      <c r="W16" s="116">
        <f>_xlfn.IFNA(INDEX('Inputs - Allowed'!$AI$8:$AT$250,MATCH('PCD non-delivery'!$A16,'Inputs - Allowed'!$A$8:$A$250,0),MATCH('PCD non-delivery'!W$6,'Inputs - Allowed'!$AI$6:$AT$6,0)),0)</f>
        <v>0</v>
      </c>
      <c r="X16" s="116">
        <f>_xlfn.IFNA(INDEX('Inputs - Allowed'!$AI$8:$AT$250,MATCH('PCD non-delivery'!$A16,'Inputs - Allowed'!$A$8:$A$250,0),MATCH('PCD non-delivery'!X$6,'Inputs - Allowed'!$AI$6:$AT$6,0)),0)</f>
        <v>0</v>
      </c>
      <c r="Z16" s="76"/>
      <c r="AA16" s="76"/>
      <c r="AB16" s="116">
        <f t="shared" si="4"/>
        <v>0</v>
      </c>
      <c r="AC16" s="116">
        <f t="shared" si="0"/>
        <v>0</v>
      </c>
      <c r="AD16" s="116">
        <f t="shared" si="1"/>
        <v>0</v>
      </c>
      <c r="AE16" s="116">
        <f t="shared" si="2"/>
        <v>0</v>
      </c>
      <c r="AF16" s="116">
        <f t="shared" si="5"/>
        <v>0</v>
      </c>
      <c r="AG16" s="76"/>
      <c r="AH16" s="76"/>
      <c r="AI16" s="76"/>
      <c r="AJ16" s="76"/>
      <c r="AK16" s="76"/>
    </row>
    <row r="17" spans="1:37">
      <c r="A17" s="6"/>
      <c r="B17" s="36"/>
      <c r="C17" s="36"/>
      <c r="D17" s="36"/>
      <c r="E17" s="36">
        <f>_xlfn.IFNA(INDEX('Inputs - Allowed'!$B$8:$AH$250,MATCH('PCD non-delivery'!$A17,'Inputs - Allowed'!$A$8:$A$250,0),MATCH('PCD non-delivery'!E$6,'Inputs - Allowed'!$B$6:$AY$6,0)),0)</f>
        <v>0</v>
      </c>
      <c r="F17" s="36">
        <f>_xlfn.IFNA(INDEX('Inputs - Allowed'!$B$8:$AH$250,MATCH('PCD non-delivery'!$A17,'Inputs - Allowed'!$A$8:$A$250,0),MATCH('PCD non-delivery'!F$6,'Inputs - Allowed'!$B$6:$AY$6,0)),0)</f>
        <v>0</v>
      </c>
      <c r="G17" s="36">
        <f>_xlfn.IFNA(INDEX('Inputs - Allowed'!$B$8:$AH$250,MATCH('PCD non-delivery'!$A17,'Inputs - Allowed'!$A$8:$A$250,0),MATCH('PCD non-delivery'!G$6,'Inputs - Allowed'!$B$6:$AY$6,0)),0)</f>
        <v>0</v>
      </c>
      <c r="H17" s="36">
        <f>_xlfn.IFNA(INDEX('Inputs - Allowed'!$B$8:$AH$250,MATCH('PCD non-delivery'!$A17,'Inputs - Allowed'!$A$8:$A$250,0),MATCH('PCD non-delivery'!H$6,'Inputs - Allowed'!$B$6:$AY$6,0)),0)</f>
        <v>0</v>
      </c>
      <c r="I17" s="36">
        <f>_xlfn.IFNA(INDEX('Inputs - Allowed'!$B$8:$AH$250,MATCH('PCD non-delivery'!$A17,'Inputs - Allowed'!$A$8:$A$250,0),MATCH('PCD non-delivery'!I$6,'Inputs - Allowed'!$B$6:$AY$6,0)),0)</f>
        <v>0</v>
      </c>
      <c r="J17" s="65">
        <f>IF(I17="N",0,_xlfn.IFNA(INDEX('Inputs - Allowed'!$B$8:$AH$250,MATCH('PCD non-delivery'!$A17,'Inputs - Allowed'!$A$8:$A$250,0),MATCH('PCD non-delivery'!J$6,'Inputs - Allowed'!$B$6:$AY$6,0)),0))</f>
        <v>0</v>
      </c>
      <c r="K17" s="36">
        <f>_xlfn.IFNA(INDEX('Inputs - Actual'!$I$8:$O$158,MATCH($A17,'Inputs - Actual'!$A$8:$A$158,0),MATCH(K$6,'Inputs - Actual'!$I$6:$O$6,0))-INDEX('Inputs - Allowed'!$V$8:$AB$158,MATCH($A17,'Inputs - Allowed'!$A$8:$A$158,0),MATCH(K$6,'Inputs - Allowed'!$V$6:$AB$6,0)),0)</f>
        <v>0</v>
      </c>
      <c r="L17" s="59">
        <f>IF('Inputs - Allowed'!I17="Y", 0, IF(I17="Y",MIN(0,K17),MIN(0,K17*J17*10^-6)))</f>
        <v>0</v>
      </c>
      <c r="M17" s="116">
        <f>_xlfn.IFNA(INDEX('Inputs - Allowed'!$AI$8:$AT$250,MATCH('PCD non-delivery'!$A17,'Inputs - Allowed'!$A$8:$A$250,0),MATCH('PCD non-delivery'!M$6,'Inputs - Allowed'!$AI$6:$AT$6,0)),0)</f>
        <v>0</v>
      </c>
      <c r="N17" s="116">
        <f>_xlfn.IFNA(INDEX('Inputs - Allowed'!$AI$8:$AT$250,MATCH('PCD non-delivery'!$A17,'Inputs - Allowed'!$A$8:$A$250,0),MATCH('PCD non-delivery'!N$6,'Inputs - Allowed'!$AI$6:$AT$6,0)),0)</f>
        <v>0</v>
      </c>
      <c r="O17" s="116">
        <f>_xlfn.IFNA(INDEX('Inputs - Allowed'!$AI$8:$AT$250,MATCH('PCD non-delivery'!$A17,'Inputs - Allowed'!$A$8:$A$250,0),MATCH('PCD non-delivery'!O$6,'Inputs - Allowed'!$AI$6:$AT$6,0)),0)</f>
        <v>0</v>
      </c>
      <c r="P17" s="116">
        <f>_xlfn.IFNA(INDEX('Inputs - Allowed'!$AI$8:$AT$250,MATCH('PCD non-delivery'!$A17,'Inputs - Allowed'!$A$8:$A$250,0),MATCH('PCD non-delivery'!P$6,'Inputs - Allowed'!$AI$6:$AT$6,0)),0)</f>
        <v>0</v>
      </c>
      <c r="Q17" s="116">
        <f>_xlfn.IFNA(INDEX('Inputs - Allowed'!$AI$8:$AT$250,MATCH('PCD non-delivery'!$A17,'Inputs - Allowed'!$A$8:$A$250,0),MATCH('PCD non-delivery'!Q$6,'Inputs - Allowed'!$AI$6:$AT$6,0)),0)</f>
        <v>0</v>
      </c>
      <c r="R17" s="116">
        <f>_xlfn.IFNA(INDEX('Inputs - Allowed'!$AI$8:$AT$250,MATCH('PCD non-delivery'!$A17,'Inputs - Allowed'!$A$8:$A$250,0),MATCH('PCD non-delivery'!R$6,'Inputs - Allowed'!$AI$6:$AT$6,0)),0)</f>
        <v>0</v>
      </c>
      <c r="S17" s="116">
        <f>_xlfn.IFNA(INDEX('Inputs - Allowed'!$AI$8:$AT$250,MATCH('PCD non-delivery'!$A17,'Inputs - Allowed'!$A$8:$A$250,0),MATCH('PCD non-delivery'!S$6,'Inputs - Allowed'!$AI$6:$AT$6,0)),0)</f>
        <v>0</v>
      </c>
      <c r="T17" s="116">
        <f>_xlfn.IFNA(INDEX('Inputs - Allowed'!$AI$8:$AT$250,MATCH('PCD non-delivery'!$A17,'Inputs - Allowed'!$A$8:$A$250,0),MATCH('PCD non-delivery'!T$6,'Inputs - Allowed'!$AI$6:$AT$6,0)),0)</f>
        <v>0</v>
      </c>
      <c r="U17" s="116">
        <f>_xlfn.IFNA(INDEX('Inputs - Allowed'!$AI$8:$AT$250,MATCH('PCD non-delivery'!$A17,'Inputs - Allowed'!$A$8:$A$250,0),MATCH('PCD non-delivery'!U$6,'Inputs - Allowed'!$AI$6:$AT$6,0)),0)</f>
        <v>0</v>
      </c>
      <c r="V17" s="116">
        <f>_xlfn.IFNA(INDEX('Inputs - Allowed'!$AI$8:$AT$250,MATCH('PCD non-delivery'!$A17,'Inputs - Allowed'!$A$8:$A$250,0),MATCH('PCD non-delivery'!V$6,'Inputs - Allowed'!$AI$6:$AT$6,0)),0)</f>
        <v>0</v>
      </c>
      <c r="W17" s="116">
        <f>_xlfn.IFNA(INDEX('Inputs - Allowed'!$AI$8:$AT$250,MATCH('PCD non-delivery'!$A17,'Inputs - Allowed'!$A$8:$A$250,0),MATCH('PCD non-delivery'!W$6,'Inputs - Allowed'!$AI$6:$AT$6,0)),0)</f>
        <v>0</v>
      </c>
      <c r="X17" s="116">
        <f>_xlfn.IFNA(INDEX('Inputs - Allowed'!$AI$8:$AT$250,MATCH('PCD non-delivery'!$A17,'Inputs - Allowed'!$A$8:$A$250,0),MATCH('PCD non-delivery'!X$6,'Inputs - Allowed'!$AI$6:$AT$6,0)),0)</f>
        <v>0</v>
      </c>
      <c r="Z17" s="76"/>
      <c r="AA17" s="76"/>
      <c r="AB17" s="116">
        <f t="shared" si="4"/>
        <v>0</v>
      </c>
      <c r="AC17" s="116">
        <f t="shared" si="0"/>
        <v>0</v>
      </c>
      <c r="AD17" s="116">
        <f t="shared" si="1"/>
        <v>0</v>
      </c>
      <c r="AE17" s="116">
        <f t="shared" si="2"/>
        <v>0</v>
      </c>
      <c r="AF17" s="116">
        <f t="shared" si="5"/>
        <v>0</v>
      </c>
      <c r="AG17" s="76"/>
      <c r="AH17" s="76"/>
      <c r="AI17" s="76"/>
      <c r="AJ17" s="76"/>
      <c r="AK17" s="76"/>
    </row>
    <row r="18" spans="1:37">
      <c r="A18" s="6"/>
      <c r="B18" s="36"/>
      <c r="C18" s="36"/>
      <c r="D18" s="36"/>
      <c r="E18" s="36">
        <f>_xlfn.IFNA(INDEX('Inputs - Allowed'!$B$8:$AH$250,MATCH('PCD non-delivery'!$A18,'Inputs - Allowed'!$A$8:$A$250,0),MATCH('PCD non-delivery'!E$6,'Inputs - Allowed'!$B$6:$AY$6,0)),0)</f>
        <v>0</v>
      </c>
      <c r="F18" s="36">
        <f>_xlfn.IFNA(INDEX('Inputs - Allowed'!$B$8:$AH$250,MATCH('PCD non-delivery'!$A18,'Inputs - Allowed'!$A$8:$A$250,0),MATCH('PCD non-delivery'!F$6,'Inputs - Allowed'!$B$6:$AY$6,0)),0)</f>
        <v>0</v>
      </c>
      <c r="G18" s="36">
        <f>_xlfn.IFNA(INDEX('Inputs - Allowed'!$B$8:$AH$250,MATCH('PCD non-delivery'!$A18,'Inputs - Allowed'!$A$8:$A$250,0),MATCH('PCD non-delivery'!G$6,'Inputs - Allowed'!$B$6:$AY$6,0)),0)</f>
        <v>0</v>
      </c>
      <c r="H18" s="36">
        <f>_xlfn.IFNA(INDEX('Inputs - Allowed'!$B$8:$AH$250,MATCH('PCD non-delivery'!$A18,'Inputs - Allowed'!$A$8:$A$250,0),MATCH('PCD non-delivery'!H$6,'Inputs - Allowed'!$B$6:$AY$6,0)),0)</f>
        <v>0</v>
      </c>
      <c r="I18" s="36">
        <f>_xlfn.IFNA(INDEX('Inputs - Allowed'!$B$8:$AH$250,MATCH('PCD non-delivery'!$A18,'Inputs - Allowed'!$A$8:$A$250,0),MATCH('PCD non-delivery'!I$6,'Inputs - Allowed'!$B$6:$AY$6,0)),0)</f>
        <v>0</v>
      </c>
      <c r="J18" s="65">
        <f>IF(I18="N",0,_xlfn.IFNA(INDEX('Inputs - Allowed'!$B$8:$AH$250,MATCH('PCD non-delivery'!$A18,'Inputs - Allowed'!$A$8:$A$250,0),MATCH('PCD non-delivery'!J$6,'Inputs - Allowed'!$B$6:$AY$6,0)),0))</f>
        <v>0</v>
      </c>
      <c r="K18" s="36">
        <f>_xlfn.IFNA(INDEX('Inputs - Actual'!$I$8:$O$158,MATCH($A18,'Inputs - Actual'!$A$8:$A$158,0),MATCH(K$6,'Inputs - Actual'!$I$6:$O$6,0))-INDEX('Inputs - Allowed'!$V$8:$AB$158,MATCH($A18,'Inputs - Allowed'!$A$8:$A$158,0),MATCH(K$6,'Inputs - Allowed'!$V$6:$AB$6,0)),0)</f>
        <v>0</v>
      </c>
      <c r="L18" s="59">
        <f>IF('Inputs - Allowed'!I18="Y", 0, IF(I18="Y",MIN(0,K18),MIN(0,K18*J18*10^-6)))</f>
        <v>0</v>
      </c>
      <c r="M18" s="116">
        <f>_xlfn.IFNA(INDEX('Inputs - Allowed'!$AI$8:$AT$250,MATCH('PCD non-delivery'!$A18,'Inputs - Allowed'!$A$8:$A$250,0),MATCH('PCD non-delivery'!M$6,'Inputs - Allowed'!$AI$6:$AT$6,0)),0)</f>
        <v>0</v>
      </c>
      <c r="N18" s="116">
        <f>_xlfn.IFNA(INDEX('Inputs - Allowed'!$AI$8:$AT$250,MATCH('PCD non-delivery'!$A18,'Inputs - Allowed'!$A$8:$A$250,0),MATCH('PCD non-delivery'!N$6,'Inputs - Allowed'!$AI$6:$AT$6,0)),0)</f>
        <v>0</v>
      </c>
      <c r="O18" s="116">
        <f>_xlfn.IFNA(INDEX('Inputs - Allowed'!$AI$8:$AT$250,MATCH('PCD non-delivery'!$A18,'Inputs - Allowed'!$A$8:$A$250,0),MATCH('PCD non-delivery'!O$6,'Inputs - Allowed'!$AI$6:$AT$6,0)),0)</f>
        <v>0</v>
      </c>
      <c r="P18" s="116">
        <f>_xlfn.IFNA(INDEX('Inputs - Allowed'!$AI$8:$AT$250,MATCH('PCD non-delivery'!$A18,'Inputs - Allowed'!$A$8:$A$250,0),MATCH('PCD non-delivery'!P$6,'Inputs - Allowed'!$AI$6:$AT$6,0)),0)</f>
        <v>0</v>
      </c>
      <c r="Q18" s="116">
        <f>_xlfn.IFNA(INDEX('Inputs - Allowed'!$AI$8:$AT$250,MATCH('PCD non-delivery'!$A18,'Inputs - Allowed'!$A$8:$A$250,0),MATCH('PCD non-delivery'!Q$6,'Inputs - Allowed'!$AI$6:$AT$6,0)),0)</f>
        <v>0</v>
      </c>
      <c r="R18" s="116">
        <f>_xlfn.IFNA(INDEX('Inputs - Allowed'!$AI$8:$AT$250,MATCH('PCD non-delivery'!$A18,'Inputs - Allowed'!$A$8:$A$250,0),MATCH('PCD non-delivery'!R$6,'Inputs - Allowed'!$AI$6:$AT$6,0)),0)</f>
        <v>0</v>
      </c>
      <c r="S18" s="116">
        <f>_xlfn.IFNA(INDEX('Inputs - Allowed'!$AI$8:$AT$250,MATCH('PCD non-delivery'!$A18,'Inputs - Allowed'!$A$8:$A$250,0),MATCH('PCD non-delivery'!S$6,'Inputs - Allowed'!$AI$6:$AT$6,0)),0)</f>
        <v>0</v>
      </c>
      <c r="T18" s="116">
        <f>_xlfn.IFNA(INDEX('Inputs - Allowed'!$AI$8:$AT$250,MATCH('PCD non-delivery'!$A18,'Inputs - Allowed'!$A$8:$A$250,0),MATCH('PCD non-delivery'!T$6,'Inputs - Allowed'!$AI$6:$AT$6,0)),0)</f>
        <v>0</v>
      </c>
      <c r="U18" s="116">
        <f>_xlfn.IFNA(INDEX('Inputs - Allowed'!$AI$8:$AT$250,MATCH('PCD non-delivery'!$A18,'Inputs - Allowed'!$A$8:$A$250,0),MATCH('PCD non-delivery'!U$6,'Inputs - Allowed'!$AI$6:$AT$6,0)),0)</f>
        <v>0</v>
      </c>
      <c r="V18" s="116">
        <f>_xlfn.IFNA(INDEX('Inputs - Allowed'!$AI$8:$AT$250,MATCH('PCD non-delivery'!$A18,'Inputs - Allowed'!$A$8:$A$250,0),MATCH('PCD non-delivery'!V$6,'Inputs - Allowed'!$AI$6:$AT$6,0)),0)</f>
        <v>0</v>
      </c>
      <c r="W18" s="116">
        <f>_xlfn.IFNA(INDEX('Inputs - Allowed'!$AI$8:$AT$250,MATCH('PCD non-delivery'!$A18,'Inputs - Allowed'!$A$8:$A$250,0),MATCH('PCD non-delivery'!W$6,'Inputs - Allowed'!$AI$6:$AT$6,0)),0)</f>
        <v>0</v>
      </c>
      <c r="X18" s="116">
        <f>_xlfn.IFNA(INDEX('Inputs - Allowed'!$AI$8:$AT$250,MATCH('PCD non-delivery'!$A18,'Inputs - Allowed'!$A$8:$A$250,0),MATCH('PCD non-delivery'!X$6,'Inputs - Allowed'!$AI$6:$AT$6,0)),0)</f>
        <v>0</v>
      </c>
      <c r="Z18" s="76"/>
      <c r="AA18" s="76"/>
      <c r="AB18" s="116">
        <f t="shared" si="4"/>
        <v>0</v>
      </c>
      <c r="AC18" s="116">
        <f t="shared" si="0"/>
        <v>0</v>
      </c>
      <c r="AD18" s="116">
        <f t="shared" si="1"/>
        <v>0</v>
      </c>
      <c r="AE18" s="116">
        <f t="shared" si="2"/>
        <v>0</v>
      </c>
      <c r="AF18" s="116">
        <f t="shared" si="5"/>
        <v>0</v>
      </c>
      <c r="AG18" s="76"/>
      <c r="AH18" s="76"/>
      <c r="AI18" s="76"/>
      <c r="AJ18" s="76"/>
      <c r="AK18" s="76"/>
    </row>
    <row r="19" spans="1:37">
      <c r="A19" s="6"/>
      <c r="B19" s="36"/>
      <c r="C19" s="36"/>
      <c r="D19" s="36"/>
      <c r="E19" s="36">
        <f>_xlfn.IFNA(INDEX('Inputs - Allowed'!$B$8:$AH$250,MATCH('PCD non-delivery'!$A19,'Inputs - Allowed'!$A$8:$A$250,0),MATCH('PCD non-delivery'!E$6,'Inputs - Allowed'!$B$6:$AY$6,0)),0)</f>
        <v>0</v>
      </c>
      <c r="F19" s="36">
        <f>_xlfn.IFNA(INDEX('Inputs - Allowed'!$B$8:$AH$250,MATCH('PCD non-delivery'!$A19,'Inputs - Allowed'!$A$8:$A$250,0),MATCH('PCD non-delivery'!F$6,'Inputs - Allowed'!$B$6:$AY$6,0)),0)</f>
        <v>0</v>
      </c>
      <c r="G19" s="36">
        <f>_xlfn.IFNA(INDEX('Inputs - Allowed'!$B$8:$AH$250,MATCH('PCD non-delivery'!$A19,'Inputs - Allowed'!$A$8:$A$250,0),MATCH('PCD non-delivery'!G$6,'Inputs - Allowed'!$B$6:$AY$6,0)),0)</f>
        <v>0</v>
      </c>
      <c r="H19" s="36">
        <f>_xlfn.IFNA(INDEX('Inputs - Allowed'!$B$8:$AH$250,MATCH('PCD non-delivery'!$A19,'Inputs - Allowed'!$A$8:$A$250,0),MATCH('PCD non-delivery'!H$6,'Inputs - Allowed'!$B$6:$AY$6,0)),0)</f>
        <v>0</v>
      </c>
      <c r="I19" s="36">
        <f>_xlfn.IFNA(INDEX('Inputs - Allowed'!$B$8:$AH$250,MATCH('PCD non-delivery'!$A19,'Inputs - Allowed'!$A$8:$A$250,0),MATCH('PCD non-delivery'!I$6,'Inputs - Allowed'!$B$6:$AY$6,0)),0)</f>
        <v>0</v>
      </c>
      <c r="J19" s="65">
        <f>IF(I19="N",0,_xlfn.IFNA(INDEX('Inputs - Allowed'!$B$8:$AH$250,MATCH('PCD non-delivery'!$A19,'Inputs - Allowed'!$A$8:$A$250,0),MATCH('PCD non-delivery'!J$6,'Inputs - Allowed'!$B$6:$AY$6,0)),0))</f>
        <v>0</v>
      </c>
      <c r="K19" s="36">
        <f>_xlfn.IFNA(INDEX('Inputs - Actual'!$I$8:$O$158,MATCH($A19,'Inputs - Actual'!$A$8:$A$158,0),MATCH(K$6,'Inputs - Actual'!$I$6:$O$6,0))-INDEX('Inputs - Allowed'!$V$8:$AB$158,MATCH($A19,'Inputs - Allowed'!$A$8:$A$158,0),MATCH(K$6,'Inputs - Allowed'!$V$6:$AB$6,0)),0)</f>
        <v>0</v>
      </c>
      <c r="L19" s="59">
        <f>IF('Inputs - Allowed'!I19="Y", 0, IF(I19="Y",MIN(0,K19),MIN(0,K19*J19*10^-6)))</f>
        <v>0</v>
      </c>
      <c r="M19" s="116">
        <f>_xlfn.IFNA(INDEX('Inputs - Allowed'!$AI$8:$AT$250,MATCH('PCD non-delivery'!$A19,'Inputs - Allowed'!$A$8:$A$250,0),MATCH('PCD non-delivery'!M$6,'Inputs - Allowed'!$AI$6:$AT$6,0)),0)</f>
        <v>0</v>
      </c>
      <c r="N19" s="116">
        <f>_xlfn.IFNA(INDEX('Inputs - Allowed'!$AI$8:$AT$250,MATCH('PCD non-delivery'!$A19,'Inputs - Allowed'!$A$8:$A$250,0),MATCH('PCD non-delivery'!N$6,'Inputs - Allowed'!$AI$6:$AT$6,0)),0)</f>
        <v>0</v>
      </c>
      <c r="O19" s="116">
        <f>_xlfn.IFNA(INDEX('Inputs - Allowed'!$AI$8:$AT$250,MATCH('PCD non-delivery'!$A19,'Inputs - Allowed'!$A$8:$A$250,0),MATCH('PCD non-delivery'!O$6,'Inputs - Allowed'!$AI$6:$AT$6,0)),0)</f>
        <v>0</v>
      </c>
      <c r="P19" s="116">
        <f>_xlfn.IFNA(INDEX('Inputs - Allowed'!$AI$8:$AT$250,MATCH('PCD non-delivery'!$A19,'Inputs - Allowed'!$A$8:$A$250,0),MATCH('PCD non-delivery'!P$6,'Inputs - Allowed'!$AI$6:$AT$6,0)),0)</f>
        <v>0</v>
      </c>
      <c r="Q19" s="116">
        <f>_xlfn.IFNA(INDEX('Inputs - Allowed'!$AI$8:$AT$250,MATCH('PCD non-delivery'!$A19,'Inputs - Allowed'!$A$8:$A$250,0),MATCH('PCD non-delivery'!Q$6,'Inputs - Allowed'!$AI$6:$AT$6,0)),0)</f>
        <v>0</v>
      </c>
      <c r="R19" s="116">
        <f>_xlfn.IFNA(INDEX('Inputs - Allowed'!$AI$8:$AT$250,MATCH('PCD non-delivery'!$A19,'Inputs - Allowed'!$A$8:$A$250,0),MATCH('PCD non-delivery'!R$6,'Inputs - Allowed'!$AI$6:$AT$6,0)),0)</f>
        <v>0</v>
      </c>
      <c r="S19" s="116">
        <f>_xlfn.IFNA(INDEX('Inputs - Allowed'!$AI$8:$AT$250,MATCH('PCD non-delivery'!$A19,'Inputs - Allowed'!$A$8:$A$250,0),MATCH('PCD non-delivery'!S$6,'Inputs - Allowed'!$AI$6:$AT$6,0)),0)</f>
        <v>0</v>
      </c>
      <c r="T19" s="116">
        <f>_xlfn.IFNA(INDEX('Inputs - Allowed'!$AI$8:$AT$250,MATCH('PCD non-delivery'!$A19,'Inputs - Allowed'!$A$8:$A$250,0),MATCH('PCD non-delivery'!T$6,'Inputs - Allowed'!$AI$6:$AT$6,0)),0)</f>
        <v>0</v>
      </c>
      <c r="U19" s="116">
        <f>_xlfn.IFNA(INDEX('Inputs - Allowed'!$AI$8:$AT$250,MATCH('PCD non-delivery'!$A19,'Inputs - Allowed'!$A$8:$A$250,0),MATCH('PCD non-delivery'!U$6,'Inputs - Allowed'!$AI$6:$AT$6,0)),0)</f>
        <v>0</v>
      </c>
      <c r="V19" s="116">
        <f>_xlfn.IFNA(INDEX('Inputs - Allowed'!$AI$8:$AT$250,MATCH('PCD non-delivery'!$A19,'Inputs - Allowed'!$A$8:$A$250,0),MATCH('PCD non-delivery'!V$6,'Inputs - Allowed'!$AI$6:$AT$6,0)),0)</f>
        <v>0</v>
      </c>
      <c r="W19" s="116">
        <f>_xlfn.IFNA(INDEX('Inputs - Allowed'!$AI$8:$AT$250,MATCH('PCD non-delivery'!$A19,'Inputs - Allowed'!$A$8:$A$250,0),MATCH('PCD non-delivery'!W$6,'Inputs - Allowed'!$AI$6:$AT$6,0)),0)</f>
        <v>0</v>
      </c>
      <c r="X19" s="116">
        <f>_xlfn.IFNA(INDEX('Inputs - Allowed'!$AI$8:$AT$250,MATCH('PCD non-delivery'!$A19,'Inputs - Allowed'!$A$8:$A$250,0),MATCH('PCD non-delivery'!X$6,'Inputs - Allowed'!$AI$6:$AT$6,0)),0)</f>
        <v>0</v>
      </c>
      <c r="Z19" s="76"/>
      <c r="AA19" s="76"/>
      <c r="AB19" s="116">
        <f t="shared" si="4"/>
        <v>0</v>
      </c>
      <c r="AC19" s="116">
        <f t="shared" si="0"/>
        <v>0</v>
      </c>
      <c r="AD19" s="116">
        <f t="shared" si="1"/>
        <v>0</v>
      </c>
      <c r="AE19" s="116">
        <f t="shared" si="2"/>
        <v>0</v>
      </c>
      <c r="AF19" s="116">
        <f t="shared" si="5"/>
        <v>0</v>
      </c>
      <c r="AG19" s="76"/>
      <c r="AH19" s="76"/>
      <c r="AI19" s="76"/>
      <c r="AJ19" s="76"/>
      <c r="AK19" s="76"/>
    </row>
    <row r="20" spans="1:37">
      <c r="A20" s="6"/>
      <c r="B20" s="36"/>
      <c r="C20" s="36"/>
      <c r="D20" s="36"/>
      <c r="E20" s="36">
        <f>_xlfn.IFNA(INDEX('Inputs - Allowed'!$B$8:$AH$250,MATCH('PCD non-delivery'!$A20,'Inputs - Allowed'!$A$8:$A$250,0),MATCH('PCD non-delivery'!E$6,'Inputs - Allowed'!$B$6:$AY$6,0)),0)</f>
        <v>0</v>
      </c>
      <c r="F20" s="36">
        <f>_xlfn.IFNA(INDEX('Inputs - Allowed'!$B$8:$AH$250,MATCH('PCD non-delivery'!$A20,'Inputs - Allowed'!$A$8:$A$250,0),MATCH('PCD non-delivery'!F$6,'Inputs - Allowed'!$B$6:$AY$6,0)),0)</f>
        <v>0</v>
      </c>
      <c r="G20" s="36">
        <f>_xlfn.IFNA(INDEX('Inputs - Allowed'!$B$8:$AH$250,MATCH('PCD non-delivery'!$A20,'Inputs - Allowed'!$A$8:$A$250,0),MATCH('PCD non-delivery'!G$6,'Inputs - Allowed'!$B$6:$AY$6,0)),0)</f>
        <v>0</v>
      </c>
      <c r="H20" s="36">
        <f>_xlfn.IFNA(INDEX('Inputs - Allowed'!$B$8:$AH$250,MATCH('PCD non-delivery'!$A20,'Inputs - Allowed'!$A$8:$A$250,0),MATCH('PCD non-delivery'!H$6,'Inputs - Allowed'!$B$6:$AY$6,0)),0)</f>
        <v>0</v>
      </c>
      <c r="I20" s="36">
        <f>_xlfn.IFNA(INDEX('Inputs - Allowed'!$B$8:$AH$250,MATCH('PCD non-delivery'!$A20,'Inputs - Allowed'!$A$8:$A$250,0),MATCH('PCD non-delivery'!I$6,'Inputs - Allowed'!$B$6:$AY$6,0)),0)</f>
        <v>0</v>
      </c>
      <c r="J20" s="65">
        <f>IF(I20="N",0,_xlfn.IFNA(INDEX('Inputs - Allowed'!$B$8:$AH$250,MATCH('PCD non-delivery'!$A20,'Inputs - Allowed'!$A$8:$A$250,0),MATCH('PCD non-delivery'!J$6,'Inputs - Allowed'!$B$6:$AY$6,0)),0))</f>
        <v>0</v>
      </c>
      <c r="K20" s="36">
        <f>_xlfn.IFNA(INDEX('Inputs - Actual'!$I$8:$O$158,MATCH($A20,'Inputs - Actual'!$A$8:$A$158,0),MATCH(K$6,'Inputs - Actual'!$I$6:$O$6,0))-INDEX('Inputs - Allowed'!$V$8:$AB$158,MATCH($A20,'Inputs - Allowed'!$A$8:$A$158,0),MATCH(K$6,'Inputs - Allowed'!$V$6:$AB$6,0)),0)</f>
        <v>0</v>
      </c>
      <c r="L20" s="59">
        <f>IF('Inputs - Allowed'!I20="Y", 0, IF(I20="Y",MIN(0,K20),MIN(0,K20*J20*10^-6)))</f>
        <v>0</v>
      </c>
      <c r="M20" s="116">
        <f>_xlfn.IFNA(INDEX('Inputs - Allowed'!$AI$8:$AT$250,MATCH('PCD non-delivery'!$A20,'Inputs - Allowed'!$A$8:$A$250,0),MATCH('PCD non-delivery'!M$6,'Inputs - Allowed'!$AI$6:$AT$6,0)),0)</f>
        <v>0</v>
      </c>
      <c r="N20" s="116">
        <f>_xlfn.IFNA(INDEX('Inputs - Allowed'!$AI$8:$AT$250,MATCH('PCD non-delivery'!$A20,'Inputs - Allowed'!$A$8:$A$250,0),MATCH('PCD non-delivery'!N$6,'Inputs - Allowed'!$AI$6:$AT$6,0)),0)</f>
        <v>0</v>
      </c>
      <c r="O20" s="116">
        <f>_xlfn.IFNA(INDEX('Inputs - Allowed'!$AI$8:$AT$250,MATCH('PCD non-delivery'!$A20,'Inputs - Allowed'!$A$8:$A$250,0),MATCH('PCD non-delivery'!O$6,'Inputs - Allowed'!$AI$6:$AT$6,0)),0)</f>
        <v>0</v>
      </c>
      <c r="P20" s="116">
        <f>_xlfn.IFNA(INDEX('Inputs - Allowed'!$AI$8:$AT$250,MATCH('PCD non-delivery'!$A20,'Inputs - Allowed'!$A$8:$A$250,0),MATCH('PCD non-delivery'!P$6,'Inputs - Allowed'!$AI$6:$AT$6,0)),0)</f>
        <v>0</v>
      </c>
      <c r="Q20" s="116">
        <f>_xlfn.IFNA(INDEX('Inputs - Allowed'!$AI$8:$AT$250,MATCH('PCD non-delivery'!$A20,'Inputs - Allowed'!$A$8:$A$250,0),MATCH('PCD non-delivery'!Q$6,'Inputs - Allowed'!$AI$6:$AT$6,0)),0)</f>
        <v>0</v>
      </c>
      <c r="R20" s="116">
        <f>_xlfn.IFNA(INDEX('Inputs - Allowed'!$AI$8:$AT$250,MATCH('PCD non-delivery'!$A20,'Inputs - Allowed'!$A$8:$A$250,0),MATCH('PCD non-delivery'!R$6,'Inputs - Allowed'!$AI$6:$AT$6,0)),0)</f>
        <v>0</v>
      </c>
      <c r="S20" s="116">
        <f>_xlfn.IFNA(INDEX('Inputs - Allowed'!$AI$8:$AT$250,MATCH('PCD non-delivery'!$A20,'Inputs - Allowed'!$A$8:$A$250,0),MATCH('PCD non-delivery'!S$6,'Inputs - Allowed'!$AI$6:$AT$6,0)),0)</f>
        <v>0</v>
      </c>
      <c r="T20" s="116">
        <f>_xlfn.IFNA(INDEX('Inputs - Allowed'!$AI$8:$AT$250,MATCH('PCD non-delivery'!$A20,'Inputs - Allowed'!$A$8:$A$250,0),MATCH('PCD non-delivery'!T$6,'Inputs - Allowed'!$AI$6:$AT$6,0)),0)</f>
        <v>0</v>
      </c>
      <c r="U20" s="116">
        <f>_xlfn.IFNA(INDEX('Inputs - Allowed'!$AI$8:$AT$250,MATCH('PCD non-delivery'!$A20,'Inputs - Allowed'!$A$8:$A$250,0),MATCH('PCD non-delivery'!U$6,'Inputs - Allowed'!$AI$6:$AT$6,0)),0)</f>
        <v>0</v>
      </c>
      <c r="V20" s="116">
        <f>_xlfn.IFNA(INDEX('Inputs - Allowed'!$AI$8:$AT$250,MATCH('PCD non-delivery'!$A20,'Inputs - Allowed'!$A$8:$A$250,0),MATCH('PCD non-delivery'!V$6,'Inputs - Allowed'!$AI$6:$AT$6,0)),0)</f>
        <v>0</v>
      </c>
      <c r="W20" s="116">
        <f>_xlfn.IFNA(INDEX('Inputs - Allowed'!$AI$8:$AT$250,MATCH('PCD non-delivery'!$A20,'Inputs - Allowed'!$A$8:$A$250,0),MATCH('PCD non-delivery'!W$6,'Inputs - Allowed'!$AI$6:$AT$6,0)),0)</f>
        <v>0</v>
      </c>
      <c r="X20" s="116">
        <f>_xlfn.IFNA(INDEX('Inputs - Allowed'!$AI$8:$AT$250,MATCH('PCD non-delivery'!$A20,'Inputs - Allowed'!$A$8:$A$250,0),MATCH('PCD non-delivery'!X$6,'Inputs - Allowed'!$AI$6:$AT$6,0)),0)</f>
        <v>0</v>
      </c>
      <c r="Z20" s="76"/>
      <c r="AA20" s="76"/>
      <c r="AB20" s="116">
        <f t="shared" si="4"/>
        <v>0</v>
      </c>
      <c r="AC20" s="116">
        <f t="shared" si="0"/>
        <v>0</v>
      </c>
      <c r="AD20" s="116">
        <f t="shared" si="1"/>
        <v>0</v>
      </c>
      <c r="AE20" s="116">
        <f t="shared" si="2"/>
        <v>0</v>
      </c>
      <c r="AF20" s="116">
        <f t="shared" si="5"/>
        <v>0</v>
      </c>
      <c r="AG20" s="76"/>
      <c r="AH20" s="76"/>
      <c r="AI20" s="76"/>
      <c r="AJ20" s="76"/>
      <c r="AK20" s="76"/>
    </row>
    <row r="21" spans="1:37">
      <c r="A21" s="6"/>
      <c r="B21" s="36"/>
      <c r="C21" s="36"/>
      <c r="D21" s="36"/>
      <c r="E21" s="36">
        <f>_xlfn.IFNA(INDEX('Inputs - Allowed'!$B$8:$AH$250,MATCH('PCD non-delivery'!$A21,'Inputs - Allowed'!$A$8:$A$250,0),MATCH('PCD non-delivery'!E$6,'Inputs - Allowed'!$B$6:$AY$6,0)),0)</f>
        <v>0</v>
      </c>
      <c r="F21" s="36">
        <f>_xlfn.IFNA(INDEX('Inputs - Allowed'!$B$8:$AH$250,MATCH('PCD non-delivery'!$A21,'Inputs - Allowed'!$A$8:$A$250,0),MATCH('PCD non-delivery'!F$6,'Inputs - Allowed'!$B$6:$AY$6,0)),0)</f>
        <v>0</v>
      </c>
      <c r="G21" s="36">
        <f>_xlfn.IFNA(INDEX('Inputs - Allowed'!$B$8:$AH$250,MATCH('PCD non-delivery'!$A21,'Inputs - Allowed'!$A$8:$A$250,0),MATCH('PCD non-delivery'!G$6,'Inputs - Allowed'!$B$6:$AY$6,0)),0)</f>
        <v>0</v>
      </c>
      <c r="H21" s="36">
        <f>_xlfn.IFNA(INDEX('Inputs - Allowed'!$B$8:$AH$250,MATCH('PCD non-delivery'!$A21,'Inputs - Allowed'!$A$8:$A$250,0),MATCH('PCD non-delivery'!H$6,'Inputs - Allowed'!$B$6:$AY$6,0)),0)</f>
        <v>0</v>
      </c>
      <c r="I21" s="36">
        <f>_xlfn.IFNA(INDEX('Inputs - Allowed'!$B$8:$AH$250,MATCH('PCD non-delivery'!$A21,'Inputs - Allowed'!$A$8:$A$250,0),MATCH('PCD non-delivery'!I$6,'Inputs - Allowed'!$B$6:$AY$6,0)),0)</f>
        <v>0</v>
      </c>
      <c r="J21" s="65">
        <f>IF(I21="N",0,_xlfn.IFNA(INDEX('Inputs - Allowed'!$B$8:$AH$250,MATCH('PCD non-delivery'!$A21,'Inputs - Allowed'!$A$8:$A$250,0),MATCH('PCD non-delivery'!J$6,'Inputs - Allowed'!$B$6:$AY$6,0)),0))</f>
        <v>0</v>
      </c>
      <c r="K21" s="36">
        <f>_xlfn.IFNA(INDEX('Inputs - Actual'!$I$8:$O$158,MATCH($A21,'Inputs - Actual'!$A$8:$A$158,0),MATCH(K$6,'Inputs - Actual'!$I$6:$O$6,0))-INDEX('Inputs - Allowed'!$V$8:$AB$158,MATCH($A21,'Inputs - Allowed'!$A$8:$A$158,0),MATCH(K$6,'Inputs - Allowed'!$V$6:$AB$6,0)),0)</f>
        <v>0</v>
      </c>
      <c r="L21" s="59">
        <f>IF('Inputs - Allowed'!I21="Y", 0, IF(I21="Y",MIN(0,K21),MIN(0,K21*J21*10^-6)))</f>
        <v>0</v>
      </c>
      <c r="M21" s="116">
        <f>_xlfn.IFNA(INDEX('Inputs - Allowed'!$AI$8:$AT$250,MATCH('PCD non-delivery'!$A21,'Inputs - Allowed'!$A$8:$A$250,0),MATCH('PCD non-delivery'!M$6,'Inputs - Allowed'!$AI$6:$AT$6,0)),0)</f>
        <v>0</v>
      </c>
      <c r="N21" s="116">
        <f>_xlfn.IFNA(INDEX('Inputs - Allowed'!$AI$8:$AT$250,MATCH('PCD non-delivery'!$A21,'Inputs - Allowed'!$A$8:$A$250,0),MATCH('PCD non-delivery'!N$6,'Inputs - Allowed'!$AI$6:$AT$6,0)),0)</f>
        <v>0</v>
      </c>
      <c r="O21" s="116">
        <f>_xlfn.IFNA(INDEX('Inputs - Allowed'!$AI$8:$AT$250,MATCH('PCD non-delivery'!$A21,'Inputs - Allowed'!$A$8:$A$250,0),MATCH('PCD non-delivery'!O$6,'Inputs - Allowed'!$AI$6:$AT$6,0)),0)</f>
        <v>0</v>
      </c>
      <c r="P21" s="116">
        <f>_xlfn.IFNA(INDEX('Inputs - Allowed'!$AI$8:$AT$250,MATCH('PCD non-delivery'!$A21,'Inputs - Allowed'!$A$8:$A$250,0),MATCH('PCD non-delivery'!P$6,'Inputs - Allowed'!$AI$6:$AT$6,0)),0)</f>
        <v>0</v>
      </c>
      <c r="Q21" s="116">
        <f>_xlfn.IFNA(INDEX('Inputs - Allowed'!$AI$8:$AT$250,MATCH('PCD non-delivery'!$A21,'Inputs - Allowed'!$A$8:$A$250,0),MATCH('PCD non-delivery'!Q$6,'Inputs - Allowed'!$AI$6:$AT$6,0)),0)</f>
        <v>0</v>
      </c>
      <c r="R21" s="116">
        <f>_xlfn.IFNA(INDEX('Inputs - Allowed'!$AI$8:$AT$250,MATCH('PCD non-delivery'!$A21,'Inputs - Allowed'!$A$8:$A$250,0),MATCH('PCD non-delivery'!R$6,'Inputs - Allowed'!$AI$6:$AT$6,0)),0)</f>
        <v>0</v>
      </c>
      <c r="S21" s="116">
        <f>_xlfn.IFNA(INDEX('Inputs - Allowed'!$AI$8:$AT$250,MATCH('PCD non-delivery'!$A21,'Inputs - Allowed'!$A$8:$A$250,0),MATCH('PCD non-delivery'!S$6,'Inputs - Allowed'!$AI$6:$AT$6,0)),0)</f>
        <v>0</v>
      </c>
      <c r="T21" s="116">
        <f>_xlfn.IFNA(INDEX('Inputs - Allowed'!$AI$8:$AT$250,MATCH('PCD non-delivery'!$A21,'Inputs - Allowed'!$A$8:$A$250,0),MATCH('PCD non-delivery'!T$6,'Inputs - Allowed'!$AI$6:$AT$6,0)),0)</f>
        <v>0</v>
      </c>
      <c r="U21" s="116">
        <f>_xlfn.IFNA(INDEX('Inputs - Allowed'!$AI$8:$AT$250,MATCH('PCD non-delivery'!$A21,'Inputs - Allowed'!$A$8:$A$250,0),MATCH('PCD non-delivery'!U$6,'Inputs - Allowed'!$AI$6:$AT$6,0)),0)</f>
        <v>0</v>
      </c>
      <c r="V21" s="116">
        <f>_xlfn.IFNA(INDEX('Inputs - Allowed'!$AI$8:$AT$250,MATCH('PCD non-delivery'!$A21,'Inputs - Allowed'!$A$8:$A$250,0),MATCH('PCD non-delivery'!V$6,'Inputs - Allowed'!$AI$6:$AT$6,0)),0)</f>
        <v>0</v>
      </c>
      <c r="W21" s="116">
        <f>_xlfn.IFNA(INDEX('Inputs - Allowed'!$AI$8:$AT$250,MATCH('PCD non-delivery'!$A21,'Inputs - Allowed'!$A$8:$A$250,0),MATCH('PCD non-delivery'!W$6,'Inputs - Allowed'!$AI$6:$AT$6,0)),0)</f>
        <v>0</v>
      </c>
      <c r="X21" s="116">
        <f>_xlfn.IFNA(INDEX('Inputs - Allowed'!$AI$8:$AT$250,MATCH('PCD non-delivery'!$A21,'Inputs - Allowed'!$A$8:$A$250,0),MATCH('PCD non-delivery'!X$6,'Inputs - Allowed'!$AI$6:$AT$6,0)),0)</f>
        <v>0</v>
      </c>
      <c r="Z21" s="76"/>
      <c r="AA21" s="76"/>
      <c r="AB21" s="116">
        <f t="shared" si="4"/>
        <v>0</v>
      </c>
      <c r="AC21" s="116">
        <f t="shared" si="0"/>
        <v>0</v>
      </c>
      <c r="AD21" s="116">
        <f t="shared" si="1"/>
        <v>0</v>
      </c>
      <c r="AE21" s="116">
        <f t="shared" si="2"/>
        <v>0</v>
      </c>
      <c r="AF21" s="116">
        <f t="shared" si="5"/>
        <v>0</v>
      </c>
      <c r="AG21" s="76"/>
      <c r="AH21" s="76"/>
      <c r="AI21" s="76"/>
      <c r="AJ21" s="76"/>
      <c r="AK21" s="76"/>
    </row>
    <row r="22" spans="1:37">
      <c r="A22" s="6"/>
      <c r="B22" s="36"/>
      <c r="C22" s="36"/>
      <c r="D22" s="36"/>
      <c r="E22" s="36">
        <f>_xlfn.IFNA(INDEX('Inputs - Allowed'!$B$8:$AH$250,MATCH('PCD non-delivery'!$A22,'Inputs - Allowed'!$A$8:$A$250,0),MATCH('PCD non-delivery'!E$6,'Inputs - Allowed'!$B$6:$AY$6,0)),0)</f>
        <v>0</v>
      </c>
      <c r="F22" s="36">
        <f>_xlfn.IFNA(INDEX('Inputs - Allowed'!$B$8:$AH$250,MATCH('PCD non-delivery'!$A22,'Inputs - Allowed'!$A$8:$A$250,0),MATCH('PCD non-delivery'!F$6,'Inputs - Allowed'!$B$6:$AY$6,0)),0)</f>
        <v>0</v>
      </c>
      <c r="G22" s="36">
        <f>_xlfn.IFNA(INDEX('Inputs - Allowed'!$B$8:$AH$250,MATCH('PCD non-delivery'!$A22,'Inputs - Allowed'!$A$8:$A$250,0),MATCH('PCD non-delivery'!G$6,'Inputs - Allowed'!$B$6:$AY$6,0)),0)</f>
        <v>0</v>
      </c>
      <c r="H22" s="36">
        <f>_xlfn.IFNA(INDEX('Inputs - Allowed'!$B$8:$AH$250,MATCH('PCD non-delivery'!$A22,'Inputs - Allowed'!$A$8:$A$250,0),MATCH('PCD non-delivery'!H$6,'Inputs - Allowed'!$B$6:$AY$6,0)),0)</f>
        <v>0</v>
      </c>
      <c r="I22" s="36">
        <f>_xlfn.IFNA(INDEX('Inputs - Allowed'!$B$8:$AH$250,MATCH('PCD non-delivery'!$A22,'Inputs - Allowed'!$A$8:$A$250,0),MATCH('PCD non-delivery'!I$6,'Inputs - Allowed'!$B$6:$AY$6,0)),0)</f>
        <v>0</v>
      </c>
      <c r="J22" s="65">
        <f>IF(I22="N",0,_xlfn.IFNA(INDEX('Inputs - Allowed'!$B$8:$AH$250,MATCH('PCD non-delivery'!$A22,'Inputs - Allowed'!$A$8:$A$250,0),MATCH('PCD non-delivery'!J$6,'Inputs - Allowed'!$B$6:$AY$6,0)),0))</f>
        <v>0</v>
      </c>
      <c r="K22" s="36">
        <f>_xlfn.IFNA(INDEX('Inputs - Actual'!$I$8:$O$158,MATCH($A22,'Inputs - Actual'!$A$8:$A$158,0),MATCH(K$6,'Inputs - Actual'!$I$6:$O$6,0))-INDEX('Inputs - Allowed'!$V$8:$AB$158,MATCH($A22,'Inputs - Allowed'!$A$8:$A$158,0),MATCH(K$6,'Inputs - Allowed'!$V$6:$AB$6,0)),0)</f>
        <v>0</v>
      </c>
      <c r="L22" s="59">
        <f>IF('Inputs - Allowed'!I22="Y", 0, IF(I22="Y",MIN(0,K22),MIN(0,K22*J22*10^-6)))</f>
        <v>0</v>
      </c>
      <c r="M22" s="116">
        <f>_xlfn.IFNA(INDEX('Inputs - Allowed'!$AI$8:$AT$250,MATCH('PCD non-delivery'!$A22,'Inputs - Allowed'!$A$8:$A$250,0),MATCH('PCD non-delivery'!M$6,'Inputs - Allowed'!$AI$6:$AT$6,0)),0)</f>
        <v>0</v>
      </c>
      <c r="N22" s="116">
        <f>_xlfn.IFNA(INDEX('Inputs - Allowed'!$AI$8:$AT$250,MATCH('PCD non-delivery'!$A22,'Inputs - Allowed'!$A$8:$A$250,0),MATCH('PCD non-delivery'!N$6,'Inputs - Allowed'!$AI$6:$AT$6,0)),0)</f>
        <v>0</v>
      </c>
      <c r="O22" s="116">
        <f>_xlfn.IFNA(INDEX('Inputs - Allowed'!$AI$8:$AT$250,MATCH('PCD non-delivery'!$A22,'Inputs - Allowed'!$A$8:$A$250,0),MATCH('PCD non-delivery'!O$6,'Inputs - Allowed'!$AI$6:$AT$6,0)),0)</f>
        <v>0</v>
      </c>
      <c r="P22" s="116">
        <f>_xlfn.IFNA(INDEX('Inputs - Allowed'!$AI$8:$AT$250,MATCH('PCD non-delivery'!$A22,'Inputs - Allowed'!$A$8:$A$250,0),MATCH('PCD non-delivery'!P$6,'Inputs - Allowed'!$AI$6:$AT$6,0)),0)</f>
        <v>0</v>
      </c>
      <c r="Q22" s="116">
        <f>_xlfn.IFNA(INDEX('Inputs - Allowed'!$AI$8:$AT$250,MATCH('PCD non-delivery'!$A22,'Inputs - Allowed'!$A$8:$A$250,0),MATCH('PCD non-delivery'!Q$6,'Inputs - Allowed'!$AI$6:$AT$6,0)),0)</f>
        <v>0</v>
      </c>
      <c r="R22" s="116">
        <f>_xlfn.IFNA(INDEX('Inputs - Allowed'!$AI$8:$AT$250,MATCH('PCD non-delivery'!$A22,'Inputs - Allowed'!$A$8:$A$250,0),MATCH('PCD non-delivery'!R$6,'Inputs - Allowed'!$AI$6:$AT$6,0)),0)</f>
        <v>0</v>
      </c>
      <c r="S22" s="116">
        <f>_xlfn.IFNA(INDEX('Inputs - Allowed'!$AI$8:$AT$250,MATCH('PCD non-delivery'!$A22,'Inputs - Allowed'!$A$8:$A$250,0),MATCH('PCD non-delivery'!S$6,'Inputs - Allowed'!$AI$6:$AT$6,0)),0)</f>
        <v>0</v>
      </c>
      <c r="T22" s="116">
        <f>_xlfn.IFNA(INDEX('Inputs - Allowed'!$AI$8:$AT$250,MATCH('PCD non-delivery'!$A22,'Inputs - Allowed'!$A$8:$A$250,0),MATCH('PCD non-delivery'!T$6,'Inputs - Allowed'!$AI$6:$AT$6,0)),0)</f>
        <v>0</v>
      </c>
      <c r="U22" s="116">
        <f>_xlfn.IFNA(INDEX('Inputs - Allowed'!$AI$8:$AT$250,MATCH('PCD non-delivery'!$A22,'Inputs - Allowed'!$A$8:$A$250,0),MATCH('PCD non-delivery'!U$6,'Inputs - Allowed'!$AI$6:$AT$6,0)),0)</f>
        <v>0</v>
      </c>
      <c r="V22" s="116">
        <f>_xlfn.IFNA(INDEX('Inputs - Allowed'!$AI$8:$AT$250,MATCH('PCD non-delivery'!$A22,'Inputs - Allowed'!$A$8:$A$250,0),MATCH('PCD non-delivery'!V$6,'Inputs - Allowed'!$AI$6:$AT$6,0)),0)</f>
        <v>0</v>
      </c>
      <c r="W22" s="116">
        <f>_xlfn.IFNA(INDEX('Inputs - Allowed'!$AI$8:$AT$250,MATCH('PCD non-delivery'!$A22,'Inputs - Allowed'!$A$8:$A$250,0),MATCH('PCD non-delivery'!W$6,'Inputs - Allowed'!$AI$6:$AT$6,0)),0)</f>
        <v>0</v>
      </c>
      <c r="X22" s="116">
        <f>_xlfn.IFNA(INDEX('Inputs - Allowed'!$AI$8:$AT$250,MATCH('PCD non-delivery'!$A22,'Inputs - Allowed'!$A$8:$A$250,0),MATCH('PCD non-delivery'!X$6,'Inputs - Allowed'!$AI$6:$AT$6,0)),0)</f>
        <v>0</v>
      </c>
      <c r="Z22" s="76"/>
      <c r="AA22" s="76"/>
      <c r="AB22" s="116">
        <f t="shared" si="4"/>
        <v>0</v>
      </c>
      <c r="AC22" s="116">
        <f t="shared" si="0"/>
        <v>0</v>
      </c>
      <c r="AD22" s="116">
        <f t="shared" si="1"/>
        <v>0</v>
      </c>
      <c r="AE22" s="116">
        <f t="shared" si="2"/>
        <v>0</v>
      </c>
      <c r="AF22" s="116">
        <f t="shared" si="5"/>
        <v>0</v>
      </c>
      <c r="AG22" s="76"/>
      <c r="AH22" s="76"/>
      <c r="AI22" s="76"/>
      <c r="AJ22" s="76"/>
      <c r="AK22" s="76"/>
    </row>
    <row r="23" spans="1:37">
      <c r="A23" s="6"/>
      <c r="B23" s="36"/>
      <c r="C23" s="36"/>
      <c r="D23" s="36"/>
      <c r="E23" s="36">
        <f>_xlfn.IFNA(INDEX('Inputs - Allowed'!$B$8:$AH$250,MATCH('PCD non-delivery'!$A23,'Inputs - Allowed'!$A$8:$A$250,0),MATCH('PCD non-delivery'!E$6,'Inputs - Allowed'!$B$6:$AY$6,0)),0)</f>
        <v>0</v>
      </c>
      <c r="F23" s="36">
        <f>_xlfn.IFNA(INDEX('Inputs - Allowed'!$B$8:$AH$250,MATCH('PCD non-delivery'!$A23,'Inputs - Allowed'!$A$8:$A$250,0),MATCH('PCD non-delivery'!F$6,'Inputs - Allowed'!$B$6:$AY$6,0)),0)</f>
        <v>0</v>
      </c>
      <c r="G23" s="36">
        <f>_xlfn.IFNA(INDEX('Inputs - Allowed'!$B$8:$AH$250,MATCH('PCD non-delivery'!$A23,'Inputs - Allowed'!$A$8:$A$250,0),MATCH('PCD non-delivery'!G$6,'Inputs - Allowed'!$B$6:$AY$6,0)),0)</f>
        <v>0</v>
      </c>
      <c r="H23" s="36">
        <f>_xlfn.IFNA(INDEX('Inputs - Allowed'!$B$8:$AH$250,MATCH('PCD non-delivery'!$A23,'Inputs - Allowed'!$A$8:$A$250,0),MATCH('PCD non-delivery'!H$6,'Inputs - Allowed'!$B$6:$AY$6,0)),0)</f>
        <v>0</v>
      </c>
      <c r="I23" s="36">
        <f>_xlfn.IFNA(INDEX('Inputs - Allowed'!$B$8:$AH$250,MATCH('PCD non-delivery'!$A23,'Inputs - Allowed'!$A$8:$A$250,0),MATCH('PCD non-delivery'!I$6,'Inputs - Allowed'!$B$6:$AY$6,0)),0)</f>
        <v>0</v>
      </c>
      <c r="J23" s="65">
        <f>IF(I23="N",0,_xlfn.IFNA(INDEX('Inputs - Allowed'!$B$8:$AH$250,MATCH('PCD non-delivery'!$A23,'Inputs - Allowed'!$A$8:$A$250,0),MATCH('PCD non-delivery'!J$6,'Inputs - Allowed'!$B$6:$AY$6,0)),0))</f>
        <v>0</v>
      </c>
      <c r="K23" s="36">
        <f>_xlfn.IFNA(INDEX('Inputs - Actual'!$I$8:$O$158,MATCH($A23,'Inputs - Actual'!$A$8:$A$158,0),MATCH(K$6,'Inputs - Actual'!$I$6:$O$6,0))-INDEX('Inputs - Allowed'!$V$8:$AB$158,MATCH($A23,'Inputs - Allowed'!$A$8:$A$158,0),MATCH(K$6,'Inputs - Allowed'!$V$6:$AB$6,0)),0)</f>
        <v>0</v>
      </c>
      <c r="L23" s="59">
        <f>IF('Inputs - Allowed'!I23="Y", 0, IF(I23="Y",MIN(0,K23),MIN(0,K23*J23*10^-6)))</f>
        <v>0</v>
      </c>
      <c r="M23" s="116">
        <f>_xlfn.IFNA(INDEX('Inputs - Allowed'!$AI$8:$AT$250,MATCH('PCD non-delivery'!$A23,'Inputs - Allowed'!$A$8:$A$250,0),MATCH('PCD non-delivery'!M$6,'Inputs - Allowed'!$AI$6:$AT$6,0)),0)</f>
        <v>0</v>
      </c>
      <c r="N23" s="116">
        <f>_xlfn.IFNA(INDEX('Inputs - Allowed'!$AI$8:$AT$250,MATCH('PCD non-delivery'!$A23,'Inputs - Allowed'!$A$8:$A$250,0),MATCH('PCD non-delivery'!N$6,'Inputs - Allowed'!$AI$6:$AT$6,0)),0)</f>
        <v>0</v>
      </c>
      <c r="O23" s="116">
        <f>_xlfn.IFNA(INDEX('Inputs - Allowed'!$AI$8:$AT$250,MATCH('PCD non-delivery'!$A23,'Inputs - Allowed'!$A$8:$A$250,0),MATCH('PCD non-delivery'!O$6,'Inputs - Allowed'!$AI$6:$AT$6,0)),0)</f>
        <v>0</v>
      </c>
      <c r="P23" s="116">
        <f>_xlfn.IFNA(INDEX('Inputs - Allowed'!$AI$8:$AT$250,MATCH('PCD non-delivery'!$A23,'Inputs - Allowed'!$A$8:$A$250,0),MATCH('PCD non-delivery'!P$6,'Inputs - Allowed'!$AI$6:$AT$6,0)),0)</f>
        <v>0</v>
      </c>
      <c r="Q23" s="116">
        <f>_xlfn.IFNA(INDEX('Inputs - Allowed'!$AI$8:$AT$250,MATCH('PCD non-delivery'!$A23,'Inputs - Allowed'!$A$8:$A$250,0),MATCH('PCD non-delivery'!Q$6,'Inputs - Allowed'!$AI$6:$AT$6,0)),0)</f>
        <v>0</v>
      </c>
      <c r="R23" s="116">
        <f>_xlfn.IFNA(INDEX('Inputs - Allowed'!$AI$8:$AT$250,MATCH('PCD non-delivery'!$A23,'Inputs - Allowed'!$A$8:$A$250,0),MATCH('PCD non-delivery'!R$6,'Inputs - Allowed'!$AI$6:$AT$6,0)),0)</f>
        <v>0</v>
      </c>
      <c r="S23" s="116">
        <f>_xlfn.IFNA(INDEX('Inputs - Allowed'!$AI$8:$AT$250,MATCH('PCD non-delivery'!$A23,'Inputs - Allowed'!$A$8:$A$250,0),MATCH('PCD non-delivery'!S$6,'Inputs - Allowed'!$AI$6:$AT$6,0)),0)</f>
        <v>0</v>
      </c>
      <c r="T23" s="116">
        <f>_xlfn.IFNA(INDEX('Inputs - Allowed'!$AI$8:$AT$250,MATCH('PCD non-delivery'!$A23,'Inputs - Allowed'!$A$8:$A$250,0),MATCH('PCD non-delivery'!T$6,'Inputs - Allowed'!$AI$6:$AT$6,0)),0)</f>
        <v>0</v>
      </c>
      <c r="U23" s="116">
        <f>_xlfn.IFNA(INDEX('Inputs - Allowed'!$AI$8:$AT$250,MATCH('PCD non-delivery'!$A23,'Inputs - Allowed'!$A$8:$A$250,0),MATCH('PCD non-delivery'!U$6,'Inputs - Allowed'!$AI$6:$AT$6,0)),0)</f>
        <v>0</v>
      </c>
      <c r="V23" s="116">
        <f>_xlfn.IFNA(INDEX('Inputs - Allowed'!$AI$8:$AT$250,MATCH('PCD non-delivery'!$A23,'Inputs - Allowed'!$A$8:$A$250,0),MATCH('PCD non-delivery'!V$6,'Inputs - Allowed'!$AI$6:$AT$6,0)),0)</f>
        <v>0</v>
      </c>
      <c r="W23" s="116">
        <f>_xlfn.IFNA(INDEX('Inputs - Allowed'!$AI$8:$AT$250,MATCH('PCD non-delivery'!$A23,'Inputs - Allowed'!$A$8:$A$250,0),MATCH('PCD non-delivery'!W$6,'Inputs - Allowed'!$AI$6:$AT$6,0)),0)</f>
        <v>0</v>
      </c>
      <c r="X23" s="116">
        <f>_xlfn.IFNA(INDEX('Inputs - Allowed'!$AI$8:$AT$250,MATCH('PCD non-delivery'!$A23,'Inputs - Allowed'!$A$8:$A$250,0),MATCH('PCD non-delivery'!X$6,'Inputs - Allowed'!$AI$6:$AT$6,0)),0)</f>
        <v>0</v>
      </c>
      <c r="Z23" s="76"/>
      <c r="AA23" s="76"/>
      <c r="AB23" s="116">
        <f t="shared" si="4"/>
        <v>0</v>
      </c>
      <c r="AC23" s="116">
        <f t="shared" si="0"/>
        <v>0</v>
      </c>
      <c r="AD23" s="116">
        <f t="shared" si="1"/>
        <v>0</v>
      </c>
      <c r="AE23" s="116">
        <f t="shared" si="2"/>
        <v>0</v>
      </c>
      <c r="AF23" s="116">
        <f t="shared" si="5"/>
        <v>0</v>
      </c>
      <c r="AG23" s="76"/>
      <c r="AH23" s="76"/>
      <c r="AI23" s="76"/>
      <c r="AJ23" s="76"/>
      <c r="AK23" s="76"/>
    </row>
    <row r="24" spans="1:37">
      <c r="A24" s="6"/>
      <c r="B24" s="36"/>
      <c r="C24" s="36"/>
      <c r="D24" s="36"/>
      <c r="E24" s="36">
        <f>_xlfn.IFNA(INDEX('Inputs - Allowed'!$B$8:$AH$250,MATCH('PCD non-delivery'!$A24,'Inputs - Allowed'!$A$8:$A$250,0),MATCH('PCD non-delivery'!E$6,'Inputs - Allowed'!$B$6:$AY$6,0)),0)</f>
        <v>0</v>
      </c>
      <c r="F24" s="36">
        <f>_xlfn.IFNA(INDEX('Inputs - Allowed'!$B$8:$AH$250,MATCH('PCD non-delivery'!$A24,'Inputs - Allowed'!$A$8:$A$250,0),MATCH('PCD non-delivery'!F$6,'Inputs - Allowed'!$B$6:$AY$6,0)),0)</f>
        <v>0</v>
      </c>
      <c r="G24" s="36">
        <f>_xlfn.IFNA(INDEX('Inputs - Allowed'!$B$8:$AH$250,MATCH('PCD non-delivery'!$A24,'Inputs - Allowed'!$A$8:$A$250,0),MATCH('PCD non-delivery'!G$6,'Inputs - Allowed'!$B$6:$AY$6,0)),0)</f>
        <v>0</v>
      </c>
      <c r="H24" s="36">
        <f>_xlfn.IFNA(INDEX('Inputs - Allowed'!$B$8:$AH$250,MATCH('PCD non-delivery'!$A24,'Inputs - Allowed'!$A$8:$A$250,0),MATCH('PCD non-delivery'!H$6,'Inputs - Allowed'!$B$6:$AY$6,0)),0)</f>
        <v>0</v>
      </c>
      <c r="I24" s="36">
        <f>_xlfn.IFNA(INDEX('Inputs - Allowed'!$B$8:$AH$250,MATCH('PCD non-delivery'!$A24,'Inputs - Allowed'!$A$8:$A$250,0),MATCH('PCD non-delivery'!I$6,'Inputs - Allowed'!$B$6:$AY$6,0)),0)</f>
        <v>0</v>
      </c>
      <c r="J24" s="65">
        <f>IF(I24="N",0,_xlfn.IFNA(INDEX('Inputs - Allowed'!$B$8:$AH$250,MATCH('PCD non-delivery'!$A24,'Inputs - Allowed'!$A$8:$A$250,0),MATCH('PCD non-delivery'!J$6,'Inputs - Allowed'!$B$6:$AY$6,0)),0))</f>
        <v>0</v>
      </c>
      <c r="K24" s="36">
        <f>_xlfn.IFNA(INDEX('Inputs - Actual'!$I$8:$O$158,MATCH($A24,'Inputs - Actual'!$A$8:$A$158,0),MATCH(K$6,'Inputs - Actual'!$I$6:$O$6,0))-INDEX('Inputs - Allowed'!$V$8:$AB$158,MATCH($A24,'Inputs - Allowed'!$A$8:$A$158,0),MATCH(K$6,'Inputs - Allowed'!$V$6:$AB$6,0)),0)</f>
        <v>0</v>
      </c>
      <c r="L24" s="59">
        <f>IF('Inputs - Allowed'!I24="Y", 0, IF(I24="Y",MIN(0,K24),MIN(0,K24*J24*10^-6)))</f>
        <v>0</v>
      </c>
      <c r="M24" s="116">
        <f>_xlfn.IFNA(INDEX('Inputs - Allowed'!$AI$8:$AT$250,MATCH('PCD non-delivery'!$A24,'Inputs - Allowed'!$A$8:$A$250,0),MATCH('PCD non-delivery'!M$6,'Inputs - Allowed'!$AI$6:$AT$6,0)),0)</f>
        <v>0</v>
      </c>
      <c r="N24" s="116">
        <f>_xlfn.IFNA(INDEX('Inputs - Allowed'!$AI$8:$AT$250,MATCH('PCD non-delivery'!$A24,'Inputs - Allowed'!$A$8:$A$250,0),MATCH('PCD non-delivery'!N$6,'Inputs - Allowed'!$AI$6:$AT$6,0)),0)</f>
        <v>0</v>
      </c>
      <c r="O24" s="116">
        <f>_xlfn.IFNA(INDEX('Inputs - Allowed'!$AI$8:$AT$250,MATCH('PCD non-delivery'!$A24,'Inputs - Allowed'!$A$8:$A$250,0),MATCH('PCD non-delivery'!O$6,'Inputs - Allowed'!$AI$6:$AT$6,0)),0)</f>
        <v>0</v>
      </c>
      <c r="P24" s="116">
        <f>_xlfn.IFNA(INDEX('Inputs - Allowed'!$AI$8:$AT$250,MATCH('PCD non-delivery'!$A24,'Inputs - Allowed'!$A$8:$A$250,0),MATCH('PCD non-delivery'!P$6,'Inputs - Allowed'!$AI$6:$AT$6,0)),0)</f>
        <v>0</v>
      </c>
      <c r="Q24" s="116">
        <f>_xlfn.IFNA(INDEX('Inputs - Allowed'!$AI$8:$AT$250,MATCH('PCD non-delivery'!$A24,'Inputs - Allowed'!$A$8:$A$250,0),MATCH('PCD non-delivery'!Q$6,'Inputs - Allowed'!$AI$6:$AT$6,0)),0)</f>
        <v>0</v>
      </c>
      <c r="R24" s="116">
        <f>_xlfn.IFNA(INDEX('Inputs - Allowed'!$AI$8:$AT$250,MATCH('PCD non-delivery'!$A24,'Inputs - Allowed'!$A$8:$A$250,0),MATCH('PCD non-delivery'!R$6,'Inputs - Allowed'!$AI$6:$AT$6,0)),0)</f>
        <v>0</v>
      </c>
      <c r="S24" s="116">
        <f>_xlfn.IFNA(INDEX('Inputs - Allowed'!$AI$8:$AT$250,MATCH('PCD non-delivery'!$A24,'Inputs - Allowed'!$A$8:$A$250,0),MATCH('PCD non-delivery'!S$6,'Inputs - Allowed'!$AI$6:$AT$6,0)),0)</f>
        <v>0</v>
      </c>
      <c r="T24" s="116">
        <f>_xlfn.IFNA(INDEX('Inputs - Allowed'!$AI$8:$AT$250,MATCH('PCD non-delivery'!$A24,'Inputs - Allowed'!$A$8:$A$250,0),MATCH('PCD non-delivery'!T$6,'Inputs - Allowed'!$AI$6:$AT$6,0)),0)</f>
        <v>0</v>
      </c>
      <c r="U24" s="116">
        <f>_xlfn.IFNA(INDEX('Inputs - Allowed'!$AI$8:$AT$250,MATCH('PCD non-delivery'!$A24,'Inputs - Allowed'!$A$8:$A$250,0),MATCH('PCD non-delivery'!U$6,'Inputs - Allowed'!$AI$6:$AT$6,0)),0)</f>
        <v>0</v>
      </c>
      <c r="V24" s="116">
        <f>_xlfn.IFNA(INDEX('Inputs - Allowed'!$AI$8:$AT$250,MATCH('PCD non-delivery'!$A24,'Inputs - Allowed'!$A$8:$A$250,0),MATCH('PCD non-delivery'!V$6,'Inputs - Allowed'!$AI$6:$AT$6,0)),0)</f>
        <v>0</v>
      </c>
      <c r="W24" s="116">
        <f>_xlfn.IFNA(INDEX('Inputs - Allowed'!$AI$8:$AT$250,MATCH('PCD non-delivery'!$A24,'Inputs - Allowed'!$A$8:$A$250,0),MATCH('PCD non-delivery'!W$6,'Inputs - Allowed'!$AI$6:$AT$6,0)),0)</f>
        <v>0</v>
      </c>
      <c r="X24" s="116">
        <f>_xlfn.IFNA(INDEX('Inputs - Allowed'!$AI$8:$AT$250,MATCH('PCD non-delivery'!$A24,'Inputs - Allowed'!$A$8:$A$250,0),MATCH('PCD non-delivery'!X$6,'Inputs - Allowed'!$AI$6:$AT$6,0)),0)</f>
        <v>0</v>
      </c>
      <c r="Z24" s="76"/>
      <c r="AA24" s="76"/>
      <c r="AB24" s="116">
        <f t="shared" si="4"/>
        <v>0</v>
      </c>
      <c r="AC24" s="116">
        <f t="shared" si="0"/>
        <v>0</v>
      </c>
      <c r="AD24" s="116">
        <f t="shared" si="1"/>
        <v>0</v>
      </c>
      <c r="AE24" s="116">
        <f t="shared" si="2"/>
        <v>0</v>
      </c>
      <c r="AF24" s="116">
        <f t="shared" si="5"/>
        <v>0</v>
      </c>
      <c r="AG24" s="76"/>
      <c r="AH24" s="76"/>
      <c r="AI24" s="76"/>
      <c r="AJ24" s="76"/>
      <c r="AK24" s="76"/>
    </row>
    <row r="25" spans="1:37">
      <c r="A25" s="6"/>
      <c r="B25" s="36"/>
      <c r="C25" s="36"/>
      <c r="D25" s="36"/>
      <c r="E25" s="36">
        <f>_xlfn.IFNA(INDEX('Inputs - Allowed'!$B$8:$AH$250,MATCH('PCD non-delivery'!$A25,'Inputs - Allowed'!$A$8:$A$250,0),MATCH('PCD non-delivery'!E$6,'Inputs - Allowed'!$B$6:$AY$6,0)),0)</f>
        <v>0</v>
      </c>
      <c r="F25" s="36">
        <f>_xlfn.IFNA(INDEX('Inputs - Allowed'!$B$8:$AH$250,MATCH('PCD non-delivery'!$A25,'Inputs - Allowed'!$A$8:$A$250,0),MATCH('PCD non-delivery'!F$6,'Inputs - Allowed'!$B$6:$AY$6,0)),0)</f>
        <v>0</v>
      </c>
      <c r="G25" s="36">
        <f>_xlfn.IFNA(INDEX('Inputs - Allowed'!$B$8:$AH$250,MATCH('PCD non-delivery'!$A25,'Inputs - Allowed'!$A$8:$A$250,0),MATCH('PCD non-delivery'!G$6,'Inputs - Allowed'!$B$6:$AY$6,0)),0)</f>
        <v>0</v>
      </c>
      <c r="H25" s="36">
        <f>_xlfn.IFNA(INDEX('Inputs - Allowed'!$B$8:$AH$250,MATCH('PCD non-delivery'!$A25,'Inputs - Allowed'!$A$8:$A$250,0),MATCH('PCD non-delivery'!H$6,'Inputs - Allowed'!$B$6:$AY$6,0)),0)</f>
        <v>0</v>
      </c>
      <c r="I25" s="36">
        <f>_xlfn.IFNA(INDEX('Inputs - Allowed'!$B$8:$AH$250,MATCH('PCD non-delivery'!$A25,'Inputs - Allowed'!$A$8:$A$250,0),MATCH('PCD non-delivery'!I$6,'Inputs - Allowed'!$B$6:$AY$6,0)),0)</f>
        <v>0</v>
      </c>
      <c r="J25" s="65">
        <f>IF(I25="N",0,_xlfn.IFNA(INDEX('Inputs - Allowed'!$B$8:$AH$250,MATCH('PCD non-delivery'!$A25,'Inputs - Allowed'!$A$8:$A$250,0),MATCH('PCD non-delivery'!J$6,'Inputs - Allowed'!$B$6:$AY$6,0)),0))</f>
        <v>0</v>
      </c>
      <c r="K25" s="36">
        <f>_xlfn.IFNA(INDEX('Inputs - Actual'!$I$8:$O$158,MATCH($A25,'Inputs - Actual'!$A$8:$A$158,0),MATCH(K$6,'Inputs - Actual'!$I$6:$O$6,0))-INDEX('Inputs - Allowed'!$V$8:$AB$158,MATCH($A25,'Inputs - Allowed'!$A$8:$A$158,0),MATCH(K$6,'Inputs - Allowed'!$V$6:$AB$6,0)),0)</f>
        <v>0</v>
      </c>
      <c r="L25" s="59">
        <f>IF('Inputs - Allowed'!I25="Y", 0, IF(I25="Y",MIN(0,K25),MIN(0,K25*J25*10^-6)))</f>
        <v>0</v>
      </c>
      <c r="M25" s="116">
        <f>_xlfn.IFNA(INDEX('Inputs - Allowed'!$AI$8:$AT$250,MATCH('PCD non-delivery'!$A25,'Inputs - Allowed'!$A$8:$A$250,0),MATCH('PCD non-delivery'!M$6,'Inputs - Allowed'!$AI$6:$AT$6,0)),0)</f>
        <v>0</v>
      </c>
      <c r="N25" s="116">
        <f>_xlfn.IFNA(INDEX('Inputs - Allowed'!$AI$8:$AT$250,MATCH('PCD non-delivery'!$A25,'Inputs - Allowed'!$A$8:$A$250,0),MATCH('PCD non-delivery'!N$6,'Inputs - Allowed'!$AI$6:$AT$6,0)),0)</f>
        <v>0</v>
      </c>
      <c r="O25" s="116">
        <f>_xlfn.IFNA(INDEX('Inputs - Allowed'!$AI$8:$AT$250,MATCH('PCD non-delivery'!$A25,'Inputs - Allowed'!$A$8:$A$250,0),MATCH('PCD non-delivery'!O$6,'Inputs - Allowed'!$AI$6:$AT$6,0)),0)</f>
        <v>0</v>
      </c>
      <c r="P25" s="116">
        <f>_xlfn.IFNA(INDEX('Inputs - Allowed'!$AI$8:$AT$250,MATCH('PCD non-delivery'!$A25,'Inputs - Allowed'!$A$8:$A$250,0),MATCH('PCD non-delivery'!P$6,'Inputs - Allowed'!$AI$6:$AT$6,0)),0)</f>
        <v>0</v>
      </c>
      <c r="Q25" s="116">
        <f>_xlfn.IFNA(INDEX('Inputs - Allowed'!$AI$8:$AT$250,MATCH('PCD non-delivery'!$A25,'Inputs - Allowed'!$A$8:$A$250,0),MATCH('PCD non-delivery'!Q$6,'Inputs - Allowed'!$AI$6:$AT$6,0)),0)</f>
        <v>0</v>
      </c>
      <c r="R25" s="116">
        <f>_xlfn.IFNA(INDEX('Inputs - Allowed'!$AI$8:$AT$250,MATCH('PCD non-delivery'!$A25,'Inputs - Allowed'!$A$8:$A$250,0),MATCH('PCD non-delivery'!R$6,'Inputs - Allowed'!$AI$6:$AT$6,0)),0)</f>
        <v>0</v>
      </c>
      <c r="S25" s="116">
        <f>_xlfn.IFNA(INDEX('Inputs - Allowed'!$AI$8:$AT$250,MATCH('PCD non-delivery'!$A25,'Inputs - Allowed'!$A$8:$A$250,0),MATCH('PCD non-delivery'!S$6,'Inputs - Allowed'!$AI$6:$AT$6,0)),0)</f>
        <v>0</v>
      </c>
      <c r="T25" s="116">
        <f>_xlfn.IFNA(INDEX('Inputs - Allowed'!$AI$8:$AT$250,MATCH('PCD non-delivery'!$A25,'Inputs - Allowed'!$A$8:$A$250,0),MATCH('PCD non-delivery'!T$6,'Inputs - Allowed'!$AI$6:$AT$6,0)),0)</f>
        <v>0</v>
      </c>
      <c r="U25" s="116">
        <f>_xlfn.IFNA(INDEX('Inputs - Allowed'!$AI$8:$AT$250,MATCH('PCD non-delivery'!$A25,'Inputs - Allowed'!$A$8:$A$250,0),MATCH('PCD non-delivery'!U$6,'Inputs - Allowed'!$AI$6:$AT$6,0)),0)</f>
        <v>0</v>
      </c>
      <c r="V25" s="116">
        <f>_xlfn.IFNA(INDEX('Inputs - Allowed'!$AI$8:$AT$250,MATCH('PCD non-delivery'!$A25,'Inputs - Allowed'!$A$8:$A$250,0),MATCH('PCD non-delivery'!V$6,'Inputs - Allowed'!$AI$6:$AT$6,0)),0)</f>
        <v>0</v>
      </c>
      <c r="W25" s="116">
        <f>_xlfn.IFNA(INDEX('Inputs - Allowed'!$AI$8:$AT$250,MATCH('PCD non-delivery'!$A25,'Inputs - Allowed'!$A$8:$A$250,0),MATCH('PCD non-delivery'!W$6,'Inputs - Allowed'!$AI$6:$AT$6,0)),0)</f>
        <v>0</v>
      </c>
      <c r="X25" s="116">
        <f>_xlfn.IFNA(INDEX('Inputs - Allowed'!$AI$8:$AT$250,MATCH('PCD non-delivery'!$A25,'Inputs - Allowed'!$A$8:$A$250,0),MATCH('PCD non-delivery'!X$6,'Inputs - Allowed'!$AI$6:$AT$6,0)),0)</f>
        <v>0</v>
      </c>
      <c r="Z25" s="76"/>
      <c r="AA25" s="76"/>
      <c r="AB25" s="116">
        <f t="shared" si="4"/>
        <v>0</v>
      </c>
      <c r="AC25" s="116">
        <f t="shared" si="0"/>
        <v>0</v>
      </c>
      <c r="AD25" s="116">
        <f t="shared" si="1"/>
        <v>0</v>
      </c>
      <c r="AE25" s="116">
        <f t="shared" si="2"/>
        <v>0</v>
      </c>
      <c r="AF25" s="116">
        <f t="shared" si="5"/>
        <v>0</v>
      </c>
      <c r="AG25" s="76"/>
      <c r="AH25" s="76"/>
      <c r="AI25" s="76"/>
      <c r="AJ25" s="76"/>
      <c r="AK25" s="76"/>
    </row>
    <row r="26" spans="1:37">
      <c r="A26" s="6"/>
      <c r="B26" s="36"/>
      <c r="C26" s="36"/>
      <c r="D26" s="36"/>
      <c r="E26" s="36">
        <f>_xlfn.IFNA(INDEX('Inputs - Allowed'!$B$8:$AH$250,MATCH('PCD non-delivery'!$A26,'Inputs - Allowed'!$A$8:$A$250,0),MATCH('PCD non-delivery'!E$6,'Inputs - Allowed'!$B$6:$AY$6,0)),0)</f>
        <v>0</v>
      </c>
      <c r="F26" s="36">
        <f>_xlfn.IFNA(INDEX('Inputs - Allowed'!$B$8:$AH$250,MATCH('PCD non-delivery'!$A26,'Inputs - Allowed'!$A$8:$A$250,0),MATCH('PCD non-delivery'!F$6,'Inputs - Allowed'!$B$6:$AY$6,0)),0)</f>
        <v>0</v>
      </c>
      <c r="G26" s="36">
        <f>_xlfn.IFNA(INDEX('Inputs - Allowed'!$B$8:$AH$250,MATCH('PCD non-delivery'!$A26,'Inputs - Allowed'!$A$8:$A$250,0),MATCH('PCD non-delivery'!G$6,'Inputs - Allowed'!$B$6:$AY$6,0)),0)</f>
        <v>0</v>
      </c>
      <c r="H26" s="36">
        <f>_xlfn.IFNA(INDEX('Inputs - Allowed'!$B$8:$AH$250,MATCH('PCD non-delivery'!$A26,'Inputs - Allowed'!$A$8:$A$250,0),MATCH('PCD non-delivery'!H$6,'Inputs - Allowed'!$B$6:$AY$6,0)),0)</f>
        <v>0</v>
      </c>
      <c r="I26" s="36">
        <f>_xlfn.IFNA(INDEX('Inputs - Allowed'!$B$8:$AH$250,MATCH('PCD non-delivery'!$A26,'Inputs - Allowed'!$A$8:$A$250,0),MATCH('PCD non-delivery'!I$6,'Inputs - Allowed'!$B$6:$AY$6,0)),0)</f>
        <v>0</v>
      </c>
      <c r="J26" s="65">
        <f>IF(I26="N",0,_xlfn.IFNA(INDEX('Inputs - Allowed'!$B$8:$AH$250,MATCH('PCD non-delivery'!$A26,'Inputs - Allowed'!$A$8:$A$250,0),MATCH('PCD non-delivery'!J$6,'Inputs - Allowed'!$B$6:$AY$6,0)),0))</f>
        <v>0</v>
      </c>
      <c r="K26" s="36">
        <f>_xlfn.IFNA(INDEX('Inputs - Actual'!$I$8:$O$158,MATCH($A26,'Inputs - Actual'!$A$8:$A$158,0),MATCH(K$6,'Inputs - Actual'!$I$6:$O$6,0))-INDEX('Inputs - Allowed'!$V$8:$AB$158,MATCH($A26,'Inputs - Allowed'!$A$8:$A$158,0),MATCH(K$6,'Inputs - Allowed'!$V$6:$AB$6,0)),0)</f>
        <v>0</v>
      </c>
      <c r="L26" s="59">
        <f>IF('Inputs - Allowed'!I26="Y", 0, IF(I26="Y",MIN(0,K26),MIN(0,K26*J26*10^-6)))</f>
        <v>0</v>
      </c>
      <c r="M26" s="116">
        <f>_xlfn.IFNA(INDEX('Inputs - Allowed'!$AI$8:$AT$250,MATCH('PCD non-delivery'!$A26,'Inputs - Allowed'!$A$8:$A$250,0),MATCH('PCD non-delivery'!M$6,'Inputs - Allowed'!$AI$6:$AT$6,0)),0)</f>
        <v>0</v>
      </c>
      <c r="N26" s="116">
        <f>_xlfn.IFNA(INDEX('Inputs - Allowed'!$AI$8:$AT$250,MATCH('PCD non-delivery'!$A26,'Inputs - Allowed'!$A$8:$A$250,0),MATCH('PCD non-delivery'!N$6,'Inputs - Allowed'!$AI$6:$AT$6,0)),0)</f>
        <v>0</v>
      </c>
      <c r="O26" s="116">
        <f>_xlfn.IFNA(INDEX('Inputs - Allowed'!$AI$8:$AT$250,MATCH('PCD non-delivery'!$A26,'Inputs - Allowed'!$A$8:$A$250,0),MATCH('PCD non-delivery'!O$6,'Inputs - Allowed'!$AI$6:$AT$6,0)),0)</f>
        <v>0</v>
      </c>
      <c r="P26" s="116">
        <f>_xlfn.IFNA(INDEX('Inputs - Allowed'!$AI$8:$AT$250,MATCH('PCD non-delivery'!$A26,'Inputs - Allowed'!$A$8:$A$250,0),MATCH('PCD non-delivery'!P$6,'Inputs - Allowed'!$AI$6:$AT$6,0)),0)</f>
        <v>0</v>
      </c>
      <c r="Q26" s="116">
        <f>_xlfn.IFNA(INDEX('Inputs - Allowed'!$AI$8:$AT$250,MATCH('PCD non-delivery'!$A26,'Inputs - Allowed'!$A$8:$A$250,0),MATCH('PCD non-delivery'!Q$6,'Inputs - Allowed'!$AI$6:$AT$6,0)),0)</f>
        <v>0</v>
      </c>
      <c r="R26" s="116">
        <f>_xlfn.IFNA(INDEX('Inputs - Allowed'!$AI$8:$AT$250,MATCH('PCD non-delivery'!$A26,'Inputs - Allowed'!$A$8:$A$250,0),MATCH('PCD non-delivery'!R$6,'Inputs - Allowed'!$AI$6:$AT$6,0)),0)</f>
        <v>0</v>
      </c>
      <c r="S26" s="116">
        <f>_xlfn.IFNA(INDEX('Inputs - Allowed'!$AI$8:$AT$250,MATCH('PCD non-delivery'!$A26,'Inputs - Allowed'!$A$8:$A$250,0),MATCH('PCD non-delivery'!S$6,'Inputs - Allowed'!$AI$6:$AT$6,0)),0)</f>
        <v>0</v>
      </c>
      <c r="T26" s="116">
        <f>_xlfn.IFNA(INDEX('Inputs - Allowed'!$AI$8:$AT$250,MATCH('PCD non-delivery'!$A26,'Inputs - Allowed'!$A$8:$A$250,0),MATCH('PCD non-delivery'!T$6,'Inputs - Allowed'!$AI$6:$AT$6,0)),0)</f>
        <v>0</v>
      </c>
      <c r="U26" s="116">
        <f>_xlfn.IFNA(INDEX('Inputs - Allowed'!$AI$8:$AT$250,MATCH('PCD non-delivery'!$A26,'Inputs - Allowed'!$A$8:$A$250,0),MATCH('PCD non-delivery'!U$6,'Inputs - Allowed'!$AI$6:$AT$6,0)),0)</f>
        <v>0</v>
      </c>
      <c r="V26" s="116">
        <f>_xlfn.IFNA(INDEX('Inputs - Allowed'!$AI$8:$AT$250,MATCH('PCD non-delivery'!$A26,'Inputs - Allowed'!$A$8:$A$250,0),MATCH('PCD non-delivery'!V$6,'Inputs - Allowed'!$AI$6:$AT$6,0)),0)</f>
        <v>0</v>
      </c>
      <c r="W26" s="116">
        <f>_xlfn.IFNA(INDEX('Inputs - Allowed'!$AI$8:$AT$250,MATCH('PCD non-delivery'!$A26,'Inputs - Allowed'!$A$8:$A$250,0),MATCH('PCD non-delivery'!W$6,'Inputs - Allowed'!$AI$6:$AT$6,0)),0)</f>
        <v>0</v>
      </c>
      <c r="X26" s="116">
        <f>_xlfn.IFNA(INDEX('Inputs - Allowed'!$AI$8:$AT$250,MATCH('PCD non-delivery'!$A26,'Inputs - Allowed'!$A$8:$A$250,0),MATCH('PCD non-delivery'!X$6,'Inputs - Allowed'!$AI$6:$AT$6,0)),0)</f>
        <v>0</v>
      </c>
      <c r="Z26" s="76"/>
      <c r="AA26" s="76"/>
      <c r="AB26" s="116">
        <f t="shared" si="4"/>
        <v>0</v>
      </c>
      <c r="AC26" s="116">
        <f t="shared" si="0"/>
        <v>0</v>
      </c>
      <c r="AD26" s="116">
        <f t="shared" si="1"/>
        <v>0</v>
      </c>
      <c r="AE26" s="116">
        <f t="shared" si="2"/>
        <v>0</v>
      </c>
      <c r="AF26" s="116">
        <f t="shared" si="5"/>
        <v>0</v>
      </c>
      <c r="AG26" s="76"/>
      <c r="AH26" s="76"/>
      <c r="AI26" s="76"/>
      <c r="AJ26" s="76"/>
      <c r="AK26" s="76"/>
    </row>
    <row r="27" spans="1:37">
      <c r="A27" s="6"/>
      <c r="B27" s="36"/>
      <c r="C27" s="36"/>
      <c r="D27" s="36"/>
      <c r="E27" s="36">
        <f>_xlfn.IFNA(INDEX('Inputs - Allowed'!$B$8:$AH$250,MATCH('PCD non-delivery'!$A27,'Inputs - Allowed'!$A$8:$A$250,0),MATCH('PCD non-delivery'!E$6,'Inputs - Allowed'!$B$6:$AY$6,0)),0)</f>
        <v>0</v>
      </c>
      <c r="F27" s="36">
        <f>_xlfn.IFNA(INDEX('Inputs - Allowed'!$B$8:$AH$250,MATCH('PCD non-delivery'!$A27,'Inputs - Allowed'!$A$8:$A$250,0),MATCH('PCD non-delivery'!F$6,'Inputs - Allowed'!$B$6:$AY$6,0)),0)</f>
        <v>0</v>
      </c>
      <c r="G27" s="36">
        <f>_xlfn.IFNA(INDEX('Inputs - Allowed'!$B$8:$AH$250,MATCH('PCD non-delivery'!$A27,'Inputs - Allowed'!$A$8:$A$250,0),MATCH('PCD non-delivery'!G$6,'Inputs - Allowed'!$B$6:$AY$6,0)),0)</f>
        <v>0</v>
      </c>
      <c r="H27" s="36">
        <f>_xlfn.IFNA(INDEX('Inputs - Allowed'!$B$8:$AH$250,MATCH('PCD non-delivery'!$A27,'Inputs - Allowed'!$A$8:$A$250,0),MATCH('PCD non-delivery'!H$6,'Inputs - Allowed'!$B$6:$AY$6,0)),0)</f>
        <v>0</v>
      </c>
      <c r="I27" s="36">
        <f>_xlfn.IFNA(INDEX('Inputs - Allowed'!$B$8:$AH$250,MATCH('PCD non-delivery'!$A27,'Inputs - Allowed'!$A$8:$A$250,0),MATCH('PCD non-delivery'!I$6,'Inputs - Allowed'!$B$6:$AY$6,0)),0)</f>
        <v>0</v>
      </c>
      <c r="J27" s="65">
        <f>IF(I27="N",0,_xlfn.IFNA(INDEX('Inputs - Allowed'!$B$8:$AH$250,MATCH('PCD non-delivery'!$A27,'Inputs - Allowed'!$A$8:$A$250,0),MATCH('PCD non-delivery'!J$6,'Inputs - Allowed'!$B$6:$AY$6,0)),0))</f>
        <v>0</v>
      </c>
      <c r="K27" s="36">
        <f>_xlfn.IFNA(INDEX('Inputs - Actual'!$I$8:$O$158,MATCH($A27,'Inputs - Actual'!$A$8:$A$158,0),MATCH(K$6,'Inputs - Actual'!$I$6:$O$6,0))-INDEX('Inputs - Allowed'!$V$8:$AB$158,MATCH($A27,'Inputs - Allowed'!$A$8:$A$158,0),MATCH(K$6,'Inputs - Allowed'!$V$6:$AB$6,0)),0)</f>
        <v>0</v>
      </c>
      <c r="L27" s="59">
        <f>IF('Inputs - Allowed'!I27="Y", 0, IF(I27="Y",MIN(0,K27),MIN(0,K27*J27*10^-6)))</f>
        <v>0</v>
      </c>
      <c r="M27" s="116">
        <f>_xlfn.IFNA(INDEX('Inputs - Allowed'!$AI$8:$AT$250,MATCH('PCD non-delivery'!$A27,'Inputs - Allowed'!$A$8:$A$250,0),MATCH('PCD non-delivery'!M$6,'Inputs - Allowed'!$AI$6:$AT$6,0)),0)</f>
        <v>0</v>
      </c>
      <c r="N27" s="116">
        <f>_xlfn.IFNA(INDEX('Inputs - Allowed'!$AI$8:$AT$250,MATCH('PCD non-delivery'!$A27,'Inputs - Allowed'!$A$8:$A$250,0),MATCH('PCD non-delivery'!N$6,'Inputs - Allowed'!$AI$6:$AT$6,0)),0)</f>
        <v>0</v>
      </c>
      <c r="O27" s="116">
        <f>_xlfn.IFNA(INDEX('Inputs - Allowed'!$AI$8:$AT$250,MATCH('PCD non-delivery'!$A27,'Inputs - Allowed'!$A$8:$A$250,0),MATCH('PCD non-delivery'!O$6,'Inputs - Allowed'!$AI$6:$AT$6,0)),0)</f>
        <v>0</v>
      </c>
      <c r="P27" s="116">
        <f>_xlfn.IFNA(INDEX('Inputs - Allowed'!$AI$8:$AT$250,MATCH('PCD non-delivery'!$A27,'Inputs - Allowed'!$A$8:$A$250,0),MATCH('PCD non-delivery'!P$6,'Inputs - Allowed'!$AI$6:$AT$6,0)),0)</f>
        <v>0</v>
      </c>
      <c r="Q27" s="116">
        <f>_xlfn.IFNA(INDEX('Inputs - Allowed'!$AI$8:$AT$250,MATCH('PCD non-delivery'!$A27,'Inputs - Allowed'!$A$8:$A$250,0),MATCH('PCD non-delivery'!Q$6,'Inputs - Allowed'!$AI$6:$AT$6,0)),0)</f>
        <v>0</v>
      </c>
      <c r="R27" s="116">
        <f>_xlfn.IFNA(INDEX('Inputs - Allowed'!$AI$8:$AT$250,MATCH('PCD non-delivery'!$A27,'Inputs - Allowed'!$A$8:$A$250,0),MATCH('PCD non-delivery'!R$6,'Inputs - Allowed'!$AI$6:$AT$6,0)),0)</f>
        <v>0</v>
      </c>
      <c r="S27" s="116">
        <f>_xlfn.IFNA(INDEX('Inputs - Allowed'!$AI$8:$AT$250,MATCH('PCD non-delivery'!$A27,'Inputs - Allowed'!$A$8:$A$250,0),MATCH('PCD non-delivery'!S$6,'Inputs - Allowed'!$AI$6:$AT$6,0)),0)</f>
        <v>0</v>
      </c>
      <c r="T27" s="116">
        <f>_xlfn.IFNA(INDEX('Inputs - Allowed'!$AI$8:$AT$250,MATCH('PCD non-delivery'!$A27,'Inputs - Allowed'!$A$8:$A$250,0),MATCH('PCD non-delivery'!T$6,'Inputs - Allowed'!$AI$6:$AT$6,0)),0)</f>
        <v>0</v>
      </c>
      <c r="U27" s="116">
        <f>_xlfn.IFNA(INDEX('Inputs - Allowed'!$AI$8:$AT$250,MATCH('PCD non-delivery'!$A27,'Inputs - Allowed'!$A$8:$A$250,0),MATCH('PCD non-delivery'!U$6,'Inputs - Allowed'!$AI$6:$AT$6,0)),0)</f>
        <v>0</v>
      </c>
      <c r="V27" s="116">
        <f>_xlfn.IFNA(INDEX('Inputs - Allowed'!$AI$8:$AT$250,MATCH('PCD non-delivery'!$A27,'Inputs - Allowed'!$A$8:$A$250,0),MATCH('PCD non-delivery'!V$6,'Inputs - Allowed'!$AI$6:$AT$6,0)),0)</f>
        <v>0</v>
      </c>
      <c r="W27" s="116">
        <f>_xlfn.IFNA(INDEX('Inputs - Allowed'!$AI$8:$AT$250,MATCH('PCD non-delivery'!$A27,'Inputs - Allowed'!$A$8:$A$250,0),MATCH('PCD non-delivery'!W$6,'Inputs - Allowed'!$AI$6:$AT$6,0)),0)</f>
        <v>0</v>
      </c>
      <c r="X27" s="116">
        <f>_xlfn.IFNA(INDEX('Inputs - Allowed'!$AI$8:$AT$250,MATCH('PCD non-delivery'!$A27,'Inputs - Allowed'!$A$8:$A$250,0),MATCH('PCD non-delivery'!X$6,'Inputs - Allowed'!$AI$6:$AT$6,0)),0)</f>
        <v>0</v>
      </c>
      <c r="Z27" s="76"/>
      <c r="AA27" s="76"/>
      <c r="AB27" s="116">
        <f t="shared" si="4"/>
        <v>0</v>
      </c>
      <c r="AC27" s="116">
        <f t="shared" si="0"/>
        <v>0</v>
      </c>
      <c r="AD27" s="116">
        <f t="shared" si="1"/>
        <v>0</v>
      </c>
      <c r="AE27" s="116">
        <f t="shared" si="2"/>
        <v>0</v>
      </c>
      <c r="AF27" s="116">
        <f t="shared" si="5"/>
        <v>0</v>
      </c>
      <c r="AG27" s="76"/>
      <c r="AH27" s="76"/>
      <c r="AI27" s="76"/>
      <c r="AJ27" s="76"/>
      <c r="AK27" s="76"/>
    </row>
    <row r="28" spans="1:37">
      <c r="A28" s="6"/>
      <c r="B28" s="36"/>
      <c r="C28" s="36"/>
      <c r="D28" s="36"/>
      <c r="E28" s="36">
        <f>_xlfn.IFNA(INDEX('Inputs - Allowed'!$B$8:$AH$250,MATCH('PCD non-delivery'!$A28,'Inputs - Allowed'!$A$8:$A$250,0),MATCH('PCD non-delivery'!E$6,'Inputs - Allowed'!$B$6:$AY$6,0)),0)</f>
        <v>0</v>
      </c>
      <c r="F28" s="36">
        <f>_xlfn.IFNA(INDEX('Inputs - Allowed'!$B$8:$AH$250,MATCH('PCD non-delivery'!$A28,'Inputs - Allowed'!$A$8:$A$250,0),MATCH('PCD non-delivery'!F$6,'Inputs - Allowed'!$B$6:$AY$6,0)),0)</f>
        <v>0</v>
      </c>
      <c r="G28" s="36">
        <f>_xlfn.IFNA(INDEX('Inputs - Allowed'!$B$8:$AH$250,MATCH('PCD non-delivery'!$A28,'Inputs - Allowed'!$A$8:$A$250,0),MATCH('PCD non-delivery'!G$6,'Inputs - Allowed'!$B$6:$AY$6,0)),0)</f>
        <v>0</v>
      </c>
      <c r="H28" s="36">
        <f>_xlfn.IFNA(INDEX('Inputs - Allowed'!$B$8:$AH$250,MATCH('PCD non-delivery'!$A28,'Inputs - Allowed'!$A$8:$A$250,0),MATCH('PCD non-delivery'!H$6,'Inputs - Allowed'!$B$6:$AY$6,0)),0)</f>
        <v>0</v>
      </c>
      <c r="I28" s="36">
        <f>_xlfn.IFNA(INDEX('Inputs - Allowed'!$B$8:$AH$250,MATCH('PCD non-delivery'!$A28,'Inputs - Allowed'!$A$8:$A$250,0),MATCH('PCD non-delivery'!I$6,'Inputs - Allowed'!$B$6:$AY$6,0)),0)</f>
        <v>0</v>
      </c>
      <c r="J28" s="65">
        <f>IF(I28="N",0,_xlfn.IFNA(INDEX('Inputs - Allowed'!$B$8:$AH$250,MATCH('PCD non-delivery'!$A28,'Inputs - Allowed'!$A$8:$A$250,0),MATCH('PCD non-delivery'!J$6,'Inputs - Allowed'!$B$6:$AY$6,0)),0))</f>
        <v>0</v>
      </c>
      <c r="K28" s="36">
        <f>_xlfn.IFNA(INDEX('Inputs - Actual'!$I$8:$O$158,MATCH($A28,'Inputs - Actual'!$A$8:$A$158,0),MATCH(K$6,'Inputs - Actual'!$I$6:$O$6,0))-INDEX('Inputs - Allowed'!$V$8:$AB$158,MATCH($A28,'Inputs - Allowed'!$A$8:$A$158,0),MATCH(K$6,'Inputs - Allowed'!$V$6:$AB$6,0)),0)</f>
        <v>0</v>
      </c>
      <c r="L28" s="59">
        <f>IF('Inputs - Allowed'!I28="Y", 0, IF(I28="Y",MIN(0,K28),MIN(0,K28*J28*10^-6)))</f>
        <v>0</v>
      </c>
      <c r="M28" s="116">
        <f>_xlfn.IFNA(INDEX('Inputs - Allowed'!$AI$8:$AT$250,MATCH('PCD non-delivery'!$A28,'Inputs - Allowed'!$A$8:$A$250,0),MATCH('PCD non-delivery'!M$6,'Inputs - Allowed'!$AI$6:$AT$6,0)),0)</f>
        <v>0</v>
      </c>
      <c r="N28" s="116">
        <f>_xlfn.IFNA(INDEX('Inputs - Allowed'!$AI$8:$AT$250,MATCH('PCD non-delivery'!$A28,'Inputs - Allowed'!$A$8:$A$250,0),MATCH('PCD non-delivery'!N$6,'Inputs - Allowed'!$AI$6:$AT$6,0)),0)</f>
        <v>0</v>
      </c>
      <c r="O28" s="116">
        <f>_xlfn.IFNA(INDEX('Inputs - Allowed'!$AI$8:$AT$250,MATCH('PCD non-delivery'!$A28,'Inputs - Allowed'!$A$8:$A$250,0),MATCH('PCD non-delivery'!O$6,'Inputs - Allowed'!$AI$6:$AT$6,0)),0)</f>
        <v>0</v>
      </c>
      <c r="P28" s="116">
        <f>_xlfn.IFNA(INDEX('Inputs - Allowed'!$AI$8:$AT$250,MATCH('PCD non-delivery'!$A28,'Inputs - Allowed'!$A$8:$A$250,0),MATCH('PCD non-delivery'!P$6,'Inputs - Allowed'!$AI$6:$AT$6,0)),0)</f>
        <v>0</v>
      </c>
      <c r="Q28" s="116">
        <f>_xlfn.IFNA(INDEX('Inputs - Allowed'!$AI$8:$AT$250,MATCH('PCD non-delivery'!$A28,'Inputs - Allowed'!$A$8:$A$250,0),MATCH('PCD non-delivery'!Q$6,'Inputs - Allowed'!$AI$6:$AT$6,0)),0)</f>
        <v>0</v>
      </c>
      <c r="R28" s="116">
        <f>_xlfn.IFNA(INDEX('Inputs - Allowed'!$AI$8:$AT$250,MATCH('PCD non-delivery'!$A28,'Inputs - Allowed'!$A$8:$A$250,0),MATCH('PCD non-delivery'!R$6,'Inputs - Allowed'!$AI$6:$AT$6,0)),0)</f>
        <v>0</v>
      </c>
      <c r="S28" s="116">
        <f>_xlfn.IFNA(INDEX('Inputs - Allowed'!$AI$8:$AT$250,MATCH('PCD non-delivery'!$A28,'Inputs - Allowed'!$A$8:$A$250,0),MATCH('PCD non-delivery'!S$6,'Inputs - Allowed'!$AI$6:$AT$6,0)),0)</f>
        <v>0</v>
      </c>
      <c r="T28" s="116">
        <f>_xlfn.IFNA(INDEX('Inputs - Allowed'!$AI$8:$AT$250,MATCH('PCD non-delivery'!$A28,'Inputs - Allowed'!$A$8:$A$250,0),MATCH('PCD non-delivery'!T$6,'Inputs - Allowed'!$AI$6:$AT$6,0)),0)</f>
        <v>0</v>
      </c>
      <c r="U28" s="116">
        <f>_xlfn.IFNA(INDEX('Inputs - Allowed'!$AI$8:$AT$250,MATCH('PCD non-delivery'!$A28,'Inputs - Allowed'!$A$8:$A$250,0),MATCH('PCD non-delivery'!U$6,'Inputs - Allowed'!$AI$6:$AT$6,0)),0)</f>
        <v>0</v>
      </c>
      <c r="V28" s="116">
        <f>_xlfn.IFNA(INDEX('Inputs - Allowed'!$AI$8:$AT$250,MATCH('PCD non-delivery'!$A28,'Inputs - Allowed'!$A$8:$A$250,0),MATCH('PCD non-delivery'!V$6,'Inputs - Allowed'!$AI$6:$AT$6,0)),0)</f>
        <v>0</v>
      </c>
      <c r="W28" s="116">
        <f>_xlfn.IFNA(INDEX('Inputs - Allowed'!$AI$8:$AT$250,MATCH('PCD non-delivery'!$A28,'Inputs - Allowed'!$A$8:$A$250,0),MATCH('PCD non-delivery'!W$6,'Inputs - Allowed'!$AI$6:$AT$6,0)),0)</f>
        <v>0</v>
      </c>
      <c r="X28" s="116">
        <f>_xlfn.IFNA(INDEX('Inputs - Allowed'!$AI$8:$AT$250,MATCH('PCD non-delivery'!$A28,'Inputs - Allowed'!$A$8:$A$250,0),MATCH('PCD non-delivery'!X$6,'Inputs - Allowed'!$AI$6:$AT$6,0)),0)</f>
        <v>0</v>
      </c>
      <c r="Z28" s="76"/>
      <c r="AA28" s="76"/>
      <c r="AB28" s="116">
        <f t="shared" si="4"/>
        <v>0</v>
      </c>
      <c r="AC28" s="116">
        <f t="shared" si="0"/>
        <v>0</v>
      </c>
      <c r="AD28" s="116">
        <f t="shared" si="1"/>
        <v>0</v>
      </c>
      <c r="AE28" s="116">
        <f t="shared" si="2"/>
        <v>0</v>
      </c>
      <c r="AF28" s="116">
        <f t="shared" si="5"/>
        <v>0</v>
      </c>
      <c r="AG28" s="76"/>
      <c r="AH28" s="76"/>
      <c r="AI28" s="76"/>
      <c r="AJ28" s="76"/>
      <c r="AK28" s="76"/>
    </row>
    <row r="29" spans="1:37">
      <c r="A29" s="6"/>
      <c r="B29" s="36"/>
      <c r="C29" s="36"/>
      <c r="D29" s="36"/>
      <c r="E29" s="36">
        <f>_xlfn.IFNA(INDEX('Inputs - Allowed'!$B$8:$AH$250,MATCH('PCD non-delivery'!$A29,'Inputs - Allowed'!$A$8:$A$250,0),MATCH('PCD non-delivery'!E$6,'Inputs - Allowed'!$B$6:$AY$6,0)),0)</f>
        <v>0</v>
      </c>
      <c r="F29" s="36">
        <f>_xlfn.IFNA(INDEX('Inputs - Allowed'!$B$8:$AH$250,MATCH('PCD non-delivery'!$A29,'Inputs - Allowed'!$A$8:$A$250,0),MATCH('PCD non-delivery'!F$6,'Inputs - Allowed'!$B$6:$AY$6,0)),0)</f>
        <v>0</v>
      </c>
      <c r="G29" s="36">
        <f>_xlfn.IFNA(INDEX('Inputs - Allowed'!$B$8:$AH$250,MATCH('PCD non-delivery'!$A29,'Inputs - Allowed'!$A$8:$A$250,0),MATCH('PCD non-delivery'!G$6,'Inputs - Allowed'!$B$6:$AY$6,0)),0)</f>
        <v>0</v>
      </c>
      <c r="H29" s="36">
        <f>_xlfn.IFNA(INDEX('Inputs - Allowed'!$B$8:$AH$250,MATCH('PCD non-delivery'!$A29,'Inputs - Allowed'!$A$8:$A$250,0),MATCH('PCD non-delivery'!H$6,'Inputs - Allowed'!$B$6:$AY$6,0)),0)</f>
        <v>0</v>
      </c>
      <c r="I29" s="36">
        <f>_xlfn.IFNA(INDEX('Inputs - Allowed'!$B$8:$AH$250,MATCH('PCD non-delivery'!$A29,'Inputs - Allowed'!$A$8:$A$250,0),MATCH('PCD non-delivery'!I$6,'Inputs - Allowed'!$B$6:$AY$6,0)),0)</f>
        <v>0</v>
      </c>
      <c r="J29" s="65">
        <f>IF(I29="N",0,_xlfn.IFNA(INDEX('Inputs - Allowed'!$B$8:$AH$250,MATCH('PCD non-delivery'!$A29,'Inputs - Allowed'!$A$8:$A$250,0),MATCH('PCD non-delivery'!J$6,'Inputs - Allowed'!$B$6:$AY$6,0)),0))</f>
        <v>0</v>
      </c>
      <c r="K29" s="36">
        <f>_xlfn.IFNA(INDEX('Inputs - Actual'!$I$8:$O$158,MATCH($A29,'Inputs - Actual'!$A$8:$A$158,0),MATCH(K$6,'Inputs - Actual'!$I$6:$O$6,0))-INDEX('Inputs - Allowed'!$V$8:$AB$158,MATCH($A29,'Inputs - Allowed'!$A$8:$A$158,0),MATCH(K$6,'Inputs - Allowed'!$V$6:$AB$6,0)),0)</f>
        <v>0</v>
      </c>
      <c r="L29" s="59">
        <f>IF('Inputs - Allowed'!I29="Y", 0, IF(I29="Y",MIN(0,K29),MIN(0,K29*J29*10^-6)))</f>
        <v>0</v>
      </c>
      <c r="M29" s="116">
        <f>_xlfn.IFNA(INDEX('Inputs - Allowed'!$AI$8:$AT$250,MATCH('PCD non-delivery'!$A29,'Inputs - Allowed'!$A$8:$A$250,0),MATCH('PCD non-delivery'!M$6,'Inputs - Allowed'!$AI$6:$AT$6,0)),0)</f>
        <v>0</v>
      </c>
      <c r="N29" s="116">
        <f>_xlfn.IFNA(INDEX('Inputs - Allowed'!$AI$8:$AT$250,MATCH('PCD non-delivery'!$A29,'Inputs - Allowed'!$A$8:$A$250,0),MATCH('PCD non-delivery'!N$6,'Inputs - Allowed'!$AI$6:$AT$6,0)),0)</f>
        <v>0</v>
      </c>
      <c r="O29" s="116">
        <f>_xlfn.IFNA(INDEX('Inputs - Allowed'!$AI$8:$AT$250,MATCH('PCD non-delivery'!$A29,'Inputs - Allowed'!$A$8:$A$250,0),MATCH('PCD non-delivery'!O$6,'Inputs - Allowed'!$AI$6:$AT$6,0)),0)</f>
        <v>0</v>
      </c>
      <c r="P29" s="116">
        <f>_xlfn.IFNA(INDEX('Inputs - Allowed'!$AI$8:$AT$250,MATCH('PCD non-delivery'!$A29,'Inputs - Allowed'!$A$8:$A$250,0),MATCH('PCD non-delivery'!P$6,'Inputs - Allowed'!$AI$6:$AT$6,0)),0)</f>
        <v>0</v>
      </c>
      <c r="Q29" s="116">
        <f>_xlfn.IFNA(INDEX('Inputs - Allowed'!$AI$8:$AT$250,MATCH('PCD non-delivery'!$A29,'Inputs - Allowed'!$A$8:$A$250,0),MATCH('PCD non-delivery'!Q$6,'Inputs - Allowed'!$AI$6:$AT$6,0)),0)</f>
        <v>0</v>
      </c>
      <c r="R29" s="116">
        <f>_xlfn.IFNA(INDEX('Inputs - Allowed'!$AI$8:$AT$250,MATCH('PCD non-delivery'!$A29,'Inputs - Allowed'!$A$8:$A$250,0),MATCH('PCD non-delivery'!R$6,'Inputs - Allowed'!$AI$6:$AT$6,0)),0)</f>
        <v>0</v>
      </c>
      <c r="S29" s="116">
        <f>_xlfn.IFNA(INDEX('Inputs - Allowed'!$AI$8:$AT$250,MATCH('PCD non-delivery'!$A29,'Inputs - Allowed'!$A$8:$A$250,0),MATCH('PCD non-delivery'!S$6,'Inputs - Allowed'!$AI$6:$AT$6,0)),0)</f>
        <v>0</v>
      </c>
      <c r="T29" s="116">
        <f>_xlfn.IFNA(INDEX('Inputs - Allowed'!$AI$8:$AT$250,MATCH('PCD non-delivery'!$A29,'Inputs - Allowed'!$A$8:$A$250,0),MATCH('PCD non-delivery'!T$6,'Inputs - Allowed'!$AI$6:$AT$6,0)),0)</f>
        <v>0</v>
      </c>
      <c r="U29" s="116">
        <f>_xlfn.IFNA(INDEX('Inputs - Allowed'!$AI$8:$AT$250,MATCH('PCD non-delivery'!$A29,'Inputs - Allowed'!$A$8:$A$250,0),MATCH('PCD non-delivery'!U$6,'Inputs - Allowed'!$AI$6:$AT$6,0)),0)</f>
        <v>0</v>
      </c>
      <c r="V29" s="116">
        <f>_xlfn.IFNA(INDEX('Inputs - Allowed'!$AI$8:$AT$250,MATCH('PCD non-delivery'!$A29,'Inputs - Allowed'!$A$8:$A$250,0),MATCH('PCD non-delivery'!V$6,'Inputs - Allowed'!$AI$6:$AT$6,0)),0)</f>
        <v>0</v>
      </c>
      <c r="W29" s="116">
        <f>_xlfn.IFNA(INDEX('Inputs - Allowed'!$AI$8:$AT$250,MATCH('PCD non-delivery'!$A29,'Inputs - Allowed'!$A$8:$A$250,0),MATCH('PCD non-delivery'!W$6,'Inputs - Allowed'!$AI$6:$AT$6,0)),0)</f>
        <v>0</v>
      </c>
      <c r="X29" s="116">
        <f>_xlfn.IFNA(INDEX('Inputs - Allowed'!$AI$8:$AT$250,MATCH('PCD non-delivery'!$A29,'Inputs - Allowed'!$A$8:$A$250,0),MATCH('PCD non-delivery'!X$6,'Inputs - Allowed'!$AI$6:$AT$6,0)),0)</f>
        <v>0</v>
      </c>
      <c r="Z29" s="76"/>
      <c r="AA29" s="76"/>
      <c r="AB29" s="116">
        <f t="shared" si="4"/>
        <v>0</v>
      </c>
      <c r="AC29" s="116">
        <f t="shared" si="0"/>
        <v>0</v>
      </c>
      <c r="AD29" s="116">
        <f t="shared" si="1"/>
        <v>0</v>
      </c>
      <c r="AE29" s="116">
        <f t="shared" si="2"/>
        <v>0</v>
      </c>
      <c r="AF29" s="116">
        <f t="shared" si="5"/>
        <v>0</v>
      </c>
      <c r="AG29" s="76"/>
      <c r="AH29" s="76"/>
      <c r="AI29" s="76"/>
      <c r="AJ29" s="76"/>
      <c r="AK29" s="76"/>
    </row>
    <row r="30" spans="1:37">
      <c r="A30" s="6"/>
      <c r="B30" s="36"/>
      <c r="C30" s="36"/>
      <c r="D30" s="36"/>
      <c r="E30" s="36">
        <f>_xlfn.IFNA(INDEX('Inputs - Allowed'!$B$8:$AH$250,MATCH('PCD non-delivery'!$A30,'Inputs - Allowed'!$A$8:$A$250,0),MATCH('PCD non-delivery'!E$6,'Inputs - Allowed'!$B$6:$AY$6,0)),0)</f>
        <v>0</v>
      </c>
      <c r="F30" s="36">
        <f>_xlfn.IFNA(INDEX('Inputs - Allowed'!$B$8:$AH$250,MATCH('PCD non-delivery'!$A30,'Inputs - Allowed'!$A$8:$A$250,0),MATCH('PCD non-delivery'!F$6,'Inputs - Allowed'!$B$6:$AY$6,0)),0)</f>
        <v>0</v>
      </c>
      <c r="G30" s="36">
        <f>_xlfn.IFNA(INDEX('Inputs - Allowed'!$B$8:$AH$250,MATCH('PCD non-delivery'!$A30,'Inputs - Allowed'!$A$8:$A$250,0),MATCH('PCD non-delivery'!G$6,'Inputs - Allowed'!$B$6:$AY$6,0)),0)</f>
        <v>0</v>
      </c>
      <c r="H30" s="36">
        <f>_xlfn.IFNA(INDEX('Inputs - Allowed'!$B$8:$AH$250,MATCH('PCD non-delivery'!$A30,'Inputs - Allowed'!$A$8:$A$250,0),MATCH('PCD non-delivery'!H$6,'Inputs - Allowed'!$B$6:$AY$6,0)),0)</f>
        <v>0</v>
      </c>
      <c r="I30" s="36">
        <f>_xlfn.IFNA(INDEX('Inputs - Allowed'!$B$8:$AH$250,MATCH('PCD non-delivery'!$A30,'Inputs - Allowed'!$A$8:$A$250,0),MATCH('PCD non-delivery'!I$6,'Inputs - Allowed'!$B$6:$AY$6,0)),0)</f>
        <v>0</v>
      </c>
      <c r="J30" s="65">
        <f>IF(I30="N",0,_xlfn.IFNA(INDEX('Inputs - Allowed'!$B$8:$AH$250,MATCH('PCD non-delivery'!$A30,'Inputs - Allowed'!$A$8:$A$250,0),MATCH('PCD non-delivery'!J$6,'Inputs - Allowed'!$B$6:$AY$6,0)),0))</f>
        <v>0</v>
      </c>
      <c r="K30" s="36">
        <f>_xlfn.IFNA(INDEX('Inputs - Actual'!$I$8:$O$158,MATCH($A30,'Inputs - Actual'!$A$8:$A$158,0),MATCH(K$6,'Inputs - Actual'!$I$6:$O$6,0))-INDEX('Inputs - Allowed'!$V$8:$AB$158,MATCH($A30,'Inputs - Allowed'!$A$8:$A$158,0),MATCH(K$6,'Inputs - Allowed'!$V$6:$AB$6,0)),0)</f>
        <v>0</v>
      </c>
      <c r="L30" s="59">
        <f>IF('Inputs - Allowed'!I30="Y", 0, IF(I30="Y",MIN(0,K30),MIN(0,K30*J30*10^-6)))</f>
        <v>0</v>
      </c>
      <c r="M30" s="116">
        <f>_xlfn.IFNA(INDEX('Inputs - Allowed'!$AI$8:$AT$250,MATCH('PCD non-delivery'!$A30,'Inputs - Allowed'!$A$8:$A$250,0),MATCH('PCD non-delivery'!M$6,'Inputs - Allowed'!$AI$6:$AT$6,0)),0)</f>
        <v>0</v>
      </c>
      <c r="N30" s="116">
        <f>_xlfn.IFNA(INDEX('Inputs - Allowed'!$AI$8:$AT$250,MATCH('PCD non-delivery'!$A30,'Inputs - Allowed'!$A$8:$A$250,0),MATCH('PCD non-delivery'!N$6,'Inputs - Allowed'!$AI$6:$AT$6,0)),0)</f>
        <v>0</v>
      </c>
      <c r="O30" s="116">
        <f>_xlfn.IFNA(INDEX('Inputs - Allowed'!$AI$8:$AT$250,MATCH('PCD non-delivery'!$A30,'Inputs - Allowed'!$A$8:$A$250,0),MATCH('PCD non-delivery'!O$6,'Inputs - Allowed'!$AI$6:$AT$6,0)),0)</f>
        <v>0</v>
      </c>
      <c r="P30" s="116">
        <f>_xlfn.IFNA(INDEX('Inputs - Allowed'!$AI$8:$AT$250,MATCH('PCD non-delivery'!$A30,'Inputs - Allowed'!$A$8:$A$250,0),MATCH('PCD non-delivery'!P$6,'Inputs - Allowed'!$AI$6:$AT$6,0)),0)</f>
        <v>0</v>
      </c>
      <c r="Q30" s="116">
        <f>_xlfn.IFNA(INDEX('Inputs - Allowed'!$AI$8:$AT$250,MATCH('PCD non-delivery'!$A30,'Inputs - Allowed'!$A$8:$A$250,0),MATCH('PCD non-delivery'!Q$6,'Inputs - Allowed'!$AI$6:$AT$6,0)),0)</f>
        <v>0</v>
      </c>
      <c r="R30" s="116">
        <f>_xlfn.IFNA(INDEX('Inputs - Allowed'!$AI$8:$AT$250,MATCH('PCD non-delivery'!$A30,'Inputs - Allowed'!$A$8:$A$250,0),MATCH('PCD non-delivery'!R$6,'Inputs - Allowed'!$AI$6:$AT$6,0)),0)</f>
        <v>0</v>
      </c>
      <c r="S30" s="116">
        <f>_xlfn.IFNA(INDEX('Inputs - Allowed'!$AI$8:$AT$250,MATCH('PCD non-delivery'!$A30,'Inputs - Allowed'!$A$8:$A$250,0),MATCH('PCD non-delivery'!S$6,'Inputs - Allowed'!$AI$6:$AT$6,0)),0)</f>
        <v>0</v>
      </c>
      <c r="T30" s="116">
        <f>_xlfn.IFNA(INDEX('Inputs - Allowed'!$AI$8:$AT$250,MATCH('PCD non-delivery'!$A30,'Inputs - Allowed'!$A$8:$A$250,0),MATCH('PCD non-delivery'!T$6,'Inputs - Allowed'!$AI$6:$AT$6,0)),0)</f>
        <v>0</v>
      </c>
      <c r="U30" s="116">
        <f>_xlfn.IFNA(INDEX('Inputs - Allowed'!$AI$8:$AT$250,MATCH('PCD non-delivery'!$A30,'Inputs - Allowed'!$A$8:$A$250,0),MATCH('PCD non-delivery'!U$6,'Inputs - Allowed'!$AI$6:$AT$6,0)),0)</f>
        <v>0</v>
      </c>
      <c r="V30" s="116">
        <f>_xlfn.IFNA(INDEX('Inputs - Allowed'!$AI$8:$AT$250,MATCH('PCD non-delivery'!$A30,'Inputs - Allowed'!$A$8:$A$250,0),MATCH('PCD non-delivery'!V$6,'Inputs - Allowed'!$AI$6:$AT$6,0)),0)</f>
        <v>0</v>
      </c>
      <c r="W30" s="116">
        <f>_xlfn.IFNA(INDEX('Inputs - Allowed'!$AI$8:$AT$250,MATCH('PCD non-delivery'!$A30,'Inputs - Allowed'!$A$8:$A$250,0),MATCH('PCD non-delivery'!W$6,'Inputs - Allowed'!$AI$6:$AT$6,0)),0)</f>
        <v>0</v>
      </c>
      <c r="X30" s="116">
        <f>_xlfn.IFNA(INDEX('Inputs - Allowed'!$AI$8:$AT$250,MATCH('PCD non-delivery'!$A30,'Inputs - Allowed'!$A$8:$A$250,0),MATCH('PCD non-delivery'!X$6,'Inputs - Allowed'!$AI$6:$AT$6,0)),0)</f>
        <v>0</v>
      </c>
      <c r="Z30" s="76"/>
      <c r="AA30" s="76"/>
      <c r="AB30" s="116">
        <f t="shared" si="4"/>
        <v>0</v>
      </c>
      <c r="AC30" s="116">
        <f t="shared" si="0"/>
        <v>0</v>
      </c>
      <c r="AD30" s="116">
        <f t="shared" si="1"/>
        <v>0</v>
      </c>
      <c r="AE30" s="116">
        <f t="shared" si="2"/>
        <v>0</v>
      </c>
      <c r="AF30" s="116">
        <f t="shared" si="5"/>
        <v>0</v>
      </c>
      <c r="AG30" s="76"/>
      <c r="AH30" s="76"/>
      <c r="AI30" s="76"/>
      <c r="AJ30" s="76"/>
      <c r="AK30" s="76"/>
    </row>
    <row r="31" spans="1:37">
      <c r="A31" s="6"/>
      <c r="B31" s="36"/>
      <c r="C31" s="36"/>
      <c r="D31" s="36"/>
      <c r="E31" s="36">
        <f>_xlfn.IFNA(INDEX('Inputs - Allowed'!$B$8:$AH$250,MATCH('PCD non-delivery'!$A31,'Inputs - Allowed'!$A$8:$A$250,0),MATCH('PCD non-delivery'!E$6,'Inputs - Allowed'!$B$6:$AY$6,0)),0)</f>
        <v>0</v>
      </c>
      <c r="F31" s="36">
        <f>_xlfn.IFNA(INDEX('Inputs - Allowed'!$B$8:$AH$250,MATCH('PCD non-delivery'!$A31,'Inputs - Allowed'!$A$8:$A$250,0),MATCH('PCD non-delivery'!F$6,'Inputs - Allowed'!$B$6:$AY$6,0)),0)</f>
        <v>0</v>
      </c>
      <c r="G31" s="36">
        <f>_xlfn.IFNA(INDEX('Inputs - Allowed'!$B$8:$AH$250,MATCH('PCD non-delivery'!$A31,'Inputs - Allowed'!$A$8:$A$250,0),MATCH('PCD non-delivery'!G$6,'Inputs - Allowed'!$B$6:$AY$6,0)),0)</f>
        <v>0</v>
      </c>
      <c r="H31" s="36">
        <f>_xlfn.IFNA(INDEX('Inputs - Allowed'!$B$8:$AH$250,MATCH('PCD non-delivery'!$A31,'Inputs - Allowed'!$A$8:$A$250,0),MATCH('PCD non-delivery'!H$6,'Inputs - Allowed'!$B$6:$AY$6,0)),0)</f>
        <v>0</v>
      </c>
      <c r="I31" s="36">
        <f>_xlfn.IFNA(INDEX('Inputs - Allowed'!$B$8:$AH$250,MATCH('PCD non-delivery'!$A31,'Inputs - Allowed'!$A$8:$A$250,0),MATCH('PCD non-delivery'!I$6,'Inputs - Allowed'!$B$6:$AY$6,0)),0)</f>
        <v>0</v>
      </c>
      <c r="J31" s="65">
        <f>IF(I31="N",0,_xlfn.IFNA(INDEX('Inputs - Allowed'!$B$8:$AH$250,MATCH('PCD non-delivery'!$A31,'Inputs - Allowed'!$A$8:$A$250,0),MATCH('PCD non-delivery'!J$6,'Inputs - Allowed'!$B$6:$AY$6,0)),0))</f>
        <v>0</v>
      </c>
      <c r="K31" s="36">
        <f>_xlfn.IFNA(INDEX('Inputs - Actual'!$I$8:$O$158,MATCH($A31,'Inputs - Actual'!$A$8:$A$158,0),MATCH(K$6,'Inputs - Actual'!$I$6:$O$6,0))-INDEX('Inputs - Allowed'!$V$8:$AB$158,MATCH($A31,'Inputs - Allowed'!$A$8:$A$158,0),MATCH(K$6,'Inputs - Allowed'!$V$6:$AB$6,0)),0)</f>
        <v>0</v>
      </c>
      <c r="L31" s="59">
        <f>IF('Inputs - Allowed'!I31="Y", 0, IF(I31="Y",MIN(0,K31),MIN(0,K31*J31*10^-6)))</f>
        <v>0</v>
      </c>
      <c r="M31" s="116">
        <f>_xlfn.IFNA(INDEX('Inputs - Allowed'!$AI$8:$AT$250,MATCH('PCD non-delivery'!$A31,'Inputs - Allowed'!$A$8:$A$250,0),MATCH('PCD non-delivery'!M$6,'Inputs - Allowed'!$AI$6:$AT$6,0)),0)</f>
        <v>0</v>
      </c>
      <c r="N31" s="116">
        <f>_xlfn.IFNA(INDEX('Inputs - Allowed'!$AI$8:$AT$250,MATCH('PCD non-delivery'!$A31,'Inputs - Allowed'!$A$8:$A$250,0),MATCH('PCD non-delivery'!N$6,'Inputs - Allowed'!$AI$6:$AT$6,0)),0)</f>
        <v>0</v>
      </c>
      <c r="O31" s="116">
        <f>_xlfn.IFNA(INDEX('Inputs - Allowed'!$AI$8:$AT$250,MATCH('PCD non-delivery'!$A31,'Inputs - Allowed'!$A$8:$A$250,0),MATCH('PCD non-delivery'!O$6,'Inputs - Allowed'!$AI$6:$AT$6,0)),0)</f>
        <v>0</v>
      </c>
      <c r="P31" s="116">
        <f>_xlfn.IFNA(INDEX('Inputs - Allowed'!$AI$8:$AT$250,MATCH('PCD non-delivery'!$A31,'Inputs - Allowed'!$A$8:$A$250,0),MATCH('PCD non-delivery'!P$6,'Inputs - Allowed'!$AI$6:$AT$6,0)),0)</f>
        <v>0</v>
      </c>
      <c r="Q31" s="116">
        <f>_xlfn.IFNA(INDEX('Inputs - Allowed'!$AI$8:$AT$250,MATCH('PCD non-delivery'!$A31,'Inputs - Allowed'!$A$8:$A$250,0),MATCH('PCD non-delivery'!Q$6,'Inputs - Allowed'!$AI$6:$AT$6,0)),0)</f>
        <v>0</v>
      </c>
      <c r="R31" s="116">
        <f>_xlfn.IFNA(INDEX('Inputs - Allowed'!$AI$8:$AT$250,MATCH('PCD non-delivery'!$A31,'Inputs - Allowed'!$A$8:$A$250,0),MATCH('PCD non-delivery'!R$6,'Inputs - Allowed'!$AI$6:$AT$6,0)),0)</f>
        <v>0</v>
      </c>
      <c r="S31" s="116">
        <f>_xlfn.IFNA(INDEX('Inputs - Allowed'!$AI$8:$AT$250,MATCH('PCD non-delivery'!$A31,'Inputs - Allowed'!$A$8:$A$250,0),MATCH('PCD non-delivery'!S$6,'Inputs - Allowed'!$AI$6:$AT$6,0)),0)</f>
        <v>0</v>
      </c>
      <c r="T31" s="116">
        <f>_xlfn.IFNA(INDEX('Inputs - Allowed'!$AI$8:$AT$250,MATCH('PCD non-delivery'!$A31,'Inputs - Allowed'!$A$8:$A$250,0),MATCH('PCD non-delivery'!T$6,'Inputs - Allowed'!$AI$6:$AT$6,0)),0)</f>
        <v>0</v>
      </c>
      <c r="U31" s="116">
        <f>_xlfn.IFNA(INDEX('Inputs - Allowed'!$AI$8:$AT$250,MATCH('PCD non-delivery'!$A31,'Inputs - Allowed'!$A$8:$A$250,0),MATCH('PCD non-delivery'!U$6,'Inputs - Allowed'!$AI$6:$AT$6,0)),0)</f>
        <v>0</v>
      </c>
      <c r="V31" s="116">
        <f>_xlfn.IFNA(INDEX('Inputs - Allowed'!$AI$8:$AT$250,MATCH('PCD non-delivery'!$A31,'Inputs - Allowed'!$A$8:$A$250,0),MATCH('PCD non-delivery'!V$6,'Inputs - Allowed'!$AI$6:$AT$6,0)),0)</f>
        <v>0</v>
      </c>
      <c r="W31" s="116">
        <f>_xlfn.IFNA(INDEX('Inputs - Allowed'!$AI$8:$AT$250,MATCH('PCD non-delivery'!$A31,'Inputs - Allowed'!$A$8:$A$250,0),MATCH('PCD non-delivery'!W$6,'Inputs - Allowed'!$AI$6:$AT$6,0)),0)</f>
        <v>0</v>
      </c>
      <c r="X31" s="116">
        <f>_xlfn.IFNA(INDEX('Inputs - Allowed'!$AI$8:$AT$250,MATCH('PCD non-delivery'!$A31,'Inputs - Allowed'!$A$8:$A$250,0),MATCH('PCD non-delivery'!X$6,'Inputs - Allowed'!$AI$6:$AT$6,0)),0)</f>
        <v>0</v>
      </c>
      <c r="Z31" s="76"/>
      <c r="AA31" s="76"/>
      <c r="AB31" s="116">
        <f t="shared" si="4"/>
        <v>0</v>
      </c>
      <c r="AC31" s="116">
        <f t="shared" si="0"/>
        <v>0</v>
      </c>
      <c r="AD31" s="116">
        <f t="shared" si="1"/>
        <v>0</v>
      </c>
      <c r="AE31" s="116">
        <f t="shared" si="2"/>
        <v>0</v>
      </c>
      <c r="AF31" s="116">
        <f t="shared" si="5"/>
        <v>0</v>
      </c>
      <c r="AG31" s="76"/>
      <c r="AH31" s="76"/>
      <c r="AI31" s="76"/>
      <c r="AJ31" s="76"/>
      <c r="AK31" s="76"/>
    </row>
    <row r="32" spans="1:37">
      <c r="A32" s="6"/>
      <c r="B32" s="36"/>
      <c r="C32" s="36"/>
      <c r="D32" s="36"/>
      <c r="E32" s="36">
        <f>_xlfn.IFNA(INDEX('Inputs - Allowed'!$B$8:$AH$250,MATCH('PCD non-delivery'!$A32,'Inputs - Allowed'!$A$8:$A$250,0),MATCH('PCD non-delivery'!E$6,'Inputs - Allowed'!$B$6:$AY$6,0)),0)</f>
        <v>0</v>
      </c>
      <c r="F32" s="36">
        <f>_xlfn.IFNA(INDEX('Inputs - Allowed'!$B$8:$AH$250,MATCH('PCD non-delivery'!$A32,'Inputs - Allowed'!$A$8:$A$250,0),MATCH('PCD non-delivery'!F$6,'Inputs - Allowed'!$B$6:$AY$6,0)),0)</f>
        <v>0</v>
      </c>
      <c r="G32" s="36">
        <f>_xlfn.IFNA(INDEX('Inputs - Allowed'!$B$8:$AH$250,MATCH('PCD non-delivery'!$A32,'Inputs - Allowed'!$A$8:$A$250,0),MATCH('PCD non-delivery'!G$6,'Inputs - Allowed'!$B$6:$AY$6,0)),0)</f>
        <v>0</v>
      </c>
      <c r="H32" s="36">
        <f>_xlfn.IFNA(INDEX('Inputs - Allowed'!$B$8:$AH$250,MATCH('PCD non-delivery'!$A32,'Inputs - Allowed'!$A$8:$A$250,0),MATCH('PCD non-delivery'!H$6,'Inputs - Allowed'!$B$6:$AY$6,0)),0)</f>
        <v>0</v>
      </c>
      <c r="I32" s="36">
        <f>_xlfn.IFNA(INDEX('Inputs - Allowed'!$B$8:$AH$250,MATCH('PCD non-delivery'!$A32,'Inputs - Allowed'!$A$8:$A$250,0),MATCH('PCD non-delivery'!I$6,'Inputs - Allowed'!$B$6:$AY$6,0)),0)</f>
        <v>0</v>
      </c>
      <c r="J32" s="65">
        <f>IF(I32="N",0,_xlfn.IFNA(INDEX('Inputs - Allowed'!$B$8:$AH$250,MATCH('PCD non-delivery'!$A32,'Inputs - Allowed'!$A$8:$A$250,0),MATCH('PCD non-delivery'!J$6,'Inputs - Allowed'!$B$6:$AY$6,0)),0))</f>
        <v>0</v>
      </c>
      <c r="K32" s="36">
        <f>_xlfn.IFNA(INDEX('Inputs - Actual'!$I$8:$O$158,MATCH($A32,'Inputs - Actual'!$A$8:$A$158,0),MATCH(K$6,'Inputs - Actual'!$I$6:$O$6,0))-INDEX('Inputs - Allowed'!$V$8:$AB$158,MATCH($A32,'Inputs - Allowed'!$A$8:$A$158,0),MATCH(K$6,'Inputs - Allowed'!$V$6:$AB$6,0)),0)</f>
        <v>0</v>
      </c>
      <c r="L32" s="59">
        <f>IF('Inputs - Allowed'!I32="Y", 0, IF(I32="Y",MIN(0,K32),MIN(0,K32*J32*10^-6)))</f>
        <v>0</v>
      </c>
      <c r="M32" s="116">
        <f>_xlfn.IFNA(INDEX('Inputs - Allowed'!$AI$8:$AT$250,MATCH('PCD non-delivery'!$A32,'Inputs - Allowed'!$A$8:$A$250,0),MATCH('PCD non-delivery'!M$6,'Inputs - Allowed'!$AI$6:$AT$6,0)),0)</f>
        <v>0</v>
      </c>
      <c r="N32" s="116">
        <f>_xlfn.IFNA(INDEX('Inputs - Allowed'!$AI$8:$AT$250,MATCH('PCD non-delivery'!$A32,'Inputs - Allowed'!$A$8:$A$250,0),MATCH('PCD non-delivery'!N$6,'Inputs - Allowed'!$AI$6:$AT$6,0)),0)</f>
        <v>0</v>
      </c>
      <c r="O32" s="116">
        <f>_xlfn.IFNA(INDEX('Inputs - Allowed'!$AI$8:$AT$250,MATCH('PCD non-delivery'!$A32,'Inputs - Allowed'!$A$8:$A$250,0),MATCH('PCD non-delivery'!O$6,'Inputs - Allowed'!$AI$6:$AT$6,0)),0)</f>
        <v>0</v>
      </c>
      <c r="P32" s="116">
        <f>_xlfn.IFNA(INDEX('Inputs - Allowed'!$AI$8:$AT$250,MATCH('PCD non-delivery'!$A32,'Inputs - Allowed'!$A$8:$A$250,0),MATCH('PCD non-delivery'!P$6,'Inputs - Allowed'!$AI$6:$AT$6,0)),0)</f>
        <v>0</v>
      </c>
      <c r="Q32" s="116">
        <f>_xlfn.IFNA(INDEX('Inputs - Allowed'!$AI$8:$AT$250,MATCH('PCD non-delivery'!$A32,'Inputs - Allowed'!$A$8:$A$250,0),MATCH('PCD non-delivery'!Q$6,'Inputs - Allowed'!$AI$6:$AT$6,0)),0)</f>
        <v>0</v>
      </c>
      <c r="R32" s="116">
        <f>_xlfn.IFNA(INDEX('Inputs - Allowed'!$AI$8:$AT$250,MATCH('PCD non-delivery'!$A32,'Inputs - Allowed'!$A$8:$A$250,0),MATCH('PCD non-delivery'!R$6,'Inputs - Allowed'!$AI$6:$AT$6,0)),0)</f>
        <v>0</v>
      </c>
      <c r="S32" s="116">
        <f>_xlfn.IFNA(INDEX('Inputs - Allowed'!$AI$8:$AT$250,MATCH('PCD non-delivery'!$A32,'Inputs - Allowed'!$A$8:$A$250,0),MATCH('PCD non-delivery'!S$6,'Inputs - Allowed'!$AI$6:$AT$6,0)),0)</f>
        <v>0</v>
      </c>
      <c r="T32" s="116">
        <f>_xlfn.IFNA(INDEX('Inputs - Allowed'!$AI$8:$AT$250,MATCH('PCD non-delivery'!$A32,'Inputs - Allowed'!$A$8:$A$250,0),MATCH('PCD non-delivery'!T$6,'Inputs - Allowed'!$AI$6:$AT$6,0)),0)</f>
        <v>0</v>
      </c>
      <c r="U32" s="116">
        <f>_xlfn.IFNA(INDEX('Inputs - Allowed'!$AI$8:$AT$250,MATCH('PCD non-delivery'!$A32,'Inputs - Allowed'!$A$8:$A$250,0),MATCH('PCD non-delivery'!U$6,'Inputs - Allowed'!$AI$6:$AT$6,0)),0)</f>
        <v>0</v>
      </c>
      <c r="V32" s="116">
        <f>_xlfn.IFNA(INDEX('Inputs - Allowed'!$AI$8:$AT$250,MATCH('PCD non-delivery'!$A32,'Inputs - Allowed'!$A$8:$A$250,0),MATCH('PCD non-delivery'!V$6,'Inputs - Allowed'!$AI$6:$AT$6,0)),0)</f>
        <v>0</v>
      </c>
      <c r="W32" s="116">
        <f>_xlfn.IFNA(INDEX('Inputs - Allowed'!$AI$8:$AT$250,MATCH('PCD non-delivery'!$A32,'Inputs - Allowed'!$A$8:$A$250,0),MATCH('PCD non-delivery'!W$6,'Inputs - Allowed'!$AI$6:$AT$6,0)),0)</f>
        <v>0</v>
      </c>
      <c r="X32" s="116">
        <f>_xlfn.IFNA(INDEX('Inputs - Allowed'!$AI$8:$AT$250,MATCH('PCD non-delivery'!$A32,'Inputs - Allowed'!$A$8:$A$250,0),MATCH('PCD non-delivery'!X$6,'Inputs - Allowed'!$AI$6:$AT$6,0)),0)</f>
        <v>0</v>
      </c>
      <c r="Z32" s="76"/>
      <c r="AA32" s="76"/>
      <c r="AB32" s="116">
        <f t="shared" si="4"/>
        <v>0</v>
      </c>
      <c r="AC32" s="116">
        <f t="shared" si="0"/>
        <v>0</v>
      </c>
      <c r="AD32" s="116">
        <f t="shared" si="1"/>
        <v>0</v>
      </c>
      <c r="AE32" s="116">
        <f t="shared" si="2"/>
        <v>0</v>
      </c>
      <c r="AF32" s="116">
        <f t="shared" si="5"/>
        <v>0</v>
      </c>
      <c r="AG32" s="76"/>
      <c r="AH32" s="76"/>
      <c r="AI32" s="76"/>
      <c r="AJ32" s="76"/>
      <c r="AK32" s="76"/>
    </row>
    <row r="33" spans="1:37">
      <c r="A33" s="6"/>
      <c r="B33" s="36"/>
      <c r="C33" s="36"/>
      <c r="D33" s="36"/>
      <c r="E33" s="36">
        <f>_xlfn.IFNA(INDEX('Inputs - Allowed'!$B$8:$AH$250,MATCH('PCD non-delivery'!$A33,'Inputs - Allowed'!$A$8:$A$250,0),MATCH('PCD non-delivery'!E$6,'Inputs - Allowed'!$B$6:$AY$6,0)),0)</f>
        <v>0</v>
      </c>
      <c r="F33" s="36">
        <f>_xlfn.IFNA(INDEX('Inputs - Allowed'!$B$8:$AH$250,MATCH('PCD non-delivery'!$A33,'Inputs - Allowed'!$A$8:$A$250,0),MATCH('PCD non-delivery'!F$6,'Inputs - Allowed'!$B$6:$AY$6,0)),0)</f>
        <v>0</v>
      </c>
      <c r="G33" s="36">
        <f>_xlfn.IFNA(INDEX('Inputs - Allowed'!$B$8:$AH$250,MATCH('PCD non-delivery'!$A33,'Inputs - Allowed'!$A$8:$A$250,0),MATCH('PCD non-delivery'!G$6,'Inputs - Allowed'!$B$6:$AY$6,0)),0)</f>
        <v>0</v>
      </c>
      <c r="H33" s="36">
        <f>_xlfn.IFNA(INDEX('Inputs - Allowed'!$B$8:$AH$250,MATCH('PCD non-delivery'!$A33,'Inputs - Allowed'!$A$8:$A$250,0),MATCH('PCD non-delivery'!H$6,'Inputs - Allowed'!$B$6:$AY$6,0)),0)</f>
        <v>0</v>
      </c>
      <c r="I33" s="36">
        <f>_xlfn.IFNA(INDEX('Inputs - Allowed'!$B$8:$AH$250,MATCH('PCD non-delivery'!$A33,'Inputs - Allowed'!$A$8:$A$250,0),MATCH('PCD non-delivery'!I$6,'Inputs - Allowed'!$B$6:$AY$6,0)),0)</f>
        <v>0</v>
      </c>
      <c r="J33" s="65">
        <f>IF(I33="N",0,_xlfn.IFNA(INDEX('Inputs - Allowed'!$B$8:$AH$250,MATCH('PCD non-delivery'!$A33,'Inputs - Allowed'!$A$8:$A$250,0),MATCH('PCD non-delivery'!J$6,'Inputs - Allowed'!$B$6:$AY$6,0)),0))</f>
        <v>0</v>
      </c>
      <c r="K33" s="36">
        <f>_xlfn.IFNA(INDEX('Inputs - Actual'!$I$8:$O$158,MATCH($A33,'Inputs - Actual'!$A$8:$A$158,0),MATCH(K$6,'Inputs - Actual'!$I$6:$O$6,0))-INDEX('Inputs - Allowed'!$V$8:$AB$158,MATCH($A33,'Inputs - Allowed'!$A$8:$A$158,0),MATCH(K$6,'Inputs - Allowed'!$V$6:$AB$6,0)),0)</f>
        <v>0</v>
      </c>
      <c r="L33" s="59">
        <f>IF('Inputs - Allowed'!I33="Y", 0, IF(I33="Y",MIN(0,K33),MIN(0,K33*J33*10^-6)))</f>
        <v>0</v>
      </c>
      <c r="M33" s="116">
        <f>_xlfn.IFNA(INDEX('Inputs - Allowed'!$AI$8:$AT$250,MATCH('PCD non-delivery'!$A33,'Inputs - Allowed'!$A$8:$A$250,0),MATCH('PCD non-delivery'!M$6,'Inputs - Allowed'!$AI$6:$AT$6,0)),0)</f>
        <v>0</v>
      </c>
      <c r="N33" s="116">
        <f>_xlfn.IFNA(INDEX('Inputs - Allowed'!$AI$8:$AT$250,MATCH('PCD non-delivery'!$A33,'Inputs - Allowed'!$A$8:$A$250,0),MATCH('PCD non-delivery'!N$6,'Inputs - Allowed'!$AI$6:$AT$6,0)),0)</f>
        <v>0</v>
      </c>
      <c r="O33" s="116">
        <f>_xlfn.IFNA(INDEX('Inputs - Allowed'!$AI$8:$AT$250,MATCH('PCD non-delivery'!$A33,'Inputs - Allowed'!$A$8:$A$250,0),MATCH('PCD non-delivery'!O$6,'Inputs - Allowed'!$AI$6:$AT$6,0)),0)</f>
        <v>0</v>
      </c>
      <c r="P33" s="116">
        <f>_xlfn.IFNA(INDEX('Inputs - Allowed'!$AI$8:$AT$250,MATCH('PCD non-delivery'!$A33,'Inputs - Allowed'!$A$8:$A$250,0),MATCH('PCD non-delivery'!P$6,'Inputs - Allowed'!$AI$6:$AT$6,0)),0)</f>
        <v>0</v>
      </c>
      <c r="Q33" s="116">
        <f>_xlfn.IFNA(INDEX('Inputs - Allowed'!$AI$8:$AT$250,MATCH('PCD non-delivery'!$A33,'Inputs - Allowed'!$A$8:$A$250,0),MATCH('PCD non-delivery'!Q$6,'Inputs - Allowed'!$AI$6:$AT$6,0)),0)</f>
        <v>0</v>
      </c>
      <c r="R33" s="116">
        <f>_xlfn.IFNA(INDEX('Inputs - Allowed'!$AI$8:$AT$250,MATCH('PCD non-delivery'!$A33,'Inputs - Allowed'!$A$8:$A$250,0),MATCH('PCD non-delivery'!R$6,'Inputs - Allowed'!$AI$6:$AT$6,0)),0)</f>
        <v>0</v>
      </c>
      <c r="S33" s="116">
        <f>_xlfn.IFNA(INDEX('Inputs - Allowed'!$AI$8:$AT$250,MATCH('PCD non-delivery'!$A33,'Inputs - Allowed'!$A$8:$A$250,0),MATCH('PCD non-delivery'!S$6,'Inputs - Allowed'!$AI$6:$AT$6,0)),0)</f>
        <v>0</v>
      </c>
      <c r="T33" s="116">
        <f>_xlfn.IFNA(INDEX('Inputs - Allowed'!$AI$8:$AT$250,MATCH('PCD non-delivery'!$A33,'Inputs - Allowed'!$A$8:$A$250,0),MATCH('PCD non-delivery'!T$6,'Inputs - Allowed'!$AI$6:$AT$6,0)),0)</f>
        <v>0</v>
      </c>
      <c r="U33" s="116">
        <f>_xlfn.IFNA(INDEX('Inputs - Allowed'!$AI$8:$AT$250,MATCH('PCD non-delivery'!$A33,'Inputs - Allowed'!$A$8:$A$250,0),MATCH('PCD non-delivery'!U$6,'Inputs - Allowed'!$AI$6:$AT$6,0)),0)</f>
        <v>0</v>
      </c>
      <c r="V33" s="116">
        <f>_xlfn.IFNA(INDEX('Inputs - Allowed'!$AI$8:$AT$250,MATCH('PCD non-delivery'!$A33,'Inputs - Allowed'!$A$8:$A$250,0),MATCH('PCD non-delivery'!V$6,'Inputs - Allowed'!$AI$6:$AT$6,0)),0)</f>
        <v>0</v>
      </c>
      <c r="W33" s="116">
        <f>_xlfn.IFNA(INDEX('Inputs - Allowed'!$AI$8:$AT$250,MATCH('PCD non-delivery'!$A33,'Inputs - Allowed'!$A$8:$A$250,0),MATCH('PCD non-delivery'!W$6,'Inputs - Allowed'!$AI$6:$AT$6,0)),0)</f>
        <v>0</v>
      </c>
      <c r="X33" s="116">
        <f>_xlfn.IFNA(INDEX('Inputs - Allowed'!$AI$8:$AT$250,MATCH('PCD non-delivery'!$A33,'Inputs - Allowed'!$A$8:$A$250,0),MATCH('PCD non-delivery'!X$6,'Inputs - Allowed'!$AI$6:$AT$6,0)),0)</f>
        <v>0</v>
      </c>
      <c r="Z33" s="76"/>
      <c r="AA33" s="76"/>
      <c r="AB33" s="116">
        <f t="shared" si="4"/>
        <v>0</v>
      </c>
      <c r="AC33" s="116">
        <f t="shared" si="0"/>
        <v>0</v>
      </c>
      <c r="AD33" s="116">
        <f t="shared" si="1"/>
        <v>0</v>
      </c>
      <c r="AE33" s="116">
        <f t="shared" si="2"/>
        <v>0</v>
      </c>
      <c r="AF33" s="116">
        <f t="shared" si="5"/>
        <v>0</v>
      </c>
      <c r="AG33" s="76"/>
      <c r="AH33" s="76"/>
      <c r="AI33" s="76"/>
      <c r="AJ33" s="76"/>
      <c r="AK33" s="76"/>
    </row>
    <row r="34" spans="1:37">
      <c r="A34" s="6"/>
      <c r="B34" s="36"/>
      <c r="C34" s="36"/>
      <c r="D34" s="36"/>
      <c r="E34" s="36">
        <f>_xlfn.IFNA(INDEX('Inputs - Allowed'!$B$8:$AH$250,MATCH('PCD non-delivery'!$A34,'Inputs - Allowed'!$A$8:$A$250,0),MATCH('PCD non-delivery'!E$6,'Inputs - Allowed'!$B$6:$AY$6,0)),0)</f>
        <v>0</v>
      </c>
      <c r="F34" s="36">
        <f>_xlfn.IFNA(INDEX('Inputs - Allowed'!$B$8:$AH$250,MATCH('PCD non-delivery'!$A34,'Inputs - Allowed'!$A$8:$A$250,0),MATCH('PCD non-delivery'!F$6,'Inputs - Allowed'!$B$6:$AY$6,0)),0)</f>
        <v>0</v>
      </c>
      <c r="G34" s="36">
        <f>_xlfn.IFNA(INDEX('Inputs - Allowed'!$B$8:$AH$250,MATCH('PCD non-delivery'!$A34,'Inputs - Allowed'!$A$8:$A$250,0),MATCH('PCD non-delivery'!G$6,'Inputs - Allowed'!$B$6:$AY$6,0)),0)</f>
        <v>0</v>
      </c>
      <c r="H34" s="36">
        <f>_xlfn.IFNA(INDEX('Inputs - Allowed'!$B$8:$AH$250,MATCH('PCD non-delivery'!$A34,'Inputs - Allowed'!$A$8:$A$250,0),MATCH('PCD non-delivery'!H$6,'Inputs - Allowed'!$B$6:$AY$6,0)),0)</f>
        <v>0</v>
      </c>
      <c r="I34" s="36">
        <f>_xlfn.IFNA(INDEX('Inputs - Allowed'!$B$8:$AH$250,MATCH('PCD non-delivery'!$A34,'Inputs - Allowed'!$A$8:$A$250,0),MATCH('PCD non-delivery'!I$6,'Inputs - Allowed'!$B$6:$AY$6,0)),0)</f>
        <v>0</v>
      </c>
      <c r="J34" s="65">
        <f>IF(I34="N",0,_xlfn.IFNA(INDEX('Inputs - Allowed'!$B$8:$AH$250,MATCH('PCD non-delivery'!$A34,'Inputs - Allowed'!$A$8:$A$250,0),MATCH('PCD non-delivery'!J$6,'Inputs - Allowed'!$B$6:$AY$6,0)),0))</f>
        <v>0</v>
      </c>
      <c r="K34" s="36">
        <f>_xlfn.IFNA(INDEX('Inputs - Actual'!$I$8:$O$158,MATCH($A34,'Inputs - Actual'!$A$8:$A$158,0),MATCH(K$6,'Inputs - Actual'!$I$6:$O$6,0))-INDEX('Inputs - Allowed'!$V$8:$AB$158,MATCH($A34,'Inputs - Allowed'!$A$8:$A$158,0),MATCH(K$6,'Inputs - Allowed'!$V$6:$AB$6,0)),0)</f>
        <v>0</v>
      </c>
      <c r="L34" s="59">
        <f>IF('Inputs - Allowed'!I34="Y", 0, IF(I34="Y",MIN(0,K34),MIN(0,K34*J34*10^-6)))</f>
        <v>0</v>
      </c>
      <c r="M34" s="116">
        <f>_xlfn.IFNA(INDEX('Inputs - Allowed'!$AI$8:$AT$250,MATCH('PCD non-delivery'!$A34,'Inputs - Allowed'!$A$8:$A$250,0),MATCH('PCD non-delivery'!M$6,'Inputs - Allowed'!$AI$6:$AT$6,0)),0)</f>
        <v>0</v>
      </c>
      <c r="N34" s="116">
        <f>_xlfn.IFNA(INDEX('Inputs - Allowed'!$AI$8:$AT$250,MATCH('PCD non-delivery'!$A34,'Inputs - Allowed'!$A$8:$A$250,0),MATCH('PCD non-delivery'!N$6,'Inputs - Allowed'!$AI$6:$AT$6,0)),0)</f>
        <v>0</v>
      </c>
      <c r="O34" s="116">
        <f>_xlfn.IFNA(INDEX('Inputs - Allowed'!$AI$8:$AT$250,MATCH('PCD non-delivery'!$A34,'Inputs - Allowed'!$A$8:$A$250,0),MATCH('PCD non-delivery'!O$6,'Inputs - Allowed'!$AI$6:$AT$6,0)),0)</f>
        <v>0</v>
      </c>
      <c r="P34" s="116">
        <f>_xlfn.IFNA(INDEX('Inputs - Allowed'!$AI$8:$AT$250,MATCH('PCD non-delivery'!$A34,'Inputs - Allowed'!$A$8:$A$250,0),MATCH('PCD non-delivery'!P$6,'Inputs - Allowed'!$AI$6:$AT$6,0)),0)</f>
        <v>0</v>
      </c>
      <c r="Q34" s="116">
        <f>_xlfn.IFNA(INDEX('Inputs - Allowed'!$AI$8:$AT$250,MATCH('PCD non-delivery'!$A34,'Inputs - Allowed'!$A$8:$A$250,0),MATCH('PCD non-delivery'!Q$6,'Inputs - Allowed'!$AI$6:$AT$6,0)),0)</f>
        <v>0</v>
      </c>
      <c r="R34" s="116">
        <f>_xlfn.IFNA(INDEX('Inputs - Allowed'!$AI$8:$AT$250,MATCH('PCD non-delivery'!$A34,'Inputs - Allowed'!$A$8:$A$250,0),MATCH('PCD non-delivery'!R$6,'Inputs - Allowed'!$AI$6:$AT$6,0)),0)</f>
        <v>0</v>
      </c>
      <c r="S34" s="116">
        <f>_xlfn.IFNA(INDEX('Inputs - Allowed'!$AI$8:$AT$250,MATCH('PCD non-delivery'!$A34,'Inputs - Allowed'!$A$8:$A$250,0),MATCH('PCD non-delivery'!S$6,'Inputs - Allowed'!$AI$6:$AT$6,0)),0)</f>
        <v>0</v>
      </c>
      <c r="T34" s="116">
        <f>_xlfn.IFNA(INDEX('Inputs - Allowed'!$AI$8:$AT$250,MATCH('PCD non-delivery'!$A34,'Inputs - Allowed'!$A$8:$A$250,0),MATCH('PCD non-delivery'!T$6,'Inputs - Allowed'!$AI$6:$AT$6,0)),0)</f>
        <v>0</v>
      </c>
      <c r="U34" s="116">
        <f>_xlfn.IFNA(INDEX('Inputs - Allowed'!$AI$8:$AT$250,MATCH('PCD non-delivery'!$A34,'Inputs - Allowed'!$A$8:$A$250,0),MATCH('PCD non-delivery'!U$6,'Inputs - Allowed'!$AI$6:$AT$6,0)),0)</f>
        <v>0</v>
      </c>
      <c r="V34" s="116">
        <f>_xlfn.IFNA(INDEX('Inputs - Allowed'!$AI$8:$AT$250,MATCH('PCD non-delivery'!$A34,'Inputs - Allowed'!$A$8:$A$250,0),MATCH('PCD non-delivery'!V$6,'Inputs - Allowed'!$AI$6:$AT$6,0)),0)</f>
        <v>0</v>
      </c>
      <c r="W34" s="116">
        <f>_xlfn.IFNA(INDEX('Inputs - Allowed'!$AI$8:$AT$250,MATCH('PCD non-delivery'!$A34,'Inputs - Allowed'!$A$8:$A$250,0),MATCH('PCD non-delivery'!W$6,'Inputs - Allowed'!$AI$6:$AT$6,0)),0)</f>
        <v>0</v>
      </c>
      <c r="X34" s="116">
        <f>_xlfn.IFNA(INDEX('Inputs - Allowed'!$AI$8:$AT$250,MATCH('PCD non-delivery'!$A34,'Inputs - Allowed'!$A$8:$A$250,0),MATCH('PCD non-delivery'!X$6,'Inputs - Allowed'!$AI$6:$AT$6,0)),0)</f>
        <v>0</v>
      </c>
      <c r="Z34" s="76"/>
      <c r="AA34" s="76"/>
      <c r="AB34" s="116">
        <f t="shared" si="4"/>
        <v>0</v>
      </c>
      <c r="AC34" s="116">
        <f t="shared" si="0"/>
        <v>0</v>
      </c>
      <c r="AD34" s="116">
        <f t="shared" si="1"/>
        <v>0</v>
      </c>
      <c r="AE34" s="116">
        <f t="shared" si="2"/>
        <v>0</v>
      </c>
      <c r="AF34" s="116">
        <f t="shared" si="5"/>
        <v>0</v>
      </c>
      <c r="AG34" s="76"/>
      <c r="AH34" s="76"/>
      <c r="AI34" s="76"/>
      <c r="AJ34" s="76"/>
      <c r="AK34" s="76"/>
    </row>
    <row r="35" spans="1:37">
      <c r="A35" s="6"/>
      <c r="B35" s="36"/>
      <c r="C35" s="36"/>
      <c r="D35" s="36"/>
      <c r="E35" s="36">
        <f>_xlfn.IFNA(INDEX('Inputs - Allowed'!$B$8:$AH$250,MATCH('PCD non-delivery'!$A35,'Inputs - Allowed'!$A$8:$A$250,0),MATCH('PCD non-delivery'!E$6,'Inputs - Allowed'!$B$6:$AY$6,0)),0)</f>
        <v>0</v>
      </c>
      <c r="F35" s="36">
        <f>_xlfn.IFNA(INDEX('Inputs - Allowed'!$B$8:$AH$250,MATCH('PCD non-delivery'!$A35,'Inputs - Allowed'!$A$8:$A$250,0),MATCH('PCD non-delivery'!F$6,'Inputs - Allowed'!$B$6:$AY$6,0)),0)</f>
        <v>0</v>
      </c>
      <c r="G35" s="36">
        <f>_xlfn.IFNA(INDEX('Inputs - Allowed'!$B$8:$AH$250,MATCH('PCD non-delivery'!$A35,'Inputs - Allowed'!$A$8:$A$250,0),MATCH('PCD non-delivery'!G$6,'Inputs - Allowed'!$B$6:$AY$6,0)),0)</f>
        <v>0</v>
      </c>
      <c r="H35" s="36">
        <f>_xlfn.IFNA(INDEX('Inputs - Allowed'!$B$8:$AH$250,MATCH('PCD non-delivery'!$A35,'Inputs - Allowed'!$A$8:$A$250,0),MATCH('PCD non-delivery'!H$6,'Inputs - Allowed'!$B$6:$AY$6,0)),0)</f>
        <v>0</v>
      </c>
      <c r="I35" s="36">
        <f>_xlfn.IFNA(INDEX('Inputs - Allowed'!$B$8:$AH$250,MATCH('PCD non-delivery'!$A35,'Inputs - Allowed'!$A$8:$A$250,0),MATCH('PCD non-delivery'!I$6,'Inputs - Allowed'!$B$6:$AY$6,0)),0)</f>
        <v>0</v>
      </c>
      <c r="J35" s="65">
        <f>IF(I35="N",0,_xlfn.IFNA(INDEX('Inputs - Allowed'!$B$8:$AH$250,MATCH('PCD non-delivery'!$A35,'Inputs - Allowed'!$A$8:$A$250,0),MATCH('PCD non-delivery'!J$6,'Inputs - Allowed'!$B$6:$AY$6,0)),0))</f>
        <v>0</v>
      </c>
      <c r="K35" s="36">
        <f>_xlfn.IFNA(INDEX('Inputs - Actual'!$I$8:$O$158,MATCH($A35,'Inputs - Actual'!$A$8:$A$158,0),MATCH(K$6,'Inputs - Actual'!$I$6:$O$6,0))-INDEX('Inputs - Allowed'!$V$8:$AB$158,MATCH($A35,'Inputs - Allowed'!$A$8:$A$158,0),MATCH(K$6,'Inputs - Allowed'!$V$6:$AB$6,0)),0)</f>
        <v>0</v>
      </c>
      <c r="L35" s="59">
        <f>IF('Inputs - Allowed'!I35="Y", 0, IF(I35="Y",MIN(0,K35),MIN(0,K35*J35*10^-6)))</f>
        <v>0</v>
      </c>
      <c r="M35" s="116">
        <f>_xlfn.IFNA(INDEX('Inputs - Allowed'!$AI$8:$AT$250,MATCH('PCD non-delivery'!$A35,'Inputs - Allowed'!$A$8:$A$250,0),MATCH('PCD non-delivery'!M$6,'Inputs - Allowed'!$AI$6:$AT$6,0)),0)</f>
        <v>0</v>
      </c>
      <c r="N35" s="116">
        <f>_xlfn.IFNA(INDEX('Inputs - Allowed'!$AI$8:$AT$250,MATCH('PCD non-delivery'!$A35,'Inputs - Allowed'!$A$8:$A$250,0),MATCH('PCD non-delivery'!N$6,'Inputs - Allowed'!$AI$6:$AT$6,0)),0)</f>
        <v>0</v>
      </c>
      <c r="O35" s="116">
        <f>_xlfn.IFNA(INDEX('Inputs - Allowed'!$AI$8:$AT$250,MATCH('PCD non-delivery'!$A35,'Inputs - Allowed'!$A$8:$A$250,0),MATCH('PCD non-delivery'!O$6,'Inputs - Allowed'!$AI$6:$AT$6,0)),0)</f>
        <v>0</v>
      </c>
      <c r="P35" s="116">
        <f>_xlfn.IFNA(INDEX('Inputs - Allowed'!$AI$8:$AT$250,MATCH('PCD non-delivery'!$A35,'Inputs - Allowed'!$A$8:$A$250,0),MATCH('PCD non-delivery'!P$6,'Inputs - Allowed'!$AI$6:$AT$6,0)),0)</f>
        <v>0</v>
      </c>
      <c r="Q35" s="116">
        <f>_xlfn.IFNA(INDEX('Inputs - Allowed'!$AI$8:$AT$250,MATCH('PCD non-delivery'!$A35,'Inputs - Allowed'!$A$8:$A$250,0),MATCH('PCD non-delivery'!Q$6,'Inputs - Allowed'!$AI$6:$AT$6,0)),0)</f>
        <v>0</v>
      </c>
      <c r="R35" s="116">
        <f>_xlfn.IFNA(INDEX('Inputs - Allowed'!$AI$8:$AT$250,MATCH('PCD non-delivery'!$A35,'Inputs - Allowed'!$A$8:$A$250,0),MATCH('PCD non-delivery'!R$6,'Inputs - Allowed'!$AI$6:$AT$6,0)),0)</f>
        <v>0</v>
      </c>
      <c r="S35" s="116">
        <f>_xlfn.IFNA(INDEX('Inputs - Allowed'!$AI$8:$AT$250,MATCH('PCD non-delivery'!$A35,'Inputs - Allowed'!$A$8:$A$250,0),MATCH('PCD non-delivery'!S$6,'Inputs - Allowed'!$AI$6:$AT$6,0)),0)</f>
        <v>0</v>
      </c>
      <c r="T35" s="116">
        <f>_xlfn.IFNA(INDEX('Inputs - Allowed'!$AI$8:$AT$250,MATCH('PCD non-delivery'!$A35,'Inputs - Allowed'!$A$8:$A$250,0),MATCH('PCD non-delivery'!T$6,'Inputs - Allowed'!$AI$6:$AT$6,0)),0)</f>
        <v>0</v>
      </c>
      <c r="U35" s="116">
        <f>_xlfn.IFNA(INDEX('Inputs - Allowed'!$AI$8:$AT$250,MATCH('PCD non-delivery'!$A35,'Inputs - Allowed'!$A$8:$A$250,0),MATCH('PCD non-delivery'!U$6,'Inputs - Allowed'!$AI$6:$AT$6,0)),0)</f>
        <v>0</v>
      </c>
      <c r="V35" s="116">
        <f>_xlfn.IFNA(INDEX('Inputs - Allowed'!$AI$8:$AT$250,MATCH('PCD non-delivery'!$A35,'Inputs - Allowed'!$A$8:$A$250,0),MATCH('PCD non-delivery'!V$6,'Inputs - Allowed'!$AI$6:$AT$6,0)),0)</f>
        <v>0</v>
      </c>
      <c r="W35" s="116">
        <f>_xlfn.IFNA(INDEX('Inputs - Allowed'!$AI$8:$AT$250,MATCH('PCD non-delivery'!$A35,'Inputs - Allowed'!$A$8:$A$250,0),MATCH('PCD non-delivery'!W$6,'Inputs - Allowed'!$AI$6:$AT$6,0)),0)</f>
        <v>0</v>
      </c>
      <c r="X35" s="116">
        <f>_xlfn.IFNA(INDEX('Inputs - Allowed'!$AI$8:$AT$250,MATCH('PCD non-delivery'!$A35,'Inputs - Allowed'!$A$8:$A$250,0),MATCH('PCD non-delivery'!X$6,'Inputs - Allowed'!$AI$6:$AT$6,0)),0)</f>
        <v>0</v>
      </c>
      <c r="Z35" s="76"/>
      <c r="AA35" s="76"/>
      <c r="AB35" s="116">
        <f t="shared" si="4"/>
        <v>0</v>
      </c>
      <c r="AC35" s="116">
        <f t="shared" si="0"/>
        <v>0</v>
      </c>
      <c r="AD35" s="116">
        <f t="shared" si="1"/>
        <v>0</v>
      </c>
      <c r="AE35" s="116">
        <f t="shared" si="2"/>
        <v>0</v>
      </c>
      <c r="AF35" s="116">
        <f t="shared" si="5"/>
        <v>0</v>
      </c>
      <c r="AG35" s="76"/>
      <c r="AH35" s="76"/>
      <c r="AI35" s="76"/>
      <c r="AJ35" s="76"/>
      <c r="AK35" s="76"/>
    </row>
    <row r="36" spans="1:37">
      <c r="A36" s="6"/>
      <c r="B36" s="36"/>
      <c r="C36" s="36"/>
      <c r="D36" s="36"/>
      <c r="E36" s="36">
        <f>_xlfn.IFNA(INDEX('Inputs - Allowed'!$B$8:$AH$250,MATCH('PCD non-delivery'!$A36,'Inputs - Allowed'!$A$8:$A$250,0),MATCH('PCD non-delivery'!E$6,'Inputs - Allowed'!$B$6:$AY$6,0)),0)</f>
        <v>0</v>
      </c>
      <c r="F36" s="36">
        <f>_xlfn.IFNA(INDEX('Inputs - Allowed'!$B$8:$AH$250,MATCH('PCD non-delivery'!$A36,'Inputs - Allowed'!$A$8:$A$250,0),MATCH('PCD non-delivery'!F$6,'Inputs - Allowed'!$B$6:$AY$6,0)),0)</f>
        <v>0</v>
      </c>
      <c r="G36" s="36">
        <f>_xlfn.IFNA(INDEX('Inputs - Allowed'!$B$8:$AH$250,MATCH('PCD non-delivery'!$A36,'Inputs - Allowed'!$A$8:$A$250,0),MATCH('PCD non-delivery'!G$6,'Inputs - Allowed'!$B$6:$AY$6,0)),0)</f>
        <v>0</v>
      </c>
      <c r="H36" s="36">
        <f>_xlfn.IFNA(INDEX('Inputs - Allowed'!$B$8:$AH$250,MATCH('PCD non-delivery'!$A36,'Inputs - Allowed'!$A$8:$A$250,0),MATCH('PCD non-delivery'!H$6,'Inputs - Allowed'!$B$6:$AY$6,0)),0)</f>
        <v>0</v>
      </c>
      <c r="I36" s="36">
        <f>_xlfn.IFNA(INDEX('Inputs - Allowed'!$B$8:$AH$250,MATCH('PCD non-delivery'!$A36,'Inputs - Allowed'!$A$8:$A$250,0),MATCH('PCD non-delivery'!I$6,'Inputs - Allowed'!$B$6:$AY$6,0)),0)</f>
        <v>0</v>
      </c>
      <c r="J36" s="65">
        <f>IF(I36="N",0,_xlfn.IFNA(INDEX('Inputs - Allowed'!$B$8:$AH$250,MATCH('PCD non-delivery'!$A36,'Inputs - Allowed'!$A$8:$A$250,0),MATCH('PCD non-delivery'!J$6,'Inputs - Allowed'!$B$6:$AY$6,0)),0))</f>
        <v>0</v>
      </c>
      <c r="K36" s="36">
        <f>_xlfn.IFNA(INDEX('Inputs - Actual'!$I$8:$O$158,MATCH($A36,'Inputs - Actual'!$A$8:$A$158,0),MATCH(K$6,'Inputs - Actual'!$I$6:$O$6,0))-INDEX('Inputs - Allowed'!$V$8:$AB$158,MATCH($A36,'Inputs - Allowed'!$A$8:$A$158,0),MATCH(K$6,'Inputs - Allowed'!$V$6:$AB$6,0)),0)</f>
        <v>0</v>
      </c>
      <c r="L36" s="59">
        <f>IF('Inputs - Allowed'!I36="Y", 0, IF(I36="Y",MIN(0,K36),MIN(0,K36*J36*10^-6)))</f>
        <v>0</v>
      </c>
      <c r="M36" s="116">
        <f>_xlfn.IFNA(INDEX('Inputs - Allowed'!$AI$8:$AT$250,MATCH('PCD non-delivery'!$A36,'Inputs - Allowed'!$A$8:$A$250,0),MATCH('PCD non-delivery'!M$6,'Inputs - Allowed'!$AI$6:$AT$6,0)),0)</f>
        <v>0</v>
      </c>
      <c r="N36" s="116">
        <f>_xlfn.IFNA(INDEX('Inputs - Allowed'!$AI$8:$AT$250,MATCH('PCD non-delivery'!$A36,'Inputs - Allowed'!$A$8:$A$250,0),MATCH('PCD non-delivery'!N$6,'Inputs - Allowed'!$AI$6:$AT$6,0)),0)</f>
        <v>0</v>
      </c>
      <c r="O36" s="116">
        <f>_xlfn.IFNA(INDEX('Inputs - Allowed'!$AI$8:$AT$250,MATCH('PCD non-delivery'!$A36,'Inputs - Allowed'!$A$8:$A$250,0),MATCH('PCD non-delivery'!O$6,'Inputs - Allowed'!$AI$6:$AT$6,0)),0)</f>
        <v>0</v>
      </c>
      <c r="P36" s="116">
        <f>_xlfn.IFNA(INDEX('Inputs - Allowed'!$AI$8:$AT$250,MATCH('PCD non-delivery'!$A36,'Inputs - Allowed'!$A$8:$A$250,0),MATCH('PCD non-delivery'!P$6,'Inputs - Allowed'!$AI$6:$AT$6,0)),0)</f>
        <v>0</v>
      </c>
      <c r="Q36" s="116">
        <f>_xlfn.IFNA(INDEX('Inputs - Allowed'!$AI$8:$AT$250,MATCH('PCD non-delivery'!$A36,'Inputs - Allowed'!$A$8:$A$250,0),MATCH('PCD non-delivery'!Q$6,'Inputs - Allowed'!$AI$6:$AT$6,0)),0)</f>
        <v>0</v>
      </c>
      <c r="R36" s="116">
        <f>_xlfn.IFNA(INDEX('Inputs - Allowed'!$AI$8:$AT$250,MATCH('PCD non-delivery'!$A36,'Inputs - Allowed'!$A$8:$A$250,0),MATCH('PCD non-delivery'!R$6,'Inputs - Allowed'!$AI$6:$AT$6,0)),0)</f>
        <v>0</v>
      </c>
      <c r="S36" s="116">
        <f>_xlfn.IFNA(INDEX('Inputs - Allowed'!$AI$8:$AT$250,MATCH('PCD non-delivery'!$A36,'Inputs - Allowed'!$A$8:$A$250,0),MATCH('PCD non-delivery'!S$6,'Inputs - Allowed'!$AI$6:$AT$6,0)),0)</f>
        <v>0</v>
      </c>
      <c r="T36" s="116">
        <f>_xlfn.IFNA(INDEX('Inputs - Allowed'!$AI$8:$AT$250,MATCH('PCD non-delivery'!$A36,'Inputs - Allowed'!$A$8:$A$250,0),MATCH('PCD non-delivery'!T$6,'Inputs - Allowed'!$AI$6:$AT$6,0)),0)</f>
        <v>0</v>
      </c>
      <c r="U36" s="116">
        <f>_xlfn.IFNA(INDEX('Inputs - Allowed'!$AI$8:$AT$250,MATCH('PCD non-delivery'!$A36,'Inputs - Allowed'!$A$8:$A$250,0),MATCH('PCD non-delivery'!U$6,'Inputs - Allowed'!$AI$6:$AT$6,0)),0)</f>
        <v>0</v>
      </c>
      <c r="V36" s="116">
        <f>_xlfn.IFNA(INDEX('Inputs - Allowed'!$AI$8:$AT$250,MATCH('PCD non-delivery'!$A36,'Inputs - Allowed'!$A$8:$A$250,0),MATCH('PCD non-delivery'!V$6,'Inputs - Allowed'!$AI$6:$AT$6,0)),0)</f>
        <v>0</v>
      </c>
      <c r="W36" s="116">
        <f>_xlfn.IFNA(INDEX('Inputs - Allowed'!$AI$8:$AT$250,MATCH('PCD non-delivery'!$A36,'Inputs - Allowed'!$A$8:$A$250,0),MATCH('PCD non-delivery'!W$6,'Inputs - Allowed'!$AI$6:$AT$6,0)),0)</f>
        <v>0</v>
      </c>
      <c r="X36" s="116">
        <f>_xlfn.IFNA(INDEX('Inputs - Allowed'!$AI$8:$AT$250,MATCH('PCD non-delivery'!$A36,'Inputs - Allowed'!$A$8:$A$250,0),MATCH('PCD non-delivery'!X$6,'Inputs - Allowed'!$AI$6:$AT$6,0)),0)</f>
        <v>0</v>
      </c>
      <c r="Z36" s="76"/>
      <c r="AA36" s="76"/>
      <c r="AB36" s="116">
        <f t="shared" si="4"/>
        <v>0</v>
      </c>
      <c r="AC36" s="116">
        <f t="shared" si="0"/>
        <v>0</v>
      </c>
      <c r="AD36" s="116">
        <f t="shared" si="1"/>
        <v>0</v>
      </c>
      <c r="AE36" s="116">
        <f t="shared" si="2"/>
        <v>0</v>
      </c>
      <c r="AF36" s="116">
        <f t="shared" si="5"/>
        <v>0</v>
      </c>
      <c r="AG36" s="76"/>
      <c r="AH36" s="76"/>
      <c r="AI36" s="76"/>
      <c r="AJ36" s="76"/>
      <c r="AK36" s="76"/>
    </row>
    <row r="37" spans="1:37">
      <c r="A37" s="6"/>
      <c r="B37" s="36"/>
      <c r="C37" s="36"/>
      <c r="D37" s="36"/>
      <c r="E37" s="36">
        <f>_xlfn.IFNA(INDEX('Inputs - Allowed'!$B$8:$AH$250,MATCH('PCD non-delivery'!$A37,'Inputs - Allowed'!$A$8:$A$250,0),MATCH('PCD non-delivery'!E$6,'Inputs - Allowed'!$B$6:$AY$6,0)),0)</f>
        <v>0</v>
      </c>
      <c r="F37" s="36">
        <f>_xlfn.IFNA(INDEX('Inputs - Allowed'!$B$8:$AH$250,MATCH('PCD non-delivery'!$A37,'Inputs - Allowed'!$A$8:$A$250,0),MATCH('PCD non-delivery'!F$6,'Inputs - Allowed'!$B$6:$AY$6,0)),0)</f>
        <v>0</v>
      </c>
      <c r="G37" s="36">
        <f>_xlfn.IFNA(INDEX('Inputs - Allowed'!$B$8:$AH$250,MATCH('PCD non-delivery'!$A37,'Inputs - Allowed'!$A$8:$A$250,0),MATCH('PCD non-delivery'!G$6,'Inputs - Allowed'!$B$6:$AY$6,0)),0)</f>
        <v>0</v>
      </c>
      <c r="H37" s="36">
        <f>_xlfn.IFNA(INDEX('Inputs - Allowed'!$B$8:$AH$250,MATCH('PCD non-delivery'!$A37,'Inputs - Allowed'!$A$8:$A$250,0),MATCH('PCD non-delivery'!H$6,'Inputs - Allowed'!$B$6:$AY$6,0)),0)</f>
        <v>0</v>
      </c>
      <c r="I37" s="36">
        <f>_xlfn.IFNA(INDEX('Inputs - Allowed'!$B$8:$AH$250,MATCH('PCD non-delivery'!$A37,'Inputs - Allowed'!$A$8:$A$250,0),MATCH('PCD non-delivery'!I$6,'Inputs - Allowed'!$B$6:$AY$6,0)),0)</f>
        <v>0</v>
      </c>
      <c r="J37" s="65">
        <f>IF(I37="N",0,_xlfn.IFNA(INDEX('Inputs - Allowed'!$B$8:$AH$250,MATCH('PCD non-delivery'!$A37,'Inputs - Allowed'!$A$8:$A$250,0),MATCH('PCD non-delivery'!J$6,'Inputs - Allowed'!$B$6:$AY$6,0)),0))</f>
        <v>0</v>
      </c>
      <c r="K37" s="36">
        <f>_xlfn.IFNA(INDEX('Inputs - Actual'!$I$8:$O$158,MATCH($A37,'Inputs - Actual'!$A$8:$A$158,0),MATCH(K$6,'Inputs - Actual'!$I$6:$O$6,0))-INDEX('Inputs - Allowed'!$V$8:$AB$158,MATCH($A37,'Inputs - Allowed'!$A$8:$A$158,0),MATCH(K$6,'Inputs - Allowed'!$V$6:$AB$6,0)),0)</f>
        <v>0</v>
      </c>
      <c r="L37" s="59">
        <f>IF('Inputs - Allowed'!I37="Y", 0, IF(I37="Y",MIN(0,K37),MIN(0,K37*J37*10^-6)))</f>
        <v>0</v>
      </c>
      <c r="M37" s="116">
        <f>_xlfn.IFNA(INDEX('Inputs - Allowed'!$AI$8:$AT$250,MATCH('PCD non-delivery'!$A37,'Inputs - Allowed'!$A$8:$A$250,0),MATCH('PCD non-delivery'!M$6,'Inputs - Allowed'!$AI$6:$AT$6,0)),0)</f>
        <v>0</v>
      </c>
      <c r="N37" s="116">
        <f>_xlfn.IFNA(INDEX('Inputs - Allowed'!$AI$8:$AT$250,MATCH('PCD non-delivery'!$A37,'Inputs - Allowed'!$A$8:$A$250,0),MATCH('PCD non-delivery'!N$6,'Inputs - Allowed'!$AI$6:$AT$6,0)),0)</f>
        <v>0</v>
      </c>
      <c r="O37" s="116">
        <f>_xlfn.IFNA(INDEX('Inputs - Allowed'!$AI$8:$AT$250,MATCH('PCD non-delivery'!$A37,'Inputs - Allowed'!$A$8:$A$250,0),MATCH('PCD non-delivery'!O$6,'Inputs - Allowed'!$AI$6:$AT$6,0)),0)</f>
        <v>0</v>
      </c>
      <c r="P37" s="116">
        <f>_xlfn.IFNA(INDEX('Inputs - Allowed'!$AI$8:$AT$250,MATCH('PCD non-delivery'!$A37,'Inputs - Allowed'!$A$8:$A$250,0),MATCH('PCD non-delivery'!P$6,'Inputs - Allowed'!$AI$6:$AT$6,0)),0)</f>
        <v>0</v>
      </c>
      <c r="Q37" s="116">
        <f>_xlfn.IFNA(INDEX('Inputs - Allowed'!$AI$8:$AT$250,MATCH('PCD non-delivery'!$A37,'Inputs - Allowed'!$A$8:$A$250,0),MATCH('PCD non-delivery'!Q$6,'Inputs - Allowed'!$AI$6:$AT$6,0)),0)</f>
        <v>0</v>
      </c>
      <c r="R37" s="116">
        <f>_xlfn.IFNA(INDEX('Inputs - Allowed'!$AI$8:$AT$250,MATCH('PCD non-delivery'!$A37,'Inputs - Allowed'!$A$8:$A$250,0),MATCH('PCD non-delivery'!R$6,'Inputs - Allowed'!$AI$6:$AT$6,0)),0)</f>
        <v>0</v>
      </c>
      <c r="S37" s="116">
        <f>_xlfn.IFNA(INDEX('Inputs - Allowed'!$AI$8:$AT$250,MATCH('PCD non-delivery'!$A37,'Inputs - Allowed'!$A$8:$A$250,0),MATCH('PCD non-delivery'!S$6,'Inputs - Allowed'!$AI$6:$AT$6,0)),0)</f>
        <v>0</v>
      </c>
      <c r="T37" s="116">
        <f>_xlfn.IFNA(INDEX('Inputs - Allowed'!$AI$8:$AT$250,MATCH('PCD non-delivery'!$A37,'Inputs - Allowed'!$A$8:$A$250,0),MATCH('PCD non-delivery'!T$6,'Inputs - Allowed'!$AI$6:$AT$6,0)),0)</f>
        <v>0</v>
      </c>
      <c r="U37" s="116">
        <f>_xlfn.IFNA(INDEX('Inputs - Allowed'!$AI$8:$AT$250,MATCH('PCD non-delivery'!$A37,'Inputs - Allowed'!$A$8:$A$250,0),MATCH('PCD non-delivery'!U$6,'Inputs - Allowed'!$AI$6:$AT$6,0)),0)</f>
        <v>0</v>
      </c>
      <c r="V37" s="116">
        <f>_xlfn.IFNA(INDEX('Inputs - Allowed'!$AI$8:$AT$250,MATCH('PCD non-delivery'!$A37,'Inputs - Allowed'!$A$8:$A$250,0),MATCH('PCD non-delivery'!V$6,'Inputs - Allowed'!$AI$6:$AT$6,0)),0)</f>
        <v>0</v>
      </c>
      <c r="W37" s="116">
        <f>_xlfn.IFNA(INDEX('Inputs - Allowed'!$AI$8:$AT$250,MATCH('PCD non-delivery'!$A37,'Inputs - Allowed'!$A$8:$A$250,0),MATCH('PCD non-delivery'!W$6,'Inputs - Allowed'!$AI$6:$AT$6,0)),0)</f>
        <v>0</v>
      </c>
      <c r="X37" s="116">
        <f>_xlfn.IFNA(INDEX('Inputs - Allowed'!$AI$8:$AT$250,MATCH('PCD non-delivery'!$A37,'Inputs - Allowed'!$A$8:$A$250,0),MATCH('PCD non-delivery'!X$6,'Inputs - Allowed'!$AI$6:$AT$6,0)),0)</f>
        <v>0</v>
      </c>
      <c r="Z37" s="76"/>
      <c r="AA37" s="76"/>
      <c r="AB37" s="116">
        <f t="shared" si="4"/>
        <v>0</v>
      </c>
      <c r="AC37" s="116">
        <f t="shared" si="0"/>
        <v>0</v>
      </c>
      <c r="AD37" s="116">
        <f t="shared" si="1"/>
        <v>0</v>
      </c>
      <c r="AE37" s="116">
        <f t="shared" si="2"/>
        <v>0</v>
      </c>
      <c r="AF37" s="116">
        <f t="shared" si="5"/>
        <v>0</v>
      </c>
      <c r="AG37" s="76"/>
      <c r="AH37" s="76"/>
      <c r="AI37" s="76"/>
      <c r="AJ37" s="76"/>
      <c r="AK37" s="76"/>
    </row>
    <row r="38" spans="1:37">
      <c r="A38" s="6"/>
      <c r="B38" s="36"/>
      <c r="C38" s="36"/>
      <c r="D38" s="36"/>
      <c r="E38" s="36">
        <f>_xlfn.IFNA(INDEX('Inputs - Allowed'!$B$8:$AH$250,MATCH('PCD non-delivery'!$A38,'Inputs - Allowed'!$A$8:$A$250,0),MATCH('PCD non-delivery'!E$6,'Inputs - Allowed'!$B$6:$AY$6,0)),0)</f>
        <v>0</v>
      </c>
      <c r="F38" s="36">
        <f>_xlfn.IFNA(INDEX('Inputs - Allowed'!$B$8:$AH$250,MATCH('PCD non-delivery'!$A38,'Inputs - Allowed'!$A$8:$A$250,0),MATCH('PCD non-delivery'!F$6,'Inputs - Allowed'!$B$6:$AY$6,0)),0)</f>
        <v>0</v>
      </c>
      <c r="G38" s="36">
        <f>_xlfn.IFNA(INDEX('Inputs - Allowed'!$B$8:$AH$250,MATCH('PCD non-delivery'!$A38,'Inputs - Allowed'!$A$8:$A$250,0),MATCH('PCD non-delivery'!G$6,'Inputs - Allowed'!$B$6:$AY$6,0)),0)</f>
        <v>0</v>
      </c>
      <c r="H38" s="36">
        <f>_xlfn.IFNA(INDEX('Inputs - Allowed'!$B$8:$AH$250,MATCH('PCD non-delivery'!$A38,'Inputs - Allowed'!$A$8:$A$250,0),MATCH('PCD non-delivery'!H$6,'Inputs - Allowed'!$B$6:$AY$6,0)),0)</f>
        <v>0</v>
      </c>
      <c r="I38" s="36">
        <f>_xlfn.IFNA(INDEX('Inputs - Allowed'!$B$8:$AH$250,MATCH('PCD non-delivery'!$A38,'Inputs - Allowed'!$A$8:$A$250,0),MATCH('PCD non-delivery'!I$6,'Inputs - Allowed'!$B$6:$AY$6,0)),0)</f>
        <v>0</v>
      </c>
      <c r="J38" s="65">
        <f>IF(I38="N",0,_xlfn.IFNA(INDEX('Inputs - Allowed'!$B$8:$AH$250,MATCH('PCD non-delivery'!$A38,'Inputs - Allowed'!$A$8:$A$250,0),MATCH('PCD non-delivery'!J$6,'Inputs - Allowed'!$B$6:$AY$6,0)),0))</f>
        <v>0</v>
      </c>
      <c r="K38" s="36">
        <f>_xlfn.IFNA(INDEX('Inputs - Actual'!$I$8:$O$158,MATCH($A38,'Inputs - Actual'!$A$8:$A$158,0),MATCH(K$6,'Inputs - Actual'!$I$6:$O$6,0))-INDEX('Inputs - Allowed'!$V$8:$AB$158,MATCH($A38,'Inputs - Allowed'!$A$8:$A$158,0),MATCH(K$6,'Inputs - Allowed'!$V$6:$AB$6,0)),0)</f>
        <v>0</v>
      </c>
      <c r="L38" s="59">
        <f>IF('Inputs - Allowed'!I38="Y", 0, IF(I38="Y",MIN(0,K38),MIN(0,K38*J38*10^-6)))</f>
        <v>0</v>
      </c>
      <c r="M38" s="116">
        <f>_xlfn.IFNA(INDEX('Inputs - Allowed'!$AI$8:$AT$250,MATCH('PCD non-delivery'!$A38,'Inputs - Allowed'!$A$8:$A$250,0),MATCH('PCD non-delivery'!M$6,'Inputs - Allowed'!$AI$6:$AT$6,0)),0)</f>
        <v>0</v>
      </c>
      <c r="N38" s="116">
        <f>_xlfn.IFNA(INDEX('Inputs - Allowed'!$AI$8:$AT$250,MATCH('PCD non-delivery'!$A38,'Inputs - Allowed'!$A$8:$A$250,0),MATCH('PCD non-delivery'!N$6,'Inputs - Allowed'!$AI$6:$AT$6,0)),0)</f>
        <v>0</v>
      </c>
      <c r="O38" s="116">
        <f>_xlfn.IFNA(INDEX('Inputs - Allowed'!$AI$8:$AT$250,MATCH('PCD non-delivery'!$A38,'Inputs - Allowed'!$A$8:$A$250,0),MATCH('PCD non-delivery'!O$6,'Inputs - Allowed'!$AI$6:$AT$6,0)),0)</f>
        <v>0</v>
      </c>
      <c r="P38" s="116">
        <f>_xlfn.IFNA(INDEX('Inputs - Allowed'!$AI$8:$AT$250,MATCH('PCD non-delivery'!$A38,'Inputs - Allowed'!$A$8:$A$250,0),MATCH('PCD non-delivery'!P$6,'Inputs - Allowed'!$AI$6:$AT$6,0)),0)</f>
        <v>0</v>
      </c>
      <c r="Q38" s="116">
        <f>_xlfn.IFNA(INDEX('Inputs - Allowed'!$AI$8:$AT$250,MATCH('PCD non-delivery'!$A38,'Inputs - Allowed'!$A$8:$A$250,0),MATCH('PCD non-delivery'!Q$6,'Inputs - Allowed'!$AI$6:$AT$6,0)),0)</f>
        <v>0</v>
      </c>
      <c r="R38" s="116">
        <f>_xlfn.IFNA(INDEX('Inputs - Allowed'!$AI$8:$AT$250,MATCH('PCD non-delivery'!$A38,'Inputs - Allowed'!$A$8:$A$250,0),MATCH('PCD non-delivery'!R$6,'Inputs - Allowed'!$AI$6:$AT$6,0)),0)</f>
        <v>0</v>
      </c>
      <c r="S38" s="116">
        <f>_xlfn.IFNA(INDEX('Inputs - Allowed'!$AI$8:$AT$250,MATCH('PCD non-delivery'!$A38,'Inputs - Allowed'!$A$8:$A$250,0),MATCH('PCD non-delivery'!S$6,'Inputs - Allowed'!$AI$6:$AT$6,0)),0)</f>
        <v>0</v>
      </c>
      <c r="T38" s="116">
        <f>_xlfn.IFNA(INDEX('Inputs - Allowed'!$AI$8:$AT$250,MATCH('PCD non-delivery'!$A38,'Inputs - Allowed'!$A$8:$A$250,0),MATCH('PCD non-delivery'!T$6,'Inputs - Allowed'!$AI$6:$AT$6,0)),0)</f>
        <v>0</v>
      </c>
      <c r="U38" s="116">
        <f>_xlfn.IFNA(INDEX('Inputs - Allowed'!$AI$8:$AT$250,MATCH('PCD non-delivery'!$A38,'Inputs - Allowed'!$A$8:$A$250,0),MATCH('PCD non-delivery'!U$6,'Inputs - Allowed'!$AI$6:$AT$6,0)),0)</f>
        <v>0</v>
      </c>
      <c r="V38" s="116">
        <f>_xlfn.IFNA(INDEX('Inputs - Allowed'!$AI$8:$AT$250,MATCH('PCD non-delivery'!$A38,'Inputs - Allowed'!$A$8:$A$250,0),MATCH('PCD non-delivery'!V$6,'Inputs - Allowed'!$AI$6:$AT$6,0)),0)</f>
        <v>0</v>
      </c>
      <c r="W38" s="116">
        <f>_xlfn.IFNA(INDEX('Inputs - Allowed'!$AI$8:$AT$250,MATCH('PCD non-delivery'!$A38,'Inputs - Allowed'!$A$8:$A$250,0),MATCH('PCD non-delivery'!W$6,'Inputs - Allowed'!$AI$6:$AT$6,0)),0)</f>
        <v>0</v>
      </c>
      <c r="X38" s="116">
        <f>_xlfn.IFNA(INDEX('Inputs - Allowed'!$AI$8:$AT$250,MATCH('PCD non-delivery'!$A38,'Inputs - Allowed'!$A$8:$A$250,0),MATCH('PCD non-delivery'!X$6,'Inputs - Allowed'!$AI$6:$AT$6,0)),0)</f>
        <v>0</v>
      </c>
      <c r="Z38" s="76"/>
      <c r="AA38" s="76"/>
      <c r="AB38" s="116">
        <f t="shared" si="4"/>
        <v>0</v>
      </c>
      <c r="AC38" s="116">
        <f t="shared" si="0"/>
        <v>0</v>
      </c>
      <c r="AD38" s="116">
        <f t="shared" si="1"/>
        <v>0</v>
      </c>
      <c r="AE38" s="116">
        <f t="shared" si="2"/>
        <v>0</v>
      </c>
      <c r="AF38" s="116">
        <f t="shared" si="5"/>
        <v>0</v>
      </c>
      <c r="AG38" s="76"/>
      <c r="AH38" s="76"/>
      <c r="AI38" s="76"/>
      <c r="AJ38" s="76"/>
      <c r="AK38" s="76"/>
    </row>
    <row r="39" spans="1:37">
      <c r="A39" s="6"/>
      <c r="B39" s="36"/>
      <c r="C39" s="36"/>
      <c r="D39" s="36"/>
      <c r="E39" s="36">
        <f>_xlfn.IFNA(INDEX('Inputs - Allowed'!$B$8:$AH$250,MATCH('PCD non-delivery'!$A39,'Inputs - Allowed'!$A$8:$A$250,0),MATCH('PCD non-delivery'!E$6,'Inputs - Allowed'!$B$6:$AY$6,0)),0)</f>
        <v>0</v>
      </c>
      <c r="F39" s="36">
        <f>_xlfn.IFNA(INDEX('Inputs - Allowed'!$B$8:$AH$250,MATCH('PCD non-delivery'!$A39,'Inputs - Allowed'!$A$8:$A$250,0),MATCH('PCD non-delivery'!F$6,'Inputs - Allowed'!$B$6:$AY$6,0)),0)</f>
        <v>0</v>
      </c>
      <c r="G39" s="36">
        <f>_xlfn.IFNA(INDEX('Inputs - Allowed'!$B$8:$AH$250,MATCH('PCD non-delivery'!$A39,'Inputs - Allowed'!$A$8:$A$250,0),MATCH('PCD non-delivery'!G$6,'Inputs - Allowed'!$B$6:$AY$6,0)),0)</f>
        <v>0</v>
      </c>
      <c r="H39" s="36">
        <f>_xlfn.IFNA(INDEX('Inputs - Allowed'!$B$8:$AH$250,MATCH('PCD non-delivery'!$A39,'Inputs - Allowed'!$A$8:$A$250,0),MATCH('PCD non-delivery'!H$6,'Inputs - Allowed'!$B$6:$AY$6,0)),0)</f>
        <v>0</v>
      </c>
      <c r="I39" s="36">
        <f>_xlfn.IFNA(INDEX('Inputs - Allowed'!$B$8:$AH$250,MATCH('PCD non-delivery'!$A39,'Inputs - Allowed'!$A$8:$A$250,0),MATCH('PCD non-delivery'!I$6,'Inputs - Allowed'!$B$6:$AY$6,0)),0)</f>
        <v>0</v>
      </c>
      <c r="J39" s="65">
        <f>IF(I39="N",0,_xlfn.IFNA(INDEX('Inputs - Allowed'!$B$8:$AH$250,MATCH('PCD non-delivery'!$A39,'Inputs - Allowed'!$A$8:$A$250,0),MATCH('PCD non-delivery'!J$6,'Inputs - Allowed'!$B$6:$AY$6,0)),0))</f>
        <v>0</v>
      </c>
      <c r="K39" s="36">
        <f>_xlfn.IFNA(INDEX('Inputs - Actual'!$I$8:$O$158,MATCH($A39,'Inputs - Actual'!$A$8:$A$158,0),MATCH(K$6,'Inputs - Actual'!$I$6:$O$6,0))-INDEX('Inputs - Allowed'!$V$8:$AB$158,MATCH($A39,'Inputs - Allowed'!$A$8:$A$158,0),MATCH(K$6,'Inputs - Allowed'!$V$6:$AB$6,0)),0)</f>
        <v>0</v>
      </c>
      <c r="L39" s="59">
        <f>IF('Inputs - Allowed'!I39="Y", 0, IF(I39="Y",MIN(0,K39),MIN(0,K39*J39*10^-6)))</f>
        <v>0</v>
      </c>
      <c r="M39" s="116">
        <f>_xlfn.IFNA(INDEX('Inputs - Allowed'!$AI$8:$AT$250,MATCH('PCD non-delivery'!$A39,'Inputs - Allowed'!$A$8:$A$250,0),MATCH('PCD non-delivery'!M$6,'Inputs - Allowed'!$AI$6:$AT$6,0)),0)</f>
        <v>0</v>
      </c>
      <c r="N39" s="116">
        <f>_xlfn.IFNA(INDEX('Inputs - Allowed'!$AI$8:$AT$250,MATCH('PCD non-delivery'!$A39,'Inputs - Allowed'!$A$8:$A$250,0),MATCH('PCD non-delivery'!N$6,'Inputs - Allowed'!$AI$6:$AT$6,0)),0)</f>
        <v>0</v>
      </c>
      <c r="O39" s="116">
        <f>_xlfn.IFNA(INDEX('Inputs - Allowed'!$AI$8:$AT$250,MATCH('PCD non-delivery'!$A39,'Inputs - Allowed'!$A$8:$A$250,0),MATCH('PCD non-delivery'!O$6,'Inputs - Allowed'!$AI$6:$AT$6,0)),0)</f>
        <v>0</v>
      </c>
      <c r="P39" s="116">
        <f>_xlfn.IFNA(INDEX('Inputs - Allowed'!$AI$8:$AT$250,MATCH('PCD non-delivery'!$A39,'Inputs - Allowed'!$A$8:$A$250,0),MATCH('PCD non-delivery'!P$6,'Inputs - Allowed'!$AI$6:$AT$6,0)),0)</f>
        <v>0</v>
      </c>
      <c r="Q39" s="116">
        <f>_xlfn.IFNA(INDEX('Inputs - Allowed'!$AI$8:$AT$250,MATCH('PCD non-delivery'!$A39,'Inputs - Allowed'!$A$8:$A$250,0),MATCH('PCD non-delivery'!Q$6,'Inputs - Allowed'!$AI$6:$AT$6,0)),0)</f>
        <v>0</v>
      </c>
      <c r="R39" s="116">
        <f>_xlfn.IFNA(INDEX('Inputs - Allowed'!$AI$8:$AT$250,MATCH('PCD non-delivery'!$A39,'Inputs - Allowed'!$A$8:$A$250,0),MATCH('PCD non-delivery'!R$6,'Inputs - Allowed'!$AI$6:$AT$6,0)),0)</f>
        <v>0</v>
      </c>
      <c r="S39" s="116">
        <f>_xlfn.IFNA(INDEX('Inputs - Allowed'!$AI$8:$AT$250,MATCH('PCD non-delivery'!$A39,'Inputs - Allowed'!$A$8:$A$250,0),MATCH('PCD non-delivery'!S$6,'Inputs - Allowed'!$AI$6:$AT$6,0)),0)</f>
        <v>0</v>
      </c>
      <c r="T39" s="116">
        <f>_xlfn.IFNA(INDEX('Inputs - Allowed'!$AI$8:$AT$250,MATCH('PCD non-delivery'!$A39,'Inputs - Allowed'!$A$8:$A$250,0),MATCH('PCD non-delivery'!T$6,'Inputs - Allowed'!$AI$6:$AT$6,0)),0)</f>
        <v>0</v>
      </c>
      <c r="U39" s="116">
        <f>_xlfn.IFNA(INDEX('Inputs - Allowed'!$AI$8:$AT$250,MATCH('PCD non-delivery'!$A39,'Inputs - Allowed'!$A$8:$A$250,0),MATCH('PCD non-delivery'!U$6,'Inputs - Allowed'!$AI$6:$AT$6,0)),0)</f>
        <v>0</v>
      </c>
      <c r="V39" s="116">
        <f>_xlfn.IFNA(INDEX('Inputs - Allowed'!$AI$8:$AT$250,MATCH('PCD non-delivery'!$A39,'Inputs - Allowed'!$A$8:$A$250,0),MATCH('PCD non-delivery'!V$6,'Inputs - Allowed'!$AI$6:$AT$6,0)),0)</f>
        <v>0</v>
      </c>
      <c r="W39" s="116">
        <f>_xlfn.IFNA(INDEX('Inputs - Allowed'!$AI$8:$AT$250,MATCH('PCD non-delivery'!$A39,'Inputs - Allowed'!$A$8:$A$250,0),MATCH('PCD non-delivery'!W$6,'Inputs - Allowed'!$AI$6:$AT$6,0)),0)</f>
        <v>0</v>
      </c>
      <c r="X39" s="116">
        <f>_xlfn.IFNA(INDEX('Inputs - Allowed'!$AI$8:$AT$250,MATCH('PCD non-delivery'!$A39,'Inputs - Allowed'!$A$8:$A$250,0),MATCH('PCD non-delivery'!X$6,'Inputs - Allowed'!$AI$6:$AT$6,0)),0)</f>
        <v>0</v>
      </c>
      <c r="Z39" s="76"/>
      <c r="AA39" s="76"/>
      <c r="AB39" s="116">
        <f t="shared" si="4"/>
        <v>0</v>
      </c>
      <c r="AC39" s="116">
        <f t="shared" si="0"/>
        <v>0</v>
      </c>
      <c r="AD39" s="116">
        <f t="shared" si="1"/>
        <v>0</v>
      </c>
      <c r="AE39" s="116">
        <f t="shared" si="2"/>
        <v>0</v>
      </c>
      <c r="AF39" s="116">
        <f t="shared" si="5"/>
        <v>0</v>
      </c>
      <c r="AG39" s="76"/>
      <c r="AH39" s="76"/>
      <c r="AI39" s="76"/>
      <c r="AJ39" s="76"/>
      <c r="AK39" s="76"/>
    </row>
    <row r="40" spans="1:37">
      <c r="A40" s="6"/>
      <c r="B40" s="36"/>
      <c r="C40" s="36"/>
      <c r="D40" s="36"/>
      <c r="E40" s="36">
        <f>_xlfn.IFNA(INDEX('Inputs - Allowed'!$B$8:$AH$250,MATCH('PCD non-delivery'!$A40,'Inputs - Allowed'!$A$8:$A$250,0),MATCH('PCD non-delivery'!E$6,'Inputs - Allowed'!$B$6:$AY$6,0)),0)</f>
        <v>0</v>
      </c>
      <c r="F40" s="36">
        <f>_xlfn.IFNA(INDEX('Inputs - Allowed'!$B$8:$AH$250,MATCH('PCD non-delivery'!$A40,'Inputs - Allowed'!$A$8:$A$250,0),MATCH('PCD non-delivery'!F$6,'Inputs - Allowed'!$B$6:$AY$6,0)),0)</f>
        <v>0</v>
      </c>
      <c r="G40" s="36">
        <f>_xlfn.IFNA(INDEX('Inputs - Allowed'!$B$8:$AH$250,MATCH('PCD non-delivery'!$A40,'Inputs - Allowed'!$A$8:$A$250,0),MATCH('PCD non-delivery'!G$6,'Inputs - Allowed'!$B$6:$AY$6,0)),0)</f>
        <v>0</v>
      </c>
      <c r="H40" s="36">
        <f>_xlfn.IFNA(INDEX('Inputs - Allowed'!$B$8:$AH$250,MATCH('PCD non-delivery'!$A40,'Inputs - Allowed'!$A$8:$A$250,0),MATCH('PCD non-delivery'!H$6,'Inputs - Allowed'!$B$6:$AY$6,0)),0)</f>
        <v>0</v>
      </c>
      <c r="I40" s="36">
        <f>_xlfn.IFNA(INDEX('Inputs - Allowed'!$B$8:$AH$250,MATCH('PCD non-delivery'!$A40,'Inputs - Allowed'!$A$8:$A$250,0),MATCH('PCD non-delivery'!I$6,'Inputs - Allowed'!$B$6:$AY$6,0)),0)</f>
        <v>0</v>
      </c>
      <c r="J40" s="65">
        <f>IF(I40="N",0,_xlfn.IFNA(INDEX('Inputs - Allowed'!$B$8:$AH$250,MATCH('PCD non-delivery'!$A40,'Inputs - Allowed'!$A$8:$A$250,0),MATCH('PCD non-delivery'!J$6,'Inputs - Allowed'!$B$6:$AY$6,0)),0))</f>
        <v>0</v>
      </c>
      <c r="K40" s="36">
        <f>_xlfn.IFNA(INDEX('Inputs - Actual'!$I$8:$O$158,MATCH($A40,'Inputs - Actual'!$A$8:$A$158,0),MATCH(K$6,'Inputs - Actual'!$I$6:$O$6,0))-INDEX('Inputs - Allowed'!$V$8:$AB$158,MATCH($A40,'Inputs - Allowed'!$A$8:$A$158,0),MATCH(K$6,'Inputs - Allowed'!$V$6:$AB$6,0)),0)</f>
        <v>0</v>
      </c>
      <c r="L40" s="59">
        <f>IF('Inputs - Allowed'!I40="Y", 0, IF(I40="Y",MIN(0,K40),MIN(0,K40*J40*10^-6)))</f>
        <v>0</v>
      </c>
      <c r="M40" s="116">
        <f>_xlfn.IFNA(INDEX('Inputs - Allowed'!$AI$8:$AT$250,MATCH('PCD non-delivery'!$A40,'Inputs - Allowed'!$A$8:$A$250,0),MATCH('PCD non-delivery'!M$6,'Inputs - Allowed'!$AI$6:$AT$6,0)),0)</f>
        <v>0</v>
      </c>
      <c r="N40" s="116">
        <f>_xlfn.IFNA(INDEX('Inputs - Allowed'!$AI$8:$AT$250,MATCH('PCD non-delivery'!$A40,'Inputs - Allowed'!$A$8:$A$250,0),MATCH('PCD non-delivery'!N$6,'Inputs - Allowed'!$AI$6:$AT$6,0)),0)</f>
        <v>0</v>
      </c>
      <c r="O40" s="116">
        <f>_xlfn.IFNA(INDEX('Inputs - Allowed'!$AI$8:$AT$250,MATCH('PCD non-delivery'!$A40,'Inputs - Allowed'!$A$8:$A$250,0),MATCH('PCD non-delivery'!O$6,'Inputs - Allowed'!$AI$6:$AT$6,0)),0)</f>
        <v>0</v>
      </c>
      <c r="P40" s="116">
        <f>_xlfn.IFNA(INDEX('Inputs - Allowed'!$AI$8:$AT$250,MATCH('PCD non-delivery'!$A40,'Inputs - Allowed'!$A$8:$A$250,0),MATCH('PCD non-delivery'!P$6,'Inputs - Allowed'!$AI$6:$AT$6,0)),0)</f>
        <v>0</v>
      </c>
      <c r="Q40" s="116">
        <f>_xlfn.IFNA(INDEX('Inputs - Allowed'!$AI$8:$AT$250,MATCH('PCD non-delivery'!$A40,'Inputs - Allowed'!$A$8:$A$250,0),MATCH('PCD non-delivery'!Q$6,'Inputs - Allowed'!$AI$6:$AT$6,0)),0)</f>
        <v>0</v>
      </c>
      <c r="R40" s="116">
        <f>_xlfn.IFNA(INDEX('Inputs - Allowed'!$AI$8:$AT$250,MATCH('PCD non-delivery'!$A40,'Inputs - Allowed'!$A$8:$A$250,0),MATCH('PCD non-delivery'!R$6,'Inputs - Allowed'!$AI$6:$AT$6,0)),0)</f>
        <v>0</v>
      </c>
      <c r="S40" s="116">
        <f>_xlfn.IFNA(INDEX('Inputs - Allowed'!$AI$8:$AT$250,MATCH('PCD non-delivery'!$A40,'Inputs - Allowed'!$A$8:$A$250,0),MATCH('PCD non-delivery'!S$6,'Inputs - Allowed'!$AI$6:$AT$6,0)),0)</f>
        <v>0</v>
      </c>
      <c r="T40" s="116">
        <f>_xlfn.IFNA(INDEX('Inputs - Allowed'!$AI$8:$AT$250,MATCH('PCD non-delivery'!$A40,'Inputs - Allowed'!$A$8:$A$250,0),MATCH('PCD non-delivery'!T$6,'Inputs - Allowed'!$AI$6:$AT$6,0)),0)</f>
        <v>0</v>
      </c>
      <c r="U40" s="116">
        <f>_xlfn.IFNA(INDEX('Inputs - Allowed'!$AI$8:$AT$250,MATCH('PCD non-delivery'!$A40,'Inputs - Allowed'!$A$8:$A$250,0),MATCH('PCD non-delivery'!U$6,'Inputs - Allowed'!$AI$6:$AT$6,0)),0)</f>
        <v>0</v>
      </c>
      <c r="V40" s="116">
        <f>_xlfn.IFNA(INDEX('Inputs - Allowed'!$AI$8:$AT$250,MATCH('PCD non-delivery'!$A40,'Inputs - Allowed'!$A$8:$A$250,0),MATCH('PCD non-delivery'!V$6,'Inputs - Allowed'!$AI$6:$AT$6,0)),0)</f>
        <v>0</v>
      </c>
      <c r="W40" s="116">
        <f>_xlfn.IFNA(INDEX('Inputs - Allowed'!$AI$8:$AT$250,MATCH('PCD non-delivery'!$A40,'Inputs - Allowed'!$A$8:$A$250,0),MATCH('PCD non-delivery'!W$6,'Inputs - Allowed'!$AI$6:$AT$6,0)),0)</f>
        <v>0</v>
      </c>
      <c r="X40" s="116">
        <f>_xlfn.IFNA(INDEX('Inputs - Allowed'!$AI$8:$AT$250,MATCH('PCD non-delivery'!$A40,'Inputs - Allowed'!$A$8:$A$250,0),MATCH('PCD non-delivery'!X$6,'Inputs - Allowed'!$AI$6:$AT$6,0)),0)</f>
        <v>0</v>
      </c>
      <c r="Z40" s="76"/>
      <c r="AA40" s="76"/>
      <c r="AB40" s="116">
        <f t="shared" si="4"/>
        <v>0</v>
      </c>
      <c r="AC40" s="116">
        <f t="shared" si="0"/>
        <v>0</v>
      </c>
      <c r="AD40" s="116">
        <f t="shared" si="1"/>
        <v>0</v>
      </c>
      <c r="AE40" s="116">
        <f t="shared" si="2"/>
        <v>0</v>
      </c>
      <c r="AF40" s="116">
        <f t="shared" si="5"/>
        <v>0</v>
      </c>
      <c r="AG40" s="76"/>
      <c r="AH40" s="76"/>
      <c r="AI40" s="76"/>
      <c r="AJ40" s="76"/>
      <c r="AK40" s="76"/>
    </row>
    <row r="41" spans="1:37">
      <c r="A41" s="6"/>
      <c r="B41" s="36"/>
      <c r="C41" s="36"/>
      <c r="D41" s="36"/>
      <c r="E41" s="36">
        <f>_xlfn.IFNA(INDEX('Inputs - Allowed'!$B$8:$AH$250,MATCH('PCD non-delivery'!$A41,'Inputs - Allowed'!$A$8:$A$250,0),MATCH('PCD non-delivery'!E$6,'Inputs - Allowed'!$B$6:$AY$6,0)),0)</f>
        <v>0</v>
      </c>
      <c r="F41" s="36">
        <f>_xlfn.IFNA(INDEX('Inputs - Allowed'!$B$8:$AH$250,MATCH('PCD non-delivery'!$A41,'Inputs - Allowed'!$A$8:$A$250,0),MATCH('PCD non-delivery'!F$6,'Inputs - Allowed'!$B$6:$AY$6,0)),0)</f>
        <v>0</v>
      </c>
      <c r="G41" s="36">
        <f>_xlfn.IFNA(INDEX('Inputs - Allowed'!$B$8:$AH$250,MATCH('PCD non-delivery'!$A41,'Inputs - Allowed'!$A$8:$A$250,0),MATCH('PCD non-delivery'!G$6,'Inputs - Allowed'!$B$6:$AY$6,0)),0)</f>
        <v>0</v>
      </c>
      <c r="H41" s="36">
        <f>_xlfn.IFNA(INDEX('Inputs - Allowed'!$B$8:$AH$250,MATCH('PCD non-delivery'!$A41,'Inputs - Allowed'!$A$8:$A$250,0),MATCH('PCD non-delivery'!H$6,'Inputs - Allowed'!$B$6:$AY$6,0)),0)</f>
        <v>0</v>
      </c>
      <c r="I41" s="36">
        <f>_xlfn.IFNA(INDEX('Inputs - Allowed'!$B$8:$AH$250,MATCH('PCD non-delivery'!$A41,'Inputs - Allowed'!$A$8:$A$250,0),MATCH('PCD non-delivery'!I$6,'Inputs - Allowed'!$B$6:$AY$6,0)),0)</f>
        <v>0</v>
      </c>
      <c r="J41" s="65">
        <f>IF(I41="N",0,_xlfn.IFNA(INDEX('Inputs - Allowed'!$B$8:$AH$250,MATCH('PCD non-delivery'!$A41,'Inputs - Allowed'!$A$8:$A$250,0),MATCH('PCD non-delivery'!J$6,'Inputs - Allowed'!$B$6:$AY$6,0)),0))</f>
        <v>0</v>
      </c>
      <c r="K41" s="36">
        <f>_xlfn.IFNA(INDEX('Inputs - Actual'!$I$8:$O$158,MATCH($A41,'Inputs - Actual'!$A$8:$A$158,0),MATCH(K$6,'Inputs - Actual'!$I$6:$O$6,0))-INDEX('Inputs - Allowed'!$V$8:$AB$158,MATCH($A41,'Inputs - Allowed'!$A$8:$A$158,0),MATCH(K$6,'Inputs - Allowed'!$V$6:$AB$6,0)),0)</f>
        <v>0</v>
      </c>
      <c r="L41" s="59">
        <f>IF('Inputs - Allowed'!I41="Y", 0, IF(I41="Y",MIN(0,K41),MIN(0,K41*J41*10^-6)))</f>
        <v>0</v>
      </c>
      <c r="M41" s="116">
        <f>_xlfn.IFNA(INDEX('Inputs - Allowed'!$AI$8:$AT$250,MATCH('PCD non-delivery'!$A41,'Inputs - Allowed'!$A$8:$A$250,0),MATCH('PCD non-delivery'!M$6,'Inputs - Allowed'!$AI$6:$AT$6,0)),0)</f>
        <v>0</v>
      </c>
      <c r="N41" s="116">
        <f>_xlfn.IFNA(INDEX('Inputs - Allowed'!$AI$8:$AT$250,MATCH('PCD non-delivery'!$A41,'Inputs - Allowed'!$A$8:$A$250,0),MATCH('PCD non-delivery'!N$6,'Inputs - Allowed'!$AI$6:$AT$6,0)),0)</f>
        <v>0</v>
      </c>
      <c r="O41" s="116">
        <f>_xlfn.IFNA(INDEX('Inputs - Allowed'!$AI$8:$AT$250,MATCH('PCD non-delivery'!$A41,'Inputs - Allowed'!$A$8:$A$250,0),MATCH('PCD non-delivery'!O$6,'Inputs - Allowed'!$AI$6:$AT$6,0)),0)</f>
        <v>0</v>
      </c>
      <c r="P41" s="116">
        <f>_xlfn.IFNA(INDEX('Inputs - Allowed'!$AI$8:$AT$250,MATCH('PCD non-delivery'!$A41,'Inputs - Allowed'!$A$8:$A$250,0),MATCH('PCD non-delivery'!P$6,'Inputs - Allowed'!$AI$6:$AT$6,0)),0)</f>
        <v>0</v>
      </c>
      <c r="Q41" s="116">
        <f>_xlfn.IFNA(INDEX('Inputs - Allowed'!$AI$8:$AT$250,MATCH('PCD non-delivery'!$A41,'Inputs - Allowed'!$A$8:$A$250,0),MATCH('PCD non-delivery'!Q$6,'Inputs - Allowed'!$AI$6:$AT$6,0)),0)</f>
        <v>0</v>
      </c>
      <c r="R41" s="116">
        <f>_xlfn.IFNA(INDEX('Inputs - Allowed'!$AI$8:$AT$250,MATCH('PCD non-delivery'!$A41,'Inputs - Allowed'!$A$8:$A$250,0),MATCH('PCD non-delivery'!R$6,'Inputs - Allowed'!$AI$6:$AT$6,0)),0)</f>
        <v>0</v>
      </c>
      <c r="S41" s="116">
        <f>_xlfn.IFNA(INDEX('Inputs - Allowed'!$AI$8:$AT$250,MATCH('PCD non-delivery'!$A41,'Inputs - Allowed'!$A$8:$A$250,0),MATCH('PCD non-delivery'!S$6,'Inputs - Allowed'!$AI$6:$AT$6,0)),0)</f>
        <v>0</v>
      </c>
      <c r="T41" s="116">
        <f>_xlfn.IFNA(INDEX('Inputs - Allowed'!$AI$8:$AT$250,MATCH('PCD non-delivery'!$A41,'Inputs - Allowed'!$A$8:$A$250,0),MATCH('PCD non-delivery'!T$6,'Inputs - Allowed'!$AI$6:$AT$6,0)),0)</f>
        <v>0</v>
      </c>
      <c r="U41" s="116">
        <f>_xlfn.IFNA(INDEX('Inputs - Allowed'!$AI$8:$AT$250,MATCH('PCD non-delivery'!$A41,'Inputs - Allowed'!$A$8:$A$250,0),MATCH('PCD non-delivery'!U$6,'Inputs - Allowed'!$AI$6:$AT$6,0)),0)</f>
        <v>0</v>
      </c>
      <c r="V41" s="116">
        <f>_xlfn.IFNA(INDEX('Inputs - Allowed'!$AI$8:$AT$250,MATCH('PCD non-delivery'!$A41,'Inputs - Allowed'!$A$8:$A$250,0),MATCH('PCD non-delivery'!V$6,'Inputs - Allowed'!$AI$6:$AT$6,0)),0)</f>
        <v>0</v>
      </c>
      <c r="W41" s="116">
        <f>_xlfn.IFNA(INDEX('Inputs - Allowed'!$AI$8:$AT$250,MATCH('PCD non-delivery'!$A41,'Inputs - Allowed'!$A$8:$A$250,0),MATCH('PCD non-delivery'!W$6,'Inputs - Allowed'!$AI$6:$AT$6,0)),0)</f>
        <v>0</v>
      </c>
      <c r="X41" s="116">
        <f>_xlfn.IFNA(INDEX('Inputs - Allowed'!$AI$8:$AT$250,MATCH('PCD non-delivery'!$A41,'Inputs - Allowed'!$A$8:$A$250,0),MATCH('PCD non-delivery'!X$6,'Inputs - Allowed'!$AI$6:$AT$6,0)),0)</f>
        <v>0</v>
      </c>
      <c r="Z41" s="76"/>
      <c r="AA41" s="76"/>
      <c r="AB41" s="116">
        <f t="shared" si="4"/>
        <v>0</v>
      </c>
      <c r="AC41" s="116">
        <f t="shared" si="0"/>
        <v>0</v>
      </c>
      <c r="AD41" s="116">
        <f t="shared" si="1"/>
        <v>0</v>
      </c>
      <c r="AE41" s="116">
        <f t="shared" si="2"/>
        <v>0</v>
      </c>
      <c r="AF41" s="116">
        <f t="shared" si="5"/>
        <v>0</v>
      </c>
      <c r="AG41" s="76"/>
      <c r="AH41" s="76"/>
      <c r="AI41" s="76"/>
      <c r="AJ41" s="76"/>
      <c r="AK41" s="76"/>
    </row>
    <row r="42" spans="1:37">
      <c r="A42" s="6"/>
      <c r="B42" s="36"/>
      <c r="C42" s="36"/>
      <c r="D42" s="36"/>
      <c r="E42" s="36">
        <f>_xlfn.IFNA(INDEX('Inputs - Allowed'!$B$8:$AH$250,MATCH('PCD non-delivery'!$A42,'Inputs - Allowed'!$A$8:$A$250,0),MATCH('PCD non-delivery'!E$6,'Inputs - Allowed'!$B$6:$AY$6,0)),0)</f>
        <v>0</v>
      </c>
      <c r="F42" s="36">
        <f>_xlfn.IFNA(INDEX('Inputs - Allowed'!$B$8:$AH$250,MATCH('PCD non-delivery'!$A42,'Inputs - Allowed'!$A$8:$A$250,0),MATCH('PCD non-delivery'!F$6,'Inputs - Allowed'!$B$6:$AY$6,0)),0)</f>
        <v>0</v>
      </c>
      <c r="G42" s="36">
        <f>_xlfn.IFNA(INDEX('Inputs - Allowed'!$B$8:$AH$250,MATCH('PCD non-delivery'!$A42,'Inputs - Allowed'!$A$8:$A$250,0),MATCH('PCD non-delivery'!G$6,'Inputs - Allowed'!$B$6:$AY$6,0)),0)</f>
        <v>0</v>
      </c>
      <c r="H42" s="36">
        <f>_xlfn.IFNA(INDEX('Inputs - Allowed'!$B$8:$AH$250,MATCH('PCD non-delivery'!$A42,'Inputs - Allowed'!$A$8:$A$250,0),MATCH('PCD non-delivery'!H$6,'Inputs - Allowed'!$B$6:$AY$6,0)),0)</f>
        <v>0</v>
      </c>
      <c r="I42" s="36">
        <f>_xlfn.IFNA(INDEX('Inputs - Allowed'!$B$8:$AH$250,MATCH('PCD non-delivery'!$A42,'Inputs - Allowed'!$A$8:$A$250,0),MATCH('PCD non-delivery'!I$6,'Inputs - Allowed'!$B$6:$AY$6,0)),0)</f>
        <v>0</v>
      </c>
      <c r="J42" s="65">
        <f>IF(I42="N",0,_xlfn.IFNA(INDEX('Inputs - Allowed'!$B$8:$AH$250,MATCH('PCD non-delivery'!$A42,'Inputs - Allowed'!$A$8:$A$250,0),MATCH('PCD non-delivery'!J$6,'Inputs - Allowed'!$B$6:$AY$6,0)),0))</f>
        <v>0</v>
      </c>
      <c r="K42" s="36">
        <f>_xlfn.IFNA(INDEX('Inputs - Actual'!$I$8:$O$158,MATCH($A42,'Inputs - Actual'!$A$8:$A$158,0),MATCH(K$6,'Inputs - Actual'!$I$6:$O$6,0))-INDEX('Inputs - Allowed'!$V$8:$AB$158,MATCH($A42,'Inputs - Allowed'!$A$8:$A$158,0),MATCH(K$6,'Inputs - Allowed'!$V$6:$AB$6,0)),0)</f>
        <v>0</v>
      </c>
      <c r="L42" s="59">
        <f>IF('Inputs - Allowed'!I42="Y", 0, IF(I42="Y",MIN(0,K42),MIN(0,K42*J42*10^-6)))</f>
        <v>0</v>
      </c>
      <c r="M42" s="116">
        <f>_xlfn.IFNA(INDEX('Inputs - Allowed'!$AI$8:$AT$250,MATCH('PCD non-delivery'!$A42,'Inputs - Allowed'!$A$8:$A$250,0),MATCH('PCD non-delivery'!M$6,'Inputs - Allowed'!$AI$6:$AT$6,0)),0)</f>
        <v>0</v>
      </c>
      <c r="N42" s="116">
        <f>_xlfn.IFNA(INDEX('Inputs - Allowed'!$AI$8:$AT$250,MATCH('PCD non-delivery'!$A42,'Inputs - Allowed'!$A$8:$A$250,0),MATCH('PCD non-delivery'!N$6,'Inputs - Allowed'!$AI$6:$AT$6,0)),0)</f>
        <v>0</v>
      </c>
      <c r="O42" s="116">
        <f>_xlfn.IFNA(INDEX('Inputs - Allowed'!$AI$8:$AT$250,MATCH('PCD non-delivery'!$A42,'Inputs - Allowed'!$A$8:$A$250,0),MATCH('PCD non-delivery'!O$6,'Inputs - Allowed'!$AI$6:$AT$6,0)),0)</f>
        <v>0</v>
      </c>
      <c r="P42" s="116">
        <f>_xlfn.IFNA(INDEX('Inputs - Allowed'!$AI$8:$AT$250,MATCH('PCD non-delivery'!$A42,'Inputs - Allowed'!$A$8:$A$250,0),MATCH('PCD non-delivery'!P$6,'Inputs - Allowed'!$AI$6:$AT$6,0)),0)</f>
        <v>0</v>
      </c>
      <c r="Q42" s="116">
        <f>_xlfn.IFNA(INDEX('Inputs - Allowed'!$AI$8:$AT$250,MATCH('PCD non-delivery'!$A42,'Inputs - Allowed'!$A$8:$A$250,0),MATCH('PCD non-delivery'!Q$6,'Inputs - Allowed'!$AI$6:$AT$6,0)),0)</f>
        <v>0</v>
      </c>
      <c r="R42" s="116">
        <f>_xlfn.IFNA(INDEX('Inputs - Allowed'!$AI$8:$AT$250,MATCH('PCD non-delivery'!$A42,'Inputs - Allowed'!$A$8:$A$250,0),MATCH('PCD non-delivery'!R$6,'Inputs - Allowed'!$AI$6:$AT$6,0)),0)</f>
        <v>0</v>
      </c>
      <c r="S42" s="116">
        <f>_xlfn.IFNA(INDEX('Inputs - Allowed'!$AI$8:$AT$250,MATCH('PCD non-delivery'!$A42,'Inputs - Allowed'!$A$8:$A$250,0),MATCH('PCD non-delivery'!S$6,'Inputs - Allowed'!$AI$6:$AT$6,0)),0)</f>
        <v>0</v>
      </c>
      <c r="T42" s="116">
        <f>_xlfn.IFNA(INDEX('Inputs - Allowed'!$AI$8:$AT$250,MATCH('PCD non-delivery'!$A42,'Inputs - Allowed'!$A$8:$A$250,0),MATCH('PCD non-delivery'!T$6,'Inputs - Allowed'!$AI$6:$AT$6,0)),0)</f>
        <v>0</v>
      </c>
      <c r="U42" s="116">
        <f>_xlfn.IFNA(INDEX('Inputs - Allowed'!$AI$8:$AT$250,MATCH('PCD non-delivery'!$A42,'Inputs - Allowed'!$A$8:$A$250,0),MATCH('PCD non-delivery'!U$6,'Inputs - Allowed'!$AI$6:$AT$6,0)),0)</f>
        <v>0</v>
      </c>
      <c r="V42" s="116">
        <f>_xlfn.IFNA(INDEX('Inputs - Allowed'!$AI$8:$AT$250,MATCH('PCD non-delivery'!$A42,'Inputs - Allowed'!$A$8:$A$250,0),MATCH('PCD non-delivery'!V$6,'Inputs - Allowed'!$AI$6:$AT$6,0)),0)</f>
        <v>0</v>
      </c>
      <c r="W42" s="116">
        <f>_xlfn.IFNA(INDEX('Inputs - Allowed'!$AI$8:$AT$250,MATCH('PCD non-delivery'!$A42,'Inputs - Allowed'!$A$8:$A$250,0),MATCH('PCD non-delivery'!W$6,'Inputs - Allowed'!$AI$6:$AT$6,0)),0)</f>
        <v>0</v>
      </c>
      <c r="X42" s="116">
        <f>_xlfn.IFNA(INDEX('Inputs - Allowed'!$AI$8:$AT$250,MATCH('PCD non-delivery'!$A42,'Inputs - Allowed'!$A$8:$A$250,0),MATCH('PCD non-delivery'!X$6,'Inputs - Allowed'!$AI$6:$AT$6,0)),0)</f>
        <v>0</v>
      </c>
      <c r="Z42" s="76"/>
      <c r="AA42" s="76"/>
      <c r="AB42" s="116">
        <f t="shared" si="4"/>
        <v>0</v>
      </c>
      <c r="AC42" s="116">
        <f t="shared" si="0"/>
        <v>0</v>
      </c>
      <c r="AD42" s="116">
        <f t="shared" si="1"/>
        <v>0</v>
      </c>
      <c r="AE42" s="116">
        <f t="shared" si="2"/>
        <v>0</v>
      </c>
      <c r="AF42" s="116">
        <f t="shared" si="5"/>
        <v>0</v>
      </c>
      <c r="AG42" s="76"/>
      <c r="AH42" s="76"/>
      <c r="AI42" s="76"/>
      <c r="AJ42" s="76"/>
      <c r="AK42" s="76"/>
    </row>
    <row r="43" spans="1:37">
      <c r="A43" s="6"/>
      <c r="B43" s="36"/>
      <c r="C43" s="36"/>
      <c r="D43" s="36"/>
      <c r="E43" s="36">
        <f>_xlfn.IFNA(INDEX('Inputs - Allowed'!$B$8:$AH$250,MATCH('PCD non-delivery'!$A43,'Inputs - Allowed'!$A$8:$A$250,0),MATCH('PCD non-delivery'!E$6,'Inputs - Allowed'!$B$6:$AY$6,0)),0)</f>
        <v>0</v>
      </c>
      <c r="F43" s="36">
        <f>_xlfn.IFNA(INDEX('Inputs - Allowed'!$B$8:$AH$250,MATCH('PCD non-delivery'!$A43,'Inputs - Allowed'!$A$8:$A$250,0),MATCH('PCD non-delivery'!F$6,'Inputs - Allowed'!$B$6:$AY$6,0)),0)</f>
        <v>0</v>
      </c>
      <c r="G43" s="36">
        <f>_xlfn.IFNA(INDEX('Inputs - Allowed'!$B$8:$AH$250,MATCH('PCD non-delivery'!$A43,'Inputs - Allowed'!$A$8:$A$250,0),MATCH('PCD non-delivery'!G$6,'Inputs - Allowed'!$B$6:$AY$6,0)),0)</f>
        <v>0</v>
      </c>
      <c r="H43" s="36">
        <f>_xlfn.IFNA(INDEX('Inputs - Allowed'!$B$8:$AH$250,MATCH('PCD non-delivery'!$A43,'Inputs - Allowed'!$A$8:$A$250,0),MATCH('PCD non-delivery'!H$6,'Inputs - Allowed'!$B$6:$AY$6,0)),0)</f>
        <v>0</v>
      </c>
      <c r="I43" s="36">
        <f>_xlfn.IFNA(INDEX('Inputs - Allowed'!$B$8:$AH$250,MATCH('PCD non-delivery'!$A43,'Inputs - Allowed'!$A$8:$A$250,0),MATCH('PCD non-delivery'!I$6,'Inputs - Allowed'!$B$6:$AY$6,0)),0)</f>
        <v>0</v>
      </c>
      <c r="J43" s="65">
        <f>IF(I43="N",0,_xlfn.IFNA(INDEX('Inputs - Allowed'!$B$8:$AH$250,MATCH('PCD non-delivery'!$A43,'Inputs - Allowed'!$A$8:$A$250,0),MATCH('PCD non-delivery'!J$6,'Inputs - Allowed'!$B$6:$AY$6,0)),0))</f>
        <v>0</v>
      </c>
      <c r="K43" s="36">
        <f>_xlfn.IFNA(INDEX('Inputs - Actual'!$I$8:$O$158,MATCH($A43,'Inputs - Actual'!$A$8:$A$158,0),MATCH(K$6,'Inputs - Actual'!$I$6:$O$6,0))-INDEX('Inputs - Allowed'!$V$8:$AB$158,MATCH($A43,'Inputs - Allowed'!$A$8:$A$158,0),MATCH(K$6,'Inputs - Allowed'!$V$6:$AB$6,0)),0)</f>
        <v>0</v>
      </c>
      <c r="L43" s="59">
        <f>IF('Inputs - Allowed'!I43="Y", 0, IF(I43="Y",MIN(0,K43),MIN(0,K43*J43*10^-6)))</f>
        <v>0</v>
      </c>
      <c r="M43" s="116">
        <f>_xlfn.IFNA(INDEX('Inputs - Allowed'!$AI$8:$AT$250,MATCH('PCD non-delivery'!$A43,'Inputs - Allowed'!$A$8:$A$250,0),MATCH('PCD non-delivery'!M$6,'Inputs - Allowed'!$AI$6:$AT$6,0)),0)</f>
        <v>0</v>
      </c>
      <c r="N43" s="116">
        <f>_xlfn.IFNA(INDEX('Inputs - Allowed'!$AI$8:$AT$250,MATCH('PCD non-delivery'!$A43,'Inputs - Allowed'!$A$8:$A$250,0),MATCH('PCD non-delivery'!N$6,'Inputs - Allowed'!$AI$6:$AT$6,0)),0)</f>
        <v>0</v>
      </c>
      <c r="O43" s="116">
        <f>_xlfn.IFNA(INDEX('Inputs - Allowed'!$AI$8:$AT$250,MATCH('PCD non-delivery'!$A43,'Inputs - Allowed'!$A$8:$A$250,0),MATCH('PCD non-delivery'!O$6,'Inputs - Allowed'!$AI$6:$AT$6,0)),0)</f>
        <v>0</v>
      </c>
      <c r="P43" s="116">
        <f>_xlfn.IFNA(INDEX('Inputs - Allowed'!$AI$8:$AT$250,MATCH('PCD non-delivery'!$A43,'Inputs - Allowed'!$A$8:$A$250,0),MATCH('PCD non-delivery'!P$6,'Inputs - Allowed'!$AI$6:$AT$6,0)),0)</f>
        <v>0</v>
      </c>
      <c r="Q43" s="116">
        <f>_xlfn.IFNA(INDEX('Inputs - Allowed'!$AI$8:$AT$250,MATCH('PCD non-delivery'!$A43,'Inputs - Allowed'!$A$8:$A$250,0),MATCH('PCD non-delivery'!Q$6,'Inputs - Allowed'!$AI$6:$AT$6,0)),0)</f>
        <v>0</v>
      </c>
      <c r="R43" s="116">
        <f>_xlfn.IFNA(INDEX('Inputs - Allowed'!$AI$8:$AT$250,MATCH('PCD non-delivery'!$A43,'Inputs - Allowed'!$A$8:$A$250,0),MATCH('PCD non-delivery'!R$6,'Inputs - Allowed'!$AI$6:$AT$6,0)),0)</f>
        <v>0</v>
      </c>
      <c r="S43" s="116">
        <f>_xlfn.IFNA(INDEX('Inputs - Allowed'!$AI$8:$AT$250,MATCH('PCD non-delivery'!$A43,'Inputs - Allowed'!$A$8:$A$250,0),MATCH('PCD non-delivery'!S$6,'Inputs - Allowed'!$AI$6:$AT$6,0)),0)</f>
        <v>0</v>
      </c>
      <c r="T43" s="116">
        <f>_xlfn.IFNA(INDEX('Inputs - Allowed'!$AI$8:$AT$250,MATCH('PCD non-delivery'!$A43,'Inputs - Allowed'!$A$8:$A$250,0),MATCH('PCD non-delivery'!T$6,'Inputs - Allowed'!$AI$6:$AT$6,0)),0)</f>
        <v>0</v>
      </c>
      <c r="U43" s="116">
        <f>_xlfn.IFNA(INDEX('Inputs - Allowed'!$AI$8:$AT$250,MATCH('PCD non-delivery'!$A43,'Inputs - Allowed'!$A$8:$A$250,0),MATCH('PCD non-delivery'!U$6,'Inputs - Allowed'!$AI$6:$AT$6,0)),0)</f>
        <v>0</v>
      </c>
      <c r="V43" s="116">
        <f>_xlfn.IFNA(INDEX('Inputs - Allowed'!$AI$8:$AT$250,MATCH('PCD non-delivery'!$A43,'Inputs - Allowed'!$A$8:$A$250,0),MATCH('PCD non-delivery'!V$6,'Inputs - Allowed'!$AI$6:$AT$6,0)),0)</f>
        <v>0</v>
      </c>
      <c r="W43" s="116">
        <f>_xlfn.IFNA(INDEX('Inputs - Allowed'!$AI$8:$AT$250,MATCH('PCD non-delivery'!$A43,'Inputs - Allowed'!$A$8:$A$250,0),MATCH('PCD non-delivery'!W$6,'Inputs - Allowed'!$AI$6:$AT$6,0)),0)</f>
        <v>0</v>
      </c>
      <c r="X43" s="116">
        <f>_xlfn.IFNA(INDEX('Inputs - Allowed'!$AI$8:$AT$250,MATCH('PCD non-delivery'!$A43,'Inputs - Allowed'!$A$8:$A$250,0),MATCH('PCD non-delivery'!X$6,'Inputs - Allowed'!$AI$6:$AT$6,0)),0)</f>
        <v>0</v>
      </c>
      <c r="Z43" s="76"/>
      <c r="AA43" s="76"/>
      <c r="AB43" s="116">
        <f t="shared" si="4"/>
        <v>0</v>
      </c>
      <c r="AC43" s="116">
        <f t="shared" si="0"/>
        <v>0</v>
      </c>
      <c r="AD43" s="116">
        <f t="shared" si="1"/>
        <v>0</v>
      </c>
      <c r="AE43" s="116">
        <f t="shared" si="2"/>
        <v>0</v>
      </c>
      <c r="AF43" s="116">
        <f t="shared" si="5"/>
        <v>0</v>
      </c>
      <c r="AG43" s="76"/>
      <c r="AH43" s="76"/>
      <c r="AI43" s="76"/>
      <c r="AJ43" s="76"/>
      <c r="AK43" s="76"/>
    </row>
    <row r="44" spans="1:37">
      <c r="A44" s="6"/>
      <c r="B44" s="36"/>
      <c r="C44" s="36"/>
      <c r="D44" s="36"/>
      <c r="E44" s="36">
        <f>_xlfn.IFNA(INDEX('Inputs - Allowed'!$B$8:$AH$250,MATCH('PCD non-delivery'!$A44,'Inputs - Allowed'!$A$8:$A$250,0),MATCH('PCD non-delivery'!E$6,'Inputs - Allowed'!$B$6:$AY$6,0)),0)</f>
        <v>0</v>
      </c>
      <c r="F44" s="36">
        <f>_xlfn.IFNA(INDEX('Inputs - Allowed'!$B$8:$AH$250,MATCH('PCD non-delivery'!$A44,'Inputs - Allowed'!$A$8:$A$250,0),MATCH('PCD non-delivery'!F$6,'Inputs - Allowed'!$B$6:$AY$6,0)),0)</f>
        <v>0</v>
      </c>
      <c r="G44" s="36">
        <f>_xlfn.IFNA(INDEX('Inputs - Allowed'!$B$8:$AH$250,MATCH('PCD non-delivery'!$A44,'Inputs - Allowed'!$A$8:$A$250,0),MATCH('PCD non-delivery'!G$6,'Inputs - Allowed'!$B$6:$AY$6,0)),0)</f>
        <v>0</v>
      </c>
      <c r="H44" s="36">
        <f>_xlfn.IFNA(INDEX('Inputs - Allowed'!$B$8:$AH$250,MATCH('PCD non-delivery'!$A44,'Inputs - Allowed'!$A$8:$A$250,0),MATCH('PCD non-delivery'!H$6,'Inputs - Allowed'!$B$6:$AY$6,0)),0)</f>
        <v>0</v>
      </c>
      <c r="I44" s="36">
        <f>_xlfn.IFNA(INDEX('Inputs - Allowed'!$B$8:$AH$250,MATCH('PCD non-delivery'!$A44,'Inputs - Allowed'!$A$8:$A$250,0),MATCH('PCD non-delivery'!I$6,'Inputs - Allowed'!$B$6:$AY$6,0)),0)</f>
        <v>0</v>
      </c>
      <c r="J44" s="65">
        <f>IF(I44="N",0,_xlfn.IFNA(INDEX('Inputs - Allowed'!$B$8:$AH$250,MATCH('PCD non-delivery'!$A44,'Inputs - Allowed'!$A$8:$A$250,0),MATCH('PCD non-delivery'!J$6,'Inputs - Allowed'!$B$6:$AY$6,0)),0))</f>
        <v>0</v>
      </c>
      <c r="K44" s="36">
        <f>_xlfn.IFNA(INDEX('Inputs - Actual'!$I$8:$O$158,MATCH($A44,'Inputs - Actual'!$A$8:$A$158,0),MATCH(K$6,'Inputs - Actual'!$I$6:$O$6,0))-INDEX('Inputs - Allowed'!$V$8:$AB$158,MATCH($A44,'Inputs - Allowed'!$A$8:$A$158,0),MATCH(K$6,'Inputs - Allowed'!$V$6:$AB$6,0)),0)</f>
        <v>0</v>
      </c>
      <c r="L44" s="59">
        <f>IF('Inputs - Allowed'!I44="Y", 0, IF(I44="Y",MIN(0,K44),MIN(0,K44*J44*10^-6)))</f>
        <v>0</v>
      </c>
      <c r="M44" s="116">
        <f>_xlfn.IFNA(INDEX('Inputs - Allowed'!$AI$8:$AT$250,MATCH('PCD non-delivery'!$A44,'Inputs - Allowed'!$A$8:$A$250,0),MATCH('PCD non-delivery'!M$6,'Inputs - Allowed'!$AI$6:$AT$6,0)),0)</f>
        <v>0</v>
      </c>
      <c r="N44" s="116">
        <f>_xlfn.IFNA(INDEX('Inputs - Allowed'!$AI$8:$AT$250,MATCH('PCD non-delivery'!$A44,'Inputs - Allowed'!$A$8:$A$250,0),MATCH('PCD non-delivery'!N$6,'Inputs - Allowed'!$AI$6:$AT$6,0)),0)</f>
        <v>0</v>
      </c>
      <c r="O44" s="116">
        <f>_xlfn.IFNA(INDEX('Inputs - Allowed'!$AI$8:$AT$250,MATCH('PCD non-delivery'!$A44,'Inputs - Allowed'!$A$8:$A$250,0),MATCH('PCD non-delivery'!O$6,'Inputs - Allowed'!$AI$6:$AT$6,0)),0)</f>
        <v>0</v>
      </c>
      <c r="P44" s="116">
        <f>_xlfn.IFNA(INDEX('Inputs - Allowed'!$AI$8:$AT$250,MATCH('PCD non-delivery'!$A44,'Inputs - Allowed'!$A$8:$A$250,0),MATCH('PCD non-delivery'!P$6,'Inputs - Allowed'!$AI$6:$AT$6,0)),0)</f>
        <v>0</v>
      </c>
      <c r="Q44" s="116">
        <f>_xlfn.IFNA(INDEX('Inputs - Allowed'!$AI$8:$AT$250,MATCH('PCD non-delivery'!$A44,'Inputs - Allowed'!$A$8:$A$250,0),MATCH('PCD non-delivery'!Q$6,'Inputs - Allowed'!$AI$6:$AT$6,0)),0)</f>
        <v>0</v>
      </c>
      <c r="R44" s="116">
        <f>_xlfn.IFNA(INDEX('Inputs - Allowed'!$AI$8:$AT$250,MATCH('PCD non-delivery'!$A44,'Inputs - Allowed'!$A$8:$A$250,0),MATCH('PCD non-delivery'!R$6,'Inputs - Allowed'!$AI$6:$AT$6,0)),0)</f>
        <v>0</v>
      </c>
      <c r="S44" s="116">
        <f>_xlfn.IFNA(INDEX('Inputs - Allowed'!$AI$8:$AT$250,MATCH('PCD non-delivery'!$A44,'Inputs - Allowed'!$A$8:$A$250,0),MATCH('PCD non-delivery'!S$6,'Inputs - Allowed'!$AI$6:$AT$6,0)),0)</f>
        <v>0</v>
      </c>
      <c r="T44" s="116">
        <f>_xlfn.IFNA(INDEX('Inputs - Allowed'!$AI$8:$AT$250,MATCH('PCD non-delivery'!$A44,'Inputs - Allowed'!$A$8:$A$250,0),MATCH('PCD non-delivery'!T$6,'Inputs - Allowed'!$AI$6:$AT$6,0)),0)</f>
        <v>0</v>
      </c>
      <c r="U44" s="116">
        <f>_xlfn.IFNA(INDEX('Inputs - Allowed'!$AI$8:$AT$250,MATCH('PCD non-delivery'!$A44,'Inputs - Allowed'!$A$8:$A$250,0),MATCH('PCD non-delivery'!U$6,'Inputs - Allowed'!$AI$6:$AT$6,0)),0)</f>
        <v>0</v>
      </c>
      <c r="V44" s="116">
        <f>_xlfn.IFNA(INDEX('Inputs - Allowed'!$AI$8:$AT$250,MATCH('PCD non-delivery'!$A44,'Inputs - Allowed'!$A$8:$A$250,0),MATCH('PCD non-delivery'!V$6,'Inputs - Allowed'!$AI$6:$AT$6,0)),0)</f>
        <v>0</v>
      </c>
      <c r="W44" s="116">
        <f>_xlfn.IFNA(INDEX('Inputs - Allowed'!$AI$8:$AT$250,MATCH('PCD non-delivery'!$A44,'Inputs - Allowed'!$A$8:$A$250,0),MATCH('PCD non-delivery'!W$6,'Inputs - Allowed'!$AI$6:$AT$6,0)),0)</f>
        <v>0</v>
      </c>
      <c r="X44" s="116">
        <f>_xlfn.IFNA(INDEX('Inputs - Allowed'!$AI$8:$AT$250,MATCH('PCD non-delivery'!$A44,'Inputs - Allowed'!$A$8:$A$250,0),MATCH('PCD non-delivery'!X$6,'Inputs - Allowed'!$AI$6:$AT$6,0)),0)</f>
        <v>0</v>
      </c>
      <c r="Z44" s="76"/>
      <c r="AA44" s="76"/>
      <c r="AB44" s="116">
        <f t="shared" si="4"/>
        <v>0</v>
      </c>
      <c r="AC44" s="116">
        <f t="shared" si="0"/>
        <v>0</v>
      </c>
      <c r="AD44" s="116">
        <f t="shared" si="1"/>
        <v>0</v>
      </c>
      <c r="AE44" s="116">
        <f t="shared" si="2"/>
        <v>0</v>
      </c>
      <c r="AF44" s="116">
        <f t="shared" si="5"/>
        <v>0</v>
      </c>
      <c r="AG44" s="76"/>
      <c r="AH44" s="76"/>
      <c r="AI44" s="76"/>
      <c r="AJ44" s="76"/>
      <c r="AK44" s="76"/>
    </row>
    <row r="45" spans="1:37">
      <c r="A45" s="6"/>
      <c r="B45" s="36"/>
      <c r="C45" s="36"/>
      <c r="D45" s="36"/>
      <c r="E45" s="36">
        <f>_xlfn.IFNA(INDEX('Inputs - Allowed'!$B$8:$AH$250,MATCH('PCD non-delivery'!$A45,'Inputs - Allowed'!$A$8:$A$250,0),MATCH('PCD non-delivery'!E$6,'Inputs - Allowed'!$B$6:$AY$6,0)),0)</f>
        <v>0</v>
      </c>
      <c r="F45" s="36">
        <f>_xlfn.IFNA(INDEX('Inputs - Allowed'!$B$8:$AH$250,MATCH('PCD non-delivery'!$A45,'Inputs - Allowed'!$A$8:$A$250,0),MATCH('PCD non-delivery'!F$6,'Inputs - Allowed'!$B$6:$AY$6,0)),0)</f>
        <v>0</v>
      </c>
      <c r="G45" s="36">
        <f>_xlfn.IFNA(INDEX('Inputs - Allowed'!$B$8:$AH$250,MATCH('PCD non-delivery'!$A45,'Inputs - Allowed'!$A$8:$A$250,0),MATCH('PCD non-delivery'!G$6,'Inputs - Allowed'!$B$6:$AY$6,0)),0)</f>
        <v>0</v>
      </c>
      <c r="H45" s="36">
        <f>_xlfn.IFNA(INDEX('Inputs - Allowed'!$B$8:$AH$250,MATCH('PCD non-delivery'!$A45,'Inputs - Allowed'!$A$8:$A$250,0),MATCH('PCD non-delivery'!H$6,'Inputs - Allowed'!$B$6:$AY$6,0)),0)</f>
        <v>0</v>
      </c>
      <c r="I45" s="36">
        <f>_xlfn.IFNA(INDEX('Inputs - Allowed'!$B$8:$AH$250,MATCH('PCD non-delivery'!$A45,'Inputs - Allowed'!$A$8:$A$250,0),MATCH('PCD non-delivery'!I$6,'Inputs - Allowed'!$B$6:$AY$6,0)),0)</f>
        <v>0</v>
      </c>
      <c r="J45" s="65">
        <f>IF(I45="N",0,_xlfn.IFNA(INDEX('Inputs - Allowed'!$B$8:$AH$250,MATCH('PCD non-delivery'!$A45,'Inputs - Allowed'!$A$8:$A$250,0),MATCH('PCD non-delivery'!J$6,'Inputs - Allowed'!$B$6:$AY$6,0)),0))</f>
        <v>0</v>
      </c>
      <c r="K45" s="36">
        <f>_xlfn.IFNA(INDEX('Inputs - Actual'!$I$8:$O$158,MATCH($A45,'Inputs - Actual'!$A$8:$A$158,0),MATCH(K$6,'Inputs - Actual'!$I$6:$O$6,0))-INDEX('Inputs - Allowed'!$V$8:$AB$158,MATCH($A45,'Inputs - Allowed'!$A$8:$A$158,0),MATCH(K$6,'Inputs - Allowed'!$V$6:$AB$6,0)),0)</f>
        <v>0</v>
      </c>
      <c r="L45" s="59">
        <f>IF('Inputs - Allowed'!I45="Y", 0, IF(I45="Y",MIN(0,K45),MIN(0,K45*J45*10^-6)))</f>
        <v>0</v>
      </c>
      <c r="M45" s="116">
        <f>_xlfn.IFNA(INDEX('Inputs - Allowed'!$AI$8:$AT$250,MATCH('PCD non-delivery'!$A45,'Inputs - Allowed'!$A$8:$A$250,0),MATCH('PCD non-delivery'!M$6,'Inputs - Allowed'!$AI$6:$AT$6,0)),0)</f>
        <v>0</v>
      </c>
      <c r="N45" s="116">
        <f>_xlfn.IFNA(INDEX('Inputs - Allowed'!$AI$8:$AT$250,MATCH('PCD non-delivery'!$A45,'Inputs - Allowed'!$A$8:$A$250,0),MATCH('PCD non-delivery'!N$6,'Inputs - Allowed'!$AI$6:$AT$6,0)),0)</f>
        <v>0</v>
      </c>
      <c r="O45" s="116">
        <f>_xlfn.IFNA(INDEX('Inputs - Allowed'!$AI$8:$AT$250,MATCH('PCD non-delivery'!$A45,'Inputs - Allowed'!$A$8:$A$250,0),MATCH('PCD non-delivery'!O$6,'Inputs - Allowed'!$AI$6:$AT$6,0)),0)</f>
        <v>0</v>
      </c>
      <c r="P45" s="116">
        <f>_xlfn.IFNA(INDEX('Inputs - Allowed'!$AI$8:$AT$250,MATCH('PCD non-delivery'!$A45,'Inputs - Allowed'!$A$8:$A$250,0),MATCH('PCD non-delivery'!P$6,'Inputs - Allowed'!$AI$6:$AT$6,0)),0)</f>
        <v>0</v>
      </c>
      <c r="Q45" s="116">
        <f>_xlfn.IFNA(INDEX('Inputs - Allowed'!$AI$8:$AT$250,MATCH('PCD non-delivery'!$A45,'Inputs - Allowed'!$A$8:$A$250,0),MATCH('PCD non-delivery'!Q$6,'Inputs - Allowed'!$AI$6:$AT$6,0)),0)</f>
        <v>0</v>
      </c>
      <c r="R45" s="116">
        <f>_xlfn.IFNA(INDEX('Inputs - Allowed'!$AI$8:$AT$250,MATCH('PCD non-delivery'!$A45,'Inputs - Allowed'!$A$8:$A$250,0),MATCH('PCD non-delivery'!R$6,'Inputs - Allowed'!$AI$6:$AT$6,0)),0)</f>
        <v>0</v>
      </c>
      <c r="S45" s="116">
        <f>_xlfn.IFNA(INDEX('Inputs - Allowed'!$AI$8:$AT$250,MATCH('PCD non-delivery'!$A45,'Inputs - Allowed'!$A$8:$A$250,0),MATCH('PCD non-delivery'!S$6,'Inputs - Allowed'!$AI$6:$AT$6,0)),0)</f>
        <v>0</v>
      </c>
      <c r="T45" s="116">
        <f>_xlfn.IFNA(INDEX('Inputs - Allowed'!$AI$8:$AT$250,MATCH('PCD non-delivery'!$A45,'Inputs - Allowed'!$A$8:$A$250,0),MATCH('PCD non-delivery'!T$6,'Inputs - Allowed'!$AI$6:$AT$6,0)),0)</f>
        <v>0</v>
      </c>
      <c r="U45" s="116">
        <f>_xlfn.IFNA(INDEX('Inputs - Allowed'!$AI$8:$AT$250,MATCH('PCD non-delivery'!$A45,'Inputs - Allowed'!$A$8:$A$250,0),MATCH('PCD non-delivery'!U$6,'Inputs - Allowed'!$AI$6:$AT$6,0)),0)</f>
        <v>0</v>
      </c>
      <c r="V45" s="116">
        <f>_xlfn.IFNA(INDEX('Inputs - Allowed'!$AI$8:$AT$250,MATCH('PCD non-delivery'!$A45,'Inputs - Allowed'!$A$8:$A$250,0),MATCH('PCD non-delivery'!V$6,'Inputs - Allowed'!$AI$6:$AT$6,0)),0)</f>
        <v>0</v>
      </c>
      <c r="W45" s="116">
        <f>_xlfn.IFNA(INDEX('Inputs - Allowed'!$AI$8:$AT$250,MATCH('PCD non-delivery'!$A45,'Inputs - Allowed'!$A$8:$A$250,0),MATCH('PCD non-delivery'!W$6,'Inputs - Allowed'!$AI$6:$AT$6,0)),0)</f>
        <v>0</v>
      </c>
      <c r="X45" s="116">
        <f>_xlfn.IFNA(INDEX('Inputs - Allowed'!$AI$8:$AT$250,MATCH('PCD non-delivery'!$A45,'Inputs - Allowed'!$A$8:$A$250,0),MATCH('PCD non-delivery'!X$6,'Inputs - Allowed'!$AI$6:$AT$6,0)),0)</f>
        <v>0</v>
      </c>
      <c r="Z45" s="76"/>
      <c r="AA45" s="76"/>
      <c r="AB45" s="116">
        <f t="shared" si="4"/>
        <v>0</v>
      </c>
      <c r="AC45" s="116">
        <f t="shared" si="0"/>
        <v>0</v>
      </c>
      <c r="AD45" s="116">
        <f t="shared" si="1"/>
        <v>0</v>
      </c>
      <c r="AE45" s="116">
        <f t="shared" si="2"/>
        <v>0</v>
      </c>
      <c r="AF45" s="116">
        <f t="shared" si="5"/>
        <v>0</v>
      </c>
      <c r="AG45" s="76"/>
      <c r="AH45" s="76"/>
      <c r="AI45" s="76"/>
      <c r="AJ45" s="76"/>
      <c r="AK45" s="76"/>
    </row>
    <row r="46" spans="1:37">
      <c r="A46" s="6"/>
      <c r="B46" s="36"/>
      <c r="C46" s="36"/>
      <c r="D46" s="36"/>
      <c r="E46" s="36">
        <f>_xlfn.IFNA(INDEX('Inputs - Allowed'!$B$8:$AH$250,MATCH('PCD non-delivery'!$A46,'Inputs - Allowed'!$A$8:$A$250,0),MATCH('PCD non-delivery'!E$6,'Inputs - Allowed'!$B$6:$AY$6,0)),0)</f>
        <v>0</v>
      </c>
      <c r="F46" s="36">
        <f>_xlfn.IFNA(INDEX('Inputs - Allowed'!$B$8:$AH$250,MATCH('PCD non-delivery'!$A46,'Inputs - Allowed'!$A$8:$A$250,0),MATCH('PCD non-delivery'!F$6,'Inputs - Allowed'!$B$6:$AY$6,0)),0)</f>
        <v>0</v>
      </c>
      <c r="G46" s="36">
        <f>_xlfn.IFNA(INDEX('Inputs - Allowed'!$B$8:$AH$250,MATCH('PCD non-delivery'!$A46,'Inputs - Allowed'!$A$8:$A$250,0),MATCH('PCD non-delivery'!G$6,'Inputs - Allowed'!$B$6:$AY$6,0)),0)</f>
        <v>0</v>
      </c>
      <c r="H46" s="36">
        <f>_xlfn.IFNA(INDEX('Inputs - Allowed'!$B$8:$AH$250,MATCH('PCD non-delivery'!$A46,'Inputs - Allowed'!$A$8:$A$250,0),MATCH('PCD non-delivery'!H$6,'Inputs - Allowed'!$B$6:$AY$6,0)),0)</f>
        <v>0</v>
      </c>
      <c r="I46" s="36">
        <f>_xlfn.IFNA(INDEX('Inputs - Allowed'!$B$8:$AH$250,MATCH('PCD non-delivery'!$A46,'Inputs - Allowed'!$A$8:$A$250,0),MATCH('PCD non-delivery'!I$6,'Inputs - Allowed'!$B$6:$AY$6,0)),0)</f>
        <v>0</v>
      </c>
      <c r="J46" s="65">
        <f>IF(I46="N",0,_xlfn.IFNA(INDEX('Inputs - Allowed'!$B$8:$AH$250,MATCH('PCD non-delivery'!$A46,'Inputs - Allowed'!$A$8:$A$250,0),MATCH('PCD non-delivery'!J$6,'Inputs - Allowed'!$B$6:$AY$6,0)),0))</f>
        <v>0</v>
      </c>
      <c r="K46" s="36">
        <f>_xlfn.IFNA(INDEX('Inputs - Actual'!$I$8:$O$158,MATCH($A46,'Inputs - Actual'!$A$8:$A$158,0),MATCH(K$6,'Inputs - Actual'!$I$6:$O$6,0))-INDEX('Inputs - Allowed'!$V$8:$AB$158,MATCH($A46,'Inputs - Allowed'!$A$8:$A$158,0),MATCH(K$6,'Inputs - Allowed'!$V$6:$AB$6,0)),0)</f>
        <v>0</v>
      </c>
      <c r="L46" s="59">
        <f>IF('Inputs - Allowed'!I46="Y", 0, IF(I46="Y",MIN(0,K46),MIN(0,K46*J46*10^-6)))</f>
        <v>0</v>
      </c>
      <c r="M46" s="116">
        <f>_xlfn.IFNA(INDEX('Inputs - Allowed'!$AI$8:$AT$250,MATCH('PCD non-delivery'!$A46,'Inputs - Allowed'!$A$8:$A$250,0),MATCH('PCD non-delivery'!M$6,'Inputs - Allowed'!$AI$6:$AT$6,0)),0)</f>
        <v>0</v>
      </c>
      <c r="N46" s="116">
        <f>_xlfn.IFNA(INDEX('Inputs - Allowed'!$AI$8:$AT$250,MATCH('PCD non-delivery'!$A46,'Inputs - Allowed'!$A$8:$A$250,0),MATCH('PCD non-delivery'!N$6,'Inputs - Allowed'!$AI$6:$AT$6,0)),0)</f>
        <v>0</v>
      </c>
      <c r="O46" s="116">
        <f>_xlfn.IFNA(INDEX('Inputs - Allowed'!$AI$8:$AT$250,MATCH('PCD non-delivery'!$A46,'Inputs - Allowed'!$A$8:$A$250,0),MATCH('PCD non-delivery'!O$6,'Inputs - Allowed'!$AI$6:$AT$6,0)),0)</f>
        <v>0</v>
      </c>
      <c r="P46" s="116">
        <f>_xlfn.IFNA(INDEX('Inputs - Allowed'!$AI$8:$AT$250,MATCH('PCD non-delivery'!$A46,'Inputs - Allowed'!$A$8:$A$250,0),MATCH('PCD non-delivery'!P$6,'Inputs - Allowed'!$AI$6:$AT$6,0)),0)</f>
        <v>0</v>
      </c>
      <c r="Q46" s="116">
        <f>_xlfn.IFNA(INDEX('Inputs - Allowed'!$AI$8:$AT$250,MATCH('PCD non-delivery'!$A46,'Inputs - Allowed'!$A$8:$A$250,0),MATCH('PCD non-delivery'!Q$6,'Inputs - Allowed'!$AI$6:$AT$6,0)),0)</f>
        <v>0</v>
      </c>
      <c r="R46" s="116">
        <f>_xlfn.IFNA(INDEX('Inputs - Allowed'!$AI$8:$AT$250,MATCH('PCD non-delivery'!$A46,'Inputs - Allowed'!$A$8:$A$250,0),MATCH('PCD non-delivery'!R$6,'Inputs - Allowed'!$AI$6:$AT$6,0)),0)</f>
        <v>0</v>
      </c>
      <c r="S46" s="116">
        <f>_xlfn.IFNA(INDEX('Inputs - Allowed'!$AI$8:$AT$250,MATCH('PCD non-delivery'!$A46,'Inputs - Allowed'!$A$8:$A$250,0),MATCH('PCD non-delivery'!S$6,'Inputs - Allowed'!$AI$6:$AT$6,0)),0)</f>
        <v>0</v>
      </c>
      <c r="T46" s="116">
        <f>_xlfn.IFNA(INDEX('Inputs - Allowed'!$AI$8:$AT$250,MATCH('PCD non-delivery'!$A46,'Inputs - Allowed'!$A$8:$A$250,0),MATCH('PCD non-delivery'!T$6,'Inputs - Allowed'!$AI$6:$AT$6,0)),0)</f>
        <v>0</v>
      </c>
      <c r="U46" s="116">
        <f>_xlfn.IFNA(INDEX('Inputs - Allowed'!$AI$8:$AT$250,MATCH('PCD non-delivery'!$A46,'Inputs - Allowed'!$A$8:$A$250,0),MATCH('PCD non-delivery'!U$6,'Inputs - Allowed'!$AI$6:$AT$6,0)),0)</f>
        <v>0</v>
      </c>
      <c r="V46" s="116">
        <f>_xlfn.IFNA(INDEX('Inputs - Allowed'!$AI$8:$AT$250,MATCH('PCD non-delivery'!$A46,'Inputs - Allowed'!$A$8:$A$250,0),MATCH('PCD non-delivery'!V$6,'Inputs - Allowed'!$AI$6:$AT$6,0)),0)</f>
        <v>0</v>
      </c>
      <c r="W46" s="116">
        <f>_xlfn.IFNA(INDEX('Inputs - Allowed'!$AI$8:$AT$250,MATCH('PCD non-delivery'!$A46,'Inputs - Allowed'!$A$8:$A$250,0),MATCH('PCD non-delivery'!W$6,'Inputs - Allowed'!$AI$6:$AT$6,0)),0)</f>
        <v>0</v>
      </c>
      <c r="X46" s="116">
        <f>_xlfn.IFNA(INDEX('Inputs - Allowed'!$AI$8:$AT$250,MATCH('PCD non-delivery'!$A46,'Inputs - Allowed'!$A$8:$A$250,0),MATCH('PCD non-delivery'!X$6,'Inputs - Allowed'!$AI$6:$AT$6,0)),0)</f>
        <v>0</v>
      </c>
      <c r="Z46" s="76"/>
      <c r="AA46" s="76"/>
      <c r="AB46" s="116">
        <f t="shared" si="4"/>
        <v>0</v>
      </c>
      <c r="AC46" s="116">
        <f t="shared" si="0"/>
        <v>0</v>
      </c>
      <c r="AD46" s="116">
        <f t="shared" si="1"/>
        <v>0</v>
      </c>
      <c r="AE46" s="116">
        <f t="shared" si="2"/>
        <v>0</v>
      </c>
      <c r="AF46" s="116">
        <f t="shared" si="5"/>
        <v>0</v>
      </c>
      <c r="AG46" s="76"/>
      <c r="AH46" s="76"/>
      <c r="AI46" s="76"/>
      <c r="AJ46" s="76"/>
      <c r="AK46" s="76"/>
    </row>
    <row r="47" spans="1:37">
      <c r="A47" s="6"/>
      <c r="B47" s="36"/>
      <c r="C47" s="36"/>
      <c r="D47" s="36"/>
      <c r="E47" s="36">
        <f>_xlfn.IFNA(INDEX('Inputs - Allowed'!$B$8:$AH$250,MATCH('PCD non-delivery'!$A47,'Inputs - Allowed'!$A$8:$A$250,0),MATCH('PCD non-delivery'!E$6,'Inputs - Allowed'!$B$6:$AY$6,0)),0)</f>
        <v>0</v>
      </c>
      <c r="F47" s="36">
        <f>_xlfn.IFNA(INDEX('Inputs - Allowed'!$B$8:$AH$250,MATCH('PCD non-delivery'!$A47,'Inputs - Allowed'!$A$8:$A$250,0),MATCH('PCD non-delivery'!F$6,'Inputs - Allowed'!$B$6:$AY$6,0)),0)</f>
        <v>0</v>
      </c>
      <c r="G47" s="36">
        <f>_xlfn.IFNA(INDEX('Inputs - Allowed'!$B$8:$AH$250,MATCH('PCD non-delivery'!$A47,'Inputs - Allowed'!$A$8:$A$250,0),MATCH('PCD non-delivery'!G$6,'Inputs - Allowed'!$B$6:$AY$6,0)),0)</f>
        <v>0</v>
      </c>
      <c r="H47" s="36">
        <f>_xlfn.IFNA(INDEX('Inputs - Allowed'!$B$8:$AH$250,MATCH('PCD non-delivery'!$A47,'Inputs - Allowed'!$A$8:$A$250,0),MATCH('PCD non-delivery'!H$6,'Inputs - Allowed'!$B$6:$AY$6,0)),0)</f>
        <v>0</v>
      </c>
      <c r="I47" s="36">
        <f>_xlfn.IFNA(INDEX('Inputs - Allowed'!$B$8:$AH$250,MATCH('PCD non-delivery'!$A47,'Inputs - Allowed'!$A$8:$A$250,0),MATCH('PCD non-delivery'!I$6,'Inputs - Allowed'!$B$6:$AY$6,0)),0)</f>
        <v>0</v>
      </c>
      <c r="J47" s="65">
        <f>IF(I47="N",0,_xlfn.IFNA(INDEX('Inputs - Allowed'!$B$8:$AH$250,MATCH('PCD non-delivery'!$A47,'Inputs - Allowed'!$A$8:$A$250,0),MATCH('PCD non-delivery'!J$6,'Inputs - Allowed'!$B$6:$AY$6,0)),0))</f>
        <v>0</v>
      </c>
      <c r="K47" s="36">
        <f>_xlfn.IFNA(INDEX('Inputs - Actual'!$I$8:$O$158,MATCH($A47,'Inputs - Actual'!$A$8:$A$158,0),MATCH(K$6,'Inputs - Actual'!$I$6:$O$6,0))-INDEX('Inputs - Allowed'!$V$8:$AB$158,MATCH($A47,'Inputs - Allowed'!$A$8:$A$158,0),MATCH(K$6,'Inputs - Allowed'!$V$6:$AB$6,0)),0)</f>
        <v>0</v>
      </c>
      <c r="L47" s="59">
        <f>IF('Inputs - Allowed'!I47="Y", 0, IF(I47="Y",MIN(0,K47),MIN(0,K47*J47*10^-6)))</f>
        <v>0</v>
      </c>
      <c r="M47" s="116">
        <f>_xlfn.IFNA(INDEX('Inputs - Allowed'!$AI$8:$AT$250,MATCH('PCD non-delivery'!$A47,'Inputs - Allowed'!$A$8:$A$250,0),MATCH('PCD non-delivery'!M$6,'Inputs - Allowed'!$AI$6:$AT$6,0)),0)</f>
        <v>0</v>
      </c>
      <c r="N47" s="116">
        <f>_xlfn.IFNA(INDEX('Inputs - Allowed'!$AI$8:$AT$250,MATCH('PCD non-delivery'!$A47,'Inputs - Allowed'!$A$8:$A$250,0),MATCH('PCD non-delivery'!N$6,'Inputs - Allowed'!$AI$6:$AT$6,0)),0)</f>
        <v>0</v>
      </c>
      <c r="O47" s="116">
        <f>_xlfn.IFNA(INDEX('Inputs - Allowed'!$AI$8:$AT$250,MATCH('PCD non-delivery'!$A47,'Inputs - Allowed'!$A$8:$A$250,0),MATCH('PCD non-delivery'!O$6,'Inputs - Allowed'!$AI$6:$AT$6,0)),0)</f>
        <v>0</v>
      </c>
      <c r="P47" s="116">
        <f>_xlfn.IFNA(INDEX('Inputs - Allowed'!$AI$8:$AT$250,MATCH('PCD non-delivery'!$A47,'Inputs - Allowed'!$A$8:$A$250,0),MATCH('PCD non-delivery'!P$6,'Inputs - Allowed'!$AI$6:$AT$6,0)),0)</f>
        <v>0</v>
      </c>
      <c r="Q47" s="116">
        <f>_xlfn.IFNA(INDEX('Inputs - Allowed'!$AI$8:$AT$250,MATCH('PCD non-delivery'!$A47,'Inputs - Allowed'!$A$8:$A$250,0),MATCH('PCD non-delivery'!Q$6,'Inputs - Allowed'!$AI$6:$AT$6,0)),0)</f>
        <v>0</v>
      </c>
      <c r="R47" s="116">
        <f>_xlfn.IFNA(INDEX('Inputs - Allowed'!$AI$8:$AT$250,MATCH('PCD non-delivery'!$A47,'Inputs - Allowed'!$A$8:$A$250,0),MATCH('PCD non-delivery'!R$6,'Inputs - Allowed'!$AI$6:$AT$6,0)),0)</f>
        <v>0</v>
      </c>
      <c r="S47" s="116">
        <f>_xlfn.IFNA(INDEX('Inputs - Allowed'!$AI$8:$AT$250,MATCH('PCD non-delivery'!$A47,'Inputs - Allowed'!$A$8:$A$250,0),MATCH('PCD non-delivery'!S$6,'Inputs - Allowed'!$AI$6:$AT$6,0)),0)</f>
        <v>0</v>
      </c>
      <c r="T47" s="116">
        <f>_xlfn.IFNA(INDEX('Inputs - Allowed'!$AI$8:$AT$250,MATCH('PCD non-delivery'!$A47,'Inputs - Allowed'!$A$8:$A$250,0),MATCH('PCD non-delivery'!T$6,'Inputs - Allowed'!$AI$6:$AT$6,0)),0)</f>
        <v>0</v>
      </c>
      <c r="U47" s="116">
        <f>_xlfn.IFNA(INDEX('Inputs - Allowed'!$AI$8:$AT$250,MATCH('PCD non-delivery'!$A47,'Inputs - Allowed'!$A$8:$A$250,0),MATCH('PCD non-delivery'!U$6,'Inputs - Allowed'!$AI$6:$AT$6,0)),0)</f>
        <v>0</v>
      </c>
      <c r="V47" s="116">
        <f>_xlfn.IFNA(INDEX('Inputs - Allowed'!$AI$8:$AT$250,MATCH('PCD non-delivery'!$A47,'Inputs - Allowed'!$A$8:$A$250,0),MATCH('PCD non-delivery'!V$6,'Inputs - Allowed'!$AI$6:$AT$6,0)),0)</f>
        <v>0</v>
      </c>
      <c r="W47" s="116">
        <f>_xlfn.IFNA(INDEX('Inputs - Allowed'!$AI$8:$AT$250,MATCH('PCD non-delivery'!$A47,'Inputs - Allowed'!$A$8:$A$250,0),MATCH('PCD non-delivery'!W$6,'Inputs - Allowed'!$AI$6:$AT$6,0)),0)</f>
        <v>0</v>
      </c>
      <c r="X47" s="116">
        <f>_xlfn.IFNA(INDEX('Inputs - Allowed'!$AI$8:$AT$250,MATCH('PCD non-delivery'!$A47,'Inputs - Allowed'!$A$8:$A$250,0),MATCH('PCD non-delivery'!X$6,'Inputs - Allowed'!$AI$6:$AT$6,0)),0)</f>
        <v>0</v>
      </c>
      <c r="Z47" s="76"/>
      <c r="AA47" s="76"/>
      <c r="AB47" s="116">
        <f t="shared" si="4"/>
        <v>0</v>
      </c>
      <c r="AC47" s="116">
        <f t="shared" si="0"/>
        <v>0</v>
      </c>
      <c r="AD47" s="116">
        <f t="shared" si="1"/>
        <v>0</v>
      </c>
      <c r="AE47" s="116">
        <f t="shared" si="2"/>
        <v>0</v>
      </c>
      <c r="AF47" s="116">
        <f t="shared" si="5"/>
        <v>0</v>
      </c>
      <c r="AG47" s="76"/>
      <c r="AH47" s="76"/>
      <c r="AI47" s="76"/>
      <c r="AJ47" s="76"/>
      <c r="AK47" s="76"/>
    </row>
    <row r="48" spans="1:37">
      <c r="A48" s="6"/>
      <c r="B48" s="36"/>
      <c r="C48" s="36"/>
      <c r="D48" s="36"/>
      <c r="E48" s="36">
        <f>_xlfn.IFNA(INDEX('Inputs - Allowed'!$B$8:$AH$250,MATCH('PCD non-delivery'!$A48,'Inputs - Allowed'!$A$8:$A$250,0),MATCH('PCD non-delivery'!E$6,'Inputs - Allowed'!$B$6:$AY$6,0)),0)</f>
        <v>0</v>
      </c>
      <c r="F48" s="36">
        <f>_xlfn.IFNA(INDEX('Inputs - Allowed'!$B$8:$AH$250,MATCH('PCD non-delivery'!$A48,'Inputs - Allowed'!$A$8:$A$250,0),MATCH('PCD non-delivery'!F$6,'Inputs - Allowed'!$B$6:$AY$6,0)),0)</f>
        <v>0</v>
      </c>
      <c r="G48" s="36">
        <f>_xlfn.IFNA(INDEX('Inputs - Allowed'!$B$8:$AH$250,MATCH('PCD non-delivery'!$A48,'Inputs - Allowed'!$A$8:$A$250,0),MATCH('PCD non-delivery'!G$6,'Inputs - Allowed'!$B$6:$AY$6,0)),0)</f>
        <v>0</v>
      </c>
      <c r="H48" s="36">
        <f>_xlfn.IFNA(INDEX('Inputs - Allowed'!$B$8:$AH$250,MATCH('PCD non-delivery'!$A48,'Inputs - Allowed'!$A$8:$A$250,0),MATCH('PCD non-delivery'!H$6,'Inputs - Allowed'!$B$6:$AY$6,0)),0)</f>
        <v>0</v>
      </c>
      <c r="I48" s="36">
        <f>_xlfn.IFNA(INDEX('Inputs - Allowed'!$B$8:$AH$250,MATCH('PCD non-delivery'!$A48,'Inputs - Allowed'!$A$8:$A$250,0),MATCH('PCD non-delivery'!I$6,'Inputs - Allowed'!$B$6:$AY$6,0)),0)</f>
        <v>0</v>
      </c>
      <c r="J48" s="65">
        <f>IF(I48="N",0,_xlfn.IFNA(INDEX('Inputs - Allowed'!$B$8:$AH$250,MATCH('PCD non-delivery'!$A48,'Inputs - Allowed'!$A$8:$A$250,0),MATCH('PCD non-delivery'!J$6,'Inputs - Allowed'!$B$6:$AY$6,0)),0))</f>
        <v>0</v>
      </c>
      <c r="K48" s="36">
        <f>_xlfn.IFNA(INDEX('Inputs - Actual'!$I$8:$O$158,MATCH($A48,'Inputs - Actual'!$A$8:$A$158,0),MATCH(K$6,'Inputs - Actual'!$I$6:$O$6,0))-INDEX('Inputs - Allowed'!$V$8:$AB$158,MATCH($A48,'Inputs - Allowed'!$A$8:$A$158,0),MATCH(K$6,'Inputs - Allowed'!$V$6:$AB$6,0)),0)</f>
        <v>0</v>
      </c>
      <c r="L48" s="59">
        <f>IF('Inputs - Allowed'!I48="Y", 0, IF(I48="Y",MIN(0,K48),MIN(0,K48*J48*10^-6)))</f>
        <v>0</v>
      </c>
      <c r="M48" s="116">
        <f>_xlfn.IFNA(INDEX('Inputs - Allowed'!$AI$8:$AT$250,MATCH('PCD non-delivery'!$A48,'Inputs - Allowed'!$A$8:$A$250,0),MATCH('PCD non-delivery'!M$6,'Inputs - Allowed'!$AI$6:$AT$6,0)),0)</f>
        <v>0</v>
      </c>
      <c r="N48" s="116">
        <f>_xlfn.IFNA(INDEX('Inputs - Allowed'!$AI$8:$AT$250,MATCH('PCD non-delivery'!$A48,'Inputs - Allowed'!$A$8:$A$250,0),MATCH('PCD non-delivery'!N$6,'Inputs - Allowed'!$AI$6:$AT$6,0)),0)</f>
        <v>0</v>
      </c>
      <c r="O48" s="116">
        <f>_xlfn.IFNA(INDEX('Inputs - Allowed'!$AI$8:$AT$250,MATCH('PCD non-delivery'!$A48,'Inputs - Allowed'!$A$8:$A$250,0),MATCH('PCD non-delivery'!O$6,'Inputs - Allowed'!$AI$6:$AT$6,0)),0)</f>
        <v>0</v>
      </c>
      <c r="P48" s="116">
        <f>_xlfn.IFNA(INDEX('Inputs - Allowed'!$AI$8:$AT$250,MATCH('PCD non-delivery'!$A48,'Inputs - Allowed'!$A$8:$A$250,0),MATCH('PCD non-delivery'!P$6,'Inputs - Allowed'!$AI$6:$AT$6,0)),0)</f>
        <v>0</v>
      </c>
      <c r="Q48" s="116">
        <f>_xlfn.IFNA(INDEX('Inputs - Allowed'!$AI$8:$AT$250,MATCH('PCD non-delivery'!$A48,'Inputs - Allowed'!$A$8:$A$250,0),MATCH('PCD non-delivery'!Q$6,'Inputs - Allowed'!$AI$6:$AT$6,0)),0)</f>
        <v>0</v>
      </c>
      <c r="R48" s="116">
        <f>_xlfn.IFNA(INDEX('Inputs - Allowed'!$AI$8:$AT$250,MATCH('PCD non-delivery'!$A48,'Inputs - Allowed'!$A$8:$A$250,0),MATCH('PCD non-delivery'!R$6,'Inputs - Allowed'!$AI$6:$AT$6,0)),0)</f>
        <v>0</v>
      </c>
      <c r="S48" s="116">
        <f>_xlfn.IFNA(INDEX('Inputs - Allowed'!$AI$8:$AT$250,MATCH('PCD non-delivery'!$A48,'Inputs - Allowed'!$A$8:$A$250,0),MATCH('PCD non-delivery'!S$6,'Inputs - Allowed'!$AI$6:$AT$6,0)),0)</f>
        <v>0</v>
      </c>
      <c r="T48" s="116">
        <f>_xlfn.IFNA(INDEX('Inputs - Allowed'!$AI$8:$AT$250,MATCH('PCD non-delivery'!$A48,'Inputs - Allowed'!$A$8:$A$250,0),MATCH('PCD non-delivery'!T$6,'Inputs - Allowed'!$AI$6:$AT$6,0)),0)</f>
        <v>0</v>
      </c>
      <c r="U48" s="116">
        <f>_xlfn.IFNA(INDEX('Inputs - Allowed'!$AI$8:$AT$250,MATCH('PCD non-delivery'!$A48,'Inputs - Allowed'!$A$8:$A$250,0),MATCH('PCD non-delivery'!U$6,'Inputs - Allowed'!$AI$6:$AT$6,0)),0)</f>
        <v>0</v>
      </c>
      <c r="V48" s="116">
        <f>_xlfn.IFNA(INDEX('Inputs - Allowed'!$AI$8:$AT$250,MATCH('PCD non-delivery'!$A48,'Inputs - Allowed'!$A$8:$A$250,0),MATCH('PCD non-delivery'!V$6,'Inputs - Allowed'!$AI$6:$AT$6,0)),0)</f>
        <v>0</v>
      </c>
      <c r="W48" s="116">
        <f>_xlfn.IFNA(INDEX('Inputs - Allowed'!$AI$8:$AT$250,MATCH('PCD non-delivery'!$A48,'Inputs - Allowed'!$A$8:$A$250,0),MATCH('PCD non-delivery'!W$6,'Inputs - Allowed'!$AI$6:$AT$6,0)),0)</f>
        <v>0</v>
      </c>
      <c r="X48" s="116">
        <f>_xlfn.IFNA(INDEX('Inputs - Allowed'!$AI$8:$AT$250,MATCH('PCD non-delivery'!$A48,'Inputs - Allowed'!$A$8:$A$250,0),MATCH('PCD non-delivery'!X$6,'Inputs - Allowed'!$AI$6:$AT$6,0)),0)</f>
        <v>0</v>
      </c>
      <c r="Z48" s="76"/>
      <c r="AA48" s="76"/>
      <c r="AB48" s="116">
        <f t="shared" si="4"/>
        <v>0</v>
      </c>
      <c r="AC48" s="116">
        <f t="shared" si="0"/>
        <v>0</v>
      </c>
      <c r="AD48" s="116">
        <f t="shared" si="1"/>
        <v>0</v>
      </c>
      <c r="AE48" s="116">
        <f t="shared" si="2"/>
        <v>0</v>
      </c>
      <c r="AF48" s="116">
        <f t="shared" si="5"/>
        <v>0</v>
      </c>
      <c r="AG48" s="76"/>
      <c r="AH48" s="76"/>
      <c r="AI48" s="76"/>
      <c r="AJ48" s="76"/>
      <c r="AK48" s="76"/>
    </row>
    <row r="49" spans="1:37">
      <c r="A49" s="6"/>
      <c r="B49" s="36"/>
      <c r="C49" s="36"/>
      <c r="D49" s="36"/>
      <c r="E49" s="36">
        <f>_xlfn.IFNA(INDEX('Inputs - Allowed'!$B$8:$AH$250,MATCH('PCD non-delivery'!$A49,'Inputs - Allowed'!$A$8:$A$250,0),MATCH('PCD non-delivery'!E$6,'Inputs - Allowed'!$B$6:$AY$6,0)),0)</f>
        <v>0</v>
      </c>
      <c r="F49" s="36">
        <f>_xlfn.IFNA(INDEX('Inputs - Allowed'!$B$8:$AH$250,MATCH('PCD non-delivery'!$A49,'Inputs - Allowed'!$A$8:$A$250,0),MATCH('PCD non-delivery'!F$6,'Inputs - Allowed'!$B$6:$AY$6,0)),0)</f>
        <v>0</v>
      </c>
      <c r="G49" s="36">
        <f>_xlfn.IFNA(INDEX('Inputs - Allowed'!$B$8:$AH$250,MATCH('PCD non-delivery'!$A49,'Inputs - Allowed'!$A$8:$A$250,0),MATCH('PCD non-delivery'!G$6,'Inputs - Allowed'!$B$6:$AY$6,0)),0)</f>
        <v>0</v>
      </c>
      <c r="H49" s="36">
        <f>_xlfn.IFNA(INDEX('Inputs - Allowed'!$B$8:$AH$250,MATCH('PCD non-delivery'!$A49,'Inputs - Allowed'!$A$8:$A$250,0),MATCH('PCD non-delivery'!H$6,'Inputs - Allowed'!$B$6:$AY$6,0)),0)</f>
        <v>0</v>
      </c>
      <c r="I49" s="36">
        <f>_xlfn.IFNA(INDEX('Inputs - Allowed'!$B$8:$AH$250,MATCH('PCD non-delivery'!$A49,'Inputs - Allowed'!$A$8:$A$250,0),MATCH('PCD non-delivery'!I$6,'Inputs - Allowed'!$B$6:$AY$6,0)),0)</f>
        <v>0</v>
      </c>
      <c r="J49" s="65">
        <f>IF(I49="N",0,_xlfn.IFNA(INDEX('Inputs - Allowed'!$B$8:$AH$250,MATCH('PCD non-delivery'!$A49,'Inputs - Allowed'!$A$8:$A$250,0),MATCH('PCD non-delivery'!J$6,'Inputs - Allowed'!$B$6:$AY$6,0)),0))</f>
        <v>0</v>
      </c>
      <c r="K49" s="36">
        <f>_xlfn.IFNA(INDEX('Inputs - Actual'!$I$8:$O$158,MATCH($A49,'Inputs - Actual'!$A$8:$A$158,0),MATCH(K$6,'Inputs - Actual'!$I$6:$O$6,0))-INDEX('Inputs - Allowed'!$V$8:$AB$158,MATCH($A49,'Inputs - Allowed'!$A$8:$A$158,0),MATCH(K$6,'Inputs - Allowed'!$V$6:$AB$6,0)),0)</f>
        <v>0</v>
      </c>
      <c r="L49" s="59">
        <f>IF('Inputs - Allowed'!I49="Y", 0, IF(I49="Y",MIN(0,K49),MIN(0,K49*J49*10^-6)))</f>
        <v>0</v>
      </c>
      <c r="M49" s="116">
        <f>_xlfn.IFNA(INDEX('Inputs - Allowed'!$AI$8:$AT$250,MATCH('PCD non-delivery'!$A49,'Inputs - Allowed'!$A$8:$A$250,0),MATCH('PCD non-delivery'!M$6,'Inputs - Allowed'!$AI$6:$AT$6,0)),0)</f>
        <v>0</v>
      </c>
      <c r="N49" s="116">
        <f>_xlfn.IFNA(INDEX('Inputs - Allowed'!$AI$8:$AT$250,MATCH('PCD non-delivery'!$A49,'Inputs - Allowed'!$A$8:$A$250,0),MATCH('PCD non-delivery'!N$6,'Inputs - Allowed'!$AI$6:$AT$6,0)),0)</f>
        <v>0</v>
      </c>
      <c r="O49" s="116">
        <f>_xlfn.IFNA(INDEX('Inputs - Allowed'!$AI$8:$AT$250,MATCH('PCD non-delivery'!$A49,'Inputs - Allowed'!$A$8:$A$250,0),MATCH('PCD non-delivery'!O$6,'Inputs - Allowed'!$AI$6:$AT$6,0)),0)</f>
        <v>0</v>
      </c>
      <c r="P49" s="116">
        <f>_xlfn.IFNA(INDEX('Inputs - Allowed'!$AI$8:$AT$250,MATCH('PCD non-delivery'!$A49,'Inputs - Allowed'!$A$8:$A$250,0),MATCH('PCD non-delivery'!P$6,'Inputs - Allowed'!$AI$6:$AT$6,0)),0)</f>
        <v>0</v>
      </c>
      <c r="Q49" s="116">
        <f>_xlfn.IFNA(INDEX('Inputs - Allowed'!$AI$8:$AT$250,MATCH('PCD non-delivery'!$A49,'Inputs - Allowed'!$A$8:$A$250,0),MATCH('PCD non-delivery'!Q$6,'Inputs - Allowed'!$AI$6:$AT$6,0)),0)</f>
        <v>0</v>
      </c>
      <c r="R49" s="116">
        <f>_xlfn.IFNA(INDEX('Inputs - Allowed'!$AI$8:$AT$250,MATCH('PCD non-delivery'!$A49,'Inputs - Allowed'!$A$8:$A$250,0),MATCH('PCD non-delivery'!R$6,'Inputs - Allowed'!$AI$6:$AT$6,0)),0)</f>
        <v>0</v>
      </c>
      <c r="S49" s="116">
        <f>_xlfn.IFNA(INDEX('Inputs - Allowed'!$AI$8:$AT$250,MATCH('PCD non-delivery'!$A49,'Inputs - Allowed'!$A$8:$A$250,0),MATCH('PCD non-delivery'!S$6,'Inputs - Allowed'!$AI$6:$AT$6,0)),0)</f>
        <v>0</v>
      </c>
      <c r="T49" s="116">
        <f>_xlfn.IFNA(INDEX('Inputs - Allowed'!$AI$8:$AT$250,MATCH('PCD non-delivery'!$A49,'Inputs - Allowed'!$A$8:$A$250,0),MATCH('PCD non-delivery'!T$6,'Inputs - Allowed'!$AI$6:$AT$6,0)),0)</f>
        <v>0</v>
      </c>
      <c r="U49" s="116">
        <f>_xlfn.IFNA(INDEX('Inputs - Allowed'!$AI$8:$AT$250,MATCH('PCD non-delivery'!$A49,'Inputs - Allowed'!$A$8:$A$250,0),MATCH('PCD non-delivery'!U$6,'Inputs - Allowed'!$AI$6:$AT$6,0)),0)</f>
        <v>0</v>
      </c>
      <c r="V49" s="116">
        <f>_xlfn.IFNA(INDEX('Inputs - Allowed'!$AI$8:$AT$250,MATCH('PCD non-delivery'!$A49,'Inputs - Allowed'!$A$8:$A$250,0),MATCH('PCD non-delivery'!V$6,'Inputs - Allowed'!$AI$6:$AT$6,0)),0)</f>
        <v>0</v>
      </c>
      <c r="W49" s="116">
        <f>_xlfn.IFNA(INDEX('Inputs - Allowed'!$AI$8:$AT$250,MATCH('PCD non-delivery'!$A49,'Inputs - Allowed'!$A$8:$A$250,0),MATCH('PCD non-delivery'!W$6,'Inputs - Allowed'!$AI$6:$AT$6,0)),0)</f>
        <v>0</v>
      </c>
      <c r="X49" s="116">
        <f>_xlfn.IFNA(INDEX('Inputs - Allowed'!$AI$8:$AT$250,MATCH('PCD non-delivery'!$A49,'Inputs - Allowed'!$A$8:$A$250,0),MATCH('PCD non-delivery'!X$6,'Inputs - Allowed'!$AI$6:$AT$6,0)),0)</f>
        <v>0</v>
      </c>
      <c r="Z49" s="76"/>
      <c r="AA49" s="76"/>
      <c r="AB49" s="116">
        <f t="shared" si="4"/>
        <v>0</v>
      </c>
      <c r="AC49" s="116">
        <f t="shared" si="0"/>
        <v>0</v>
      </c>
      <c r="AD49" s="116">
        <f t="shared" si="1"/>
        <v>0</v>
      </c>
      <c r="AE49" s="116">
        <f t="shared" si="2"/>
        <v>0</v>
      </c>
      <c r="AF49" s="116">
        <f t="shared" si="5"/>
        <v>0</v>
      </c>
      <c r="AG49" s="76"/>
      <c r="AH49" s="76"/>
      <c r="AI49" s="76"/>
      <c r="AJ49" s="76"/>
      <c r="AK49" s="76"/>
    </row>
    <row r="50" spans="1:37">
      <c r="A50" s="6"/>
      <c r="B50" s="36"/>
      <c r="C50" s="36"/>
      <c r="D50" s="36"/>
      <c r="E50" s="36">
        <f>_xlfn.IFNA(INDEX('Inputs - Allowed'!$B$8:$AH$250,MATCH('PCD non-delivery'!$A50,'Inputs - Allowed'!$A$8:$A$250,0),MATCH('PCD non-delivery'!E$6,'Inputs - Allowed'!$B$6:$AY$6,0)),0)</f>
        <v>0</v>
      </c>
      <c r="F50" s="36">
        <f>_xlfn.IFNA(INDEX('Inputs - Allowed'!$B$8:$AH$250,MATCH('PCD non-delivery'!$A50,'Inputs - Allowed'!$A$8:$A$250,0),MATCH('PCD non-delivery'!F$6,'Inputs - Allowed'!$B$6:$AY$6,0)),0)</f>
        <v>0</v>
      </c>
      <c r="G50" s="36">
        <f>_xlfn.IFNA(INDEX('Inputs - Allowed'!$B$8:$AH$250,MATCH('PCD non-delivery'!$A50,'Inputs - Allowed'!$A$8:$A$250,0),MATCH('PCD non-delivery'!G$6,'Inputs - Allowed'!$B$6:$AY$6,0)),0)</f>
        <v>0</v>
      </c>
      <c r="H50" s="36">
        <f>_xlfn.IFNA(INDEX('Inputs - Allowed'!$B$8:$AH$250,MATCH('PCD non-delivery'!$A50,'Inputs - Allowed'!$A$8:$A$250,0),MATCH('PCD non-delivery'!H$6,'Inputs - Allowed'!$B$6:$AY$6,0)),0)</f>
        <v>0</v>
      </c>
      <c r="I50" s="36">
        <f>_xlfn.IFNA(INDEX('Inputs - Allowed'!$B$8:$AH$250,MATCH('PCD non-delivery'!$A50,'Inputs - Allowed'!$A$8:$A$250,0),MATCH('PCD non-delivery'!I$6,'Inputs - Allowed'!$B$6:$AY$6,0)),0)</f>
        <v>0</v>
      </c>
      <c r="J50" s="65">
        <f>IF(I50="N",0,_xlfn.IFNA(INDEX('Inputs - Allowed'!$B$8:$AH$250,MATCH('PCD non-delivery'!$A50,'Inputs - Allowed'!$A$8:$A$250,0),MATCH('PCD non-delivery'!J$6,'Inputs - Allowed'!$B$6:$AY$6,0)),0))</f>
        <v>0</v>
      </c>
      <c r="K50" s="36">
        <f>_xlfn.IFNA(INDEX('Inputs - Actual'!$I$8:$O$158,MATCH($A50,'Inputs - Actual'!$A$8:$A$158,0),MATCH(K$6,'Inputs - Actual'!$I$6:$O$6,0))-INDEX('Inputs - Allowed'!$V$8:$AB$158,MATCH($A50,'Inputs - Allowed'!$A$8:$A$158,0),MATCH(K$6,'Inputs - Allowed'!$V$6:$AB$6,0)),0)</f>
        <v>0</v>
      </c>
      <c r="L50" s="59">
        <f>IF('Inputs - Allowed'!I50="Y", 0, IF(I50="Y",MIN(0,K50),MIN(0,K50*J50*10^-6)))</f>
        <v>0</v>
      </c>
      <c r="M50" s="116">
        <f>_xlfn.IFNA(INDEX('Inputs - Allowed'!$AI$8:$AT$250,MATCH('PCD non-delivery'!$A50,'Inputs - Allowed'!$A$8:$A$250,0),MATCH('PCD non-delivery'!M$6,'Inputs - Allowed'!$AI$6:$AT$6,0)),0)</f>
        <v>0</v>
      </c>
      <c r="N50" s="116">
        <f>_xlfn.IFNA(INDEX('Inputs - Allowed'!$AI$8:$AT$250,MATCH('PCD non-delivery'!$A50,'Inputs - Allowed'!$A$8:$A$250,0),MATCH('PCD non-delivery'!N$6,'Inputs - Allowed'!$AI$6:$AT$6,0)),0)</f>
        <v>0</v>
      </c>
      <c r="O50" s="116">
        <f>_xlfn.IFNA(INDEX('Inputs - Allowed'!$AI$8:$AT$250,MATCH('PCD non-delivery'!$A50,'Inputs - Allowed'!$A$8:$A$250,0),MATCH('PCD non-delivery'!O$6,'Inputs - Allowed'!$AI$6:$AT$6,0)),0)</f>
        <v>0</v>
      </c>
      <c r="P50" s="116">
        <f>_xlfn.IFNA(INDEX('Inputs - Allowed'!$AI$8:$AT$250,MATCH('PCD non-delivery'!$A50,'Inputs - Allowed'!$A$8:$A$250,0),MATCH('PCD non-delivery'!P$6,'Inputs - Allowed'!$AI$6:$AT$6,0)),0)</f>
        <v>0</v>
      </c>
      <c r="Q50" s="116">
        <f>_xlfn.IFNA(INDEX('Inputs - Allowed'!$AI$8:$AT$250,MATCH('PCD non-delivery'!$A50,'Inputs - Allowed'!$A$8:$A$250,0),MATCH('PCD non-delivery'!Q$6,'Inputs - Allowed'!$AI$6:$AT$6,0)),0)</f>
        <v>0</v>
      </c>
      <c r="R50" s="116">
        <f>_xlfn.IFNA(INDEX('Inputs - Allowed'!$AI$8:$AT$250,MATCH('PCD non-delivery'!$A50,'Inputs - Allowed'!$A$8:$A$250,0),MATCH('PCD non-delivery'!R$6,'Inputs - Allowed'!$AI$6:$AT$6,0)),0)</f>
        <v>0</v>
      </c>
      <c r="S50" s="116">
        <f>_xlfn.IFNA(INDEX('Inputs - Allowed'!$AI$8:$AT$250,MATCH('PCD non-delivery'!$A50,'Inputs - Allowed'!$A$8:$A$250,0),MATCH('PCD non-delivery'!S$6,'Inputs - Allowed'!$AI$6:$AT$6,0)),0)</f>
        <v>0</v>
      </c>
      <c r="T50" s="116">
        <f>_xlfn.IFNA(INDEX('Inputs - Allowed'!$AI$8:$AT$250,MATCH('PCD non-delivery'!$A50,'Inputs - Allowed'!$A$8:$A$250,0),MATCH('PCD non-delivery'!T$6,'Inputs - Allowed'!$AI$6:$AT$6,0)),0)</f>
        <v>0</v>
      </c>
      <c r="U50" s="116">
        <f>_xlfn.IFNA(INDEX('Inputs - Allowed'!$AI$8:$AT$250,MATCH('PCD non-delivery'!$A50,'Inputs - Allowed'!$A$8:$A$250,0),MATCH('PCD non-delivery'!U$6,'Inputs - Allowed'!$AI$6:$AT$6,0)),0)</f>
        <v>0</v>
      </c>
      <c r="V50" s="116">
        <f>_xlfn.IFNA(INDEX('Inputs - Allowed'!$AI$8:$AT$250,MATCH('PCD non-delivery'!$A50,'Inputs - Allowed'!$A$8:$A$250,0),MATCH('PCD non-delivery'!V$6,'Inputs - Allowed'!$AI$6:$AT$6,0)),0)</f>
        <v>0</v>
      </c>
      <c r="W50" s="116">
        <f>_xlfn.IFNA(INDEX('Inputs - Allowed'!$AI$8:$AT$250,MATCH('PCD non-delivery'!$A50,'Inputs - Allowed'!$A$8:$A$250,0),MATCH('PCD non-delivery'!W$6,'Inputs - Allowed'!$AI$6:$AT$6,0)),0)</f>
        <v>0</v>
      </c>
      <c r="X50" s="116">
        <f>_xlfn.IFNA(INDEX('Inputs - Allowed'!$AI$8:$AT$250,MATCH('PCD non-delivery'!$A50,'Inputs - Allowed'!$A$8:$A$250,0),MATCH('PCD non-delivery'!X$6,'Inputs - Allowed'!$AI$6:$AT$6,0)),0)</f>
        <v>0</v>
      </c>
      <c r="Z50" s="76"/>
      <c r="AA50" s="76"/>
      <c r="AB50" s="116">
        <f t="shared" si="4"/>
        <v>0</v>
      </c>
      <c r="AC50" s="116">
        <f t="shared" si="0"/>
        <v>0</v>
      </c>
      <c r="AD50" s="116">
        <f t="shared" si="1"/>
        <v>0</v>
      </c>
      <c r="AE50" s="116">
        <f t="shared" si="2"/>
        <v>0</v>
      </c>
      <c r="AF50" s="116">
        <f t="shared" si="5"/>
        <v>0</v>
      </c>
      <c r="AG50" s="76"/>
      <c r="AH50" s="76"/>
      <c r="AI50" s="76"/>
      <c r="AJ50" s="76"/>
      <c r="AK50" s="76"/>
    </row>
    <row r="51" spans="1:37">
      <c r="A51" s="6"/>
      <c r="B51" s="36"/>
      <c r="C51" s="36"/>
      <c r="D51" s="36"/>
      <c r="E51" s="36">
        <f>_xlfn.IFNA(INDEX('Inputs - Allowed'!$B$8:$AH$250,MATCH('PCD non-delivery'!$A51,'Inputs - Allowed'!$A$8:$A$250,0),MATCH('PCD non-delivery'!E$6,'Inputs - Allowed'!$B$6:$AY$6,0)),0)</f>
        <v>0</v>
      </c>
      <c r="F51" s="36">
        <f>_xlfn.IFNA(INDEX('Inputs - Allowed'!$B$8:$AH$250,MATCH('PCD non-delivery'!$A51,'Inputs - Allowed'!$A$8:$A$250,0),MATCH('PCD non-delivery'!F$6,'Inputs - Allowed'!$B$6:$AY$6,0)),0)</f>
        <v>0</v>
      </c>
      <c r="G51" s="36">
        <f>_xlfn.IFNA(INDEX('Inputs - Allowed'!$B$8:$AH$250,MATCH('PCD non-delivery'!$A51,'Inputs - Allowed'!$A$8:$A$250,0),MATCH('PCD non-delivery'!G$6,'Inputs - Allowed'!$B$6:$AY$6,0)),0)</f>
        <v>0</v>
      </c>
      <c r="H51" s="36">
        <f>_xlfn.IFNA(INDEX('Inputs - Allowed'!$B$8:$AH$250,MATCH('PCD non-delivery'!$A51,'Inputs - Allowed'!$A$8:$A$250,0),MATCH('PCD non-delivery'!H$6,'Inputs - Allowed'!$B$6:$AY$6,0)),0)</f>
        <v>0</v>
      </c>
      <c r="I51" s="36">
        <f>_xlfn.IFNA(INDEX('Inputs - Allowed'!$B$8:$AH$250,MATCH('PCD non-delivery'!$A51,'Inputs - Allowed'!$A$8:$A$250,0),MATCH('PCD non-delivery'!I$6,'Inputs - Allowed'!$B$6:$AY$6,0)),0)</f>
        <v>0</v>
      </c>
      <c r="J51" s="65">
        <f>IF(I51="N",0,_xlfn.IFNA(INDEX('Inputs - Allowed'!$B$8:$AH$250,MATCH('PCD non-delivery'!$A51,'Inputs - Allowed'!$A$8:$A$250,0),MATCH('PCD non-delivery'!J$6,'Inputs - Allowed'!$B$6:$AY$6,0)),0))</f>
        <v>0</v>
      </c>
      <c r="K51" s="36">
        <f>_xlfn.IFNA(INDEX('Inputs - Actual'!$I$8:$O$158,MATCH($A51,'Inputs - Actual'!$A$8:$A$158,0),MATCH(K$6,'Inputs - Actual'!$I$6:$O$6,0))-INDEX('Inputs - Allowed'!$V$8:$AB$158,MATCH($A51,'Inputs - Allowed'!$A$8:$A$158,0),MATCH(K$6,'Inputs - Allowed'!$V$6:$AB$6,0)),0)</f>
        <v>0</v>
      </c>
      <c r="L51" s="59">
        <f>IF('Inputs - Allowed'!I51="Y", 0, IF(I51="Y",MIN(0,K51),MIN(0,K51*J51*10^-6)))</f>
        <v>0</v>
      </c>
      <c r="M51" s="116">
        <f>_xlfn.IFNA(INDEX('Inputs - Allowed'!$AI$8:$AT$250,MATCH('PCD non-delivery'!$A51,'Inputs - Allowed'!$A$8:$A$250,0),MATCH('PCD non-delivery'!M$6,'Inputs - Allowed'!$AI$6:$AT$6,0)),0)</f>
        <v>0</v>
      </c>
      <c r="N51" s="116">
        <f>_xlfn.IFNA(INDEX('Inputs - Allowed'!$AI$8:$AT$250,MATCH('PCD non-delivery'!$A51,'Inputs - Allowed'!$A$8:$A$250,0),MATCH('PCD non-delivery'!N$6,'Inputs - Allowed'!$AI$6:$AT$6,0)),0)</f>
        <v>0</v>
      </c>
      <c r="O51" s="116">
        <f>_xlfn.IFNA(INDEX('Inputs - Allowed'!$AI$8:$AT$250,MATCH('PCD non-delivery'!$A51,'Inputs - Allowed'!$A$8:$A$250,0),MATCH('PCD non-delivery'!O$6,'Inputs - Allowed'!$AI$6:$AT$6,0)),0)</f>
        <v>0</v>
      </c>
      <c r="P51" s="116">
        <f>_xlfn.IFNA(INDEX('Inputs - Allowed'!$AI$8:$AT$250,MATCH('PCD non-delivery'!$A51,'Inputs - Allowed'!$A$8:$A$250,0),MATCH('PCD non-delivery'!P$6,'Inputs - Allowed'!$AI$6:$AT$6,0)),0)</f>
        <v>0</v>
      </c>
      <c r="Q51" s="116">
        <f>_xlfn.IFNA(INDEX('Inputs - Allowed'!$AI$8:$AT$250,MATCH('PCD non-delivery'!$A51,'Inputs - Allowed'!$A$8:$A$250,0),MATCH('PCD non-delivery'!Q$6,'Inputs - Allowed'!$AI$6:$AT$6,0)),0)</f>
        <v>0</v>
      </c>
      <c r="R51" s="116">
        <f>_xlfn.IFNA(INDEX('Inputs - Allowed'!$AI$8:$AT$250,MATCH('PCD non-delivery'!$A51,'Inputs - Allowed'!$A$8:$A$250,0),MATCH('PCD non-delivery'!R$6,'Inputs - Allowed'!$AI$6:$AT$6,0)),0)</f>
        <v>0</v>
      </c>
      <c r="S51" s="116">
        <f>_xlfn.IFNA(INDEX('Inputs - Allowed'!$AI$8:$AT$250,MATCH('PCD non-delivery'!$A51,'Inputs - Allowed'!$A$8:$A$250,0),MATCH('PCD non-delivery'!S$6,'Inputs - Allowed'!$AI$6:$AT$6,0)),0)</f>
        <v>0</v>
      </c>
      <c r="T51" s="116">
        <f>_xlfn.IFNA(INDEX('Inputs - Allowed'!$AI$8:$AT$250,MATCH('PCD non-delivery'!$A51,'Inputs - Allowed'!$A$8:$A$250,0),MATCH('PCD non-delivery'!T$6,'Inputs - Allowed'!$AI$6:$AT$6,0)),0)</f>
        <v>0</v>
      </c>
      <c r="U51" s="116">
        <f>_xlfn.IFNA(INDEX('Inputs - Allowed'!$AI$8:$AT$250,MATCH('PCD non-delivery'!$A51,'Inputs - Allowed'!$A$8:$A$250,0),MATCH('PCD non-delivery'!U$6,'Inputs - Allowed'!$AI$6:$AT$6,0)),0)</f>
        <v>0</v>
      </c>
      <c r="V51" s="116">
        <f>_xlfn.IFNA(INDEX('Inputs - Allowed'!$AI$8:$AT$250,MATCH('PCD non-delivery'!$A51,'Inputs - Allowed'!$A$8:$A$250,0),MATCH('PCD non-delivery'!V$6,'Inputs - Allowed'!$AI$6:$AT$6,0)),0)</f>
        <v>0</v>
      </c>
      <c r="W51" s="116">
        <f>_xlfn.IFNA(INDEX('Inputs - Allowed'!$AI$8:$AT$250,MATCH('PCD non-delivery'!$A51,'Inputs - Allowed'!$A$8:$A$250,0),MATCH('PCD non-delivery'!W$6,'Inputs - Allowed'!$AI$6:$AT$6,0)),0)</f>
        <v>0</v>
      </c>
      <c r="X51" s="116">
        <f>_xlfn.IFNA(INDEX('Inputs - Allowed'!$AI$8:$AT$250,MATCH('PCD non-delivery'!$A51,'Inputs - Allowed'!$A$8:$A$250,0),MATCH('PCD non-delivery'!X$6,'Inputs - Allowed'!$AI$6:$AT$6,0)),0)</f>
        <v>0</v>
      </c>
      <c r="Z51" s="76"/>
      <c r="AA51" s="76"/>
      <c r="AB51" s="116">
        <f t="shared" si="4"/>
        <v>0</v>
      </c>
      <c r="AC51" s="116">
        <f t="shared" si="0"/>
        <v>0</v>
      </c>
      <c r="AD51" s="116">
        <f t="shared" si="1"/>
        <v>0</v>
      </c>
      <c r="AE51" s="116">
        <f t="shared" si="2"/>
        <v>0</v>
      </c>
      <c r="AF51" s="116">
        <f t="shared" si="5"/>
        <v>0</v>
      </c>
      <c r="AG51" s="76"/>
      <c r="AH51" s="76"/>
      <c r="AI51" s="76"/>
      <c r="AJ51" s="76"/>
      <c r="AK51" s="76"/>
    </row>
    <row r="52" spans="1:37">
      <c r="A52" s="6"/>
      <c r="B52" s="36"/>
      <c r="C52" s="36"/>
      <c r="D52" s="36"/>
      <c r="E52" s="36">
        <f>_xlfn.IFNA(INDEX('Inputs - Allowed'!$B$8:$AH$250,MATCH('PCD non-delivery'!$A52,'Inputs - Allowed'!$A$8:$A$250,0),MATCH('PCD non-delivery'!E$6,'Inputs - Allowed'!$B$6:$AY$6,0)),0)</f>
        <v>0</v>
      </c>
      <c r="F52" s="36">
        <f>_xlfn.IFNA(INDEX('Inputs - Allowed'!$B$8:$AH$250,MATCH('PCD non-delivery'!$A52,'Inputs - Allowed'!$A$8:$A$250,0),MATCH('PCD non-delivery'!F$6,'Inputs - Allowed'!$B$6:$AY$6,0)),0)</f>
        <v>0</v>
      </c>
      <c r="G52" s="36">
        <f>_xlfn.IFNA(INDEX('Inputs - Allowed'!$B$8:$AH$250,MATCH('PCD non-delivery'!$A52,'Inputs - Allowed'!$A$8:$A$250,0),MATCH('PCD non-delivery'!G$6,'Inputs - Allowed'!$B$6:$AY$6,0)),0)</f>
        <v>0</v>
      </c>
      <c r="H52" s="36">
        <f>_xlfn.IFNA(INDEX('Inputs - Allowed'!$B$8:$AH$250,MATCH('PCD non-delivery'!$A52,'Inputs - Allowed'!$A$8:$A$250,0),MATCH('PCD non-delivery'!H$6,'Inputs - Allowed'!$B$6:$AY$6,0)),0)</f>
        <v>0</v>
      </c>
      <c r="I52" s="36">
        <f>_xlfn.IFNA(INDEX('Inputs - Allowed'!$B$8:$AH$250,MATCH('PCD non-delivery'!$A52,'Inputs - Allowed'!$A$8:$A$250,0),MATCH('PCD non-delivery'!I$6,'Inputs - Allowed'!$B$6:$AY$6,0)),0)</f>
        <v>0</v>
      </c>
      <c r="J52" s="65">
        <f>IF(I52="N",0,_xlfn.IFNA(INDEX('Inputs - Allowed'!$B$8:$AH$250,MATCH('PCD non-delivery'!$A52,'Inputs - Allowed'!$A$8:$A$250,0),MATCH('PCD non-delivery'!J$6,'Inputs - Allowed'!$B$6:$AY$6,0)),0))</f>
        <v>0</v>
      </c>
      <c r="K52" s="36">
        <f>_xlfn.IFNA(INDEX('Inputs - Actual'!$I$8:$O$158,MATCH($A52,'Inputs - Actual'!$A$8:$A$158,0),MATCH(K$6,'Inputs - Actual'!$I$6:$O$6,0))-INDEX('Inputs - Allowed'!$V$8:$AB$158,MATCH($A52,'Inputs - Allowed'!$A$8:$A$158,0),MATCH(K$6,'Inputs - Allowed'!$V$6:$AB$6,0)),0)</f>
        <v>0</v>
      </c>
      <c r="L52" s="59">
        <f>IF('Inputs - Allowed'!I52="Y", 0, IF(I52="Y",MIN(0,K52),MIN(0,K52*J52*10^-6)))</f>
        <v>0</v>
      </c>
      <c r="M52" s="116">
        <f>_xlfn.IFNA(INDEX('Inputs - Allowed'!$AI$8:$AT$250,MATCH('PCD non-delivery'!$A52,'Inputs - Allowed'!$A$8:$A$250,0),MATCH('PCD non-delivery'!M$6,'Inputs - Allowed'!$AI$6:$AT$6,0)),0)</f>
        <v>0</v>
      </c>
      <c r="N52" s="116">
        <f>_xlfn.IFNA(INDEX('Inputs - Allowed'!$AI$8:$AT$250,MATCH('PCD non-delivery'!$A52,'Inputs - Allowed'!$A$8:$A$250,0),MATCH('PCD non-delivery'!N$6,'Inputs - Allowed'!$AI$6:$AT$6,0)),0)</f>
        <v>0</v>
      </c>
      <c r="O52" s="116">
        <f>_xlfn.IFNA(INDEX('Inputs - Allowed'!$AI$8:$AT$250,MATCH('PCD non-delivery'!$A52,'Inputs - Allowed'!$A$8:$A$250,0),MATCH('PCD non-delivery'!O$6,'Inputs - Allowed'!$AI$6:$AT$6,0)),0)</f>
        <v>0</v>
      </c>
      <c r="P52" s="116">
        <f>_xlfn.IFNA(INDEX('Inputs - Allowed'!$AI$8:$AT$250,MATCH('PCD non-delivery'!$A52,'Inputs - Allowed'!$A$8:$A$250,0),MATCH('PCD non-delivery'!P$6,'Inputs - Allowed'!$AI$6:$AT$6,0)),0)</f>
        <v>0</v>
      </c>
      <c r="Q52" s="116">
        <f>_xlfn.IFNA(INDEX('Inputs - Allowed'!$AI$8:$AT$250,MATCH('PCD non-delivery'!$A52,'Inputs - Allowed'!$A$8:$A$250,0),MATCH('PCD non-delivery'!Q$6,'Inputs - Allowed'!$AI$6:$AT$6,0)),0)</f>
        <v>0</v>
      </c>
      <c r="R52" s="116">
        <f>_xlfn.IFNA(INDEX('Inputs - Allowed'!$AI$8:$AT$250,MATCH('PCD non-delivery'!$A52,'Inputs - Allowed'!$A$8:$A$250,0),MATCH('PCD non-delivery'!R$6,'Inputs - Allowed'!$AI$6:$AT$6,0)),0)</f>
        <v>0</v>
      </c>
      <c r="S52" s="116">
        <f>_xlfn.IFNA(INDEX('Inputs - Allowed'!$AI$8:$AT$250,MATCH('PCD non-delivery'!$A52,'Inputs - Allowed'!$A$8:$A$250,0),MATCH('PCD non-delivery'!S$6,'Inputs - Allowed'!$AI$6:$AT$6,0)),0)</f>
        <v>0</v>
      </c>
      <c r="T52" s="116">
        <f>_xlfn.IFNA(INDEX('Inputs - Allowed'!$AI$8:$AT$250,MATCH('PCD non-delivery'!$A52,'Inputs - Allowed'!$A$8:$A$250,0),MATCH('PCD non-delivery'!T$6,'Inputs - Allowed'!$AI$6:$AT$6,0)),0)</f>
        <v>0</v>
      </c>
      <c r="U52" s="116">
        <f>_xlfn.IFNA(INDEX('Inputs - Allowed'!$AI$8:$AT$250,MATCH('PCD non-delivery'!$A52,'Inputs - Allowed'!$A$8:$A$250,0),MATCH('PCD non-delivery'!U$6,'Inputs - Allowed'!$AI$6:$AT$6,0)),0)</f>
        <v>0</v>
      </c>
      <c r="V52" s="116">
        <f>_xlfn.IFNA(INDEX('Inputs - Allowed'!$AI$8:$AT$250,MATCH('PCD non-delivery'!$A52,'Inputs - Allowed'!$A$8:$A$250,0),MATCH('PCD non-delivery'!V$6,'Inputs - Allowed'!$AI$6:$AT$6,0)),0)</f>
        <v>0</v>
      </c>
      <c r="W52" s="116">
        <f>_xlfn.IFNA(INDEX('Inputs - Allowed'!$AI$8:$AT$250,MATCH('PCD non-delivery'!$A52,'Inputs - Allowed'!$A$8:$A$250,0),MATCH('PCD non-delivery'!W$6,'Inputs - Allowed'!$AI$6:$AT$6,0)),0)</f>
        <v>0</v>
      </c>
      <c r="X52" s="116">
        <f>_xlfn.IFNA(INDEX('Inputs - Allowed'!$AI$8:$AT$250,MATCH('PCD non-delivery'!$A52,'Inputs - Allowed'!$A$8:$A$250,0),MATCH('PCD non-delivery'!X$6,'Inputs - Allowed'!$AI$6:$AT$6,0)),0)</f>
        <v>0</v>
      </c>
      <c r="Z52" s="76"/>
      <c r="AA52" s="76"/>
      <c r="AB52" s="116">
        <f t="shared" si="4"/>
        <v>0</v>
      </c>
      <c r="AC52" s="116">
        <f t="shared" si="0"/>
        <v>0</v>
      </c>
      <c r="AD52" s="116">
        <f t="shared" si="1"/>
        <v>0</v>
      </c>
      <c r="AE52" s="116">
        <f t="shared" si="2"/>
        <v>0</v>
      </c>
      <c r="AF52" s="116">
        <f t="shared" si="5"/>
        <v>0</v>
      </c>
      <c r="AG52" s="76"/>
      <c r="AH52" s="76"/>
      <c r="AI52" s="76"/>
      <c r="AJ52" s="76"/>
      <c r="AK52" s="76"/>
    </row>
    <row r="53" spans="1:37">
      <c r="A53" s="6"/>
      <c r="B53" s="36"/>
      <c r="C53" s="36"/>
      <c r="D53" s="36"/>
      <c r="E53" s="36">
        <f>_xlfn.IFNA(INDEX('Inputs - Allowed'!$B$8:$AH$250,MATCH('PCD non-delivery'!$A53,'Inputs - Allowed'!$A$8:$A$250,0),MATCH('PCD non-delivery'!E$6,'Inputs - Allowed'!$B$6:$AY$6,0)),0)</f>
        <v>0</v>
      </c>
      <c r="F53" s="36">
        <f>_xlfn.IFNA(INDEX('Inputs - Allowed'!$B$8:$AH$250,MATCH('PCD non-delivery'!$A53,'Inputs - Allowed'!$A$8:$A$250,0),MATCH('PCD non-delivery'!F$6,'Inputs - Allowed'!$B$6:$AY$6,0)),0)</f>
        <v>0</v>
      </c>
      <c r="G53" s="36">
        <f>_xlfn.IFNA(INDEX('Inputs - Allowed'!$B$8:$AH$250,MATCH('PCD non-delivery'!$A53,'Inputs - Allowed'!$A$8:$A$250,0),MATCH('PCD non-delivery'!G$6,'Inputs - Allowed'!$B$6:$AY$6,0)),0)</f>
        <v>0</v>
      </c>
      <c r="H53" s="36">
        <f>_xlfn.IFNA(INDEX('Inputs - Allowed'!$B$8:$AH$250,MATCH('PCD non-delivery'!$A53,'Inputs - Allowed'!$A$8:$A$250,0),MATCH('PCD non-delivery'!H$6,'Inputs - Allowed'!$B$6:$AY$6,0)),0)</f>
        <v>0</v>
      </c>
      <c r="I53" s="36">
        <f>_xlfn.IFNA(INDEX('Inputs - Allowed'!$B$8:$AH$250,MATCH('PCD non-delivery'!$A53,'Inputs - Allowed'!$A$8:$A$250,0),MATCH('PCD non-delivery'!I$6,'Inputs - Allowed'!$B$6:$AY$6,0)),0)</f>
        <v>0</v>
      </c>
      <c r="J53" s="65">
        <f>IF(I53="N",0,_xlfn.IFNA(INDEX('Inputs - Allowed'!$B$8:$AH$250,MATCH('PCD non-delivery'!$A53,'Inputs - Allowed'!$A$8:$A$250,0),MATCH('PCD non-delivery'!J$6,'Inputs - Allowed'!$B$6:$AY$6,0)),0))</f>
        <v>0</v>
      </c>
      <c r="K53" s="36">
        <f>_xlfn.IFNA(INDEX('Inputs - Actual'!$I$8:$O$158,MATCH($A53,'Inputs - Actual'!$A$8:$A$158,0),MATCH(K$6,'Inputs - Actual'!$I$6:$O$6,0))-INDEX('Inputs - Allowed'!$V$8:$AB$158,MATCH($A53,'Inputs - Allowed'!$A$8:$A$158,0),MATCH(K$6,'Inputs - Allowed'!$V$6:$AB$6,0)),0)</f>
        <v>0</v>
      </c>
      <c r="L53" s="59">
        <f>IF('Inputs - Allowed'!I53="Y", 0, IF(I53="Y",MIN(0,K53),MIN(0,K53*J53*10^-6)))</f>
        <v>0</v>
      </c>
      <c r="M53" s="116">
        <f>_xlfn.IFNA(INDEX('Inputs - Allowed'!$AI$8:$AT$250,MATCH('PCD non-delivery'!$A53,'Inputs - Allowed'!$A$8:$A$250,0),MATCH('PCD non-delivery'!M$6,'Inputs - Allowed'!$AI$6:$AT$6,0)),0)</f>
        <v>0</v>
      </c>
      <c r="N53" s="116">
        <f>_xlfn.IFNA(INDEX('Inputs - Allowed'!$AI$8:$AT$250,MATCH('PCD non-delivery'!$A53,'Inputs - Allowed'!$A$8:$A$250,0),MATCH('PCD non-delivery'!N$6,'Inputs - Allowed'!$AI$6:$AT$6,0)),0)</f>
        <v>0</v>
      </c>
      <c r="O53" s="116">
        <f>_xlfn.IFNA(INDEX('Inputs - Allowed'!$AI$8:$AT$250,MATCH('PCD non-delivery'!$A53,'Inputs - Allowed'!$A$8:$A$250,0),MATCH('PCD non-delivery'!O$6,'Inputs - Allowed'!$AI$6:$AT$6,0)),0)</f>
        <v>0</v>
      </c>
      <c r="P53" s="116">
        <f>_xlfn.IFNA(INDEX('Inputs - Allowed'!$AI$8:$AT$250,MATCH('PCD non-delivery'!$A53,'Inputs - Allowed'!$A$8:$A$250,0),MATCH('PCD non-delivery'!P$6,'Inputs - Allowed'!$AI$6:$AT$6,0)),0)</f>
        <v>0</v>
      </c>
      <c r="Q53" s="116">
        <f>_xlfn.IFNA(INDEX('Inputs - Allowed'!$AI$8:$AT$250,MATCH('PCD non-delivery'!$A53,'Inputs - Allowed'!$A$8:$A$250,0),MATCH('PCD non-delivery'!Q$6,'Inputs - Allowed'!$AI$6:$AT$6,0)),0)</f>
        <v>0</v>
      </c>
      <c r="R53" s="116">
        <f>_xlfn.IFNA(INDEX('Inputs - Allowed'!$AI$8:$AT$250,MATCH('PCD non-delivery'!$A53,'Inputs - Allowed'!$A$8:$A$250,0),MATCH('PCD non-delivery'!R$6,'Inputs - Allowed'!$AI$6:$AT$6,0)),0)</f>
        <v>0</v>
      </c>
      <c r="S53" s="116">
        <f>_xlfn.IFNA(INDEX('Inputs - Allowed'!$AI$8:$AT$250,MATCH('PCD non-delivery'!$A53,'Inputs - Allowed'!$A$8:$A$250,0),MATCH('PCD non-delivery'!S$6,'Inputs - Allowed'!$AI$6:$AT$6,0)),0)</f>
        <v>0</v>
      </c>
      <c r="T53" s="116">
        <f>_xlfn.IFNA(INDEX('Inputs - Allowed'!$AI$8:$AT$250,MATCH('PCD non-delivery'!$A53,'Inputs - Allowed'!$A$8:$A$250,0),MATCH('PCD non-delivery'!T$6,'Inputs - Allowed'!$AI$6:$AT$6,0)),0)</f>
        <v>0</v>
      </c>
      <c r="U53" s="116">
        <f>_xlfn.IFNA(INDEX('Inputs - Allowed'!$AI$8:$AT$250,MATCH('PCD non-delivery'!$A53,'Inputs - Allowed'!$A$8:$A$250,0),MATCH('PCD non-delivery'!U$6,'Inputs - Allowed'!$AI$6:$AT$6,0)),0)</f>
        <v>0</v>
      </c>
      <c r="V53" s="116">
        <f>_xlfn.IFNA(INDEX('Inputs - Allowed'!$AI$8:$AT$250,MATCH('PCD non-delivery'!$A53,'Inputs - Allowed'!$A$8:$A$250,0),MATCH('PCD non-delivery'!V$6,'Inputs - Allowed'!$AI$6:$AT$6,0)),0)</f>
        <v>0</v>
      </c>
      <c r="W53" s="116">
        <f>_xlfn.IFNA(INDEX('Inputs - Allowed'!$AI$8:$AT$250,MATCH('PCD non-delivery'!$A53,'Inputs - Allowed'!$A$8:$A$250,0),MATCH('PCD non-delivery'!W$6,'Inputs - Allowed'!$AI$6:$AT$6,0)),0)</f>
        <v>0</v>
      </c>
      <c r="X53" s="116">
        <f>_xlfn.IFNA(INDEX('Inputs - Allowed'!$AI$8:$AT$250,MATCH('PCD non-delivery'!$A53,'Inputs - Allowed'!$A$8:$A$250,0),MATCH('PCD non-delivery'!X$6,'Inputs - Allowed'!$AI$6:$AT$6,0)),0)</f>
        <v>0</v>
      </c>
      <c r="Z53" s="76"/>
      <c r="AA53" s="76"/>
      <c r="AB53" s="116">
        <f t="shared" si="4"/>
        <v>0</v>
      </c>
      <c r="AC53" s="116">
        <f t="shared" si="0"/>
        <v>0</v>
      </c>
      <c r="AD53" s="116">
        <f t="shared" si="1"/>
        <v>0</v>
      </c>
      <c r="AE53" s="116">
        <f t="shared" si="2"/>
        <v>0</v>
      </c>
      <c r="AF53" s="116">
        <f t="shared" si="5"/>
        <v>0</v>
      </c>
      <c r="AG53" s="76"/>
      <c r="AH53" s="76"/>
      <c r="AI53" s="76"/>
      <c r="AJ53" s="76"/>
      <c r="AK53" s="76"/>
    </row>
    <row r="54" spans="1:37">
      <c r="A54" s="6"/>
      <c r="B54" s="36"/>
      <c r="C54" s="36"/>
      <c r="D54" s="36"/>
      <c r="E54" s="36">
        <f>_xlfn.IFNA(INDEX('Inputs - Allowed'!$B$8:$AH$250,MATCH('PCD non-delivery'!$A54,'Inputs - Allowed'!$A$8:$A$250,0),MATCH('PCD non-delivery'!E$6,'Inputs - Allowed'!$B$6:$AY$6,0)),0)</f>
        <v>0</v>
      </c>
      <c r="F54" s="36">
        <f>_xlfn.IFNA(INDEX('Inputs - Allowed'!$B$8:$AH$250,MATCH('PCD non-delivery'!$A54,'Inputs - Allowed'!$A$8:$A$250,0),MATCH('PCD non-delivery'!F$6,'Inputs - Allowed'!$B$6:$AY$6,0)),0)</f>
        <v>0</v>
      </c>
      <c r="G54" s="36">
        <f>_xlfn.IFNA(INDEX('Inputs - Allowed'!$B$8:$AH$250,MATCH('PCD non-delivery'!$A54,'Inputs - Allowed'!$A$8:$A$250,0),MATCH('PCD non-delivery'!G$6,'Inputs - Allowed'!$B$6:$AY$6,0)),0)</f>
        <v>0</v>
      </c>
      <c r="H54" s="36">
        <f>_xlfn.IFNA(INDEX('Inputs - Allowed'!$B$8:$AH$250,MATCH('PCD non-delivery'!$A54,'Inputs - Allowed'!$A$8:$A$250,0),MATCH('PCD non-delivery'!H$6,'Inputs - Allowed'!$B$6:$AY$6,0)),0)</f>
        <v>0</v>
      </c>
      <c r="I54" s="36">
        <f>_xlfn.IFNA(INDEX('Inputs - Allowed'!$B$8:$AH$250,MATCH('PCD non-delivery'!$A54,'Inputs - Allowed'!$A$8:$A$250,0),MATCH('PCD non-delivery'!I$6,'Inputs - Allowed'!$B$6:$AY$6,0)),0)</f>
        <v>0</v>
      </c>
      <c r="J54" s="65">
        <f>IF(I54="N",0,_xlfn.IFNA(INDEX('Inputs - Allowed'!$B$8:$AH$250,MATCH('PCD non-delivery'!$A54,'Inputs - Allowed'!$A$8:$A$250,0),MATCH('PCD non-delivery'!J$6,'Inputs - Allowed'!$B$6:$AY$6,0)),0))</f>
        <v>0</v>
      </c>
      <c r="K54" s="36">
        <f>_xlfn.IFNA(INDEX('Inputs - Actual'!$I$8:$O$158,MATCH($A54,'Inputs - Actual'!$A$8:$A$158,0),MATCH(K$6,'Inputs - Actual'!$I$6:$O$6,0))-INDEX('Inputs - Allowed'!$V$8:$AB$158,MATCH($A54,'Inputs - Allowed'!$A$8:$A$158,0),MATCH(K$6,'Inputs - Allowed'!$V$6:$AB$6,0)),0)</f>
        <v>0</v>
      </c>
      <c r="L54" s="59">
        <f>IF('Inputs - Allowed'!I54="Y", 0, IF(I54="Y",MIN(0,K54),MIN(0,K54*J54*10^-6)))</f>
        <v>0</v>
      </c>
      <c r="M54" s="116">
        <f>_xlfn.IFNA(INDEX('Inputs - Allowed'!$AI$8:$AT$250,MATCH('PCD non-delivery'!$A54,'Inputs - Allowed'!$A$8:$A$250,0),MATCH('PCD non-delivery'!M$6,'Inputs - Allowed'!$AI$6:$AT$6,0)),0)</f>
        <v>0</v>
      </c>
      <c r="N54" s="116">
        <f>_xlfn.IFNA(INDEX('Inputs - Allowed'!$AI$8:$AT$250,MATCH('PCD non-delivery'!$A54,'Inputs - Allowed'!$A$8:$A$250,0),MATCH('PCD non-delivery'!N$6,'Inputs - Allowed'!$AI$6:$AT$6,0)),0)</f>
        <v>0</v>
      </c>
      <c r="O54" s="116">
        <f>_xlfn.IFNA(INDEX('Inputs - Allowed'!$AI$8:$AT$250,MATCH('PCD non-delivery'!$A54,'Inputs - Allowed'!$A$8:$A$250,0),MATCH('PCD non-delivery'!O$6,'Inputs - Allowed'!$AI$6:$AT$6,0)),0)</f>
        <v>0</v>
      </c>
      <c r="P54" s="116">
        <f>_xlfn.IFNA(INDEX('Inputs - Allowed'!$AI$8:$AT$250,MATCH('PCD non-delivery'!$A54,'Inputs - Allowed'!$A$8:$A$250,0),MATCH('PCD non-delivery'!P$6,'Inputs - Allowed'!$AI$6:$AT$6,0)),0)</f>
        <v>0</v>
      </c>
      <c r="Q54" s="116">
        <f>_xlfn.IFNA(INDEX('Inputs - Allowed'!$AI$8:$AT$250,MATCH('PCD non-delivery'!$A54,'Inputs - Allowed'!$A$8:$A$250,0),MATCH('PCD non-delivery'!Q$6,'Inputs - Allowed'!$AI$6:$AT$6,0)),0)</f>
        <v>0</v>
      </c>
      <c r="R54" s="116">
        <f>_xlfn.IFNA(INDEX('Inputs - Allowed'!$AI$8:$AT$250,MATCH('PCD non-delivery'!$A54,'Inputs - Allowed'!$A$8:$A$250,0),MATCH('PCD non-delivery'!R$6,'Inputs - Allowed'!$AI$6:$AT$6,0)),0)</f>
        <v>0</v>
      </c>
      <c r="S54" s="116">
        <f>_xlfn.IFNA(INDEX('Inputs - Allowed'!$AI$8:$AT$250,MATCH('PCD non-delivery'!$A54,'Inputs - Allowed'!$A$8:$A$250,0),MATCH('PCD non-delivery'!S$6,'Inputs - Allowed'!$AI$6:$AT$6,0)),0)</f>
        <v>0</v>
      </c>
      <c r="T54" s="116">
        <f>_xlfn.IFNA(INDEX('Inputs - Allowed'!$AI$8:$AT$250,MATCH('PCD non-delivery'!$A54,'Inputs - Allowed'!$A$8:$A$250,0),MATCH('PCD non-delivery'!T$6,'Inputs - Allowed'!$AI$6:$AT$6,0)),0)</f>
        <v>0</v>
      </c>
      <c r="U54" s="116">
        <f>_xlfn.IFNA(INDEX('Inputs - Allowed'!$AI$8:$AT$250,MATCH('PCD non-delivery'!$A54,'Inputs - Allowed'!$A$8:$A$250,0),MATCH('PCD non-delivery'!U$6,'Inputs - Allowed'!$AI$6:$AT$6,0)),0)</f>
        <v>0</v>
      </c>
      <c r="V54" s="116">
        <f>_xlfn.IFNA(INDEX('Inputs - Allowed'!$AI$8:$AT$250,MATCH('PCD non-delivery'!$A54,'Inputs - Allowed'!$A$8:$A$250,0),MATCH('PCD non-delivery'!V$6,'Inputs - Allowed'!$AI$6:$AT$6,0)),0)</f>
        <v>0</v>
      </c>
      <c r="W54" s="116">
        <f>_xlfn.IFNA(INDEX('Inputs - Allowed'!$AI$8:$AT$250,MATCH('PCD non-delivery'!$A54,'Inputs - Allowed'!$A$8:$A$250,0),MATCH('PCD non-delivery'!W$6,'Inputs - Allowed'!$AI$6:$AT$6,0)),0)</f>
        <v>0</v>
      </c>
      <c r="X54" s="116">
        <f>_xlfn.IFNA(INDEX('Inputs - Allowed'!$AI$8:$AT$250,MATCH('PCD non-delivery'!$A54,'Inputs - Allowed'!$A$8:$A$250,0),MATCH('PCD non-delivery'!X$6,'Inputs - Allowed'!$AI$6:$AT$6,0)),0)</f>
        <v>0</v>
      </c>
      <c r="Z54" s="76"/>
      <c r="AA54" s="76"/>
      <c r="AB54" s="116">
        <f t="shared" si="4"/>
        <v>0</v>
      </c>
      <c r="AC54" s="116">
        <f t="shared" si="0"/>
        <v>0</v>
      </c>
      <c r="AD54" s="116">
        <f t="shared" si="1"/>
        <v>0</v>
      </c>
      <c r="AE54" s="116">
        <f t="shared" si="2"/>
        <v>0</v>
      </c>
      <c r="AF54" s="116">
        <f t="shared" si="5"/>
        <v>0</v>
      </c>
      <c r="AG54" s="76"/>
      <c r="AH54" s="76"/>
      <c r="AI54" s="76"/>
      <c r="AJ54" s="76"/>
      <c r="AK54" s="76"/>
    </row>
    <row r="55" spans="1:37">
      <c r="A55" s="6"/>
      <c r="B55" s="36"/>
      <c r="C55" s="36"/>
      <c r="D55" s="36"/>
      <c r="E55" s="36">
        <f>_xlfn.IFNA(INDEX('Inputs - Allowed'!$B$8:$AH$250,MATCH('PCD non-delivery'!$A55,'Inputs - Allowed'!$A$8:$A$250,0),MATCH('PCD non-delivery'!E$6,'Inputs - Allowed'!$B$6:$AY$6,0)),0)</f>
        <v>0</v>
      </c>
      <c r="F55" s="36">
        <f>_xlfn.IFNA(INDEX('Inputs - Allowed'!$B$8:$AH$250,MATCH('PCD non-delivery'!$A55,'Inputs - Allowed'!$A$8:$A$250,0),MATCH('PCD non-delivery'!F$6,'Inputs - Allowed'!$B$6:$AY$6,0)),0)</f>
        <v>0</v>
      </c>
      <c r="G55" s="36">
        <f>_xlfn.IFNA(INDEX('Inputs - Allowed'!$B$8:$AH$250,MATCH('PCD non-delivery'!$A55,'Inputs - Allowed'!$A$8:$A$250,0),MATCH('PCD non-delivery'!G$6,'Inputs - Allowed'!$B$6:$AY$6,0)),0)</f>
        <v>0</v>
      </c>
      <c r="H55" s="36">
        <f>_xlfn.IFNA(INDEX('Inputs - Allowed'!$B$8:$AH$250,MATCH('PCD non-delivery'!$A55,'Inputs - Allowed'!$A$8:$A$250,0),MATCH('PCD non-delivery'!H$6,'Inputs - Allowed'!$B$6:$AY$6,0)),0)</f>
        <v>0</v>
      </c>
      <c r="I55" s="36">
        <f>_xlfn.IFNA(INDEX('Inputs - Allowed'!$B$8:$AH$250,MATCH('PCD non-delivery'!$A55,'Inputs - Allowed'!$A$8:$A$250,0),MATCH('PCD non-delivery'!I$6,'Inputs - Allowed'!$B$6:$AY$6,0)),0)</f>
        <v>0</v>
      </c>
      <c r="J55" s="65">
        <f>IF(I55="N",0,_xlfn.IFNA(INDEX('Inputs - Allowed'!$B$8:$AH$250,MATCH('PCD non-delivery'!$A55,'Inputs - Allowed'!$A$8:$A$250,0),MATCH('PCD non-delivery'!J$6,'Inputs - Allowed'!$B$6:$AY$6,0)),0))</f>
        <v>0</v>
      </c>
      <c r="K55" s="36">
        <f>_xlfn.IFNA(INDEX('Inputs - Actual'!$I$8:$O$158,MATCH($A55,'Inputs - Actual'!$A$8:$A$158,0),MATCH(K$6,'Inputs - Actual'!$I$6:$O$6,0))-INDEX('Inputs - Allowed'!$V$8:$AB$158,MATCH($A55,'Inputs - Allowed'!$A$8:$A$158,0),MATCH(K$6,'Inputs - Allowed'!$V$6:$AB$6,0)),0)</f>
        <v>0</v>
      </c>
      <c r="L55" s="59">
        <f>IF('Inputs - Allowed'!I55="Y", 0, IF(I55="Y",MIN(0,K55),MIN(0,K55*J55*10^-6)))</f>
        <v>0</v>
      </c>
      <c r="M55" s="116">
        <f>_xlfn.IFNA(INDEX('Inputs - Allowed'!$AI$8:$AT$250,MATCH('PCD non-delivery'!$A55,'Inputs - Allowed'!$A$8:$A$250,0),MATCH('PCD non-delivery'!M$6,'Inputs - Allowed'!$AI$6:$AT$6,0)),0)</f>
        <v>0</v>
      </c>
      <c r="N55" s="116">
        <f>_xlfn.IFNA(INDEX('Inputs - Allowed'!$AI$8:$AT$250,MATCH('PCD non-delivery'!$A55,'Inputs - Allowed'!$A$8:$A$250,0),MATCH('PCD non-delivery'!N$6,'Inputs - Allowed'!$AI$6:$AT$6,0)),0)</f>
        <v>0</v>
      </c>
      <c r="O55" s="116">
        <f>_xlfn.IFNA(INDEX('Inputs - Allowed'!$AI$8:$AT$250,MATCH('PCD non-delivery'!$A55,'Inputs - Allowed'!$A$8:$A$250,0),MATCH('PCD non-delivery'!O$6,'Inputs - Allowed'!$AI$6:$AT$6,0)),0)</f>
        <v>0</v>
      </c>
      <c r="P55" s="116">
        <f>_xlfn.IFNA(INDEX('Inputs - Allowed'!$AI$8:$AT$250,MATCH('PCD non-delivery'!$A55,'Inputs - Allowed'!$A$8:$A$250,0),MATCH('PCD non-delivery'!P$6,'Inputs - Allowed'!$AI$6:$AT$6,0)),0)</f>
        <v>0</v>
      </c>
      <c r="Q55" s="116">
        <f>_xlfn.IFNA(INDEX('Inputs - Allowed'!$AI$8:$AT$250,MATCH('PCD non-delivery'!$A55,'Inputs - Allowed'!$A$8:$A$250,0),MATCH('PCD non-delivery'!Q$6,'Inputs - Allowed'!$AI$6:$AT$6,0)),0)</f>
        <v>0</v>
      </c>
      <c r="R55" s="116">
        <f>_xlfn.IFNA(INDEX('Inputs - Allowed'!$AI$8:$AT$250,MATCH('PCD non-delivery'!$A55,'Inputs - Allowed'!$A$8:$A$250,0),MATCH('PCD non-delivery'!R$6,'Inputs - Allowed'!$AI$6:$AT$6,0)),0)</f>
        <v>0</v>
      </c>
      <c r="S55" s="116">
        <f>_xlfn.IFNA(INDEX('Inputs - Allowed'!$AI$8:$AT$250,MATCH('PCD non-delivery'!$A55,'Inputs - Allowed'!$A$8:$A$250,0),MATCH('PCD non-delivery'!S$6,'Inputs - Allowed'!$AI$6:$AT$6,0)),0)</f>
        <v>0</v>
      </c>
      <c r="T55" s="116">
        <f>_xlfn.IFNA(INDEX('Inputs - Allowed'!$AI$8:$AT$250,MATCH('PCD non-delivery'!$A55,'Inputs - Allowed'!$A$8:$A$250,0),MATCH('PCD non-delivery'!T$6,'Inputs - Allowed'!$AI$6:$AT$6,0)),0)</f>
        <v>0</v>
      </c>
      <c r="U55" s="116">
        <f>_xlfn.IFNA(INDEX('Inputs - Allowed'!$AI$8:$AT$250,MATCH('PCD non-delivery'!$A55,'Inputs - Allowed'!$A$8:$A$250,0),MATCH('PCD non-delivery'!U$6,'Inputs - Allowed'!$AI$6:$AT$6,0)),0)</f>
        <v>0</v>
      </c>
      <c r="V55" s="116">
        <f>_xlfn.IFNA(INDEX('Inputs - Allowed'!$AI$8:$AT$250,MATCH('PCD non-delivery'!$A55,'Inputs - Allowed'!$A$8:$A$250,0),MATCH('PCD non-delivery'!V$6,'Inputs - Allowed'!$AI$6:$AT$6,0)),0)</f>
        <v>0</v>
      </c>
      <c r="W55" s="116">
        <f>_xlfn.IFNA(INDEX('Inputs - Allowed'!$AI$8:$AT$250,MATCH('PCD non-delivery'!$A55,'Inputs - Allowed'!$A$8:$A$250,0),MATCH('PCD non-delivery'!W$6,'Inputs - Allowed'!$AI$6:$AT$6,0)),0)</f>
        <v>0</v>
      </c>
      <c r="X55" s="116">
        <f>_xlfn.IFNA(INDEX('Inputs - Allowed'!$AI$8:$AT$250,MATCH('PCD non-delivery'!$A55,'Inputs - Allowed'!$A$8:$A$250,0),MATCH('PCD non-delivery'!X$6,'Inputs - Allowed'!$AI$6:$AT$6,0)),0)</f>
        <v>0</v>
      </c>
      <c r="Z55" s="76"/>
      <c r="AA55" s="76"/>
      <c r="AB55" s="116">
        <f t="shared" si="4"/>
        <v>0</v>
      </c>
      <c r="AC55" s="116">
        <f t="shared" si="0"/>
        <v>0</v>
      </c>
      <c r="AD55" s="116">
        <f t="shared" si="1"/>
        <v>0</v>
      </c>
      <c r="AE55" s="116">
        <f t="shared" si="2"/>
        <v>0</v>
      </c>
      <c r="AF55" s="116">
        <f t="shared" si="5"/>
        <v>0</v>
      </c>
      <c r="AG55" s="76"/>
      <c r="AH55" s="76"/>
      <c r="AI55" s="76"/>
      <c r="AJ55" s="76"/>
      <c r="AK55" s="76"/>
    </row>
    <row r="56" spans="1:37">
      <c r="A56" s="6"/>
      <c r="B56" s="36"/>
      <c r="C56" s="36"/>
      <c r="D56" s="36"/>
      <c r="E56" s="36">
        <f>_xlfn.IFNA(INDEX('Inputs - Allowed'!$B$8:$AH$250,MATCH('PCD non-delivery'!$A56,'Inputs - Allowed'!$A$8:$A$250,0),MATCH('PCD non-delivery'!E$6,'Inputs - Allowed'!$B$6:$AY$6,0)),0)</f>
        <v>0</v>
      </c>
      <c r="F56" s="36">
        <f>_xlfn.IFNA(INDEX('Inputs - Allowed'!$B$8:$AH$250,MATCH('PCD non-delivery'!$A56,'Inputs - Allowed'!$A$8:$A$250,0),MATCH('PCD non-delivery'!F$6,'Inputs - Allowed'!$B$6:$AY$6,0)),0)</f>
        <v>0</v>
      </c>
      <c r="G56" s="36">
        <f>_xlfn.IFNA(INDEX('Inputs - Allowed'!$B$8:$AH$250,MATCH('PCD non-delivery'!$A56,'Inputs - Allowed'!$A$8:$A$250,0),MATCH('PCD non-delivery'!G$6,'Inputs - Allowed'!$B$6:$AY$6,0)),0)</f>
        <v>0</v>
      </c>
      <c r="H56" s="36">
        <f>_xlfn.IFNA(INDEX('Inputs - Allowed'!$B$8:$AH$250,MATCH('PCD non-delivery'!$A56,'Inputs - Allowed'!$A$8:$A$250,0),MATCH('PCD non-delivery'!H$6,'Inputs - Allowed'!$B$6:$AY$6,0)),0)</f>
        <v>0</v>
      </c>
      <c r="I56" s="36">
        <f>_xlfn.IFNA(INDEX('Inputs - Allowed'!$B$8:$AH$250,MATCH('PCD non-delivery'!$A56,'Inputs - Allowed'!$A$8:$A$250,0),MATCH('PCD non-delivery'!I$6,'Inputs - Allowed'!$B$6:$AY$6,0)),0)</f>
        <v>0</v>
      </c>
      <c r="J56" s="65">
        <f>IF(I56="N",0,_xlfn.IFNA(INDEX('Inputs - Allowed'!$B$8:$AH$250,MATCH('PCD non-delivery'!$A56,'Inputs - Allowed'!$A$8:$A$250,0),MATCH('PCD non-delivery'!J$6,'Inputs - Allowed'!$B$6:$AY$6,0)),0))</f>
        <v>0</v>
      </c>
      <c r="K56" s="36">
        <f>_xlfn.IFNA(INDEX('Inputs - Actual'!$I$8:$O$158,MATCH($A56,'Inputs - Actual'!$A$8:$A$158,0),MATCH(K$6,'Inputs - Actual'!$I$6:$O$6,0))-INDEX('Inputs - Allowed'!$V$8:$AB$158,MATCH($A56,'Inputs - Allowed'!$A$8:$A$158,0),MATCH(K$6,'Inputs - Allowed'!$V$6:$AB$6,0)),0)</f>
        <v>0</v>
      </c>
      <c r="L56" s="59">
        <f>IF('Inputs - Allowed'!I56="Y", 0, IF(I56="Y",MIN(0,K56),MIN(0,K56*J56*10^-6)))</f>
        <v>0</v>
      </c>
      <c r="M56" s="116">
        <f>_xlfn.IFNA(INDEX('Inputs - Allowed'!$AI$8:$AT$250,MATCH('PCD non-delivery'!$A56,'Inputs - Allowed'!$A$8:$A$250,0),MATCH('PCD non-delivery'!M$6,'Inputs - Allowed'!$AI$6:$AT$6,0)),0)</f>
        <v>0</v>
      </c>
      <c r="N56" s="116">
        <f>_xlfn.IFNA(INDEX('Inputs - Allowed'!$AI$8:$AT$250,MATCH('PCD non-delivery'!$A56,'Inputs - Allowed'!$A$8:$A$250,0),MATCH('PCD non-delivery'!N$6,'Inputs - Allowed'!$AI$6:$AT$6,0)),0)</f>
        <v>0</v>
      </c>
      <c r="O56" s="116">
        <f>_xlfn.IFNA(INDEX('Inputs - Allowed'!$AI$8:$AT$250,MATCH('PCD non-delivery'!$A56,'Inputs - Allowed'!$A$8:$A$250,0),MATCH('PCD non-delivery'!O$6,'Inputs - Allowed'!$AI$6:$AT$6,0)),0)</f>
        <v>0</v>
      </c>
      <c r="P56" s="116">
        <f>_xlfn.IFNA(INDEX('Inputs - Allowed'!$AI$8:$AT$250,MATCH('PCD non-delivery'!$A56,'Inputs - Allowed'!$A$8:$A$250,0),MATCH('PCD non-delivery'!P$6,'Inputs - Allowed'!$AI$6:$AT$6,0)),0)</f>
        <v>0</v>
      </c>
      <c r="Q56" s="116">
        <f>_xlfn.IFNA(INDEX('Inputs - Allowed'!$AI$8:$AT$250,MATCH('PCD non-delivery'!$A56,'Inputs - Allowed'!$A$8:$A$250,0),MATCH('PCD non-delivery'!Q$6,'Inputs - Allowed'!$AI$6:$AT$6,0)),0)</f>
        <v>0</v>
      </c>
      <c r="R56" s="116">
        <f>_xlfn.IFNA(INDEX('Inputs - Allowed'!$AI$8:$AT$250,MATCH('PCD non-delivery'!$A56,'Inputs - Allowed'!$A$8:$A$250,0),MATCH('PCD non-delivery'!R$6,'Inputs - Allowed'!$AI$6:$AT$6,0)),0)</f>
        <v>0</v>
      </c>
      <c r="S56" s="116">
        <f>_xlfn.IFNA(INDEX('Inputs - Allowed'!$AI$8:$AT$250,MATCH('PCD non-delivery'!$A56,'Inputs - Allowed'!$A$8:$A$250,0),MATCH('PCD non-delivery'!S$6,'Inputs - Allowed'!$AI$6:$AT$6,0)),0)</f>
        <v>0</v>
      </c>
      <c r="T56" s="116">
        <f>_xlfn.IFNA(INDEX('Inputs - Allowed'!$AI$8:$AT$250,MATCH('PCD non-delivery'!$A56,'Inputs - Allowed'!$A$8:$A$250,0),MATCH('PCD non-delivery'!T$6,'Inputs - Allowed'!$AI$6:$AT$6,0)),0)</f>
        <v>0</v>
      </c>
      <c r="U56" s="116">
        <f>_xlfn.IFNA(INDEX('Inputs - Allowed'!$AI$8:$AT$250,MATCH('PCD non-delivery'!$A56,'Inputs - Allowed'!$A$8:$A$250,0),MATCH('PCD non-delivery'!U$6,'Inputs - Allowed'!$AI$6:$AT$6,0)),0)</f>
        <v>0</v>
      </c>
      <c r="V56" s="116">
        <f>_xlfn.IFNA(INDEX('Inputs - Allowed'!$AI$8:$AT$250,MATCH('PCD non-delivery'!$A56,'Inputs - Allowed'!$A$8:$A$250,0),MATCH('PCD non-delivery'!V$6,'Inputs - Allowed'!$AI$6:$AT$6,0)),0)</f>
        <v>0</v>
      </c>
      <c r="W56" s="116">
        <f>_xlfn.IFNA(INDEX('Inputs - Allowed'!$AI$8:$AT$250,MATCH('PCD non-delivery'!$A56,'Inputs - Allowed'!$A$8:$A$250,0),MATCH('PCD non-delivery'!W$6,'Inputs - Allowed'!$AI$6:$AT$6,0)),0)</f>
        <v>0</v>
      </c>
      <c r="X56" s="116">
        <f>_xlfn.IFNA(INDEX('Inputs - Allowed'!$AI$8:$AT$250,MATCH('PCD non-delivery'!$A56,'Inputs - Allowed'!$A$8:$A$250,0),MATCH('PCD non-delivery'!X$6,'Inputs - Allowed'!$AI$6:$AT$6,0)),0)</f>
        <v>0</v>
      </c>
      <c r="Z56" s="76"/>
      <c r="AA56" s="76"/>
      <c r="AB56" s="116">
        <f t="shared" si="4"/>
        <v>0</v>
      </c>
      <c r="AC56" s="116">
        <f t="shared" si="0"/>
        <v>0</v>
      </c>
      <c r="AD56" s="116">
        <f t="shared" si="1"/>
        <v>0</v>
      </c>
      <c r="AE56" s="116">
        <f t="shared" si="2"/>
        <v>0</v>
      </c>
      <c r="AF56" s="116">
        <f t="shared" si="5"/>
        <v>0</v>
      </c>
      <c r="AG56" s="76"/>
      <c r="AH56" s="76"/>
      <c r="AI56" s="76"/>
      <c r="AJ56" s="76"/>
      <c r="AK56" s="76"/>
    </row>
    <row r="57" spans="1:37">
      <c r="A57" s="6"/>
      <c r="B57" s="36"/>
      <c r="C57" s="36"/>
      <c r="D57" s="36"/>
      <c r="E57" s="36">
        <f>_xlfn.IFNA(INDEX('Inputs - Allowed'!$B$8:$AH$250,MATCH('PCD non-delivery'!$A57,'Inputs - Allowed'!$A$8:$A$250,0),MATCH('PCD non-delivery'!E$6,'Inputs - Allowed'!$B$6:$AY$6,0)),0)</f>
        <v>0</v>
      </c>
      <c r="F57" s="36">
        <f>_xlfn.IFNA(INDEX('Inputs - Allowed'!$B$8:$AH$250,MATCH('PCD non-delivery'!$A57,'Inputs - Allowed'!$A$8:$A$250,0),MATCH('PCD non-delivery'!F$6,'Inputs - Allowed'!$B$6:$AY$6,0)),0)</f>
        <v>0</v>
      </c>
      <c r="G57" s="36">
        <f>_xlfn.IFNA(INDEX('Inputs - Allowed'!$B$8:$AH$250,MATCH('PCD non-delivery'!$A57,'Inputs - Allowed'!$A$8:$A$250,0),MATCH('PCD non-delivery'!G$6,'Inputs - Allowed'!$B$6:$AY$6,0)),0)</f>
        <v>0</v>
      </c>
      <c r="H57" s="36">
        <f>_xlfn.IFNA(INDEX('Inputs - Allowed'!$B$8:$AH$250,MATCH('PCD non-delivery'!$A57,'Inputs - Allowed'!$A$8:$A$250,0),MATCH('PCD non-delivery'!H$6,'Inputs - Allowed'!$B$6:$AY$6,0)),0)</f>
        <v>0</v>
      </c>
      <c r="I57" s="36">
        <f>_xlfn.IFNA(INDEX('Inputs - Allowed'!$B$8:$AH$250,MATCH('PCD non-delivery'!$A57,'Inputs - Allowed'!$A$8:$A$250,0),MATCH('PCD non-delivery'!I$6,'Inputs - Allowed'!$B$6:$AY$6,0)),0)</f>
        <v>0</v>
      </c>
      <c r="J57" s="65">
        <f>IF(I57="N",0,_xlfn.IFNA(INDEX('Inputs - Allowed'!$B$8:$AH$250,MATCH('PCD non-delivery'!$A57,'Inputs - Allowed'!$A$8:$A$250,0),MATCH('PCD non-delivery'!J$6,'Inputs - Allowed'!$B$6:$AY$6,0)),0))</f>
        <v>0</v>
      </c>
      <c r="K57" s="36">
        <f>_xlfn.IFNA(INDEX('Inputs - Actual'!$I$8:$O$158,MATCH($A57,'Inputs - Actual'!$A$8:$A$158,0),MATCH(K$6,'Inputs - Actual'!$I$6:$O$6,0))-INDEX('Inputs - Allowed'!$V$8:$AB$158,MATCH($A57,'Inputs - Allowed'!$A$8:$A$158,0),MATCH(K$6,'Inputs - Allowed'!$V$6:$AB$6,0)),0)</f>
        <v>0</v>
      </c>
      <c r="L57" s="59">
        <f>IF('Inputs - Allowed'!I57="Y", 0, IF(I57="Y",MIN(0,K57),MIN(0,K57*J57*10^-6)))</f>
        <v>0</v>
      </c>
      <c r="M57" s="116">
        <f>_xlfn.IFNA(INDEX('Inputs - Allowed'!$AI$8:$AT$250,MATCH('PCD non-delivery'!$A57,'Inputs - Allowed'!$A$8:$A$250,0),MATCH('PCD non-delivery'!M$6,'Inputs - Allowed'!$AI$6:$AT$6,0)),0)</f>
        <v>0</v>
      </c>
      <c r="N57" s="116">
        <f>_xlfn.IFNA(INDEX('Inputs - Allowed'!$AI$8:$AT$250,MATCH('PCD non-delivery'!$A57,'Inputs - Allowed'!$A$8:$A$250,0),MATCH('PCD non-delivery'!N$6,'Inputs - Allowed'!$AI$6:$AT$6,0)),0)</f>
        <v>0</v>
      </c>
      <c r="O57" s="116">
        <f>_xlfn.IFNA(INDEX('Inputs - Allowed'!$AI$8:$AT$250,MATCH('PCD non-delivery'!$A57,'Inputs - Allowed'!$A$8:$A$250,0),MATCH('PCD non-delivery'!O$6,'Inputs - Allowed'!$AI$6:$AT$6,0)),0)</f>
        <v>0</v>
      </c>
      <c r="P57" s="116">
        <f>_xlfn.IFNA(INDEX('Inputs - Allowed'!$AI$8:$AT$250,MATCH('PCD non-delivery'!$A57,'Inputs - Allowed'!$A$8:$A$250,0),MATCH('PCD non-delivery'!P$6,'Inputs - Allowed'!$AI$6:$AT$6,0)),0)</f>
        <v>0</v>
      </c>
      <c r="Q57" s="116">
        <f>_xlfn.IFNA(INDEX('Inputs - Allowed'!$AI$8:$AT$250,MATCH('PCD non-delivery'!$A57,'Inputs - Allowed'!$A$8:$A$250,0),MATCH('PCD non-delivery'!Q$6,'Inputs - Allowed'!$AI$6:$AT$6,0)),0)</f>
        <v>0</v>
      </c>
      <c r="R57" s="116">
        <f>_xlfn.IFNA(INDEX('Inputs - Allowed'!$AI$8:$AT$250,MATCH('PCD non-delivery'!$A57,'Inputs - Allowed'!$A$8:$A$250,0),MATCH('PCD non-delivery'!R$6,'Inputs - Allowed'!$AI$6:$AT$6,0)),0)</f>
        <v>0</v>
      </c>
      <c r="S57" s="116">
        <f>_xlfn.IFNA(INDEX('Inputs - Allowed'!$AI$8:$AT$250,MATCH('PCD non-delivery'!$A57,'Inputs - Allowed'!$A$8:$A$250,0),MATCH('PCD non-delivery'!S$6,'Inputs - Allowed'!$AI$6:$AT$6,0)),0)</f>
        <v>0</v>
      </c>
      <c r="T57" s="116">
        <f>_xlfn.IFNA(INDEX('Inputs - Allowed'!$AI$8:$AT$250,MATCH('PCD non-delivery'!$A57,'Inputs - Allowed'!$A$8:$A$250,0),MATCH('PCD non-delivery'!T$6,'Inputs - Allowed'!$AI$6:$AT$6,0)),0)</f>
        <v>0</v>
      </c>
      <c r="U57" s="116">
        <f>_xlfn.IFNA(INDEX('Inputs - Allowed'!$AI$8:$AT$250,MATCH('PCD non-delivery'!$A57,'Inputs - Allowed'!$A$8:$A$250,0),MATCH('PCD non-delivery'!U$6,'Inputs - Allowed'!$AI$6:$AT$6,0)),0)</f>
        <v>0</v>
      </c>
      <c r="V57" s="116">
        <f>_xlfn.IFNA(INDEX('Inputs - Allowed'!$AI$8:$AT$250,MATCH('PCD non-delivery'!$A57,'Inputs - Allowed'!$A$8:$A$250,0),MATCH('PCD non-delivery'!V$6,'Inputs - Allowed'!$AI$6:$AT$6,0)),0)</f>
        <v>0</v>
      </c>
      <c r="W57" s="116">
        <f>_xlfn.IFNA(INDEX('Inputs - Allowed'!$AI$8:$AT$250,MATCH('PCD non-delivery'!$A57,'Inputs - Allowed'!$A$8:$A$250,0),MATCH('PCD non-delivery'!W$6,'Inputs - Allowed'!$AI$6:$AT$6,0)),0)</f>
        <v>0</v>
      </c>
      <c r="X57" s="116">
        <f>_xlfn.IFNA(INDEX('Inputs - Allowed'!$AI$8:$AT$250,MATCH('PCD non-delivery'!$A57,'Inputs - Allowed'!$A$8:$A$250,0),MATCH('PCD non-delivery'!X$6,'Inputs - Allowed'!$AI$6:$AT$6,0)),0)</f>
        <v>0</v>
      </c>
      <c r="Z57" s="76"/>
      <c r="AA57" s="76"/>
      <c r="AB57" s="116">
        <f t="shared" si="4"/>
        <v>0</v>
      </c>
      <c r="AC57" s="116">
        <f t="shared" si="0"/>
        <v>0</v>
      </c>
      <c r="AD57" s="116">
        <f t="shared" si="1"/>
        <v>0</v>
      </c>
      <c r="AE57" s="116">
        <f t="shared" si="2"/>
        <v>0</v>
      </c>
      <c r="AF57" s="116">
        <f t="shared" si="5"/>
        <v>0</v>
      </c>
      <c r="AG57" s="76"/>
      <c r="AH57" s="76"/>
      <c r="AI57" s="76"/>
      <c r="AJ57" s="76"/>
      <c r="AK57" s="76"/>
    </row>
    <row r="58" spans="1:37">
      <c r="A58" s="6"/>
      <c r="B58" s="36"/>
      <c r="C58" s="36"/>
      <c r="D58" s="36"/>
      <c r="E58" s="36">
        <f>_xlfn.IFNA(INDEX('Inputs - Allowed'!$B$8:$AH$250,MATCH('PCD non-delivery'!$A58,'Inputs - Allowed'!$A$8:$A$250,0),MATCH('PCD non-delivery'!E$6,'Inputs - Allowed'!$B$6:$AY$6,0)),0)</f>
        <v>0</v>
      </c>
      <c r="F58" s="36">
        <f>_xlfn.IFNA(INDEX('Inputs - Allowed'!$B$8:$AH$250,MATCH('PCD non-delivery'!$A58,'Inputs - Allowed'!$A$8:$A$250,0),MATCH('PCD non-delivery'!F$6,'Inputs - Allowed'!$B$6:$AY$6,0)),0)</f>
        <v>0</v>
      </c>
      <c r="G58" s="36">
        <f>_xlfn.IFNA(INDEX('Inputs - Allowed'!$B$8:$AH$250,MATCH('PCD non-delivery'!$A58,'Inputs - Allowed'!$A$8:$A$250,0),MATCH('PCD non-delivery'!G$6,'Inputs - Allowed'!$B$6:$AY$6,0)),0)</f>
        <v>0</v>
      </c>
      <c r="H58" s="36">
        <f>_xlfn.IFNA(INDEX('Inputs - Allowed'!$B$8:$AH$250,MATCH('PCD non-delivery'!$A58,'Inputs - Allowed'!$A$8:$A$250,0),MATCH('PCD non-delivery'!H$6,'Inputs - Allowed'!$B$6:$AY$6,0)),0)</f>
        <v>0</v>
      </c>
      <c r="I58" s="36">
        <f>_xlfn.IFNA(INDEX('Inputs - Allowed'!$B$8:$AH$250,MATCH('PCD non-delivery'!$A58,'Inputs - Allowed'!$A$8:$A$250,0),MATCH('PCD non-delivery'!I$6,'Inputs - Allowed'!$B$6:$AY$6,0)),0)</f>
        <v>0</v>
      </c>
      <c r="J58" s="65">
        <f>IF(I58="N",0,_xlfn.IFNA(INDEX('Inputs - Allowed'!$B$8:$AH$250,MATCH('PCD non-delivery'!$A58,'Inputs - Allowed'!$A$8:$A$250,0),MATCH('PCD non-delivery'!J$6,'Inputs - Allowed'!$B$6:$AY$6,0)),0))</f>
        <v>0</v>
      </c>
      <c r="K58" s="36">
        <f>_xlfn.IFNA(INDEX('Inputs - Actual'!$I$8:$O$158,MATCH($A58,'Inputs - Actual'!$A$8:$A$158,0),MATCH(K$6,'Inputs - Actual'!$I$6:$O$6,0))-INDEX('Inputs - Allowed'!$V$8:$AB$158,MATCH($A58,'Inputs - Allowed'!$A$8:$A$158,0),MATCH(K$6,'Inputs - Allowed'!$V$6:$AB$6,0)),0)</f>
        <v>0</v>
      </c>
      <c r="L58" s="59">
        <f>IF('Inputs - Allowed'!I58="Y", 0, IF(I58="Y",MIN(0,K58),MIN(0,K58*J58*10^-6)))</f>
        <v>0</v>
      </c>
      <c r="M58" s="116">
        <f>_xlfn.IFNA(INDEX('Inputs - Allowed'!$AI$8:$AT$250,MATCH('PCD non-delivery'!$A58,'Inputs - Allowed'!$A$8:$A$250,0),MATCH('PCD non-delivery'!M$6,'Inputs - Allowed'!$AI$6:$AT$6,0)),0)</f>
        <v>0</v>
      </c>
      <c r="N58" s="116">
        <f>_xlfn.IFNA(INDEX('Inputs - Allowed'!$AI$8:$AT$250,MATCH('PCD non-delivery'!$A58,'Inputs - Allowed'!$A$8:$A$250,0),MATCH('PCD non-delivery'!N$6,'Inputs - Allowed'!$AI$6:$AT$6,0)),0)</f>
        <v>0</v>
      </c>
      <c r="O58" s="116">
        <f>_xlfn.IFNA(INDEX('Inputs - Allowed'!$AI$8:$AT$250,MATCH('PCD non-delivery'!$A58,'Inputs - Allowed'!$A$8:$A$250,0),MATCH('PCD non-delivery'!O$6,'Inputs - Allowed'!$AI$6:$AT$6,0)),0)</f>
        <v>0</v>
      </c>
      <c r="P58" s="116">
        <f>_xlfn.IFNA(INDEX('Inputs - Allowed'!$AI$8:$AT$250,MATCH('PCD non-delivery'!$A58,'Inputs - Allowed'!$A$8:$A$250,0),MATCH('PCD non-delivery'!P$6,'Inputs - Allowed'!$AI$6:$AT$6,0)),0)</f>
        <v>0</v>
      </c>
      <c r="Q58" s="116">
        <f>_xlfn.IFNA(INDEX('Inputs - Allowed'!$AI$8:$AT$250,MATCH('PCD non-delivery'!$A58,'Inputs - Allowed'!$A$8:$A$250,0),MATCH('PCD non-delivery'!Q$6,'Inputs - Allowed'!$AI$6:$AT$6,0)),0)</f>
        <v>0</v>
      </c>
      <c r="R58" s="116">
        <f>_xlfn.IFNA(INDEX('Inputs - Allowed'!$AI$8:$AT$250,MATCH('PCD non-delivery'!$A58,'Inputs - Allowed'!$A$8:$A$250,0),MATCH('PCD non-delivery'!R$6,'Inputs - Allowed'!$AI$6:$AT$6,0)),0)</f>
        <v>0</v>
      </c>
      <c r="S58" s="116">
        <f>_xlfn.IFNA(INDEX('Inputs - Allowed'!$AI$8:$AT$250,MATCH('PCD non-delivery'!$A58,'Inputs - Allowed'!$A$8:$A$250,0),MATCH('PCD non-delivery'!S$6,'Inputs - Allowed'!$AI$6:$AT$6,0)),0)</f>
        <v>0</v>
      </c>
      <c r="T58" s="116">
        <f>_xlfn.IFNA(INDEX('Inputs - Allowed'!$AI$8:$AT$250,MATCH('PCD non-delivery'!$A58,'Inputs - Allowed'!$A$8:$A$250,0),MATCH('PCD non-delivery'!T$6,'Inputs - Allowed'!$AI$6:$AT$6,0)),0)</f>
        <v>0</v>
      </c>
      <c r="U58" s="116">
        <f>_xlfn.IFNA(INDEX('Inputs - Allowed'!$AI$8:$AT$250,MATCH('PCD non-delivery'!$A58,'Inputs - Allowed'!$A$8:$A$250,0),MATCH('PCD non-delivery'!U$6,'Inputs - Allowed'!$AI$6:$AT$6,0)),0)</f>
        <v>0</v>
      </c>
      <c r="V58" s="116">
        <f>_xlfn.IFNA(INDEX('Inputs - Allowed'!$AI$8:$AT$250,MATCH('PCD non-delivery'!$A58,'Inputs - Allowed'!$A$8:$A$250,0),MATCH('PCD non-delivery'!V$6,'Inputs - Allowed'!$AI$6:$AT$6,0)),0)</f>
        <v>0</v>
      </c>
      <c r="W58" s="116">
        <f>_xlfn.IFNA(INDEX('Inputs - Allowed'!$AI$8:$AT$250,MATCH('PCD non-delivery'!$A58,'Inputs - Allowed'!$A$8:$A$250,0),MATCH('PCD non-delivery'!W$6,'Inputs - Allowed'!$AI$6:$AT$6,0)),0)</f>
        <v>0</v>
      </c>
      <c r="X58" s="116">
        <f>_xlfn.IFNA(INDEX('Inputs - Allowed'!$AI$8:$AT$250,MATCH('PCD non-delivery'!$A58,'Inputs - Allowed'!$A$8:$A$250,0),MATCH('PCD non-delivery'!X$6,'Inputs - Allowed'!$AI$6:$AT$6,0)),0)</f>
        <v>0</v>
      </c>
      <c r="Z58" s="76"/>
      <c r="AA58" s="76"/>
      <c r="AB58" s="116">
        <f t="shared" si="4"/>
        <v>0</v>
      </c>
      <c r="AC58" s="116">
        <f t="shared" si="0"/>
        <v>0</v>
      </c>
      <c r="AD58" s="116">
        <f t="shared" si="1"/>
        <v>0</v>
      </c>
      <c r="AE58" s="116">
        <f t="shared" si="2"/>
        <v>0</v>
      </c>
      <c r="AF58" s="116">
        <f t="shared" si="5"/>
        <v>0</v>
      </c>
      <c r="AG58" s="76"/>
      <c r="AH58" s="76"/>
      <c r="AI58" s="76"/>
      <c r="AJ58" s="76"/>
      <c r="AK58" s="76"/>
    </row>
    <row r="59" spans="1:37">
      <c r="A59" s="6"/>
      <c r="B59" s="36"/>
      <c r="C59" s="36"/>
      <c r="D59" s="36"/>
      <c r="E59" s="36">
        <f>_xlfn.IFNA(INDEX('Inputs - Allowed'!$B$8:$AH$250,MATCH('PCD non-delivery'!$A59,'Inputs - Allowed'!$A$8:$A$250,0),MATCH('PCD non-delivery'!E$6,'Inputs - Allowed'!$B$6:$AY$6,0)),0)</f>
        <v>0</v>
      </c>
      <c r="F59" s="36">
        <f>_xlfn.IFNA(INDEX('Inputs - Allowed'!$B$8:$AH$250,MATCH('PCD non-delivery'!$A59,'Inputs - Allowed'!$A$8:$A$250,0),MATCH('PCD non-delivery'!F$6,'Inputs - Allowed'!$B$6:$AY$6,0)),0)</f>
        <v>0</v>
      </c>
      <c r="G59" s="36">
        <f>_xlfn.IFNA(INDEX('Inputs - Allowed'!$B$8:$AH$250,MATCH('PCD non-delivery'!$A59,'Inputs - Allowed'!$A$8:$A$250,0),MATCH('PCD non-delivery'!G$6,'Inputs - Allowed'!$B$6:$AY$6,0)),0)</f>
        <v>0</v>
      </c>
      <c r="H59" s="36">
        <f>_xlfn.IFNA(INDEX('Inputs - Allowed'!$B$8:$AH$250,MATCH('PCD non-delivery'!$A59,'Inputs - Allowed'!$A$8:$A$250,0),MATCH('PCD non-delivery'!H$6,'Inputs - Allowed'!$B$6:$AY$6,0)),0)</f>
        <v>0</v>
      </c>
      <c r="I59" s="36">
        <f>_xlfn.IFNA(INDEX('Inputs - Allowed'!$B$8:$AH$250,MATCH('PCD non-delivery'!$A59,'Inputs - Allowed'!$A$8:$A$250,0),MATCH('PCD non-delivery'!I$6,'Inputs - Allowed'!$B$6:$AY$6,0)),0)</f>
        <v>0</v>
      </c>
      <c r="J59" s="65">
        <f>IF(I59="N",0,_xlfn.IFNA(INDEX('Inputs - Allowed'!$B$8:$AH$250,MATCH('PCD non-delivery'!$A59,'Inputs - Allowed'!$A$8:$A$250,0),MATCH('PCD non-delivery'!J$6,'Inputs - Allowed'!$B$6:$AY$6,0)),0))</f>
        <v>0</v>
      </c>
      <c r="K59" s="36">
        <f>_xlfn.IFNA(INDEX('Inputs - Actual'!$I$8:$O$158,MATCH($A59,'Inputs - Actual'!$A$8:$A$158,0),MATCH(K$6,'Inputs - Actual'!$I$6:$O$6,0))-INDEX('Inputs - Allowed'!$V$8:$AB$158,MATCH($A59,'Inputs - Allowed'!$A$8:$A$158,0),MATCH(K$6,'Inputs - Allowed'!$V$6:$AB$6,0)),0)</f>
        <v>0</v>
      </c>
      <c r="L59" s="59">
        <f>IF('Inputs - Allowed'!I59="Y", 0, IF(I59="Y",MIN(0,K59),MIN(0,K59*J59*10^-6)))</f>
        <v>0</v>
      </c>
      <c r="M59" s="116">
        <f>_xlfn.IFNA(INDEX('Inputs - Allowed'!$AI$8:$AT$250,MATCH('PCD non-delivery'!$A59,'Inputs - Allowed'!$A$8:$A$250,0),MATCH('PCD non-delivery'!M$6,'Inputs - Allowed'!$AI$6:$AT$6,0)),0)</f>
        <v>0</v>
      </c>
      <c r="N59" s="116">
        <f>_xlfn.IFNA(INDEX('Inputs - Allowed'!$AI$8:$AT$250,MATCH('PCD non-delivery'!$A59,'Inputs - Allowed'!$A$8:$A$250,0),MATCH('PCD non-delivery'!N$6,'Inputs - Allowed'!$AI$6:$AT$6,0)),0)</f>
        <v>0</v>
      </c>
      <c r="O59" s="116">
        <f>_xlfn.IFNA(INDEX('Inputs - Allowed'!$AI$8:$AT$250,MATCH('PCD non-delivery'!$A59,'Inputs - Allowed'!$A$8:$A$250,0),MATCH('PCD non-delivery'!O$6,'Inputs - Allowed'!$AI$6:$AT$6,0)),0)</f>
        <v>0</v>
      </c>
      <c r="P59" s="116">
        <f>_xlfn.IFNA(INDEX('Inputs - Allowed'!$AI$8:$AT$250,MATCH('PCD non-delivery'!$A59,'Inputs - Allowed'!$A$8:$A$250,0),MATCH('PCD non-delivery'!P$6,'Inputs - Allowed'!$AI$6:$AT$6,0)),0)</f>
        <v>0</v>
      </c>
      <c r="Q59" s="116">
        <f>_xlfn.IFNA(INDEX('Inputs - Allowed'!$AI$8:$AT$250,MATCH('PCD non-delivery'!$A59,'Inputs - Allowed'!$A$8:$A$250,0),MATCH('PCD non-delivery'!Q$6,'Inputs - Allowed'!$AI$6:$AT$6,0)),0)</f>
        <v>0</v>
      </c>
      <c r="R59" s="116">
        <f>_xlfn.IFNA(INDEX('Inputs - Allowed'!$AI$8:$AT$250,MATCH('PCD non-delivery'!$A59,'Inputs - Allowed'!$A$8:$A$250,0),MATCH('PCD non-delivery'!R$6,'Inputs - Allowed'!$AI$6:$AT$6,0)),0)</f>
        <v>0</v>
      </c>
      <c r="S59" s="116">
        <f>_xlfn.IFNA(INDEX('Inputs - Allowed'!$AI$8:$AT$250,MATCH('PCD non-delivery'!$A59,'Inputs - Allowed'!$A$8:$A$250,0),MATCH('PCD non-delivery'!S$6,'Inputs - Allowed'!$AI$6:$AT$6,0)),0)</f>
        <v>0</v>
      </c>
      <c r="T59" s="116">
        <f>_xlfn.IFNA(INDEX('Inputs - Allowed'!$AI$8:$AT$250,MATCH('PCD non-delivery'!$A59,'Inputs - Allowed'!$A$8:$A$250,0),MATCH('PCD non-delivery'!T$6,'Inputs - Allowed'!$AI$6:$AT$6,0)),0)</f>
        <v>0</v>
      </c>
      <c r="U59" s="116">
        <f>_xlfn.IFNA(INDEX('Inputs - Allowed'!$AI$8:$AT$250,MATCH('PCD non-delivery'!$A59,'Inputs - Allowed'!$A$8:$A$250,0),MATCH('PCD non-delivery'!U$6,'Inputs - Allowed'!$AI$6:$AT$6,0)),0)</f>
        <v>0</v>
      </c>
      <c r="V59" s="116">
        <f>_xlfn.IFNA(INDEX('Inputs - Allowed'!$AI$8:$AT$250,MATCH('PCD non-delivery'!$A59,'Inputs - Allowed'!$A$8:$A$250,0),MATCH('PCD non-delivery'!V$6,'Inputs - Allowed'!$AI$6:$AT$6,0)),0)</f>
        <v>0</v>
      </c>
      <c r="W59" s="116">
        <f>_xlfn.IFNA(INDEX('Inputs - Allowed'!$AI$8:$AT$250,MATCH('PCD non-delivery'!$A59,'Inputs - Allowed'!$A$8:$A$250,0),MATCH('PCD non-delivery'!W$6,'Inputs - Allowed'!$AI$6:$AT$6,0)),0)</f>
        <v>0</v>
      </c>
      <c r="X59" s="116">
        <f>_xlfn.IFNA(INDEX('Inputs - Allowed'!$AI$8:$AT$250,MATCH('PCD non-delivery'!$A59,'Inputs - Allowed'!$A$8:$A$250,0),MATCH('PCD non-delivery'!X$6,'Inputs - Allowed'!$AI$6:$AT$6,0)),0)</f>
        <v>0</v>
      </c>
      <c r="Z59" s="76"/>
      <c r="AA59" s="76"/>
      <c r="AB59" s="116">
        <f t="shared" si="4"/>
        <v>0</v>
      </c>
      <c r="AC59" s="116">
        <f t="shared" si="0"/>
        <v>0</v>
      </c>
      <c r="AD59" s="116">
        <f t="shared" si="1"/>
        <v>0</v>
      </c>
      <c r="AE59" s="116">
        <f t="shared" si="2"/>
        <v>0</v>
      </c>
      <c r="AF59" s="116">
        <f t="shared" si="5"/>
        <v>0</v>
      </c>
      <c r="AG59" s="76"/>
      <c r="AH59" s="76"/>
      <c r="AI59" s="76"/>
      <c r="AJ59" s="76"/>
      <c r="AK59" s="76"/>
    </row>
    <row r="60" spans="1:37">
      <c r="A60" s="6"/>
      <c r="B60" s="36"/>
      <c r="C60" s="36"/>
      <c r="D60" s="36"/>
      <c r="E60" s="36">
        <f>_xlfn.IFNA(INDEX('Inputs - Allowed'!$B$8:$AH$250,MATCH('PCD non-delivery'!$A60,'Inputs - Allowed'!$A$8:$A$250,0),MATCH('PCD non-delivery'!E$6,'Inputs - Allowed'!$B$6:$AY$6,0)),0)</f>
        <v>0</v>
      </c>
      <c r="F60" s="36">
        <f>_xlfn.IFNA(INDEX('Inputs - Allowed'!$B$8:$AH$250,MATCH('PCD non-delivery'!$A60,'Inputs - Allowed'!$A$8:$A$250,0),MATCH('PCD non-delivery'!F$6,'Inputs - Allowed'!$B$6:$AY$6,0)),0)</f>
        <v>0</v>
      </c>
      <c r="G60" s="36">
        <f>_xlfn.IFNA(INDEX('Inputs - Allowed'!$B$8:$AH$250,MATCH('PCD non-delivery'!$A60,'Inputs - Allowed'!$A$8:$A$250,0),MATCH('PCD non-delivery'!G$6,'Inputs - Allowed'!$B$6:$AY$6,0)),0)</f>
        <v>0</v>
      </c>
      <c r="H60" s="36">
        <f>_xlfn.IFNA(INDEX('Inputs - Allowed'!$B$8:$AH$250,MATCH('PCD non-delivery'!$A60,'Inputs - Allowed'!$A$8:$A$250,0),MATCH('PCD non-delivery'!H$6,'Inputs - Allowed'!$B$6:$AY$6,0)),0)</f>
        <v>0</v>
      </c>
      <c r="I60" s="36">
        <f>_xlfn.IFNA(INDEX('Inputs - Allowed'!$B$8:$AH$250,MATCH('PCD non-delivery'!$A60,'Inputs - Allowed'!$A$8:$A$250,0),MATCH('PCD non-delivery'!I$6,'Inputs - Allowed'!$B$6:$AY$6,0)),0)</f>
        <v>0</v>
      </c>
      <c r="J60" s="65">
        <f>IF(I60="N",0,_xlfn.IFNA(INDEX('Inputs - Allowed'!$B$8:$AH$250,MATCH('PCD non-delivery'!$A60,'Inputs - Allowed'!$A$8:$A$250,0),MATCH('PCD non-delivery'!J$6,'Inputs - Allowed'!$B$6:$AY$6,0)),0))</f>
        <v>0</v>
      </c>
      <c r="K60" s="36">
        <f>_xlfn.IFNA(INDEX('Inputs - Actual'!$I$8:$O$158,MATCH($A60,'Inputs - Actual'!$A$8:$A$158,0),MATCH(K$6,'Inputs - Actual'!$I$6:$O$6,0))-INDEX('Inputs - Allowed'!$V$8:$AB$158,MATCH($A60,'Inputs - Allowed'!$A$8:$A$158,0),MATCH(K$6,'Inputs - Allowed'!$V$6:$AB$6,0)),0)</f>
        <v>0</v>
      </c>
      <c r="L60" s="59">
        <f>IF('Inputs - Allowed'!I60="Y", 0, IF(I60="Y",MIN(0,K60),MIN(0,K60*J60*10^-6)))</f>
        <v>0</v>
      </c>
      <c r="M60" s="116">
        <f>_xlfn.IFNA(INDEX('Inputs - Allowed'!$AI$8:$AT$250,MATCH('PCD non-delivery'!$A60,'Inputs - Allowed'!$A$8:$A$250,0),MATCH('PCD non-delivery'!M$6,'Inputs - Allowed'!$AI$6:$AT$6,0)),0)</f>
        <v>0</v>
      </c>
      <c r="N60" s="116">
        <f>_xlfn.IFNA(INDEX('Inputs - Allowed'!$AI$8:$AT$250,MATCH('PCD non-delivery'!$A60,'Inputs - Allowed'!$A$8:$A$250,0),MATCH('PCD non-delivery'!N$6,'Inputs - Allowed'!$AI$6:$AT$6,0)),0)</f>
        <v>0</v>
      </c>
      <c r="O60" s="116">
        <f>_xlfn.IFNA(INDEX('Inputs - Allowed'!$AI$8:$AT$250,MATCH('PCD non-delivery'!$A60,'Inputs - Allowed'!$A$8:$A$250,0),MATCH('PCD non-delivery'!O$6,'Inputs - Allowed'!$AI$6:$AT$6,0)),0)</f>
        <v>0</v>
      </c>
      <c r="P60" s="116">
        <f>_xlfn.IFNA(INDEX('Inputs - Allowed'!$AI$8:$AT$250,MATCH('PCD non-delivery'!$A60,'Inputs - Allowed'!$A$8:$A$250,0),MATCH('PCD non-delivery'!P$6,'Inputs - Allowed'!$AI$6:$AT$6,0)),0)</f>
        <v>0</v>
      </c>
      <c r="Q60" s="116">
        <f>_xlfn.IFNA(INDEX('Inputs - Allowed'!$AI$8:$AT$250,MATCH('PCD non-delivery'!$A60,'Inputs - Allowed'!$A$8:$A$250,0),MATCH('PCD non-delivery'!Q$6,'Inputs - Allowed'!$AI$6:$AT$6,0)),0)</f>
        <v>0</v>
      </c>
      <c r="R60" s="116">
        <f>_xlfn.IFNA(INDEX('Inputs - Allowed'!$AI$8:$AT$250,MATCH('PCD non-delivery'!$A60,'Inputs - Allowed'!$A$8:$A$250,0),MATCH('PCD non-delivery'!R$6,'Inputs - Allowed'!$AI$6:$AT$6,0)),0)</f>
        <v>0</v>
      </c>
      <c r="S60" s="116">
        <f>_xlfn.IFNA(INDEX('Inputs - Allowed'!$AI$8:$AT$250,MATCH('PCD non-delivery'!$A60,'Inputs - Allowed'!$A$8:$A$250,0),MATCH('PCD non-delivery'!S$6,'Inputs - Allowed'!$AI$6:$AT$6,0)),0)</f>
        <v>0</v>
      </c>
      <c r="T60" s="116">
        <f>_xlfn.IFNA(INDEX('Inputs - Allowed'!$AI$8:$AT$250,MATCH('PCD non-delivery'!$A60,'Inputs - Allowed'!$A$8:$A$250,0),MATCH('PCD non-delivery'!T$6,'Inputs - Allowed'!$AI$6:$AT$6,0)),0)</f>
        <v>0</v>
      </c>
      <c r="U60" s="116">
        <f>_xlfn.IFNA(INDEX('Inputs - Allowed'!$AI$8:$AT$250,MATCH('PCD non-delivery'!$A60,'Inputs - Allowed'!$A$8:$A$250,0),MATCH('PCD non-delivery'!U$6,'Inputs - Allowed'!$AI$6:$AT$6,0)),0)</f>
        <v>0</v>
      </c>
      <c r="V60" s="116">
        <f>_xlfn.IFNA(INDEX('Inputs - Allowed'!$AI$8:$AT$250,MATCH('PCD non-delivery'!$A60,'Inputs - Allowed'!$A$8:$A$250,0),MATCH('PCD non-delivery'!V$6,'Inputs - Allowed'!$AI$6:$AT$6,0)),0)</f>
        <v>0</v>
      </c>
      <c r="W60" s="116">
        <f>_xlfn.IFNA(INDEX('Inputs - Allowed'!$AI$8:$AT$250,MATCH('PCD non-delivery'!$A60,'Inputs - Allowed'!$A$8:$A$250,0),MATCH('PCD non-delivery'!W$6,'Inputs - Allowed'!$AI$6:$AT$6,0)),0)</f>
        <v>0</v>
      </c>
      <c r="X60" s="116">
        <f>_xlfn.IFNA(INDEX('Inputs - Allowed'!$AI$8:$AT$250,MATCH('PCD non-delivery'!$A60,'Inputs - Allowed'!$A$8:$A$250,0),MATCH('PCD non-delivery'!X$6,'Inputs - Allowed'!$AI$6:$AT$6,0)),0)</f>
        <v>0</v>
      </c>
      <c r="Z60" s="76"/>
      <c r="AA60" s="76"/>
      <c r="AB60" s="116">
        <f t="shared" si="4"/>
        <v>0</v>
      </c>
      <c r="AC60" s="116">
        <f t="shared" si="0"/>
        <v>0</v>
      </c>
      <c r="AD60" s="116">
        <f t="shared" si="1"/>
        <v>0</v>
      </c>
      <c r="AE60" s="116">
        <f t="shared" si="2"/>
        <v>0</v>
      </c>
      <c r="AF60" s="116">
        <f t="shared" si="5"/>
        <v>0</v>
      </c>
      <c r="AG60" s="76"/>
      <c r="AH60" s="76"/>
      <c r="AI60" s="76"/>
      <c r="AJ60" s="76"/>
      <c r="AK60" s="76"/>
    </row>
    <row r="61" spans="1:37">
      <c r="A61" s="6"/>
      <c r="B61" s="36"/>
      <c r="C61" s="36"/>
      <c r="D61" s="36"/>
      <c r="E61" s="36">
        <f>_xlfn.IFNA(INDEX('Inputs - Allowed'!$B$8:$AH$250,MATCH('PCD non-delivery'!$A61,'Inputs - Allowed'!$A$8:$A$250,0),MATCH('PCD non-delivery'!E$6,'Inputs - Allowed'!$B$6:$AY$6,0)),0)</f>
        <v>0</v>
      </c>
      <c r="F61" s="36">
        <f>_xlfn.IFNA(INDEX('Inputs - Allowed'!$B$8:$AH$250,MATCH('PCD non-delivery'!$A61,'Inputs - Allowed'!$A$8:$A$250,0),MATCH('PCD non-delivery'!F$6,'Inputs - Allowed'!$B$6:$AY$6,0)),0)</f>
        <v>0</v>
      </c>
      <c r="G61" s="36">
        <f>_xlfn.IFNA(INDEX('Inputs - Allowed'!$B$8:$AH$250,MATCH('PCD non-delivery'!$A61,'Inputs - Allowed'!$A$8:$A$250,0),MATCH('PCD non-delivery'!G$6,'Inputs - Allowed'!$B$6:$AY$6,0)),0)</f>
        <v>0</v>
      </c>
      <c r="H61" s="36">
        <f>_xlfn.IFNA(INDEX('Inputs - Allowed'!$B$8:$AH$250,MATCH('PCD non-delivery'!$A61,'Inputs - Allowed'!$A$8:$A$250,0),MATCH('PCD non-delivery'!H$6,'Inputs - Allowed'!$B$6:$AY$6,0)),0)</f>
        <v>0</v>
      </c>
      <c r="I61" s="36">
        <f>_xlfn.IFNA(INDEX('Inputs - Allowed'!$B$8:$AH$250,MATCH('PCD non-delivery'!$A61,'Inputs - Allowed'!$A$8:$A$250,0),MATCH('PCD non-delivery'!I$6,'Inputs - Allowed'!$B$6:$AY$6,0)),0)</f>
        <v>0</v>
      </c>
      <c r="J61" s="65">
        <f>IF(I61="N",0,_xlfn.IFNA(INDEX('Inputs - Allowed'!$B$8:$AH$250,MATCH('PCD non-delivery'!$A61,'Inputs - Allowed'!$A$8:$A$250,0),MATCH('PCD non-delivery'!J$6,'Inputs - Allowed'!$B$6:$AY$6,0)),0))</f>
        <v>0</v>
      </c>
      <c r="K61" s="36">
        <f>_xlfn.IFNA(INDEX('Inputs - Actual'!$I$8:$O$158,MATCH($A61,'Inputs - Actual'!$A$8:$A$158,0),MATCH(K$6,'Inputs - Actual'!$I$6:$O$6,0))-INDEX('Inputs - Allowed'!$V$8:$AB$158,MATCH($A61,'Inputs - Allowed'!$A$8:$A$158,0),MATCH(K$6,'Inputs - Allowed'!$V$6:$AB$6,0)),0)</f>
        <v>0</v>
      </c>
      <c r="L61" s="59">
        <f>IF('Inputs - Allowed'!I61="Y", 0, IF(I61="Y",MIN(0,K61),MIN(0,K61*J61*10^-6)))</f>
        <v>0</v>
      </c>
      <c r="M61" s="116">
        <f>_xlfn.IFNA(INDEX('Inputs - Allowed'!$AI$8:$AT$250,MATCH('PCD non-delivery'!$A61,'Inputs - Allowed'!$A$8:$A$250,0),MATCH('PCD non-delivery'!M$6,'Inputs - Allowed'!$AI$6:$AT$6,0)),0)</f>
        <v>0</v>
      </c>
      <c r="N61" s="116">
        <f>_xlfn.IFNA(INDEX('Inputs - Allowed'!$AI$8:$AT$250,MATCH('PCD non-delivery'!$A61,'Inputs - Allowed'!$A$8:$A$250,0),MATCH('PCD non-delivery'!N$6,'Inputs - Allowed'!$AI$6:$AT$6,0)),0)</f>
        <v>0</v>
      </c>
      <c r="O61" s="116">
        <f>_xlfn.IFNA(INDEX('Inputs - Allowed'!$AI$8:$AT$250,MATCH('PCD non-delivery'!$A61,'Inputs - Allowed'!$A$8:$A$250,0),MATCH('PCD non-delivery'!O$6,'Inputs - Allowed'!$AI$6:$AT$6,0)),0)</f>
        <v>0</v>
      </c>
      <c r="P61" s="116">
        <f>_xlfn.IFNA(INDEX('Inputs - Allowed'!$AI$8:$AT$250,MATCH('PCD non-delivery'!$A61,'Inputs - Allowed'!$A$8:$A$250,0),MATCH('PCD non-delivery'!P$6,'Inputs - Allowed'!$AI$6:$AT$6,0)),0)</f>
        <v>0</v>
      </c>
      <c r="Q61" s="116">
        <f>_xlfn.IFNA(INDEX('Inputs - Allowed'!$AI$8:$AT$250,MATCH('PCD non-delivery'!$A61,'Inputs - Allowed'!$A$8:$A$250,0),MATCH('PCD non-delivery'!Q$6,'Inputs - Allowed'!$AI$6:$AT$6,0)),0)</f>
        <v>0</v>
      </c>
      <c r="R61" s="116">
        <f>_xlfn.IFNA(INDEX('Inputs - Allowed'!$AI$8:$AT$250,MATCH('PCD non-delivery'!$A61,'Inputs - Allowed'!$A$8:$A$250,0),MATCH('PCD non-delivery'!R$6,'Inputs - Allowed'!$AI$6:$AT$6,0)),0)</f>
        <v>0</v>
      </c>
      <c r="S61" s="116">
        <f>_xlfn.IFNA(INDEX('Inputs - Allowed'!$AI$8:$AT$250,MATCH('PCD non-delivery'!$A61,'Inputs - Allowed'!$A$8:$A$250,0),MATCH('PCD non-delivery'!S$6,'Inputs - Allowed'!$AI$6:$AT$6,0)),0)</f>
        <v>0</v>
      </c>
      <c r="T61" s="116">
        <f>_xlfn.IFNA(INDEX('Inputs - Allowed'!$AI$8:$AT$250,MATCH('PCD non-delivery'!$A61,'Inputs - Allowed'!$A$8:$A$250,0),MATCH('PCD non-delivery'!T$6,'Inputs - Allowed'!$AI$6:$AT$6,0)),0)</f>
        <v>0</v>
      </c>
      <c r="U61" s="116">
        <f>_xlfn.IFNA(INDEX('Inputs - Allowed'!$AI$8:$AT$250,MATCH('PCD non-delivery'!$A61,'Inputs - Allowed'!$A$8:$A$250,0),MATCH('PCD non-delivery'!U$6,'Inputs - Allowed'!$AI$6:$AT$6,0)),0)</f>
        <v>0</v>
      </c>
      <c r="V61" s="116">
        <f>_xlfn.IFNA(INDEX('Inputs - Allowed'!$AI$8:$AT$250,MATCH('PCD non-delivery'!$A61,'Inputs - Allowed'!$A$8:$A$250,0),MATCH('PCD non-delivery'!V$6,'Inputs - Allowed'!$AI$6:$AT$6,0)),0)</f>
        <v>0</v>
      </c>
      <c r="W61" s="116">
        <f>_xlfn.IFNA(INDEX('Inputs - Allowed'!$AI$8:$AT$250,MATCH('PCD non-delivery'!$A61,'Inputs - Allowed'!$A$8:$A$250,0),MATCH('PCD non-delivery'!W$6,'Inputs - Allowed'!$AI$6:$AT$6,0)),0)</f>
        <v>0</v>
      </c>
      <c r="X61" s="116">
        <f>_xlfn.IFNA(INDEX('Inputs - Allowed'!$AI$8:$AT$250,MATCH('PCD non-delivery'!$A61,'Inputs - Allowed'!$A$8:$A$250,0),MATCH('PCD non-delivery'!X$6,'Inputs - Allowed'!$AI$6:$AT$6,0)),0)</f>
        <v>0</v>
      </c>
      <c r="Z61" s="76"/>
      <c r="AA61" s="76"/>
      <c r="AB61" s="116">
        <f t="shared" si="4"/>
        <v>0</v>
      </c>
      <c r="AC61" s="116">
        <f t="shared" si="0"/>
        <v>0</v>
      </c>
      <c r="AD61" s="116">
        <f t="shared" si="1"/>
        <v>0</v>
      </c>
      <c r="AE61" s="116">
        <f t="shared" si="2"/>
        <v>0</v>
      </c>
      <c r="AF61" s="116">
        <f t="shared" si="5"/>
        <v>0</v>
      </c>
      <c r="AG61" s="76"/>
      <c r="AH61" s="76"/>
      <c r="AI61" s="76"/>
      <c r="AJ61" s="76"/>
      <c r="AK61" s="76"/>
    </row>
    <row r="62" spans="1:37">
      <c r="A62" s="6"/>
      <c r="B62" s="36"/>
      <c r="C62" s="36"/>
      <c r="D62" s="36"/>
      <c r="E62" s="36">
        <f>_xlfn.IFNA(INDEX('Inputs - Allowed'!$B$8:$AH$250,MATCH('PCD non-delivery'!$A62,'Inputs - Allowed'!$A$8:$A$250,0),MATCH('PCD non-delivery'!E$6,'Inputs - Allowed'!$B$6:$AY$6,0)),0)</f>
        <v>0</v>
      </c>
      <c r="F62" s="36">
        <f>_xlfn.IFNA(INDEX('Inputs - Allowed'!$B$8:$AH$250,MATCH('PCD non-delivery'!$A62,'Inputs - Allowed'!$A$8:$A$250,0),MATCH('PCD non-delivery'!F$6,'Inputs - Allowed'!$B$6:$AY$6,0)),0)</f>
        <v>0</v>
      </c>
      <c r="G62" s="36">
        <f>_xlfn.IFNA(INDEX('Inputs - Allowed'!$B$8:$AH$250,MATCH('PCD non-delivery'!$A62,'Inputs - Allowed'!$A$8:$A$250,0),MATCH('PCD non-delivery'!G$6,'Inputs - Allowed'!$B$6:$AY$6,0)),0)</f>
        <v>0</v>
      </c>
      <c r="H62" s="36">
        <f>_xlfn.IFNA(INDEX('Inputs - Allowed'!$B$8:$AH$250,MATCH('PCD non-delivery'!$A62,'Inputs - Allowed'!$A$8:$A$250,0),MATCH('PCD non-delivery'!H$6,'Inputs - Allowed'!$B$6:$AY$6,0)),0)</f>
        <v>0</v>
      </c>
      <c r="I62" s="36">
        <f>_xlfn.IFNA(INDEX('Inputs - Allowed'!$B$8:$AH$250,MATCH('PCD non-delivery'!$A62,'Inputs - Allowed'!$A$8:$A$250,0),MATCH('PCD non-delivery'!I$6,'Inputs - Allowed'!$B$6:$AY$6,0)),0)</f>
        <v>0</v>
      </c>
      <c r="J62" s="65">
        <f>IF(I62="N",0,_xlfn.IFNA(INDEX('Inputs - Allowed'!$B$8:$AH$250,MATCH('PCD non-delivery'!$A62,'Inputs - Allowed'!$A$8:$A$250,0),MATCH('PCD non-delivery'!J$6,'Inputs - Allowed'!$B$6:$AY$6,0)),0))</f>
        <v>0</v>
      </c>
      <c r="K62" s="36">
        <f>_xlfn.IFNA(INDEX('Inputs - Actual'!$I$8:$O$158,MATCH($A62,'Inputs - Actual'!$A$8:$A$158,0),MATCH(K$6,'Inputs - Actual'!$I$6:$O$6,0))-INDEX('Inputs - Allowed'!$V$8:$AB$158,MATCH($A62,'Inputs - Allowed'!$A$8:$A$158,0),MATCH(K$6,'Inputs - Allowed'!$V$6:$AB$6,0)),0)</f>
        <v>0</v>
      </c>
      <c r="L62" s="59">
        <f>IF('Inputs - Allowed'!I62="Y", 0, IF(I62="Y",MIN(0,K62),MIN(0,K62*J62*10^-6)))</f>
        <v>0</v>
      </c>
      <c r="M62" s="116">
        <f>_xlfn.IFNA(INDEX('Inputs - Allowed'!$AI$8:$AT$250,MATCH('PCD non-delivery'!$A62,'Inputs - Allowed'!$A$8:$A$250,0),MATCH('PCD non-delivery'!M$6,'Inputs - Allowed'!$AI$6:$AT$6,0)),0)</f>
        <v>0</v>
      </c>
      <c r="N62" s="116">
        <f>_xlfn.IFNA(INDEX('Inputs - Allowed'!$AI$8:$AT$250,MATCH('PCD non-delivery'!$A62,'Inputs - Allowed'!$A$8:$A$250,0),MATCH('PCD non-delivery'!N$6,'Inputs - Allowed'!$AI$6:$AT$6,0)),0)</f>
        <v>0</v>
      </c>
      <c r="O62" s="116">
        <f>_xlfn.IFNA(INDEX('Inputs - Allowed'!$AI$8:$AT$250,MATCH('PCD non-delivery'!$A62,'Inputs - Allowed'!$A$8:$A$250,0),MATCH('PCD non-delivery'!O$6,'Inputs - Allowed'!$AI$6:$AT$6,0)),0)</f>
        <v>0</v>
      </c>
      <c r="P62" s="116">
        <f>_xlfn.IFNA(INDEX('Inputs - Allowed'!$AI$8:$AT$250,MATCH('PCD non-delivery'!$A62,'Inputs - Allowed'!$A$8:$A$250,0),MATCH('PCD non-delivery'!P$6,'Inputs - Allowed'!$AI$6:$AT$6,0)),0)</f>
        <v>0</v>
      </c>
      <c r="Q62" s="116">
        <f>_xlfn.IFNA(INDEX('Inputs - Allowed'!$AI$8:$AT$250,MATCH('PCD non-delivery'!$A62,'Inputs - Allowed'!$A$8:$A$250,0),MATCH('PCD non-delivery'!Q$6,'Inputs - Allowed'!$AI$6:$AT$6,0)),0)</f>
        <v>0</v>
      </c>
      <c r="R62" s="116">
        <f>_xlfn.IFNA(INDEX('Inputs - Allowed'!$AI$8:$AT$250,MATCH('PCD non-delivery'!$A62,'Inputs - Allowed'!$A$8:$A$250,0),MATCH('PCD non-delivery'!R$6,'Inputs - Allowed'!$AI$6:$AT$6,0)),0)</f>
        <v>0</v>
      </c>
      <c r="S62" s="116">
        <f>_xlfn.IFNA(INDEX('Inputs - Allowed'!$AI$8:$AT$250,MATCH('PCD non-delivery'!$A62,'Inputs - Allowed'!$A$8:$A$250,0),MATCH('PCD non-delivery'!S$6,'Inputs - Allowed'!$AI$6:$AT$6,0)),0)</f>
        <v>0</v>
      </c>
      <c r="T62" s="116">
        <f>_xlfn.IFNA(INDEX('Inputs - Allowed'!$AI$8:$AT$250,MATCH('PCD non-delivery'!$A62,'Inputs - Allowed'!$A$8:$A$250,0),MATCH('PCD non-delivery'!T$6,'Inputs - Allowed'!$AI$6:$AT$6,0)),0)</f>
        <v>0</v>
      </c>
      <c r="U62" s="116">
        <f>_xlfn.IFNA(INDEX('Inputs - Allowed'!$AI$8:$AT$250,MATCH('PCD non-delivery'!$A62,'Inputs - Allowed'!$A$8:$A$250,0),MATCH('PCD non-delivery'!U$6,'Inputs - Allowed'!$AI$6:$AT$6,0)),0)</f>
        <v>0</v>
      </c>
      <c r="V62" s="116">
        <f>_xlfn.IFNA(INDEX('Inputs - Allowed'!$AI$8:$AT$250,MATCH('PCD non-delivery'!$A62,'Inputs - Allowed'!$A$8:$A$250,0),MATCH('PCD non-delivery'!V$6,'Inputs - Allowed'!$AI$6:$AT$6,0)),0)</f>
        <v>0</v>
      </c>
      <c r="W62" s="116">
        <f>_xlfn.IFNA(INDEX('Inputs - Allowed'!$AI$8:$AT$250,MATCH('PCD non-delivery'!$A62,'Inputs - Allowed'!$A$8:$A$250,0),MATCH('PCD non-delivery'!W$6,'Inputs - Allowed'!$AI$6:$AT$6,0)),0)</f>
        <v>0</v>
      </c>
      <c r="X62" s="116">
        <f>_xlfn.IFNA(INDEX('Inputs - Allowed'!$AI$8:$AT$250,MATCH('PCD non-delivery'!$A62,'Inputs - Allowed'!$A$8:$A$250,0),MATCH('PCD non-delivery'!X$6,'Inputs - Allowed'!$AI$6:$AT$6,0)),0)</f>
        <v>0</v>
      </c>
      <c r="Z62" s="76"/>
      <c r="AA62" s="76"/>
      <c r="AB62" s="116">
        <f t="shared" si="4"/>
        <v>0</v>
      </c>
      <c r="AC62" s="116">
        <f t="shared" si="0"/>
        <v>0</v>
      </c>
      <c r="AD62" s="116">
        <f t="shared" si="1"/>
        <v>0</v>
      </c>
      <c r="AE62" s="116">
        <f t="shared" si="2"/>
        <v>0</v>
      </c>
      <c r="AF62" s="116">
        <f t="shared" si="5"/>
        <v>0</v>
      </c>
      <c r="AG62" s="76"/>
      <c r="AH62" s="76"/>
      <c r="AI62" s="76"/>
      <c r="AJ62" s="76"/>
      <c r="AK62" s="76"/>
    </row>
    <row r="63" spans="1:37">
      <c r="A63" s="6"/>
      <c r="B63" s="36"/>
      <c r="C63" s="36"/>
      <c r="D63" s="36"/>
      <c r="E63" s="36">
        <f>_xlfn.IFNA(INDEX('Inputs - Allowed'!$B$8:$AH$250,MATCH('PCD non-delivery'!$A63,'Inputs - Allowed'!$A$8:$A$250,0),MATCH('PCD non-delivery'!E$6,'Inputs - Allowed'!$B$6:$AY$6,0)),0)</f>
        <v>0</v>
      </c>
      <c r="F63" s="36">
        <f>_xlfn.IFNA(INDEX('Inputs - Allowed'!$B$8:$AH$250,MATCH('PCD non-delivery'!$A63,'Inputs - Allowed'!$A$8:$A$250,0),MATCH('PCD non-delivery'!F$6,'Inputs - Allowed'!$B$6:$AY$6,0)),0)</f>
        <v>0</v>
      </c>
      <c r="G63" s="36">
        <f>_xlfn.IFNA(INDEX('Inputs - Allowed'!$B$8:$AH$250,MATCH('PCD non-delivery'!$A63,'Inputs - Allowed'!$A$8:$A$250,0),MATCH('PCD non-delivery'!G$6,'Inputs - Allowed'!$B$6:$AY$6,0)),0)</f>
        <v>0</v>
      </c>
      <c r="H63" s="36">
        <f>_xlfn.IFNA(INDEX('Inputs - Allowed'!$B$8:$AH$250,MATCH('PCD non-delivery'!$A63,'Inputs - Allowed'!$A$8:$A$250,0),MATCH('PCD non-delivery'!H$6,'Inputs - Allowed'!$B$6:$AY$6,0)),0)</f>
        <v>0</v>
      </c>
      <c r="I63" s="36">
        <f>_xlfn.IFNA(INDEX('Inputs - Allowed'!$B$8:$AH$250,MATCH('PCD non-delivery'!$A63,'Inputs - Allowed'!$A$8:$A$250,0),MATCH('PCD non-delivery'!I$6,'Inputs - Allowed'!$B$6:$AY$6,0)),0)</f>
        <v>0</v>
      </c>
      <c r="J63" s="65">
        <f>IF(I63="N",0,_xlfn.IFNA(INDEX('Inputs - Allowed'!$B$8:$AH$250,MATCH('PCD non-delivery'!$A63,'Inputs - Allowed'!$A$8:$A$250,0),MATCH('PCD non-delivery'!J$6,'Inputs - Allowed'!$B$6:$AY$6,0)),0))</f>
        <v>0</v>
      </c>
      <c r="K63" s="36">
        <f>_xlfn.IFNA(INDEX('Inputs - Actual'!$I$8:$O$158,MATCH($A63,'Inputs - Actual'!$A$8:$A$158,0),MATCH(K$6,'Inputs - Actual'!$I$6:$O$6,0))-INDEX('Inputs - Allowed'!$V$8:$AB$158,MATCH($A63,'Inputs - Allowed'!$A$8:$A$158,0),MATCH(K$6,'Inputs - Allowed'!$V$6:$AB$6,0)),0)</f>
        <v>0</v>
      </c>
      <c r="L63" s="59">
        <f>IF('Inputs - Allowed'!I63="Y", 0, IF(I63="Y",MIN(0,K63),MIN(0,K63*J63*10^-6)))</f>
        <v>0</v>
      </c>
      <c r="M63" s="116">
        <f>_xlfn.IFNA(INDEX('Inputs - Allowed'!$AI$8:$AT$250,MATCH('PCD non-delivery'!$A63,'Inputs - Allowed'!$A$8:$A$250,0),MATCH('PCD non-delivery'!M$6,'Inputs - Allowed'!$AI$6:$AT$6,0)),0)</f>
        <v>0</v>
      </c>
      <c r="N63" s="116">
        <f>_xlfn.IFNA(INDEX('Inputs - Allowed'!$AI$8:$AT$250,MATCH('PCD non-delivery'!$A63,'Inputs - Allowed'!$A$8:$A$250,0),MATCH('PCD non-delivery'!N$6,'Inputs - Allowed'!$AI$6:$AT$6,0)),0)</f>
        <v>0</v>
      </c>
      <c r="O63" s="116">
        <f>_xlfn.IFNA(INDEX('Inputs - Allowed'!$AI$8:$AT$250,MATCH('PCD non-delivery'!$A63,'Inputs - Allowed'!$A$8:$A$250,0),MATCH('PCD non-delivery'!O$6,'Inputs - Allowed'!$AI$6:$AT$6,0)),0)</f>
        <v>0</v>
      </c>
      <c r="P63" s="116">
        <f>_xlfn.IFNA(INDEX('Inputs - Allowed'!$AI$8:$AT$250,MATCH('PCD non-delivery'!$A63,'Inputs - Allowed'!$A$8:$A$250,0),MATCH('PCD non-delivery'!P$6,'Inputs - Allowed'!$AI$6:$AT$6,0)),0)</f>
        <v>0</v>
      </c>
      <c r="Q63" s="116">
        <f>_xlfn.IFNA(INDEX('Inputs - Allowed'!$AI$8:$AT$250,MATCH('PCD non-delivery'!$A63,'Inputs - Allowed'!$A$8:$A$250,0),MATCH('PCD non-delivery'!Q$6,'Inputs - Allowed'!$AI$6:$AT$6,0)),0)</f>
        <v>0</v>
      </c>
      <c r="R63" s="116">
        <f>_xlfn.IFNA(INDEX('Inputs - Allowed'!$AI$8:$AT$250,MATCH('PCD non-delivery'!$A63,'Inputs - Allowed'!$A$8:$A$250,0),MATCH('PCD non-delivery'!R$6,'Inputs - Allowed'!$AI$6:$AT$6,0)),0)</f>
        <v>0</v>
      </c>
      <c r="S63" s="116">
        <f>_xlfn.IFNA(INDEX('Inputs - Allowed'!$AI$8:$AT$250,MATCH('PCD non-delivery'!$A63,'Inputs - Allowed'!$A$8:$A$250,0),MATCH('PCD non-delivery'!S$6,'Inputs - Allowed'!$AI$6:$AT$6,0)),0)</f>
        <v>0</v>
      </c>
      <c r="T63" s="116">
        <f>_xlfn.IFNA(INDEX('Inputs - Allowed'!$AI$8:$AT$250,MATCH('PCD non-delivery'!$A63,'Inputs - Allowed'!$A$8:$A$250,0),MATCH('PCD non-delivery'!T$6,'Inputs - Allowed'!$AI$6:$AT$6,0)),0)</f>
        <v>0</v>
      </c>
      <c r="U63" s="116">
        <f>_xlfn.IFNA(INDEX('Inputs - Allowed'!$AI$8:$AT$250,MATCH('PCD non-delivery'!$A63,'Inputs - Allowed'!$A$8:$A$250,0),MATCH('PCD non-delivery'!U$6,'Inputs - Allowed'!$AI$6:$AT$6,0)),0)</f>
        <v>0</v>
      </c>
      <c r="V63" s="116">
        <f>_xlfn.IFNA(INDEX('Inputs - Allowed'!$AI$8:$AT$250,MATCH('PCD non-delivery'!$A63,'Inputs - Allowed'!$A$8:$A$250,0),MATCH('PCD non-delivery'!V$6,'Inputs - Allowed'!$AI$6:$AT$6,0)),0)</f>
        <v>0</v>
      </c>
      <c r="W63" s="116">
        <f>_xlfn.IFNA(INDEX('Inputs - Allowed'!$AI$8:$AT$250,MATCH('PCD non-delivery'!$A63,'Inputs - Allowed'!$A$8:$A$250,0),MATCH('PCD non-delivery'!W$6,'Inputs - Allowed'!$AI$6:$AT$6,0)),0)</f>
        <v>0</v>
      </c>
      <c r="X63" s="116">
        <f>_xlfn.IFNA(INDEX('Inputs - Allowed'!$AI$8:$AT$250,MATCH('PCD non-delivery'!$A63,'Inputs - Allowed'!$A$8:$A$250,0),MATCH('PCD non-delivery'!X$6,'Inputs - Allowed'!$AI$6:$AT$6,0)),0)</f>
        <v>0</v>
      </c>
      <c r="Z63" s="76"/>
      <c r="AA63" s="76"/>
      <c r="AB63" s="116">
        <f t="shared" si="4"/>
        <v>0</v>
      </c>
      <c r="AC63" s="116">
        <f t="shared" si="0"/>
        <v>0</v>
      </c>
      <c r="AD63" s="116">
        <f t="shared" si="1"/>
        <v>0</v>
      </c>
      <c r="AE63" s="116">
        <f t="shared" si="2"/>
        <v>0</v>
      </c>
      <c r="AF63" s="116">
        <f t="shared" si="5"/>
        <v>0</v>
      </c>
      <c r="AG63" s="76"/>
      <c r="AH63" s="76"/>
      <c r="AI63" s="76"/>
      <c r="AJ63" s="76"/>
      <c r="AK63" s="76"/>
    </row>
    <row r="64" spans="1:37">
      <c r="A64" s="6"/>
      <c r="B64" s="36"/>
      <c r="C64" s="36"/>
      <c r="D64" s="36"/>
      <c r="E64" s="36">
        <f>_xlfn.IFNA(INDEX('Inputs - Allowed'!$B$8:$AH$250,MATCH('PCD non-delivery'!$A64,'Inputs - Allowed'!$A$8:$A$250,0),MATCH('PCD non-delivery'!E$6,'Inputs - Allowed'!$B$6:$AY$6,0)),0)</f>
        <v>0</v>
      </c>
      <c r="F64" s="36">
        <f>_xlfn.IFNA(INDEX('Inputs - Allowed'!$B$8:$AH$250,MATCH('PCD non-delivery'!$A64,'Inputs - Allowed'!$A$8:$A$250,0),MATCH('PCD non-delivery'!F$6,'Inputs - Allowed'!$B$6:$AY$6,0)),0)</f>
        <v>0</v>
      </c>
      <c r="G64" s="36">
        <f>_xlfn.IFNA(INDEX('Inputs - Allowed'!$B$8:$AH$250,MATCH('PCD non-delivery'!$A64,'Inputs - Allowed'!$A$8:$A$250,0),MATCH('PCD non-delivery'!G$6,'Inputs - Allowed'!$B$6:$AY$6,0)),0)</f>
        <v>0</v>
      </c>
      <c r="H64" s="36">
        <f>_xlfn.IFNA(INDEX('Inputs - Allowed'!$B$8:$AH$250,MATCH('PCD non-delivery'!$A64,'Inputs - Allowed'!$A$8:$A$250,0),MATCH('PCD non-delivery'!H$6,'Inputs - Allowed'!$B$6:$AY$6,0)),0)</f>
        <v>0</v>
      </c>
      <c r="I64" s="36">
        <f>_xlfn.IFNA(INDEX('Inputs - Allowed'!$B$8:$AH$250,MATCH('PCD non-delivery'!$A64,'Inputs - Allowed'!$A$8:$A$250,0),MATCH('PCD non-delivery'!I$6,'Inputs - Allowed'!$B$6:$AY$6,0)),0)</f>
        <v>0</v>
      </c>
      <c r="J64" s="65">
        <f>IF(I64="N",0,_xlfn.IFNA(INDEX('Inputs - Allowed'!$B$8:$AH$250,MATCH('PCD non-delivery'!$A64,'Inputs - Allowed'!$A$8:$A$250,0),MATCH('PCD non-delivery'!J$6,'Inputs - Allowed'!$B$6:$AY$6,0)),0))</f>
        <v>0</v>
      </c>
      <c r="K64" s="36">
        <f>_xlfn.IFNA(INDEX('Inputs - Actual'!$I$8:$O$158,MATCH($A64,'Inputs - Actual'!$A$8:$A$158,0),MATCH(K$6,'Inputs - Actual'!$I$6:$O$6,0))-INDEX('Inputs - Allowed'!$V$8:$AB$158,MATCH($A64,'Inputs - Allowed'!$A$8:$A$158,0),MATCH(K$6,'Inputs - Allowed'!$V$6:$AB$6,0)),0)</f>
        <v>0</v>
      </c>
      <c r="L64" s="59">
        <f>IF('Inputs - Allowed'!I64="Y", 0, IF(I64="Y",MIN(0,K64),MIN(0,K64*J64*10^-6)))</f>
        <v>0</v>
      </c>
      <c r="M64" s="116">
        <f>_xlfn.IFNA(INDEX('Inputs - Allowed'!$AI$8:$AT$250,MATCH('PCD non-delivery'!$A64,'Inputs - Allowed'!$A$8:$A$250,0),MATCH('PCD non-delivery'!M$6,'Inputs - Allowed'!$AI$6:$AT$6,0)),0)</f>
        <v>0</v>
      </c>
      <c r="N64" s="116">
        <f>_xlfn.IFNA(INDEX('Inputs - Allowed'!$AI$8:$AT$250,MATCH('PCD non-delivery'!$A64,'Inputs - Allowed'!$A$8:$A$250,0),MATCH('PCD non-delivery'!N$6,'Inputs - Allowed'!$AI$6:$AT$6,0)),0)</f>
        <v>0</v>
      </c>
      <c r="O64" s="116">
        <f>_xlfn.IFNA(INDEX('Inputs - Allowed'!$AI$8:$AT$250,MATCH('PCD non-delivery'!$A64,'Inputs - Allowed'!$A$8:$A$250,0),MATCH('PCD non-delivery'!O$6,'Inputs - Allowed'!$AI$6:$AT$6,0)),0)</f>
        <v>0</v>
      </c>
      <c r="P64" s="116">
        <f>_xlfn.IFNA(INDEX('Inputs - Allowed'!$AI$8:$AT$250,MATCH('PCD non-delivery'!$A64,'Inputs - Allowed'!$A$8:$A$250,0),MATCH('PCD non-delivery'!P$6,'Inputs - Allowed'!$AI$6:$AT$6,0)),0)</f>
        <v>0</v>
      </c>
      <c r="Q64" s="116">
        <f>_xlfn.IFNA(INDEX('Inputs - Allowed'!$AI$8:$AT$250,MATCH('PCD non-delivery'!$A64,'Inputs - Allowed'!$A$8:$A$250,0),MATCH('PCD non-delivery'!Q$6,'Inputs - Allowed'!$AI$6:$AT$6,0)),0)</f>
        <v>0</v>
      </c>
      <c r="R64" s="116">
        <f>_xlfn.IFNA(INDEX('Inputs - Allowed'!$AI$8:$AT$250,MATCH('PCD non-delivery'!$A64,'Inputs - Allowed'!$A$8:$A$250,0),MATCH('PCD non-delivery'!R$6,'Inputs - Allowed'!$AI$6:$AT$6,0)),0)</f>
        <v>0</v>
      </c>
      <c r="S64" s="116">
        <f>_xlfn.IFNA(INDEX('Inputs - Allowed'!$AI$8:$AT$250,MATCH('PCD non-delivery'!$A64,'Inputs - Allowed'!$A$8:$A$250,0),MATCH('PCD non-delivery'!S$6,'Inputs - Allowed'!$AI$6:$AT$6,0)),0)</f>
        <v>0</v>
      </c>
      <c r="T64" s="116">
        <f>_xlfn.IFNA(INDEX('Inputs - Allowed'!$AI$8:$AT$250,MATCH('PCD non-delivery'!$A64,'Inputs - Allowed'!$A$8:$A$250,0),MATCH('PCD non-delivery'!T$6,'Inputs - Allowed'!$AI$6:$AT$6,0)),0)</f>
        <v>0</v>
      </c>
      <c r="U64" s="116">
        <f>_xlfn.IFNA(INDEX('Inputs - Allowed'!$AI$8:$AT$250,MATCH('PCD non-delivery'!$A64,'Inputs - Allowed'!$A$8:$A$250,0),MATCH('PCD non-delivery'!U$6,'Inputs - Allowed'!$AI$6:$AT$6,0)),0)</f>
        <v>0</v>
      </c>
      <c r="V64" s="116">
        <f>_xlfn.IFNA(INDEX('Inputs - Allowed'!$AI$8:$AT$250,MATCH('PCD non-delivery'!$A64,'Inputs - Allowed'!$A$8:$A$250,0),MATCH('PCD non-delivery'!V$6,'Inputs - Allowed'!$AI$6:$AT$6,0)),0)</f>
        <v>0</v>
      </c>
      <c r="W64" s="116">
        <f>_xlfn.IFNA(INDEX('Inputs - Allowed'!$AI$8:$AT$250,MATCH('PCD non-delivery'!$A64,'Inputs - Allowed'!$A$8:$A$250,0),MATCH('PCD non-delivery'!W$6,'Inputs - Allowed'!$AI$6:$AT$6,0)),0)</f>
        <v>0</v>
      </c>
      <c r="X64" s="116">
        <f>_xlfn.IFNA(INDEX('Inputs - Allowed'!$AI$8:$AT$250,MATCH('PCD non-delivery'!$A64,'Inputs - Allowed'!$A$8:$A$250,0),MATCH('PCD non-delivery'!X$6,'Inputs - Allowed'!$AI$6:$AT$6,0)),0)</f>
        <v>0</v>
      </c>
      <c r="Z64" s="76"/>
      <c r="AA64" s="76"/>
      <c r="AB64" s="116">
        <f t="shared" si="4"/>
        <v>0</v>
      </c>
      <c r="AC64" s="116">
        <f t="shared" si="0"/>
        <v>0</v>
      </c>
      <c r="AD64" s="116">
        <f t="shared" si="1"/>
        <v>0</v>
      </c>
      <c r="AE64" s="116">
        <f t="shared" si="2"/>
        <v>0</v>
      </c>
      <c r="AF64" s="116">
        <f t="shared" si="5"/>
        <v>0</v>
      </c>
      <c r="AG64" s="76"/>
      <c r="AH64" s="76"/>
      <c r="AI64" s="76"/>
      <c r="AJ64" s="76"/>
      <c r="AK64" s="76"/>
    </row>
    <row r="65" spans="1:37">
      <c r="A65" s="6"/>
      <c r="B65" s="36"/>
      <c r="C65" s="36"/>
      <c r="D65" s="36"/>
      <c r="E65" s="36">
        <f>_xlfn.IFNA(INDEX('Inputs - Allowed'!$B$8:$AH$250,MATCH('PCD non-delivery'!$A65,'Inputs - Allowed'!$A$8:$A$250,0),MATCH('PCD non-delivery'!E$6,'Inputs - Allowed'!$B$6:$AY$6,0)),0)</f>
        <v>0</v>
      </c>
      <c r="F65" s="36">
        <f>_xlfn.IFNA(INDEX('Inputs - Allowed'!$B$8:$AH$250,MATCH('PCD non-delivery'!$A65,'Inputs - Allowed'!$A$8:$A$250,0),MATCH('PCD non-delivery'!F$6,'Inputs - Allowed'!$B$6:$AY$6,0)),0)</f>
        <v>0</v>
      </c>
      <c r="G65" s="36">
        <f>_xlfn.IFNA(INDEX('Inputs - Allowed'!$B$8:$AH$250,MATCH('PCD non-delivery'!$A65,'Inputs - Allowed'!$A$8:$A$250,0),MATCH('PCD non-delivery'!G$6,'Inputs - Allowed'!$B$6:$AY$6,0)),0)</f>
        <v>0</v>
      </c>
      <c r="H65" s="36">
        <f>_xlfn.IFNA(INDEX('Inputs - Allowed'!$B$8:$AH$250,MATCH('PCD non-delivery'!$A65,'Inputs - Allowed'!$A$8:$A$250,0),MATCH('PCD non-delivery'!H$6,'Inputs - Allowed'!$B$6:$AY$6,0)),0)</f>
        <v>0</v>
      </c>
      <c r="I65" s="36">
        <f>_xlfn.IFNA(INDEX('Inputs - Allowed'!$B$8:$AH$250,MATCH('PCD non-delivery'!$A65,'Inputs - Allowed'!$A$8:$A$250,0),MATCH('PCD non-delivery'!I$6,'Inputs - Allowed'!$B$6:$AY$6,0)),0)</f>
        <v>0</v>
      </c>
      <c r="J65" s="65">
        <f>IF(I65="N",0,_xlfn.IFNA(INDEX('Inputs - Allowed'!$B$8:$AH$250,MATCH('PCD non-delivery'!$A65,'Inputs - Allowed'!$A$8:$A$250,0),MATCH('PCD non-delivery'!J$6,'Inputs - Allowed'!$B$6:$AY$6,0)),0))</f>
        <v>0</v>
      </c>
      <c r="K65" s="36">
        <f>_xlfn.IFNA(INDEX('Inputs - Actual'!$I$8:$O$158,MATCH($A65,'Inputs - Actual'!$A$8:$A$158,0),MATCH(K$6,'Inputs - Actual'!$I$6:$O$6,0))-INDEX('Inputs - Allowed'!$V$8:$AB$158,MATCH($A65,'Inputs - Allowed'!$A$8:$A$158,0),MATCH(K$6,'Inputs - Allowed'!$V$6:$AB$6,0)),0)</f>
        <v>0</v>
      </c>
      <c r="L65" s="59">
        <f>IF('Inputs - Allowed'!I65="Y", 0, IF(I65="Y",MIN(0,K65),MIN(0,K65*J65*10^-6)))</f>
        <v>0</v>
      </c>
      <c r="M65" s="116">
        <f>_xlfn.IFNA(INDEX('Inputs - Allowed'!$AI$8:$AT$250,MATCH('PCD non-delivery'!$A65,'Inputs - Allowed'!$A$8:$A$250,0),MATCH('PCD non-delivery'!M$6,'Inputs - Allowed'!$AI$6:$AT$6,0)),0)</f>
        <v>0</v>
      </c>
      <c r="N65" s="116">
        <f>_xlfn.IFNA(INDEX('Inputs - Allowed'!$AI$8:$AT$250,MATCH('PCD non-delivery'!$A65,'Inputs - Allowed'!$A$8:$A$250,0),MATCH('PCD non-delivery'!N$6,'Inputs - Allowed'!$AI$6:$AT$6,0)),0)</f>
        <v>0</v>
      </c>
      <c r="O65" s="116">
        <f>_xlfn.IFNA(INDEX('Inputs - Allowed'!$AI$8:$AT$250,MATCH('PCD non-delivery'!$A65,'Inputs - Allowed'!$A$8:$A$250,0),MATCH('PCD non-delivery'!O$6,'Inputs - Allowed'!$AI$6:$AT$6,0)),0)</f>
        <v>0</v>
      </c>
      <c r="P65" s="116">
        <f>_xlfn.IFNA(INDEX('Inputs - Allowed'!$AI$8:$AT$250,MATCH('PCD non-delivery'!$A65,'Inputs - Allowed'!$A$8:$A$250,0),MATCH('PCD non-delivery'!P$6,'Inputs - Allowed'!$AI$6:$AT$6,0)),0)</f>
        <v>0</v>
      </c>
      <c r="Q65" s="116">
        <f>_xlfn.IFNA(INDEX('Inputs - Allowed'!$AI$8:$AT$250,MATCH('PCD non-delivery'!$A65,'Inputs - Allowed'!$A$8:$A$250,0),MATCH('PCD non-delivery'!Q$6,'Inputs - Allowed'!$AI$6:$AT$6,0)),0)</f>
        <v>0</v>
      </c>
      <c r="R65" s="116">
        <f>_xlfn.IFNA(INDEX('Inputs - Allowed'!$AI$8:$AT$250,MATCH('PCD non-delivery'!$A65,'Inputs - Allowed'!$A$8:$A$250,0),MATCH('PCD non-delivery'!R$6,'Inputs - Allowed'!$AI$6:$AT$6,0)),0)</f>
        <v>0</v>
      </c>
      <c r="S65" s="116">
        <f>_xlfn.IFNA(INDEX('Inputs - Allowed'!$AI$8:$AT$250,MATCH('PCD non-delivery'!$A65,'Inputs - Allowed'!$A$8:$A$250,0),MATCH('PCD non-delivery'!S$6,'Inputs - Allowed'!$AI$6:$AT$6,0)),0)</f>
        <v>0</v>
      </c>
      <c r="T65" s="116">
        <f>_xlfn.IFNA(INDEX('Inputs - Allowed'!$AI$8:$AT$250,MATCH('PCD non-delivery'!$A65,'Inputs - Allowed'!$A$8:$A$250,0),MATCH('PCD non-delivery'!T$6,'Inputs - Allowed'!$AI$6:$AT$6,0)),0)</f>
        <v>0</v>
      </c>
      <c r="U65" s="116">
        <f>_xlfn.IFNA(INDEX('Inputs - Allowed'!$AI$8:$AT$250,MATCH('PCD non-delivery'!$A65,'Inputs - Allowed'!$A$8:$A$250,0),MATCH('PCD non-delivery'!U$6,'Inputs - Allowed'!$AI$6:$AT$6,0)),0)</f>
        <v>0</v>
      </c>
      <c r="V65" s="116">
        <f>_xlfn.IFNA(INDEX('Inputs - Allowed'!$AI$8:$AT$250,MATCH('PCD non-delivery'!$A65,'Inputs - Allowed'!$A$8:$A$250,0),MATCH('PCD non-delivery'!V$6,'Inputs - Allowed'!$AI$6:$AT$6,0)),0)</f>
        <v>0</v>
      </c>
      <c r="W65" s="116">
        <f>_xlfn.IFNA(INDEX('Inputs - Allowed'!$AI$8:$AT$250,MATCH('PCD non-delivery'!$A65,'Inputs - Allowed'!$A$8:$A$250,0),MATCH('PCD non-delivery'!W$6,'Inputs - Allowed'!$AI$6:$AT$6,0)),0)</f>
        <v>0</v>
      </c>
      <c r="X65" s="116">
        <f>_xlfn.IFNA(INDEX('Inputs - Allowed'!$AI$8:$AT$250,MATCH('PCD non-delivery'!$A65,'Inputs - Allowed'!$A$8:$A$250,0),MATCH('PCD non-delivery'!X$6,'Inputs - Allowed'!$AI$6:$AT$6,0)),0)</f>
        <v>0</v>
      </c>
      <c r="Z65" s="76"/>
      <c r="AA65" s="76"/>
      <c r="AB65" s="116">
        <f t="shared" si="4"/>
        <v>0</v>
      </c>
      <c r="AC65" s="116">
        <f t="shared" si="0"/>
        <v>0</v>
      </c>
      <c r="AD65" s="116">
        <f t="shared" si="1"/>
        <v>0</v>
      </c>
      <c r="AE65" s="116">
        <f t="shared" si="2"/>
        <v>0</v>
      </c>
      <c r="AF65" s="116">
        <f t="shared" si="5"/>
        <v>0</v>
      </c>
      <c r="AG65" s="76"/>
      <c r="AH65" s="76"/>
      <c r="AI65" s="76"/>
      <c r="AJ65" s="76"/>
      <c r="AK65" s="76"/>
    </row>
    <row r="66" spans="1:37">
      <c r="A66" s="6"/>
      <c r="B66" s="36"/>
      <c r="C66" s="36"/>
      <c r="D66" s="36"/>
      <c r="E66" s="36">
        <f>_xlfn.IFNA(INDEX('Inputs - Allowed'!$B$8:$AH$250,MATCH('PCD non-delivery'!$A66,'Inputs - Allowed'!$A$8:$A$250,0),MATCH('PCD non-delivery'!E$6,'Inputs - Allowed'!$B$6:$AY$6,0)),0)</f>
        <v>0</v>
      </c>
      <c r="F66" s="36">
        <f>_xlfn.IFNA(INDEX('Inputs - Allowed'!$B$8:$AH$250,MATCH('PCD non-delivery'!$A66,'Inputs - Allowed'!$A$8:$A$250,0),MATCH('PCD non-delivery'!F$6,'Inputs - Allowed'!$B$6:$AY$6,0)),0)</f>
        <v>0</v>
      </c>
      <c r="G66" s="36">
        <f>_xlfn.IFNA(INDEX('Inputs - Allowed'!$B$8:$AH$250,MATCH('PCD non-delivery'!$A66,'Inputs - Allowed'!$A$8:$A$250,0),MATCH('PCD non-delivery'!G$6,'Inputs - Allowed'!$B$6:$AY$6,0)),0)</f>
        <v>0</v>
      </c>
      <c r="H66" s="36">
        <f>_xlfn.IFNA(INDEX('Inputs - Allowed'!$B$8:$AH$250,MATCH('PCD non-delivery'!$A66,'Inputs - Allowed'!$A$8:$A$250,0),MATCH('PCD non-delivery'!H$6,'Inputs - Allowed'!$B$6:$AY$6,0)),0)</f>
        <v>0</v>
      </c>
      <c r="I66" s="36">
        <f>_xlfn.IFNA(INDEX('Inputs - Allowed'!$B$8:$AH$250,MATCH('PCD non-delivery'!$A66,'Inputs - Allowed'!$A$8:$A$250,0),MATCH('PCD non-delivery'!I$6,'Inputs - Allowed'!$B$6:$AY$6,0)),0)</f>
        <v>0</v>
      </c>
      <c r="J66" s="65">
        <f>IF(I66="N",0,_xlfn.IFNA(INDEX('Inputs - Allowed'!$B$8:$AH$250,MATCH('PCD non-delivery'!$A66,'Inputs - Allowed'!$A$8:$A$250,0),MATCH('PCD non-delivery'!J$6,'Inputs - Allowed'!$B$6:$AY$6,0)),0))</f>
        <v>0</v>
      </c>
      <c r="K66" s="36">
        <f>_xlfn.IFNA(INDEX('Inputs - Actual'!$I$8:$O$158,MATCH($A66,'Inputs - Actual'!$A$8:$A$158,0),MATCH(K$6,'Inputs - Actual'!$I$6:$O$6,0))-INDEX('Inputs - Allowed'!$V$8:$AB$158,MATCH($A66,'Inputs - Allowed'!$A$8:$A$158,0),MATCH(K$6,'Inputs - Allowed'!$V$6:$AB$6,0)),0)</f>
        <v>0</v>
      </c>
      <c r="L66" s="59">
        <f>IF('Inputs - Allowed'!I66="Y", 0, IF(I66="Y",MIN(0,K66),MIN(0,K66*J66*10^-6)))</f>
        <v>0</v>
      </c>
      <c r="M66" s="116">
        <f>_xlfn.IFNA(INDEX('Inputs - Allowed'!$AI$8:$AT$250,MATCH('PCD non-delivery'!$A66,'Inputs - Allowed'!$A$8:$A$250,0),MATCH('PCD non-delivery'!M$6,'Inputs - Allowed'!$AI$6:$AT$6,0)),0)</f>
        <v>0</v>
      </c>
      <c r="N66" s="116">
        <f>_xlfn.IFNA(INDEX('Inputs - Allowed'!$AI$8:$AT$250,MATCH('PCD non-delivery'!$A66,'Inputs - Allowed'!$A$8:$A$250,0),MATCH('PCD non-delivery'!N$6,'Inputs - Allowed'!$AI$6:$AT$6,0)),0)</f>
        <v>0</v>
      </c>
      <c r="O66" s="116">
        <f>_xlfn.IFNA(INDEX('Inputs - Allowed'!$AI$8:$AT$250,MATCH('PCD non-delivery'!$A66,'Inputs - Allowed'!$A$8:$A$250,0),MATCH('PCD non-delivery'!O$6,'Inputs - Allowed'!$AI$6:$AT$6,0)),0)</f>
        <v>0</v>
      </c>
      <c r="P66" s="116">
        <f>_xlfn.IFNA(INDEX('Inputs - Allowed'!$AI$8:$AT$250,MATCH('PCD non-delivery'!$A66,'Inputs - Allowed'!$A$8:$A$250,0),MATCH('PCD non-delivery'!P$6,'Inputs - Allowed'!$AI$6:$AT$6,0)),0)</f>
        <v>0</v>
      </c>
      <c r="Q66" s="116">
        <f>_xlfn.IFNA(INDEX('Inputs - Allowed'!$AI$8:$AT$250,MATCH('PCD non-delivery'!$A66,'Inputs - Allowed'!$A$8:$A$250,0),MATCH('PCD non-delivery'!Q$6,'Inputs - Allowed'!$AI$6:$AT$6,0)),0)</f>
        <v>0</v>
      </c>
      <c r="R66" s="116">
        <f>_xlfn.IFNA(INDEX('Inputs - Allowed'!$AI$8:$AT$250,MATCH('PCD non-delivery'!$A66,'Inputs - Allowed'!$A$8:$A$250,0),MATCH('PCD non-delivery'!R$6,'Inputs - Allowed'!$AI$6:$AT$6,0)),0)</f>
        <v>0</v>
      </c>
      <c r="S66" s="116">
        <f>_xlfn.IFNA(INDEX('Inputs - Allowed'!$AI$8:$AT$250,MATCH('PCD non-delivery'!$A66,'Inputs - Allowed'!$A$8:$A$250,0),MATCH('PCD non-delivery'!S$6,'Inputs - Allowed'!$AI$6:$AT$6,0)),0)</f>
        <v>0</v>
      </c>
      <c r="T66" s="116">
        <f>_xlfn.IFNA(INDEX('Inputs - Allowed'!$AI$8:$AT$250,MATCH('PCD non-delivery'!$A66,'Inputs - Allowed'!$A$8:$A$250,0),MATCH('PCD non-delivery'!T$6,'Inputs - Allowed'!$AI$6:$AT$6,0)),0)</f>
        <v>0</v>
      </c>
      <c r="U66" s="116">
        <f>_xlfn.IFNA(INDEX('Inputs - Allowed'!$AI$8:$AT$250,MATCH('PCD non-delivery'!$A66,'Inputs - Allowed'!$A$8:$A$250,0),MATCH('PCD non-delivery'!U$6,'Inputs - Allowed'!$AI$6:$AT$6,0)),0)</f>
        <v>0</v>
      </c>
      <c r="V66" s="116">
        <f>_xlfn.IFNA(INDEX('Inputs - Allowed'!$AI$8:$AT$250,MATCH('PCD non-delivery'!$A66,'Inputs - Allowed'!$A$8:$A$250,0),MATCH('PCD non-delivery'!V$6,'Inputs - Allowed'!$AI$6:$AT$6,0)),0)</f>
        <v>0</v>
      </c>
      <c r="W66" s="116">
        <f>_xlfn.IFNA(INDEX('Inputs - Allowed'!$AI$8:$AT$250,MATCH('PCD non-delivery'!$A66,'Inputs - Allowed'!$A$8:$A$250,0),MATCH('PCD non-delivery'!W$6,'Inputs - Allowed'!$AI$6:$AT$6,0)),0)</f>
        <v>0</v>
      </c>
      <c r="X66" s="116">
        <f>_xlfn.IFNA(INDEX('Inputs - Allowed'!$AI$8:$AT$250,MATCH('PCD non-delivery'!$A66,'Inputs - Allowed'!$A$8:$A$250,0),MATCH('PCD non-delivery'!X$6,'Inputs - Allowed'!$AI$6:$AT$6,0)),0)</f>
        <v>0</v>
      </c>
      <c r="Z66" s="76"/>
      <c r="AA66" s="76"/>
      <c r="AB66" s="116">
        <f t="shared" si="4"/>
        <v>0</v>
      </c>
      <c r="AC66" s="116">
        <f t="shared" si="0"/>
        <v>0</v>
      </c>
      <c r="AD66" s="116">
        <f t="shared" si="1"/>
        <v>0</v>
      </c>
      <c r="AE66" s="116">
        <f t="shared" si="2"/>
        <v>0</v>
      </c>
      <c r="AF66" s="116">
        <f t="shared" si="5"/>
        <v>0</v>
      </c>
      <c r="AG66" s="76"/>
      <c r="AH66" s="76"/>
      <c r="AI66" s="76"/>
      <c r="AJ66" s="76"/>
      <c r="AK66" s="76"/>
    </row>
    <row r="67" spans="1:37">
      <c r="A67" s="6"/>
      <c r="B67" s="36"/>
      <c r="C67" s="36"/>
      <c r="D67" s="36"/>
      <c r="E67" s="36">
        <f>_xlfn.IFNA(INDEX('Inputs - Allowed'!$B$8:$AH$250,MATCH('PCD non-delivery'!$A67,'Inputs - Allowed'!$A$8:$A$250,0),MATCH('PCD non-delivery'!E$6,'Inputs - Allowed'!$B$6:$AY$6,0)),0)</f>
        <v>0</v>
      </c>
      <c r="F67" s="36">
        <f>_xlfn.IFNA(INDEX('Inputs - Allowed'!$B$8:$AH$250,MATCH('PCD non-delivery'!$A67,'Inputs - Allowed'!$A$8:$A$250,0),MATCH('PCD non-delivery'!F$6,'Inputs - Allowed'!$B$6:$AY$6,0)),0)</f>
        <v>0</v>
      </c>
      <c r="G67" s="36">
        <f>_xlfn.IFNA(INDEX('Inputs - Allowed'!$B$8:$AH$250,MATCH('PCD non-delivery'!$A67,'Inputs - Allowed'!$A$8:$A$250,0),MATCH('PCD non-delivery'!G$6,'Inputs - Allowed'!$B$6:$AY$6,0)),0)</f>
        <v>0</v>
      </c>
      <c r="H67" s="36">
        <f>_xlfn.IFNA(INDEX('Inputs - Allowed'!$B$8:$AH$250,MATCH('PCD non-delivery'!$A67,'Inputs - Allowed'!$A$8:$A$250,0),MATCH('PCD non-delivery'!H$6,'Inputs - Allowed'!$B$6:$AY$6,0)),0)</f>
        <v>0</v>
      </c>
      <c r="I67" s="36">
        <f>_xlfn.IFNA(INDEX('Inputs - Allowed'!$B$8:$AH$250,MATCH('PCD non-delivery'!$A67,'Inputs - Allowed'!$A$8:$A$250,0),MATCH('PCD non-delivery'!I$6,'Inputs - Allowed'!$B$6:$AY$6,0)),0)</f>
        <v>0</v>
      </c>
      <c r="J67" s="65">
        <f>IF(I67="N",0,_xlfn.IFNA(INDEX('Inputs - Allowed'!$B$8:$AH$250,MATCH('PCD non-delivery'!$A67,'Inputs - Allowed'!$A$8:$A$250,0),MATCH('PCD non-delivery'!J$6,'Inputs - Allowed'!$B$6:$AY$6,0)),0))</f>
        <v>0</v>
      </c>
      <c r="K67" s="36">
        <f>_xlfn.IFNA(INDEX('Inputs - Actual'!$I$8:$O$158,MATCH($A67,'Inputs - Actual'!$A$8:$A$158,0),MATCH(K$6,'Inputs - Actual'!$I$6:$O$6,0))-INDEX('Inputs - Allowed'!$V$8:$AB$158,MATCH($A67,'Inputs - Allowed'!$A$8:$A$158,0),MATCH(K$6,'Inputs - Allowed'!$V$6:$AB$6,0)),0)</f>
        <v>0</v>
      </c>
      <c r="L67" s="59">
        <f>IF('Inputs - Allowed'!I67="Y", 0, IF(I67="Y",MIN(0,K67),MIN(0,K67*J67*10^-6)))</f>
        <v>0</v>
      </c>
      <c r="M67" s="116">
        <f>_xlfn.IFNA(INDEX('Inputs - Allowed'!$AI$8:$AT$250,MATCH('PCD non-delivery'!$A67,'Inputs - Allowed'!$A$8:$A$250,0),MATCH('PCD non-delivery'!M$6,'Inputs - Allowed'!$AI$6:$AT$6,0)),0)</f>
        <v>0</v>
      </c>
      <c r="N67" s="116">
        <f>_xlfn.IFNA(INDEX('Inputs - Allowed'!$AI$8:$AT$250,MATCH('PCD non-delivery'!$A67,'Inputs - Allowed'!$A$8:$A$250,0),MATCH('PCD non-delivery'!N$6,'Inputs - Allowed'!$AI$6:$AT$6,0)),0)</f>
        <v>0</v>
      </c>
      <c r="O67" s="116">
        <f>_xlfn.IFNA(INDEX('Inputs - Allowed'!$AI$8:$AT$250,MATCH('PCD non-delivery'!$A67,'Inputs - Allowed'!$A$8:$A$250,0),MATCH('PCD non-delivery'!O$6,'Inputs - Allowed'!$AI$6:$AT$6,0)),0)</f>
        <v>0</v>
      </c>
      <c r="P67" s="116">
        <f>_xlfn.IFNA(INDEX('Inputs - Allowed'!$AI$8:$AT$250,MATCH('PCD non-delivery'!$A67,'Inputs - Allowed'!$A$8:$A$250,0),MATCH('PCD non-delivery'!P$6,'Inputs - Allowed'!$AI$6:$AT$6,0)),0)</f>
        <v>0</v>
      </c>
      <c r="Q67" s="116">
        <f>_xlfn.IFNA(INDEX('Inputs - Allowed'!$AI$8:$AT$250,MATCH('PCD non-delivery'!$A67,'Inputs - Allowed'!$A$8:$A$250,0),MATCH('PCD non-delivery'!Q$6,'Inputs - Allowed'!$AI$6:$AT$6,0)),0)</f>
        <v>0</v>
      </c>
      <c r="R67" s="116">
        <f>_xlfn.IFNA(INDEX('Inputs - Allowed'!$AI$8:$AT$250,MATCH('PCD non-delivery'!$A67,'Inputs - Allowed'!$A$8:$A$250,0),MATCH('PCD non-delivery'!R$6,'Inputs - Allowed'!$AI$6:$AT$6,0)),0)</f>
        <v>0</v>
      </c>
      <c r="S67" s="116">
        <f>_xlfn.IFNA(INDEX('Inputs - Allowed'!$AI$8:$AT$250,MATCH('PCD non-delivery'!$A67,'Inputs - Allowed'!$A$8:$A$250,0),MATCH('PCD non-delivery'!S$6,'Inputs - Allowed'!$AI$6:$AT$6,0)),0)</f>
        <v>0</v>
      </c>
      <c r="T67" s="116">
        <f>_xlfn.IFNA(INDEX('Inputs - Allowed'!$AI$8:$AT$250,MATCH('PCD non-delivery'!$A67,'Inputs - Allowed'!$A$8:$A$250,0),MATCH('PCD non-delivery'!T$6,'Inputs - Allowed'!$AI$6:$AT$6,0)),0)</f>
        <v>0</v>
      </c>
      <c r="U67" s="116">
        <f>_xlfn.IFNA(INDEX('Inputs - Allowed'!$AI$8:$AT$250,MATCH('PCD non-delivery'!$A67,'Inputs - Allowed'!$A$8:$A$250,0),MATCH('PCD non-delivery'!U$6,'Inputs - Allowed'!$AI$6:$AT$6,0)),0)</f>
        <v>0</v>
      </c>
      <c r="V67" s="116">
        <f>_xlfn.IFNA(INDEX('Inputs - Allowed'!$AI$8:$AT$250,MATCH('PCD non-delivery'!$A67,'Inputs - Allowed'!$A$8:$A$250,0),MATCH('PCD non-delivery'!V$6,'Inputs - Allowed'!$AI$6:$AT$6,0)),0)</f>
        <v>0</v>
      </c>
      <c r="W67" s="116">
        <f>_xlfn.IFNA(INDEX('Inputs - Allowed'!$AI$8:$AT$250,MATCH('PCD non-delivery'!$A67,'Inputs - Allowed'!$A$8:$A$250,0),MATCH('PCD non-delivery'!W$6,'Inputs - Allowed'!$AI$6:$AT$6,0)),0)</f>
        <v>0</v>
      </c>
      <c r="X67" s="116">
        <f>_xlfn.IFNA(INDEX('Inputs - Allowed'!$AI$8:$AT$250,MATCH('PCD non-delivery'!$A67,'Inputs - Allowed'!$A$8:$A$250,0),MATCH('PCD non-delivery'!X$6,'Inputs - Allowed'!$AI$6:$AT$6,0)),0)</f>
        <v>0</v>
      </c>
      <c r="Z67" s="76"/>
      <c r="AA67" s="76"/>
      <c r="AB67" s="116">
        <f t="shared" si="4"/>
        <v>0</v>
      </c>
      <c r="AC67" s="116">
        <f t="shared" si="0"/>
        <v>0</v>
      </c>
      <c r="AD67" s="116">
        <f t="shared" si="1"/>
        <v>0</v>
      </c>
      <c r="AE67" s="116">
        <f t="shared" si="2"/>
        <v>0</v>
      </c>
      <c r="AF67" s="116">
        <f t="shared" si="5"/>
        <v>0</v>
      </c>
      <c r="AG67" s="76"/>
      <c r="AH67" s="76"/>
      <c r="AI67" s="76"/>
      <c r="AJ67" s="76"/>
      <c r="AK67" s="76"/>
    </row>
    <row r="68" spans="1:37">
      <c r="A68" s="6"/>
      <c r="B68" s="36"/>
      <c r="C68" s="36"/>
      <c r="D68" s="36"/>
      <c r="E68" s="36">
        <f>_xlfn.IFNA(INDEX('Inputs - Allowed'!$B$8:$AH$250,MATCH('PCD non-delivery'!$A68,'Inputs - Allowed'!$A$8:$A$250,0),MATCH('PCD non-delivery'!E$6,'Inputs - Allowed'!$B$6:$AY$6,0)),0)</f>
        <v>0</v>
      </c>
      <c r="F68" s="36">
        <f>_xlfn.IFNA(INDEX('Inputs - Allowed'!$B$8:$AH$250,MATCH('PCD non-delivery'!$A68,'Inputs - Allowed'!$A$8:$A$250,0),MATCH('PCD non-delivery'!F$6,'Inputs - Allowed'!$B$6:$AY$6,0)),0)</f>
        <v>0</v>
      </c>
      <c r="G68" s="36">
        <f>_xlfn.IFNA(INDEX('Inputs - Allowed'!$B$8:$AH$250,MATCH('PCD non-delivery'!$A68,'Inputs - Allowed'!$A$8:$A$250,0),MATCH('PCD non-delivery'!G$6,'Inputs - Allowed'!$B$6:$AY$6,0)),0)</f>
        <v>0</v>
      </c>
      <c r="H68" s="36">
        <f>_xlfn.IFNA(INDEX('Inputs - Allowed'!$B$8:$AH$250,MATCH('PCD non-delivery'!$A68,'Inputs - Allowed'!$A$8:$A$250,0),MATCH('PCD non-delivery'!H$6,'Inputs - Allowed'!$B$6:$AY$6,0)),0)</f>
        <v>0</v>
      </c>
      <c r="I68" s="36">
        <f>_xlfn.IFNA(INDEX('Inputs - Allowed'!$B$8:$AH$250,MATCH('PCD non-delivery'!$A68,'Inputs - Allowed'!$A$8:$A$250,0),MATCH('PCD non-delivery'!I$6,'Inputs - Allowed'!$B$6:$AY$6,0)),0)</f>
        <v>0</v>
      </c>
      <c r="J68" s="65">
        <f>IF(I68="N",0,_xlfn.IFNA(INDEX('Inputs - Allowed'!$B$8:$AH$250,MATCH('PCD non-delivery'!$A68,'Inputs - Allowed'!$A$8:$A$250,0),MATCH('PCD non-delivery'!J$6,'Inputs - Allowed'!$B$6:$AY$6,0)),0))</f>
        <v>0</v>
      </c>
      <c r="K68" s="36">
        <f>_xlfn.IFNA(INDEX('Inputs - Actual'!$I$8:$O$158,MATCH($A68,'Inputs - Actual'!$A$8:$A$158,0),MATCH(K$6,'Inputs - Actual'!$I$6:$O$6,0))-INDEX('Inputs - Allowed'!$V$8:$AB$158,MATCH($A68,'Inputs - Allowed'!$A$8:$A$158,0),MATCH(K$6,'Inputs - Allowed'!$V$6:$AB$6,0)),0)</f>
        <v>0</v>
      </c>
      <c r="L68" s="59">
        <f>IF('Inputs - Allowed'!I68="Y", 0, IF(I68="Y",MIN(0,K68),MIN(0,K68*J68*10^-6)))</f>
        <v>0</v>
      </c>
      <c r="M68" s="116">
        <f>_xlfn.IFNA(INDEX('Inputs - Allowed'!$AI$8:$AT$250,MATCH('PCD non-delivery'!$A68,'Inputs - Allowed'!$A$8:$A$250,0),MATCH('PCD non-delivery'!M$6,'Inputs - Allowed'!$AI$6:$AT$6,0)),0)</f>
        <v>0</v>
      </c>
      <c r="N68" s="116">
        <f>_xlfn.IFNA(INDEX('Inputs - Allowed'!$AI$8:$AT$250,MATCH('PCD non-delivery'!$A68,'Inputs - Allowed'!$A$8:$A$250,0),MATCH('PCD non-delivery'!N$6,'Inputs - Allowed'!$AI$6:$AT$6,0)),0)</f>
        <v>0</v>
      </c>
      <c r="O68" s="116">
        <f>_xlfn.IFNA(INDEX('Inputs - Allowed'!$AI$8:$AT$250,MATCH('PCD non-delivery'!$A68,'Inputs - Allowed'!$A$8:$A$250,0),MATCH('PCD non-delivery'!O$6,'Inputs - Allowed'!$AI$6:$AT$6,0)),0)</f>
        <v>0</v>
      </c>
      <c r="P68" s="116">
        <f>_xlfn.IFNA(INDEX('Inputs - Allowed'!$AI$8:$AT$250,MATCH('PCD non-delivery'!$A68,'Inputs - Allowed'!$A$8:$A$250,0),MATCH('PCD non-delivery'!P$6,'Inputs - Allowed'!$AI$6:$AT$6,0)),0)</f>
        <v>0</v>
      </c>
      <c r="Q68" s="116">
        <f>_xlfn.IFNA(INDEX('Inputs - Allowed'!$AI$8:$AT$250,MATCH('PCD non-delivery'!$A68,'Inputs - Allowed'!$A$8:$A$250,0),MATCH('PCD non-delivery'!Q$6,'Inputs - Allowed'!$AI$6:$AT$6,0)),0)</f>
        <v>0</v>
      </c>
      <c r="R68" s="116">
        <f>_xlfn.IFNA(INDEX('Inputs - Allowed'!$AI$8:$AT$250,MATCH('PCD non-delivery'!$A68,'Inputs - Allowed'!$A$8:$A$250,0),MATCH('PCD non-delivery'!R$6,'Inputs - Allowed'!$AI$6:$AT$6,0)),0)</f>
        <v>0</v>
      </c>
      <c r="S68" s="116">
        <f>_xlfn.IFNA(INDEX('Inputs - Allowed'!$AI$8:$AT$250,MATCH('PCD non-delivery'!$A68,'Inputs - Allowed'!$A$8:$A$250,0),MATCH('PCD non-delivery'!S$6,'Inputs - Allowed'!$AI$6:$AT$6,0)),0)</f>
        <v>0</v>
      </c>
      <c r="T68" s="116">
        <f>_xlfn.IFNA(INDEX('Inputs - Allowed'!$AI$8:$AT$250,MATCH('PCD non-delivery'!$A68,'Inputs - Allowed'!$A$8:$A$250,0),MATCH('PCD non-delivery'!T$6,'Inputs - Allowed'!$AI$6:$AT$6,0)),0)</f>
        <v>0</v>
      </c>
      <c r="U68" s="116">
        <f>_xlfn.IFNA(INDEX('Inputs - Allowed'!$AI$8:$AT$250,MATCH('PCD non-delivery'!$A68,'Inputs - Allowed'!$A$8:$A$250,0),MATCH('PCD non-delivery'!U$6,'Inputs - Allowed'!$AI$6:$AT$6,0)),0)</f>
        <v>0</v>
      </c>
      <c r="V68" s="116">
        <f>_xlfn.IFNA(INDEX('Inputs - Allowed'!$AI$8:$AT$250,MATCH('PCD non-delivery'!$A68,'Inputs - Allowed'!$A$8:$A$250,0),MATCH('PCD non-delivery'!V$6,'Inputs - Allowed'!$AI$6:$AT$6,0)),0)</f>
        <v>0</v>
      </c>
      <c r="W68" s="116">
        <f>_xlfn.IFNA(INDEX('Inputs - Allowed'!$AI$8:$AT$250,MATCH('PCD non-delivery'!$A68,'Inputs - Allowed'!$A$8:$A$250,0),MATCH('PCD non-delivery'!W$6,'Inputs - Allowed'!$AI$6:$AT$6,0)),0)</f>
        <v>0</v>
      </c>
      <c r="X68" s="116">
        <f>_xlfn.IFNA(INDEX('Inputs - Allowed'!$AI$8:$AT$250,MATCH('PCD non-delivery'!$A68,'Inputs - Allowed'!$A$8:$A$250,0),MATCH('PCD non-delivery'!X$6,'Inputs - Allowed'!$AI$6:$AT$6,0)),0)</f>
        <v>0</v>
      </c>
      <c r="Z68" s="76"/>
      <c r="AA68" s="76"/>
      <c r="AB68" s="116">
        <f t="shared" si="4"/>
        <v>0</v>
      </c>
      <c r="AC68" s="116">
        <f t="shared" si="0"/>
        <v>0</v>
      </c>
      <c r="AD68" s="116">
        <f t="shared" si="1"/>
        <v>0</v>
      </c>
      <c r="AE68" s="116">
        <f t="shared" si="2"/>
        <v>0</v>
      </c>
      <c r="AF68" s="116">
        <f t="shared" si="5"/>
        <v>0</v>
      </c>
      <c r="AG68" s="76"/>
      <c r="AH68" s="76"/>
      <c r="AI68" s="76"/>
      <c r="AJ68" s="76"/>
      <c r="AK68" s="76"/>
    </row>
    <row r="69" spans="1:37">
      <c r="A69" s="6"/>
      <c r="B69" s="36"/>
      <c r="C69" s="36"/>
      <c r="D69" s="36"/>
      <c r="E69" s="36">
        <f>_xlfn.IFNA(INDEX('Inputs - Allowed'!$B$8:$AH$250,MATCH('PCD non-delivery'!$A69,'Inputs - Allowed'!$A$8:$A$250,0),MATCH('PCD non-delivery'!E$6,'Inputs - Allowed'!$B$6:$AY$6,0)),0)</f>
        <v>0</v>
      </c>
      <c r="F69" s="36">
        <f>_xlfn.IFNA(INDEX('Inputs - Allowed'!$B$8:$AH$250,MATCH('PCD non-delivery'!$A69,'Inputs - Allowed'!$A$8:$A$250,0),MATCH('PCD non-delivery'!F$6,'Inputs - Allowed'!$B$6:$AY$6,0)),0)</f>
        <v>0</v>
      </c>
      <c r="G69" s="36">
        <f>_xlfn.IFNA(INDEX('Inputs - Allowed'!$B$8:$AH$250,MATCH('PCD non-delivery'!$A69,'Inputs - Allowed'!$A$8:$A$250,0),MATCH('PCD non-delivery'!G$6,'Inputs - Allowed'!$B$6:$AY$6,0)),0)</f>
        <v>0</v>
      </c>
      <c r="H69" s="36">
        <f>_xlfn.IFNA(INDEX('Inputs - Allowed'!$B$8:$AH$250,MATCH('PCD non-delivery'!$A69,'Inputs - Allowed'!$A$8:$A$250,0),MATCH('PCD non-delivery'!H$6,'Inputs - Allowed'!$B$6:$AY$6,0)),0)</f>
        <v>0</v>
      </c>
      <c r="I69" s="36">
        <f>_xlfn.IFNA(INDEX('Inputs - Allowed'!$B$8:$AH$250,MATCH('PCD non-delivery'!$A69,'Inputs - Allowed'!$A$8:$A$250,0),MATCH('PCD non-delivery'!I$6,'Inputs - Allowed'!$B$6:$AY$6,0)),0)</f>
        <v>0</v>
      </c>
      <c r="J69" s="65">
        <f>IF(I69="N",0,_xlfn.IFNA(INDEX('Inputs - Allowed'!$B$8:$AH$250,MATCH('PCD non-delivery'!$A69,'Inputs - Allowed'!$A$8:$A$250,0),MATCH('PCD non-delivery'!J$6,'Inputs - Allowed'!$B$6:$AY$6,0)),0))</f>
        <v>0</v>
      </c>
      <c r="K69" s="36">
        <f>_xlfn.IFNA(INDEX('Inputs - Actual'!$I$8:$O$158,MATCH($A69,'Inputs - Actual'!$A$8:$A$158,0),MATCH(K$6,'Inputs - Actual'!$I$6:$O$6,0))-INDEX('Inputs - Allowed'!$V$8:$AB$158,MATCH($A69,'Inputs - Allowed'!$A$8:$A$158,0),MATCH(K$6,'Inputs - Allowed'!$V$6:$AB$6,0)),0)</f>
        <v>0</v>
      </c>
      <c r="L69" s="59">
        <f>IF('Inputs - Allowed'!I69="Y", 0, IF(I69="Y",MIN(0,K69),MIN(0,K69*J69*10^-6)))</f>
        <v>0</v>
      </c>
      <c r="M69" s="116">
        <f>_xlfn.IFNA(INDEX('Inputs - Allowed'!$AI$8:$AT$250,MATCH('PCD non-delivery'!$A69,'Inputs - Allowed'!$A$8:$A$250,0),MATCH('PCD non-delivery'!M$6,'Inputs - Allowed'!$AI$6:$AT$6,0)),0)</f>
        <v>0</v>
      </c>
      <c r="N69" s="116">
        <f>_xlfn.IFNA(INDEX('Inputs - Allowed'!$AI$8:$AT$250,MATCH('PCD non-delivery'!$A69,'Inputs - Allowed'!$A$8:$A$250,0),MATCH('PCD non-delivery'!N$6,'Inputs - Allowed'!$AI$6:$AT$6,0)),0)</f>
        <v>0</v>
      </c>
      <c r="O69" s="116">
        <f>_xlfn.IFNA(INDEX('Inputs - Allowed'!$AI$8:$AT$250,MATCH('PCD non-delivery'!$A69,'Inputs - Allowed'!$A$8:$A$250,0),MATCH('PCD non-delivery'!O$6,'Inputs - Allowed'!$AI$6:$AT$6,0)),0)</f>
        <v>0</v>
      </c>
      <c r="P69" s="116">
        <f>_xlfn.IFNA(INDEX('Inputs - Allowed'!$AI$8:$AT$250,MATCH('PCD non-delivery'!$A69,'Inputs - Allowed'!$A$8:$A$250,0),MATCH('PCD non-delivery'!P$6,'Inputs - Allowed'!$AI$6:$AT$6,0)),0)</f>
        <v>0</v>
      </c>
      <c r="Q69" s="116">
        <f>_xlfn.IFNA(INDEX('Inputs - Allowed'!$AI$8:$AT$250,MATCH('PCD non-delivery'!$A69,'Inputs - Allowed'!$A$8:$A$250,0),MATCH('PCD non-delivery'!Q$6,'Inputs - Allowed'!$AI$6:$AT$6,0)),0)</f>
        <v>0</v>
      </c>
      <c r="R69" s="116">
        <f>_xlfn.IFNA(INDEX('Inputs - Allowed'!$AI$8:$AT$250,MATCH('PCD non-delivery'!$A69,'Inputs - Allowed'!$A$8:$A$250,0),MATCH('PCD non-delivery'!R$6,'Inputs - Allowed'!$AI$6:$AT$6,0)),0)</f>
        <v>0</v>
      </c>
      <c r="S69" s="116">
        <f>_xlfn.IFNA(INDEX('Inputs - Allowed'!$AI$8:$AT$250,MATCH('PCD non-delivery'!$A69,'Inputs - Allowed'!$A$8:$A$250,0),MATCH('PCD non-delivery'!S$6,'Inputs - Allowed'!$AI$6:$AT$6,0)),0)</f>
        <v>0</v>
      </c>
      <c r="T69" s="116">
        <f>_xlfn.IFNA(INDEX('Inputs - Allowed'!$AI$8:$AT$250,MATCH('PCD non-delivery'!$A69,'Inputs - Allowed'!$A$8:$A$250,0),MATCH('PCD non-delivery'!T$6,'Inputs - Allowed'!$AI$6:$AT$6,0)),0)</f>
        <v>0</v>
      </c>
      <c r="U69" s="116">
        <f>_xlfn.IFNA(INDEX('Inputs - Allowed'!$AI$8:$AT$250,MATCH('PCD non-delivery'!$A69,'Inputs - Allowed'!$A$8:$A$250,0),MATCH('PCD non-delivery'!U$6,'Inputs - Allowed'!$AI$6:$AT$6,0)),0)</f>
        <v>0</v>
      </c>
      <c r="V69" s="116">
        <f>_xlfn.IFNA(INDEX('Inputs - Allowed'!$AI$8:$AT$250,MATCH('PCD non-delivery'!$A69,'Inputs - Allowed'!$A$8:$A$250,0),MATCH('PCD non-delivery'!V$6,'Inputs - Allowed'!$AI$6:$AT$6,0)),0)</f>
        <v>0</v>
      </c>
      <c r="W69" s="116">
        <f>_xlfn.IFNA(INDEX('Inputs - Allowed'!$AI$8:$AT$250,MATCH('PCD non-delivery'!$A69,'Inputs - Allowed'!$A$8:$A$250,0),MATCH('PCD non-delivery'!W$6,'Inputs - Allowed'!$AI$6:$AT$6,0)),0)</f>
        <v>0</v>
      </c>
      <c r="X69" s="116">
        <f>_xlfn.IFNA(INDEX('Inputs - Allowed'!$AI$8:$AT$250,MATCH('PCD non-delivery'!$A69,'Inputs - Allowed'!$A$8:$A$250,0),MATCH('PCD non-delivery'!X$6,'Inputs - Allowed'!$AI$6:$AT$6,0)),0)</f>
        <v>0</v>
      </c>
      <c r="Z69" s="76"/>
      <c r="AA69" s="76"/>
      <c r="AB69" s="116">
        <f t="shared" si="4"/>
        <v>0</v>
      </c>
      <c r="AC69" s="116">
        <f t="shared" si="0"/>
        <v>0</v>
      </c>
      <c r="AD69" s="116">
        <f t="shared" si="1"/>
        <v>0</v>
      </c>
      <c r="AE69" s="116">
        <f t="shared" si="2"/>
        <v>0</v>
      </c>
      <c r="AF69" s="116">
        <f t="shared" si="5"/>
        <v>0</v>
      </c>
      <c r="AG69" s="76"/>
      <c r="AH69" s="76"/>
      <c r="AI69" s="76"/>
      <c r="AJ69" s="76"/>
      <c r="AK69" s="76"/>
    </row>
    <row r="70" spans="1:37">
      <c r="A70" s="6"/>
      <c r="B70" s="36"/>
      <c r="C70" s="36"/>
      <c r="D70" s="36"/>
      <c r="E70" s="36">
        <f>_xlfn.IFNA(INDEX('Inputs - Allowed'!$B$8:$AH$250,MATCH('PCD non-delivery'!$A70,'Inputs - Allowed'!$A$8:$A$250,0),MATCH('PCD non-delivery'!E$6,'Inputs - Allowed'!$B$6:$AY$6,0)),0)</f>
        <v>0</v>
      </c>
      <c r="F70" s="36">
        <f>_xlfn.IFNA(INDEX('Inputs - Allowed'!$B$8:$AH$250,MATCH('PCD non-delivery'!$A70,'Inputs - Allowed'!$A$8:$A$250,0),MATCH('PCD non-delivery'!F$6,'Inputs - Allowed'!$B$6:$AY$6,0)),0)</f>
        <v>0</v>
      </c>
      <c r="G70" s="36">
        <f>_xlfn.IFNA(INDEX('Inputs - Allowed'!$B$8:$AH$250,MATCH('PCD non-delivery'!$A70,'Inputs - Allowed'!$A$8:$A$250,0),MATCH('PCD non-delivery'!G$6,'Inputs - Allowed'!$B$6:$AY$6,0)),0)</f>
        <v>0</v>
      </c>
      <c r="H70" s="36">
        <f>_xlfn.IFNA(INDEX('Inputs - Allowed'!$B$8:$AH$250,MATCH('PCD non-delivery'!$A70,'Inputs - Allowed'!$A$8:$A$250,0),MATCH('PCD non-delivery'!H$6,'Inputs - Allowed'!$B$6:$AY$6,0)),0)</f>
        <v>0</v>
      </c>
      <c r="I70" s="36">
        <f>_xlfn.IFNA(INDEX('Inputs - Allowed'!$B$8:$AH$250,MATCH('PCD non-delivery'!$A70,'Inputs - Allowed'!$A$8:$A$250,0),MATCH('PCD non-delivery'!I$6,'Inputs - Allowed'!$B$6:$AY$6,0)),0)</f>
        <v>0</v>
      </c>
      <c r="J70" s="65">
        <f>IF(I70="N",0,_xlfn.IFNA(INDEX('Inputs - Allowed'!$B$8:$AH$250,MATCH('PCD non-delivery'!$A70,'Inputs - Allowed'!$A$8:$A$250,0),MATCH('PCD non-delivery'!J$6,'Inputs - Allowed'!$B$6:$AY$6,0)),0))</f>
        <v>0</v>
      </c>
      <c r="K70" s="36">
        <f>_xlfn.IFNA(INDEX('Inputs - Actual'!$I$8:$O$158,MATCH($A70,'Inputs - Actual'!$A$8:$A$158,0),MATCH(K$6,'Inputs - Actual'!$I$6:$O$6,0))-INDEX('Inputs - Allowed'!$V$8:$AB$158,MATCH($A70,'Inputs - Allowed'!$A$8:$A$158,0),MATCH(K$6,'Inputs - Allowed'!$V$6:$AB$6,0)),0)</f>
        <v>0</v>
      </c>
      <c r="L70" s="59">
        <f>IF('Inputs - Allowed'!I70="Y", 0, IF(I70="Y",MIN(0,K70),MIN(0,K70*J70*10^-6)))</f>
        <v>0</v>
      </c>
      <c r="M70" s="116">
        <f>_xlfn.IFNA(INDEX('Inputs - Allowed'!$AI$8:$AT$250,MATCH('PCD non-delivery'!$A70,'Inputs - Allowed'!$A$8:$A$250,0),MATCH('PCD non-delivery'!M$6,'Inputs - Allowed'!$AI$6:$AT$6,0)),0)</f>
        <v>0</v>
      </c>
      <c r="N70" s="116">
        <f>_xlfn.IFNA(INDEX('Inputs - Allowed'!$AI$8:$AT$250,MATCH('PCD non-delivery'!$A70,'Inputs - Allowed'!$A$8:$A$250,0),MATCH('PCD non-delivery'!N$6,'Inputs - Allowed'!$AI$6:$AT$6,0)),0)</f>
        <v>0</v>
      </c>
      <c r="O70" s="116">
        <f>_xlfn.IFNA(INDEX('Inputs - Allowed'!$AI$8:$AT$250,MATCH('PCD non-delivery'!$A70,'Inputs - Allowed'!$A$8:$A$250,0),MATCH('PCD non-delivery'!O$6,'Inputs - Allowed'!$AI$6:$AT$6,0)),0)</f>
        <v>0</v>
      </c>
      <c r="P70" s="116">
        <f>_xlfn.IFNA(INDEX('Inputs - Allowed'!$AI$8:$AT$250,MATCH('PCD non-delivery'!$A70,'Inputs - Allowed'!$A$8:$A$250,0),MATCH('PCD non-delivery'!P$6,'Inputs - Allowed'!$AI$6:$AT$6,0)),0)</f>
        <v>0</v>
      </c>
      <c r="Q70" s="116">
        <f>_xlfn.IFNA(INDEX('Inputs - Allowed'!$AI$8:$AT$250,MATCH('PCD non-delivery'!$A70,'Inputs - Allowed'!$A$8:$A$250,0),MATCH('PCD non-delivery'!Q$6,'Inputs - Allowed'!$AI$6:$AT$6,0)),0)</f>
        <v>0</v>
      </c>
      <c r="R70" s="116">
        <f>_xlfn.IFNA(INDEX('Inputs - Allowed'!$AI$8:$AT$250,MATCH('PCD non-delivery'!$A70,'Inputs - Allowed'!$A$8:$A$250,0),MATCH('PCD non-delivery'!R$6,'Inputs - Allowed'!$AI$6:$AT$6,0)),0)</f>
        <v>0</v>
      </c>
      <c r="S70" s="116">
        <f>_xlfn.IFNA(INDEX('Inputs - Allowed'!$AI$8:$AT$250,MATCH('PCD non-delivery'!$A70,'Inputs - Allowed'!$A$8:$A$250,0),MATCH('PCD non-delivery'!S$6,'Inputs - Allowed'!$AI$6:$AT$6,0)),0)</f>
        <v>0</v>
      </c>
      <c r="T70" s="116">
        <f>_xlfn.IFNA(INDEX('Inputs - Allowed'!$AI$8:$AT$250,MATCH('PCD non-delivery'!$A70,'Inputs - Allowed'!$A$8:$A$250,0),MATCH('PCD non-delivery'!T$6,'Inputs - Allowed'!$AI$6:$AT$6,0)),0)</f>
        <v>0</v>
      </c>
      <c r="U70" s="116">
        <f>_xlfn.IFNA(INDEX('Inputs - Allowed'!$AI$8:$AT$250,MATCH('PCD non-delivery'!$A70,'Inputs - Allowed'!$A$8:$A$250,0),MATCH('PCD non-delivery'!U$6,'Inputs - Allowed'!$AI$6:$AT$6,0)),0)</f>
        <v>0</v>
      </c>
      <c r="V70" s="116">
        <f>_xlfn.IFNA(INDEX('Inputs - Allowed'!$AI$8:$AT$250,MATCH('PCD non-delivery'!$A70,'Inputs - Allowed'!$A$8:$A$250,0),MATCH('PCD non-delivery'!V$6,'Inputs - Allowed'!$AI$6:$AT$6,0)),0)</f>
        <v>0</v>
      </c>
      <c r="W70" s="116">
        <f>_xlfn.IFNA(INDEX('Inputs - Allowed'!$AI$8:$AT$250,MATCH('PCD non-delivery'!$A70,'Inputs - Allowed'!$A$8:$A$250,0),MATCH('PCD non-delivery'!W$6,'Inputs - Allowed'!$AI$6:$AT$6,0)),0)</f>
        <v>0</v>
      </c>
      <c r="X70" s="116">
        <f>_xlfn.IFNA(INDEX('Inputs - Allowed'!$AI$8:$AT$250,MATCH('PCD non-delivery'!$A70,'Inputs - Allowed'!$A$8:$A$250,0),MATCH('PCD non-delivery'!X$6,'Inputs - Allowed'!$AI$6:$AT$6,0)),0)</f>
        <v>0</v>
      </c>
      <c r="Z70" s="76"/>
      <c r="AA70" s="76"/>
      <c r="AB70" s="116">
        <f t="shared" si="4"/>
        <v>0</v>
      </c>
      <c r="AC70" s="116">
        <f t="shared" si="0"/>
        <v>0</v>
      </c>
      <c r="AD70" s="116">
        <f t="shared" si="1"/>
        <v>0</v>
      </c>
      <c r="AE70" s="116">
        <f t="shared" si="2"/>
        <v>0</v>
      </c>
      <c r="AF70" s="116">
        <f t="shared" si="5"/>
        <v>0</v>
      </c>
      <c r="AG70" s="76"/>
      <c r="AH70" s="76"/>
      <c r="AI70" s="76"/>
      <c r="AJ70" s="76"/>
      <c r="AK70" s="76"/>
    </row>
    <row r="71" spans="1:37">
      <c r="A71" s="6"/>
      <c r="B71" s="36"/>
      <c r="C71" s="36"/>
      <c r="D71" s="36"/>
      <c r="E71" s="36">
        <f>_xlfn.IFNA(INDEX('Inputs - Allowed'!$B$8:$AH$250,MATCH('PCD non-delivery'!$A71,'Inputs - Allowed'!$A$8:$A$250,0),MATCH('PCD non-delivery'!E$6,'Inputs - Allowed'!$B$6:$AY$6,0)),0)</f>
        <v>0</v>
      </c>
      <c r="F71" s="36">
        <f>_xlfn.IFNA(INDEX('Inputs - Allowed'!$B$8:$AH$250,MATCH('PCD non-delivery'!$A71,'Inputs - Allowed'!$A$8:$A$250,0),MATCH('PCD non-delivery'!F$6,'Inputs - Allowed'!$B$6:$AY$6,0)),0)</f>
        <v>0</v>
      </c>
      <c r="G71" s="36">
        <f>_xlfn.IFNA(INDEX('Inputs - Allowed'!$B$8:$AH$250,MATCH('PCD non-delivery'!$A71,'Inputs - Allowed'!$A$8:$A$250,0),MATCH('PCD non-delivery'!G$6,'Inputs - Allowed'!$B$6:$AY$6,0)),0)</f>
        <v>0</v>
      </c>
      <c r="H71" s="36">
        <f>_xlfn.IFNA(INDEX('Inputs - Allowed'!$B$8:$AH$250,MATCH('PCD non-delivery'!$A71,'Inputs - Allowed'!$A$8:$A$250,0),MATCH('PCD non-delivery'!H$6,'Inputs - Allowed'!$B$6:$AY$6,0)),0)</f>
        <v>0</v>
      </c>
      <c r="I71" s="36">
        <f>_xlfn.IFNA(INDEX('Inputs - Allowed'!$B$8:$AH$250,MATCH('PCD non-delivery'!$A71,'Inputs - Allowed'!$A$8:$A$250,0),MATCH('PCD non-delivery'!I$6,'Inputs - Allowed'!$B$6:$AY$6,0)),0)</f>
        <v>0</v>
      </c>
      <c r="J71" s="65">
        <f>IF(I71="N",0,_xlfn.IFNA(INDEX('Inputs - Allowed'!$B$8:$AH$250,MATCH('PCD non-delivery'!$A71,'Inputs - Allowed'!$A$8:$A$250,0),MATCH('PCD non-delivery'!J$6,'Inputs - Allowed'!$B$6:$AY$6,0)),0))</f>
        <v>0</v>
      </c>
      <c r="K71" s="36">
        <f>_xlfn.IFNA(INDEX('Inputs - Actual'!$I$8:$O$158,MATCH($A71,'Inputs - Actual'!$A$8:$A$158,0),MATCH(K$6,'Inputs - Actual'!$I$6:$O$6,0))-INDEX('Inputs - Allowed'!$V$8:$AB$158,MATCH($A71,'Inputs - Allowed'!$A$8:$A$158,0),MATCH(K$6,'Inputs - Allowed'!$V$6:$AB$6,0)),0)</f>
        <v>0</v>
      </c>
      <c r="L71" s="59">
        <f>IF('Inputs - Allowed'!I71="Y", 0, IF(I71="Y",MIN(0,K71),MIN(0,K71*J71*10^-6)))</f>
        <v>0</v>
      </c>
      <c r="M71" s="116">
        <f>_xlfn.IFNA(INDEX('Inputs - Allowed'!$AI$8:$AT$250,MATCH('PCD non-delivery'!$A71,'Inputs - Allowed'!$A$8:$A$250,0),MATCH('PCD non-delivery'!M$6,'Inputs - Allowed'!$AI$6:$AT$6,0)),0)</f>
        <v>0</v>
      </c>
      <c r="N71" s="116">
        <f>_xlfn.IFNA(INDEX('Inputs - Allowed'!$AI$8:$AT$250,MATCH('PCD non-delivery'!$A71,'Inputs - Allowed'!$A$8:$A$250,0),MATCH('PCD non-delivery'!N$6,'Inputs - Allowed'!$AI$6:$AT$6,0)),0)</f>
        <v>0</v>
      </c>
      <c r="O71" s="116">
        <f>_xlfn.IFNA(INDEX('Inputs - Allowed'!$AI$8:$AT$250,MATCH('PCD non-delivery'!$A71,'Inputs - Allowed'!$A$8:$A$250,0),MATCH('PCD non-delivery'!O$6,'Inputs - Allowed'!$AI$6:$AT$6,0)),0)</f>
        <v>0</v>
      </c>
      <c r="P71" s="116">
        <f>_xlfn.IFNA(INDEX('Inputs - Allowed'!$AI$8:$AT$250,MATCH('PCD non-delivery'!$A71,'Inputs - Allowed'!$A$8:$A$250,0),MATCH('PCD non-delivery'!P$6,'Inputs - Allowed'!$AI$6:$AT$6,0)),0)</f>
        <v>0</v>
      </c>
      <c r="Q71" s="116">
        <f>_xlfn.IFNA(INDEX('Inputs - Allowed'!$AI$8:$AT$250,MATCH('PCD non-delivery'!$A71,'Inputs - Allowed'!$A$8:$A$250,0),MATCH('PCD non-delivery'!Q$6,'Inputs - Allowed'!$AI$6:$AT$6,0)),0)</f>
        <v>0</v>
      </c>
      <c r="R71" s="116">
        <f>_xlfn.IFNA(INDEX('Inputs - Allowed'!$AI$8:$AT$250,MATCH('PCD non-delivery'!$A71,'Inputs - Allowed'!$A$8:$A$250,0),MATCH('PCD non-delivery'!R$6,'Inputs - Allowed'!$AI$6:$AT$6,0)),0)</f>
        <v>0</v>
      </c>
      <c r="S71" s="116">
        <f>_xlfn.IFNA(INDEX('Inputs - Allowed'!$AI$8:$AT$250,MATCH('PCD non-delivery'!$A71,'Inputs - Allowed'!$A$8:$A$250,0),MATCH('PCD non-delivery'!S$6,'Inputs - Allowed'!$AI$6:$AT$6,0)),0)</f>
        <v>0</v>
      </c>
      <c r="T71" s="116">
        <f>_xlfn.IFNA(INDEX('Inputs - Allowed'!$AI$8:$AT$250,MATCH('PCD non-delivery'!$A71,'Inputs - Allowed'!$A$8:$A$250,0),MATCH('PCD non-delivery'!T$6,'Inputs - Allowed'!$AI$6:$AT$6,0)),0)</f>
        <v>0</v>
      </c>
      <c r="U71" s="116">
        <f>_xlfn.IFNA(INDEX('Inputs - Allowed'!$AI$8:$AT$250,MATCH('PCD non-delivery'!$A71,'Inputs - Allowed'!$A$8:$A$250,0),MATCH('PCD non-delivery'!U$6,'Inputs - Allowed'!$AI$6:$AT$6,0)),0)</f>
        <v>0</v>
      </c>
      <c r="V71" s="116">
        <f>_xlfn.IFNA(INDEX('Inputs - Allowed'!$AI$8:$AT$250,MATCH('PCD non-delivery'!$A71,'Inputs - Allowed'!$A$8:$A$250,0),MATCH('PCD non-delivery'!V$6,'Inputs - Allowed'!$AI$6:$AT$6,0)),0)</f>
        <v>0</v>
      </c>
      <c r="W71" s="116">
        <f>_xlfn.IFNA(INDEX('Inputs - Allowed'!$AI$8:$AT$250,MATCH('PCD non-delivery'!$A71,'Inputs - Allowed'!$A$8:$A$250,0),MATCH('PCD non-delivery'!W$6,'Inputs - Allowed'!$AI$6:$AT$6,0)),0)</f>
        <v>0</v>
      </c>
      <c r="X71" s="116">
        <f>_xlfn.IFNA(INDEX('Inputs - Allowed'!$AI$8:$AT$250,MATCH('PCD non-delivery'!$A71,'Inputs - Allowed'!$A$8:$A$250,0),MATCH('PCD non-delivery'!X$6,'Inputs - Allowed'!$AI$6:$AT$6,0)),0)</f>
        <v>0</v>
      </c>
      <c r="Z71" s="76"/>
      <c r="AA71" s="76"/>
      <c r="AB71" s="116">
        <f t="shared" si="4"/>
        <v>0</v>
      </c>
      <c r="AC71" s="116">
        <f t="shared" si="0"/>
        <v>0</v>
      </c>
      <c r="AD71" s="116">
        <f t="shared" si="1"/>
        <v>0</v>
      </c>
      <c r="AE71" s="116">
        <f t="shared" si="2"/>
        <v>0</v>
      </c>
      <c r="AF71" s="116">
        <f t="shared" si="5"/>
        <v>0</v>
      </c>
      <c r="AG71" s="76"/>
      <c r="AH71" s="76"/>
      <c r="AI71" s="76"/>
      <c r="AJ71" s="76"/>
      <c r="AK71" s="76"/>
    </row>
    <row r="72" spans="1:37">
      <c r="A72" s="6"/>
      <c r="B72" s="36"/>
      <c r="C72" s="36"/>
      <c r="D72" s="36"/>
      <c r="E72" s="36">
        <f>_xlfn.IFNA(INDEX('Inputs - Allowed'!$B$8:$AH$250,MATCH('PCD non-delivery'!$A72,'Inputs - Allowed'!$A$8:$A$250,0),MATCH('PCD non-delivery'!E$6,'Inputs - Allowed'!$B$6:$AY$6,0)),0)</f>
        <v>0</v>
      </c>
      <c r="F72" s="36">
        <f>_xlfn.IFNA(INDEX('Inputs - Allowed'!$B$8:$AH$250,MATCH('PCD non-delivery'!$A72,'Inputs - Allowed'!$A$8:$A$250,0),MATCH('PCD non-delivery'!F$6,'Inputs - Allowed'!$B$6:$AY$6,0)),0)</f>
        <v>0</v>
      </c>
      <c r="G72" s="36">
        <f>_xlfn.IFNA(INDEX('Inputs - Allowed'!$B$8:$AH$250,MATCH('PCD non-delivery'!$A72,'Inputs - Allowed'!$A$8:$A$250,0),MATCH('PCD non-delivery'!G$6,'Inputs - Allowed'!$B$6:$AY$6,0)),0)</f>
        <v>0</v>
      </c>
      <c r="H72" s="36">
        <f>_xlfn.IFNA(INDEX('Inputs - Allowed'!$B$8:$AH$250,MATCH('PCD non-delivery'!$A72,'Inputs - Allowed'!$A$8:$A$250,0),MATCH('PCD non-delivery'!H$6,'Inputs - Allowed'!$B$6:$AY$6,0)),0)</f>
        <v>0</v>
      </c>
      <c r="I72" s="36">
        <f>_xlfn.IFNA(INDEX('Inputs - Allowed'!$B$8:$AH$250,MATCH('PCD non-delivery'!$A72,'Inputs - Allowed'!$A$8:$A$250,0),MATCH('PCD non-delivery'!I$6,'Inputs - Allowed'!$B$6:$AY$6,0)),0)</f>
        <v>0</v>
      </c>
      <c r="J72" s="65">
        <f>IF(I72="N",0,_xlfn.IFNA(INDEX('Inputs - Allowed'!$B$8:$AH$250,MATCH('PCD non-delivery'!$A72,'Inputs - Allowed'!$A$8:$A$250,0),MATCH('PCD non-delivery'!J$6,'Inputs - Allowed'!$B$6:$AY$6,0)),0))</f>
        <v>0</v>
      </c>
      <c r="K72" s="36">
        <f>_xlfn.IFNA(INDEX('Inputs - Actual'!$I$8:$O$158,MATCH($A72,'Inputs - Actual'!$A$8:$A$158,0),MATCH(K$6,'Inputs - Actual'!$I$6:$O$6,0))-INDEX('Inputs - Allowed'!$V$8:$AB$158,MATCH($A72,'Inputs - Allowed'!$A$8:$A$158,0),MATCH(K$6,'Inputs - Allowed'!$V$6:$AB$6,0)),0)</f>
        <v>0</v>
      </c>
      <c r="L72" s="59">
        <f>IF('Inputs - Allowed'!I72="Y", 0, IF(I72="Y",MIN(0,K72),MIN(0,K72*J72*10^-6)))</f>
        <v>0</v>
      </c>
      <c r="M72" s="116">
        <f>_xlfn.IFNA(INDEX('Inputs - Allowed'!$AI$8:$AT$250,MATCH('PCD non-delivery'!$A72,'Inputs - Allowed'!$A$8:$A$250,0),MATCH('PCD non-delivery'!M$6,'Inputs - Allowed'!$AI$6:$AT$6,0)),0)</f>
        <v>0</v>
      </c>
      <c r="N72" s="116">
        <f>_xlfn.IFNA(INDEX('Inputs - Allowed'!$AI$8:$AT$250,MATCH('PCD non-delivery'!$A72,'Inputs - Allowed'!$A$8:$A$250,0),MATCH('PCD non-delivery'!N$6,'Inputs - Allowed'!$AI$6:$AT$6,0)),0)</f>
        <v>0</v>
      </c>
      <c r="O72" s="116">
        <f>_xlfn.IFNA(INDEX('Inputs - Allowed'!$AI$8:$AT$250,MATCH('PCD non-delivery'!$A72,'Inputs - Allowed'!$A$8:$A$250,0),MATCH('PCD non-delivery'!O$6,'Inputs - Allowed'!$AI$6:$AT$6,0)),0)</f>
        <v>0</v>
      </c>
      <c r="P72" s="116">
        <f>_xlfn.IFNA(INDEX('Inputs - Allowed'!$AI$8:$AT$250,MATCH('PCD non-delivery'!$A72,'Inputs - Allowed'!$A$8:$A$250,0),MATCH('PCD non-delivery'!P$6,'Inputs - Allowed'!$AI$6:$AT$6,0)),0)</f>
        <v>0</v>
      </c>
      <c r="Q72" s="116">
        <f>_xlfn.IFNA(INDEX('Inputs - Allowed'!$AI$8:$AT$250,MATCH('PCD non-delivery'!$A72,'Inputs - Allowed'!$A$8:$A$250,0),MATCH('PCD non-delivery'!Q$6,'Inputs - Allowed'!$AI$6:$AT$6,0)),0)</f>
        <v>0</v>
      </c>
      <c r="R72" s="116">
        <f>_xlfn.IFNA(INDEX('Inputs - Allowed'!$AI$8:$AT$250,MATCH('PCD non-delivery'!$A72,'Inputs - Allowed'!$A$8:$A$250,0),MATCH('PCD non-delivery'!R$6,'Inputs - Allowed'!$AI$6:$AT$6,0)),0)</f>
        <v>0</v>
      </c>
      <c r="S72" s="116">
        <f>_xlfn.IFNA(INDEX('Inputs - Allowed'!$AI$8:$AT$250,MATCH('PCD non-delivery'!$A72,'Inputs - Allowed'!$A$8:$A$250,0),MATCH('PCD non-delivery'!S$6,'Inputs - Allowed'!$AI$6:$AT$6,0)),0)</f>
        <v>0</v>
      </c>
      <c r="T72" s="116">
        <f>_xlfn.IFNA(INDEX('Inputs - Allowed'!$AI$8:$AT$250,MATCH('PCD non-delivery'!$A72,'Inputs - Allowed'!$A$8:$A$250,0),MATCH('PCD non-delivery'!T$6,'Inputs - Allowed'!$AI$6:$AT$6,0)),0)</f>
        <v>0</v>
      </c>
      <c r="U72" s="116">
        <f>_xlfn.IFNA(INDEX('Inputs - Allowed'!$AI$8:$AT$250,MATCH('PCD non-delivery'!$A72,'Inputs - Allowed'!$A$8:$A$250,0),MATCH('PCD non-delivery'!U$6,'Inputs - Allowed'!$AI$6:$AT$6,0)),0)</f>
        <v>0</v>
      </c>
      <c r="V72" s="116">
        <f>_xlfn.IFNA(INDEX('Inputs - Allowed'!$AI$8:$AT$250,MATCH('PCD non-delivery'!$A72,'Inputs - Allowed'!$A$8:$A$250,0),MATCH('PCD non-delivery'!V$6,'Inputs - Allowed'!$AI$6:$AT$6,0)),0)</f>
        <v>0</v>
      </c>
      <c r="W72" s="116">
        <f>_xlfn.IFNA(INDEX('Inputs - Allowed'!$AI$8:$AT$250,MATCH('PCD non-delivery'!$A72,'Inputs - Allowed'!$A$8:$A$250,0),MATCH('PCD non-delivery'!W$6,'Inputs - Allowed'!$AI$6:$AT$6,0)),0)</f>
        <v>0</v>
      </c>
      <c r="X72" s="116">
        <f>_xlfn.IFNA(INDEX('Inputs - Allowed'!$AI$8:$AT$250,MATCH('PCD non-delivery'!$A72,'Inputs - Allowed'!$A$8:$A$250,0),MATCH('PCD non-delivery'!X$6,'Inputs - Allowed'!$AI$6:$AT$6,0)),0)</f>
        <v>0</v>
      </c>
      <c r="Z72" s="76"/>
      <c r="AA72" s="76"/>
      <c r="AB72" s="116">
        <f t="shared" si="4"/>
        <v>0</v>
      </c>
      <c r="AC72" s="116">
        <f t="shared" si="0"/>
        <v>0</v>
      </c>
      <c r="AD72" s="116">
        <f t="shared" si="1"/>
        <v>0</v>
      </c>
      <c r="AE72" s="116">
        <f t="shared" si="2"/>
        <v>0</v>
      </c>
      <c r="AF72" s="116">
        <f t="shared" si="5"/>
        <v>0</v>
      </c>
      <c r="AG72" s="76"/>
      <c r="AH72" s="76"/>
      <c r="AI72" s="76"/>
      <c r="AJ72" s="76"/>
      <c r="AK72" s="76"/>
    </row>
    <row r="73" spans="1:37">
      <c r="A73" s="6"/>
      <c r="B73" s="36"/>
      <c r="C73" s="36"/>
      <c r="D73" s="36"/>
      <c r="E73" s="36">
        <f>_xlfn.IFNA(INDEX('Inputs - Allowed'!$B$8:$AH$250,MATCH('PCD non-delivery'!$A73,'Inputs - Allowed'!$A$8:$A$250,0),MATCH('PCD non-delivery'!E$6,'Inputs - Allowed'!$B$6:$AY$6,0)),0)</f>
        <v>0</v>
      </c>
      <c r="F73" s="36">
        <f>_xlfn.IFNA(INDEX('Inputs - Allowed'!$B$8:$AH$250,MATCH('PCD non-delivery'!$A73,'Inputs - Allowed'!$A$8:$A$250,0),MATCH('PCD non-delivery'!F$6,'Inputs - Allowed'!$B$6:$AY$6,0)),0)</f>
        <v>0</v>
      </c>
      <c r="G73" s="36">
        <f>_xlfn.IFNA(INDEX('Inputs - Allowed'!$B$8:$AH$250,MATCH('PCD non-delivery'!$A73,'Inputs - Allowed'!$A$8:$A$250,0),MATCH('PCD non-delivery'!G$6,'Inputs - Allowed'!$B$6:$AY$6,0)),0)</f>
        <v>0</v>
      </c>
      <c r="H73" s="36">
        <f>_xlfn.IFNA(INDEX('Inputs - Allowed'!$B$8:$AH$250,MATCH('PCD non-delivery'!$A73,'Inputs - Allowed'!$A$8:$A$250,0),MATCH('PCD non-delivery'!H$6,'Inputs - Allowed'!$B$6:$AY$6,0)),0)</f>
        <v>0</v>
      </c>
      <c r="I73" s="36">
        <f>_xlfn.IFNA(INDEX('Inputs - Allowed'!$B$8:$AH$250,MATCH('PCD non-delivery'!$A73,'Inputs - Allowed'!$A$8:$A$250,0),MATCH('PCD non-delivery'!I$6,'Inputs - Allowed'!$B$6:$AY$6,0)),0)</f>
        <v>0</v>
      </c>
      <c r="J73" s="65">
        <f>IF(I73="N",0,_xlfn.IFNA(INDEX('Inputs - Allowed'!$B$8:$AH$250,MATCH('PCD non-delivery'!$A73,'Inputs - Allowed'!$A$8:$A$250,0),MATCH('PCD non-delivery'!J$6,'Inputs - Allowed'!$B$6:$AY$6,0)),0))</f>
        <v>0</v>
      </c>
      <c r="K73" s="36">
        <f>_xlfn.IFNA(INDEX('Inputs - Actual'!$I$8:$O$158,MATCH($A73,'Inputs - Actual'!$A$8:$A$158,0),MATCH(K$6,'Inputs - Actual'!$I$6:$O$6,0))-INDEX('Inputs - Allowed'!$V$8:$AB$158,MATCH($A73,'Inputs - Allowed'!$A$8:$A$158,0),MATCH(K$6,'Inputs - Allowed'!$V$6:$AB$6,0)),0)</f>
        <v>0</v>
      </c>
      <c r="L73" s="59">
        <f>IF('Inputs - Allowed'!I73="Y", 0, IF(I73="Y",MIN(0,K73),MIN(0,K73*J73*10^-6)))</f>
        <v>0</v>
      </c>
      <c r="M73" s="116">
        <f>_xlfn.IFNA(INDEX('Inputs - Allowed'!$AI$8:$AT$250,MATCH('PCD non-delivery'!$A73,'Inputs - Allowed'!$A$8:$A$250,0),MATCH('PCD non-delivery'!M$6,'Inputs - Allowed'!$AI$6:$AT$6,0)),0)</f>
        <v>0</v>
      </c>
      <c r="N73" s="116">
        <f>_xlfn.IFNA(INDEX('Inputs - Allowed'!$AI$8:$AT$250,MATCH('PCD non-delivery'!$A73,'Inputs - Allowed'!$A$8:$A$250,0),MATCH('PCD non-delivery'!N$6,'Inputs - Allowed'!$AI$6:$AT$6,0)),0)</f>
        <v>0</v>
      </c>
      <c r="O73" s="116">
        <f>_xlfn.IFNA(INDEX('Inputs - Allowed'!$AI$8:$AT$250,MATCH('PCD non-delivery'!$A73,'Inputs - Allowed'!$A$8:$A$250,0),MATCH('PCD non-delivery'!O$6,'Inputs - Allowed'!$AI$6:$AT$6,0)),0)</f>
        <v>0</v>
      </c>
      <c r="P73" s="116">
        <f>_xlfn.IFNA(INDEX('Inputs - Allowed'!$AI$8:$AT$250,MATCH('PCD non-delivery'!$A73,'Inputs - Allowed'!$A$8:$A$250,0),MATCH('PCD non-delivery'!P$6,'Inputs - Allowed'!$AI$6:$AT$6,0)),0)</f>
        <v>0</v>
      </c>
      <c r="Q73" s="116">
        <f>_xlfn.IFNA(INDEX('Inputs - Allowed'!$AI$8:$AT$250,MATCH('PCD non-delivery'!$A73,'Inputs - Allowed'!$A$8:$A$250,0),MATCH('PCD non-delivery'!Q$6,'Inputs - Allowed'!$AI$6:$AT$6,0)),0)</f>
        <v>0</v>
      </c>
      <c r="R73" s="116">
        <f>_xlfn.IFNA(INDEX('Inputs - Allowed'!$AI$8:$AT$250,MATCH('PCD non-delivery'!$A73,'Inputs - Allowed'!$A$8:$A$250,0),MATCH('PCD non-delivery'!R$6,'Inputs - Allowed'!$AI$6:$AT$6,0)),0)</f>
        <v>0</v>
      </c>
      <c r="S73" s="116">
        <f>_xlfn.IFNA(INDEX('Inputs - Allowed'!$AI$8:$AT$250,MATCH('PCD non-delivery'!$A73,'Inputs - Allowed'!$A$8:$A$250,0),MATCH('PCD non-delivery'!S$6,'Inputs - Allowed'!$AI$6:$AT$6,0)),0)</f>
        <v>0</v>
      </c>
      <c r="T73" s="116">
        <f>_xlfn.IFNA(INDEX('Inputs - Allowed'!$AI$8:$AT$250,MATCH('PCD non-delivery'!$A73,'Inputs - Allowed'!$A$8:$A$250,0),MATCH('PCD non-delivery'!T$6,'Inputs - Allowed'!$AI$6:$AT$6,0)),0)</f>
        <v>0</v>
      </c>
      <c r="U73" s="116">
        <f>_xlfn.IFNA(INDEX('Inputs - Allowed'!$AI$8:$AT$250,MATCH('PCD non-delivery'!$A73,'Inputs - Allowed'!$A$8:$A$250,0),MATCH('PCD non-delivery'!U$6,'Inputs - Allowed'!$AI$6:$AT$6,0)),0)</f>
        <v>0</v>
      </c>
      <c r="V73" s="116">
        <f>_xlfn.IFNA(INDEX('Inputs - Allowed'!$AI$8:$AT$250,MATCH('PCD non-delivery'!$A73,'Inputs - Allowed'!$A$8:$A$250,0),MATCH('PCD non-delivery'!V$6,'Inputs - Allowed'!$AI$6:$AT$6,0)),0)</f>
        <v>0</v>
      </c>
      <c r="W73" s="116">
        <f>_xlfn.IFNA(INDEX('Inputs - Allowed'!$AI$8:$AT$250,MATCH('PCD non-delivery'!$A73,'Inputs - Allowed'!$A$8:$A$250,0),MATCH('PCD non-delivery'!W$6,'Inputs - Allowed'!$AI$6:$AT$6,0)),0)</f>
        <v>0</v>
      </c>
      <c r="X73" s="116">
        <f>_xlfn.IFNA(INDEX('Inputs - Allowed'!$AI$8:$AT$250,MATCH('PCD non-delivery'!$A73,'Inputs - Allowed'!$A$8:$A$250,0),MATCH('PCD non-delivery'!X$6,'Inputs - Allowed'!$AI$6:$AT$6,0)),0)</f>
        <v>0</v>
      </c>
      <c r="Z73" s="76"/>
      <c r="AA73" s="76"/>
      <c r="AB73" s="116">
        <f t="shared" ref="AB73:AB136" si="6">$L73*IFERROR(SUM(M73:O73)/SUM($O73:$S73),0)</f>
        <v>0</v>
      </c>
      <c r="AC73" s="116">
        <f t="shared" ref="AC73:AC136" si="7">$L73*IFERROR(P73/SUM($O73:$S73),0)</f>
        <v>0</v>
      </c>
      <c r="AD73" s="116">
        <f t="shared" ref="AD73:AD136" si="8">$L73*IFERROR(Q73/SUM($O73:$S73),0)</f>
        <v>0</v>
      </c>
      <c r="AE73" s="116">
        <f t="shared" ref="AE73:AE136" si="9">$L73*IFERROR(R73/SUM($O73:$S73),0)</f>
        <v>0</v>
      </c>
      <c r="AF73" s="116">
        <f t="shared" ref="AF73:AF136" si="10">$L73*IFERROR(S73/SUM($O73:$S73),0)</f>
        <v>0</v>
      </c>
      <c r="AG73" s="76"/>
      <c r="AH73" s="76"/>
      <c r="AI73" s="76"/>
      <c r="AJ73" s="76"/>
      <c r="AK73" s="76"/>
    </row>
    <row r="74" spans="1:37">
      <c r="A74" s="6"/>
      <c r="B74" s="36"/>
      <c r="C74" s="36"/>
      <c r="D74" s="36"/>
      <c r="E74" s="36">
        <f>_xlfn.IFNA(INDEX('Inputs - Allowed'!$B$8:$AH$250,MATCH('PCD non-delivery'!$A74,'Inputs - Allowed'!$A$8:$A$250,0),MATCH('PCD non-delivery'!E$6,'Inputs - Allowed'!$B$6:$AY$6,0)),0)</f>
        <v>0</v>
      </c>
      <c r="F74" s="36">
        <f>_xlfn.IFNA(INDEX('Inputs - Allowed'!$B$8:$AH$250,MATCH('PCD non-delivery'!$A74,'Inputs - Allowed'!$A$8:$A$250,0),MATCH('PCD non-delivery'!F$6,'Inputs - Allowed'!$B$6:$AY$6,0)),0)</f>
        <v>0</v>
      </c>
      <c r="G74" s="36">
        <f>_xlfn.IFNA(INDEX('Inputs - Allowed'!$B$8:$AH$250,MATCH('PCD non-delivery'!$A74,'Inputs - Allowed'!$A$8:$A$250,0),MATCH('PCD non-delivery'!G$6,'Inputs - Allowed'!$B$6:$AY$6,0)),0)</f>
        <v>0</v>
      </c>
      <c r="H74" s="36">
        <f>_xlfn.IFNA(INDEX('Inputs - Allowed'!$B$8:$AH$250,MATCH('PCD non-delivery'!$A74,'Inputs - Allowed'!$A$8:$A$250,0),MATCH('PCD non-delivery'!H$6,'Inputs - Allowed'!$B$6:$AY$6,0)),0)</f>
        <v>0</v>
      </c>
      <c r="I74" s="36">
        <f>_xlfn.IFNA(INDEX('Inputs - Allowed'!$B$8:$AH$250,MATCH('PCD non-delivery'!$A74,'Inputs - Allowed'!$A$8:$A$250,0),MATCH('PCD non-delivery'!I$6,'Inputs - Allowed'!$B$6:$AY$6,0)),0)</f>
        <v>0</v>
      </c>
      <c r="J74" s="65">
        <f>IF(I74="N",0,_xlfn.IFNA(INDEX('Inputs - Allowed'!$B$8:$AH$250,MATCH('PCD non-delivery'!$A74,'Inputs - Allowed'!$A$8:$A$250,0),MATCH('PCD non-delivery'!J$6,'Inputs - Allowed'!$B$6:$AY$6,0)),0))</f>
        <v>0</v>
      </c>
      <c r="K74" s="36">
        <f>_xlfn.IFNA(INDEX('Inputs - Actual'!$I$8:$O$158,MATCH($A74,'Inputs - Actual'!$A$8:$A$158,0),MATCH(K$6,'Inputs - Actual'!$I$6:$O$6,0))-INDEX('Inputs - Allowed'!$V$8:$AB$158,MATCH($A74,'Inputs - Allowed'!$A$8:$A$158,0),MATCH(K$6,'Inputs - Allowed'!$V$6:$AB$6,0)),0)</f>
        <v>0</v>
      </c>
      <c r="L74" s="59">
        <f>IF('Inputs - Allowed'!I74="Y", 0, IF(I74="Y",MIN(0,K74),MIN(0,K74*J74*10^-6)))</f>
        <v>0</v>
      </c>
      <c r="M74" s="116">
        <f>_xlfn.IFNA(INDEX('Inputs - Allowed'!$AI$8:$AT$250,MATCH('PCD non-delivery'!$A74,'Inputs - Allowed'!$A$8:$A$250,0),MATCH('PCD non-delivery'!M$6,'Inputs - Allowed'!$AI$6:$AT$6,0)),0)</f>
        <v>0</v>
      </c>
      <c r="N74" s="116">
        <f>_xlfn.IFNA(INDEX('Inputs - Allowed'!$AI$8:$AT$250,MATCH('PCD non-delivery'!$A74,'Inputs - Allowed'!$A$8:$A$250,0),MATCH('PCD non-delivery'!N$6,'Inputs - Allowed'!$AI$6:$AT$6,0)),0)</f>
        <v>0</v>
      </c>
      <c r="O74" s="116">
        <f>_xlfn.IFNA(INDEX('Inputs - Allowed'!$AI$8:$AT$250,MATCH('PCD non-delivery'!$A74,'Inputs - Allowed'!$A$8:$A$250,0),MATCH('PCD non-delivery'!O$6,'Inputs - Allowed'!$AI$6:$AT$6,0)),0)</f>
        <v>0</v>
      </c>
      <c r="P74" s="116">
        <f>_xlfn.IFNA(INDEX('Inputs - Allowed'!$AI$8:$AT$250,MATCH('PCD non-delivery'!$A74,'Inputs - Allowed'!$A$8:$A$250,0),MATCH('PCD non-delivery'!P$6,'Inputs - Allowed'!$AI$6:$AT$6,0)),0)</f>
        <v>0</v>
      </c>
      <c r="Q74" s="116">
        <f>_xlfn.IFNA(INDEX('Inputs - Allowed'!$AI$8:$AT$250,MATCH('PCD non-delivery'!$A74,'Inputs - Allowed'!$A$8:$A$250,0),MATCH('PCD non-delivery'!Q$6,'Inputs - Allowed'!$AI$6:$AT$6,0)),0)</f>
        <v>0</v>
      </c>
      <c r="R74" s="116">
        <f>_xlfn.IFNA(INDEX('Inputs - Allowed'!$AI$8:$AT$250,MATCH('PCD non-delivery'!$A74,'Inputs - Allowed'!$A$8:$A$250,0),MATCH('PCD non-delivery'!R$6,'Inputs - Allowed'!$AI$6:$AT$6,0)),0)</f>
        <v>0</v>
      </c>
      <c r="S74" s="116">
        <f>_xlfn.IFNA(INDEX('Inputs - Allowed'!$AI$8:$AT$250,MATCH('PCD non-delivery'!$A74,'Inputs - Allowed'!$A$8:$A$250,0),MATCH('PCD non-delivery'!S$6,'Inputs - Allowed'!$AI$6:$AT$6,0)),0)</f>
        <v>0</v>
      </c>
      <c r="T74" s="116">
        <f>_xlfn.IFNA(INDEX('Inputs - Allowed'!$AI$8:$AT$250,MATCH('PCD non-delivery'!$A74,'Inputs - Allowed'!$A$8:$A$250,0),MATCH('PCD non-delivery'!T$6,'Inputs - Allowed'!$AI$6:$AT$6,0)),0)</f>
        <v>0</v>
      </c>
      <c r="U74" s="116">
        <f>_xlfn.IFNA(INDEX('Inputs - Allowed'!$AI$8:$AT$250,MATCH('PCD non-delivery'!$A74,'Inputs - Allowed'!$A$8:$A$250,0),MATCH('PCD non-delivery'!U$6,'Inputs - Allowed'!$AI$6:$AT$6,0)),0)</f>
        <v>0</v>
      </c>
      <c r="V74" s="116">
        <f>_xlfn.IFNA(INDEX('Inputs - Allowed'!$AI$8:$AT$250,MATCH('PCD non-delivery'!$A74,'Inputs - Allowed'!$A$8:$A$250,0),MATCH('PCD non-delivery'!V$6,'Inputs - Allowed'!$AI$6:$AT$6,0)),0)</f>
        <v>0</v>
      </c>
      <c r="W74" s="116">
        <f>_xlfn.IFNA(INDEX('Inputs - Allowed'!$AI$8:$AT$250,MATCH('PCD non-delivery'!$A74,'Inputs - Allowed'!$A$8:$A$250,0),MATCH('PCD non-delivery'!W$6,'Inputs - Allowed'!$AI$6:$AT$6,0)),0)</f>
        <v>0</v>
      </c>
      <c r="X74" s="116">
        <f>_xlfn.IFNA(INDEX('Inputs - Allowed'!$AI$8:$AT$250,MATCH('PCD non-delivery'!$A74,'Inputs - Allowed'!$A$8:$A$250,0),MATCH('PCD non-delivery'!X$6,'Inputs - Allowed'!$AI$6:$AT$6,0)),0)</f>
        <v>0</v>
      </c>
      <c r="Z74" s="76"/>
      <c r="AA74" s="76"/>
      <c r="AB74" s="116">
        <f t="shared" si="6"/>
        <v>0</v>
      </c>
      <c r="AC74" s="116">
        <f t="shared" si="7"/>
        <v>0</v>
      </c>
      <c r="AD74" s="116">
        <f t="shared" si="8"/>
        <v>0</v>
      </c>
      <c r="AE74" s="116">
        <f t="shared" si="9"/>
        <v>0</v>
      </c>
      <c r="AF74" s="116">
        <f t="shared" si="10"/>
        <v>0</v>
      </c>
      <c r="AG74" s="76"/>
      <c r="AH74" s="76"/>
      <c r="AI74" s="76"/>
      <c r="AJ74" s="76"/>
      <c r="AK74" s="76"/>
    </row>
    <row r="75" spans="1:37">
      <c r="A75" s="6"/>
      <c r="B75" s="36"/>
      <c r="C75" s="36"/>
      <c r="D75" s="36"/>
      <c r="E75" s="36">
        <f>_xlfn.IFNA(INDEX('Inputs - Allowed'!$B$8:$AH$250,MATCH('PCD non-delivery'!$A75,'Inputs - Allowed'!$A$8:$A$250,0),MATCH('PCD non-delivery'!E$6,'Inputs - Allowed'!$B$6:$AY$6,0)),0)</f>
        <v>0</v>
      </c>
      <c r="F75" s="36">
        <f>_xlfn.IFNA(INDEX('Inputs - Allowed'!$B$8:$AH$250,MATCH('PCD non-delivery'!$A75,'Inputs - Allowed'!$A$8:$A$250,0),MATCH('PCD non-delivery'!F$6,'Inputs - Allowed'!$B$6:$AY$6,0)),0)</f>
        <v>0</v>
      </c>
      <c r="G75" s="36">
        <f>_xlfn.IFNA(INDEX('Inputs - Allowed'!$B$8:$AH$250,MATCH('PCD non-delivery'!$A75,'Inputs - Allowed'!$A$8:$A$250,0),MATCH('PCD non-delivery'!G$6,'Inputs - Allowed'!$B$6:$AY$6,0)),0)</f>
        <v>0</v>
      </c>
      <c r="H75" s="36">
        <f>_xlfn.IFNA(INDEX('Inputs - Allowed'!$B$8:$AH$250,MATCH('PCD non-delivery'!$A75,'Inputs - Allowed'!$A$8:$A$250,0),MATCH('PCD non-delivery'!H$6,'Inputs - Allowed'!$B$6:$AY$6,0)),0)</f>
        <v>0</v>
      </c>
      <c r="I75" s="36">
        <f>_xlfn.IFNA(INDEX('Inputs - Allowed'!$B$8:$AH$250,MATCH('PCD non-delivery'!$A75,'Inputs - Allowed'!$A$8:$A$250,0),MATCH('PCD non-delivery'!I$6,'Inputs - Allowed'!$B$6:$AY$6,0)),0)</f>
        <v>0</v>
      </c>
      <c r="J75" s="65">
        <f>IF(I75="N",0,_xlfn.IFNA(INDEX('Inputs - Allowed'!$B$8:$AH$250,MATCH('PCD non-delivery'!$A75,'Inputs - Allowed'!$A$8:$A$250,0),MATCH('PCD non-delivery'!J$6,'Inputs - Allowed'!$B$6:$AY$6,0)),0))</f>
        <v>0</v>
      </c>
      <c r="K75" s="36">
        <f>_xlfn.IFNA(INDEX('Inputs - Actual'!$I$8:$O$158,MATCH($A75,'Inputs - Actual'!$A$8:$A$158,0),MATCH(K$6,'Inputs - Actual'!$I$6:$O$6,0))-INDEX('Inputs - Allowed'!$V$8:$AB$158,MATCH($A75,'Inputs - Allowed'!$A$8:$A$158,0),MATCH(K$6,'Inputs - Allowed'!$V$6:$AB$6,0)),0)</f>
        <v>0</v>
      </c>
      <c r="L75" s="59">
        <f>IF('Inputs - Allowed'!I75="Y", 0, IF(I75="Y",MIN(0,K75),MIN(0,K75*J75*10^-6)))</f>
        <v>0</v>
      </c>
      <c r="M75" s="116">
        <f>_xlfn.IFNA(INDEX('Inputs - Allowed'!$AI$8:$AT$250,MATCH('PCD non-delivery'!$A75,'Inputs - Allowed'!$A$8:$A$250,0),MATCH('PCD non-delivery'!M$6,'Inputs - Allowed'!$AI$6:$AT$6,0)),0)</f>
        <v>0</v>
      </c>
      <c r="N75" s="116">
        <f>_xlfn.IFNA(INDEX('Inputs - Allowed'!$AI$8:$AT$250,MATCH('PCD non-delivery'!$A75,'Inputs - Allowed'!$A$8:$A$250,0),MATCH('PCD non-delivery'!N$6,'Inputs - Allowed'!$AI$6:$AT$6,0)),0)</f>
        <v>0</v>
      </c>
      <c r="O75" s="116">
        <f>_xlfn.IFNA(INDEX('Inputs - Allowed'!$AI$8:$AT$250,MATCH('PCD non-delivery'!$A75,'Inputs - Allowed'!$A$8:$A$250,0),MATCH('PCD non-delivery'!O$6,'Inputs - Allowed'!$AI$6:$AT$6,0)),0)</f>
        <v>0</v>
      </c>
      <c r="P75" s="116">
        <f>_xlfn.IFNA(INDEX('Inputs - Allowed'!$AI$8:$AT$250,MATCH('PCD non-delivery'!$A75,'Inputs - Allowed'!$A$8:$A$250,0),MATCH('PCD non-delivery'!P$6,'Inputs - Allowed'!$AI$6:$AT$6,0)),0)</f>
        <v>0</v>
      </c>
      <c r="Q75" s="116">
        <f>_xlfn.IFNA(INDEX('Inputs - Allowed'!$AI$8:$AT$250,MATCH('PCD non-delivery'!$A75,'Inputs - Allowed'!$A$8:$A$250,0),MATCH('PCD non-delivery'!Q$6,'Inputs - Allowed'!$AI$6:$AT$6,0)),0)</f>
        <v>0</v>
      </c>
      <c r="R75" s="116">
        <f>_xlfn.IFNA(INDEX('Inputs - Allowed'!$AI$8:$AT$250,MATCH('PCD non-delivery'!$A75,'Inputs - Allowed'!$A$8:$A$250,0),MATCH('PCD non-delivery'!R$6,'Inputs - Allowed'!$AI$6:$AT$6,0)),0)</f>
        <v>0</v>
      </c>
      <c r="S75" s="116">
        <f>_xlfn.IFNA(INDEX('Inputs - Allowed'!$AI$8:$AT$250,MATCH('PCD non-delivery'!$A75,'Inputs - Allowed'!$A$8:$A$250,0),MATCH('PCD non-delivery'!S$6,'Inputs - Allowed'!$AI$6:$AT$6,0)),0)</f>
        <v>0</v>
      </c>
      <c r="T75" s="116">
        <f>_xlfn.IFNA(INDEX('Inputs - Allowed'!$AI$8:$AT$250,MATCH('PCD non-delivery'!$A75,'Inputs - Allowed'!$A$8:$A$250,0),MATCH('PCD non-delivery'!T$6,'Inputs - Allowed'!$AI$6:$AT$6,0)),0)</f>
        <v>0</v>
      </c>
      <c r="U75" s="116">
        <f>_xlfn.IFNA(INDEX('Inputs - Allowed'!$AI$8:$AT$250,MATCH('PCD non-delivery'!$A75,'Inputs - Allowed'!$A$8:$A$250,0),MATCH('PCD non-delivery'!U$6,'Inputs - Allowed'!$AI$6:$AT$6,0)),0)</f>
        <v>0</v>
      </c>
      <c r="V75" s="116">
        <f>_xlfn.IFNA(INDEX('Inputs - Allowed'!$AI$8:$AT$250,MATCH('PCD non-delivery'!$A75,'Inputs - Allowed'!$A$8:$A$250,0),MATCH('PCD non-delivery'!V$6,'Inputs - Allowed'!$AI$6:$AT$6,0)),0)</f>
        <v>0</v>
      </c>
      <c r="W75" s="116">
        <f>_xlfn.IFNA(INDEX('Inputs - Allowed'!$AI$8:$AT$250,MATCH('PCD non-delivery'!$A75,'Inputs - Allowed'!$A$8:$A$250,0),MATCH('PCD non-delivery'!W$6,'Inputs - Allowed'!$AI$6:$AT$6,0)),0)</f>
        <v>0</v>
      </c>
      <c r="X75" s="116">
        <f>_xlfn.IFNA(INDEX('Inputs - Allowed'!$AI$8:$AT$250,MATCH('PCD non-delivery'!$A75,'Inputs - Allowed'!$A$8:$A$250,0),MATCH('PCD non-delivery'!X$6,'Inputs - Allowed'!$AI$6:$AT$6,0)),0)</f>
        <v>0</v>
      </c>
      <c r="Z75" s="76"/>
      <c r="AA75" s="76"/>
      <c r="AB75" s="116">
        <f t="shared" si="6"/>
        <v>0</v>
      </c>
      <c r="AC75" s="116">
        <f t="shared" si="7"/>
        <v>0</v>
      </c>
      <c r="AD75" s="116">
        <f t="shared" si="8"/>
        <v>0</v>
      </c>
      <c r="AE75" s="116">
        <f t="shared" si="9"/>
        <v>0</v>
      </c>
      <c r="AF75" s="116">
        <f t="shared" si="10"/>
        <v>0</v>
      </c>
      <c r="AG75" s="76"/>
      <c r="AH75" s="76"/>
      <c r="AI75" s="76"/>
      <c r="AJ75" s="76"/>
      <c r="AK75" s="76"/>
    </row>
    <row r="76" spans="1:37">
      <c r="A76" s="6"/>
      <c r="B76" s="36"/>
      <c r="C76" s="36"/>
      <c r="D76" s="36"/>
      <c r="E76" s="36">
        <f>_xlfn.IFNA(INDEX('Inputs - Allowed'!$B$8:$AH$250,MATCH('PCD non-delivery'!$A76,'Inputs - Allowed'!$A$8:$A$250,0),MATCH('PCD non-delivery'!E$6,'Inputs - Allowed'!$B$6:$AY$6,0)),0)</f>
        <v>0</v>
      </c>
      <c r="F76" s="36">
        <f>_xlfn.IFNA(INDEX('Inputs - Allowed'!$B$8:$AH$250,MATCH('PCD non-delivery'!$A76,'Inputs - Allowed'!$A$8:$A$250,0),MATCH('PCD non-delivery'!F$6,'Inputs - Allowed'!$B$6:$AY$6,0)),0)</f>
        <v>0</v>
      </c>
      <c r="G76" s="36">
        <f>_xlfn.IFNA(INDEX('Inputs - Allowed'!$B$8:$AH$250,MATCH('PCD non-delivery'!$A76,'Inputs - Allowed'!$A$8:$A$250,0),MATCH('PCD non-delivery'!G$6,'Inputs - Allowed'!$B$6:$AY$6,0)),0)</f>
        <v>0</v>
      </c>
      <c r="H76" s="36">
        <f>_xlfn.IFNA(INDEX('Inputs - Allowed'!$B$8:$AH$250,MATCH('PCD non-delivery'!$A76,'Inputs - Allowed'!$A$8:$A$250,0),MATCH('PCD non-delivery'!H$6,'Inputs - Allowed'!$B$6:$AY$6,0)),0)</f>
        <v>0</v>
      </c>
      <c r="I76" s="36">
        <f>_xlfn.IFNA(INDEX('Inputs - Allowed'!$B$8:$AH$250,MATCH('PCD non-delivery'!$A76,'Inputs - Allowed'!$A$8:$A$250,0),MATCH('PCD non-delivery'!I$6,'Inputs - Allowed'!$B$6:$AY$6,0)),0)</f>
        <v>0</v>
      </c>
      <c r="J76" s="65">
        <f>IF(I76="N",0,_xlfn.IFNA(INDEX('Inputs - Allowed'!$B$8:$AH$250,MATCH('PCD non-delivery'!$A76,'Inputs - Allowed'!$A$8:$A$250,0),MATCH('PCD non-delivery'!J$6,'Inputs - Allowed'!$B$6:$AY$6,0)),0))</f>
        <v>0</v>
      </c>
      <c r="K76" s="36">
        <f>_xlfn.IFNA(INDEX('Inputs - Actual'!$I$8:$O$158,MATCH($A76,'Inputs - Actual'!$A$8:$A$158,0),MATCH(K$6,'Inputs - Actual'!$I$6:$O$6,0))-INDEX('Inputs - Allowed'!$V$8:$AB$158,MATCH($A76,'Inputs - Allowed'!$A$8:$A$158,0),MATCH(K$6,'Inputs - Allowed'!$V$6:$AB$6,0)),0)</f>
        <v>0</v>
      </c>
      <c r="L76" s="59">
        <f>IF('Inputs - Allowed'!I76="Y", 0, IF(I76="Y",MIN(0,K76),MIN(0,K76*J76*10^-6)))</f>
        <v>0</v>
      </c>
      <c r="M76" s="116">
        <f>_xlfn.IFNA(INDEX('Inputs - Allowed'!$AI$8:$AT$250,MATCH('PCD non-delivery'!$A76,'Inputs - Allowed'!$A$8:$A$250,0),MATCH('PCD non-delivery'!M$6,'Inputs - Allowed'!$AI$6:$AT$6,0)),0)</f>
        <v>0</v>
      </c>
      <c r="N76" s="116">
        <f>_xlfn.IFNA(INDEX('Inputs - Allowed'!$AI$8:$AT$250,MATCH('PCD non-delivery'!$A76,'Inputs - Allowed'!$A$8:$A$250,0),MATCH('PCD non-delivery'!N$6,'Inputs - Allowed'!$AI$6:$AT$6,0)),0)</f>
        <v>0</v>
      </c>
      <c r="O76" s="116">
        <f>_xlfn.IFNA(INDEX('Inputs - Allowed'!$AI$8:$AT$250,MATCH('PCD non-delivery'!$A76,'Inputs - Allowed'!$A$8:$A$250,0),MATCH('PCD non-delivery'!O$6,'Inputs - Allowed'!$AI$6:$AT$6,0)),0)</f>
        <v>0</v>
      </c>
      <c r="P76" s="116">
        <f>_xlfn.IFNA(INDEX('Inputs - Allowed'!$AI$8:$AT$250,MATCH('PCD non-delivery'!$A76,'Inputs - Allowed'!$A$8:$A$250,0),MATCH('PCD non-delivery'!P$6,'Inputs - Allowed'!$AI$6:$AT$6,0)),0)</f>
        <v>0</v>
      </c>
      <c r="Q76" s="116">
        <f>_xlfn.IFNA(INDEX('Inputs - Allowed'!$AI$8:$AT$250,MATCH('PCD non-delivery'!$A76,'Inputs - Allowed'!$A$8:$A$250,0),MATCH('PCD non-delivery'!Q$6,'Inputs - Allowed'!$AI$6:$AT$6,0)),0)</f>
        <v>0</v>
      </c>
      <c r="R76" s="116">
        <f>_xlfn.IFNA(INDEX('Inputs - Allowed'!$AI$8:$AT$250,MATCH('PCD non-delivery'!$A76,'Inputs - Allowed'!$A$8:$A$250,0),MATCH('PCD non-delivery'!R$6,'Inputs - Allowed'!$AI$6:$AT$6,0)),0)</f>
        <v>0</v>
      </c>
      <c r="S76" s="116">
        <f>_xlfn.IFNA(INDEX('Inputs - Allowed'!$AI$8:$AT$250,MATCH('PCD non-delivery'!$A76,'Inputs - Allowed'!$A$8:$A$250,0),MATCH('PCD non-delivery'!S$6,'Inputs - Allowed'!$AI$6:$AT$6,0)),0)</f>
        <v>0</v>
      </c>
      <c r="T76" s="116">
        <f>_xlfn.IFNA(INDEX('Inputs - Allowed'!$AI$8:$AT$250,MATCH('PCD non-delivery'!$A76,'Inputs - Allowed'!$A$8:$A$250,0),MATCH('PCD non-delivery'!T$6,'Inputs - Allowed'!$AI$6:$AT$6,0)),0)</f>
        <v>0</v>
      </c>
      <c r="U76" s="116">
        <f>_xlfn.IFNA(INDEX('Inputs - Allowed'!$AI$8:$AT$250,MATCH('PCD non-delivery'!$A76,'Inputs - Allowed'!$A$8:$A$250,0),MATCH('PCD non-delivery'!U$6,'Inputs - Allowed'!$AI$6:$AT$6,0)),0)</f>
        <v>0</v>
      </c>
      <c r="V76" s="116">
        <f>_xlfn.IFNA(INDEX('Inputs - Allowed'!$AI$8:$AT$250,MATCH('PCD non-delivery'!$A76,'Inputs - Allowed'!$A$8:$A$250,0),MATCH('PCD non-delivery'!V$6,'Inputs - Allowed'!$AI$6:$AT$6,0)),0)</f>
        <v>0</v>
      </c>
      <c r="W76" s="116">
        <f>_xlfn.IFNA(INDEX('Inputs - Allowed'!$AI$8:$AT$250,MATCH('PCD non-delivery'!$A76,'Inputs - Allowed'!$A$8:$A$250,0),MATCH('PCD non-delivery'!W$6,'Inputs - Allowed'!$AI$6:$AT$6,0)),0)</f>
        <v>0</v>
      </c>
      <c r="X76" s="116">
        <f>_xlfn.IFNA(INDEX('Inputs - Allowed'!$AI$8:$AT$250,MATCH('PCD non-delivery'!$A76,'Inputs - Allowed'!$A$8:$A$250,0),MATCH('PCD non-delivery'!X$6,'Inputs - Allowed'!$AI$6:$AT$6,0)),0)</f>
        <v>0</v>
      </c>
      <c r="Z76" s="76"/>
      <c r="AA76" s="76"/>
      <c r="AB76" s="116">
        <f t="shared" si="6"/>
        <v>0</v>
      </c>
      <c r="AC76" s="116">
        <f t="shared" si="7"/>
        <v>0</v>
      </c>
      <c r="AD76" s="116">
        <f t="shared" si="8"/>
        <v>0</v>
      </c>
      <c r="AE76" s="116">
        <f t="shared" si="9"/>
        <v>0</v>
      </c>
      <c r="AF76" s="116">
        <f t="shared" si="10"/>
        <v>0</v>
      </c>
      <c r="AG76" s="76"/>
      <c r="AH76" s="76"/>
      <c r="AI76" s="76"/>
      <c r="AJ76" s="76"/>
      <c r="AK76" s="76"/>
    </row>
    <row r="77" spans="1:37">
      <c r="A77" s="6"/>
      <c r="B77" s="36"/>
      <c r="C77" s="36"/>
      <c r="D77" s="36"/>
      <c r="E77" s="36">
        <f>_xlfn.IFNA(INDEX('Inputs - Allowed'!$B$8:$AH$250,MATCH('PCD non-delivery'!$A77,'Inputs - Allowed'!$A$8:$A$250,0),MATCH('PCD non-delivery'!E$6,'Inputs - Allowed'!$B$6:$AY$6,0)),0)</f>
        <v>0</v>
      </c>
      <c r="F77" s="36">
        <f>_xlfn.IFNA(INDEX('Inputs - Allowed'!$B$8:$AH$250,MATCH('PCD non-delivery'!$A77,'Inputs - Allowed'!$A$8:$A$250,0),MATCH('PCD non-delivery'!F$6,'Inputs - Allowed'!$B$6:$AY$6,0)),0)</f>
        <v>0</v>
      </c>
      <c r="G77" s="36">
        <f>_xlfn.IFNA(INDEX('Inputs - Allowed'!$B$8:$AH$250,MATCH('PCD non-delivery'!$A77,'Inputs - Allowed'!$A$8:$A$250,0),MATCH('PCD non-delivery'!G$6,'Inputs - Allowed'!$B$6:$AY$6,0)),0)</f>
        <v>0</v>
      </c>
      <c r="H77" s="36">
        <f>_xlfn.IFNA(INDEX('Inputs - Allowed'!$B$8:$AH$250,MATCH('PCD non-delivery'!$A77,'Inputs - Allowed'!$A$8:$A$250,0),MATCH('PCD non-delivery'!H$6,'Inputs - Allowed'!$B$6:$AY$6,0)),0)</f>
        <v>0</v>
      </c>
      <c r="I77" s="36">
        <f>_xlfn.IFNA(INDEX('Inputs - Allowed'!$B$8:$AH$250,MATCH('PCD non-delivery'!$A77,'Inputs - Allowed'!$A$8:$A$250,0),MATCH('PCD non-delivery'!I$6,'Inputs - Allowed'!$B$6:$AY$6,0)),0)</f>
        <v>0</v>
      </c>
      <c r="J77" s="65">
        <f>IF(I77="N",0,_xlfn.IFNA(INDEX('Inputs - Allowed'!$B$8:$AH$250,MATCH('PCD non-delivery'!$A77,'Inputs - Allowed'!$A$8:$A$250,0),MATCH('PCD non-delivery'!J$6,'Inputs - Allowed'!$B$6:$AY$6,0)),0))</f>
        <v>0</v>
      </c>
      <c r="K77" s="36">
        <f>_xlfn.IFNA(INDEX('Inputs - Actual'!$I$8:$O$158,MATCH($A77,'Inputs - Actual'!$A$8:$A$158,0),MATCH(K$6,'Inputs - Actual'!$I$6:$O$6,0))-INDEX('Inputs - Allowed'!$V$8:$AB$158,MATCH($A77,'Inputs - Allowed'!$A$8:$A$158,0),MATCH(K$6,'Inputs - Allowed'!$V$6:$AB$6,0)),0)</f>
        <v>0</v>
      </c>
      <c r="L77" s="59">
        <f>IF('Inputs - Allowed'!I77="Y", 0, IF(I77="Y",MIN(0,K77),MIN(0,K77*J77*10^-6)))</f>
        <v>0</v>
      </c>
      <c r="M77" s="116">
        <f>_xlfn.IFNA(INDEX('Inputs - Allowed'!$AI$8:$AT$250,MATCH('PCD non-delivery'!$A77,'Inputs - Allowed'!$A$8:$A$250,0),MATCH('PCD non-delivery'!M$6,'Inputs - Allowed'!$AI$6:$AT$6,0)),0)</f>
        <v>0</v>
      </c>
      <c r="N77" s="116">
        <f>_xlfn.IFNA(INDEX('Inputs - Allowed'!$AI$8:$AT$250,MATCH('PCD non-delivery'!$A77,'Inputs - Allowed'!$A$8:$A$250,0),MATCH('PCD non-delivery'!N$6,'Inputs - Allowed'!$AI$6:$AT$6,0)),0)</f>
        <v>0</v>
      </c>
      <c r="O77" s="116">
        <f>_xlfn.IFNA(INDEX('Inputs - Allowed'!$AI$8:$AT$250,MATCH('PCD non-delivery'!$A77,'Inputs - Allowed'!$A$8:$A$250,0),MATCH('PCD non-delivery'!O$6,'Inputs - Allowed'!$AI$6:$AT$6,0)),0)</f>
        <v>0</v>
      </c>
      <c r="P77" s="116">
        <f>_xlfn.IFNA(INDEX('Inputs - Allowed'!$AI$8:$AT$250,MATCH('PCD non-delivery'!$A77,'Inputs - Allowed'!$A$8:$A$250,0),MATCH('PCD non-delivery'!P$6,'Inputs - Allowed'!$AI$6:$AT$6,0)),0)</f>
        <v>0</v>
      </c>
      <c r="Q77" s="116">
        <f>_xlfn.IFNA(INDEX('Inputs - Allowed'!$AI$8:$AT$250,MATCH('PCD non-delivery'!$A77,'Inputs - Allowed'!$A$8:$A$250,0),MATCH('PCD non-delivery'!Q$6,'Inputs - Allowed'!$AI$6:$AT$6,0)),0)</f>
        <v>0</v>
      </c>
      <c r="R77" s="116">
        <f>_xlfn.IFNA(INDEX('Inputs - Allowed'!$AI$8:$AT$250,MATCH('PCD non-delivery'!$A77,'Inputs - Allowed'!$A$8:$A$250,0),MATCH('PCD non-delivery'!R$6,'Inputs - Allowed'!$AI$6:$AT$6,0)),0)</f>
        <v>0</v>
      </c>
      <c r="S77" s="116">
        <f>_xlfn.IFNA(INDEX('Inputs - Allowed'!$AI$8:$AT$250,MATCH('PCD non-delivery'!$A77,'Inputs - Allowed'!$A$8:$A$250,0),MATCH('PCD non-delivery'!S$6,'Inputs - Allowed'!$AI$6:$AT$6,0)),0)</f>
        <v>0</v>
      </c>
      <c r="T77" s="116">
        <f>_xlfn.IFNA(INDEX('Inputs - Allowed'!$AI$8:$AT$250,MATCH('PCD non-delivery'!$A77,'Inputs - Allowed'!$A$8:$A$250,0),MATCH('PCD non-delivery'!T$6,'Inputs - Allowed'!$AI$6:$AT$6,0)),0)</f>
        <v>0</v>
      </c>
      <c r="U77" s="116">
        <f>_xlfn.IFNA(INDEX('Inputs - Allowed'!$AI$8:$AT$250,MATCH('PCD non-delivery'!$A77,'Inputs - Allowed'!$A$8:$A$250,0),MATCH('PCD non-delivery'!U$6,'Inputs - Allowed'!$AI$6:$AT$6,0)),0)</f>
        <v>0</v>
      </c>
      <c r="V77" s="116">
        <f>_xlfn.IFNA(INDEX('Inputs - Allowed'!$AI$8:$AT$250,MATCH('PCD non-delivery'!$A77,'Inputs - Allowed'!$A$8:$A$250,0),MATCH('PCD non-delivery'!V$6,'Inputs - Allowed'!$AI$6:$AT$6,0)),0)</f>
        <v>0</v>
      </c>
      <c r="W77" s="116">
        <f>_xlfn.IFNA(INDEX('Inputs - Allowed'!$AI$8:$AT$250,MATCH('PCD non-delivery'!$A77,'Inputs - Allowed'!$A$8:$A$250,0),MATCH('PCD non-delivery'!W$6,'Inputs - Allowed'!$AI$6:$AT$6,0)),0)</f>
        <v>0</v>
      </c>
      <c r="X77" s="116">
        <f>_xlfn.IFNA(INDEX('Inputs - Allowed'!$AI$8:$AT$250,MATCH('PCD non-delivery'!$A77,'Inputs - Allowed'!$A$8:$A$250,0),MATCH('PCD non-delivery'!X$6,'Inputs - Allowed'!$AI$6:$AT$6,0)),0)</f>
        <v>0</v>
      </c>
      <c r="Z77" s="76"/>
      <c r="AA77" s="76"/>
      <c r="AB77" s="116">
        <f t="shared" si="6"/>
        <v>0</v>
      </c>
      <c r="AC77" s="116">
        <f t="shared" si="7"/>
        <v>0</v>
      </c>
      <c r="AD77" s="116">
        <f t="shared" si="8"/>
        <v>0</v>
      </c>
      <c r="AE77" s="116">
        <f t="shared" si="9"/>
        <v>0</v>
      </c>
      <c r="AF77" s="116">
        <f t="shared" si="10"/>
        <v>0</v>
      </c>
      <c r="AG77" s="76"/>
      <c r="AH77" s="76"/>
      <c r="AI77" s="76"/>
      <c r="AJ77" s="76"/>
      <c r="AK77" s="76"/>
    </row>
    <row r="78" spans="1:37">
      <c r="A78" s="6"/>
      <c r="B78" s="36"/>
      <c r="C78" s="36"/>
      <c r="D78" s="36"/>
      <c r="E78" s="36">
        <f>_xlfn.IFNA(INDEX('Inputs - Allowed'!$B$8:$AH$250,MATCH('PCD non-delivery'!$A78,'Inputs - Allowed'!$A$8:$A$250,0),MATCH('PCD non-delivery'!E$6,'Inputs - Allowed'!$B$6:$AY$6,0)),0)</f>
        <v>0</v>
      </c>
      <c r="F78" s="36">
        <f>_xlfn.IFNA(INDEX('Inputs - Allowed'!$B$8:$AH$250,MATCH('PCD non-delivery'!$A78,'Inputs - Allowed'!$A$8:$A$250,0),MATCH('PCD non-delivery'!F$6,'Inputs - Allowed'!$B$6:$AY$6,0)),0)</f>
        <v>0</v>
      </c>
      <c r="G78" s="36">
        <f>_xlfn.IFNA(INDEX('Inputs - Allowed'!$B$8:$AH$250,MATCH('PCD non-delivery'!$A78,'Inputs - Allowed'!$A$8:$A$250,0),MATCH('PCD non-delivery'!G$6,'Inputs - Allowed'!$B$6:$AY$6,0)),0)</f>
        <v>0</v>
      </c>
      <c r="H78" s="36">
        <f>_xlfn.IFNA(INDEX('Inputs - Allowed'!$B$8:$AH$250,MATCH('PCD non-delivery'!$A78,'Inputs - Allowed'!$A$8:$A$250,0),MATCH('PCD non-delivery'!H$6,'Inputs - Allowed'!$B$6:$AY$6,0)),0)</f>
        <v>0</v>
      </c>
      <c r="I78" s="36">
        <f>_xlfn.IFNA(INDEX('Inputs - Allowed'!$B$8:$AH$250,MATCH('PCD non-delivery'!$A78,'Inputs - Allowed'!$A$8:$A$250,0),MATCH('PCD non-delivery'!I$6,'Inputs - Allowed'!$B$6:$AY$6,0)),0)</f>
        <v>0</v>
      </c>
      <c r="J78" s="65">
        <f>IF(I78="N",0,_xlfn.IFNA(INDEX('Inputs - Allowed'!$B$8:$AH$250,MATCH('PCD non-delivery'!$A78,'Inputs - Allowed'!$A$8:$A$250,0),MATCH('PCD non-delivery'!J$6,'Inputs - Allowed'!$B$6:$AY$6,0)),0))</f>
        <v>0</v>
      </c>
      <c r="K78" s="36">
        <f>_xlfn.IFNA(INDEX('Inputs - Actual'!$I$8:$O$158,MATCH($A78,'Inputs - Actual'!$A$8:$A$158,0),MATCH(K$6,'Inputs - Actual'!$I$6:$O$6,0))-INDEX('Inputs - Allowed'!$V$8:$AB$158,MATCH($A78,'Inputs - Allowed'!$A$8:$A$158,0),MATCH(K$6,'Inputs - Allowed'!$V$6:$AB$6,0)),0)</f>
        <v>0</v>
      </c>
      <c r="L78" s="59">
        <f>IF('Inputs - Allowed'!I78="Y", 0, IF(I78="Y",MIN(0,K78),MIN(0,K78*J78*10^-6)))</f>
        <v>0</v>
      </c>
      <c r="M78" s="116">
        <f>_xlfn.IFNA(INDEX('Inputs - Allowed'!$AI$8:$AT$250,MATCH('PCD non-delivery'!$A78,'Inputs - Allowed'!$A$8:$A$250,0),MATCH('PCD non-delivery'!M$6,'Inputs - Allowed'!$AI$6:$AT$6,0)),0)</f>
        <v>0</v>
      </c>
      <c r="N78" s="116">
        <f>_xlfn.IFNA(INDEX('Inputs - Allowed'!$AI$8:$AT$250,MATCH('PCD non-delivery'!$A78,'Inputs - Allowed'!$A$8:$A$250,0),MATCH('PCD non-delivery'!N$6,'Inputs - Allowed'!$AI$6:$AT$6,0)),0)</f>
        <v>0</v>
      </c>
      <c r="O78" s="116">
        <f>_xlfn.IFNA(INDEX('Inputs - Allowed'!$AI$8:$AT$250,MATCH('PCD non-delivery'!$A78,'Inputs - Allowed'!$A$8:$A$250,0),MATCH('PCD non-delivery'!O$6,'Inputs - Allowed'!$AI$6:$AT$6,0)),0)</f>
        <v>0</v>
      </c>
      <c r="P78" s="116">
        <f>_xlfn.IFNA(INDEX('Inputs - Allowed'!$AI$8:$AT$250,MATCH('PCD non-delivery'!$A78,'Inputs - Allowed'!$A$8:$A$250,0),MATCH('PCD non-delivery'!P$6,'Inputs - Allowed'!$AI$6:$AT$6,0)),0)</f>
        <v>0</v>
      </c>
      <c r="Q78" s="116">
        <f>_xlfn.IFNA(INDEX('Inputs - Allowed'!$AI$8:$AT$250,MATCH('PCD non-delivery'!$A78,'Inputs - Allowed'!$A$8:$A$250,0),MATCH('PCD non-delivery'!Q$6,'Inputs - Allowed'!$AI$6:$AT$6,0)),0)</f>
        <v>0</v>
      </c>
      <c r="R78" s="116">
        <f>_xlfn.IFNA(INDEX('Inputs - Allowed'!$AI$8:$AT$250,MATCH('PCD non-delivery'!$A78,'Inputs - Allowed'!$A$8:$A$250,0),MATCH('PCD non-delivery'!R$6,'Inputs - Allowed'!$AI$6:$AT$6,0)),0)</f>
        <v>0</v>
      </c>
      <c r="S78" s="116">
        <f>_xlfn.IFNA(INDEX('Inputs - Allowed'!$AI$8:$AT$250,MATCH('PCD non-delivery'!$A78,'Inputs - Allowed'!$A$8:$A$250,0),MATCH('PCD non-delivery'!S$6,'Inputs - Allowed'!$AI$6:$AT$6,0)),0)</f>
        <v>0</v>
      </c>
      <c r="T78" s="116">
        <f>_xlfn.IFNA(INDEX('Inputs - Allowed'!$AI$8:$AT$250,MATCH('PCD non-delivery'!$A78,'Inputs - Allowed'!$A$8:$A$250,0),MATCH('PCD non-delivery'!T$6,'Inputs - Allowed'!$AI$6:$AT$6,0)),0)</f>
        <v>0</v>
      </c>
      <c r="U78" s="116">
        <f>_xlfn.IFNA(INDEX('Inputs - Allowed'!$AI$8:$AT$250,MATCH('PCD non-delivery'!$A78,'Inputs - Allowed'!$A$8:$A$250,0),MATCH('PCD non-delivery'!U$6,'Inputs - Allowed'!$AI$6:$AT$6,0)),0)</f>
        <v>0</v>
      </c>
      <c r="V78" s="116">
        <f>_xlfn.IFNA(INDEX('Inputs - Allowed'!$AI$8:$AT$250,MATCH('PCD non-delivery'!$A78,'Inputs - Allowed'!$A$8:$A$250,0),MATCH('PCD non-delivery'!V$6,'Inputs - Allowed'!$AI$6:$AT$6,0)),0)</f>
        <v>0</v>
      </c>
      <c r="W78" s="116">
        <f>_xlfn.IFNA(INDEX('Inputs - Allowed'!$AI$8:$AT$250,MATCH('PCD non-delivery'!$A78,'Inputs - Allowed'!$A$8:$A$250,0),MATCH('PCD non-delivery'!W$6,'Inputs - Allowed'!$AI$6:$AT$6,0)),0)</f>
        <v>0</v>
      </c>
      <c r="X78" s="116">
        <f>_xlfn.IFNA(INDEX('Inputs - Allowed'!$AI$8:$AT$250,MATCH('PCD non-delivery'!$A78,'Inputs - Allowed'!$A$8:$A$250,0),MATCH('PCD non-delivery'!X$6,'Inputs - Allowed'!$AI$6:$AT$6,0)),0)</f>
        <v>0</v>
      </c>
      <c r="Z78" s="76"/>
      <c r="AA78" s="76"/>
      <c r="AB78" s="116">
        <f t="shared" si="6"/>
        <v>0</v>
      </c>
      <c r="AC78" s="116">
        <f t="shared" si="7"/>
        <v>0</v>
      </c>
      <c r="AD78" s="116">
        <f t="shared" si="8"/>
        <v>0</v>
      </c>
      <c r="AE78" s="116">
        <f t="shared" si="9"/>
        <v>0</v>
      </c>
      <c r="AF78" s="116">
        <f t="shared" si="10"/>
        <v>0</v>
      </c>
      <c r="AG78" s="76"/>
      <c r="AH78" s="76"/>
      <c r="AI78" s="76"/>
      <c r="AJ78" s="76"/>
      <c r="AK78" s="76"/>
    </row>
    <row r="79" spans="1:37">
      <c r="A79" s="6"/>
      <c r="B79" s="36"/>
      <c r="C79" s="36"/>
      <c r="D79" s="36"/>
      <c r="E79" s="36">
        <f>_xlfn.IFNA(INDEX('Inputs - Allowed'!$B$8:$AH$250,MATCH('PCD non-delivery'!$A79,'Inputs - Allowed'!$A$8:$A$250,0),MATCH('PCD non-delivery'!E$6,'Inputs - Allowed'!$B$6:$AY$6,0)),0)</f>
        <v>0</v>
      </c>
      <c r="F79" s="36">
        <f>_xlfn.IFNA(INDEX('Inputs - Allowed'!$B$8:$AH$250,MATCH('PCD non-delivery'!$A79,'Inputs - Allowed'!$A$8:$A$250,0),MATCH('PCD non-delivery'!F$6,'Inputs - Allowed'!$B$6:$AY$6,0)),0)</f>
        <v>0</v>
      </c>
      <c r="G79" s="36">
        <f>_xlfn.IFNA(INDEX('Inputs - Allowed'!$B$8:$AH$250,MATCH('PCD non-delivery'!$A79,'Inputs - Allowed'!$A$8:$A$250,0),MATCH('PCD non-delivery'!G$6,'Inputs - Allowed'!$B$6:$AY$6,0)),0)</f>
        <v>0</v>
      </c>
      <c r="H79" s="36">
        <f>_xlfn.IFNA(INDEX('Inputs - Allowed'!$B$8:$AH$250,MATCH('PCD non-delivery'!$A79,'Inputs - Allowed'!$A$8:$A$250,0),MATCH('PCD non-delivery'!H$6,'Inputs - Allowed'!$B$6:$AY$6,0)),0)</f>
        <v>0</v>
      </c>
      <c r="I79" s="36">
        <f>_xlfn.IFNA(INDEX('Inputs - Allowed'!$B$8:$AH$250,MATCH('PCD non-delivery'!$A79,'Inputs - Allowed'!$A$8:$A$250,0),MATCH('PCD non-delivery'!I$6,'Inputs - Allowed'!$B$6:$AY$6,0)),0)</f>
        <v>0</v>
      </c>
      <c r="J79" s="65">
        <f>IF(I79="N",0,_xlfn.IFNA(INDEX('Inputs - Allowed'!$B$8:$AH$250,MATCH('PCD non-delivery'!$A79,'Inputs - Allowed'!$A$8:$A$250,0),MATCH('PCD non-delivery'!J$6,'Inputs - Allowed'!$B$6:$AY$6,0)),0))</f>
        <v>0</v>
      </c>
      <c r="K79" s="36">
        <f>_xlfn.IFNA(INDEX('Inputs - Actual'!$I$8:$O$158,MATCH($A79,'Inputs - Actual'!$A$8:$A$158,0),MATCH(K$6,'Inputs - Actual'!$I$6:$O$6,0))-INDEX('Inputs - Allowed'!$V$8:$AB$158,MATCH($A79,'Inputs - Allowed'!$A$8:$A$158,0),MATCH(K$6,'Inputs - Allowed'!$V$6:$AB$6,0)),0)</f>
        <v>0</v>
      </c>
      <c r="L79" s="59">
        <f>IF('Inputs - Allowed'!I79="Y", 0, IF(I79="Y",MIN(0,K79),MIN(0,K79*J79*10^-6)))</f>
        <v>0</v>
      </c>
      <c r="M79" s="116">
        <f>_xlfn.IFNA(INDEX('Inputs - Allowed'!$AI$8:$AT$250,MATCH('PCD non-delivery'!$A79,'Inputs - Allowed'!$A$8:$A$250,0),MATCH('PCD non-delivery'!M$6,'Inputs - Allowed'!$AI$6:$AT$6,0)),0)</f>
        <v>0</v>
      </c>
      <c r="N79" s="116">
        <f>_xlfn.IFNA(INDEX('Inputs - Allowed'!$AI$8:$AT$250,MATCH('PCD non-delivery'!$A79,'Inputs - Allowed'!$A$8:$A$250,0),MATCH('PCD non-delivery'!N$6,'Inputs - Allowed'!$AI$6:$AT$6,0)),0)</f>
        <v>0</v>
      </c>
      <c r="O79" s="116">
        <f>_xlfn.IFNA(INDEX('Inputs - Allowed'!$AI$8:$AT$250,MATCH('PCD non-delivery'!$A79,'Inputs - Allowed'!$A$8:$A$250,0),MATCH('PCD non-delivery'!O$6,'Inputs - Allowed'!$AI$6:$AT$6,0)),0)</f>
        <v>0</v>
      </c>
      <c r="P79" s="116">
        <f>_xlfn.IFNA(INDEX('Inputs - Allowed'!$AI$8:$AT$250,MATCH('PCD non-delivery'!$A79,'Inputs - Allowed'!$A$8:$A$250,0),MATCH('PCD non-delivery'!P$6,'Inputs - Allowed'!$AI$6:$AT$6,0)),0)</f>
        <v>0</v>
      </c>
      <c r="Q79" s="116">
        <f>_xlfn.IFNA(INDEX('Inputs - Allowed'!$AI$8:$AT$250,MATCH('PCD non-delivery'!$A79,'Inputs - Allowed'!$A$8:$A$250,0),MATCH('PCD non-delivery'!Q$6,'Inputs - Allowed'!$AI$6:$AT$6,0)),0)</f>
        <v>0</v>
      </c>
      <c r="R79" s="116">
        <f>_xlfn.IFNA(INDEX('Inputs - Allowed'!$AI$8:$AT$250,MATCH('PCD non-delivery'!$A79,'Inputs - Allowed'!$A$8:$A$250,0),MATCH('PCD non-delivery'!R$6,'Inputs - Allowed'!$AI$6:$AT$6,0)),0)</f>
        <v>0</v>
      </c>
      <c r="S79" s="116">
        <f>_xlfn.IFNA(INDEX('Inputs - Allowed'!$AI$8:$AT$250,MATCH('PCD non-delivery'!$A79,'Inputs - Allowed'!$A$8:$A$250,0),MATCH('PCD non-delivery'!S$6,'Inputs - Allowed'!$AI$6:$AT$6,0)),0)</f>
        <v>0</v>
      </c>
      <c r="T79" s="116">
        <f>_xlfn.IFNA(INDEX('Inputs - Allowed'!$AI$8:$AT$250,MATCH('PCD non-delivery'!$A79,'Inputs - Allowed'!$A$8:$A$250,0),MATCH('PCD non-delivery'!T$6,'Inputs - Allowed'!$AI$6:$AT$6,0)),0)</f>
        <v>0</v>
      </c>
      <c r="U79" s="116">
        <f>_xlfn.IFNA(INDEX('Inputs - Allowed'!$AI$8:$AT$250,MATCH('PCD non-delivery'!$A79,'Inputs - Allowed'!$A$8:$A$250,0),MATCH('PCD non-delivery'!U$6,'Inputs - Allowed'!$AI$6:$AT$6,0)),0)</f>
        <v>0</v>
      </c>
      <c r="V79" s="116">
        <f>_xlfn.IFNA(INDEX('Inputs - Allowed'!$AI$8:$AT$250,MATCH('PCD non-delivery'!$A79,'Inputs - Allowed'!$A$8:$A$250,0),MATCH('PCD non-delivery'!V$6,'Inputs - Allowed'!$AI$6:$AT$6,0)),0)</f>
        <v>0</v>
      </c>
      <c r="W79" s="116">
        <f>_xlfn.IFNA(INDEX('Inputs - Allowed'!$AI$8:$AT$250,MATCH('PCD non-delivery'!$A79,'Inputs - Allowed'!$A$8:$A$250,0),MATCH('PCD non-delivery'!W$6,'Inputs - Allowed'!$AI$6:$AT$6,0)),0)</f>
        <v>0</v>
      </c>
      <c r="X79" s="116">
        <f>_xlfn.IFNA(INDEX('Inputs - Allowed'!$AI$8:$AT$250,MATCH('PCD non-delivery'!$A79,'Inputs - Allowed'!$A$8:$A$250,0),MATCH('PCD non-delivery'!X$6,'Inputs - Allowed'!$AI$6:$AT$6,0)),0)</f>
        <v>0</v>
      </c>
      <c r="Z79" s="76"/>
      <c r="AA79" s="76"/>
      <c r="AB79" s="116">
        <f t="shared" si="6"/>
        <v>0</v>
      </c>
      <c r="AC79" s="116">
        <f t="shared" si="7"/>
        <v>0</v>
      </c>
      <c r="AD79" s="116">
        <f t="shared" si="8"/>
        <v>0</v>
      </c>
      <c r="AE79" s="116">
        <f t="shared" si="9"/>
        <v>0</v>
      </c>
      <c r="AF79" s="116">
        <f t="shared" si="10"/>
        <v>0</v>
      </c>
      <c r="AG79" s="76"/>
      <c r="AH79" s="76"/>
      <c r="AI79" s="76"/>
      <c r="AJ79" s="76"/>
      <c r="AK79" s="76"/>
    </row>
    <row r="80" spans="1:37">
      <c r="A80" s="6"/>
      <c r="B80" s="36"/>
      <c r="C80" s="36"/>
      <c r="D80" s="36"/>
      <c r="E80" s="36">
        <f>_xlfn.IFNA(INDEX('Inputs - Allowed'!$B$8:$AH$250,MATCH('PCD non-delivery'!$A80,'Inputs - Allowed'!$A$8:$A$250,0),MATCH('PCD non-delivery'!E$6,'Inputs - Allowed'!$B$6:$AY$6,0)),0)</f>
        <v>0</v>
      </c>
      <c r="F80" s="36">
        <f>_xlfn.IFNA(INDEX('Inputs - Allowed'!$B$8:$AH$250,MATCH('PCD non-delivery'!$A80,'Inputs - Allowed'!$A$8:$A$250,0),MATCH('PCD non-delivery'!F$6,'Inputs - Allowed'!$B$6:$AY$6,0)),0)</f>
        <v>0</v>
      </c>
      <c r="G80" s="36">
        <f>_xlfn.IFNA(INDEX('Inputs - Allowed'!$B$8:$AH$250,MATCH('PCD non-delivery'!$A80,'Inputs - Allowed'!$A$8:$A$250,0),MATCH('PCD non-delivery'!G$6,'Inputs - Allowed'!$B$6:$AY$6,0)),0)</f>
        <v>0</v>
      </c>
      <c r="H80" s="36">
        <f>_xlfn.IFNA(INDEX('Inputs - Allowed'!$B$8:$AH$250,MATCH('PCD non-delivery'!$A80,'Inputs - Allowed'!$A$8:$A$250,0),MATCH('PCD non-delivery'!H$6,'Inputs - Allowed'!$B$6:$AY$6,0)),0)</f>
        <v>0</v>
      </c>
      <c r="I80" s="36">
        <f>_xlfn.IFNA(INDEX('Inputs - Allowed'!$B$8:$AH$250,MATCH('PCD non-delivery'!$A80,'Inputs - Allowed'!$A$8:$A$250,0),MATCH('PCD non-delivery'!I$6,'Inputs - Allowed'!$B$6:$AY$6,0)),0)</f>
        <v>0</v>
      </c>
      <c r="J80" s="65">
        <f>IF(I80="N",0,_xlfn.IFNA(INDEX('Inputs - Allowed'!$B$8:$AH$250,MATCH('PCD non-delivery'!$A80,'Inputs - Allowed'!$A$8:$A$250,0),MATCH('PCD non-delivery'!J$6,'Inputs - Allowed'!$B$6:$AY$6,0)),0))</f>
        <v>0</v>
      </c>
      <c r="K80" s="36">
        <f>_xlfn.IFNA(INDEX('Inputs - Actual'!$I$8:$O$158,MATCH($A80,'Inputs - Actual'!$A$8:$A$158,0),MATCH(K$6,'Inputs - Actual'!$I$6:$O$6,0))-INDEX('Inputs - Allowed'!$V$8:$AB$158,MATCH($A80,'Inputs - Allowed'!$A$8:$A$158,0),MATCH(K$6,'Inputs - Allowed'!$V$6:$AB$6,0)),0)</f>
        <v>0</v>
      </c>
      <c r="L80" s="59">
        <f>IF('Inputs - Allowed'!I80="Y", 0, IF(I80="Y",MIN(0,K80),MIN(0,K80*J80*10^-6)))</f>
        <v>0</v>
      </c>
      <c r="M80" s="116">
        <f>_xlfn.IFNA(INDEX('Inputs - Allowed'!$AI$8:$AT$250,MATCH('PCD non-delivery'!$A80,'Inputs - Allowed'!$A$8:$A$250,0),MATCH('PCD non-delivery'!M$6,'Inputs - Allowed'!$AI$6:$AT$6,0)),0)</f>
        <v>0</v>
      </c>
      <c r="N80" s="116">
        <f>_xlfn.IFNA(INDEX('Inputs - Allowed'!$AI$8:$AT$250,MATCH('PCD non-delivery'!$A80,'Inputs - Allowed'!$A$8:$A$250,0),MATCH('PCD non-delivery'!N$6,'Inputs - Allowed'!$AI$6:$AT$6,0)),0)</f>
        <v>0</v>
      </c>
      <c r="O80" s="116">
        <f>_xlfn.IFNA(INDEX('Inputs - Allowed'!$AI$8:$AT$250,MATCH('PCD non-delivery'!$A80,'Inputs - Allowed'!$A$8:$A$250,0),MATCH('PCD non-delivery'!O$6,'Inputs - Allowed'!$AI$6:$AT$6,0)),0)</f>
        <v>0</v>
      </c>
      <c r="P80" s="116">
        <f>_xlfn.IFNA(INDEX('Inputs - Allowed'!$AI$8:$AT$250,MATCH('PCD non-delivery'!$A80,'Inputs - Allowed'!$A$8:$A$250,0),MATCH('PCD non-delivery'!P$6,'Inputs - Allowed'!$AI$6:$AT$6,0)),0)</f>
        <v>0</v>
      </c>
      <c r="Q80" s="116">
        <f>_xlfn.IFNA(INDEX('Inputs - Allowed'!$AI$8:$AT$250,MATCH('PCD non-delivery'!$A80,'Inputs - Allowed'!$A$8:$A$250,0),MATCH('PCD non-delivery'!Q$6,'Inputs - Allowed'!$AI$6:$AT$6,0)),0)</f>
        <v>0</v>
      </c>
      <c r="R80" s="116">
        <f>_xlfn.IFNA(INDEX('Inputs - Allowed'!$AI$8:$AT$250,MATCH('PCD non-delivery'!$A80,'Inputs - Allowed'!$A$8:$A$250,0),MATCH('PCD non-delivery'!R$6,'Inputs - Allowed'!$AI$6:$AT$6,0)),0)</f>
        <v>0</v>
      </c>
      <c r="S80" s="116">
        <f>_xlfn.IFNA(INDEX('Inputs - Allowed'!$AI$8:$AT$250,MATCH('PCD non-delivery'!$A80,'Inputs - Allowed'!$A$8:$A$250,0),MATCH('PCD non-delivery'!S$6,'Inputs - Allowed'!$AI$6:$AT$6,0)),0)</f>
        <v>0</v>
      </c>
      <c r="T80" s="116">
        <f>_xlfn.IFNA(INDEX('Inputs - Allowed'!$AI$8:$AT$250,MATCH('PCD non-delivery'!$A80,'Inputs - Allowed'!$A$8:$A$250,0),MATCH('PCD non-delivery'!T$6,'Inputs - Allowed'!$AI$6:$AT$6,0)),0)</f>
        <v>0</v>
      </c>
      <c r="U80" s="116">
        <f>_xlfn.IFNA(INDEX('Inputs - Allowed'!$AI$8:$AT$250,MATCH('PCD non-delivery'!$A80,'Inputs - Allowed'!$A$8:$A$250,0),MATCH('PCD non-delivery'!U$6,'Inputs - Allowed'!$AI$6:$AT$6,0)),0)</f>
        <v>0</v>
      </c>
      <c r="V80" s="116">
        <f>_xlfn.IFNA(INDEX('Inputs - Allowed'!$AI$8:$AT$250,MATCH('PCD non-delivery'!$A80,'Inputs - Allowed'!$A$8:$A$250,0),MATCH('PCD non-delivery'!V$6,'Inputs - Allowed'!$AI$6:$AT$6,0)),0)</f>
        <v>0</v>
      </c>
      <c r="W80" s="116">
        <f>_xlfn.IFNA(INDEX('Inputs - Allowed'!$AI$8:$AT$250,MATCH('PCD non-delivery'!$A80,'Inputs - Allowed'!$A$8:$A$250,0),MATCH('PCD non-delivery'!W$6,'Inputs - Allowed'!$AI$6:$AT$6,0)),0)</f>
        <v>0</v>
      </c>
      <c r="X80" s="116">
        <f>_xlfn.IFNA(INDEX('Inputs - Allowed'!$AI$8:$AT$250,MATCH('PCD non-delivery'!$A80,'Inputs - Allowed'!$A$8:$A$250,0),MATCH('PCD non-delivery'!X$6,'Inputs - Allowed'!$AI$6:$AT$6,0)),0)</f>
        <v>0</v>
      </c>
      <c r="Z80" s="76"/>
      <c r="AA80" s="76"/>
      <c r="AB80" s="116">
        <f t="shared" si="6"/>
        <v>0</v>
      </c>
      <c r="AC80" s="116">
        <f t="shared" si="7"/>
        <v>0</v>
      </c>
      <c r="AD80" s="116">
        <f t="shared" si="8"/>
        <v>0</v>
      </c>
      <c r="AE80" s="116">
        <f t="shared" si="9"/>
        <v>0</v>
      </c>
      <c r="AF80" s="116">
        <f t="shared" si="10"/>
        <v>0</v>
      </c>
      <c r="AG80" s="76"/>
      <c r="AH80" s="76"/>
      <c r="AI80" s="76"/>
      <c r="AJ80" s="76"/>
      <c r="AK80" s="76"/>
    </row>
    <row r="81" spans="1:37">
      <c r="A81" s="6"/>
      <c r="B81" s="36"/>
      <c r="C81" s="36"/>
      <c r="D81" s="36"/>
      <c r="E81" s="36">
        <f>_xlfn.IFNA(INDEX('Inputs - Allowed'!$B$8:$AH$250,MATCH('PCD non-delivery'!$A81,'Inputs - Allowed'!$A$8:$A$250,0),MATCH('PCD non-delivery'!E$6,'Inputs - Allowed'!$B$6:$AY$6,0)),0)</f>
        <v>0</v>
      </c>
      <c r="F81" s="36">
        <f>_xlfn.IFNA(INDEX('Inputs - Allowed'!$B$8:$AH$250,MATCH('PCD non-delivery'!$A81,'Inputs - Allowed'!$A$8:$A$250,0),MATCH('PCD non-delivery'!F$6,'Inputs - Allowed'!$B$6:$AY$6,0)),0)</f>
        <v>0</v>
      </c>
      <c r="G81" s="36">
        <f>_xlfn.IFNA(INDEX('Inputs - Allowed'!$B$8:$AH$250,MATCH('PCD non-delivery'!$A81,'Inputs - Allowed'!$A$8:$A$250,0),MATCH('PCD non-delivery'!G$6,'Inputs - Allowed'!$B$6:$AY$6,0)),0)</f>
        <v>0</v>
      </c>
      <c r="H81" s="36">
        <f>_xlfn.IFNA(INDEX('Inputs - Allowed'!$B$8:$AH$250,MATCH('PCD non-delivery'!$A81,'Inputs - Allowed'!$A$8:$A$250,0),MATCH('PCD non-delivery'!H$6,'Inputs - Allowed'!$B$6:$AY$6,0)),0)</f>
        <v>0</v>
      </c>
      <c r="I81" s="36">
        <f>_xlfn.IFNA(INDEX('Inputs - Allowed'!$B$8:$AH$250,MATCH('PCD non-delivery'!$A81,'Inputs - Allowed'!$A$8:$A$250,0),MATCH('PCD non-delivery'!I$6,'Inputs - Allowed'!$B$6:$AY$6,0)),0)</f>
        <v>0</v>
      </c>
      <c r="J81" s="65">
        <f>IF(I81="N",0,_xlfn.IFNA(INDEX('Inputs - Allowed'!$B$8:$AH$250,MATCH('PCD non-delivery'!$A81,'Inputs - Allowed'!$A$8:$A$250,0),MATCH('PCD non-delivery'!J$6,'Inputs - Allowed'!$B$6:$AY$6,0)),0))</f>
        <v>0</v>
      </c>
      <c r="K81" s="36">
        <f>_xlfn.IFNA(INDEX('Inputs - Actual'!$I$8:$O$158,MATCH($A81,'Inputs - Actual'!$A$8:$A$158,0),MATCH(K$6,'Inputs - Actual'!$I$6:$O$6,0))-INDEX('Inputs - Allowed'!$V$8:$AB$158,MATCH($A81,'Inputs - Allowed'!$A$8:$A$158,0),MATCH(K$6,'Inputs - Allowed'!$V$6:$AB$6,0)),0)</f>
        <v>0</v>
      </c>
      <c r="L81" s="59">
        <f>IF('Inputs - Allowed'!I81="Y", 0, IF(I81="Y",MIN(0,K81),MIN(0,K81*J81*10^-6)))</f>
        <v>0</v>
      </c>
      <c r="M81" s="116">
        <f>_xlfn.IFNA(INDEX('Inputs - Allowed'!$AI$8:$AT$250,MATCH('PCD non-delivery'!$A81,'Inputs - Allowed'!$A$8:$A$250,0),MATCH('PCD non-delivery'!M$6,'Inputs - Allowed'!$AI$6:$AT$6,0)),0)</f>
        <v>0</v>
      </c>
      <c r="N81" s="116">
        <f>_xlfn.IFNA(INDEX('Inputs - Allowed'!$AI$8:$AT$250,MATCH('PCD non-delivery'!$A81,'Inputs - Allowed'!$A$8:$A$250,0),MATCH('PCD non-delivery'!N$6,'Inputs - Allowed'!$AI$6:$AT$6,0)),0)</f>
        <v>0</v>
      </c>
      <c r="O81" s="116">
        <f>_xlfn.IFNA(INDEX('Inputs - Allowed'!$AI$8:$AT$250,MATCH('PCD non-delivery'!$A81,'Inputs - Allowed'!$A$8:$A$250,0),MATCH('PCD non-delivery'!O$6,'Inputs - Allowed'!$AI$6:$AT$6,0)),0)</f>
        <v>0</v>
      </c>
      <c r="P81" s="116">
        <f>_xlfn.IFNA(INDEX('Inputs - Allowed'!$AI$8:$AT$250,MATCH('PCD non-delivery'!$A81,'Inputs - Allowed'!$A$8:$A$250,0),MATCH('PCD non-delivery'!P$6,'Inputs - Allowed'!$AI$6:$AT$6,0)),0)</f>
        <v>0</v>
      </c>
      <c r="Q81" s="116">
        <f>_xlfn.IFNA(INDEX('Inputs - Allowed'!$AI$8:$AT$250,MATCH('PCD non-delivery'!$A81,'Inputs - Allowed'!$A$8:$A$250,0),MATCH('PCD non-delivery'!Q$6,'Inputs - Allowed'!$AI$6:$AT$6,0)),0)</f>
        <v>0</v>
      </c>
      <c r="R81" s="116">
        <f>_xlfn.IFNA(INDEX('Inputs - Allowed'!$AI$8:$AT$250,MATCH('PCD non-delivery'!$A81,'Inputs - Allowed'!$A$8:$A$250,0),MATCH('PCD non-delivery'!R$6,'Inputs - Allowed'!$AI$6:$AT$6,0)),0)</f>
        <v>0</v>
      </c>
      <c r="S81" s="116">
        <f>_xlfn.IFNA(INDEX('Inputs - Allowed'!$AI$8:$AT$250,MATCH('PCD non-delivery'!$A81,'Inputs - Allowed'!$A$8:$A$250,0),MATCH('PCD non-delivery'!S$6,'Inputs - Allowed'!$AI$6:$AT$6,0)),0)</f>
        <v>0</v>
      </c>
      <c r="T81" s="116">
        <f>_xlfn.IFNA(INDEX('Inputs - Allowed'!$AI$8:$AT$250,MATCH('PCD non-delivery'!$A81,'Inputs - Allowed'!$A$8:$A$250,0),MATCH('PCD non-delivery'!T$6,'Inputs - Allowed'!$AI$6:$AT$6,0)),0)</f>
        <v>0</v>
      </c>
      <c r="U81" s="116">
        <f>_xlfn.IFNA(INDEX('Inputs - Allowed'!$AI$8:$AT$250,MATCH('PCD non-delivery'!$A81,'Inputs - Allowed'!$A$8:$A$250,0),MATCH('PCD non-delivery'!U$6,'Inputs - Allowed'!$AI$6:$AT$6,0)),0)</f>
        <v>0</v>
      </c>
      <c r="V81" s="116">
        <f>_xlfn.IFNA(INDEX('Inputs - Allowed'!$AI$8:$AT$250,MATCH('PCD non-delivery'!$A81,'Inputs - Allowed'!$A$8:$A$250,0),MATCH('PCD non-delivery'!V$6,'Inputs - Allowed'!$AI$6:$AT$6,0)),0)</f>
        <v>0</v>
      </c>
      <c r="W81" s="116">
        <f>_xlfn.IFNA(INDEX('Inputs - Allowed'!$AI$8:$AT$250,MATCH('PCD non-delivery'!$A81,'Inputs - Allowed'!$A$8:$A$250,0),MATCH('PCD non-delivery'!W$6,'Inputs - Allowed'!$AI$6:$AT$6,0)),0)</f>
        <v>0</v>
      </c>
      <c r="X81" s="116">
        <f>_xlfn.IFNA(INDEX('Inputs - Allowed'!$AI$8:$AT$250,MATCH('PCD non-delivery'!$A81,'Inputs - Allowed'!$A$8:$A$250,0),MATCH('PCD non-delivery'!X$6,'Inputs - Allowed'!$AI$6:$AT$6,0)),0)</f>
        <v>0</v>
      </c>
      <c r="Z81" s="76"/>
      <c r="AA81" s="76"/>
      <c r="AB81" s="116">
        <f t="shared" si="6"/>
        <v>0</v>
      </c>
      <c r="AC81" s="116">
        <f t="shared" si="7"/>
        <v>0</v>
      </c>
      <c r="AD81" s="116">
        <f t="shared" si="8"/>
        <v>0</v>
      </c>
      <c r="AE81" s="116">
        <f t="shared" si="9"/>
        <v>0</v>
      </c>
      <c r="AF81" s="116">
        <f t="shared" si="10"/>
        <v>0</v>
      </c>
      <c r="AG81" s="76"/>
      <c r="AH81" s="76"/>
      <c r="AI81" s="76"/>
      <c r="AJ81" s="76"/>
      <c r="AK81" s="76"/>
    </row>
    <row r="82" spans="1:37">
      <c r="A82" s="6"/>
      <c r="B82" s="36"/>
      <c r="C82" s="36"/>
      <c r="D82" s="36"/>
      <c r="E82" s="36">
        <f>_xlfn.IFNA(INDEX('Inputs - Allowed'!$B$8:$AH$250,MATCH('PCD non-delivery'!$A82,'Inputs - Allowed'!$A$8:$A$250,0),MATCH('PCD non-delivery'!E$6,'Inputs - Allowed'!$B$6:$AY$6,0)),0)</f>
        <v>0</v>
      </c>
      <c r="F82" s="36">
        <f>_xlfn.IFNA(INDEX('Inputs - Allowed'!$B$8:$AH$250,MATCH('PCD non-delivery'!$A82,'Inputs - Allowed'!$A$8:$A$250,0),MATCH('PCD non-delivery'!F$6,'Inputs - Allowed'!$B$6:$AY$6,0)),0)</f>
        <v>0</v>
      </c>
      <c r="G82" s="36">
        <f>_xlfn.IFNA(INDEX('Inputs - Allowed'!$B$8:$AH$250,MATCH('PCD non-delivery'!$A82,'Inputs - Allowed'!$A$8:$A$250,0),MATCH('PCD non-delivery'!G$6,'Inputs - Allowed'!$B$6:$AY$6,0)),0)</f>
        <v>0</v>
      </c>
      <c r="H82" s="36">
        <f>_xlfn.IFNA(INDEX('Inputs - Allowed'!$B$8:$AH$250,MATCH('PCD non-delivery'!$A82,'Inputs - Allowed'!$A$8:$A$250,0),MATCH('PCD non-delivery'!H$6,'Inputs - Allowed'!$B$6:$AY$6,0)),0)</f>
        <v>0</v>
      </c>
      <c r="I82" s="36">
        <f>_xlfn.IFNA(INDEX('Inputs - Allowed'!$B$8:$AH$250,MATCH('PCD non-delivery'!$A82,'Inputs - Allowed'!$A$8:$A$250,0),MATCH('PCD non-delivery'!I$6,'Inputs - Allowed'!$B$6:$AY$6,0)),0)</f>
        <v>0</v>
      </c>
      <c r="J82" s="65">
        <f>IF(I82="N",0,_xlfn.IFNA(INDEX('Inputs - Allowed'!$B$8:$AH$250,MATCH('PCD non-delivery'!$A82,'Inputs - Allowed'!$A$8:$A$250,0),MATCH('PCD non-delivery'!J$6,'Inputs - Allowed'!$B$6:$AY$6,0)),0))</f>
        <v>0</v>
      </c>
      <c r="K82" s="36">
        <f>_xlfn.IFNA(INDEX('Inputs - Actual'!$I$8:$O$158,MATCH($A82,'Inputs - Actual'!$A$8:$A$158,0),MATCH(K$6,'Inputs - Actual'!$I$6:$O$6,0))-INDEX('Inputs - Allowed'!$V$8:$AB$158,MATCH($A82,'Inputs - Allowed'!$A$8:$A$158,0),MATCH(K$6,'Inputs - Allowed'!$V$6:$AB$6,0)),0)</f>
        <v>0</v>
      </c>
      <c r="L82" s="59">
        <f>IF('Inputs - Allowed'!I82="Y", 0, IF(I82="Y",MIN(0,K82),MIN(0,K82*J82*10^-6)))</f>
        <v>0</v>
      </c>
      <c r="M82" s="116">
        <f>_xlfn.IFNA(INDEX('Inputs - Allowed'!$AI$8:$AT$250,MATCH('PCD non-delivery'!$A82,'Inputs - Allowed'!$A$8:$A$250,0),MATCH('PCD non-delivery'!M$6,'Inputs - Allowed'!$AI$6:$AT$6,0)),0)</f>
        <v>0</v>
      </c>
      <c r="N82" s="116">
        <f>_xlfn.IFNA(INDEX('Inputs - Allowed'!$AI$8:$AT$250,MATCH('PCD non-delivery'!$A82,'Inputs - Allowed'!$A$8:$A$250,0),MATCH('PCD non-delivery'!N$6,'Inputs - Allowed'!$AI$6:$AT$6,0)),0)</f>
        <v>0</v>
      </c>
      <c r="O82" s="116">
        <f>_xlfn.IFNA(INDEX('Inputs - Allowed'!$AI$8:$AT$250,MATCH('PCD non-delivery'!$A82,'Inputs - Allowed'!$A$8:$A$250,0),MATCH('PCD non-delivery'!O$6,'Inputs - Allowed'!$AI$6:$AT$6,0)),0)</f>
        <v>0</v>
      </c>
      <c r="P82" s="116">
        <f>_xlfn.IFNA(INDEX('Inputs - Allowed'!$AI$8:$AT$250,MATCH('PCD non-delivery'!$A82,'Inputs - Allowed'!$A$8:$A$250,0),MATCH('PCD non-delivery'!P$6,'Inputs - Allowed'!$AI$6:$AT$6,0)),0)</f>
        <v>0</v>
      </c>
      <c r="Q82" s="116">
        <f>_xlfn.IFNA(INDEX('Inputs - Allowed'!$AI$8:$AT$250,MATCH('PCD non-delivery'!$A82,'Inputs - Allowed'!$A$8:$A$250,0),MATCH('PCD non-delivery'!Q$6,'Inputs - Allowed'!$AI$6:$AT$6,0)),0)</f>
        <v>0</v>
      </c>
      <c r="R82" s="116">
        <f>_xlfn.IFNA(INDEX('Inputs - Allowed'!$AI$8:$AT$250,MATCH('PCD non-delivery'!$A82,'Inputs - Allowed'!$A$8:$A$250,0),MATCH('PCD non-delivery'!R$6,'Inputs - Allowed'!$AI$6:$AT$6,0)),0)</f>
        <v>0</v>
      </c>
      <c r="S82" s="116">
        <f>_xlfn.IFNA(INDEX('Inputs - Allowed'!$AI$8:$AT$250,MATCH('PCD non-delivery'!$A82,'Inputs - Allowed'!$A$8:$A$250,0),MATCH('PCD non-delivery'!S$6,'Inputs - Allowed'!$AI$6:$AT$6,0)),0)</f>
        <v>0</v>
      </c>
      <c r="T82" s="116">
        <f>_xlfn.IFNA(INDEX('Inputs - Allowed'!$AI$8:$AT$250,MATCH('PCD non-delivery'!$A82,'Inputs - Allowed'!$A$8:$A$250,0),MATCH('PCD non-delivery'!T$6,'Inputs - Allowed'!$AI$6:$AT$6,0)),0)</f>
        <v>0</v>
      </c>
      <c r="U82" s="116">
        <f>_xlfn.IFNA(INDEX('Inputs - Allowed'!$AI$8:$AT$250,MATCH('PCD non-delivery'!$A82,'Inputs - Allowed'!$A$8:$A$250,0),MATCH('PCD non-delivery'!U$6,'Inputs - Allowed'!$AI$6:$AT$6,0)),0)</f>
        <v>0</v>
      </c>
      <c r="V82" s="116">
        <f>_xlfn.IFNA(INDEX('Inputs - Allowed'!$AI$8:$AT$250,MATCH('PCD non-delivery'!$A82,'Inputs - Allowed'!$A$8:$A$250,0),MATCH('PCD non-delivery'!V$6,'Inputs - Allowed'!$AI$6:$AT$6,0)),0)</f>
        <v>0</v>
      </c>
      <c r="W82" s="116">
        <f>_xlfn.IFNA(INDEX('Inputs - Allowed'!$AI$8:$AT$250,MATCH('PCD non-delivery'!$A82,'Inputs - Allowed'!$A$8:$A$250,0),MATCH('PCD non-delivery'!W$6,'Inputs - Allowed'!$AI$6:$AT$6,0)),0)</f>
        <v>0</v>
      </c>
      <c r="X82" s="116">
        <f>_xlfn.IFNA(INDEX('Inputs - Allowed'!$AI$8:$AT$250,MATCH('PCD non-delivery'!$A82,'Inputs - Allowed'!$A$8:$A$250,0),MATCH('PCD non-delivery'!X$6,'Inputs - Allowed'!$AI$6:$AT$6,0)),0)</f>
        <v>0</v>
      </c>
      <c r="Z82" s="76"/>
      <c r="AA82" s="76"/>
      <c r="AB82" s="116">
        <f t="shared" si="6"/>
        <v>0</v>
      </c>
      <c r="AC82" s="116">
        <f t="shared" si="7"/>
        <v>0</v>
      </c>
      <c r="AD82" s="116">
        <f t="shared" si="8"/>
        <v>0</v>
      </c>
      <c r="AE82" s="116">
        <f t="shared" si="9"/>
        <v>0</v>
      </c>
      <c r="AF82" s="116">
        <f t="shared" si="10"/>
        <v>0</v>
      </c>
      <c r="AG82" s="76"/>
      <c r="AH82" s="76"/>
      <c r="AI82" s="76"/>
      <c r="AJ82" s="76"/>
      <c r="AK82" s="76"/>
    </row>
    <row r="83" spans="1:37">
      <c r="A83" s="6"/>
      <c r="B83" s="36"/>
      <c r="C83" s="36"/>
      <c r="D83" s="36"/>
      <c r="E83" s="36">
        <f>_xlfn.IFNA(INDEX('Inputs - Allowed'!$B$8:$AH$250,MATCH('PCD non-delivery'!$A83,'Inputs - Allowed'!$A$8:$A$250,0),MATCH('PCD non-delivery'!E$6,'Inputs - Allowed'!$B$6:$AY$6,0)),0)</f>
        <v>0</v>
      </c>
      <c r="F83" s="36">
        <f>_xlfn.IFNA(INDEX('Inputs - Allowed'!$B$8:$AH$250,MATCH('PCD non-delivery'!$A83,'Inputs - Allowed'!$A$8:$A$250,0),MATCH('PCD non-delivery'!F$6,'Inputs - Allowed'!$B$6:$AY$6,0)),0)</f>
        <v>0</v>
      </c>
      <c r="G83" s="36">
        <f>_xlfn.IFNA(INDEX('Inputs - Allowed'!$B$8:$AH$250,MATCH('PCD non-delivery'!$A83,'Inputs - Allowed'!$A$8:$A$250,0),MATCH('PCD non-delivery'!G$6,'Inputs - Allowed'!$B$6:$AY$6,0)),0)</f>
        <v>0</v>
      </c>
      <c r="H83" s="36">
        <f>_xlfn.IFNA(INDEX('Inputs - Allowed'!$B$8:$AH$250,MATCH('PCD non-delivery'!$A83,'Inputs - Allowed'!$A$8:$A$250,0),MATCH('PCD non-delivery'!H$6,'Inputs - Allowed'!$B$6:$AY$6,0)),0)</f>
        <v>0</v>
      </c>
      <c r="I83" s="36">
        <f>_xlfn.IFNA(INDEX('Inputs - Allowed'!$B$8:$AH$250,MATCH('PCD non-delivery'!$A83,'Inputs - Allowed'!$A$8:$A$250,0),MATCH('PCD non-delivery'!I$6,'Inputs - Allowed'!$B$6:$AY$6,0)),0)</f>
        <v>0</v>
      </c>
      <c r="J83" s="65">
        <f>IF(I83="N",0,_xlfn.IFNA(INDEX('Inputs - Allowed'!$B$8:$AH$250,MATCH('PCD non-delivery'!$A83,'Inputs - Allowed'!$A$8:$A$250,0),MATCH('PCD non-delivery'!J$6,'Inputs - Allowed'!$B$6:$AY$6,0)),0))</f>
        <v>0</v>
      </c>
      <c r="K83" s="36">
        <f>_xlfn.IFNA(INDEX('Inputs - Actual'!$I$8:$O$158,MATCH($A83,'Inputs - Actual'!$A$8:$A$158,0),MATCH(K$6,'Inputs - Actual'!$I$6:$O$6,0))-INDEX('Inputs - Allowed'!$V$8:$AB$158,MATCH($A83,'Inputs - Allowed'!$A$8:$A$158,0),MATCH(K$6,'Inputs - Allowed'!$V$6:$AB$6,0)),0)</f>
        <v>0</v>
      </c>
      <c r="L83" s="59">
        <f>IF('Inputs - Allowed'!I83="Y", 0, IF(I83="Y",MIN(0,K83),MIN(0,K83*J83*10^-6)))</f>
        <v>0</v>
      </c>
      <c r="M83" s="116">
        <f>_xlfn.IFNA(INDEX('Inputs - Allowed'!$AI$8:$AT$250,MATCH('PCD non-delivery'!$A83,'Inputs - Allowed'!$A$8:$A$250,0),MATCH('PCD non-delivery'!M$6,'Inputs - Allowed'!$AI$6:$AT$6,0)),0)</f>
        <v>0</v>
      </c>
      <c r="N83" s="116">
        <f>_xlfn.IFNA(INDEX('Inputs - Allowed'!$AI$8:$AT$250,MATCH('PCD non-delivery'!$A83,'Inputs - Allowed'!$A$8:$A$250,0),MATCH('PCD non-delivery'!N$6,'Inputs - Allowed'!$AI$6:$AT$6,0)),0)</f>
        <v>0</v>
      </c>
      <c r="O83" s="116">
        <f>_xlfn.IFNA(INDEX('Inputs - Allowed'!$AI$8:$AT$250,MATCH('PCD non-delivery'!$A83,'Inputs - Allowed'!$A$8:$A$250,0),MATCH('PCD non-delivery'!O$6,'Inputs - Allowed'!$AI$6:$AT$6,0)),0)</f>
        <v>0</v>
      </c>
      <c r="P83" s="116">
        <f>_xlfn.IFNA(INDEX('Inputs - Allowed'!$AI$8:$AT$250,MATCH('PCD non-delivery'!$A83,'Inputs - Allowed'!$A$8:$A$250,0),MATCH('PCD non-delivery'!P$6,'Inputs - Allowed'!$AI$6:$AT$6,0)),0)</f>
        <v>0</v>
      </c>
      <c r="Q83" s="116">
        <f>_xlfn.IFNA(INDEX('Inputs - Allowed'!$AI$8:$AT$250,MATCH('PCD non-delivery'!$A83,'Inputs - Allowed'!$A$8:$A$250,0),MATCH('PCD non-delivery'!Q$6,'Inputs - Allowed'!$AI$6:$AT$6,0)),0)</f>
        <v>0</v>
      </c>
      <c r="R83" s="116">
        <f>_xlfn.IFNA(INDEX('Inputs - Allowed'!$AI$8:$AT$250,MATCH('PCD non-delivery'!$A83,'Inputs - Allowed'!$A$8:$A$250,0),MATCH('PCD non-delivery'!R$6,'Inputs - Allowed'!$AI$6:$AT$6,0)),0)</f>
        <v>0</v>
      </c>
      <c r="S83" s="116">
        <f>_xlfn.IFNA(INDEX('Inputs - Allowed'!$AI$8:$AT$250,MATCH('PCD non-delivery'!$A83,'Inputs - Allowed'!$A$8:$A$250,0),MATCH('PCD non-delivery'!S$6,'Inputs - Allowed'!$AI$6:$AT$6,0)),0)</f>
        <v>0</v>
      </c>
      <c r="T83" s="116">
        <f>_xlfn.IFNA(INDEX('Inputs - Allowed'!$AI$8:$AT$250,MATCH('PCD non-delivery'!$A83,'Inputs - Allowed'!$A$8:$A$250,0),MATCH('PCD non-delivery'!T$6,'Inputs - Allowed'!$AI$6:$AT$6,0)),0)</f>
        <v>0</v>
      </c>
      <c r="U83" s="116">
        <f>_xlfn.IFNA(INDEX('Inputs - Allowed'!$AI$8:$AT$250,MATCH('PCD non-delivery'!$A83,'Inputs - Allowed'!$A$8:$A$250,0),MATCH('PCD non-delivery'!U$6,'Inputs - Allowed'!$AI$6:$AT$6,0)),0)</f>
        <v>0</v>
      </c>
      <c r="V83" s="116">
        <f>_xlfn.IFNA(INDEX('Inputs - Allowed'!$AI$8:$AT$250,MATCH('PCD non-delivery'!$A83,'Inputs - Allowed'!$A$8:$A$250,0),MATCH('PCD non-delivery'!V$6,'Inputs - Allowed'!$AI$6:$AT$6,0)),0)</f>
        <v>0</v>
      </c>
      <c r="W83" s="116">
        <f>_xlfn.IFNA(INDEX('Inputs - Allowed'!$AI$8:$AT$250,MATCH('PCD non-delivery'!$A83,'Inputs - Allowed'!$A$8:$A$250,0),MATCH('PCD non-delivery'!W$6,'Inputs - Allowed'!$AI$6:$AT$6,0)),0)</f>
        <v>0</v>
      </c>
      <c r="X83" s="116">
        <f>_xlfn.IFNA(INDEX('Inputs - Allowed'!$AI$8:$AT$250,MATCH('PCD non-delivery'!$A83,'Inputs - Allowed'!$A$8:$A$250,0),MATCH('PCD non-delivery'!X$6,'Inputs - Allowed'!$AI$6:$AT$6,0)),0)</f>
        <v>0</v>
      </c>
      <c r="Z83" s="76"/>
      <c r="AA83" s="76"/>
      <c r="AB83" s="116">
        <f t="shared" si="6"/>
        <v>0</v>
      </c>
      <c r="AC83" s="116">
        <f t="shared" si="7"/>
        <v>0</v>
      </c>
      <c r="AD83" s="116">
        <f t="shared" si="8"/>
        <v>0</v>
      </c>
      <c r="AE83" s="116">
        <f t="shared" si="9"/>
        <v>0</v>
      </c>
      <c r="AF83" s="116">
        <f t="shared" si="10"/>
        <v>0</v>
      </c>
      <c r="AG83" s="76"/>
      <c r="AH83" s="76"/>
      <c r="AI83" s="76"/>
      <c r="AJ83" s="76"/>
      <c r="AK83" s="76"/>
    </row>
    <row r="84" spans="1:37">
      <c r="A84" s="6"/>
      <c r="B84" s="36"/>
      <c r="C84" s="36"/>
      <c r="D84" s="36"/>
      <c r="E84" s="36">
        <f>_xlfn.IFNA(INDEX('Inputs - Allowed'!$B$8:$AH$250,MATCH('PCD non-delivery'!$A84,'Inputs - Allowed'!$A$8:$A$250,0),MATCH('PCD non-delivery'!E$6,'Inputs - Allowed'!$B$6:$AY$6,0)),0)</f>
        <v>0</v>
      </c>
      <c r="F84" s="36">
        <f>_xlfn.IFNA(INDEX('Inputs - Allowed'!$B$8:$AH$250,MATCH('PCD non-delivery'!$A84,'Inputs - Allowed'!$A$8:$A$250,0),MATCH('PCD non-delivery'!F$6,'Inputs - Allowed'!$B$6:$AY$6,0)),0)</f>
        <v>0</v>
      </c>
      <c r="G84" s="36">
        <f>_xlfn.IFNA(INDEX('Inputs - Allowed'!$B$8:$AH$250,MATCH('PCD non-delivery'!$A84,'Inputs - Allowed'!$A$8:$A$250,0),MATCH('PCD non-delivery'!G$6,'Inputs - Allowed'!$B$6:$AY$6,0)),0)</f>
        <v>0</v>
      </c>
      <c r="H84" s="36">
        <f>_xlfn.IFNA(INDEX('Inputs - Allowed'!$B$8:$AH$250,MATCH('PCD non-delivery'!$A84,'Inputs - Allowed'!$A$8:$A$250,0),MATCH('PCD non-delivery'!H$6,'Inputs - Allowed'!$B$6:$AY$6,0)),0)</f>
        <v>0</v>
      </c>
      <c r="I84" s="36">
        <f>_xlfn.IFNA(INDEX('Inputs - Allowed'!$B$8:$AH$250,MATCH('PCD non-delivery'!$A84,'Inputs - Allowed'!$A$8:$A$250,0),MATCH('PCD non-delivery'!I$6,'Inputs - Allowed'!$B$6:$AY$6,0)),0)</f>
        <v>0</v>
      </c>
      <c r="J84" s="65">
        <f>IF(I84="N",0,_xlfn.IFNA(INDEX('Inputs - Allowed'!$B$8:$AH$250,MATCH('PCD non-delivery'!$A84,'Inputs - Allowed'!$A$8:$A$250,0),MATCH('PCD non-delivery'!J$6,'Inputs - Allowed'!$B$6:$AY$6,0)),0))</f>
        <v>0</v>
      </c>
      <c r="K84" s="36">
        <f>_xlfn.IFNA(INDEX('Inputs - Actual'!$I$8:$O$158,MATCH($A84,'Inputs - Actual'!$A$8:$A$158,0),MATCH(K$6,'Inputs - Actual'!$I$6:$O$6,0))-INDEX('Inputs - Allowed'!$V$8:$AB$158,MATCH($A84,'Inputs - Allowed'!$A$8:$A$158,0),MATCH(K$6,'Inputs - Allowed'!$V$6:$AB$6,0)),0)</f>
        <v>0</v>
      </c>
      <c r="L84" s="59">
        <f>IF('Inputs - Allowed'!I84="Y", 0, IF(I84="Y",MIN(0,K84),MIN(0,K84*J84*10^-6)))</f>
        <v>0</v>
      </c>
      <c r="M84" s="116">
        <f>_xlfn.IFNA(INDEX('Inputs - Allowed'!$AI$8:$AT$250,MATCH('PCD non-delivery'!$A84,'Inputs - Allowed'!$A$8:$A$250,0),MATCH('PCD non-delivery'!M$6,'Inputs - Allowed'!$AI$6:$AT$6,0)),0)</f>
        <v>0</v>
      </c>
      <c r="N84" s="116">
        <f>_xlfn.IFNA(INDEX('Inputs - Allowed'!$AI$8:$AT$250,MATCH('PCD non-delivery'!$A84,'Inputs - Allowed'!$A$8:$A$250,0),MATCH('PCD non-delivery'!N$6,'Inputs - Allowed'!$AI$6:$AT$6,0)),0)</f>
        <v>0</v>
      </c>
      <c r="O84" s="116">
        <f>_xlfn.IFNA(INDEX('Inputs - Allowed'!$AI$8:$AT$250,MATCH('PCD non-delivery'!$A84,'Inputs - Allowed'!$A$8:$A$250,0),MATCH('PCD non-delivery'!O$6,'Inputs - Allowed'!$AI$6:$AT$6,0)),0)</f>
        <v>0</v>
      </c>
      <c r="P84" s="116">
        <f>_xlfn.IFNA(INDEX('Inputs - Allowed'!$AI$8:$AT$250,MATCH('PCD non-delivery'!$A84,'Inputs - Allowed'!$A$8:$A$250,0),MATCH('PCD non-delivery'!P$6,'Inputs - Allowed'!$AI$6:$AT$6,0)),0)</f>
        <v>0</v>
      </c>
      <c r="Q84" s="116">
        <f>_xlfn.IFNA(INDEX('Inputs - Allowed'!$AI$8:$AT$250,MATCH('PCD non-delivery'!$A84,'Inputs - Allowed'!$A$8:$A$250,0),MATCH('PCD non-delivery'!Q$6,'Inputs - Allowed'!$AI$6:$AT$6,0)),0)</f>
        <v>0</v>
      </c>
      <c r="R84" s="116">
        <f>_xlfn.IFNA(INDEX('Inputs - Allowed'!$AI$8:$AT$250,MATCH('PCD non-delivery'!$A84,'Inputs - Allowed'!$A$8:$A$250,0),MATCH('PCD non-delivery'!R$6,'Inputs - Allowed'!$AI$6:$AT$6,0)),0)</f>
        <v>0</v>
      </c>
      <c r="S84" s="116">
        <f>_xlfn.IFNA(INDEX('Inputs - Allowed'!$AI$8:$AT$250,MATCH('PCD non-delivery'!$A84,'Inputs - Allowed'!$A$8:$A$250,0),MATCH('PCD non-delivery'!S$6,'Inputs - Allowed'!$AI$6:$AT$6,0)),0)</f>
        <v>0</v>
      </c>
      <c r="T84" s="116">
        <f>_xlfn.IFNA(INDEX('Inputs - Allowed'!$AI$8:$AT$250,MATCH('PCD non-delivery'!$A84,'Inputs - Allowed'!$A$8:$A$250,0),MATCH('PCD non-delivery'!T$6,'Inputs - Allowed'!$AI$6:$AT$6,0)),0)</f>
        <v>0</v>
      </c>
      <c r="U84" s="116">
        <f>_xlfn.IFNA(INDEX('Inputs - Allowed'!$AI$8:$AT$250,MATCH('PCD non-delivery'!$A84,'Inputs - Allowed'!$A$8:$A$250,0),MATCH('PCD non-delivery'!U$6,'Inputs - Allowed'!$AI$6:$AT$6,0)),0)</f>
        <v>0</v>
      </c>
      <c r="V84" s="116">
        <f>_xlfn.IFNA(INDEX('Inputs - Allowed'!$AI$8:$AT$250,MATCH('PCD non-delivery'!$A84,'Inputs - Allowed'!$A$8:$A$250,0),MATCH('PCD non-delivery'!V$6,'Inputs - Allowed'!$AI$6:$AT$6,0)),0)</f>
        <v>0</v>
      </c>
      <c r="W84" s="116">
        <f>_xlfn.IFNA(INDEX('Inputs - Allowed'!$AI$8:$AT$250,MATCH('PCD non-delivery'!$A84,'Inputs - Allowed'!$A$8:$A$250,0),MATCH('PCD non-delivery'!W$6,'Inputs - Allowed'!$AI$6:$AT$6,0)),0)</f>
        <v>0</v>
      </c>
      <c r="X84" s="116">
        <f>_xlfn.IFNA(INDEX('Inputs - Allowed'!$AI$8:$AT$250,MATCH('PCD non-delivery'!$A84,'Inputs - Allowed'!$A$8:$A$250,0),MATCH('PCD non-delivery'!X$6,'Inputs - Allowed'!$AI$6:$AT$6,0)),0)</f>
        <v>0</v>
      </c>
      <c r="Z84" s="76"/>
      <c r="AA84" s="76"/>
      <c r="AB84" s="116">
        <f t="shared" si="6"/>
        <v>0</v>
      </c>
      <c r="AC84" s="116">
        <f t="shared" si="7"/>
        <v>0</v>
      </c>
      <c r="AD84" s="116">
        <f t="shared" si="8"/>
        <v>0</v>
      </c>
      <c r="AE84" s="116">
        <f t="shared" si="9"/>
        <v>0</v>
      </c>
      <c r="AF84" s="116">
        <f t="shared" si="10"/>
        <v>0</v>
      </c>
      <c r="AG84" s="76"/>
      <c r="AH84" s="76"/>
      <c r="AI84" s="76"/>
      <c r="AJ84" s="76"/>
      <c r="AK84" s="76"/>
    </row>
    <row r="85" spans="1:37">
      <c r="A85" s="6"/>
      <c r="B85" s="36"/>
      <c r="C85" s="36"/>
      <c r="D85" s="36"/>
      <c r="E85" s="36">
        <f>_xlfn.IFNA(INDEX('Inputs - Allowed'!$B$8:$AH$250,MATCH('PCD non-delivery'!$A85,'Inputs - Allowed'!$A$8:$A$250,0),MATCH('PCD non-delivery'!E$6,'Inputs - Allowed'!$B$6:$AY$6,0)),0)</f>
        <v>0</v>
      </c>
      <c r="F85" s="36">
        <f>_xlfn.IFNA(INDEX('Inputs - Allowed'!$B$8:$AH$250,MATCH('PCD non-delivery'!$A85,'Inputs - Allowed'!$A$8:$A$250,0),MATCH('PCD non-delivery'!F$6,'Inputs - Allowed'!$B$6:$AY$6,0)),0)</f>
        <v>0</v>
      </c>
      <c r="G85" s="36">
        <f>_xlfn.IFNA(INDEX('Inputs - Allowed'!$B$8:$AH$250,MATCH('PCD non-delivery'!$A85,'Inputs - Allowed'!$A$8:$A$250,0),MATCH('PCD non-delivery'!G$6,'Inputs - Allowed'!$B$6:$AY$6,0)),0)</f>
        <v>0</v>
      </c>
      <c r="H85" s="36">
        <f>_xlfn.IFNA(INDEX('Inputs - Allowed'!$B$8:$AH$250,MATCH('PCD non-delivery'!$A85,'Inputs - Allowed'!$A$8:$A$250,0),MATCH('PCD non-delivery'!H$6,'Inputs - Allowed'!$B$6:$AY$6,0)),0)</f>
        <v>0</v>
      </c>
      <c r="I85" s="36">
        <f>_xlfn.IFNA(INDEX('Inputs - Allowed'!$B$8:$AH$250,MATCH('PCD non-delivery'!$A85,'Inputs - Allowed'!$A$8:$A$250,0),MATCH('PCD non-delivery'!I$6,'Inputs - Allowed'!$B$6:$AY$6,0)),0)</f>
        <v>0</v>
      </c>
      <c r="J85" s="65">
        <f>IF(I85="N",0,_xlfn.IFNA(INDEX('Inputs - Allowed'!$B$8:$AH$250,MATCH('PCD non-delivery'!$A85,'Inputs - Allowed'!$A$8:$A$250,0),MATCH('PCD non-delivery'!J$6,'Inputs - Allowed'!$B$6:$AY$6,0)),0))</f>
        <v>0</v>
      </c>
      <c r="K85" s="36">
        <f>_xlfn.IFNA(INDEX('Inputs - Actual'!$I$8:$O$158,MATCH($A85,'Inputs - Actual'!$A$8:$A$158,0),MATCH(K$6,'Inputs - Actual'!$I$6:$O$6,0))-INDEX('Inputs - Allowed'!$V$8:$AB$158,MATCH($A85,'Inputs - Allowed'!$A$8:$A$158,0),MATCH(K$6,'Inputs - Allowed'!$V$6:$AB$6,0)),0)</f>
        <v>0</v>
      </c>
      <c r="L85" s="59">
        <f>IF('Inputs - Allowed'!I85="Y", 0, IF(I85="Y",MIN(0,K85),MIN(0,K85*J85*10^-6)))</f>
        <v>0</v>
      </c>
      <c r="M85" s="116">
        <f>_xlfn.IFNA(INDEX('Inputs - Allowed'!$AI$8:$AT$250,MATCH('PCD non-delivery'!$A85,'Inputs - Allowed'!$A$8:$A$250,0),MATCH('PCD non-delivery'!M$6,'Inputs - Allowed'!$AI$6:$AT$6,0)),0)</f>
        <v>0</v>
      </c>
      <c r="N85" s="116">
        <f>_xlfn.IFNA(INDEX('Inputs - Allowed'!$AI$8:$AT$250,MATCH('PCD non-delivery'!$A85,'Inputs - Allowed'!$A$8:$A$250,0),MATCH('PCD non-delivery'!N$6,'Inputs - Allowed'!$AI$6:$AT$6,0)),0)</f>
        <v>0</v>
      </c>
      <c r="O85" s="116">
        <f>_xlfn.IFNA(INDEX('Inputs - Allowed'!$AI$8:$AT$250,MATCH('PCD non-delivery'!$A85,'Inputs - Allowed'!$A$8:$A$250,0),MATCH('PCD non-delivery'!O$6,'Inputs - Allowed'!$AI$6:$AT$6,0)),0)</f>
        <v>0</v>
      </c>
      <c r="P85" s="116">
        <f>_xlfn.IFNA(INDEX('Inputs - Allowed'!$AI$8:$AT$250,MATCH('PCD non-delivery'!$A85,'Inputs - Allowed'!$A$8:$A$250,0),MATCH('PCD non-delivery'!P$6,'Inputs - Allowed'!$AI$6:$AT$6,0)),0)</f>
        <v>0</v>
      </c>
      <c r="Q85" s="116">
        <f>_xlfn.IFNA(INDEX('Inputs - Allowed'!$AI$8:$AT$250,MATCH('PCD non-delivery'!$A85,'Inputs - Allowed'!$A$8:$A$250,0),MATCH('PCD non-delivery'!Q$6,'Inputs - Allowed'!$AI$6:$AT$6,0)),0)</f>
        <v>0</v>
      </c>
      <c r="R85" s="116">
        <f>_xlfn.IFNA(INDEX('Inputs - Allowed'!$AI$8:$AT$250,MATCH('PCD non-delivery'!$A85,'Inputs - Allowed'!$A$8:$A$250,0),MATCH('PCD non-delivery'!R$6,'Inputs - Allowed'!$AI$6:$AT$6,0)),0)</f>
        <v>0</v>
      </c>
      <c r="S85" s="116">
        <f>_xlfn.IFNA(INDEX('Inputs - Allowed'!$AI$8:$AT$250,MATCH('PCD non-delivery'!$A85,'Inputs - Allowed'!$A$8:$A$250,0),MATCH('PCD non-delivery'!S$6,'Inputs - Allowed'!$AI$6:$AT$6,0)),0)</f>
        <v>0</v>
      </c>
      <c r="T85" s="116">
        <f>_xlfn.IFNA(INDEX('Inputs - Allowed'!$AI$8:$AT$250,MATCH('PCD non-delivery'!$A85,'Inputs - Allowed'!$A$8:$A$250,0),MATCH('PCD non-delivery'!T$6,'Inputs - Allowed'!$AI$6:$AT$6,0)),0)</f>
        <v>0</v>
      </c>
      <c r="U85" s="116">
        <f>_xlfn.IFNA(INDEX('Inputs - Allowed'!$AI$8:$AT$250,MATCH('PCD non-delivery'!$A85,'Inputs - Allowed'!$A$8:$A$250,0),MATCH('PCD non-delivery'!U$6,'Inputs - Allowed'!$AI$6:$AT$6,0)),0)</f>
        <v>0</v>
      </c>
      <c r="V85" s="116">
        <f>_xlfn.IFNA(INDEX('Inputs - Allowed'!$AI$8:$AT$250,MATCH('PCD non-delivery'!$A85,'Inputs - Allowed'!$A$8:$A$250,0),MATCH('PCD non-delivery'!V$6,'Inputs - Allowed'!$AI$6:$AT$6,0)),0)</f>
        <v>0</v>
      </c>
      <c r="W85" s="116">
        <f>_xlfn.IFNA(INDEX('Inputs - Allowed'!$AI$8:$AT$250,MATCH('PCD non-delivery'!$A85,'Inputs - Allowed'!$A$8:$A$250,0),MATCH('PCD non-delivery'!W$6,'Inputs - Allowed'!$AI$6:$AT$6,0)),0)</f>
        <v>0</v>
      </c>
      <c r="X85" s="116">
        <f>_xlfn.IFNA(INDEX('Inputs - Allowed'!$AI$8:$AT$250,MATCH('PCD non-delivery'!$A85,'Inputs - Allowed'!$A$8:$A$250,0),MATCH('PCD non-delivery'!X$6,'Inputs - Allowed'!$AI$6:$AT$6,0)),0)</f>
        <v>0</v>
      </c>
      <c r="Z85" s="76"/>
      <c r="AA85" s="76"/>
      <c r="AB85" s="116">
        <f t="shared" si="6"/>
        <v>0</v>
      </c>
      <c r="AC85" s="116">
        <f t="shared" si="7"/>
        <v>0</v>
      </c>
      <c r="AD85" s="116">
        <f t="shared" si="8"/>
        <v>0</v>
      </c>
      <c r="AE85" s="116">
        <f t="shared" si="9"/>
        <v>0</v>
      </c>
      <c r="AF85" s="116">
        <f t="shared" si="10"/>
        <v>0</v>
      </c>
      <c r="AG85" s="76"/>
      <c r="AH85" s="76"/>
      <c r="AI85" s="76"/>
      <c r="AJ85" s="76"/>
      <c r="AK85" s="76"/>
    </row>
    <row r="86" spans="1:37">
      <c r="A86" s="6"/>
      <c r="B86" s="36"/>
      <c r="C86" s="36"/>
      <c r="D86" s="36"/>
      <c r="E86" s="36">
        <f>_xlfn.IFNA(INDEX('Inputs - Allowed'!$B$8:$AH$250,MATCH('PCD non-delivery'!$A86,'Inputs - Allowed'!$A$8:$A$250,0),MATCH('PCD non-delivery'!E$6,'Inputs - Allowed'!$B$6:$AY$6,0)),0)</f>
        <v>0</v>
      </c>
      <c r="F86" s="36">
        <f>_xlfn.IFNA(INDEX('Inputs - Allowed'!$B$8:$AH$250,MATCH('PCD non-delivery'!$A86,'Inputs - Allowed'!$A$8:$A$250,0),MATCH('PCD non-delivery'!F$6,'Inputs - Allowed'!$B$6:$AY$6,0)),0)</f>
        <v>0</v>
      </c>
      <c r="G86" s="36">
        <f>_xlfn.IFNA(INDEX('Inputs - Allowed'!$B$8:$AH$250,MATCH('PCD non-delivery'!$A86,'Inputs - Allowed'!$A$8:$A$250,0),MATCH('PCD non-delivery'!G$6,'Inputs - Allowed'!$B$6:$AY$6,0)),0)</f>
        <v>0</v>
      </c>
      <c r="H86" s="36">
        <f>_xlfn.IFNA(INDEX('Inputs - Allowed'!$B$8:$AH$250,MATCH('PCD non-delivery'!$A86,'Inputs - Allowed'!$A$8:$A$250,0),MATCH('PCD non-delivery'!H$6,'Inputs - Allowed'!$B$6:$AY$6,0)),0)</f>
        <v>0</v>
      </c>
      <c r="I86" s="36">
        <f>_xlfn.IFNA(INDEX('Inputs - Allowed'!$B$8:$AH$250,MATCH('PCD non-delivery'!$A86,'Inputs - Allowed'!$A$8:$A$250,0),MATCH('PCD non-delivery'!I$6,'Inputs - Allowed'!$B$6:$AY$6,0)),0)</f>
        <v>0</v>
      </c>
      <c r="J86" s="65">
        <f>IF(I86="N",0,_xlfn.IFNA(INDEX('Inputs - Allowed'!$B$8:$AH$250,MATCH('PCD non-delivery'!$A86,'Inputs - Allowed'!$A$8:$A$250,0),MATCH('PCD non-delivery'!J$6,'Inputs - Allowed'!$B$6:$AY$6,0)),0))</f>
        <v>0</v>
      </c>
      <c r="K86" s="36">
        <f>_xlfn.IFNA(INDEX('Inputs - Actual'!$I$8:$O$158,MATCH($A86,'Inputs - Actual'!$A$8:$A$158,0),MATCH(K$6,'Inputs - Actual'!$I$6:$O$6,0))-INDEX('Inputs - Allowed'!$V$8:$AB$158,MATCH($A86,'Inputs - Allowed'!$A$8:$A$158,0),MATCH(K$6,'Inputs - Allowed'!$V$6:$AB$6,0)),0)</f>
        <v>0</v>
      </c>
      <c r="L86" s="59">
        <f>IF('Inputs - Allowed'!I86="Y", 0, IF(I86="Y",MIN(0,K86),MIN(0,K86*J86*10^-6)))</f>
        <v>0</v>
      </c>
      <c r="M86" s="116">
        <f>_xlfn.IFNA(INDEX('Inputs - Allowed'!$AI$8:$AT$250,MATCH('PCD non-delivery'!$A86,'Inputs - Allowed'!$A$8:$A$250,0),MATCH('PCD non-delivery'!M$6,'Inputs - Allowed'!$AI$6:$AT$6,0)),0)</f>
        <v>0</v>
      </c>
      <c r="N86" s="116">
        <f>_xlfn.IFNA(INDEX('Inputs - Allowed'!$AI$8:$AT$250,MATCH('PCD non-delivery'!$A86,'Inputs - Allowed'!$A$8:$A$250,0),MATCH('PCD non-delivery'!N$6,'Inputs - Allowed'!$AI$6:$AT$6,0)),0)</f>
        <v>0</v>
      </c>
      <c r="O86" s="116">
        <f>_xlfn.IFNA(INDEX('Inputs - Allowed'!$AI$8:$AT$250,MATCH('PCD non-delivery'!$A86,'Inputs - Allowed'!$A$8:$A$250,0),MATCH('PCD non-delivery'!O$6,'Inputs - Allowed'!$AI$6:$AT$6,0)),0)</f>
        <v>0</v>
      </c>
      <c r="P86" s="116">
        <f>_xlfn.IFNA(INDEX('Inputs - Allowed'!$AI$8:$AT$250,MATCH('PCD non-delivery'!$A86,'Inputs - Allowed'!$A$8:$A$250,0),MATCH('PCD non-delivery'!P$6,'Inputs - Allowed'!$AI$6:$AT$6,0)),0)</f>
        <v>0</v>
      </c>
      <c r="Q86" s="116">
        <f>_xlfn.IFNA(INDEX('Inputs - Allowed'!$AI$8:$AT$250,MATCH('PCD non-delivery'!$A86,'Inputs - Allowed'!$A$8:$A$250,0),MATCH('PCD non-delivery'!Q$6,'Inputs - Allowed'!$AI$6:$AT$6,0)),0)</f>
        <v>0</v>
      </c>
      <c r="R86" s="116">
        <f>_xlfn.IFNA(INDEX('Inputs - Allowed'!$AI$8:$AT$250,MATCH('PCD non-delivery'!$A86,'Inputs - Allowed'!$A$8:$A$250,0),MATCH('PCD non-delivery'!R$6,'Inputs - Allowed'!$AI$6:$AT$6,0)),0)</f>
        <v>0</v>
      </c>
      <c r="S86" s="116">
        <f>_xlfn.IFNA(INDEX('Inputs - Allowed'!$AI$8:$AT$250,MATCH('PCD non-delivery'!$A86,'Inputs - Allowed'!$A$8:$A$250,0),MATCH('PCD non-delivery'!S$6,'Inputs - Allowed'!$AI$6:$AT$6,0)),0)</f>
        <v>0</v>
      </c>
      <c r="T86" s="116">
        <f>_xlfn.IFNA(INDEX('Inputs - Allowed'!$AI$8:$AT$250,MATCH('PCD non-delivery'!$A86,'Inputs - Allowed'!$A$8:$A$250,0),MATCH('PCD non-delivery'!T$6,'Inputs - Allowed'!$AI$6:$AT$6,0)),0)</f>
        <v>0</v>
      </c>
      <c r="U86" s="116">
        <f>_xlfn.IFNA(INDEX('Inputs - Allowed'!$AI$8:$AT$250,MATCH('PCD non-delivery'!$A86,'Inputs - Allowed'!$A$8:$A$250,0),MATCH('PCD non-delivery'!U$6,'Inputs - Allowed'!$AI$6:$AT$6,0)),0)</f>
        <v>0</v>
      </c>
      <c r="V86" s="116">
        <f>_xlfn.IFNA(INDEX('Inputs - Allowed'!$AI$8:$AT$250,MATCH('PCD non-delivery'!$A86,'Inputs - Allowed'!$A$8:$A$250,0),MATCH('PCD non-delivery'!V$6,'Inputs - Allowed'!$AI$6:$AT$6,0)),0)</f>
        <v>0</v>
      </c>
      <c r="W86" s="116">
        <f>_xlfn.IFNA(INDEX('Inputs - Allowed'!$AI$8:$AT$250,MATCH('PCD non-delivery'!$A86,'Inputs - Allowed'!$A$8:$A$250,0),MATCH('PCD non-delivery'!W$6,'Inputs - Allowed'!$AI$6:$AT$6,0)),0)</f>
        <v>0</v>
      </c>
      <c r="X86" s="116">
        <f>_xlfn.IFNA(INDEX('Inputs - Allowed'!$AI$8:$AT$250,MATCH('PCD non-delivery'!$A86,'Inputs - Allowed'!$A$8:$A$250,0),MATCH('PCD non-delivery'!X$6,'Inputs - Allowed'!$AI$6:$AT$6,0)),0)</f>
        <v>0</v>
      </c>
      <c r="Z86" s="76"/>
      <c r="AA86" s="76"/>
      <c r="AB86" s="116">
        <f t="shared" si="6"/>
        <v>0</v>
      </c>
      <c r="AC86" s="116">
        <f t="shared" si="7"/>
        <v>0</v>
      </c>
      <c r="AD86" s="116">
        <f t="shared" si="8"/>
        <v>0</v>
      </c>
      <c r="AE86" s="116">
        <f t="shared" si="9"/>
        <v>0</v>
      </c>
      <c r="AF86" s="116">
        <f t="shared" si="10"/>
        <v>0</v>
      </c>
      <c r="AG86" s="76"/>
      <c r="AH86" s="76"/>
      <c r="AI86" s="76"/>
      <c r="AJ86" s="76"/>
      <c r="AK86" s="76"/>
    </row>
    <row r="87" spans="1:37">
      <c r="A87" s="6"/>
      <c r="B87" s="36"/>
      <c r="C87" s="36"/>
      <c r="D87" s="36"/>
      <c r="E87" s="36">
        <f>_xlfn.IFNA(INDEX('Inputs - Allowed'!$B$8:$AH$250,MATCH('PCD non-delivery'!$A87,'Inputs - Allowed'!$A$8:$A$250,0),MATCH('PCD non-delivery'!E$6,'Inputs - Allowed'!$B$6:$AY$6,0)),0)</f>
        <v>0</v>
      </c>
      <c r="F87" s="36">
        <f>_xlfn.IFNA(INDEX('Inputs - Allowed'!$B$8:$AH$250,MATCH('PCD non-delivery'!$A87,'Inputs - Allowed'!$A$8:$A$250,0),MATCH('PCD non-delivery'!F$6,'Inputs - Allowed'!$B$6:$AY$6,0)),0)</f>
        <v>0</v>
      </c>
      <c r="G87" s="36">
        <f>_xlfn.IFNA(INDEX('Inputs - Allowed'!$B$8:$AH$250,MATCH('PCD non-delivery'!$A87,'Inputs - Allowed'!$A$8:$A$250,0),MATCH('PCD non-delivery'!G$6,'Inputs - Allowed'!$B$6:$AY$6,0)),0)</f>
        <v>0</v>
      </c>
      <c r="H87" s="36">
        <f>_xlfn.IFNA(INDEX('Inputs - Allowed'!$B$8:$AH$250,MATCH('PCD non-delivery'!$A87,'Inputs - Allowed'!$A$8:$A$250,0),MATCH('PCD non-delivery'!H$6,'Inputs - Allowed'!$B$6:$AY$6,0)),0)</f>
        <v>0</v>
      </c>
      <c r="I87" s="36">
        <f>_xlfn.IFNA(INDEX('Inputs - Allowed'!$B$8:$AH$250,MATCH('PCD non-delivery'!$A87,'Inputs - Allowed'!$A$8:$A$250,0),MATCH('PCD non-delivery'!I$6,'Inputs - Allowed'!$B$6:$AY$6,0)),0)</f>
        <v>0</v>
      </c>
      <c r="J87" s="65">
        <f>IF(I87="N",0,_xlfn.IFNA(INDEX('Inputs - Allowed'!$B$8:$AH$250,MATCH('PCD non-delivery'!$A87,'Inputs - Allowed'!$A$8:$A$250,0),MATCH('PCD non-delivery'!J$6,'Inputs - Allowed'!$B$6:$AY$6,0)),0))</f>
        <v>0</v>
      </c>
      <c r="K87" s="36">
        <f>_xlfn.IFNA(INDEX('Inputs - Actual'!$I$8:$O$158,MATCH($A87,'Inputs - Actual'!$A$8:$A$158,0),MATCH(K$6,'Inputs - Actual'!$I$6:$O$6,0))-INDEX('Inputs - Allowed'!$V$8:$AB$158,MATCH($A87,'Inputs - Allowed'!$A$8:$A$158,0),MATCH(K$6,'Inputs - Allowed'!$V$6:$AB$6,0)),0)</f>
        <v>0</v>
      </c>
      <c r="L87" s="59">
        <f>IF('Inputs - Allowed'!I87="Y", 0, IF(I87="Y",MIN(0,K87),MIN(0,K87*J87*10^-6)))</f>
        <v>0</v>
      </c>
      <c r="M87" s="116">
        <f>_xlfn.IFNA(INDEX('Inputs - Allowed'!$AI$8:$AT$250,MATCH('PCD non-delivery'!$A87,'Inputs - Allowed'!$A$8:$A$250,0),MATCH('PCD non-delivery'!M$6,'Inputs - Allowed'!$AI$6:$AT$6,0)),0)</f>
        <v>0</v>
      </c>
      <c r="N87" s="116">
        <f>_xlfn.IFNA(INDEX('Inputs - Allowed'!$AI$8:$AT$250,MATCH('PCD non-delivery'!$A87,'Inputs - Allowed'!$A$8:$A$250,0),MATCH('PCD non-delivery'!N$6,'Inputs - Allowed'!$AI$6:$AT$6,0)),0)</f>
        <v>0</v>
      </c>
      <c r="O87" s="116">
        <f>_xlfn.IFNA(INDEX('Inputs - Allowed'!$AI$8:$AT$250,MATCH('PCD non-delivery'!$A87,'Inputs - Allowed'!$A$8:$A$250,0),MATCH('PCD non-delivery'!O$6,'Inputs - Allowed'!$AI$6:$AT$6,0)),0)</f>
        <v>0</v>
      </c>
      <c r="P87" s="116">
        <f>_xlfn.IFNA(INDEX('Inputs - Allowed'!$AI$8:$AT$250,MATCH('PCD non-delivery'!$A87,'Inputs - Allowed'!$A$8:$A$250,0),MATCH('PCD non-delivery'!P$6,'Inputs - Allowed'!$AI$6:$AT$6,0)),0)</f>
        <v>0</v>
      </c>
      <c r="Q87" s="116">
        <f>_xlfn.IFNA(INDEX('Inputs - Allowed'!$AI$8:$AT$250,MATCH('PCD non-delivery'!$A87,'Inputs - Allowed'!$A$8:$A$250,0),MATCH('PCD non-delivery'!Q$6,'Inputs - Allowed'!$AI$6:$AT$6,0)),0)</f>
        <v>0</v>
      </c>
      <c r="R87" s="116">
        <f>_xlfn.IFNA(INDEX('Inputs - Allowed'!$AI$8:$AT$250,MATCH('PCD non-delivery'!$A87,'Inputs - Allowed'!$A$8:$A$250,0),MATCH('PCD non-delivery'!R$6,'Inputs - Allowed'!$AI$6:$AT$6,0)),0)</f>
        <v>0</v>
      </c>
      <c r="S87" s="116">
        <f>_xlfn.IFNA(INDEX('Inputs - Allowed'!$AI$8:$AT$250,MATCH('PCD non-delivery'!$A87,'Inputs - Allowed'!$A$8:$A$250,0),MATCH('PCD non-delivery'!S$6,'Inputs - Allowed'!$AI$6:$AT$6,0)),0)</f>
        <v>0</v>
      </c>
      <c r="T87" s="116">
        <f>_xlfn.IFNA(INDEX('Inputs - Allowed'!$AI$8:$AT$250,MATCH('PCD non-delivery'!$A87,'Inputs - Allowed'!$A$8:$A$250,0),MATCH('PCD non-delivery'!T$6,'Inputs - Allowed'!$AI$6:$AT$6,0)),0)</f>
        <v>0</v>
      </c>
      <c r="U87" s="116">
        <f>_xlfn.IFNA(INDEX('Inputs - Allowed'!$AI$8:$AT$250,MATCH('PCD non-delivery'!$A87,'Inputs - Allowed'!$A$8:$A$250,0),MATCH('PCD non-delivery'!U$6,'Inputs - Allowed'!$AI$6:$AT$6,0)),0)</f>
        <v>0</v>
      </c>
      <c r="V87" s="116">
        <f>_xlfn.IFNA(INDEX('Inputs - Allowed'!$AI$8:$AT$250,MATCH('PCD non-delivery'!$A87,'Inputs - Allowed'!$A$8:$A$250,0),MATCH('PCD non-delivery'!V$6,'Inputs - Allowed'!$AI$6:$AT$6,0)),0)</f>
        <v>0</v>
      </c>
      <c r="W87" s="116">
        <f>_xlfn.IFNA(INDEX('Inputs - Allowed'!$AI$8:$AT$250,MATCH('PCD non-delivery'!$A87,'Inputs - Allowed'!$A$8:$A$250,0),MATCH('PCD non-delivery'!W$6,'Inputs - Allowed'!$AI$6:$AT$6,0)),0)</f>
        <v>0</v>
      </c>
      <c r="X87" s="116">
        <f>_xlfn.IFNA(INDEX('Inputs - Allowed'!$AI$8:$AT$250,MATCH('PCD non-delivery'!$A87,'Inputs - Allowed'!$A$8:$A$250,0),MATCH('PCD non-delivery'!X$6,'Inputs - Allowed'!$AI$6:$AT$6,0)),0)</f>
        <v>0</v>
      </c>
      <c r="Z87" s="76"/>
      <c r="AA87" s="76"/>
      <c r="AB87" s="116">
        <f t="shared" si="6"/>
        <v>0</v>
      </c>
      <c r="AC87" s="116">
        <f t="shared" si="7"/>
        <v>0</v>
      </c>
      <c r="AD87" s="116">
        <f t="shared" si="8"/>
        <v>0</v>
      </c>
      <c r="AE87" s="116">
        <f t="shared" si="9"/>
        <v>0</v>
      </c>
      <c r="AF87" s="116">
        <f t="shared" si="10"/>
        <v>0</v>
      </c>
      <c r="AG87" s="76"/>
      <c r="AH87" s="76"/>
      <c r="AI87" s="76"/>
      <c r="AJ87" s="76"/>
      <c r="AK87" s="76"/>
    </row>
    <row r="88" spans="1:37">
      <c r="A88" s="6"/>
      <c r="B88" s="36"/>
      <c r="C88" s="36"/>
      <c r="D88" s="36"/>
      <c r="E88" s="36">
        <f>_xlfn.IFNA(INDEX('Inputs - Allowed'!$B$8:$AH$250,MATCH('PCD non-delivery'!$A88,'Inputs - Allowed'!$A$8:$A$250,0),MATCH('PCD non-delivery'!E$6,'Inputs - Allowed'!$B$6:$AY$6,0)),0)</f>
        <v>0</v>
      </c>
      <c r="F88" s="36">
        <f>_xlfn.IFNA(INDEX('Inputs - Allowed'!$B$8:$AH$250,MATCH('PCD non-delivery'!$A88,'Inputs - Allowed'!$A$8:$A$250,0),MATCH('PCD non-delivery'!F$6,'Inputs - Allowed'!$B$6:$AY$6,0)),0)</f>
        <v>0</v>
      </c>
      <c r="G88" s="36">
        <f>_xlfn.IFNA(INDEX('Inputs - Allowed'!$B$8:$AH$250,MATCH('PCD non-delivery'!$A88,'Inputs - Allowed'!$A$8:$A$250,0),MATCH('PCD non-delivery'!G$6,'Inputs - Allowed'!$B$6:$AY$6,0)),0)</f>
        <v>0</v>
      </c>
      <c r="H88" s="36">
        <f>_xlfn.IFNA(INDEX('Inputs - Allowed'!$B$8:$AH$250,MATCH('PCD non-delivery'!$A88,'Inputs - Allowed'!$A$8:$A$250,0),MATCH('PCD non-delivery'!H$6,'Inputs - Allowed'!$B$6:$AY$6,0)),0)</f>
        <v>0</v>
      </c>
      <c r="I88" s="36">
        <f>_xlfn.IFNA(INDEX('Inputs - Allowed'!$B$8:$AH$250,MATCH('PCD non-delivery'!$A88,'Inputs - Allowed'!$A$8:$A$250,0),MATCH('PCD non-delivery'!I$6,'Inputs - Allowed'!$B$6:$AY$6,0)),0)</f>
        <v>0</v>
      </c>
      <c r="J88" s="65">
        <f>IF(I88="N",0,_xlfn.IFNA(INDEX('Inputs - Allowed'!$B$8:$AH$250,MATCH('PCD non-delivery'!$A88,'Inputs - Allowed'!$A$8:$A$250,0),MATCH('PCD non-delivery'!J$6,'Inputs - Allowed'!$B$6:$AY$6,0)),0))</f>
        <v>0</v>
      </c>
      <c r="K88" s="36">
        <f>_xlfn.IFNA(INDEX('Inputs - Actual'!$I$8:$O$158,MATCH($A88,'Inputs - Actual'!$A$8:$A$158,0),MATCH(K$6,'Inputs - Actual'!$I$6:$O$6,0))-INDEX('Inputs - Allowed'!$V$8:$AB$158,MATCH($A88,'Inputs - Allowed'!$A$8:$A$158,0),MATCH(K$6,'Inputs - Allowed'!$V$6:$AB$6,0)),0)</f>
        <v>0</v>
      </c>
      <c r="L88" s="59">
        <f>IF('Inputs - Allowed'!I88="Y", 0, IF(I88="Y",MIN(0,K88),MIN(0,K88*J88*10^-6)))</f>
        <v>0</v>
      </c>
      <c r="M88" s="116">
        <f>_xlfn.IFNA(INDEX('Inputs - Allowed'!$AI$8:$AT$250,MATCH('PCD non-delivery'!$A88,'Inputs - Allowed'!$A$8:$A$250,0),MATCH('PCD non-delivery'!M$6,'Inputs - Allowed'!$AI$6:$AT$6,0)),0)</f>
        <v>0</v>
      </c>
      <c r="N88" s="116">
        <f>_xlfn.IFNA(INDEX('Inputs - Allowed'!$AI$8:$AT$250,MATCH('PCD non-delivery'!$A88,'Inputs - Allowed'!$A$8:$A$250,0),MATCH('PCD non-delivery'!N$6,'Inputs - Allowed'!$AI$6:$AT$6,0)),0)</f>
        <v>0</v>
      </c>
      <c r="O88" s="116">
        <f>_xlfn.IFNA(INDEX('Inputs - Allowed'!$AI$8:$AT$250,MATCH('PCD non-delivery'!$A88,'Inputs - Allowed'!$A$8:$A$250,0),MATCH('PCD non-delivery'!O$6,'Inputs - Allowed'!$AI$6:$AT$6,0)),0)</f>
        <v>0</v>
      </c>
      <c r="P88" s="116">
        <f>_xlfn.IFNA(INDEX('Inputs - Allowed'!$AI$8:$AT$250,MATCH('PCD non-delivery'!$A88,'Inputs - Allowed'!$A$8:$A$250,0),MATCH('PCD non-delivery'!P$6,'Inputs - Allowed'!$AI$6:$AT$6,0)),0)</f>
        <v>0</v>
      </c>
      <c r="Q88" s="116">
        <f>_xlfn.IFNA(INDEX('Inputs - Allowed'!$AI$8:$AT$250,MATCH('PCD non-delivery'!$A88,'Inputs - Allowed'!$A$8:$A$250,0),MATCH('PCD non-delivery'!Q$6,'Inputs - Allowed'!$AI$6:$AT$6,0)),0)</f>
        <v>0</v>
      </c>
      <c r="R88" s="116">
        <f>_xlfn.IFNA(INDEX('Inputs - Allowed'!$AI$8:$AT$250,MATCH('PCD non-delivery'!$A88,'Inputs - Allowed'!$A$8:$A$250,0),MATCH('PCD non-delivery'!R$6,'Inputs - Allowed'!$AI$6:$AT$6,0)),0)</f>
        <v>0</v>
      </c>
      <c r="S88" s="116">
        <f>_xlfn.IFNA(INDEX('Inputs - Allowed'!$AI$8:$AT$250,MATCH('PCD non-delivery'!$A88,'Inputs - Allowed'!$A$8:$A$250,0),MATCH('PCD non-delivery'!S$6,'Inputs - Allowed'!$AI$6:$AT$6,0)),0)</f>
        <v>0</v>
      </c>
      <c r="T88" s="116">
        <f>_xlfn.IFNA(INDEX('Inputs - Allowed'!$AI$8:$AT$250,MATCH('PCD non-delivery'!$A88,'Inputs - Allowed'!$A$8:$A$250,0),MATCH('PCD non-delivery'!T$6,'Inputs - Allowed'!$AI$6:$AT$6,0)),0)</f>
        <v>0</v>
      </c>
      <c r="U88" s="116">
        <f>_xlfn.IFNA(INDEX('Inputs - Allowed'!$AI$8:$AT$250,MATCH('PCD non-delivery'!$A88,'Inputs - Allowed'!$A$8:$A$250,0),MATCH('PCD non-delivery'!U$6,'Inputs - Allowed'!$AI$6:$AT$6,0)),0)</f>
        <v>0</v>
      </c>
      <c r="V88" s="116">
        <f>_xlfn.IFNA(INDEX('Inputs - Allowed'!$AI$8:$AT$250,MATCH('PCD non-delivery'!$A88,'Inputs - Allowed'!$A$8:$A$250,0),MATCH('PCD non-delivery'!V$6,'Inputs - Allowed'!$AI$6:$AT$6,0)),0)</f>
        <v>0</v>
      </c>
      <c r="W88" s="116">
        <f>_xlfn.IFNA(INDEX('Inputs - Allowed'!$AI$8:$AT$250,MATCH('PCD non-delivery'!$A88,'Inputs - Allowed'!$A$8:$A$250,0),MATCH('PCD non-delivery'!W$6,'Inputs - Allowed'!$AI$6:$AT$6,0)),0)</f>
        <v>0</v>
      </c>
      <c r="X88" s="116">
        <f>_xlfn.IFNA(INDEX('Inputs - Allowed'!$AI$8:$AT$250,MATCH('PCD non-delivery'!$A88,'Inputs - Allowed'!$A$8:$A$250,0),MATCH('PCD non-delivery'!X$6,'Inputs - Allowed'!$AI$6:$AT$6,0)),0)</f>
        <v>0</v>
      </c>
      <c r="Z88" s="76"/>
      <c r="AA88" s="76"/>
      <c r="AB88" s="116">
        <f t="shared" si="6"/>
        <v>0</v>
      </c>
      <c r="AC88" s="116">
        <f t="shared" si="7"/>
        <v>0</v>
      </c>
      <c r="AD88" s="116">
        <f t="shared" si="8"/>
        <v>0</v>
      </c>
      <c r="AE88" s="116">
        <f t="shared" si="9"/>
        <v>0</v>
      </c>
      <c r="AF88" s="116">
        <f t="shared" si="10"/>
        <v>0</v>
      </c>
      <c r="AG88" s="76"/>
      <c r="AH88" s="76"/>
      <c r="AI88" s="76"/>
      <c r="AJ88" s="76"/>
      <c r="AK88" s="76"/>
    </row>
    <row r="89" spans="1:37">
      <c r="A89" s="6"/>
      <c r="B89" s="36"/>
      <c r="C89" s="36"/>
      <c r="D89" s="36"/>
      <c r="E89" s="36">
        <f>_xlfn.IFNA(INDEX('Inputs - Allowed'!$B$8:$AH$250,MATCH('PCD non-delivery'!$A89,'Inputs - Allowed'!$A$8:$A$250,0),MATCH('PCD non-delivery'!E$6,'Inputs - Allowed'!$B$6:$AY$6,0)),0)</f>
        <v>0</v>
      </c>
      <c r="F89" s="36">
        <f>_xlfn.IFNA(INDEX('Inputs - Allowed'!$B$8:$AH$250,MATCH('PCD non-delivery'!$A89,'Inputs - Allowed'!$A$8:$A$250,0),MATCH('PCD non-delivery'!F$6,'Inputs - Allowed'!$B$6:$AY$6,0)),0)</f>
        <v>0</v>
      </c>
      <c r="G89" s="36">
        <f>_xlfn.IFNA(INDEX('Inputs - Allowed'!$B$8:$AH$250,MATCH('PCD non-delivery'!$A89,'Inputs - Allowed'!$A$8:$A$250,0),MATCH('PCD non-delivery'!G$6,'Inputs - Allowed'!$B$6:$AY$6,0)),0)</f>
        <v>0</v>
      </c>
      <c r="H89" s="36">
        <f>_xlfn.IFNA(INDEX('Inputs - Allowed'!$B$8:$AH$250,MATCH('PCD non-delivery'!$A89,'Inputs - Allowed'!$A$8:$A$250,0),MATCH('PCD non-delivery'!H$6,'Inputs - Allowed'!$B$6:$AY$6,0)),0)</f>
        <v>0</v>
      </c>
      <c r="I89" s="36">
        <f>_xlfn.IFNA(INDEX('Inputs - Allowed'!$B$8:$AH$250,MATCH('PCD non-delivery'!$A89,'Inputs - Allowed'!$A$8:$A$250,0),MATCH('PCD non-delivery'!I$6,'Inputs - Allowed'!$B$6:$AY$6,0)),0)</f>
        <v>0</v>
      </c>
      <c r="J89" s="65">
        <f>IF(I89="N",0,_xlfn.IFNA(INDEX('Inputs - Allowed'!$B$8:$AH$250,MATCH('PCD non-delivery'!$A89,'Inputs - Allowed'!$A$8:$A$250,0),MATCH('PCD non-delivery'!J$6,'Inputs - Allowed'!$B$6:$AY$6,0)),0))</f>
        <v>0</v>
      </c>
      <c r="K89" s="36">
        <f>_xlfn.IFNA(INDEX('Inputs - Actual'!$I$8:$O$158,MATCH($A89,'Inputs - Actual'!$A$8:$A$158,0),MATCH(K$6,'Inputs - Actual'!$I$6:$O$6,0))-INDEX('Inputs - Allowed'!$V$8:$AB$158,MATCH($A89,'Inputs - Allowed'!$A$8:$A$158,0),MATCH(K$6,'Inputs - Allowed'!$V$6:$AB$6,0)),0)</f>
        <v>0</v>
      </c>
      <c r="L89" s="59">
        <f>IF('Inputs - Allowed'!I89="Y", 0, IF(I89="Y",MIN(0,K89),MIN(0,K89*J89*10^-6)))</f>
        <v>0</v>
      </c>
      <c r="M89" s="116">
        <f>_xlfn.IFNA(INDEX('Inputs - Allowed'!$AI$8:$AT$250,MATCH('PCD non-delivery'!$A89,'Inputs - Allowed'!$A$8:$A$250,0),MATCH('PCD non-delivery'!M$6,'Inputs - Allowed'!$AI$6:$AT$6,0)),0)</f>
        <v>0</v>
      </c>
      <c r="N89" s="116">
        <f>_xlfn.IFNA(INDEX('Inputs - Allowed'!$AI$8:$AT$250,MATCH('PCD non-delivery'!$A89,'Inputs - Allowed'!$A$8:$A$250,0),MATCH('PCD non-delivery'!N$6,'Inputs - Allowed'!$AI$6:$AT$6,0)),0)</f>
        <v>0</v>
      </c>
      <c r="O89" s="116">
        <f>_xlfn.IFNA(INDEX('Inputs - Allowed'!$AI$8:$AT$250,MATCH('PCD non-delivery'!$A89,'Inputs - Allowed'!$A$8:$A$250,0),MATCH('PCD non-delivery'!O$6,'Inputs - Allowed'!$AI$6:$AT$6,0)),0)</f>
        <v>0</v>
      </c>
      <c r="P89" s="116">
        <f>_xlfn.IFNA(INDEX('Inputs - Allowed'!$AI$8:$AT$250,MATCH('PCD non-delivery'!$A89,'Inputs - Allowed'!$A$8:$A$250,0),MATCH('PCD non-delivery'!P$6,'Inputs - Allowed'!$AI$6:$AT$6,0)),0)</f>
        <v>0</v>
      </c>
      <c r="Q89" s="116">
        <f>_xlfn.IFNA(INDEX('Inputs - Allowed'!$AI$8:$AT$250,MATCH('PCD non-delivery'!$A89,'Inputs - Allowed'!$A$8:$A$250,0),MATCH('PCD non-delivery'!Q$6,'Inputs - Allowed'!$AI$6:$AT$6,0)),0)</f>
        <v>0</v>
      </c>
      <c r="R89" s="116">
        <f>_xlfn.IFNA(INDEX('Inputs - Allowed'!$AI$8:$AT$250,MATCH('PCD non-delivery'!$A89,'Inputs - Allowed'!$A$8:$A$250,0),MATCH('PCD non-delivery'!R$6,'Inputs - Allowed'!$AI$6:$AT$6,0)),0)</f>
        <v>0</v>
      </c>
      <c r="S89" s="116">
        <f>_xlfn.IFNA(INDEX('Inputs - Allowed'!$AI$8:$AT$250,MATCH('PCD non-delivery'!$A89,'Inputs - Allowed'!$A$8:$A$250,0),MATCH('PCD non-delivery'!S$6,'Inputs - Allowed'!$AI$6:$AT$6,0)),0)</f>
        <v>0</v>
      </c>
      <c r="T89" s="116">
        <f>_xlfn.IFNA(INDEX('Inputs - Allowed'!$AI$8:$AT$250,MATCH('PCD non-delivery'!$A89,'Inputs - Allowed'!$A$8:$A$250,0),MATCH('PCD non-delivery'!T$6,'Inputs - Allowed'!$AI$6:$AT$6,0)),0)</f>
        <v>0</v>
      </c>
      <c r="U89" s="116">
        <f>_xlfn.IFNA(INDEX('Inputs - Allowed'!$AI$8:$AT$250,MATCH('PCD non-delivery'!$A89,'Inputs - Allowed'!$A$8:$A$250,0),MATCH('PCD non-delivery'!U$6,'Inputs - Allowed'!$AI$6:$AT$6,0)),0)</f>
        <v>0</v>
      </c>
      <c r="V89" s="116">
        <f>_xlfn.IFNA(INDEX('Inputs - Allowed'!$AI$8:$AT$250,MATCH('PCD non-delivery'!$A89,'Inputs - Allowed'!$A$8:$A$250,0),MATCH('PCD non-delivery'!V$6,'Inputs - Allowed'!$AI$6:$AT$6,0)),0)</f>
        <v>0</v>
      </c>
      <c r="W89" s="116">
        <f>_xlfn.IFNA(INDEX('Inputs - Allowed'!$AI$8:$AT$250,MATCH('PCD non-delivery'!$A89,'Inputs - Allowed'!$A$8:$A$250,0),MATCH('PCD non-delivery'!W$6,'Inputs - Allowed'!$AI$6:$AT$6,0)),0)</f>
        <v>0</v>
      </c>
      <c r="X89" s="116">
        <f>_xlfn.IFNA(INDEX('Inputs - Allowed'!$AI$8:$AT$250,MATCH('PCD non-delivery'!$A89,'Inputs - Allowed'!$A$8:$A$250,0),MATCH('PCD non-delivery'!X$6,'Inputs - Allowed'!$AI$6:$AT$6,0)),0)</f>
        <v>0</v>
      </c>
      <c r="Z89" s="76"/>
      <c r="AA89" s="76"/>
      <c r="AB89" s="116">
        <f t="shared" si="6"/>
        <v>0</v>
      </c>
      <c r="AC89" s="116">
        <f t="shared" si="7"/>
        <v>0</v>
      </c>
      <c r="AD89" s="116">
        <f t="shared" si="8"/>
        <v>0</v>
      </c>
      <c r="AE89" s="116">
        <f t="shared" si="9"/>
        <v>0</v>
      </c>
      <c r="AF89" s="116">
        <f t="shared" si="10"/>
        <v>0</v>
      </c>
      <c r="AG89" s="76"/>
      <c r="AH89" s="76"/>
      <c r="AI89" s="76"/>
      <c r="AJ89" s="76"/>
      <c r="AK89" s="76"/>
    </row>
    <row r="90" spans="1:37">
      <c r="A90" s="6"/>
      <c r="B90" s="36"/>
      <c r="C90" s="36"/>
      <c r="D90" s="36"/>
      <c r="E90" s="36">
        <f>_xlfn.IFNA(INDEX('Inputs - Allowed'!$B$8:$AH$250,MATCH('PCD non-delivery'!$A90,'Inputs - Allowed'!$A$8:$A$250,0),MATCH('PCD non-delivery'!E$6,'Inputs - Allowed'!$B$6:$AY$6,0)),0)</f>
        <v>0</v>
      </c>
      <c r="F90" s="36">
        <f>_xlfn.IFNA(INDEX('Inputs - Allowed'!$B$8:$AH$250,MATCH('PCD non-delivery'!$A90,'Inputs - Allowed'!$A$8:$A$250,0),MATCH('PCD non-delivery'!F$6,'Inputs - Allowed'!$B$6:$AY$6,0)),0)</f>
        <v>0</v>
      </c>
      <c r="G90" s="36">
        <f>_xlfn.IFNA(INDEX('Inputs - Allowed'!$B$8:$AH$250,MATCH('PCD non-delivery'!$A90,'Inputs - Allowed'!$A$8:$A$250,0),MATCH('PCD non-delivery'!G$6,'Inputs - Allowed'!$B$6:$AY$6,0)),0)</f>
        <v>0</v>
      </c>
      <c r="H90" s="36">
        <f>_xlfn.IFNA(INDEX('Inputs - Allowed'!$B$8:$AH$250,MATCH('PCD non-delivery'!$A90,'Inputs - Allowed'!$A$8:$A$250,0),MATCH('PCD non-delivery'!H$6,'Inputs - Allowed'!$B$6:$AY$6,0)),0)</f>
        <v>0</v>
      </c>
      <c r="I90" s="36">
        <f>_xlfn.IFNA(INDEX('Inputs - Allowed'!$B$8:$AH$250,MATCH('PCD non-delivery'!$A90,'Inputs - Allowed'!$A$8:$A$250,0),MATCH('PCD non-delivery'!I$6,'Inputs - Allowed'!$B$6:$AY$6,0)),0)</f>
        <v>0</v>
      </c>
      <c r="J90" s="65">
        <f>IF(I90="N",0,_xlfn.IFNA(INDEX('Inputs - Allowed'!$B$8:$AH$250,MATCH('PCD non-delivery'!$A90,'Inputs - Allowed'!$A$8:$A$250,0),MATCH('PCD non-delivery'!J$6,'Inputs - Allowed'!$B$6:$AY$6,0)),0))</f>
        <v>0</v>
      </c>
      <c r="K90" s="36">
        <f>_xlfn.IFNA(INDEX('Inputs - Actual'!$I$8:$O$158,MATCH($A90,'Inputs - Actual'!$A$8:$A$158,0),MATCH(K$6,'Inputs - Actual'!$I$6:$O$6,0))-INDEX('Inputs - Allowed'!$V$8:$AB$158,MATCH($A90,'Inputs - Allowed'!$A$8:$A$158,0),MATCH(K$6,'Inputs - Allowed'!$V$6:$AB$6,0)),0)</f>
        <v>0</v>
      </c>
      <c r="L90" s="59">
        <f>IF('Inputs - Allowed'!I90="Y", 0, IF(I90="Y",MIN(0,K90),MIN(0,K90*J90*10^-6)))</f>
        <v>0</v>
      </c>
      <c r="M90" s="116">
        <f>_xlfn.IFNA(INDEX('Inputs - Allowed'!$AI$8:$AT$250,MATCH('PCD non-delivery'!$A90,'Inputs - Allowed'!$A$8:$A$250,0),MATCH('PCD non-delivery'!M$6,'Inputs - Allowed'!$AI$6:$AT$6,0)),0)</f>
        <v>0</v>
      </c>
      <c r="N90" s="116">
        <f>_xlfn.IFNA(INDEX('Inputs - Allowed'!$AI$8:$AT$250,MATCH('PCD non-delivery'!$A90,'Inputs - Allowed'!$A$8:$A$250,0),MATCH('PCD non-delivery'!N$6,'Inputs - Allowed'!$AI$6:$AT$6,0)),0)</f>
        <v>0</v>
      </c>
      <c r="O90" s="116">
        <f>_xlfn.IFNA(INDEX('Inputs - Allowed'!$AI$8:$AT$250,MATCH('PCD non-delivery'!$A90,'Inputs - Allowed'!$A$8:$A$250,0),MATCH('PCD non-delivery'!O$6,'Inputs - Allowed'!$AI$6:$AT$6,0)),0)</f>
        <v>0</v>
      </c>
      <c r="P90" s="116">
        <f>_xlfn.IFNA(INDEX('Inputs - Allowed'!$AI$8:$AT$250,MATCH('PCD non-delivery'!$A90,'Inputs - Allowed'!$A$8:$A$250,0),MATCH('PCD non-delivery'!P$6,'Inputs - Allowed'!$AI$6:$AT$6,0)),0)</f>
        <v>0</v>
      </c>
      <c r="Q90" s="116">
        <f>_xlfn.IFNA(INDEX('Inputs - Allowed'!$AI$8:$AT$250,MATCH('PCD non-delivery'!$A90,'Inputs - Allowed'!$A$8:$A$250,0),MATCH('PCD non-delivery'!Q$6,'Inputs - Allowed'!$AI$6:$AT$6,0)),0)</f>
        <v>0</v>
      </c>
      <c r="R90" s="116">
        <f>_xlfn.IFNA(INDEX('Inputs - Allowed'!$AI$8:$AT$250,MATCH('PCD non-delivery'!$A90,'Inputs - Allowed'!$A$8:$A$250,0),MATCH('PCD non-delivery'!R$6,'Inputs - Allowed'!$AI$6:$AT$6,0)),0)</f>
        <v>0</v>
      </c>
      <c r="S90" s="116">
        <f>_xlfn.IFNA(INDEX('Inputs - Allowed'!$AI$8:$AT$250,MATCH('PCD non-delivery'!$A90,'Inputs - Allowed'!$A$8:$A$250,0),MATCH('PCD non-delivery'!S$6,'Inputs - Allowed'!$AI$6:$AT$6,0)),0)</f>
        <v>0</v>
      </c>
      <c r="T90" s="116">
        <f>_xlfn.IFNA(INDEX('Inputs - Allowed'!$AI$8:$AT$250,MATCH('PCD non-delivery'!$A90,'Inputs - Allowed'!$A$8:$A$250,0),MATCH('PCD non-delivery'!T$6,'Inputs - Allowed'!$AI$6:$AT$6,0)),0)</f>
        <v>0</v>
      </c>
      <c r="U90" s="116">
        <f>_xlfn.IFNA(INDEX('Inputs - Allowed'!$AI$8:$AT$250,MATCH('PCD non-delivery'!$A90,'Inputs - Allowed'!$A$8:$A$250,0),MATCH('PCD non-delivery'!U$6,'Inputs - Allowed'!$AI$6:$AT$6,0)),0)</f>
        <v>0</v>
      </c>
      <c r="V90" s="116">
        <f>_xlfn.IFNA(INDEX('Inputs - Allowed'!$AI$8:$AT$250,MATCH('PCD non-delivery'!$A90,'Inputs - Allowed'!$A$8:$A$250,0),MATCH('PCD non-delivery'!V$6,'Inputs - Allowed'!$AI$6:$AT$6,0)),0)</f>
        <v>0</v>
      </c>
      <c r="W90" s="116">
        <f>_xlfn.IFNA(INDEX('Inputs - Allowed'!$AI$8:$AT$250,MATCH('PCD non-delivery'!$A90,'Inputs - Allowed'!$A$8:$A$250,0),MATCH('PCD non-delivery'!W$6,'Inputs - Allowed'!$AI$6:$AT$6,0)),0)</f>
        <v>0</v>
      </c>
      <c r="X90" s="116">
        <f>_xlfn.IFNA(INDEX('Inputs - Allowed'!$AI$8:$AT$250,MATCH('PCD non-delivery'!$A90,'Inputs - Allowed'!$A$8:$A$250,0),MATCH('PCD non-delivery'!X$6,'Inputs - Allowed'!$AI$6:$AT$6,0)),0)</f>
        <v>0</v>
      </c>
      <c r="Z90" s="76"/>
      <c r="AA90" s="76"/>
      <c r="AB90" s="116">
        <f t="shared" si="6"/>
        <v>0</v>
      </c>
      <c r="AC90" s="116">
        <f t="shared" si="7"/>
        <v>0</v>
      </c>
      <c r="AD90" s="116">
        <f t="shared" si="8"/>
        <v>0</v>
      </c>
      <c r="AE90" s="116">
        <f t="shared" si="9"/>
        <v>0</v>
      </c>
      <c r="AF90" s="116">
        <f t="shared" si="10"/>
        <v>0</v>
      </c>
      <c r="AG90" s="76"/>
      <c r="AH90" s="76"/>
      <c r="AI90" s="76"/>
      <c r="AJ90" s="76"/>
      <c r="AK90" s="76"/>
    </row>
    <row r="91" spans="1:37">
      <c r="A91" s="6"/>
      <c r="B91" s="36"/>
      <c r="C91" s="36"/>
      <c r="D91" s="36"/>
      <c r="E91" s="36">
        <f>_xlfn.IFNA(INDEX('Inputs - Allowed'!$B$8:$AH$250,MATCH('PCD non-delivery'!$A91,'Inputs - Allowed'!$A$8:$A$250,0),MATCH('PCD non-delivery'!E$6,'Inputs - Allowed'!$B$6:$AY$6,0)),0)</f>
        <v>0</v>
      </c>
      <c r="F91" s="36">
        <f>_xlfn.IFNA(INDEX('Inputs - Allowed'!$B$8:$AH$250,MATCH('PCD non-delivery'!$A91,'Inputs - Allowed'!$A$8:$A$250,0),MATCH('PCD non-delivery'!F$6,'Inputs - Allowed'!$B$6:$AY$6,0)),0)</f>
        <v>0</v>
      </c>
      <c r="G91" s="36">
        <f>_xlfn.IFNA(INDEX('Inputs - Allowed'!$B$8:$AH$250,MATCH('PCD non-delivery'!$A91,'Inputs - Allowed'!$A$8:$A$250,0),MATCH('PCD non-delivery'!G$6,'Inputs - Allowed'!$B$6:$AY$6,0)),0)</f>
        <v>0</v>
      </c>
      <c r="H91" s="36">
        <f>_xlfn.IFNA(INDEX('Inputs - Allowed'!$B$8:$AH$250,MATCH('PCD non-delivery'!$A91,'Inputs - Allowed'!$A$8:$A$250,0),MATCH('PCD non-delivery'!H$6,'Inputs - Allowed'!$B$6:$AY$6,0)),0)</f>
        <v>0</v>
      </c>
      <c r="I91" s="36">
        <f>_xlfn.IFNA(INDEX('Inputs - Allowed'!$B$8:$AH$250,MATCH('PCD non-delivery'!$A91,'Inputs - Allowed'!$A$8:$A$250,0),MATCH('PCD non-delivery'!I$6,'Inputs - Allowed'!$B$6:$AY$6,0)),0)</f>
        <v>0</v>
      </c>
      <c r="J91" s="65">
        <f>IF(I91="N",0,_xlfn.IFNA(INDEX('Inputs - Allowed'!$B$8:$AH$250,MATCH('PCD non-delivery'!$A91,'Inputs - Allowed'!$A$8:$A$250,0),MATCH('PCD non-delivery'!J$6,'Inputs - Allowed'!$B$6:$AY$6,0)),0))</f>
        <v>0</v>
      </c>
      <c r="K91" s="36">
        <f>_xlfn.IFNA(INDEX('Inputs - Actual'!$I$8:$O$158,MATCH($A91,'Inputs - Actual'!$A$8:$A$158,0),MATCH(K$6,'Inputs - Actual'!$I$6:$O$6,0))-INDEX('Inputs - Allowed'!$V$8:$AB$158,MATCH($A91,'Inputs - Allowed'!$A$8:$A$158,0),MATCH(K$6,'Inputs - Allowed'!$V$6:$AB$6,0)),0)</f>
        <v>0</v>
      </c>
      <c r="L91" s="59">
        <f>IF('Inputs - Allowed'!I91="Y", 0, IF(I91="Y",MIN(0,K91),MIN(0,K91*J91*10^-6)))</f>
        <v>0</v>
      </c>
      <c r="M91" s="116">
        <f>_xlfn.IFNA(INDEX('Inputs - Allowed'!$AI$8:$AT$250,MATCH('PCD non-delivery'!$A91,'Inputs - Allowed'!$A$8:$A$250,0),MATCH('PCD non-delivery'!M$6,'Inputs - Allowed'!$AI$6:$AT$6,0)),0)</f>
        <v>0</v>
      </c>
      <c r="N91" s="116">
        <f>_xlfn.IFNA(INDEX('Inputs - Allowed'!$AI$8:$AT$250,MATCH('PCD non-delivery'!$A91,'Inputs - Allowed'!$A$8:$A$250,0),MATCH('PCD non-delivery'!N$6,'Inputs - Allowed'!$AI$6:$AT$6,0)),0)</f>
        <v>0</v>
      </c>
      <c r="O91" s="116">
        <f>_xlfn.IFNA(INDEX('Inputs - Allowed'!$AI$8:$AT$250,MATCH('PCD non-delivery'!$A91,'Inputs - Allowed'!$A$8:$A$250,0),MATCH('PCD non-delivery'!O$6,'Inputs - Allowed'!$AI$6:$AT$6,0)),0)</f>
        <v>0</v>
      </c>
      <c r="P91" s="116">
        <f>_xlfn.IFNA(INDEX('Inputs - Allowed'!$AI$8:$AT$250,MATCH('PCD non-delivery'!$A91,'Inputs - Allowed'!$A$8:$A$250,0),MATCH('PCD non-delivery'!P$6,'Inputs - Allowed'!$AI$6:$AT$6,0)),0)</f>
        <v>0</v>
      </c>
      <c r="Q91" s="116">
        <f>_xlfn.IFNA(INDEX('Inputs - Allowed'!$AI$8:$AT$250,MATCH('PCD non-delivery'!$A91,'Inputs - Allowed'!$A$8:$A$250,0),MATCH('PCD non-delivery'!Q$6,'Inputs - Allowed'!$AI$6:$AT$6,0)),0)</f>
        <v>0</v>
      </c>
      <c r="R91" s="116">
        <f>_xlfn.IFNA(INDEX('Inputs - Allowed'!$AI$8:$AT$250,MATCH('PCD non-delivery'!$A91,'Inputs - Allowed'!$A$8:$A$250,0),MATCH('PCD non-delivery'!R$6,'Inputs - Allowed'!$AI$6:$AT$6,0)),0)</f>
        <v>0</v>
      </c>
      <c r="S91" s="116">
        <f>_xlfn.IFNA(INDEX('Inputs - Allowed'!$AI$8:$AT$250,MATCH('PCD non-delivery'!$A91,'Inputs - Allowed'!$A$8:$A$250,0),MATCH('PCD non-delivery'!S$6,'Inputs - Allowed'!$AI$6:$AT$6,0)),0)</f>
        <v>0</v>
      </c>
      <c r="T91" s="116">
        <f>_xlfn.IFNA(INDEX('Inputs - Allowed'!$AI$8:$AT$250,MATCH('PCD non-delivery'!$A91,'Inputs - Allowed'!$A$8:$A$250,0),MATCH('PCD non-delivery'!T$6,'Inputs - Allowed'!$AI$6:$AT$6,0)),0)</f>
        <v>0</v>
      </c>
      <c r="U91" s="116">
        <f>_xlfn.IFNA(INDEX('Inputs - Allowed'!$AI$8:$AT$250,MATCH('PCD non-delivery'!$A91,'Inputs - Allowed'!$A$8:$A$250,0),MATCH('PCD non-delivery'!U$6,'Inputs - Allowed'!$AI$6:$AT$6,0)),0)</f>
        <v>0</v>
      </c>
      <c r="V91" s="116">
        <f>_xlfn.IFNA(INDEX('Inputs - Allowed'!$AI$8:$AT$250,MATCH('PCD non-delivery'!$A91,'Inputs - Allowed'!$A$8:$A$250,0),MATCH('PCD non-delivery'!V$6,'Inputs - Allowed'!$AI$6:$AT$6,0)),0)</f>
        <v>0</v>
      </c>
      <c r="W91" s="116">
        <f>_xlfn.IFNA(INDEX('Inputs - Allowed'!$AI$8:$AT$250,MATCH('PCD non-delivery'!$A91,'Inputs - Allowed'!$A$8:$A$250,0),MATCH('PCD non-delivery'!W$6,'Inputs - Allowed'!$AI$6:$AT$6,0)),0)</f>
        <v>0</v>
      </c>
      <c r="X91" s="116">
        <f>_xlfn.IFNA(INDEX('Inputs - Allowed'!$AI$8:$AT$250,MATCH('PCD non-delivery'!$A91,'Inputs - Allowed'!$A$8:$A$250,0),MATCH('PCD non-delivery'!X$6,'Inputs - Allowed'!$AI$6:$AT$6,0)),0)</f>
        <v>0</v>
      </c>
      <c r="Z91" s="76"/>
      <c r="AA91" s="76"/>
      <c r="AB91" s="116">
        <f t="shared" si="6"/>
        <v>0</v>
      </c>
      <c r="AC91" s="116">
        <f t="shared" si="7"/>
        <v>0</v>
      </c>
      <c r="AD91" s="116">
        <f t="shared" si="8"/>
        <v>0</v>
      </c>
      <c r="AE91" s="116">
        <f t="shared" si="9"/>
        <v>0</v>
      </c>
      <c r="AF91" s="116">
        <f t="shared" si="10"/>
        <v>0</v>
      </c>
      <c r="AG91" s="76"/>
      <c r="AH91" s="76"/>
      <c r="AI91" s="76"/>
      <c r="AJ91" s="76"/>
      <c r="AK91" s="76"/>
    </row>
    <row r="92" spans="1:37">
      <c r="A92" s="6"/>
      <c r="B92" s="36"/>
      <c r="C92" s="36"/>
      <c r="D92" s="36"/>
      <c r="E92" s="36">
        <f>_xlfn.IFNA(INDEX('Inputs - Allowed'!$B$8:$AH$250,MATCH('PCD non-delivery'!$A92,'Inputs - Allowed'!$A$8:$A$250,0),MATCH('PCD non-delivery'!E$6,'Inputs - Allowed'!$B$6:$AY$6,0)),0)</f>
        <v>0</v>
      </c>
      <c r="F92" s="36">
        <f>_xlfn.IFNA(INDEX('Inputs - Allowed'!$B$8:$AH$250,MATCH('PCD non-delivery'!$A92,'Inputs - Allowed'!$A$8:$A$250,0),MATCH('PCD non-delivery'!F$6,'Inputs - Allowed'!$B$6:$AY$6,0)),0)</f>
        <v>0</v>
      </c>
      <c r="G92" s="36">
        <f>_xlfn.IFNA(INDEX('Inputs - Allowed'!$B$8:$AH$250,MATCH('PCD non-delivery'!$A92,'Inputs - Allowed'!$A$8:$A$250,0),MATCH('PCD non-delivery'!G$6,'Inputs - Allowed'!$B$6:$AY$6,0)),0)</f>
        <v>0</v>
      </c>
      <c r="H92" s="36">
        <f>_xlfn.IFNA(INDEX('Inputs - Allowed'!$B$8:$AH$250,MATCH('PCD non-delivery'!$A92,'Inputs - Allowed'!$A$8:$A$250,0),MATCH('PCD non-delivery'!H$6,'Inputs - Allowed'!$B$6:$AY$6,0)),0)</f>
        <v>0</v>
      </c>
      <c r="I92" s="36">
        <f>_xlfn.IFNA(INDEX('Inputs - Allowed'!$B$8:$AH$250,MATCH('PCD non-delivery'!$A92,'Inputs - Allowed'!$A$8:$A$250,0),MATCH('PCD non-delivery'!I$6,'Inputs - Allowed'!$B$6:$AY$6,0)),0)</f>
        <v>0</v>
      </c>
      <c r="J92" s="65">
        <f>IF(I92="N",0,_xlfn.IFNA(INDEX('Inputs - Allowed'!$B$8:$AH$250,MATCH('PCD non-delivery'!$A92,'Inputs - Allowed'!$A$8:$A$250,0),MATCH('PCD non-delivery'!J$6,'Inputs - Allowed'!$B$6:$AY$6,0)),0))</f>
        <v>0</v>
      </c>
      <c r="K92" s="36">
        <f>_xlfn.IFNA(INDEX('Inputs - Actual'!$I$8:$O$158,MATCH($A92,'Inputs - Actual'!$A$8:$A$158,0),MATCH(K$6,'Inputs - Actual'!$I$6:$O$6,0))-INDEX('Inputs - Allowed'!$V$8:$AB$158,MATCH($A92,'Inputs - Allowed'!$A$8:$A$158,0),MATCH(K$6,'Inputs - Allowed'!$V$6:$AB$6,0)),0)</f>
        <v>0</v>
      </c>
      <c r="L92" s="59">
        <f>IF('Inputs - Allowed'!I92="Y", 0, IF(I92="Y",MIN(0,K92),MIN(0,K92*J92*10^-6)))</f>
        <v>0</v>
      </c>
      <c r="M92" s="116">
        <f>_xlfn.IFNA(INDEX('Inputs - Allowed'!$AI$8:$AT$250,MATCH('PCD non-delivery'!$A92,'Inputs - Allowed'!$A$8:$A$250,0),MATCH('PCD non-delivery'!M$6,'Inputs - Allowed'!$AI$6:$AT$6,0)),0)</f>
        <v>0</v>
      </c>
      <c r="N92" s="116">
        <f>_xlfn.IFNA(INDEX('Inputs - Allowed'!$AI$8:$AT$250,MATCH('PCD non-delivery'!$A92,'Inputs - Allowed'!$A$8:$A$250,0),MATCH('PCD non-delivery'!N$6,'Inputs - Allowed'!$AI$6:$AT$6,0)),0)</f>
        <v>0</v>
      </c>
      <c r="O92" s="116">
        <f>_xlfn.IFNA(INDEX('Inputs - Allowed'!$AI$8:$AT$250,MATCH('PCD non-delivery'!$A92,'Inputs - Allowed'!$A$8:$A$250,0),MATCH('PCD non-delivery'!O$6,'Inputs - Allowed'!$AI$6:$AT$6,0)),0)</f>
        <v>0</v>
      </c>
      <c r="P92" s="116">
        <f>_xlfn.IFNA(INDEX('Inputs - Allowed'!$AI$8:$AT$250,MATCH('PCD non-delivery'!$A92,'Inputs - Allowed'!$A$8:$A$250,0),MATCH('PCD non-delivery'!P$6,'Inputs - Allowed'!$AI$6:$AT$6,0)),0)</f>
        <v>0</v>
      </c>
      <c r="Q92" s="116">
        <f>_xlfn.IFNA(INDEX('Inputs - Allowed'!$AI$8:$AT$250,MATCH('PCD non-delivery'!$A92,'Inputs - Allowed'!$A$8:$A$250,0),MATCH('PCD non-delivery'!Q$6,'Inputs - Allowed'!$AI$6:$AT$6,0)),0)</f>
        <v>0</v>
      </c>
      <c r="R92" s="116">
        <f>_xlfn.IFNA(INDEX('Inputs - Allowed'!$AI$8:$AT$250,MATCH('PCD non-delivery'!$A92,'Inputs - Allowed'!$A$8:$A$250,0),MATCH('PCD non-delivery'!R$6,'Inputs - Allowed'!$AI$6:$AT$6,0)),0)</f>
        <v>0</v>
      </c>
      <c r="S92" s="116">
        <f>_xlfn.IFNA(INDEX('Inputs - Allowed'!$AI$8:$AT$250,MATCH('PCD non-delivery'!$A92,'Inputs - Allowed'!$A$8:$A$250,0),MATCH('PCD non-delivery'!S$6,'Inputs - Allowed'!$AI$6:$AT$6,0)),0)</f>
        <v>0</v>
      </c>
      <c r="T92" s="116">
        <f>_xlfn.IFNA(INDEX('Inputs - Allowed'!$AI$8:$AT$250,MATCH('PCD non-delivery'!$A92,'Inputs - Allowed'!$A$8:$A$250,0),MATCH('PCD non-delivery'!T$6,'Inputs - Allowed'!$AI$6:$AT$6,0)),0)</f>
        <v>0</v>
      </c>
      <c r="U92" s="116">
        <f>_xlfn.IFNA(INDEX('Inputs - Allowed'!$AI$8:$AT$250,MATCH('PCD non-delivery'!$A92,'Inputs - Allowed'!$A$8:$A$250,0),MATCH('PCD non-delivery'!U$6,'Inputs - Allowed'!$AI$6:$AT$6,0)),0)</f>
        <v>0</v>
      </c>
      <c r="V92" s="116">
        <f>_xlfn.IFNA(INDEX('Inputs - Allowed'!$AI$8:$AT$250,MATCH('PCD non-delivery'!$A92,'Inputs - Allowed'!$A$8:$A$250,0),MATCH('PCD non-delivery'!V$6,'Inputs - Allowed'!$AI$6:$AT$6,0)),0)</f>
        <v>0</v>
      </c>
      <c r="W92" s="116">
        <f>_xlfn.IFNA(INDEX('Inputs - Allowed'!$AI$8:$AT$250,MATCH('PCD non-delivery'!$A92,'Inputs - Allowed'!$A$8:$A$250,0),MATCH('PCD non-delivery'!W$6,'Inputs - Allowed'!$AI$6:$AT$6,0)),0)</f>
        <v>0</v>
      </c>
      <c r="X92" s="116">
        <f>_xlfn.IFNA(INDEX('Inputs - Allowed'!$AI$8:$AT$250,MATCH('PCD non-delivery'!$A92,'Inputs - Allowed'!$A$8:$A$250,0),MATCH('PCD non-delivery'!X$6,'Inputs - Allowed'!$AI$6:$AT$6,0)),0)</f>
        <v>0</v>
      </c>
      <c r="Z92" s="76"/>
      <c r="AA92" s="76"/>
      <c r="AB92" s="116">
        <f t="shared" si="6"/>
        <v>0</v>
      </c>
      <c r="AC92" s="116">
        <f t="shared" si="7"/>
        <v>0</v>
      </c>
      <c r="AD92" s="116">
        <f t="shared" si="8"/>
        <v>0</v>
      </c>
      <c r="AE92" s="116">
        <f t="shared" si="9"/>
        <v>0</v>
      </c>
      <c r="AF92" s="116">
        <f t="shared" si="10"/>
        <v>0</v>
      </c>
      <c r="AG92" s="76"/>
      <c r="AH92" s="76"/>
      <c r="AI92" s="76"/>
      <c r="AJ92" s="76"/>
      <c r="AK92" s="76"/>
    </row>
    <row r="93" spans="1:37">
      <c r="A93" s="6"/>
      <c r="B93" s="36"/>
      <c r="C93" s="36"/>
      <c r="D93" s="36"/>
      <c r="E93" s="36">
        <f>_xlfn.IFNA(INDEX('Inputs - Allowed'!$B$8:$AH$250,MATCH('PCD non-delivery'!$A93,'Inputs - Allowed'!$A$8:$A$250,0),MATCH('PCD non-delivery'!E$6,'Inputs - Allowed'!$B$6:$AY$6,0)),0)</f>
        <v>0</v>
      </c>
      <c r="F93" s="36">
        <f>_xlfn.IFNA(INDEX('Inputs - Allowed'!$B$8:$AH$250,MATCH('PCD non-delivery'!$A93,'Inputs - Allowed'!$A$8:$A$250,0),MATCH('PCD non-delivery'!F$6,'Inputs - Allowed'!$B$6:$AY$6,0)),0)</f>
        <v>0</v>
      </c>
      <c r="G93" s="36">
        <f>_xlfn.IFNA(INDEX('Inputs - Allowed'!$B$8:$AH$250,MATCH('PCD non-delivery'!$A93,'Inputs - Allowed'!$A$8:$A$250,0),MATCH('PCD non-delivery'!G$6,'Inputs - Allowed'!$B$6:$AY$6,0)),0)</f>
        <v>0</v>
      </c>
      <c r="H93" s="36">
        <f>_xlfn.IFNA(INDEX('Inputs - Allowed'!$B$8:$AH$250,MATCH('PCD non-delivery'!$A93,'Inputs - Allowed'!$A$8:$A$250,0),MATCH('PCD non-delivery'!H$6,'Inputs - Allowed'!$B$6:$AY$6,0)),0)</f>
        <v>0</v>
      </c>
      <c r="I93" s="36">
        <f>_xlfn.IFNA(INDEX('Inputs - Allowed'!$B$8:$AH$250,MATCH('PCD non-delivery'!$A93,'Inputs - Allowed'!$A$8:$A$250,0),MATCH('PCD non-delivery'!I$6,'Inputs - Allowed'!$B$6:$AY$6,0)),0)</f>
        <v>0</v>
      </c>
      <c r="J93" s="65">
        <f>IF(I93="N",0,_xlfn.IFNA(INDEX('Inputs - Allowed'!$B$8:$AH$250,MATCH('PCD non-delivery'!$A93,'Inputs - Allowed'!$A$8:$A$250,0),MATCH('PCD non-delivery'!J$6,'Inputs - Allowed'!$B$6:$AY$6,0)),0))</f>
        <v>0</v>
      </c>
      <c r="K93" s="36">
        <f>_xlfn.IFNA(INDEX('Inputs - Actual'!$I$8:$O$158,MATCH($A93,'Inputs - Actual'!$A$8:$A$158,0),MATCH(K$6,'Inputs - Actual'!$I$6:$O$6,0))-INDEX('Inputs - Allowed'!$V$8:$AB$158,MATCH($A93,'Inputs - Allowed'!$A$8:$A$158,0),MATCH(K$6,'Inputs - Allowed'!$V$6:$AB$6,0)),0)</f>
        <v>0</v>
      </c>
      <c r="L93" s="59">
        <f>IF('Inputs - Allowed'!I93="Y", 0, IF(I93="Y",MIN(0,K93),MIN(0,K93*J93*10^-6)))</f>
        <v>0</v>
      </c>
      <c r="M93" s="116">
        <f>_xlfn.IFNA(INDEX('Inputs - Allowed'!$AI$8:$AT$250,MATCH('PCD non-delivery'!$A93,'Inputs - Allowed'!$A$8:$A$250,0),MATCH('PCD non-delivery'!M$6,'Inputs - Allowed'!$AI$6:$AT$6,0)),0)</f>
        <v>0</v>
      </c>
      <c r="N93" s="116">
        <f>_xlfn.IFNA(INDEX('Inputs - Allowed'!$AI$8:$AT$250,MATCH('PCD non-delivery'!$A93,'Inputs - Allowed'!$A$8:$A$250,0),MATCH('PCD non-delivery'!N$6,'Inputs - Allowed'!$AI$6:$AT$6,0)),0)</f>
        <v>0</v>
      </c>
      <c r="O93" s="116">
        <f>_xlfn.IFNA(INDEX('Inputs - Allowed'!$AI$8:$AT$250,MATCH('PCD non-delivery'!$A93,'Inputs - Allowed'!$A$8:$A$250,0),MATCH('PCD non-delivery'!O$6,'Inputs - Allowed'!$AI$6:$AT$6,0)),0)</f>
        <v>0</v>
      </c>
      <c r="P93" s="116">
        <f>_xlfn.IFNA(INDEX('Inputs - Allowed'!$AI$8:$AT$250,MATCH('PCD non-delivery'!$A93,'Inputs - Allowed'!$A$8:$A$250,0),MATCH('PCD non-delivery'!P$6,'Inputs - Allowed'!$AI$6:$AT$6,0)),0)</f>
        <v>0</v>
      </c>
      <c r="Q93" s="116">
        <f>_xlfn.IFNA(INDEX('Inputs - Allowed'!$AI$8:$AT$250,MATCH('PCD non-delivery'!$A93,'Inputs - Allowed'!$A$8:$A$250,0),MATCH('PCD non-delivery'!Q$6,'Inputs - Allowed'!$AI$6:$AT$6,0)),0)</f>
        <v>0</v>
      </c>
      <c r="R93" s="116">
        <f>_xlfn.IFNA(INDEX('Inputs - Allowed'!$AI$8:$AT$250,MATCH('PCD non-delivery'!$A93,'Inputs - Allowed'!$A$8:$A$250,0),MATCH('PCD non-delivery'!R$6,'Inputs - Allowed'!$AI$6:$AT$6,0)),0)</f>
        <v>0</v>
      </c>
      <c r="S93" s="116">
        <f>_xlfn.IFNA(INDEX('Inputs - Allowed'!$AI$8:$AT$250,MATCH('PCD non-delivery'!$A93,'Inputs - Allowed'!$A$8:$A$250,0),MATCH('PCD non-delivery'!S$6,'Inputs - Allowed'!$AI$6:$AT$6,0)),0)</f>
        <v>0</v>
      </c>
      <c r="T93" s="116">
        <f>_xlfn.IFNA(INDEX('Inputs - Allowed'!$AI$8:$AT$250,MATCH('PCD non-delivery'!$A93,'Inputs - Allowed'!$A$8:$A$250,0),MATCH('PCD non-delivery'!T$6,'Inputs - Allowed'!$AI$6:$AT$6,0)),0)</f>
        <v>0</v>
      </c>
      <c r="U93" s="116">
        <f>_xlfn.IFNA(INDEX('Inputs - Allowed'!$AI$8:$AT$250,MATCH('PCD non-delivery'!$A93,'Inputs - Allowed'!$A$8:$A$250,0),MATCH('PCD non-delivery'!U$6,'Inputs - Allowed'!$AI$6:$AT$6,0)),0)</f>
        <v>0</v>
      </c>
      <c r="V93" s="116">
        <f>_xlfn.IFNA(INDEX('Inputs - Allowed'!$AI$8:$AT$250,MATCH('PCD non-delivery'!$A93,'Inputs - Allowed'!$A$8:$A$250,0),MATCH('PCD non-delivery'!V$6,'Inputs - Allowed'!$AI$6:$AT$6,0)),0)</f>
        <v>0</v>
      </c>
      <c r="W93" s="116">
        <f>_xlfn.IFNA(INDEX('Inputs - Allowed'!$AI$8:$AT$250,MATCH('PCD non-delivery'!$A93,'Inputs - Allowed'!$A$8:$A$250,0),MATCH('PCD non-delivery'!W$6,'Inputs - Allowed'!$AI$6:$AT$6,0)),0)</f>
        <v>0</v>
      </c>
      <c r="X93" s="116">
        <f>_xlfn.IFNA(INDEX('Inputs - Allowed'!$AI$8:$AT$250,MATCH('PCD non-delivery'!$A93,'Inputs - Allowed'!$A$8:$A$250,0),MATCH('PCD non-delivery'!X$6,'Inputs - Allowed'!$AI$6:$AT$6,0)),0)</f>
        <v>0</v>
      </c>
      <c r="Z93" s="76"/>
      <c r="AA93" s="76"/>
      <c r="AB93" s="116">
        <f t="shared" si="6"/>
        <v>0</v>
      </c>
      <c r="AC93" s="116">
        <f t="shared" si="7"/>
        <v>0</v>
      </c>
      <c r="AD93" s="116">
        <f t="shared" si="8"/>
        <v>0</v>
      </c>
      <c r="AE93" s="116">
        <f t="shared" si="9"/>
        <v>0</v>
      </c>
      <c r="AF93" s="116">
        <f t="shared" si="10"/>
        <v>0</v>
      </c>
      <c r="AG93" s="76"/>
      <c r="AH93" s="76"/>
      <c r="AI93" s="76"/>
      <c r="AJ93" s="76"/>
      <c r="AK93" s="76"/>
    </row>
    <row r="94" spans="1:37">
      <c r="A94" s="6"/>
      <c r="B94" s="36"/>
      <c r="C94" s="36"/>
      <c r="D94" s="36"/>
      <c r="E94" s="36">
        <f>_xlfn.IFNA(INDEX('Inputs - Allowed'!$B$8:$AH$250,MATCH('PCD non-delivery'!$A94,'Inputs - Allowed'!$A$8:$A$250,0),MATCH('PCD non-delivery'!E$6,'Inputs - Allowed'!$B$6:$AY$6,0)),0)</f>
        <v>0</v>
      </c>
      <c r="F94" s="36">
        <f>_xlfn.IFNA(INDEX('Inputs - Allowed'!$B$8:$AH$250,MATCH('PCD non-delivery'!$A94,'Inputs - Allowed'!$A$8:$A$250,0),MATCH('PCD non-delivery'!F$6,'Inputs - Allowed'!$B$6:$AY$6,0)),0)</f>
        <v>0</v>
      </c>
      <c r="G94" s="36">
        <f>_xlfn.IFNA(INDEX('Inputs - Allowed'!$B$8:$AH$250,MATCH('PCD non-delivery'!$A94,'Inputs - Allowed'!$A$8:$A$250,0),MATCH('PCD non-delivery'!G$6,'Inputs - Allowed'!$B$6:$AY$6,0)),0)</f>
        <v>0</v>
      </c>
      <c r="H94" s="36">
        <f>_xlfn.IFNA(INDEX('Inputs - Allowed'!$B$8:$AH$250,MATCH('PCD non-delivery'!$A94,'Inputs - Allowed'!$A$8:$A$250,0),MATCH('PCD non-delivery'!H$6,'Inputs - Allowed'!$B$6:$AY$6,0)),0)</f>
        <v>0</v>
      </c>
      <c r="I94" s="36">
        <f>_xlfn.IFNA(INDEX('Inputs - Allowed'!$B$8:$AH$250,MATCH('PCD non-delivery'!$A94,'Inputs - Allowed'!$A$8:$A$250,0),MATCH('PCD non-delivery'!I$6,'Inputs - Allowed'!$B$6:$AY$6,0)),0)</f>
        <v>0</v>
      </c>
      <c r="J94" s="65">
        <f>IF(I94="N",0,_xlfn.IFNA(INDEX('Inputs - Allowed'!$B$8:$AH$250,MATCH('PCD non-delivery'!$A94,'Inputs - Allowed'!$A$8:$A$250,0),MATCH('PCD non-delivery'!J$6,'Inputs - Allowed'!$B$6:$AY$6,0)),0))</f>
        <v>0</v>
      </c>
      <c r="K94" s="36">
        <f>_xlfn.IFNA(INDEX('Inputs - Actual'!$I$8:$O$158,MATCH($A94,'Inputs - Actual'!$A$8:$A$158,0),MATCH(K$6,'Inputs - Actual'!$I$6:$O$6,0))-INDEX('Inputs - Allowed'!$V$8:$AB$158,MATCH($A94,'Inputs - Allowed'!$A$8:$A$158,0),MATCH(K$6,'Inputs - Allowed'!$V$6:$AB$6,0)),0)</f>
        <v>0</v>
      </c>
      <c r="L94" s="59">
        <f>IF('Inputs - Allowed'!I94="Y", 0, IF(I94="Y",MIN(0,K94),MIN(0,K94*J94*10^-6)))</f>
        <v>0</v>
      </c>
      <c r="M94" s="116">
        <f>_xlfn.IFNA(INDEX('Inputs - Allowed'!$AI$8:$AT$250,MATCH('PCD non-delivery'!$A94,'Inputs - Allowed'!$A$8:$A$250,0),MATCH('PCD non-delivery'!M$6,'Inputs - Allowed'!$AI$6:$AT$6,0)),0)</f>
        <v>0</v>
      </c>
      <c r="N94" s="116">
        <f>_xlfn.IFNA(INDEX('Inputs - Allowed'!$AI$8:$AT$250,MATCH('PCD non-delivery'!$A94,'Inputs - Allowed'!$A$8:$A$250,0),MATCH('PCD non-delivery'!N$6,'Inputs - Allowed'!$AI$6:$AT$6,0)),0)</f>
        <v>0</v>
      </c>
      <c r="O94" s="116">
        <f>_xlfn.IFNA(INDEX('Inputs - Allowed'!$AI$8:$AT$250,MATCH('PCD non-delivery'!$A94,'Inputs - Allowed'!$A$8:$A$250,0),MATCH('PCD non-delivery'!O$6,'Inputs - Allowed'!$AI$6:$AT$6,0)),0)</f>
        <v>0</v>
      </c>
      <c r="P94" s="116">
        <f>_xlfn.IFNA(INDEX('Inputs - Allowed'!$AI$8:$AT$250,MATCH('PCD non-delivery'!$A94,'Inputs - Allowed'!$A$8:$A$250,0),MATCH('PCD non-delivery'!P$6,'Inputs - Allowed'!$AI$6:$AT$6,0)),0)</f>
        <v>0</v>
      </c>
      <c r="Q94" s="116">
        <f>_xlfn.IFNA(INDEX('Inputs - Allowed'!$AI$8:$AT$250,MATCH('PCD non-delivery'!$A94,'Inputs - Allowed'!$A$8:$A$250,0),MATCH('PCD non-delivery'!Q$6,'Inputs - Allowed'!$AI$6:$AT$6,0)),0)</f>
        <v>0</v>
      </c>
      <c r="R94" s="116">
        <f>_xlfn.IFNA(INDEX('Inputs - Allowed'!$AI$8:$AT$250,MATCH('PCD non-delivery'!$A94,'Inputs - Allowed'!$A$8:$A$250,0),MATCH('PCD non-delivery'!R$6,'Inputs - Allowed'!$AI$6:$AT$6,0)),0)</f>
        <v>0</v>
      </c>
      <c r="S94" s="116">
        <f>_xlfn.IFNA(INDEX('Inputs - Allowed'!$AI$8:$AT$250,MATCH('PCD non-delivery'!$A94,'Inputs - Allowed'!$A$8:$A$250,0),MATCH('PCD non-delivery'!S$6,'Inputs - Allowed'!$AI$6:$AT$6,0)),0)</f>
        <v>0</v>
      </c>
      <c r="T94" s="116">
        <f>_xlfn.IFNA(INDEX('Inputs - Allowed'!$AI$8:$AT$250,MATCH('PCD non-delivery'!$A94,'Inputs - Allowed'!$A$8:$A$250,0),MATCH('PCD non-delivery'!T$6,'Inputs - Allowed'!$AI$6:$AT$6,0)),0)</f>
        <v>0</v>
      </c>
      <c r="U94" s="116">
        <f>_xlfn.IFNA(INDEX('Inputs - Allowed'!$AI$8:$AT$250,MATCH('PCD non-delivery'!$A94,'Inputs - Allowed'!$A$8:$A$250,0),MATCH('PCD non-delivery'!U$6,'Inputs - Allowed'!$AI$6:$AT$6,0)),0)</f>
        <v>0</v>
      </c>
      <c r="V94" s="116">
        <f>_xlfn.IFNA(INDEX('Inputs - Allowed'!$AI$8:$AT$250,MATCH('PCD non-delivery'!$A94,'Inputs - Allowed'!$A$8:$A$250,0),MATCH('PCD non-delivery'!V$6,'Inputs - Allowed'!$AI$6:$AT$6,0)),0)</f>
        <v>0</v>
      </c>
      <c r="W94" s="116">
        <f>_xlfn.IFNA(INDEX('Inputs - Allowed'!$AI$8:$AT$250,MATCH('PCD non-delivery'!$A94,'Inputs - Allowed'!$A$8:$A$250,0),MATCH('PCD non-delivery'!W$6,'Inputs - Allowed'!$AI$6:$AT$6,0)),0)</f>
        <v>0</v>
      </c>
      <c r="X94" s="116">
        <f>_xlfn.IFNA(INDEX('Inputs - Allowed'!$AI$8:$AT$250,MATCH('PCD non-delivery'!$A94,'Inputs - Allowed'!$A$8:$A$250,0),MATCH('PCD non-delivery'!X$6,'Inputs - Allowed'!$AI$6:$AT$6,0)),0)</f>
        <v>0</v>
      </c>
      <c r="Z94" s="76"/>
      <c r="AA94" s="76"/>
      <c r="AB94" s="116">
        <f t="shared" si="6"/>
        <v>0</v>
      </c>
      <c r="AC94" s="116">
        <f t="shared" si="7"/>
        <v>0</v>
      </c>
      <c r="AD94" s="116">
        <f t="shared" si="8"/>
        <v>0</v>
      </c>
      <c r="AE94" s="116">
        <f t="shared" si="9"/>
        <v>0</v>
      </c>
      <c r="AF94" s="116">
        <f t="shared" si="10"/>
        <v>0</v>
      </c>
      <c r="AG94" s="76"/>
      <c r="AH94" s="76"/>
      <c r="AI94" s="76"/>
      <c r="AJ94" s="76"/>
      <c r="AK94" s="76"/>
    </row>
    <row r="95" spans="1:37">
      <c r="A95" s="6"/>
      <c r="B95" s="36"/>
      <c r="C95" s="36"/>
      <c r="D95" s="36"/>
      <c r="E95" s="36">
        <f>_xlfn.IFNA(INDEX('Inputs - Allowed'!$B$8:$AH$250,MATCH('PCD non-delivery'!$A95,'Inputs - Allowed'!$A$8:$A$250,0),MATCH('PCD non-delivery'!E$6,'Inputs - Allowed'!$B$6:$AY$6,0)),0)</f>
        <v>0</v>
      </c>
      <c r="F95" s="36">
        <f>_xlfn.IFNA(INDEX('Inputs - Allowed'!$B$8:$AH$250,MATCH('PCD non-delivery'!$A95,'Inputs - Allowed'!$A$8:$A$250,0),MATCH('PCD non-delivery'!F$6,'Inputs - Allowed'!$B$6:$AY$6,0)),0)</f>
        <v>0</v>
      </c>
      <c r="G95" s="36">
        <f>_xlfn.IFNA(INDEX('Inputs - Allowed'!$B$8:$AH$250,MATCH('PCD non-delivery'!$A95,'Inputs - Allowed'!$A$8:$A$250,0),MATCH('PCD non-delivery'!G$6,'Inputs - Allowed'!$B$6:$AY$6,0)),0)</f>
        <v>0</v>
      </c>
      <c r="H95" s="36">
        <f>_xlfn.IFNA(INDEX('Inputs - Allowed'!$B$8:$AH$250,MATCH('PCD non-delivery'!$A95,'Inputs - Allowed'!$A$8:$A$250,0),MATCH('PCD non-delivery'!H$6,'Inputs - Allowed'!$B$6:$AY$6,0)),0)</f>
        <v>0</v>
      </c>
      <c r="I95" s="36">
        <f>_xlfn.IFNA(INDEX('Inputs - Allowed'!$B$8:$AH$250,MATCH('PCD non-delivery'!$A95,'Inputs - Allowed'!$A$8:$A$250,0),MATCH('PCD non-delivery'!I$6,'Inputs - Allowed'!$B$6:$AY$6,0)),0)</f>
        <v>0</v>
      </c>
      <c r="J95" s="65">
        <f>IF(I95="N",0,_xlfn.IFNA(INDEX('Inputs - Allowed'!$B$8:$AH$250,MATCH('PCD non-delivery'!$A95,'Inputs - Allowed'!$A$8:$A$250,0),MATCH('PCD non-delivery'!J$6,'Inputs - Allowed'!$B$6:$AY$6,0)),0))</f>
        <v>0</v>
      </c>
      <c r="K95" s="36">
        <f>_xlfn.IFNA(INDEX('Inputs - Actual'!$I$8:$O$158,MATCH($A95,'Inputs - Actual'!$A$8:$A$158,0),MATCH(K$6,'Inputs - Actual'!$I$6:$O$6,0))-INDEX('Inputs - Allowed'!$V$8:$AB$158,MATCH($A95,'Inputs - Allowed'!$A$8:$A$158,0),MATCH(K$6,'Inputs - Allowed'!$V$6:$AB$6,0)),0)</f>
        <v>0</v>
      </c>
      <c r="L95" s="59">
        <f>IF('Inputs - Allowed'!I95="Y", 0, IF(I95="Y",MIN(0,K95),MIN(0,K95*J95*10^-6)))</f>
        <v>0</v>
      </c>
      <c r="M95" s="116">
        <f>_xlfn.IFNA(INDEX('Inputs - Allowed'!$AI$8:$AT$250,MATCH('PCD non-delivery'!$A95,'Inputs - Allowed'!$A$8:$A$250,0),MATCH('PCD non-delivery'!M$6,'Inputs - Allowed'!$AI$6:$AT$6,0)),0)</f>
        <v>0</v>
      </c>
      <c r="N95" s="116">
        <f>_xlfn.IFNA(INDEX('Inputs - Allowed'!$AI$8:$AT$250,MATCH('PCD non-delivery'!$A95,'Inputs - Allowed'!$A$8:$A$250,0),MATCH('PCD non-delivery'!N$6,'Inputs - Allowed'!$AI$6:$AT$6,0)),0)</f>
        <v>0</v>
      </c>
      <c r="O95" s="116">
        <f>_xlfn.IFNA(INDEX('Inputs - Allowed'!$AI$8:$AT$250,MATCH('PCD non-delivery'!$A95,'Inputs - Allowed'!$A$8:$A$250,0),MATCH('PCD non-delivery'!O$6,'Inputs - Allowed'!$AI$6:$AT$6,0)),0)</f>
        <v>0</v>
      </c>
      <c r="P95" s="116">
        <f>_xlfn.IFNA(INDEX('Inputs - Allowed'!$AI$8:$AT$250,MATCH('PCD non-delivery'!$A95,'Inputs - Allowed'!$A$8:$A$250,0),MATCH('PCD non-delivery'!P$6,'Inputs - Allowed'!$AI$6:$AT$6,0)),0)</f>
        <v>0</v>
      </c>
      <c r="Q95" s="116">
        <f>_xlfn.IFNA(INDEX('Inputs - Allowed'!$AI$8:$AT$250,MATCH('PCD non-delivery'!$A95,'Inputs - Allowed'!$A$8:$A$250,0),MATCH('PCD non-delivery'!Q$6,'Inputs - Allowed'!$AI$6:$AT$6,0)),0)</f>
        <v>0</v>
      </c>
      <c r="R95" s="116">
        <f>_xlfn.IFNA(INDEX('Inputs - Allowed'!$AI$8:$AT$250,MATCH('PCD non-delivery'!$A95,'Inputs - Allowed'!$A$8:$A$250,0),MATCH('PCD non-delivery'!R$6,'Inputs - Allowed'!$AI$6:$AT$6,0)),0)</f>
        <v>0</v>
      </c>
      <c r="S95" s="116">
        <f>_xlfn.IFNA(INDEX('Inputs - Allowed'!$AI$8:$AT$250,MATCH('PCD non-delivery'!$A95,'Inputs - Allowed'!$A$8:$A$250,0),MATCH('PCD non-delivery'!S$6,'Inputs - Allowed'!$AI$6:$AT$6,0)),0)</f>
        <v>0</v>
      </c>
      <c r="T95" s="116">
        <f>_xlfn.IFNA(INDEX('Inputs - Allowed'!$AI$8:$AT$250,MATCH('PCD non-delivery'!$A95,'Inputs - Allowed'!$A$8:$A$250,0),MATCH('PCD non-delivery'!T$6,'Inputs - Allowed'!$AI$6:$AT$6,0)),0)</f>
        <v>0</v>
      </c>
      <c r="U95" s="116">
        <f>_xlfn.IFNA(INDEX('Inputs - Allowed'!$AI$8:$AT$250,MATCH('PCD non-delivery'!$A95,'Inputs - Allowed'!$A$8:$A$250,0),MATCH('PCD non-delivery'!U$6,'Inputs - Allowed'!$AI$6:$AT$6,0)),0)</f>
        <v>0</v>
      </c>
      <c r="V95" s="116">
        <f>_xlfn.IFNA(INDEX('Inputs - Allowed'!$AI$8:$AT$250,MATCH('PCD non-delivery'!$A95,'Inputs - Allowed'!$A$8:$A$250,0),MATCH('PCD non-delivery'!V$6,'Inputs - Allowed'!$AI$6:$AT$6,0)),0)</f>
        <v>0</v>
      </c>
      <c r="W95" s="116">
        <f>_xlfn.IFNA(INDEX('Inputs - Allowed'!$AI$8:$AT$250,MATCH('PCD non-delivery'!$A95,'Inputs - Allowed'!$A$8:$A$250,0),MATCH('PCD non-delivery'!W$6,'Inputs - Allowed'!$AI$6:$AT$6,0)),0)</f>
        <v>0</v>
      </c>
      <c r="X95" s="116">
        <f>_xlfn.IFNA(INDEX('Inputs - Allowed'!$AI$8:$AT$250,MATCH('PCD non-delivery'!$A95,'Inputs - Allowed'!$A$8:$A$250,0),MATCH('PCD non-delivery'!X$6,'Inputs - Allowed'!$AI$6:$AT$6,0)),0)</f>
        <v>0</v>
      </c>
      <c r="Z95" s="76"/>
      <c r="AA95" s="76"/>
      <c r="AB95" s="116">
        <f t="shared" si="6"/>
        <v>0</v>
      </c>
      <c r="AC95" s="116">
        <f t="shared" si="7"/>
        <v>0</v>
      </c>
      <c r="AD95" s="116">
        <f t="shared" si="8"/>
        <v>0</v>
      </c>
      <c r="AE95" s="116">
        <f t="shared" si="9"/>
        <v>0</v>
      </c>
      <c r="AF95" s="116">
        <f t="shared" si="10"/>
        <v>0</v>
      </c>
      <c r="AG95" s="76"/>
      <c r="AH95" s="76"/>
      <c r="AI95" s="76"/>
      <c r="AJ95" s="76"/>
      <c r="AK95" s="76"/>
    </row>
    <row r="96" spans="1:37">
      <c r="A96" s="6"/>
      <c r="B96" s="36"/>
      <c r="C96" s="36"/>
      <c r="D96" s="36"/>
      <c r="E96" s="36">
        <f>_xlfn.IFNA(INDEX('Inputs - Allowed'!$B$8:$AH$250,MATCH('PCD non-delivery'!$A96,'Inputs - Allowed'!$A$8:$A$250,0),MATCH('PCD non-delivery'!E$6,'Inputs - Allowed'!$B$6:$AY$6,0)),0)</f>
        <v>0</v>
      </c>
      <c r="F96" s="36">
        <f>_xlfn.IFNA(INDEX('Inputs - Allowed'!$B$8:$AH$250,MATCH('PCD non-delivery'!$A96,'Inputs - Allowed'!$A$8:$A$250,0),MATCH('PCD non-delivery'!F$6,'Inputs - Allowed'!$B$6:$AY$6,0)),0)</f>
        <v>0</v>
      </c>
      <c r="G96" s="36">
        <f>_xlfn.IFNA(INDEX('Inputs - Allowed'!$B$8:$AH$250,MATCH('PCD non-delivery'!$A96,'Inputs - Allowed'!$A$8:$A$250,0),MATCH('PCD non-delivery'!G$6,'Inputs - Allowed'!$B$6:$AY$6,0)),0)</f>
        <v>0</v>
      </c>
      <c r="H96" s="36">
        <f>_xlfn.IFNA(INDEX('Inputs - Allowed'!$B$8:$AH$250,MATCH('PCD non-delivery'!$A96,'Inputs - Allowed'!$A$8:$A$250,0),MATCH('PCD non-delivery'!H$6,'Inputs - Allowed'!$B$6:$AY$6,0)),0)</f>
        <v>0</v>
      </c>
      <c r="I96" s="36">
        <f>_xlfn.IFNA(INDEX('Inputs - Allowed'!$B$8:$AH$250,MATCH('PCD non-delivery'!$A96,'Inputs - Allowed'!$A$8:$A$250,0),MATCH('PCD non-delivery'!I$6,'Inputs - Allowed'!$B$6:$AY$6,0)),0)</f>
        <v>0</v>
      </c>
      <c r="J96" s="65">
        <f>IF(I96="N",0,_xlfn.IFNA(INDEX('Inputs - Allowed'!$B$8:$AH$250,MATCH('PCD non-delivery'!$A96,'Inputs - Allowed'!$A$8:$A$250,0),MATCH('PCD non-delivery'!J$6,'Inputs - Allowed'!$B$6:$AY$6,0)),0))</f>
        <v>0</v>
      </c>
      <c r="K96" s="36">
        <f>_xlfn.IFNA(INDEX('Inputs - Actual'!$I$8:$O$158,MATCH($A96,'Inputs - Actual'!$A$8:$A$158,0),MATCH(K$6,'Inputs - Actual'!$I$6:$O$6,0))-INDEX('Inputs - Allowed'!$V$8:$AB$158,MATCH($A96,'Inputs - Allowed'!$A$8:$A$158,0),MATCH(K$6,'Inputs - Allowed'!$V$6:$AB$6,0)),0)</f>
        <v>0</v>
      </c>
      <c r="L96" s="59">
        <f>IF('Inputs - Allowed'!I96="Y", 0, IF(I96="Y",MIN(0,K96),MIN(0,K96*J96*10^-6)))</f>
        <v>0</v>
      </c>
      <c r="M96" s="116">
        <f>_xlfn.IFNA(INDEX('Inputs - Allowed'!$AI$8:$AT$250,MATCH('PCD non-delivery'!$A96,'Inputs - Allowed'!$A$8:$A$250,0),MATCH('PCD non-delivery'!M$6,'Inputs - Allowed'!$AI$6:$AT$6,0)),0)</f>
        <v>0</v>
      </c>
      <c r="N96" s="116">
        <f>_xlfn.IFNA(INDEX('Inputs - Allowed'!$AI$8:$AT$250,MATCH('PCD non-delivery'!$A96,'Inputs - Allowed'!$A$8:$A$250,0),MATCH('PCD non-delivery'!N$6,'Inputs - Allowed'!$AI$6:$AT$6,0)),0)</f>
        <v>0</v>
      </c>
      <c r="O96" s="116">
        <f>_xlfn.IFNA(INDEX('Inputs - Allowed'!$AI$8:$AT$250,MATCH('PCD non-delivery'!$A96,'Inputs - Allowed'!$A$8:$A$250,0),MATCH('PCD non-delivery'!O$6,'Inputs - Allowed'!$AI$6:$AT$6,0)),0)</f>
        <v>0</v>
      </c>
      <c r="P96" s="116">
        <f>_xlfn.IFNA(INDEX('Inputs - Allowed'!$AI$8:$AT$250,MATCH('PCD non-delivery'!$A96,'Inputs - Allowed'!$A$8:$A$250,0),MATCH('PCD non-delivery'!P$6,'Inputs - Allowed'!$AI$6:$AT$6,0)),0)</f>
        <v>0</v>
      </c>
      <c r="Q96" s="116">
        <f>_xlfn.IFNA(INDEX('Inputs - Allowed'!$AI$8:$AT$250,MATCH('PCD non-delivery'!$A96,'Inputs - Allowed'!$A$8:$A$250,0),MATCH('PCD non-delivery'!Q$6,'Inputs - Allowed'!$AI$6:$AT$6,0)),0)</f>
        <v>0</v>
      </c>
      <c r="R96" s="116">
        <f>_xlfn.IFNA(INDEX('Inputs - Allowed'!$AI$8:$AT$250,MATCH('PCD non-delivery'!$A96,'Inputs - Allowed'!$A$8:$A$250,0),MATCH('PCD non-delivery'!R$6,'Inputs - Allowed'!$AI$6:$AT$6,0)),0)</f>
        <v>0</v>
      </c>
      <c r="S96" s="116">
        <f>_xlfn.IFNA(INDEX('Inputs - Allowed'!$AI$8:$AT$250,MATCH('PCD non-delivery'!$A96,'Inputs - Allowed'!$A$8:$A$250,0),MATCH('PCD non-delivery'!S$6,'Inputs - Allowed'!$AI$6:$AT$6,0)),0)</f>
        <v>0</v>
      </c>
      <c r="T96" s="116">
        <f>_xlfn.IFNA(INDEX('Inputs - Allowed'!$AI$8:$AT$250,MATCH('PCD non-delivery'!$A96,'Inputs - Allowed'!$A$8:$A$250,0),MATCH('PCD non-delivery'!T$6,'Inputs - Allowed'!$AI$6:$AT$6,0)),0)</f>
        <v>0</v>
      </c>
      <c r="U96" s="116">
        <f>_xlfn.IFNA(INDEX('Inputs - Allowed'!$AI$8:$AT$250,MATCH('PCD non-delivery'!$A96,'Inputs - Allowed'!$A$8:$A$250,0),MATCH('PCD non-delivery'!U$6,'Inputs - Allowed'!$AI$6:$AT$6,0)),0)</f>
        <v>0</v>
      </c>
      <c r="V96" s="116">
        <f>_xlfn.IFNA(INDEX('Inputs - Allowed'!$AI$8:$AT$250,MATCH('PCD non-delivery'!$A96,'Inputs - Allowed'!$A$8:$A$250,0),MATCH('PCD non-delivery'!V$6,'Inputs - Allowed'!$AI$6:$AT$6,0)),0)</f>
        <v>0</v>
      </c>
      <c r="W96" s="116">
        <f>_xlfn.IFNA(INDEX('Inputs - Allowed'!$AI$8:$AT$250,MATCH('PCD non-delivery'!$A96,'Inputs - Allowed'!$A$8:$A$250,0),MATCH('PCD non-delivery'!W$6,'Inputs - Allowed'!$AI$6:$AT$6,0)),0)</f>
        <v>0</v>
      </c>
      <c r="X96" s="116">
        <f>_xlfn.IFNA(INDEX('Inputs - Allowed'!$AI$8:$AT$250,MATCH('PCD non-delivery'!$A96,'Inputs - Allowed'!$A$8:$A$250,0),MATCH('PCD non-delivery'!X$6,'Inputs - Allowed'!$AI$6:$AT$6,0)),0)</f>
        <v>0</v>
      </c>
      <c r="Z96" s="76"/>
      <c r="AA96" s="76"/>
      <c r="AB96" s="116">
        <f t="shared" si="6"/>
        <v>0</v>
      </c>
      <c r="AC96" s="116">
        <f t="shared" si="7"/>
        <v>0</v>
      </c>
      <c r="AD96" s="116">
        <f t="shared" si="8"/>
        <v>0</v>
      </c>
      <c r="AE96" s="116">
        <f t="shared" si="9"/>
        <v>0</v>
      </c>
      <c r="AF96" s="116">
        <f t="shared" si="10"/>
        <v>0</v>
      </c>
      <c r="AG96" s="76"/>
      <c r="AH96" s="76"/>
      <c r="AI96" s="76"/>
      <c r="AJ96" s="76"/>
      <c r="AK96" s="76"/>
    </row>
    <row r="97" spans="1:37">
      <c r="A97" s="6"/>
      <c r="B97" s="36"/>
      <c r="C97" s="36"/>
      <c r="D97" s="36"/>
      <c r="E97" s="36">
        <f>_xlfn.IFNA(INDEX('Inputs - Allowed'!$B$8:$AH$250,MATCH('PCD non-delivery'!$A97,'Inputs - Allowed'!$A$8:$A$250,0),MATCH('PCD non-delivery'!E$6,'Inputs - Allowed'!$B$6:$AY$6,0)),0)</f>
        <v>0</v>
      </c>
      <c r="F97" s="36">
        <f>_xlfn.IFNA(INDEX('Inputs - Allowed'!$B$8:$AH$250,MATCH('PCD non-delivery'!$A97,'Inputs - Allowed'!$A$8:$A$250,0),MATCH('PCD non-delivery'!F$6,'Inputs - Allowed'!$B$6:$AY$6,0)),0)</f>
        <v>0</v>
      </c>
      <c r="G97" s="36">
        <f>_xlfn.IFNA(INDEX('Inputs - Allowed'!$B$8:$AH$250,MATCH('PCD non-delivery'!$A97,'Inputs - Allowed'!$A$8:$A$250,0),MATCH('PCD non-delivery'!G$6,'Inputs - Allowed'!$B$6:$AY$6,0)),0)</f>
        <v>0</v>
      </c>
      <c r="H97" s="36">
        <f>_xlfn.IFNA(INDEX('Inputs - Allowed'!$B$8:$AH$250,MATCH('PCD non-delivery'!$A97,'Inputs - Allowed'!$A$8:$A$250,0),MATCH('PCD non-delivery'!H$6,'Inputs - Allowed'!$B$6:$AY$6,0)),0)</f>
        <v>0</v>
      </c>
      <c r="I97" s="36">
        <f>_xlfn.IFNA(INDEX('Inputs - Allowed'!$B$8:$AH$250,MATCH('PCD non-delivery'!$A97,'Inputs - Allowed'!$A$8:$A$250,0),MATCH('PCD non-delivery'!I$6,'Inputs - Allowed'!$B$6:$AY$6,0)),0)</f>
        <v>0</v>
      </c>
      <c r="J97" s="65">
        <f>IF(I97="N",0,_xlfn.IFNA(INDEX('Inputs - Allowed'!$B$8:$AH$250,MATCH('PCD non-delivery'!$A97,'Inputs - Allowed'!$A$8:$A$250,0),MATCH('PCD non-delivery'!J$6,'Inputs - Allowed'!$B$6:$AY$6,0)),0))</f>
        <v>0</v>
      </c>
      <c r="K97" s="36">
        <f>_xlfn.IFNA(INDEX('Inputs - Actual'!$I$8:$O$158,MATCH($A97,'Inputs - Actual'!$A$8:$A$158,0),MATCH(K$6,'Inputs - Actual'!$I$6:$O$6,0))-INDEX('Inputs - Allowed'!$V$8:$AB$158,MATCH($A97,'Inputs - Allowed'!$A$8:$A$158,0),MATCH(K$6,'Inputs - Allowed'!$V$6:$AB$6,0)),0)</f>
        <v>0</v>
      </c>
      <c r="L97" s="59">
        <f>IF('Inputs - Allowed'!I97="Y", 0, IF(I97="Y",MIN(0,K97),MIN(0,K97*J97*10^-6)))</f>
        <v>0</v>
      </c>
      <c r="M97" s="116">
        <f>_xlfn.IFNA(INDEX('Inputs - Allowed'!$AI$8:$AT$250,MATCH('PCD non-delivery'!$A97,'Inputs - Allowed'!$A$8:$A$250,0),MATCH('PCD non-delivery'!M$6,'Inputs - Allowed'!$AI$6:$AT$6,0)),0)</f>
        <v>0</v>
      </c>
      <c r="N97" s="116">
        <f>_xlfn.IFNA(INDEX('Inputs - Allowed'!$AI$8:$AT$250,MATCH('PCD non-delivery'!$A97,'Inputs - Allowed'!$A$8:$A$250,0),MATCH('PCD non-delivery'!N$6,'Inputs - Allowed'!$AI$6:$AT$6,0)),0)</f>
        <v>0</v>
      </c>
      <c r="O97" s="116">
        <f>_xlfn.IFNA(INDEX('Inputs - Allowed'!$AI$8:$AT$250,MATCH('PCD non-delivery'!$A97,'Inputs - Allowed'!$A$8:$A$250,0),MATCH('PCD non-delivery'!O$6,'Inputs - Allowed'!$AI$6:$AT$6,0)),0)</f>
        <v>0</v>
      </c>
      <c r="P97" s="116">
        <f>_xlfn.IFNA(INDEX('Inputs - Allowed'!$AI$8:$AT$250,MATCH('PCD non-delivery'!$A97,'Inputs - Allowed'!$A$8:$A$250,0),MATCH('PCD non-delivery'!P$6,'Inputs - Allowed'!$AI$6:$AT$6,0)),0)</f>
        <v>0</v>
      </c>
      <c r="Q97" s="116">
        <f>_xlfn.IFNA(INDEX('Inputs - Allowed'!$AI$8:$AT$250,MATCH('PCD non-delivery'!$A97,'Inputs - Allowed'!$A$8:$A$250,0),MATCH('PCD non-delivery'!Q$6,'Inputs - Allowed'!$AI$6:$AT$6,0)),0)</f>
        <v>0</v>
      </c>
      <c r="R97" s="116">
        <f>_xlfn.IFNA(INDEX('Inputs - Allowed'!$AI$8:$AT$250,MATCH('PCD non-delivery'!$A97,'Inputs - Allowed'!$A$8:$A$250,0),MATCH('PCD non-delivery'!R$6,'Inputs - Allowed'!$AI$6:$AT$6,0)),0)</f>
        <v>0</v>
      </c>
      <c r="S97" s="116">
        <f>_xlfn.IFNA(INDEX('Inputs - Allowed'!$AI$8:$AT$250,MATCH('PCD non-delivery'!$A97,'Inputs - Allowed'!$A$8:$A$250,0),MATCH('PCD non-delivery'!S$6,'Inputs - Allowed'!$AI$6:$AT$6,0)),0)</f>
        <v>0</v>
      </c>
      <c r="T97" s="116">
        <f>_xlfn.IFNA(INDEX('Inputs - Allowed'!$AI$8:$AT$250,MATCH('PCD non-delivery'!$A97,'Inputs - Allowed'!$A$8:$A$250,0),MATCH('PCD non-delivery'!T$6,'Inputs - Allowed'!$AI$6:$AT$6,0)),0)</f>
        <v>0</v>
      </c>
      <c r="U97" s="116">
        <f>_xlfn.IFNA(INDEX('Inputs - Allowed'!$AI$8:$AT$250,MATCH('PCD non-delivery'!$A97,'Inputs - Allowed'!$A$8:$A$250,0),MATCH('PCD non-delivery'!U$6,'Inputs - Allowed'!$AI$6:$AT$6,0)),0)</f>
        <v>0</v>
      </c>
      <c r="V97" s="116">
        <f>_xlfn.IFNA(INDEX('Inputs - Allowed'!$AI$8:$AT$250,MATCH('PCD non-delivery'!$A97,'Inputs - Allowed'!$A$8:$A$250,0),MATCH('PCD non-delivery'!V$6,'Inputs - Allowed'!$AI$6:$AT$6,0)),0)</f>
        <v>0</v>
      </c>
      <c r="W97" s="116">
        <f>_xlfn.IFNA(INDEX('Inputs - Allowed'!$AI$8:$AT$250,MATCH('PCD non-delivery'!$A97,'Inputs - Allowed'!$A$8:$A$250,0),MATCH('PCD non-delivery'!W$6,'Inputs - Allowed'!$AI$6:$AT$6,0)),0)</f>
        <v>0</v>
      </c>
      <c r="X97" s="116">
        <f>_xlfn.IFNA(INDEX('Inputs - Allowed'!$AI$8:$AT$250,MATCH('PCD non-delivery'!$A97,'Inputs - Allowed'!$A$8:$A$250,0),MATCH('PCD non-delivery'!X$6,'Inputs - Allowed'!$AI$6:$AT$6,0)),0)</f>
        <v>0</v>
      </c>
      <c r="Z97" s="76"/>
      <c r="AA97" s="76"/>
      <c r="AB97" s="116">
        <f t="shared" si="6"/>
        <v>0</v>
      </c>
      <c r="AC97" s="116">
        <f t="shared" si="7"/>
        <v>0</v>
      </c>
      <c r="AD97" s="116">
        <f t="shared" si="8"/>
        <v>0</v>
      </c>
      <c r="AE97" s="116">
        <f t="shared" si="9"/>
        <v>0</v>
      </c>
      <c r="AF97" s="116">
        <f t="shared" si="10"/>
        <v>0</v>
      </c>
      <c r="AG97" s="76"/>
      <c r="AH97" s="76"/>
      <c r="AI97" s="76"/>
      <c r="AJ97" s="76"/>
      <c r="AK97" s="76"/>
    </row>
    <row r="98" spans="1:37">
      <c r="A98" s="6"/>
      <c r="B98" s="36"/>
      <c r="C98" s="36"/>
      <c r="D98" s="36"/>
      <c r="E98" s="36">
        <f>_xlfn.IFNA(INDEX('Inputs - Allowed'!$B$8:$AH$250,MATCH('PCD non-delivery'!$A98,'Inputs - Allowed'!$A$8:$A$250,0),MATCH('PCD non-delivery'!E$6,'Inputs - Allowed'!$B$6:$AY$6,0)),0)</f>
        <v>0</v>
      </c>
      <c r="F98" s="36">
        <f>_xlfn.IFNA(INDEX('Inputs - Allowed'!$B$8:$AH$250,MATCH('PCD non-delivery'!$A98,'Inputs - Allowed'!$A$8:$A$250,0),MATCH('PCD non-delivery'!F$6,'Inputs - Allowed'!$B$6:$AY$6,0)),0)</f>
        <v>0</v>
      </c>
      <c r="G98" s="36">
        <f>_xlfn.IFNA(INDEX('Inputs - Allowed'!$B$8:$AH$250,MATCH('PCD non-delivery'!$A98,'Inputs - Allowed'!$A$8:$A$250,0),MATCH('PCD non-delivery'!G$6,'Inputs - Allowed'!$B$6:$AY$6,0)),0)</f>
        <v>0</v>
      </c>
      <c r="H98" s="36">
        <f>_xlfn.IFNA(INDEX('Inputs - Allowed'!$B$8:$AH$250,MATCH('PCD non-delivery'!$A98,'Inputs - Allowed'!$A$8:$A$250,0),MATCH('PCD non-delivery'!H$6,'Inputs - Allowed'!$B$6:$AY$6,0)),0)</f>
        <v>0</v>
      </c>
      <c r="I98" s="36">
        <f>_xlfn.IFNA(INDEX('Inputs - Allowed'!$B$8:$AH$250,MATCH('PCD non-delivery'!$A98,'Inputs - Allowed'!$A$8:$A$250,0),MATCH('PCD non-delivery'!I$6,'Inputs - Allowed'!$B$6:$AY$6,0)),0)</f>
        <v>0</v>
      </c>
      <c r="J98" s="65">
        <f>IF(I98="N",0,_xlfn.IFNA(INDEX('Inputs - Allowed'!$B$8:$AH$250,MATCH('PCD non-delivery'!$A98,'Inputs - Allowed'!$A$8:$A$250,0),MATCH('PCD non-delivery'!J$6,'Inputs - Allowed'!$B$6:$AY$6,0)),0))</f>
        <v>0</v>
      </c>
      <c r="K98" s="36">
        <f>_xlfn.IFNA(INDEX('Inputs - Actual'!$I$8:$O$158,MATCH($A98,'Inputs - Actual'!$A$8:$A$158,0),MATCH(K$6,'Inputs - Actual'!$I$6:$O$6,0))-INDEX('Inputs - Allowed'!$V$8:$AB$158,MATCH($A98,'Inputs - Allowed'!$A$8:$A$158,0),MATCH(K$6,'Inputs - Allowed'!$V$6:$AB$6,0)),0)</f>
        <v>0</v>
      </c>
      <c r="L98" s="59">
        <f>IF('Inputs - Allowed'!I98="Y", 0, IF(I98="Y",MIN(0,K98),MIN(0,K98*J98*10^-6)))</f>
        <v>0</v>
      </c>
      <c r="M98" s="116">
        <f>_xlfn.IFNA(INDEX('Inputs - Allowed'!$AI$8:$AT$250,MATCH('PCD non-delivery'!$A98,'Inputs - Allowed'!$A$8:$A$250,0),MATCH('PCD non-delivery'!M$6,'Inputs - Allowed'!$AI$6:$AT$6,0)),0)</f>
        <v>0</v>
      </c>
      <c r="N98" s="116">
        <f>_xlfn.IFNA(INDEX('Inputs - Allowed'!$AI$8:$AT$250,MATCH('PCD non-delivery'!$A98,'Inputs - Allowed'!$A$8:$A$250,0),MATCH('PCD non-delivery'!N$6,'Inputs - Allowed'!$AI$6:$AT$6,0)),0)</f>
        <v>0</v>
      </c>
      <c r="O98" s="116">
        <f>_xlfn.IFNA(INDEX('Inputs - Allowed'!$AI$8:$AT$250,MATCH('PCD non-delivery'!$A98,'Inputs - Allowed'!$A$8:$A$250,0),MATCH('PCD non-delivery'!O$6,'Inputs - Allowed'!$AI$6:$AT$6,0)),0)</f>
        <v>0</v>
      </c>
      <c r="P98" s="116">
        <f>_xlfn.IFNA(INDEX('Inputs - Allowed'!$AI$8:$AT$250,MATCH('PCD non-delivery'!$A98,'Inputs - Allowed'!$A$8:$A$250,0),MATCH('PCD non-delivery'!P$6,'Inputs - Allowed'!$AI$6:$AT$6,0)),0)</f>
        <v>0</v>
      </c>
      <c r="Q98" s="116">
        <f>_xlfn.IFNA(INDEX('Inputs - Allowed'!$AI$8:$AT$250,MATCH('PCD non-delivery'!$A98,'Inputs - Allowed'!$A$8:$A$250,0),MATCH('PCD non-delivery'!Q$6,'Inputs - Allowed'!$AI$6:$AT$6,0)),0)</f>
        <v>0</v>
      </c>
      <c r="R98" s="116">
        <f>_xlfn.IFNA(INDEX('Inputs - Allowed'!$AI$8:$AT$250,MATCH('PCD non-delivery'!$A98,'Inputs - Allowed'!$A$8:$A$250,0),MATCH('PCD non-delivery'!R$6,'Inputs - Allowed'!$AI$6:$AT$6,0)),0)</f>
        <v>0</v>
      </c>
      <c r="S98" s="116">
        <f>_xlfn.IFNA(INDEX('Inputs - Allowed'!$AI$8:$AT$250,MATCH('PCD non-delivery'!$A98,'Inputs - Allowed'!$A$8:$A$250,0),MATCH('PCD non-delivery'!S$6,'Inputs - Allowed'!$AI$6:$AT$6,0)),0)</f>
        <v>0</v>
      </c>
      <c r="T98" s="116">
        <f>_xlfn.IFNA(INDEX('Inputs - Allowed'!$AI$8:$AT$250,MATCH('PCD non-delivery'!$A98,'Inputs - Allowed'!$A$8:$A$250,0),MATCH('PCD non-delivery'!T$6,'Inputs - Allowed'!$AI$6:$AT$6,0)),0)</f>
        <v>0</v>
      </c>
      <c r="U98" s="116">
        <f>_xlfn.IFNA(INDEX('Inputs - Allowed'!$AI$8:$AT$250,MATCH('PCD non-delivery'!$A98,'Inputs - Allowed'!$A$8:$A$250,0),MATCH('PCD non-delivery'!U$6,'Inputs - Allowed'!$AI$6:$AT$6,0)),0)</f>
        <v>0</v>
      </c>
      <c r="V98" s="116">
        <f>_xlfn.IFNA(INDEX('Inputs - Allowed'!$AI$8:$AT$250,MATCH('PCD non-delivery'!$A98,'Inputs - Allowed'!$A$8:$A$250,0),MATCH('PCD non-delivery'!V$6,'Inputs - Allowed'!$AI$6:$AT$6,0)),0)</f>
        <v>0</v>
      </c>
      <c r="W98" s="116">
        <f>_xlfn.IFNA(INDEX('Inputs - Allowed'!$AI$8:$AT$250,MATCH('PCD non-delivery'!$A98,'Inputs - Allowed'!$A$8:$A$250,0),MATCH('PCD non-delivery'!W$6,'Inputs - Allowed'!$AI$6:$AT$6,0)),0)</f>
        <v>0</v>
      </c>
      <c r="X98" s="116">
        <f>_xlfn.IFNA(INDEX('Inputs - Allowed'!$AI$8:$AT$250,MATCH('PCD non-delivery'!$A98,'Inputs - Allowed'!$A$8:$A$250,0),MATCH('PCD non-delivery'!X$6,'Inputs - Allowed'!$AI$6:$AT$6,0)),0)</f>
        <v>0</v>
      </c>
      <c r="Z98" s="76"/>
      <c r="AA98" s="76"/>
      <c r="AB98" s="116">
        <f t="shared" si="6"/>
        <v>0</v>
      </c>
      <c r="AC98" s="116">
        <f t="shared" si="7"/>
        <v>0</v>
      </c>
      <c r="AD98" s="116">
        <f t="shared" si="8"/>
        <v>0</v>
      </c>
      <c r="AE98" s="116">
        <f t="shared" si="9"/>
        <v>0</v>
      </c>
      <c r="AF98" s="116">
        <f t="shared" si="10"/>
        <v>0</v>
      </c>
      <c r="AG98" s="76"/>
      <c r="AH98" s="76"/>
      <c r="AI98" s="76"/>
      <c r="AJ98" s="76"/>
      <c r="AK98" s="76"/>
    </row>
    <row r="99" spans="1:37">
      <c r="A99" s="6"/>
      <c r="B99" s="36"/>
      <c r="C99" s="36"/>
      <c r="D99" s="36"/>
      <c r="E99" s="36">
        <f>_xlfn.IFNA(INDEX('Inputs - Allowed'!$B$8:$AH$250,MATCH('PCD non-delivery'!$A99,'Inputs - Allowed'!$A$8:$A$250,0),MATCH('PCD non-delivery'!E$6,'Inputs - Allowed'!$B$6:$AY$6,0)),0)</f>
        <v>0</v>
      </c>
      <c r="F99" s="36">
        <f>_xlfn.IFNA(INDEX('Inputs - Allowed'!$B$8:$AH$250,MATCH('PCD non-delivery'!$A99,'Inputs - Allowed'!$A$8:$A$250,0),MATCH('PCD non-delivery'!F$6,'Inputs - Allowed'!$B$6:$AY$6,0)),0)</f>
        <v>0</v>
      </c>
      <c r="G99" s="36">
        <f>_xlfn.IFNA(INDEX('Inputs - Allowed'!$B$8:$AH$250,MATCH('PCD non-delivery'!$A99,'Inputs - Allowed'!$A$8:$A$250,0),MATCH('PCD non-delivery'!G$6,'Inputs - Allowed'!$B$6:$AY$6,0)),0)</f>
        <v>0</v>
      </c>
      <c r="H99" s="36">
        <f>_xlfn.IFNA(INDEX('Inputs - Allowed'!$B$8:$AH$250,MATCH('PCD non-delivery'!$A99,'Inputs - Allowed'!$A$8:$A$250,0),MATCH('PCD non-delivery'!H$6,'Inputs - Allowed'!$B$6:$AY$6,0)),0)</f>
        <v>0</v>
      </c>
      <c r="I99" s="36">
        <f>_xlfn.IFNA(INDEX('Inputs - Allowed'!$B$8:$AH$250,MATCH('PCD non-delivery'!$A99,'Inputs - Allowed'!$A$8:$A$250,0),MATCH('PCD non-delivery'!I$6,'Inputs - Allowed'!$B$6:$AY$6,0)),0)</f>
        <v>0</v>
      </c>
      <c r="J99" s="65">
        <f>IF(I99="N",0,_xlfn.IFNA(INDEX('Inputs - Allowed'!$B$8:$AH$250,MATCH('PCD non-delivery'!$A99,'Inputs - Allowed'!$A$8:$A$250,0),MATCH('PCD non-delivery'!J$6,'Inputs - Allowed'!$B$6:$AY$6,0)),0))</f>
        <v>0</v>
      </c>
      <c r="K99" s="36">
        <f>_xlfn.IFNA(INDEX('Inputs - Actual'!$I$8:$O$158,MATCH($A99,'Inputs - Actual'!$A$8:$A$158,0),MATCH(K$6,'Inputs - Actual'!$I$6:$O$6,0))-INDEX('Inputs - Allowed'!$V$8:$AB$158,MATCH($A99,'Inputs - Allowed'!$A$8:$A$158,0),MATCH(K$6,'Inputs - Allowed'!$V$6:$AB$6,0)),0)</f>
        <v>0</v>
      </c>
      <c r="L99" s="59">
        <f>IF('Inputs - Allowed'!I99="Y", 0, IF(I99="Y",MIN(0,K99),MIN(0,K99*J99*10^-6)))</f>
        <v>0</v>
      </c>
      <c r="M99" s="116">
        <f>_xlfn.IFNA(INDEX('Inputs - Allowed'!$AI$8:$AT$250,MATCH('PCD non-delivery'!$A99,'Inputs - Allowed'!$A$8:$A$250,0),MATCH('PCD non-delivery'!M$6,'Inputs - Allowed'!$AI$6:$AT$6,0)),0)</f>
        <v>0</v>
      </c>
      <c r="N99" s="116">
        <f>_xlfn.IFNA(INDEX('Inputs - Allowed'!$AI$8:$AT$250,MATCH('PCD non-delivery'!$A99,'Inputs - Allowed'!$A$8:$A$250,0),MATCH('PCD non-delivery'!N$6,'Inputs - Allowed'!$AI$6:$AT$6,0)),0)</f>
        <v>0</v>
      </c>
      <c r="O99" s="116">
        <f>_xlfn.IFNA(INDEX('Inputs - Allowed'!$AI$8:$AT$250,MATCH('PCD non-delivery'!$A99,'Inputs - Allowed'!$A$8:$A$250,0),MATCH('PCD non-delivery'!O$6,'Inputs - Allowed'!$AI$6:$AT$6,0)),0)</f>
        <v>0</v>
      </c>
      <c r="P99" s="116">
        <f>_xlfn.IFNA(INDEX('Inputs - Allowed'!$AI$8:$AT$250,MATCH('PCD non-delivery'!$A99,'Inputs - Allowed'!$A$8:$A$250,0),MATCH('PCD non-delivery'!P$6,'Inputs - Allowed'!$AI$6:$AT$6,0)),0)</f>
        <v>0</v>
      </c>
      <c r="Q99" s="116">
        <f>_xlfn.IFNA(INDEX('Inputs - Allowed'!$AI$8:$AT$250,MATCH('PCD non-delivery'!$A99,'Inputs - Allowed'!$A$8:$A$250,0),MATCH('PCD non-delivery'!Q$6,'Inputs - Allowed'!$AI$6:$AT$6,0)),0)</f>
        <v>0</v>
      </c>
      <c r="R99" s="116">
        <f>_xlfn.IFNA(INDEX('Inputs - Allowed'!$AI$8:$AT$250,MATCH('PCD non-delivery'!$A99,'Inputs - Allowed'!$A$8:$A$250,0),MATCH('PCD non-delivery'!R$6,'Inputs - Allowed'!$AI$6:$AT$6,0)),0)</f>
        <v>0</v>
      </c>
      <c r="S99" s="116">
        <f>_xlfn.IFNA(INDEX('Inputs - Allowed'!$AI$8:$AT$250,MATCH('PCD non-delivery'!$A99,'Inputs - Allowed'!$A$8:$A$250,0),MATCH('PCD non-delivery'!S$6,'Inputs - Allowed'!$AI$6:$AT$6,0)),0)</f>
        <v>0</v>
      </c>
      <c r="T99" s="116">
        <f>_xlfn.IFNA(INDEX('Inputs - Allowed'!$AI$8:$AT$250,MATCH('PCD non-delivery'!$A99,'Inputs - Allowed'!$A$8:$A$250,0),MATCH('PCD non-delivery'!T$6,'Inputs - Allowed'!$AI$6:$AT$6,0)),0)</f>
        <v>0</v>
      </c>
      <c r="U99" s="116">
        <f>_xlfn.IFNA(INDEX('Inputs - Allowed'!$AI$8:$AT$250,MATCH('PCD non-delivery'!$A99,'Inputs - Allowed'!$A$8:$A$250,0),MATCH('PCD non-delivery'!U$6,'Inputs - Allowed'!$AI$6:$AT$6,0)),0)</f>
        <v>0</v>
      </c>
      <c r="V99" s="116">
        <f>_xlfn.IFNA(INDEX('Inputs - Allowed'!$AI$8:$AT$250,MATCH('PCD non-delivery'!$A99,'Inputs - Allowed'!$A$8:$A$250,0),MATCH('PCD non-delivery'!V$6,'Inputs - Allowed'!$AI$6:$AT$6,0)),0)</f>
        <v>0</v>
      </c>
      <c r="W99" s="116">
        <f>_xlfn.IFNA(INDEX('Inputs - Allowed'!$AI$8:$AT$250,MATCH('PCD non-delivery'!$A99,'Inputs - Allowed'!$A$8:$A$250,0),MATCH('PCD non-delivery'!W$6,'Inputs - Allowed'!$AI$6:$AT$6,0)),0)</f>
        <v>0</v>
      </c>
      <c r="X99" s="116">
        <f>_xlfn.IFNA(INDEX('Inputs - Allowed'!$AI$8:$AT$250,MATCH('PCD non-delivery'!$A99,'Inputs - Allowed'!$A$8:$A$250,0),MATCH('PCD non-delivery'!X$6,'Inputs - Allowed'!$AI$6:$AT$6,0)),0)</f>
        <v>0</v>
      </c>
      <c r="Z99" s="76"/>
      <c r="AA99" s="76"/>
      <c r="AB99" s="116">
        <f t="shared" si="6"/>
        <v>0</v>
      </c>
      <c r="AC99" s="116">
        <f t="shared" si="7"/>
        <v>0</v>
      </c>
      <c r="AD99" s="116">
        <f t="shared" si="8"/>
        <v>0</v>
      </c>
      <c r="AE99" s="116">
        <f t="shared" si="9"/>
        <v>0</v>
      </c>
      <c r="AF99" s="116">
        <f t="shared" si="10"/>
        <v>0</v>
      </c>
      <c r="AG99" s="76"/>
      <c r="AH99" s="76"/>
      <c r="AI99" s="76"/>
      <c r="AJ99" s="76"/>
      <c r="AK99" s="76"/>
    </row>
    <row r="100" spans="1:37">
      <c r="A100" s="6"/>
      <c r="B100" s="36"/>
      <c r="C100" s="36"/>
      <c r="D100" s="36"/>
      <c r="E100" s="36">
        <f>_xlfn.IFNA(INDEX('Inputs - Allowed'!$B$8:$AH$250,MATCH('PCD non-delivery'!$A100,'Inputs - Allowed'!$A$8:$A$250,0),MATCH('PCD non-delivery'!E$6,'Inputs - Allowed'!$B$6:$AY$6,0)),0)</f>
        <v>0</v>
      </c>
      <c r="F100" s="36">
        <f>_xlfn.IFNA(INDEX('Inputs - Allowed'!$B$8:$AH$250,MATCH('PCD non-delivery'!$A100,'Inputs - Allowed'!$A$8:$A$250,0),MATCH('PCD non-delivery'!F$6,'Inputs - Allowed'!$B$6:$AY$6,0)),0)</f>
        <v>0</v>
      </c>
      <c r="G100" s="36">
        <f>_xlfn.IFNA(INDEX('Inputs - Allowed'!$B$8:$AH$250,MATCH('PCD non-delivery'!$A100,'Inputs - Allowed'!$A$8:$A$250,0),MATCH('PCD non-delivery'!G$6,'Inputs - Allowed'!$B$6:$AY$6,0)),0)</f>
        <v>0</v>
      </c>
      <c r="H100" s="36">
        <f>_xlfn.IFNA(INDEX('Inputs - Allowed'!$B$8:$AH$250,MATCH('PCD non-delivery'!$A100,'Inputs - Allowed'!$A$8:$A$250,0),MATCH('PCD non-delivery'!H$6,'Inputs - Allowed'!$B$6:$AY$6,0)),0)</f>
        <v>0</v>
      </c>
      <c r="I100" s="36">
        <f>_xlfn.IFNA(INDEX('Inputs - Allowed'!$B$8:$AH$250,MATCH('PCD non-delivery'!$A100,'Inputs - Allowed'!$A$8:$A$250,0),MATCH('PCD non-delivery'!I$6,'Inputs - Allowed'!$B$6:$AY$6,0)),0)</f>
        <v>0</v>
      </c>
      <c r="J100" s="65">
        <f>IF(I100="N",0,_xlfn.IFNA(INDEX('Inputs - Allowed'!$B$8:$AH$250,MATCH('PCD non-delivery'!$A100,'Inputs - Allowed'!$A$8:$A$250,0),MATCH('PCD non-delivery'!J$6,'Inputs - Allowed'!$B$6:$AY$6,0)),0))</f>
        <v>0</v>
      </c>
      <c r="K100" s="36">
        <f>_xlfn.IFNA(INDEX('Inputs - Actual'!$I$8:$O$158,MATCH($A100,'Inputs - Actual'!$A$8:$A$158,0),MATCH(K$6,'Inputs - Actual'!$I$6:$O$6,0))-INDEX('Inputs - Allowed'!$V$8:$AB$158,MATCH($A100,'Inputs - Allowed'!$A$8:$A$158,0),MATCH(K$6,'Inputs - Allowed'!$V$6:$AB$6,0)),0)</f>
        <v>0</v>
      </c>
      <c r="L100" s="59">
        <f>IF('Inputs - Allowed'!I100="Y", 0, IF(I100="Y",MIN(0,K100),MIN(0,K100*J100*10^-6)))</f>
        <v>0</v>
      </c>
      <c r="M100" s="116">
        <f>_xlfn.IFNA(INDEX('Inputs - Allowed'!$AI$8:$AT$250,MATCH('PCD non-delivery'!$A100,'Inputs - Allowed'!$A$8:$A$250,0),MATCH('PCD non-delivery'!M$6,'Inputs - Allowed'!$AI$6:$AT$6,0)),0)</f>
        <v>0</v>
      </c>
      <c r="N100" s="116">
        <f>_xlfn.IFNA(INDEX('Inputs - Allowed'!$AI$8:$AT$250,MATCH('PCD non-delivery'!$A100,'Inputs - Allowed'!$A$8:$A$250,0),MATCH('PCD non-delivery'!N$6,'Inputs - Allowed'!$AI$6:$AT$6,0)),0)</f>
        <v>0</v>
      </c>
      <c r="O100" s="116">
        <f>_xlfn.IFNA(INDEX('Inputs - Allowed'!$AI$8:$AT$250,MATCH('PCD non-delivery'!$A100,'Inputs - Allowed'!$A$8:$A$250,0),MATCH('PCD non-delivery'!O$6,'Inputs - Allowed'!$AI$6:$AT$6,0)),0)</f>
        <v>0</v>
      </c>
      <c r="P100" s="116">
        <f>_xlfn.IFNA(INDEX('Inputs - Allowed'!$AI$8:$AT$250,MATCH('PCD non-delivery'!$A100,'Inputs - Allowed'!$A$8:$A$250,0),MATCH('PCD non-delivery'!P$6,'Inputs - Allowed'!$AI$6:$AT$6,0)),0)</f>
        <v>0</v>
      </c>
      <c r="Q100" s="116">
        <f>_xlfn.IFNA(INDEX('Inputs - Allowed'!$AI$8:$AT$250,MATCH('PCD non-delivery'!$A100,'Inputs - Allowed'!$A$8:$A$250,0),MATCH('PCD non-delivery'!Q$6,'Inputs - Allowed'!$AI$6:$AT$6,0)),0)</f>
        <v>0</v>
      </c>
      <c r="R100" s="116">
        <f>_xlfn.IFNA(INDEX('Inputs - Allowed'!$AI$8:$AT$250,MATCH('PCD non-delivery'!$A100,'Inputs - Allowed'!$A$8:$A$250,0),MATCH('PCD non-delivery'!R$6,'Inputs - Allowed'!$AI$6:$AT$6,0)),0)</f>
        <v>0</v>
      </c>
      <c r="S100" s="116">
        <f>_xlfn.IFNA(INDEX('Inputs - Allowed'!$AI$8:$AT$250,MATCH('PCD non-delivery'!$A100,'Inputs - Allowed'!$A$8:$A$250,0),MATCH('PCD non-delivery'!S$6,'Inputs - Allowed'!$AI$6:$AT$6,0)),0)</f>
        <v>0</v>
      </c>
      <c r="T100" s="116">
        <f>_xlfn.IFNA(INDEX('Inputs - Allowed'!$AI$8:$AT$250,MATCH('PCD non-delivery'!$A100,'Inputs - Allowed'!$A$8:$A$250,0),MATCH('PCD non-delivery'!T$6,'Inputs - Allowed'!$AI$6:$AT$6,0)),0)</f>
        <v>0</v>
      </c>
      <c r="U100" s="116">
        <f>_xlfn.IFNA(INDEX('Inputs - Allowed'!$AI$8:$AT$250,MATCH('PCD non-delivery'!$A100,'Inputs - Allowed'!$A$8:$A$250,0),MATCH('PCD non-delivery'!U$6,'Inputs - Allowed'!$AI$6:$AT$6,0)),0)</f>
        <v>0</v>
      </c>
      <c r="V100" s="116">
        <f>_xlfn.IFNA(INDEX('Inputs - Allowed'!$AI$8:$AT$250,MATCH('PCD non-delivery'!$A100,'Inputs - Allowed'!$A$8:$A$250,0),MATCH('PCD non-delivery'!V$6,'Inputs - Allowed'!$AI$6:$AT$6,0)),0)</f>
        <v>0</v>
      </c>
      <c r="W100" s="116">
        <f>_xlfn.IFNA(INDEX('Inputs - Allowed'!$AI$8:$AT$250,MATCH('PCD non-delivery'!$A100,'Inputs - Allowed'!$A$8:$A$250,0),MATCH('PCD non-delivery'!W$6,'Inputs - Allowed'!$AI$6:$AT$6,0)),0)</f>
        <v>0</v>
      </c>
      <c r="X100" s="116">
        <f>_xlfn.IFNA(INDEX('Inputs - Allowed'!$AI$8:$AT$250,MATCH('PCD non-delivery'!$A100,'Inputs - Allowed'!$A$8:$A$250,0),MATCH('PCD non-delivery'!X$6,'Inputs - Allowed'!$AI$6:$AT$6,0)),0)</f>
        <v>0</v>
      </c>
      <c r="Z100" s="76"/>
      <c r="AA100" s="76"/>
      <c r="AB100" s="116">
        <f t="shared" si="6"/>
        <v>0</v>
      </c>
      <c r="AC100" s="116">
        <f t="shared" si="7"/>
        <v>0</v>
      </c>
      <c r="AD100" s="116">
        <f t="shared" si="8"/>
        <v>0</v>
      </c>
      <c r="AE100" s="116">
        <f t="shared" si="9"/>
        <v>0</v>
      </c>
      <c r="AF100" s="116">
        <f t="shared" si="10"/>
        <v>0</v>
      </c>
      <c r="AG100" s="76"/>
      <c r="AH100" s="76"/>
      <c r="AI100" s="76"/>
      <c r="AJ100" s="76"/>
      <c r="AK100" s="76"/>
    </row>
    <row r="101" spans="1:37">
      <c r="A101" s="6"/>
      <c r="B101" s="36"/>
      <c r="C101" s="36"/>
      <c r="D101" s="36"/>
      <c r="E101" s="36">
        <f>_xlfn.IFNA(INDEX('Inputs - Allowed'!$B$8:$AH$250,MATCH('PCD non-delivery'!$A101,'Inputs - Allowed'!$A$8:$A$250,0),MATCH('PCD non-delivery'!E$6,'Inputs - Allowed'!$B$6:$AY$6,0)),0)</f>
        <v>0</v>
      </c>
      <c r="F101" s="36">
        <f>_xlfn.IFNA(INDEX('Inputs - Allowed'!$B$8:$AH$250,MATCH('PCD non-delivery'!$A101,'Inputs - Allowed'!$A$8:$A$250,0),MATCH('PCD non-delivery'!F$6,'Inputs - Allowed'!$B$6:$AY$6,0)),0)</f>
        <v>0</v>
      </c>
      <c r="G101" s="36">
        <f>_xlfn.IFNA(INDEX('Inputs - Allowed'!$B$8:$AH$250,MATCH('PCD non-delivery'!$A101,'Inputs - Allowed'!$A$8:$A$250,0),MATCH('PCD non-delivery'!G$6,'Inputs - Allowed'!$B$6:$AY$6,0)),0)</f>
        <v>0</v>
      </c>
      <c r="H101" s="36">
        <f>_xlfn.IFNA(INDEX('Inputs - Allowed'!$B$8:$AH$250,MATCH('PCD non-delivery'!$A101,'Inputs - Allowed'!$A$8:$A$250,0),MATCH('PCD non-delivery'!H$6,'Inputs - Allowed'!$B$6:$AY$6,0)),0)</f>
        <v>0</v>
      </c>
      <c r="I101" s="36">
        <f>_xlfn.IFNA(INDEX('Inputs - Allowed'!$B$8:$AH$250,MATCH('PCD non-delivery'!$A101,'Inputs - Allowed'!$A$8:$A$250,0),MATCH('PCD non-delivery'!I$6,'Inputs - Allowed'!$B$6:$AY$6,0)),0)</f>
        <v>0</v>
      </c>
      <c r="J101" s="65">
        <f>IF(I101="N",0,_xlfn.IFNA(INDEX('Inputs - Allowed'!$B$8:$AH$250,MATCH('PCD non-delivery'!$A101,'Inputs - Allowed'!$A$8:$A$250,0),MATCH('PCD non-delivery'!J$6,'Inputs - Allowed'!$B$6:$AY$6,0)),0))</f>
        <v>0</v>
      </c>
      <c r="K101" s="36">
        <f>_xlfn.IFNA(INDEX('Inputs - Actual'!$I$8:$O$158,MATCH($A101,'Inputs - Actual'!$A$8:$A$158,0),MATCH(K$6,'Inputs - Actual'!$I$6:$O$6,0))-INDEX('Inputs - Allowed'!$V$8:$AB$158,MATCH($A101,'Inputs - Allowed'!$A$8:$A$158,0),MATCH(K$6,'Inputs - Allowed'!$V$6:$AB$6,0)),0)</f>
        <v>0</v>
      </c>
      <c r="L101" s="59">
        <f>IF('Inputs - Allowed'!I101="Y", 0, IF(I101="Y",MIN(0,K101),MIN(0,K101*J101*10^-6)))</f>
        <v>0</v>
      </c>
      <c r="M101" s="116">
        <f>_xlfn.IFNA(INDEX('Inputs - Allowed'!$AI$8:$AT$250,MATCH('PCD non-delivery'!$A101,'Inputs - Allowed'!$A$8:$A$250,0),MATCH('PCD non-delivery'!M$6,'Inputs - Allowed'!$AI$6:$AT$6,0)),0)</f>
        <v>0</v>
      </c>
      <c r="N101" s="116">
        <f>_xlfn.IFNA(INDEX('Inputs - Allowed'!$AI$8:$AT$250,MATCH('PCD non-delivery'!$A101,'Inputs - Allowed'!$A$8:$A$250,0),MATCH('PCD non-delivery'!N$6,'Inputs - Allowed'!$AI$6:$AT$6,0)),0)</f>
        <v>0</v>
      </c>
      <c r="O101" s="116">
        <f>_xlfn.IFNA(INDEX('Inputs - Allowed'!$AI$8:$AT$250,MATCH('PCD non-delivery'!$A101,'Inputs - Allowed'!$A$8:$A$250,0),MATCH('PCD non-delivery'!O$6,'Inputs - Allowed'!$AI$6:$AT$6,0)),0)</f>
        <v>0</v>
      </c>
      <c r="P101" s="116">
        <f>_xlfn.IFNA(INDEX('Inputs - Allowed'!$AI$8:$AT$250,MATCH('PCD non-delivery'!$A101,'Inputs - Allowed'!$A$8:$A$250,0),MATCH('PCD non-delivery'!P$6,'Inputs - Allowed'!$AI$6:$AT$6,0)),0)</f>
        <v>0</v>
      </c>
      <c r="Q101" s="116">
        <f>_xlfn.IFNA(INDEX('Inputs - Allowed'!$AI$8:$AT$250,MATCH('PCD non-delivery'!$A101,'Inputs - Allowed'!$A$8:$A$250,0),MATCH('PCD non-delivery'!Q$6,'Inputs - Allowed'!$AI$6:$AT$6,0)),0)</f>
        <v>0</v>
      </c>
      <c r="R101" s="116">
        <f>_xlfn.IFNA(INDEX('Inputs - Allowed'!$AI$8:$AT$250,MATCH('PCD non-delivery'!$A101,'Inputs - Allowed'!$A$8:$A$250,0),MATCH('PCD non-delivery'!R$6,'Inputs - Allowed'!$AI$6:$AT$6,0)),0)</f>
        <v>0</v>
      </c>
      <c r="S101" s="116">
        <f>_xlfn.IFNA(INDEX('Inputs - Allowed'!$AI$8:$AT$250,MATCH('PCD non-delivery'!$A101,'Inputs - Allowed'!$A$8:$A$250,0),MATCH('PCD non-delivery'!S$6,'Inputs - Allowed'!$AI$6:$AT$6,0)),0)</f>
        <v>0</v>
      </c>
      <c r="T101" s="116">
        <f>_xlfn.IFNA(INDEX('Inputs - Allowed'!$AI$8:$AT$250,MATCH('PCD non-delivery'!$A101,'Inputs - Allowed'!$A$8:$A$250,0),MATCH('PCD non-delivery'!T$6,'Inputs - Allowed'!$AI$6:$AT$6,0)),0)</f>
        <v>0</v>
      </c>
      <c r="U101" s="116">
        <f>_xlfn.IFNA(INDEX('Inputs - Allowed'!$AI$8:$AT$250,MATCH('PCD non-delivery'!$A101,'Inputs - Allowed'!$A$8:$A$250,0),MATCH('PCD non-delivery'!U$6,'Inputs - Allowed'!$AI$6:$AT$6,0)),0)</f>
        <v>0</v>
      </c>
      <c r="V101" s="116">
        <f>_xlfn.IFNA(INDEX('Inputs - Allowed'!$AI$8:$AT$250,MATCH('PCD non-delivery'!$A101,'Inputs - Allowed'!$A$8:$A$250,0),MATCH('PCD non-delivery'!V$6,'Inputs - Allowed'!$AI$6:$AT$6,0)),0)</f>
        <v>0</v>
      </c>
      <c r="W101" s="116">
        <f>_xlfn.IFNA(INDEX('Inputs - Allowed'!$AI$8:$AT$250,MATCH('PCD non-delivery'!$A101,'Inputs - Allowed'!$A$8:$A$250,0),MATCH('PCD non-delivery'!W$6,'Inputs - Allowed'!$AI$6:$AT$6,0)),0)</f>
        <v>0</v>
      </c>
      <c r="X101" s="116">
        <f>_xlfn.IFNA(INDEX('Inputs - Allowed'!$AI$8:$AT$250,MATCH('PCD non-delivery'!$A101,'Inputs - Allowed'!$A$8:$A$250,0),MATCH('PCD non-delivery'!X$6,'Inputs - Allowed'!$AI$6:$AT$6,0)),0)</f>
        <v>0</v>
      </c>
      <c r="Z101" s="76"/>
      <c r="AA101" s="76"/>
      <c r="AB101" s="116">
        <f t="shared" si="6"/>
        <v>0</v>
      </c>
      <c r="AC101" s="116">
        <f t="shared" si="7"/>
        <v>0</v>
      </c>
      <c r="AD101" s="116">
        <f t="shared" si="8"/>
        <v>0</v>
      </c>
      <c r="AE101" s="116">
        <f t="shared" si="9"/>
        <v>0</v>
      </c>
      <c r="AF101" s="116">
        <f t="shared" si="10"/>
        <v>0</v>
      </c>
      <c r="AG101" s="76"/>
      <c r="AH101" s="76"/>
      <c r="AI101" s="76"/>
      <c r="AJ101" s="76"/>
      <c r="AK101" s="76"/>
    </row>
    <row r="102" spans="1:37">
      <c r="A102" s="6"/>
      <c r="B102" s="36"/>
      <c r="C102" s="36"/>
      <c r="D102" s="36"/>
      <c r="E102" s="36">
        <f>_xlfn.IFNA(INDEX('Inputs - Allowed'!$B$8:$AH$250,MATCH('PCD non-delivery'!$A102,'Inputs - Allowed'!$A$8:$A$250,0),MATCH('PCD non-delivery'!E$6,'Inputs - Allowed'!$B$6:$AY$6,0)),0)</f>
        <v>0</v>
      </c>
      <c r="F102" s="36">
        <f>_xlfn.IFNA(INDEX('Inputs - Allowed'!$B$8:$AH$250,MATCH('PCD non-delivery'!$A102,'Inputs - Allowed'!$A$8:$A$250,0),MATCH('PCD non-delivery'!F$6,'Inputs - Allowed'!$B$6:$AY$6,0)),0)</f>
        <v>0</v>
      </c>
      <c r="G102" s="36">
        <f>_xlfn.IFNA(INDEX('Inputs - Allowed'!$B$8:$AH$250,MATCH('PCD non-delivery'!$A102,'Inputs - Allowed'!$A$8:$A$250,0),MATCH('PCD non-delivery'!G$6,'Inputs - Allowed'!$B$6:$AY$6,0)),0)</f>
        <v>0</v>
      </c>
      <c r="H102" s="36">
        <f>_xlfn.IFNA(INDEX('Inputs - Allowed'!$B$8:$AH$250,MATCH('PCD non-delivery'!$A102,'Inputs - Allowed'!$A$8:$A$250,0),MATCH('PCD non-delivery'!H$6,'Inputs - Allowed'!$B$6:$AY$6,0)),0)</f>
        <v>0</v>
      </c>
      <c r="I102" s="36">
        <f>_xlfn.IFNA(INDEX('Inputs - Allowed'!$B$8:$AH$250,MATCH('PCD non-delivery'!$A102,'Inputs - Allowed'!$A$8:$A$250,0),MATCH('PCD non-delivery'!I$6,'Inputs - Allowed'!$B$6:$AY$6,0)),0)</f>
        <v>0</v>
      </c>
      <c r="J102" s="65">
        <f>IF(I102="N",0,_xlfn.IFNA(INDEX('Inputs - Allowed'!$B$8:$AH$250,MATCH('PCD non-delivery'!$A102,'Inputs - Allowed'!$A$8:$A$250,0),MATCH('PCD non-delivery'!J$6,'Inputs - Allowed'!$B$6:$AY$6,0)),0))</f>
        <v>0</v>
      </c>
      <c r="K102" s="36">
        <f>_xlfn.IFNA(INDEX('Inputs - Actual'!$I$8:$O$158,MATCH($A102,'Inputs - Actual'!$A$8:$A$158,0),MATCH(K$6,'Inputs - Actual'!$I$6:$O$6,0))-INDEX('Inputs - Allowed'!$V$8:$AB$158,MATCH($A102,'Inputs - Allowed'!$A$8:$A$158,0),MATCH(K$6,'Inputs - Allowed'!$V$6:$AB$6,0)),0)</f>
        <v>0</v>
      </c>
      <c r="L102" s="59">
        <f>IF('Inputs - Allowed'!I102="Y", 0, IF(I102="Y",MIN(0,K102),MIN(0,K102*J102*10^-6)))</f>
        <v>0</v>
      </c>
      <c r="M102" s="116">
        <f>_xlfn.IFNA(INDEX('Inputs - Allowed'!$AI$8:$AT$250,MATCH('PCD non-delivery'!$A102,'Inputs - Allowed'!$A$8:$A$250,0),MATCH('PCD non-delivery'!M$6,'Inputs - Allowed'!$AI$6:$AT$6,0)),0)</f>
        <v>0</v>
      </c>
      <c r="N102" s="116">
        <f>_xlfn.IFNA(INDEX('Inputs - Allowed'!$AI$8:$AT$250,MATCH('PCD non-delivery'!$A102,'Inputs - Allowed'!$A$8:$A$250,0),MATCH('PCD non-delivery'!N$6,'Inputs - Allowed'!$AI$6:$AT$6,0)),0)</f>
        <v>0</v>
      </c>
      <c r="O102" s="116">
        <f>_xlfn.IFNA(INDEX('Inputs - Allowed'!$AI$8:$AT$250,MATCH('PCD non-delivery'!$A102,'Inputs - Allowed'!$A$8:$A$250,0),MATCH('PCD non-delivery'!O$6,'Inputs - Allowed'!$AI$6:$AT$6,0)),0)</f>
        <v>0</v>
      </c>
      <c r="P102" s="116">
        <f>_xlfn.IFNA(INDEX('Inputs - Allowed'!$AI$8:$AT$250,MATCH('PCD non-delivery'!$A102,'Inputs - Allowed'!$A$8:$A$250,0),MATCH('PCD non-delivery'!P$6,'Inputs - Allowed'!$AI$6:$AT$6,0)),0)</f>
        <v>0</v>
      </c>
      <c r="Q102" s="116">
        <f>_xlfn.IFNA(INDEX('Inputs - Allowed'!$AI$8:$AT$250,MATCH('PCD non-delivery'!$A102,'Inputs - Allowed'!$A$8:$A$250,0),MATCH('PCD non-delivery'!Q$6,'Inputs - Allowed'!$AI$6:$AT$6,0)),0)</f>
        <v>0</v>
      </c>
      <c r="R102" s="116">
        <f>_xlfn.IFNA(INDEX('Inputs - Allowed'!$AI$8:$AT$250,MATCH('PCD non-delivery'!$A102,'Inputs - Allowed'!$A$8:$A$250,0),MATCH('PCD non-delivery'!R$6,'Inputs - Allowed'!$AI$6:$AT$6,0)),0)</f>
        <v>0</v>
      </c>
      <c r="S102" s="116">
        <f>_xlfn.IFNA(INDEX('Inputs - Allowed'!$AI$8:$AT$250,MATCH('PCD non-delivery'!$A102,'Inputs - Allowed'!$A$8:$A$250,0),MATCH('PCD non-delivery'!S$6,'Inputs - Allowed'!$AI$6:$AT$6,0)),0)</f>
        <v>0</v>
      </c>
      <c r="T102" s="116">
        <f>_xlfn.IFNA(INDEX('Inputs - Allowed'!$AI$8:$AT$250,MATCH('PCD non-delivery'!$A102,'Inputs - Allowed'!$A$8:$A$250,0),MATCH('PCD non-delivery'!T$6,'Inputs - Allowed'!$AI$6:$AT$6,0)),0)</f>
        <v>0</v>
      </c>
      <c r="U102" s="116">
        <f>_xlfn.IFNA(INDEX('Inputs - Allowed'!$AI$8:$AT$250,MATCH('PCD non-delivery'!$A102,'Inputs - Allowed'!$A$8:$A$250,0),MATCH('PCD non-delivery'!U$6,'Inputs - Allowed'!$AI$6:$AT$6,0)),0)</f>
        <v>0</v>
      </c>
      <c r="V102" s="116">
        <f>_xlfn.IFNA(INDEX('Inputs - Allowed'!$AI$8:$AT$250,MATCH('PCD non-delivery'!$A102,'Inputs - Allowed'!$A$8:$A$250,0),MATCH('PCD non-delivery'!V$6,'Inputs - Allowed'!$AI$6:$AT$6,0)),0)</f>
        <v>0</v>
      </c>
      <c r="W102" s="116">
        <f>_xlfn.IFNA(INDEX('Inputs - Allowed'!$AI$8:$AT$250,MATCH('PCD non-delivery'!$A102,'Inputs - Allowed'!$A$8:$A$250,0),MATCH('PCD non-delivery'!W$6,'Inputs - Allowed'!$AI$6:$AT$6,0)),0)</f>
        <v>0</v>
      </c>
      <c r="X102" s="116">
        <f>_xlfn.IFNA(INDEX('Inputs - Allowed'!$AI$8:$AT$250,MATCH('PCD non-delivery'!$A102,'Inputs - Allowed'!$A$8:$A$250,0),MATCH('PCD non-delivery'!X$6,'Inputs - Allowed'!$AI$6:$AT$6,0)),0)</f>
        <v>0</v>
      </c>
      <c r="Z102" s="76"/>
      <c r="AA102" s="76"/>
      <c r="AB102" s="116">
        <f t="shared" si="6"/>
        <v>0</v>
      </c>
      <c r="AC102" s="116">
        <f t="shared" si="7"/>
        <v>0</v>
      </c>
      <c r="AD102" s="116">
        <f t="shared" si="8"/>
        <v>0</v>
      </c>
      <c r="AE102" s="116">
        <f t="shared" si="9"/>
        <v>0</v>
      </c>
      <c r="AF102" s="116">
        <f t="shared" si="10"/>
        <v>0</v>
      </c>
      <c r="AG102" s="76"/>
      <c r="AH102" s="76"/>
      <c r="AI102" s="76"/>
      <c r="AJ102" s="76"/>
      <c r="AK102" s="76"/>
    </row>
    <row r="103" spans="1:37">
      <c r="A103" s="6"/>
      <c r="B103" s="36"/>
      <c r="C103" s="36"/>
      <c r="D103" s="36"/>
      <c r="E103" s="36">
        <f>_xlfn.IFNA(INDEX('Inputs - Allowed'!$B$8:$AH$250,MATCH('PCD non-delivery'!$A103,'Inputs - Allowed'!$A$8:$A$250,0),MATCH('PCD non-delivery'!E$6,'Inputs - Allowed'!$B$6:$AY$6,0)),0)</f>
        <v>0</v>
      </c>
      <c r="F103" s="36">
        <f>_xlfn.IFNA(INDEX('Inputs - Allowed'!$B$8:$AH$250,MATCH('PCD non-delivery'!$A103,'Inputs - Allowed'!$A$8:$A$250,0),MATCH('PCD non-delivery'!F$6,'Inputs - Allowed'!$B$6:$AY$6,0)),0)</f>
        <v>0</v>
      </c>
      <c r="G103" s="36">
        <f>_xlfn.IFNA(INDEX('Inputs - Allowed'!$B$8:$AH$250,MATCH('PCD non-delivery'!$A103,'Inputs - Allowed'!$A$8:$A$250,0),MATCH('PCD non-delivery'!G$6,'Inputs - Allowed'!$B$6:$AY$6,0)),0)</f>
        <v>0</v>
      </c>
      <c r="H103" s="36">
        <f>_xlfn.IFNA(INDEX('Inputs - Allowed'!$B$8:$AH$250,MATCH('PCD non-delivery'!$A103,'Inputs - Allowed'!$A$8:$A$250,0),MATCH('PCD non-delivery'!H$6,'Inputs - Allowed'!$B$6:$AY$6,0)),0)</f>
        <v>0</v>
      </c>
      <c r="I103" s="36">
        <f>_xlfn.IFNA(INDEX('Inputs - Allowed'!$B$8:$AH$250,MATCH('PCD non-delivery'!$A103,'Inputs - Allowed'!$A$8:$A$250,0),MATCH('PCD non-delivery'!I$6,'Inputs - Allowed'!$B$6:$AY$6,0)),0)</f>
        <v>0</v>
      </c>
      <c r="J103" s="65">
        <f>IF(I103="N",0,_xlfn.IFNA(INDEX('Inputs - Allowed'!$B$8:$AH$250,MATCH('PCD non-delivery'!$A103,'Inputs - Allowed'!$A$8:$A$250,0),MATCH('PCD non-delivery'!J$6,'Inputs - Allowed'!$B$6:$AY$6,0)),0))</f>
        <v>0</v>
      </c>
      <c r="K103" s="36">
        <f>_xlfn.IFNA(INDEX('Inputs - Actual'!$I$8:$O$158,MATCH($A103,'Inputs - Actual'!$A$8:$A$158,0),MATCH(K$6,'Inputs - Actual'!$I$6:$O$6,0))-INDEX('Inputs - Allowed'!$V$8:$AB$158,MATCH($A103,'Inputs - Allowed'!$A$8:$A$158,0),MATCH(K$6,'Inputs - Allowed'!$V$6:$AB$6,0)),0)</f>
        <v>0</v>
      </c>
      <c r="L103" s="59">
        <f>IF('Inputs - Allowed'!I103="Y", 0, IF(I103="Y",MIN(0,K103),MIN(0,K103*J103*10^-6)))</f>
        <v>0</v>
      </c>
      <c r="M103" s="116">
        <f>_xlfn.IFNA(INDEX('Inputs - Allowed'!$AI$8:$AT$250,MATCH('PCD non-delivery'!$A103,'Inputs - Allowed'!$A$8:$A$250,0),MATCH('PCD non-delivery'!M$6,'Inputs - Allowed'!$AI$6:$AT$6,0)),0)</f>
        <v>0</v>
      </c>
      <c r="N103" s="116">
        <f>_xlfn.IFNA(INDEX('Inputs - Allowed'!$AI$8:$AT$250,MATCH('PCD non-delivery'!$A103,'Inputs - Allowed'!$A$8:$A$250,0),MATCH('PCD non-delivery'!N$6,'Inputs - Allowed'!$AI$6:$AT$6,0)),0)</f>
        <v>0</v>
      </c>
      <c r="O103" s="116">
        <f>_xlfn.IFNA(INDEX('Inputs - Allowed'!$AI$8:$AT$250,MATCH('PCD non-delivery'!$A103,'Inputs - Allowed'!$A$8:$A$250,0),MATCH('PCD non-delivery'!O$6,'Inputs - Allowed'!$AI$6:$AT$6,0)),0)</f>
        <v>0</v>
      </c>
      <c r="P103" s="116">
        <f>_xlfn.IFNA(INDEX('Inputs - Allowed'!$AI$8:$AT$250,MATCH('PCD non-delivery'!$A103,'Inputs - Allowed'!$A$8:$A$250,0),MATCH('PCD non-delivery'!P$6,'Inputs - Allowed'!$AI$6:$AT$6,0)),0)</f>
        <v>0</v>
      </c>
      <c r="Q103" s="116">
        <f>_xlfn.IFNA(INDEX('Inputs - Allowed'!$AI$8:$AT$250,MATCH('PCD non-delivery'!$A103,'Inputs - Allowed'!$A$8:$A$250,0),MATCH('PCD non-delivery'!Q$6,'Inputs - Allowed'!$AI$6:$AT$6,0)),0)</f>
        <v>0</v>
      </c>
      <c r="R103" s="116">
        <f>_xlfn.IFNA(INDEX('Inputs - Allowed'!$AI$8:$AT$250,MATCH('PCD non-delivery'!$A103,'Inputs - Allowed'!$A$8:$A$250,0),MATCH('PCD non-delivery'!R$6,'Inputs - Allowed'!$AI$6:$AT$6,0)),0)</f>
        <v>0</v>
      </c>
      <c r="S103" s="116">
        <f>_xlfn.IFNA(INDEX('Inputs - Allowed'!$AI$8:$AT$250,MATCH('PCD non-delivery'!$A103,'Inputs - Allowed'!$A$8:$A$250,0),MATCH('PCD non-delivery'!S$6,'Inputs - Allowed'!$AI$6:$AT$6,0)),0)</f>
        <v>0</v>
      </c>
      <c r="T103" s="116">
        <f>_xlfn.IFNA(INDEX('Inputs - Allowed'!$AI$8:$AT$250,MATCH('PCD non-delivery'!$A103,'Inputs - Allowed'!$A$8:$A$250,0),MATCH('PCD non-delivery'!T$6,'Inputs - Allowed'!$AI$6:$AT$6,0)),0)</f>
        <v>0</v>
      </c>
      <c r="U103" s="116">
        <f>_xlfn.IFNA(INDEX('Inputs - Allowed'!$AI$8:$AT$250,MATCH('PCD non-delivery'!$A103,'Inputs - Allowed'!$A$8:$A$250,0),MATCH('PCD non-delivery'!U$6,'Inputs - Allowed'!$AI$6:$AT$6,0)),0)</f>
        <v>0</v>
      </c>
      <c r="V103" s="116">
        <f>_xlfn.IFNA(INDEX('Inputs - Allowed'!$AI$8:$AT$250,MATCH('PCD non-delivery'!$A103,'Inputs - Allowed'!$A$8:$A$250,0),MATCH('PCD non-delivery'!V$6,'Inputs - Allowed'!$AI$6:$AT$6,0)),0)</f>
        <v>0</v>
      </c>
      <c r="W103" s="116">
        <f>_xlfn.IFNA(INDEX('Inputs - Allowed'!$AI$8:$AT$250,MATCH('PCD non-delivery'!$A103,'Inputs - Allowed'!$A$8:$A$250,0),MATCH('PCD non-delivery'!W$6,'Inputs - Allowed'!$AI$6:$AT$6,0)),0)</f>
        <v>0</v>
      </c>
      <c r="X103" s="116">
        <f>_xlfn.IFNA(INDEX('Inputs - Allowed'!$AI$8:$AT$250,MATCH('PCD non-delivery'!$A103,'Inputs - Allowed'!$A$8:$A$250,0),MATCH('PCD non-delivery'!X$6,'Inputs - Allowed'!$AI$6:$AT$6,0)),0)</f>
        <v>0</v>
      </c>
      <c r="Z103" s="76"/>
      <c r="AA103" s="76"/>
      <c r="AB103" s="116">
        <f t="shared" si="6"/>
        <v>0</v>
      </c>
      <c r="AC103" s="116">
        <f t="shared" si="7"/>
        <v>0</v>
      </c>
      <c r="AD103" s="116">
        <f t="shared" si="8"/>
        <v>0</v>
      </c>
      <c r="AE103" s="116">
        <f t="shared" si="9"/>
        <v>0</v>
      </c>
      <c r="AF103" s="116">
        <f t="shared" si="10"/>
        <v>0</v>
      </c>
      <c r="AG103" s="76"/>
      <c r="AH103" s="76"/>
      <c r="AI103" s="76"/>
      <c r="AJ103" s="76"/>
      <c r="AK103" s="76"/>
    </row>
    <row r="104" spans="1:37">
      <c r="A104" s="6"/>
      <c r="B104" s="36"/>
      <c r="C104" s="36"/>
      <c r="D104" s="36"/>
      <c r="E104" s="36">
        <f>_xlfn.IFNA(INDEX('Inputs - Allowed'!$B$8:$AH$250,MATCH('PCD non-delivery'!$A104,'Inputs - Allowed'!$A$8:$A$250,0),MATCH('PCD non-delivery'!E$6,'Inputs - Allowed'!$B$6:$AY$6,0)),0)</f>
        <v>0</v>
      </c>
      <c r="F104" s="36">
        <f>_xlfn.IFNA(INDEX('Inputs - Allowed'!$B$8:$AH$250,MATCH('PCD non-delivery'!$A104,'Inputs - Allowed'!$A$8:$A$250,0),MATCH('PCD non-delivery'!F$6,'Inputs - Allowed'!$B$6:$AY$6,0)),0)</f>
        <v>0</v>
      </c>
      <c r="G104" s="36">
        <f>_xlfn.IFNA(INDEX('Inputs - Allowed'!$B$8:$AH$250,MATCH('PCD non-delivery'!$A104,'Inputs - Allowed'!$A$8:$A$250,0),MATCH('PCD non-delivery'!G$6,'Inputs - Allowed'!$B$6:$AY$6,0)),0)</f>
        <v>0</v>
      </c>
      <c r="H104" s="36">
        <f>_xlfn.IFNA(INDEX('Inputs - Allowed'!$B$8:$AH$250,MATCH('PCD non-delivery'!$A104,'Inputs - Allowed'!$A$8:$A$250,0),MATCH('PCD non-delivery'!H$6,'Inputs - Allowed'!$B$6:$AY$6,0)),0)</f>
        <v>0</v>
      </c>
      <c r="I104" s="36">
        <f>_xlfn.IFNA(INDEX('Inputs - Allowed'!$B$8:$AH$250,MATCH('PCD non-delivery'!$A104,'Inputs - Allowed'!$A$8:$A$250,0),MATCH('PCD non-delivery'!I$6,'Inputs - Allowed'!$B$6:$AY$6,0)),0)</f>
        <v>0</v>
      </c>
      <c r="J104" s="65">
        <f>IF(I104="N",0,_xlfn.IFNA(INDEX('Inputs - Allowed'!$B$8:$AH$250,MATCH('PCD non-delivery'!$A104,'Inputs - Allowed'!$A$8:$A$250,0),MATCH('PCD non-delivery'!J$6,'Inputs - Allowed'!$B$6:$AY$6,0)),0))</f>
        <v>0</v>
      </c>
      <c r="K104" s="36">
        <f>_xlfn.IFNA(INDEX('Inputs - Actual'!$I$8:$O$158,MATCH($A104,'Inputs - Actual'!$A$8:$A$158,0),MATCH(K$6,'Inputs - Actual'!$I$6:$O$6,0))-INDEX('Inputs - Allowed'!$V$8:$AB$158,MATCH($A104,'Inputs - Allowed'!$A$8:$A$158,0),MATCH(K$6,'Inputs - Allowed'!$V$6:$AB$6,0)),0)</f>
        <v>0</v>
      </c>
      <c r="L104" s="59">
        <f>IF('Inputs - Allowed'!I104="Y", 0, IF(I104="Y",MIN(0,K104),MIN(0,K104*J104*10^-6)))</f>
        <v>0</v>
      </c>
      <c r="M104" s="116">
        <f>_xlfn.IFNA(INDEX('Inputs - Allowed'!$AI$8:$AT$250,MATCH('PCD non-delivery'!$A104,'Inputs - Allowed'!$A$8:$A$250,0),MATCH('PCD non-delivery'!M$6,'Inputs - Allowed'!$AI$6:$AT$6,0)),0)</f>
        <v>0</v>
      </c>
      <c r="N104" s="116">
        <f>_xlfn.IFNA(INDEX('Inputs - Allowed'!$AI$8:$AT$250,MATCH('PCD non-delivery'!$A104,'Inputs - Allowed'!$A$8:$A$250,0),MATCH('PCD non-delivery'!N$6,'Inputs - Allowed'!$AI$6:$AT$6,0)),0)</f>
        <v>0</v>
      </c>
      <c r="O104" s="116">
        <f>_xlfn.IFNA(INDEX('Inputs - Allowed'!$AI$8:$AT$250,MATCH('PCD non-delivery'!$A104,'Inputs - Allowed'!$A$8:$A$250,0),MATCH('PCD non-delivery'!O$6,'Inputs - Allowed'!$AI$6:$AT$6,0)),0)</f>
        <v>0</v>
      </c>
      <c r="P104" s="116">
        <f>_xlfn.IFNA(INDEX('Inputs - Allowed'!$AI$8:$AT$250,MATCH('PCD non-delivery'!$A104,'Inputs - Allowed'!$A$8:$A$250,0),MATCH('PCD non-delivery'!P$6,'Inputs - Allowed'!$AI$6:$AT$6,0)),0)</f>
        <v>0</v>
      </c>
      <c r="Q104" s="116">
        <f>_xlfn.IFNA(INDEX('Inputs - Allowed'!$AI$8:$AT$250,MATCH('PCD non-delivery'!$A104,'Inputs - Allowed'!$A$8:$A$250,0),MATCH('PCD non-delivery'!Q$6,'Inputs - Allowed'!$AI$6:$AT$6,0)),0)</f>
        <v>0</v>
      </c>
      <c r="R104" s="116">
        <f>_xlfn.IFNA(INDEX('Inputs - Allowed'!$AI$8:$AT$250,MATCH('PCD non-delivery'!$A104,'Inputs - Allowed'!$A$8:$A$250,0),MATCH('PCD non-delivery'!R$6,'Inputs - Allowed'!$AI$6:$AT$6,0)),0)</f>
        <v>0</v>
      </c>
      <c r="S104" s="116">
        <f>_xlfn.IFNA(INDEX('Inputs - Allowed'!$AI$8:$AT$250,MATCH('PCD non-delivery'!$A104,'Inputs - Allowed'!$A$8:$A$250,0),MATCH('PCD non-delivery'!S$6,'Inputs - Allowed'!$AI$6:$AT$6,0)),0)</f>
        <v>0</v>
      </c>
      <c r="T104" s="116">
        <f>_xlfn.IFNA(INDEX('Inputs - Allowed'!$AI$8:$AT$250,MATCH('PCD non-delivery'!$A104,'Inputs - Allowed'!$A$8:$A$250,0),MATCH('PCD non-delivery'!T$6,'Inputs - Allowed'!$AI$6:$AT$6,0)),0)</f>
        <v>0</v>
      </c>
      <c r="U104" s="116">
        <f>_xlfn.IFNA(INDEX('Inputs - Allowed'!$AI$8:$AT$250,MATCH('PCD non-delivery'!$A104,'Inputs - Allowed'!$A$8:$A$250,0),MATCH('PCD non-delivery'!U$6,'Inputs - Allowed'!$AI$6:$AT$6,0)),0)</f>
        <v>0</v>
      </c>
      <c r="V104" s="116">
        <f>_xlfn.IFNA(INDEX('Inputs - Allowed'!$AI$8:$AT$250,MATCH('PCD non-delivery'!$A104,'Inputs - Allowed'!$A$8:$A$250,0),MATCH('PCD non-delivery'!V$6,'Inputs - Allowed'!$AI$6:$AT$6,0)),0)</f>
        <v>0</v>
      </c>
      <c r="W104" s="116">
        <f>_xlfn.IFNA(INDEX('Inputs - Allowed'!$AI$8:$AT$250,MATCH('PCD non-delivery'!$A104,'Inputs - Allowed'!$A$8:$A$250,0),MATCH('PCD non-delivery'!W$6,'Inputs - Allowed'!$AI$6:$AT$6,0)),0)</f>
        <v>0</v>
      </c>
      <c r="X104" s="116">
        <f>_xlfn.IFNA(INDEX('Inputs - Allowed'!$AI$8:$AT$250,MATCH('PCD non-delivery'!$A104,'Inputs - Allowed'!$A$8:$A$250,0),MATCH('PCD non-delivery'!X$6,'Inputs - Allowed'!$AI$6:$AT$6,0)),0)</f>
        <v>0</v>
      </c>
      <c r="Z104" s="76"/>
      <c r="AA104" s="76"/>
      <c r="AB104" s="116">
        <f t="shared" si="6"/>
        <v>0</v>
      </c>
      <c r="AC104" s="116">
        <f t="shared" si="7"/>
        <v>0</v>
      </c>
      <c r="AD104" s="116">
        <f t="shared" si="8"/>
        <v>0</v>
      </c>
      <c r="AE104" s="116">
        <f t="shared" si="9"/>
        <v>0</v>
      </c>
      <c r="AF104" s="116">
        <f t="shared" si="10"/>
        <v>0</v>
      </c>
      <c r="AG104" s="76"/>
      <c r="AH104" s="76"/>
      <c r="AI104" s="76"/>
      <c r="AJ104" s="76"/>
      <c r="AK104" s="76"/>
    </row>
    <row r="105" spans="1:37">
      <c r="A105" s="6"/>
      <c r="B105" s="36"/>
      <c r="C105" s="36"/>
      <c r="D105" s="36"/>
      <c r="E105" s="36">
        <f>_xlfn.IFNA(INDEX('Inputs - Allowed'!$B$8:$AH$250,MATCH('PCD non-delivery'!$A105,'Inputs - Allowed'!$A$8:$A$250,0),MATCH('PCD non-delivery'!E$6,'Inputs - Allowed'!$B$6:$AY$6,0)),0)</f>
        <v>0</v>
      </c>
      <c r="F105" s="36">
        <f>_xlfn.IFNA(INDEX('Inputs - Allowed'!$B$8:$AH$250,MATCH('PCD non-delivery'!$A105,'Inputs - Allowed'!$A$8:$A$250,0),MATCH('PCD non-delivery'!F$6,'Inputs - Allowed'!$B$6:$AY$6,0)),0)</f>
        <v>0</v>
      </c>
      <c r="G105" s="36">
        <f>_xlfn.IFNA(INDEX('Inputs - Allowed'!$B$8:$AH$250,MATCH('PCD non-delivery'!$A105,'Inputs - Allowed'!$A$8:$A$250,0),MATCH('PCD non-delivery'!G$6,'Inputs - Allowed'!$B$6:$AY$6,0)),0)</f>
        <v>0</v>
      </c>
      <c r="H105" s="36">
        <f>_xlfn.IFNA(INDEX('Inputs - Allowed'!$B$8:$AH$250,MATCH('PCD non-delivery'!$A105,'Inputs - Allowed'!$A$8:$A$250,0),MATCH('PCD non-delivery'!H$6,'Inputs - Allowed'!$B$6:$AY$6,0)),0)</f>
        <v>0</v>
      </c>
      <c r="I105" s="36">
        <f>_xlfn.IFNA(INDEX('Inputs - Allowed'!$B$8:$AH$250,MATCH('PCD non-delivery'!$A105,'Inputs - Allowed'!$A$8:$A$250,0),MATCH('PCD non-delivery'!I$6,'Inputs - Allowed'!$B$6:$AY$6,0)),0)</f>
        <v>0</v>
      </c>
      <c r="J105" s="65">
        <f>IF(I105="N",0,_xlfn.IFNA(INDEX('Inputs - Allowed'!$B$8:$AH$250,MATCH('PCD non-delivery'!$A105,'Inputs - Allowed'!$A$8:$A$250,0),MATCH('PCD non-delivery'!J$6,'Inputs - Allowed'!$B$6:$AY$6,0)),0))</f>
        <v>0</v>
      </c>
      <c r="K105" s="36">
        <f>_xlfn.IFNA(INDEX('Inputs - Actual'!$I$8:$O$158,MATCH($A105,'Inputs - Actual'!$A$8:$A$158,0),MATCH(K$6,'Inputs - Actual'!$I$6:$O$6,0))-INDEX('Inputs - Allowed'!$V$8:$AB$158,MATCH($A105,'Inputs - Allowed'!$A$8:$A$158,0),MATCH(K$6,'Inputs - Allowed'!$V$6:$AB$6,0)),0)</f>
        <v>0</v>
      </c>
      <c r="L105" s="59">
        <f>IF('Inputs - Allowed'!I105="Y", 0, IF(I105="Y",MIN(0,K105),MIN(0,K105*J105*10^-6)))</f>
        <v>0</v>
      </c>
      <c r="M105" s="116">
        <f>_xlfn.IFNA(INDEX('Inputs - Allowed'!$AI$8:$AT$250,MATCH('PCD non-delivery'!$A105,'Inputs - Allowed'!$A$8:$A$250,0),MATCH('PCD non-delivery'!M$6,'Inputs - Allowed'!$AI$6:$AT$6,0)),0)</f>
        <v>0</v>
      </c>
      <c r="N105" s="116">
        <f>_xlfn.IFNA(INDEX('Inputs - Allowed'!$AI$8:$AT$250,MATCH('PCD non-delivery'!$A105,'Inputs - Allowed'!$A$8:$A$250,0),MATCH('PCD non-delivery'!N$6,'Inputs - Allowed'!$AI$6:$AT$6,0)),0)</f>
        <v>0</v>
      </c>
      <c r="O105" s="116">
        <f>_xlfn.IFNA(INDEX('Inputs - Allowed'!$AI$8:$AT$250,MATCH('PCD non-delivery'!$A105,'Inputs - Allowed'!$A$8:$A$250,0),MATCH('PCD non-delivery'!O$6,'Inputs - Allowed'!$AI$6:$AT$6,0)),0)</f>
        <v>0</v>
      </c>
      <c r="P105" s="116">
        <f>_xlfn.IFNA(INDEX('Inputs - Allowed'!$AI$8:$AT$250,MATCH('PCD non-delivery'!$A105,'Inputs - Allowed'!$A$8:$A$250,0),MATCH('PCD non-delivery'!P$6,'Inputs - Allowed'!$AI$6:$AT$6,0)),0)</f>
        <v>0</v>
      </c>
      <c r="Q105" s="116">
        <f>_xlfn.IFNA(INDEX('Inputs - Allowed'!$AI$8:$AT$250,MATCH('PCD non-delivery'!$A105,'Inputs - Allowed'!$A$8:$A$250,0),MATCH('PCD non-delivery'!Q$6,'Inputs - Allowed'!$AI$6:$AT$6,0)),0)</f>
        <v>0</v>
      </c>
      <c r="R105" s="116">
        <f>_xlfn.IFNA(INDEX('Inputs - Allowed'!$AI$8:$AT$250,MATCH('PCD non-delivery'!$A105,'Inputs - Allowed'!$A$8:$A$250,0),MATCH('PCD non-delivery'!R$6,'Inputs - Allowed'!$AI$6:$AT$6,0)),0)</f>
        <v>0</v>
      </c>
      <c r="S105" s="116">
        <f>_xlfn.IFNA(INDEX('Inputs - Allowed'!$AI$8:$AT$250,MATCH('PCD non-delivery'!$A105,'Inputs - Allowed'!$A$8:$A$250,0),MATCH('PCD non-delivery'!S$6,'Inputs - Allowed'!$AI$6:$AT$6,0)),0)</f>
        <v>0</v>
      </c>
      <c r="T105" s="116">
        <f>_xlfn.IFNA(INDEX('Inputs - Allowed'!$AI$8:$AT$250,MATCH('PCD non-delivery'!$A105,'Inputs - Allowed'!$A$8:$A$250,0),MATCH('PCD non-delivery'!T$6,'Inputs - Allowed'!$AI$6:$AT$6,0)),0)</f>
        <v>0</v>
      </c>
      <c r="U105" s="116">
        <f>_xlfn.IFNA(INDEX('Inputs - Allowed'!$AI$8:$AT$250,MATCH('PCD non-delivery'!$A105,'Inputs - Allowed'!$A$8:$A$250,0),MATCH('PCD non-delivery'!U$6,'Inputs - Allowed'!$AI$6:$AT$6,0)),0)</f>
        <v>0</v>
      </c>
      <c r="V105" s="116">
        <f>_xlfn.IFNA(INDEX('Inputs - Allowed'!$AI$8:$AT$250,MATCH('PCD non-delivery'!$A105,'Inputs - Allowed'!$A$8:$A$250,0),MATCH('PCD non-delivery'!V$6,'Inputs - Allowed'!$AI$6:$AT$6,0)),0)</f>
        <v>0</v>
      </c>
      <c r="W105" s="116">
        <f>_xlfn.IFNA(INDEX('Inputs - Allowed'!$AI$8:$AT$250,MATCH('PCD non-delivery'!$A105,'Inputs - Allowed'!$A$8:$A$250,0),MATCH('PCD non-delivery'!W$6,'Inputs - Allowed'!$AI$6:$AT$6,0)),0)</f>
        <v>0</v>
      </c>
      <c r="X105" s="116">
        <f>_xlfn.IFNA(INDEX('Inputs - Allowed'!$AI$8:$AT$250,MATCH('PCD non-delivery'!$A105,'Inputs - Allowed'!$A$8:$A$250,0),MATCH('PCD non-delivery'!X$6,'Inputs - Allowed'!$AI$6:$AT$6,0)),0)</f>
        <v>0</v>
      </c>
      <c r="Z105" s="76"/>
      <c r="AA105" s="76"/>
      <c r="AB105" s="116">
        <f t="shared" si="6"/>
        <v>0</v>
      </c>
      <c r="AC105" s="116">
        <f t="shared" si="7"/>
        <v>0</v>
      </c>
      <c r="AD105" s="116">
        <f t="shared" si="8"/>
        <v>0</v>
      </c>
      <c r="AE105" s="116">
        <f t="shared" si="9"/>
        <v>0</v>
      </c>
      <c r="AF105" s="116">
        <f t="shared" si="10"/>
        <v>0</v>
      </c>
      <c r="AG105" s="76"/>
      <c r="AH105" s="76"/>
      <c r="AI105" s="76"/>
      <c r="AJ105" s="76"/>
      <c r="AK105" s="76"/>
    </row>
    <row r="106" spans="1:37">
      <c r="A106" s="6"/>
      <c r="B106" s="36"/>
      <c r="C106" s="36"/>
      <c r="D106" s="36"/>
      <c r="E106" s="36">
        <f>_xlfn.IFNA(INDEX('Inputs - Allowed'!$B$8:$AH$250,MATCH('PCD non-delivery'!$A106,'Inputs - Allowed'!$A$8:$A$250,0),MATCH('PCD non-delivery'!E$6,'Inputs - Allowed'!$B$6:$AY$6,0)),0)</f>
        <v>0</v>
      </c>
      <c r="F106" s="36">
        <f>_xlfn.IFNA(INDEX('Inputs - Allowed'!$B$8:$AH$250,MATCH('PCD non-delivery'!$A106,'Inputs - Allowed'!$A$8:$A$250,0),MATCH('PCD non-delivery'!F$6,'Inputs - Allowed'!$B$6:$AY$6,0)),0)</f>
        <v>0</v>
      </c>
      <c r="G106" s="36">
        <f>_xlfn.IFNA(INDEX('Inputs - Allowed'!$B$8:$AH$250,MATCH('PCD non-delivery'!$A106,'Inputs - Allowed'!$A$8:$A$250,0),MATCH('PCD non-delivery'!G$6,'Inputs - Allowed'!$B$6:$AY$6,0)),0)</f>
        <v>0</v>
      </c>
      <c r="H106" s="36">
        <f>_xlfn.IFNA(INDEX('Inputs - Allowed'!$B$8:$AH$250,MATCH('PCD non-delivery'!$A106,'Inputs - Allowed'!$A$8:$A$250,0),MATCH('PCD non-delivery'!H$6,'Inputs - Allowed'!$B$6:$AY$6,0)),0)</f>
        <v>0</v>
      </c>
      <c r="I106" s="36">
        <f>_xlfn.IFNA(INDEX('Inputs - Allowed'!$B$8:$AH$250,MATCH('PCD non-delivery'!$A106,'Inputs - Allowed'!$A$8:$A$250,0),MATCH('PCD non-delivery'!I$6,'Inputs - Allowed'!$B$6:$AY$6,0)),0)</f>
        <v>0</v>
      </c>
      <c r="J106" s="65">
        <f>IF(I106="N",0,_xlfn.IFNA(INDEX('Inputs - Allowed'!$B$8:$AH$250,MATCH('PCD non-delivery'!$A106,'Inputs - Allowed'!$A$8:$A$250,0),MATCH('PCD non-delivery'!J$6,'Inputs - Allowed'!$B$6:$AY$6,0)),0))</f>
        <v>0</v>
      </c>
      <c r="K106" s="36">
        <f>_xlfn.IFNA(INDEX('Inputs - Actual'!$I$8:$O$158,MATCH($A106,'Inputs - Actual'!$A$8:$A$158,0),MATCH(K$6,'Inputs - Actual'!$I$6:$O$6,0))-INDEX('Inputs - Allowed'!$V$8:$AB$158,MATCH($A106,'Inputs - Allowed'!$A$8:$A$158,0),MATCH(K$6,'Inputs - Allowed'!$V$6:$AB$6,0)),0)</f>
        <v>0</v>
      </c>
      <c r="L106" s="59">
        <f>IF('Inputs - Allowed'!I106="Y", 0, IF(I106="Y",MIN(0,K106),MIN(0,K106*J106*10^-6)))</f>
        <v>0</v>
      </c>
      <c r="M106" s="116">
        <f>_xlfn.IFNA(INDEX('Inputs - Allowed'!$AI$8:$AT$250,MATCH('PCD non-delivery'!$A106,'Inputs - Allowed'!$A$8:$A$250,0),MATCH('PCD non-delivery'!M$6,'Inputs - Allowed'!$AI$6:$AT$6,0)),0)</f>
        <v>0</v>
      </c>
      <c r="N106" s="116">
        <f>_xlfn.IFNA(INDEX('Inputs - Allowed'!$AI$8:$AT$250,MATCH('PCD non-delivery'!$A106,'Inputs - Allowed'!$A$8:$A$250,0),MATCH('PCD non-delivery'!N$6,'Inputs - Allowed'!$AI$6:$AT$6,0)),0)</f>
        <v>0</v>
      </c>
      <c r="O106" s="116">
        <f>_xlfn.IFNA(INDEX('Inputs - Allowed'!$AI$8:$AT$250,MATCH('PCD non-delivery'!$A106,'Inputs - Allowed'!$A$8:$A$250,0),MATCH('PCD non-delivery'!O$6,'Inputs - Allowed'!$AI$6:$AT$6,0)),0)</f>
        <v>0</v>
      </c>
      <c r="P106" s="116">
        <f>_xlfn.IFNA(INDEX('Inputs - Allowed'!$AI$8:$AT$250,MATCH('PCD non-delivery'!$A106,'Inputs - Allowed'!$A$8:$A$250,0),MATCH('PCD non-delivery'!P$6,'Inputs - Allowed'!$AI$6:$AT$6,0)),0)</f>
        <v>0</v>
      </c>
      <c r="Q106" s="116">
        <f>_xlfn.IFNA(INDEX('Inputs - Allowed'!$AI$8:$AT$250,MATCH('PCD non-delivery'!$A106,'Inputs - Allowed'!$A$8:$A$250,0),MATCH('PCD non-delivery'!Q$6,'Inputs - Allowed'!$AI$6:$AT$6,0)),0)</f>
        <v>0</v>
      </c>
      <c r="R106" s="116">
        <f>_xlfn.IFNA(INDEX('Inputs - Allowed'!$AI$8:$AT$250,MATCH('PCD non-delivery'!$A106,'Inputs - Allowed'!$A$8:$A$250,0),MATCH('PCD non-delivery'!R$6,'Inputs - Allowed'!$AI$6:$AT$6,0)),0)</f>
        <v>0</v>
      </c>
      <c r="S106" s="116">
        <f>_xlfn.IFNA(INDEX('Inputs - Allowed'!$AI$8:$AT$250,MATCH('PCD non-delivery'!$A106,'Inputs - Allowed'!$A$8:$A$250,0),MATCH('PCD non-delivery'!S$6,'Inputs - Allowed'!$AI$6:$AT$6,0)),0)</f>
        <v>0</v>
      </c>
      <c r="T106" s="116">
        <f>_xlfn.IFNA(INDEX('Inputs - Allowed'!$AI$8:$AT$250,MATCH('PCD non-delivery'!$A106,'Inputs - Allowed'!$A$8:$A$250,0),MATCH('PCD non-delivery'!T$6,'Inputs - Allowed'!$AI$6:$AT$6,0)),0)</f>
        <v>0</v>
      </c>
      <c r="U106" s="116">
        <f>_xlfn.IFNA(INDEX('Inputs - Allowed'!$AI$8:$AT$250,MATCH('PCD non-delivery'!$A106,'Inputs - Allowed'!$A$8:$A$250,0),MATCH('PCD non-delivery'!U$6,'Inputs - Allowed'!$AI$6:$AT$6,0)),0)</f>
        <v>0</v>
      </c>
      <c r="V106" s="116">
        <f>_xlfn.IFNA(INDEX('Inputs - Allowed'!$AI$8:$AT$250,MATCH('PCD non-delivery'!$A106,'Inputs - Allowed'!$A$8:$A$250,0),MATCH('PCD non-delivery'!V$6,'Inputs - Allowed'!$AI$6:$AT$6,0)),0)</f>
        <v>0</v>
      </c>
      <c r="W106" s="116">
        <f>_xlfn.IFNA(INDEX('Inputs - Allowed'!$AI$8:$AT$250,MATCH('PCD non-delivery'!$A106,'Inputs - Allowed'!$A$8:$A$250,0),MATCH('PCD non-delivery'!W$6,'Inputs - Allowed'!$AI$6:$AT$6,0)),0)</f>
        <v>0</v>
      </c>
      <c r="X106" s="116">
        <f>_xlfn.IFNA(INDEX('Inputs - Allowed'!$AI$8:$AT$250,MATCH('PCD non-delivery'!$A106,'Inputs - Allowed'!$A$8:$A$250,0),MATCH('PCD non-delivery'!X$6,'Inputs - Allowed'!$AI$6:$AT$6,0)),0)</f>
        <v>0</v>
      </c>
      <c r="Z106" s="76"/>
      <c r="AA106" s="76"/>
      <c r="AB106" s="116">
        <f t="shared" si="6"/>
        <v>0</v>
      </c>
      <c r="AC106" s="116">
        <f t="shared" si="7"/>
        <v>0</v>
      </c>
      <c r="AD106" s="116">
        <f t="shared" si="8"/>
        <v>0</v>
      </c>
      <c r="AE106" s="116">
        <f t="shared" si="9"/>
        <v>0</v>
      </c>
      <c r="AF106" s="116">
        <f t="shared" si="10"/>
        <v>0</v>
      </c>
      <c r="AG106" s="76"/>
      <c r="AH106" s="76"/>
      <c r="AI106" s="76"/>
      <c r="AJ106" s="76"/>
      <c r="AK106" s="76"/>
    </row>
    <row r="107" spans="1:37">
      <c r="A107" s="6"/>
      <c r="B107" s="36"/>
      <c r="C107" s="36"/>
      <c r="D107" s="36"/>
      <c r="E107" s="36">
        <f>_xlfn.IFNA(INDEX('Inputs - Allowed'!$B$8:$AH$250,MATCH('PCD non-delivery'!$A107,'Inputs - Allowed'!$A$8:$A$250,0),MATCH('PCD non-delivery'!E$6,'Inputs - Allowed'!$B$6:$AY$6,0)),0)</f>
        <v>0</v>
      </c>
      <c r="F107" s="36">
        <f>_xlfn.IFNA(INDEX('Inputs - Allowed'!$B$8:$AH$250,MATCH('PCD non-delivery'!$A107,'Inputs - Allowed'!$A$8:$A$250,0),MATCH('PCD non-delivery'!F$6,'Inputs - Allowed'!$B$6:$AY$6,0)),0)</f>
        <v>0</v>
      </c>
      <c r="G107" s="36">
        <f>_xlfn.IFNA(INDEX('Inputs - Allowed'!$B$8:$AH$250,MATCH('PCD non-delivery'!$A107,'Inputs - Allowed'!$A$8:$A$250,0),MATCH('PCD non-delivery'!G$6,'Inputs - Allowed'!$B$6:$AY$6,0)),0)</f>
        <v>0</v>
      </c>
      <c r="H107" s="36">
        <f>_xlfn.IFNA(INDEX('Inputs - Allowed'!$B$8:$AH$250,MATCH('PCD non-delivery'!$A107,'Inputs - Allowed'!$A$8:$A$250,0),MATCH('PCD non-delivery'!H$6,'Inputs - Allowed'!$B$6:$AY$6,0)),0)</f>
        <v>0</v>
      </c>
      <c r="I107" s="36">
        <f>_xlfn.IFNA(INDEX('Inputs - Allowed'!$B$8:$AH$250,MATCH('PCD non-delivery'!$A107,'Inputs - Allowed'!$A$8:$A$250,0),MATCH('PCD non-delivery'!I$6,'Inputs - Allowed'!$B$6:$AY$6,0)),0)</f>
        <v>0</v>
      </c>
      <c r="J107" s="65">
        <f>IF(I107="N",0,_xlfn.IFNA(INDEX('Inputs - Allowed'!$B$8:$AH$250,MATCH('PCD non-delivery'!$A107,'Inputs - Allowed'!$A$8:$A$250,0),MATCH('PCD non-delivery'!J$6,'Inputs - Allowed'!$B$6:$AY$6,0)),0))</f>
        <v>0</v>
      </c>
      <c r="K107" s="36">
        <f>_xlfn.IFNA(INDEX('Inputs - Actual'!$I$8:$O$158,MATCH($A107,'Inputs - Actual'!$A$8:$A$158,0),MATCH(K$6,'Inputs - Actual'!$I$6:$O$6,0))-INDEX('Inputs - Allowed'!$V$8:$AB$158,MATCH($A107,'Inputs - Allowed'!$A$8:$A$158,0),MATCH(K$6,'Inputs - Allowed'!$V$6:$AB$6,0)),0)</f>
        <v>0</v>
      </c>
      <c r="L107" s="59">
        <f>IF('Inputs - Allowed'!I107="Y", 0, IF(I107="Y",MIN(0,K107),MIN(0,K107*J107*10^-6)))</f>
        <v>0</v>
      </c>
      <c r="M107" s="116">
        <f>_xlfn.IFNA(INDEX('Inputs - Allowed'!$AI$8:$AT$250,MATCH('PCD non-delivery'!$A107,'Inputs - Allowed'!$A$8:$A$250,0),MATCH('PCD non-delivery'!M$6,'Inputs - Allowed'!$AI$6:$AT$6,0)),0)</f>
        <v>0</v>
      </c>
      <c r="N107" s="116">
        <f>_xlfn.IFNA(INDEX('Inputs - Allowed'!$AI$8:$AT$250,MATCH('PCD non-delivery'!$A107,'Inputs - Allowed'!$A$8:$A$250,0),MATCH('PCD non-delivery'!N$6,'Inputs - Allowed'!$AI$6:$AT$6,0)),0)</f>
        <v>0</v>
      </c>
      <c r="O107" s="116">
        <f>_xlfn.IFNA(INDEX('Inputs - Allowed'!$AI$8:$AT$250,MATCH('PCD non-delivery'!$A107,'Inputs - Allowed'!$A$8:$A$250,0),MATCH('PCD non-delivery'!O$6,'Inputs - Allowed'!$AI$6:$AT$6,0)),0)</f>
        <v>0</v>
      </c>
      <c r="P107" s="116">
        <f>_xlfn.IFNA(INDEX('Inputs - Allowed'!$AI$8:$AT$250,MATCH('PCD non-delivery'!$A107,'Inputs - Allowed'!$A$8:$A$250,0),MATCH('PCD non-delivery'!P$6,'Inputs - Allowed'!$AI$6:$AT$6,0)),0)</f>
        <v>0</v>
      </c>
      <c r="Q107" s="116">
        <f>_xlfn.IFNA(INDEX('Inputs - Allowed'!$AI$8:$AT$250,MATCH('PCD non-delivery'!$A107,'Inputs - Allowed'!$A$8:$A$250,0),MATCH('PCD non-delivery'!Q$6,'Inputs - Allowed'!$AI$6:$AT$6,0)),0)</f>
        <v>0</v>
      </c>
      <c r="R107" s="116">
        <f>_xlfn.IFNA(INDEX('Inputs - Allowed'!$AI$8:$AT$250,MATCH('PCD non-delivery'!$A107,'Inputs - Allowed'!$A$8:$A$250,0),MATCH('PCD non-delivery'!R$6,'Inputs - Allowed'!$AI$6:$AT$6,0)),0)</f>
        <v>0</v>
      </c>
      <c r="S107" s="116">
        <f>_xlfn.IFNA(INDEX('Inputs - Allowed'!$AI$8:$AT$250,MATCH('PCD non-delivery'!$A107,'Inputs - Allowed'!$A$8:$A$250,0),MATCH('PCD non-delivery'!S$6,'Inputs - Allowed'!$AI$6:$AT$6,0)),0)</f>
        <v>0</v>
      </c>
      <c r="T107" s="116">
        <f>_xlfn.IFNA(INDEX('Inputs - Allowed'!$AI$8:$AT$250,MATCH('PCD non-delivery'!$A107,'Inputs - Allowed'!$A$8:$A$250,0),MATCH('PCD non-delivery'!T$6,'Inputs - Allowed'!$AI$6:$AT$6,0)),0)</f>
        <v>0</v>
      </c>
      <c r="U107" s="116">
        <f>_xlfn.IFNA(INDEX('Inputs - Allowed'!$AI$8:$AT$250,MATCH('PCD non-delivery'!$A107,'Inputs - Allowed'!$A$8:$A$250,0),MATCH('PCD non-delivery'!U$6,'Inputs - Allowed'!$AI$6:$AT$6,0)),0)</f>
        <v>0</v>
      </c>
      <c r="V107" s="116">
        <f>_xlfn.IFNA(INDEX('Inputs - Allowed'!$AI$8:$AT$250,MATCH('PCD non-delivery'!$A107,'Inputs - Allowed'!$A$8:$A$250,0),MATCH('PCD non-delivery'!V$6,'Inputs - Allowed'!$AI$6:$AT$6,0)),0)</f>
        <v>0</v>
      </c>
      <c r="W107" s="116">
        <f>_xlfn.IFNA(INDEX('Inputs - Allowed'!$AI$8:$AT$250,MATCH('PCD non-delivery'!$A107,'Inputs - Allowed'!$A$8:$A$250,0),MATCH('PCD non-delivery'!W$6,'Inputs - Allowed'!$AI$6:$AT$6,0)),0)</f>
        <v>0</v>
      </c>
      <c r="X107" s="116">
        <f>_xlfn.IFNA(INDEX('Inputs - Allowed'!$AI$8:$AT$250,MATCH('PCD non-delivery'!$A107,'Inputs - Allowed'!$A$8:$A$250,0),MATCH('PCD non-delivery'!X$6,'Inputs - Allowed'!$AI$6:$AT$6,0)),0)</f>
        <v>0</v>
      </c>
      <c r="Z107" s="76"/>
      <c r="AA107" s="76"/>
      <c r="AB107" s="116">
        <f t="shared" si="6"/>
        <v>0</v>
      </c>
      <c r="AC107" s="116">
        <f t="shared" si="7"/>
        <v>0</v>
      </c>
      <c r="AD107" s="116">
        <f t="shared" si="8"/>
        <v>0</v>
      </c>
      <c r="AE107" s="116">
        <f t="shared" si="9"/>
        <v>0</v>
      </c>
      <c r="AF107" s="116">
        <f t="shared" si="10"/>
        <v>0</v>
      </c>
      <c r="AG107" s="76"/>
      <c r="AH107" s="76"/>
      <c r="AI107" s="76"/>
      <c r="AJ107" s="76"/>
      <c r="AK107" s="76"/>
    </row>
    <row r="108" spans="1:37">
      <c r="A108" s="6"/>
      <c r="B108" s="36"/>
      <c r="C108" s="36"/>
      <c r="D108" s="36"/>
      <c r="E108" s="36">
        <f>_xlfn.IFNA(INDEX('Inputs - Allowed'!$B$8:$AH$250,MATCH('PCD non-delivery'!$A108,'Inputs - Allowed'!$A$8:$A$250,0),MATCH('PCD non-delivery'!E$6,'Inputs - Allowed'!$B$6:$AY$6,0)),0)</f>
        <v>0</v>
      </c>
      <c r="F108" s="36">
        <f>_xlfn.IFNA(INDEX('Inputs - Allowed'!$B$8:$AH$250,MATCH('PCD non-delivery'!$A108,'Inputs - Allowed'!$A$8:$A$250,0),MATCH('PCD non-delivery'!F$6,'Inputs - Allowed'!$B$6:$AY$6,0)),0)</f>
        <v>0</v>
      </c>
      <c r="G108" s="36">
        <f>_xlfn.IFNA(INDEX('Inputs - Allowed'!$B$8:$AH$250,MATCH('PCD non-delivery'!$A108,'Inputs - Allowed'!$A$8:$A$250,0),MATCH('PCD non-delivery'!G$6,'Inputs - Allowed'!$B$6:$AY$6,0)),0)</f>
        <v>0</v>
      </c>
      <c r="H108" s="36">
        <f>_xlfn.IFNA(INDEX('Inputs - Allowed'!$B$8:$AH$250,MATCH('PCD non-delivery'!$A108,'Inputs - Allowed'!$A$8:$A$250,0),MATCH('PCD non-delivery'!H$6,'Inputs - Allowed'!$B$6:$AY$6,0)),0)</f>
        <v>0</v>
      </c>
      <c r="I108" s="36">
        <f>_xlfn.IFNA(INDEX('Inputs - Allowed'!$B$8:$AH$250,MATCH('PCD non-delivery'!$A108,'Inputs - Allowed'!$A$8:$A$250,0),MATCH('PCD non-delivery'!I$6,'Inputs - Allowed'!$B$6:$AY$6,0)),0)</f>
        <v>0</v>
      </c>
      <c r="J108" s="65">
        <f>IF(I108="N",0,_xlfn.IFNA(INDEX('Inputs - Allowed'!$B$8:$AH$250,MATCH('PCD non-delivery'!$A108,'Inputs - Allowed'!$A$8:$A$250,0),MATCH('PCD non-delivery'!J$6,'Inputs - Allowed'!$B$6:$AY$6,0)),0))</f>
        <v>0</v>
      </c>
      <c r="K108" s="36">
        <f>_xlfn.IFNA(INDEX('Inputs - Actual'!$I$8:$O$158,MATCH($A108,'Inputs - Actual'!$A$8:$A$158,0),MATCH(K$6,'Inputs - Actual'!$I$6:$O$6,0))-INDEX('Inputs - Allowed'!$V$8:$AB$158,MATCH($A108,'Inputs - Allowed'!$A$8:$A$158,0),MATCH(K$6,'Inputs - Allowed'!$V$6:$AB$6,0)),0)</f>
        <v>0</v>
      </c>
      <c r="L108" s="59">
        <f>IF('Inputs - Allowed'!I108="Y", 0, IF(I108="Y",MIN(0,K108),MIN(0,K108*J108*10^-6)))</f>
        <v>0</v>
      </c>
      <c r="M108" s="116">
        <f>_xlfn.IFNA(INDEX('Inputs - Allowed'!$AI$8:$AT$250,MATCH('PCD non-delivery'!$A108,'Inputs - Allowed'!$A$8:$A$250,0),MATCH('PCD non-delivery'!M$6,'Inputs - Allowed'!$AI$6:$AT$6,0)),0)</f>
        <v>0</v>
      </c>
      <c r="N108" s="116">
        <f>_xlfn.IFNA(INDEX('Inputs - Allowed'!$AI$8:$AT$250,MATCH('PCD non-delivery'!$A108,'Inputs - Allowed'!$A$8:$A$250,0),MATCH('PCD non-delivery'!N$6,'Inputs - Allowed'!$AI$6:$AT$6,0)),0)</f>
        <v>0</v>
      </c>
      <c r="O108" s="116">
        <f>_xlfn.IFNA(INDEX('Inputs - Allowed'!$AI$8:$AT$250,MATCH('PCD non-delivery'!$A108,'Inputs - Allowed'!$A$8:$A$250,0),MATCH('PCD non-delivery'!O$6,'Inputs - Allowed'!$AI$6:$AT$6,0)),0)</f>
        <v>0</v>
      </c>
      <c r="P108" s="116">
        <f>_xlfn.IFNA(INDEX('Inputs - Allowed'!$AI$8:$AT$250,MATCH('PCD non-delivery'!$A108,'Inputs - Allowed'!$A$8:$A$250,0),MATCH('PCD non-delivery'!P$6,'Inputs - Allowed'!$AI$6:$AT$6,0)),0)</f>
        <v>0</v>
      </c>
      <c r="Q108" s="116">
        <f>_xlfn.IFNA(INDEX('Inputs - Allowed'!$AI$8:$AT$250,MATCH('PCD non-delivery'!$A108,'Inputs - Allowed'!$A$8:$A$250,0),MATCH('PCD non-delivery'!Q$6,'Inputs - Allowed'!$AI$6:$AT$6,0)),0)</f>
        <v>0</v>
      </c>
      <c r="R108" s="116">
        <f>_xlfn.IFNA(INDEX('Inputs - Allowed'!$AI$8:$AT$250,MATCH('PCD non-delivery'!$A108,'Inputs - Allowed'!$A$8:$A$250,0),MATCH('PCD non-delivery'!R$6,'Inputs - Allowed'!$AI$6:$AT$6,0)),0)</f>
        <v>0</v>
      </c>
      <c r="S108" s="116">
        <f>_xlfn.IFNA(INDEX('Inputs - Allowed'!$AI$8:$AT$250,MATCH('PCD non-delivery'!$A108,'Inputs - Allowed'!$A$8:$A$250,0),MATCH('PCD non-delivery'!S$6,'Inputs - Allowed'!$AI$6:$AT$6,0)),0)</f>
        <v>0</v>
      </c>
      <c r="T108" s="116">
        <f>_xlfn.IFNA(INDEX('Inputs - Allowed'!$AI$8:$AT$250,MATCH('PCD non-delivery'!$A108,'Inputs - Allowed'!$A$8:$A$250,0),MATCH('PCD non-delivery'!T$6,'Inputs - Allowed'!$AI$6:$AT$6,0)),0)</f>
        <v>0</v>
      </c>
      <c r="U108" s="116">
        <f>_xlfn.IFNA(INDEX('Inputs - Allowed'!$AI$8:$AT$250,MATCH('PCD non-delivery'!$A108,'Inputs - Allowed'!$A$8:$A$250,0),MATCH('PCD non-delivery'!U$6,'Inputs - Allowed'!$AI$6:$AT$6,0)),0)</f>
        <v>0</v>
      </c>
      <c r="V108" s="116">
        <f>_xlfn.IFNA(INDEX('Inputs - Allowed'!$AI$8:$AT$250,MATCH('PCD non-delivery'!$A108,'Inputs - Allowed'!$A$8:$A$250,0),MATCH('PCD non-delivery'!V$6,'Inputs - Allowed'!$AI$6:$AT$6,0)),0)</f>
        <v>0</v>
      </c>
      <c r="W108" s="116">
        <f>_xlfn.IFNA(INDEX('Inputs - Allowed'!$AI$8:$AT$250,MATCH('PCD non-delivery'!$A108,'Inputs - Allowed'!$A$8:$A$250,0),MATCH('PCD non-delivery'!W$6,'Inputs - Allowed'!$AI$6:$AT$6,0)),0)</f>
        <v>0</v>
      </c>
      <c r="X108" s="116">
        <f>_xlfn.IFNA(INDEX('Inputs - Allowed'!$AI$8:$AT$250,MATCH('PCD non-delivery'!$A108,'Inputs - Allowed'!$A$8:$A$250,0),MATCH('PCD non-delivery'!X$6,'Inputs - Allowed'!$AI$6:$AT$6,0)),0)</f>
        <v>0</v>
      </c>
      <c r="Z108" s="76"/>
      <c r="AA108" s="76"/>
      <c r="AB108" s="116">
        <f t="shared" si="6"/>
        <v>0</v>
      </c>
      <c r="AC108" s="116">
        <f t="shared" si="7"/>
        <v>0</v>
      </c>
      <c r="AD108" s="116">
        <f t="shared" si="8"/>
        <v>0</v>
      </c>
      <c r="AE108" s="116">
        <f t="shared" si="9"/>
        <v>0</v>
      </c>
      <c r="AF108" s="116">
        <f t="shared" si="10"/>
        <v>0</v>
      </c>
      <c r="AG108" s="76"/>
      <c r="AH108" s="76"/>
      <c r="AI108" s="76"/>
      <c r="AJ108" s="76"/>
      <c r="AK108" s="76"/>
    </row>
    <row r="109" spans="1:37">
      <c r="A109" s="6"/>
      <c r="B109" s="36"/>
      <c r="C109" s="36"/>
      <c r="D109" s="36"/>
      <c r="E109" s="36">
        <f>_xlfn.IFNA(INDEX('Inputs - Allowed'!$B$8:$AH$250,MATCH('PCD non-delivery'!$A109,'Inputs - Allowed'!$A$8:$A$250,0),MATCH('PCD non-delivery'!E$6,'Inputs - Allowed'!$B$6:$AY$6,0)),0)</f>
        <v>0</v>
      </c>
      <c r="F109" s="36">
        <f>_xlfn.IFNA(INDEX('Inputs - Allowed'!$B$8:$AH$250,MATCH('PCD non-delivery'!$A109,'Inputs - Allowed'!$A$8:$A$250,0),MATCH('PCD non-delivery'!F$6,'Inputs - Allowed'!$B$6:$AY$6,0)),0)</f>
        <v>0</v>
      </c>
      <c r="G109" s="36">
        <f>_xlfn.IFNA(INDEX('Inputs - Allowed'!$B$8:$AH$250,MATCH('PCD non-delivery'!$A109,'Inputs - Allowed'!$A$8:$A$250,0),MATCH('PCD non-delivery'!G$6,'Inputs - Allowed'!$B$6:$AY$6,0)),0)</f>
        <v>0</v>
      </c>
      <c r="H109" s="36">
        <f>_xlfn.IFNA(INDEX('Inputs - Allowed'!$B$8:$AH$250,MATCH('PCD non-delivery'!$A109,'Inputs - Allowed'!$A$8:$A$250,0),MATCH('PCD non-delivery'!H$6,'Inputs - Allowed'!$B$6:$AY$6,0)),0)</f>
        <v>0</v>
      </c>
      <c r="I109" s="36">
        <f>_xlfn.IFNA(INDEX('Inputs - Allowed'!$B$8:$AH$250,MATCH('PCD non-delivery'!$A109,'Inputs - Allowed'!$A$8:$A$250,0),MATCH('PCD non-delivery'!I$6,'Inputs - Allowed'!$B$6:$AY$6,0)),0)</f>
        <v>0</v>
      </c>
      <c r="J109" s="65">
        <f>IF(I109="N",0,_xlfn.IFNA(INDEX('Inputs - Allowed'!$B$8:$AH$250,MATCH('PCD non-delivery'!$A109,'Inputs - Allowed'!$A$8:$A$250,0),MATCH('PCD non-delivery'!J$6,'Inputs - Allowed'!$B$6:$AY$6,0)),0))</f>
        <v>0</v>
      </c>
      <c r="K109" s="36">
        <f>_xlfn.IFNA(INDEX('Inputs - Actual'!$I$8:$O$158,MATCH($A109,'Inputs - Actual'!$A$8:$A$158,0),MATCH(K$6,'Inputs - Actual'!$I$6:$O$6,0))-INDEX('Inputs - Allowed'!$V$8:$AB$158,MATCH($A109,'Inputs - Allowed'!$A$8:$A$158,0),MATCH(K$6,'Inputs - Allowed'!$V$6:$AB$6,0)),0)</f>
        <v>0</v>
      </c>
      <c r="L109" s="59">
        <f>IF('Inputs - Allowed'!I109="Y", 0, IF(I109="Y",MIN(0,K109),MIN(0,K109*J109*10^-6)))</f>
        <v>0</v>
      </c>
      <c r="M109" s="116">
        <f>_xlfn.IFNA(INDEX('Inputs - Allowed'!$AI$8:$AT$250,MATCH('PCD non-delivery'!$A109,'Inputs - Allowed'!$A$8:$A$250,0),MATCH('PCD non-delivery'!M$6,'Inputs - Allowed'!$AI$6:$AT$6,0)),0)</f>
        <v>0</v>
      </c>
      <c r="N109" s="116">
        <f>_xlfn.IFNA(INDEX('Inputs - Allowed'!$AI$8:$AT$250,MATCH('PCD non-delivery'!$A109,'Inputs - Allowed'!$A$8:$A$250,0),MATCH('PCD non-delivery'!N$6,'Inputs - Allowed'!$AI$6:$AT$6,0)),0)</f>
        <v>0</v>
      </c>
      <c r="O109" s="116">
        <f>_xlfn.IFNA(INDEX('Inputs - Allowed'!$AI$8:$AT$250,MATCH('PCD non-delivery'!$A109,'Inputs - Allowed'!$A$8:$A$250,0),MATCH('PCD non-delivery'!O$6,'Inputs - Allowed'!$AI$6:$AT$6,0)),0)</f>
        <v>0</v>
      </c>
      <c r="P109" s="116">
        <f>_xlfn.IFNA(INDEX('Inputs - Allowed'!$AI$8:$AT$250,MATCH('PCD non-delivery'!$A109,'Inputs - Allowed'!$A$8:$A$250,0),MATCH('PCD non-delivery'!P$6,'Inputs - Allowed'!$AI$6:$AT$6,0)),0)</f>
        <v>0</v>
      </c>
      <c r="Q109" s="116">
        <f>_xlfn.IFNA(INDEX('Inputs - Allowed'!$AI$8:$AT$250,MATCH('PCD non-delivery'!$A109,'Inputs - Allowed'!$A$8:$A$250,0),MATCH('PCD non-delivery'!Q$6,'Inputs - Allowed'!$AI$6:$AT$6,0)),0)</f>
        <v>0</v>
      </c>
      <c r="R109" s="116">
        <f>_xlfn.IFNA(INDEX('Inputs - Allowed'!$AI$8:$AT$250,MATCH('PCD non-delivery'!$A109,'Inputs - Allowed'!$A$8:$A$250,0),MATCH('PCD non-delivery'!R$6,'Inputs - Allowed'!$AI$6:$AT$6,0)),0)</f>
        <v>0</v>
      </c>
      <c r="S109" s="116">
        <f>_xlfn.IFNA(INDEX('Inputs - Allowed'!$AI$8:$AT$250,MATCH('PCD non-delivery'!$A109,'Inputs - Allowed'!$A$8:$A$250,0),MATCH('PCD non-delivery'!S$6,'Inputs - Allowed'!$AI$6:$AT$6,0)),0)</f>
        <v>0</v>
      </c>
      <c r="T109" s="116">
        <f>_xlfn.IFNA(INDEX('Inputs - Allowed'!$AI$8:$AT$250,MATCH('PCD non-delivery'!$A109,'Inputs - Allowed'!$A$8:$A$250,0),MATCH('PCD non-delivery'!T$6,'Inputs - Allowed'!$AI$6:$AT$6,0)),0)</f>
        <v>0</v>
      </c>
      <c r="U109" s="116">
        <f>_xlfn.IFNA(INDEX('Inputs - Allowed'!$AI$8:$AT$250,MATCH('PCD non-delivery'!$A109,'Inputs - Allowed'!$A$8:$A$250,0),MATCH('PCD non-delivery'!U$6,'Inputs - Allowed'!$AI$6:$AT$6,0)),0)</f>
        <v>0</v>
      </c>
      <c r="V109" s="116">
        <f>_xlfn.IFNA(INDEX('Inputs - Allowed'!$AI$8:$AT$250,MATCH('PCD non-delivery'!$A109,'Inputs - Allowed'!$A$8:$A$250,0),MATCH('PCD non-delivery'!V$6,'Inputs - Allowed'!$AI$6:$AT$6,0)),0)</f>
        <v>0</v>
      </c>
      <c r="W109" s="116">
        <f>_xlfn.IFNA(INDEX('Inputs - Allowed'!$AI$8:$AT$250,MATCH('PCD non-delivery'!$A109,'Inputs - Allowed'!$A$8:$A$250,0),MATCH('PCD non-delivery'!W$6,'Inputs - Allowed'!$AI$6:$AT$6,0)),0)</f>
        <v>0</v>
      </c>
      <c r="X109" s="116">
        <f>_xlfn.IFNA(INDEX('Inputs - Allowed'!$AI$8:$AT$250,MATCH('PCD non-delivery'!$A109,'Inputs - Allowed'!$A$8:$A$250,0),MATCH('PCD non-delivery'!X$6,'Inputs - Allowed'!$AI$6:$AT$6,0)),0)</f>
        <v>0</v>
      </c>
      <c r="Z109" s="76"/>
      <c r="AA109" s="76"/>
      <c r="AB109" s="116">
        <f t="shared" si="6"/>
        <v>0</v>
      </c>
      <c r="AC109" s="116">
        <f t="shared" si="7"/>
        <v>0</v>
      </c>
      <c r="AD109" s="116">
        <f t="shared" si="8"/>
        <v>0</v>
      </c>
      <c r="AE109" s="116">
        <f t="shared" si="9"/>
        <v>0</v>
      </c>
      <c r="AF109" s="116">
        <f t="shared" si="10"/>
        <v>0</v>
      </c>
      <c r="AG109" s="76"/>
      <c r="AH109" s="76"/>
      <c r="AI109" s="76"/>
      <c r="AJ109" s="76"/>
      <c r="AK109" s="76"/>
    </row>
    <row r="110" spans="1:37">
      <c r="A110" s="6"/>
      <c r="B110" s="36"/>
      <c r="C110" s="36"/>
      <c r="D110" s="36"/>
      <c r="E110" s="36">
        <f>_xlfn.IFNA(INDEX('Inputs - Allowed'!$B$8:$AH$250,MATCH('PCD non-delivery'!$A110,'Inputs - Allowed'!$A$8:$A$250,0),MATCH('PCD non-delivery'!E$6,'Inputs - Allowed'!$B$6:$AY$6,0)),0)</f>
        <v>0</v>
      </c>
      <c r="F110" s="36">
        <f>_xlfn.IFNA(INDEX('Inputs - Allowed'!$B$8:$AH$250,MATCH('PCD non-delivery'!$A110,'Inputs - Allowed'!$A$8:$A$250,0),MATCH('PCD non-delivery'!F$6,'Inputs - Allowed'!$B$6:$AY$6,0)),0)</f>
        <v>0</v>
      </c>
      <c r="G110" s="36">
        <f>_xlfn.IFNA(INDEX('Inputs - Allowed'!$B$8:$AH$250,MATCH('PCD non-delivery'!$A110,'Inputs - Allowed'!$A$8:$A$250,0),MATCH('PCD non-delivery'!G$6,'Inputs - Allowed'!$B$6:$AY$6,0)),0)</f>
        <v>0</v>
      </c>
      <c r="H110" s="36">
        <f>_xlfn.IFNA(INDEX('Inputs - Allowed'!$B$8:$AH$250,MATCH('PCD non-delivery'!$A110,'Inputs - Allowed'!$A$8:$A$250,0),MATCH('PCD non-delivery'!H$6,'Inputs - Allowed'!$B$6:$AY$6,0)),0)</f>
        <v>0</v>
      </c>
      <c r="I110" s="36">
        <f>_xlfn.IFNA(INDEX('Inputs - Allowed'!$B$8:$AH$250,MATCH('PCD non-delivery'!$A110,'Inputs - Allowed'!$A$8:$A$250,0),MATCH('PCD non-delivery'!I$6,'Inputs - Allowed'!$B$6:$AY$6,0)),0)</f>
        <v>0</v>
      </c>
      <c r="J110" s="65">
        <f>IF(I110="N",0,_xlfn.IFNA(INDEX('Inputs - Allowed'!$B$8:$AH$250,MATCH('PCD non-delivery'!$A110,'Inputs - Allowed'!$A$8:$A$250,0),MATCH('PCD non-delivery'!J$6,'Inputs - Allowed'!$B$6:$AY$6,0)),0))</f>
        <v>0</v>
      </c>
      <c r="K110" s="36">
        <f>_xlfn.IFNA(INDEX('Inputs - Actual'!$I$8:$O$158,MATCH($A110,'Inputs - Actual'!$A$8:$A$158,0),MATCH(K$6,'Inputs - Actual'!$I$6:$O$6,0))-INDEX('Inputs - Allowed'!$V$8:$AB$158,MATCH($A110,'Inputs - Allowed'!$A$8:$A$158,0),MATCH(K$6,'Inputs - Allowed'!$V$6:$AB$6,0)),0)</f>
        <v>0</v>
      </c>
      <c r="L110" s="59">
        <f>IF('Inputs - Allowed'!I110="Y", 0, IF(I110="Y",MIN(0,K110),MIN(0,K110*J110*10^-6)))</f>
        <v>0</v>
      </c>
      <c r="M110" s="116">
        <f>_xlfn.IFNA(INDEX('Inputs - Allowed'!$AI$8:$AT$250,MATCH('PCD non-delivery'!$A110,'Inputs - Allowed'!$A$8:$A$250,0),MATCH('PCD non-delivery'!M$6,'Inputs - Allowed'!$AI$6:$AT$6,0)),0)</f>
        <v>0</v>
      </c>
      <c r="N110" s="116">
        <f>_xlfn.IFNA(INDEX('Inputs - Allowed'!$AI$8:$AT$250,MATCH('PCD non-delivery'!$A110,'Inputs - Allowed'!$A$8:$A$250,0),MATCH('PCD non-delivery'!N$6,'Inputs - Allowed'!$AI$6:$AT$6,0)),0)</f>
        <v>0</v>
      </c>
      <c r="O110" s="116">
        <f>_xlfn.IFNA(INDEX('Inputs - Allowed'!$AI$8:$AT$250,MATCH('PCD non-delivery'!$A110,'Inputs - Allowed'!$A$8:$A$250,0),MATCH('PCD non-delivery'!O$6,'Inputs - Allowed'!$AI$6:$AT$6,0)),0)</f>
        <v>0</v>
      </c>
      <c r="P110" s="116">
        <f>_xlfn.IFNA(INDEX('Inputs - Allowed'!$AI$8:$AT$250,MATCH('PCD non-delivery'!$A110,'Inputs - Allowed'!$A$8:$A$250,0),MATCH('PCD non-delivery'!P$6,'Inputs - Allowed'!$AI$6:$AT$6,0)),0)</f>
        <v>0</v>
      </c>
      <c r="Q110" s="116">
        <f>_xlfn.IFNA(INDEX('Inputs - Allowed'!$AI$8:$AT$250,MATCH('PCD non-delivery'!$A110,'Inputs - Allowed'!$A$8:$A$250,0),MATCH('PCD non-delivery'!Q$6,'Inputs - Allowed'!$AI$6:$AT$6,0)),0)</f>
        <v>0</v>
      </c>
      <c r="R110" s="116">
        <f>_xlfn.IFNA(INDEX('Inputs - Allowed'!$AI$8:$AT$250,MATCH('PCD non-delivery'!$A110,'Inputs - Allowed'!$A$8:$A$250,0),MATCH('PCD non-delivery'!R$6,'Inputs - Allowed'!$AI$6:$AT$6,0)),0)</f>
        <v>0</v>
      </c>
      <c r="S110" s="116">
        <f>_xlfn.IFNA(INDEX('Inputs - Allowed'!$AI$8:$AT$250,MATCH('PCD non-delivery'!$A110,'Inputs - Allowed'!$A$8:$A$250,0),MATCH('PCD non-delivery'!S$6,'Inputs - Allowed'!$AI$6:$AT$6,0)),0)</f>
        <v>0</v>
      </c>
      <c r="T110" s="116">
        <f>_xlfn.IFNA(INDEX('Inputs - Allowed'!$AI$8:$AT$250,MATCH('PCD non-delivery'!$A110,'Inputs - Allowed'!$A$8:$A$250,0),MATCH('PCD non-delivery'!T$6,'Inputs - Allowed'!$AI$6:$AT$6,0)),0)</f>
        <v>0</v>
      </c>
      <c r="U110" s="116">
        <f>_xlfn.IFNA(INDEX('Inputs - Allowed'!$AI$8:$AT$250,MATCH('PCD non-delivery'!$A110,'Inputs - Allowed'!$A$8:$A$250,0),MATCH('PCD non-delivery'!U$6,'Inputs - Allowed'!$AI$6:$AT$6,0)),0)</f>
        <v>0</v>
      </c>
      <c r="V110" s="116">
        <f>_xlfn.IFNA(INDEX('Inputs - Allowed'!$AI$8:$AT$250,MATCH('PCD non-delivery'!$A110,'Inputs - Allowed'!$A$8:$A$250,0),MATCH('PCD non-delivery'!V$6,'Inputs - Allowed'!$AI$6:$AT$6,0)),0)</f>
        <v>0</v>
      </c>
      <c r="W110" s="116">
        <f>_xlfn.IFNA(INDEX('Inputs - Allowed'!$AI$8:$AT$250,MATCH('PCD non-delivery'!$A110,'Inputs - Allowed'!$A$8:$A$250,0),MATCH('PCD non-delivery'!W$6,'Inputs - Allowed'!$AI$6:$AT$6,0)),0)</f>
        <v>0</v>
      </c>
      <c r="X110" s="116">
        <f>_xlfn.IFNA(INDEX('Inputs - Allowed'!$AI$8:$AT$250,MATCH('PCD non-delivery'!$A110,'Inputs - Allowed'!$A$8:$A$250,0),MATCH('PCD non-delivery'!X$6,'Inputs - Allowed'!$AI$6:$AT$6,0)),0)</f>
        <v>0</v>
      </c>
      <c r="Z110" s="76"/>
      <c r="AA110" s="76"/>
      <c r="AB110" s="116">
        <f t="shared" si="6"/>
        <v>0</v>
      </c>
      <c r="AC110" s="116">
        <f t="shared" si="7"/>
        <v>0</v>
      </c>
      <c r="AD110" s="116">
        <f t="shared" si="8"/>
        <v>0</v>
      </c>
      <c r="AE110" s="116">
        <f t="shared" si="9"/>
        <v>0</v>
      </c>
      <c r="AF110" s="116">
        <f t="shared" si="10"/>
        <v>0</v>
      </c>
      <c r="AG110" s="76"/>
      <c r="AH110" s="76"/>
      <c r="AI110" s="76"/>
      <c r="AJ110" s="76"/>
      <c r="AK110" s="76"/>
    </row>
    <row r="111" spans="1:37">
      <c r="A111" s="6"/>
      <c r="B111" s="36"/>
      <c r="C111" s="36"/>
      <c r="D111" s="36"/>
      <c r="E111" s="36">
        <f>_xlfn.IFNA(INDEX('Inputs - Allowed'!$B$8:$AH$250,MATCH('PCD non-delivery'!$A111,'Inputs - Allowed'!$A$8:$A$250,0),MATCH('PCD non-delivery'!E$6,'Inputs - Allowed'!$B$6:$AY$6,0)),0)</f>
        <v>0</v>
      </c>
      <c r="F111" s="36">
        <f>_xlfn.IFNA(INDEX('Inputs - Allowed'!$B$8:$AH$250,MATCH('PCD non-delivery'!$A111,'Inputs - Allowed'!$A$8:$A$250,0),MATCH('PCD non-delivery'!F$6,'Inputs - Allowed'!$B$6:$AY$6,0)),0)</f>
        <v>0</v>
      </c>
      <c r="G111" s="36">
        <f>_xlfn.IFNA(INDEX('Inputs - Allowed'!$B$8:$AH$250,MATCH('PCD non-delivery'!$A111,'Inputs - Allowed'!$A$8:$A$250,0),MATCH('PCD non-delivery'!G$6,'Inputs - Allowed'!$B$6:$AY$6,0)),0)</f>
        <v>0</v>
      </c>
      <c r="H111" s="36">
        <f>_xlfn.IFNA(INDEX('Inputs - Allowed'!$B$8:$AH$250,MATCH('PCD non-delivery'!$A111,'Inputs - Allowed'!$A$8:$A$250,0),MATCH('PCD non-delivery'!H$6,'Inputs - Allowed'!$B$6:$AY$6,0)),0)</f>
        <v>0</v>
      </c>
      <c r="I111" s="36">
        <f>_xlfn.IFNA(INDEX('Inputs - Allowed'!$B$8:$AH$250,MATCH('PCD non-delivery'!$A111,'Inputs - Allowed'!$A$8:$A$250,0),MATCH('PCD non-delivery'!I$6,'Inputs - Allowed'!$B$6:$AY$6,0)),0)</f>
        <v>0</v>
      </c>
      <c r="J111" s="65">
        <f>IF(I111="N",0,_xlfn.IFNA(INDEX('Inputs - Allowed'!$B$8:$AH$250,MATCH('PCD non-delivery'!$A111,'Inputs - Allowed'!$A$8:$A$250,0),MATCH('PCD non-delivery'!J$6,'Inputs - Allowed'!$B$6:$AY$6,0)),0))</f>
        <v>0</v>
      </c>
      <c r="K111" s="36">
        <f>_xlfn.IFNA(INDEX('Inputs - Actual'!$I$8:$O$158,MATCH($A111,'Inputs - Actual'!$A$8:$A$158,0),MATCH(K$6,'Inputs - Actual'!$I$6:$O$6,0))-INDEX('Inputs - Allowed'!$V$8:$AB$158,MATCH($A111,'Inputs - Allowed'!$A$8:$A$158,0),MATCH(K$6,'Inputs - Allowed'!$V$6:$AB$6,0)),0)</f>
        <v>0</v>
      </c>
      <c r="L111" s="59">
        <f>IF('Inputs - Allowed'!I111="Y", 0, IF(I111="Y",MIN(0,K111),MIN(0,K111*J111*10^-6)))</f>
        <v>0</v>
      </c>
      <c r="M111" s="116">
        <f>_xlfn.IFNA(INDEX('Inputs - Allowed'!$AI$8:$AT$250,MATCH('PCD non-delivery'!$A111,'Inputs - Allowed'!$A$8:$A$250,0),MATCH('PCD non-delivery'!M$6,'Inputs - Allowed'!$AI$6:$AT$6,0)),0)</f>
        <v>0</v>
      </c>
      <c r="N111" s="116">
        <f>_xlfn.IFNA(INDEX('Inputs - Allowed'!$AI$8:$AT$250,MATCH('PCD non-delivery'!$A111,'Inputs - Allowed'!$A$8:$A$250,0),MATCH('PCD non-delivery'!N$6,'Inputs - Allowed'!$AI$6:$AT$6,0)),0)</f>
        <v>0</v>
      </c>
      <c r="O111" s="116">
        <f>_xlfn.IFNA(INDEX('Inputs - Allowed'!$AI$8:$AT$250,MATCH('PCD non-delivery'!$A111,'Inputs - Allowed'!$A$8:$A$250,0),MATCH('PCD non-delivery'!O$6,'Inputs - Allowed'!$AI$6:$AT$6,0)),0)</f>
        <v>0</v>
      </c>
      <c r="P111" s="116">
        <f>_xlfn.IFNA(INDEX('Inputs - Allowed'!$AI$8:$AT$250,MATCH('PCD non-delivery'!$A111,'Inputs - Allowed'!$A$8:$A$250,0),MATCH('PCD non-delivery'!P$6,'Inputs - Allowed'!$AI$6:$AT$6,0)),0)</f>
        <v>0</v>
      </c>
      <c r="Q111" s="116">
        <f>_xlfn.IFNA(INDEX('Inputs - Allowed'!$AI$8:$AT$250,MATCH('PCD non-delivery'!$A111,'Inputs - Allowed'!$A$8:$A$250,0),MATCH('PCD non-delivery'!Q$6,'Inputs - Allowed'!$AI$6:$AT$6,0)),0)</f>
        <v>0</v>
      </c>
      <c r="R111" s="116">
        <f>_xlfn.IFNA(INDEX('Inputs - Allowed'!$AI$8:$AT$250,MATCH('PCD non-delivery'!$A111,'Inputs - Allowed'!$A$8:$A$250,0),MATCH('PCD non-delivery'!R$6,'Inputs - Allowed'!$AI$6:$AT$6,0)),0)</f>
        <v>0</v>
      </c>
      <c r="S111" s="116">
        <f>_xlfn.IFNA(INDEX('Inputs - Allowed'!$AI$8:$AT$250,MATCH('PCD non-delivery'!$A111,'Inputs - Allowed'!$A$8:$A$250,0),MATCH('PCD non-delivery'!S$6,'Inputs - Allowed'!$AI$6:$AT$6,0)),0)</f>
        <v>0</v>
      </c>
      <c r="T111" s="116">
        <f>_xlfn.IFNA(INDEX('Inputs - Allowed'!$AI$8:$AT$250,MATCH('PCD non-delivery'!$A111,'Inputs - Allowed'!$A$8:$A$250,0),MATCH('PCD non-delivery'!T$6,'Inputs - Allowed'!$AI$6:$AT$6,0)),0)</f>
        <v>0</v>
      </c>
      <c r="U111" s="116">
        <f>_xlfn.IFNA(INDEX('Inputs - Allowed'!$AI$8:$AT$250,MATCH('PCD non-delivery'!$A111,'Inputs - Allowed'!$A$8:$A$250,0),MATCH('PCD non-delivery'!U$6,'Inputs - Allowed'!$AI$6:$AT$6,0)),0)</f>
        <v>0</v>
      </c>
      <c r="V111" s="116">
        <f>_xlfn.IFNA(INDEX('Inputs - Allowed'!$AI$8:$AT$250,MATCH('PCD non-delivery'!$A111,'Inputs - Allowed'!$A$8:$A$250,0),MATCH('PCD non-delivery'!V$6,'Inputs - Allowed'!$AI$6:$AT$6,0)),0)</f>
        <v>0</v>
      </c>
      <c r="W111" s="116">
        <f>_xlfn.IFNA(INDEX('Inputs - Allowed'!$AI$8:$AT$250,MATCH('PCD non-delivery'!$A111,'Inputs - Allowed'!$A$8:$A$250,0),MATCH('PCD non-delivery'!W$6,'Inputs - Allowed'!$AI$6:$AT$6,0)),0)</f>
        <v>0</v>
      </c>
      <c r="X111" s="116">
        <f>_xlfn.IFNA(INDEX('Inputs - Allowed'!$AI$8:$AT$250,MATCH('PCD non-delivery'!$A111,'Inputs - Allowed'!$A$8:$A$250,0),MATCH('PCD non-delivery'!X$6,'Inputs - Allowed'!$AI$6:$AT$6,0)),0)</f>
        <v>0</v>
      </c>
      <c r="Z111" s="76"/>
      <c r="AA111" s="76"/>
      <c r="AB111" s="116">
        <f t="shared" si="6"/>
        <v>0</v>
      </c>
      <c r="AC111" s="116">
        <f t="shared" si="7"/>
        <v>0</v>
      </c>
      <c r="AD111" s="116">
        <f t="shared" si="8"/>
        <v>0</v>
      </c>
      <c r="AE111" s="116">
        <f t="shared" si="9"/>
        <v>0</v>
      </c>
      <c r="AF111" s="116">
        <f t="shared" si="10"/>
        <v>0</v>
      </c>
      <c r="AG111" s="76"/>
      <c r="AH111" s="76"/>
      <c r="AI111" s="76"/>
      <c r="AJ111" s="76"/>
      <c r="AK111" s="76"/>
    </row>
    <row r="112" spans="1:37">
      <c r="A112" s="6"/>
      <c r="B112" s="36"/>
      <c r="C112" s="36"/>
      <c r="D112" s="36"/>
      <c r="E112" s="36">
        <f>_xlfn.IFNA(INDEX('Inputs - Allowed'!$B$8:$AH$250,MATCH('PCD non-delivery'!$A112,'Inputs - Allowed'!$A$8:$A$250,0),MATCH('PCD non-delivery'!E$6,'Inputs - Allowed'!$B$6:$AY$6,0)),0)</f>
        <v>0</v>
      </c>
      <c r="F112" s="36">
        <f>_xlfn.IFNA(INDEX('Inputs - Allowed'!$B$8:$AH$250,MATCH('PCD non-delivery'!$A112,'Inputs - Allowed'!$A$8:$A$250,0),MATCH('PCD non-delivery'!F$6,'Inputs - Allowed'!$B$6:$AY$6,0)),0)</f>
        <v>0</v>
      </c>
      <c r="G112" s="36">
        <f>_xlfn.IFNA(INDEX('Inputs - Allowed'!$B$8:$AH$250,MATCH('PCD non-delivery'!$A112,'Inputs - Allowed'!$A$8:$A$250,0),MATCH('PCD non-delivery'!G$6,'Inputs - Allowed'!$B$6:$AY$6,0)),0)</f>
        <v>0</v>
      </c>
      <c r="H112" s="36">
        <f>_xlfn.IFNA(INDEX('Inputs - Allowed'!$B$8:$AH$250,MATCH('PCD non-delivery'!$A112,'Inputs - Allowed'!$A$8:$A$250,0),MATCH('PCD non-delivery'!H$6,'Inputs - Allowed'!$B$6:$AY$6,0)),0)</f>
        <v>0</v>
      </c>
      <c r="I112" s="36">
        <f>_xlfn.IFNA(INDEX('Inputs - Allowed'!$B$8:$AH$250,MATCH('PCD non-delivery'!$A112,'Inputs - Allowed'!$A$8:$A$250,0),MATCH('PCD non-delivery'!I$6,'Inputs - Allowed'!$B$6:$AY$6,0)),0)</f>
        <v>0</v>
      </c>
      <c r="J112" s="65">
        <f>IF(I112="N",0,_xlfn.IFNA(INDEX('Inputs - Allowed'!$B$8:$AH$250,MATCH('PCD non-delivery'!$A112,'Inputs - Allowed'!$A$8:$A$250,0),MATCH('PCD non-delivery'!J$6,'Inputs - Allowed'!$B$6:$AY$6,0)),0))</f>
        <v>0</v>
      </c>
      <c r="K112" s="36">
        <f>_xlfn.IFNA(INDEX('Inputs - Actual'!$I$8:$O$158,MATCH($A112,'Inputs - Actual'!$A$8:$A$158,0),MATCH(K$6,'Inputs - Actual'!$I$6:$O$6,0))-INDEX('Inputs - Allowed'!$V$8:$AB$158,MATCH($A112,'Inputs - Allowed'!$A$8:$A$158,0),MATCH(K$6,'Inputs - Allowed'!$V$6:$AB$6,0)),0)</f>
        <v>0</v>
      </c>
      <c r="L112" s="59">
        <f>IF('Inputs - Allowed'!I112="Y", 0, IF(I112="Y",MIN(0,K112),MIN(0,K112*J112*10^-6)))</f>
        <v>0</v>
      </c>
      <c r="M112" s="116">
        <f>_xlfn.IFNA(INDEX('Inputs - Allowed'!$AI$8:$AT$250,MATCH('PCD non-delivery'!$A112,'Inputs - Allowed'!$A$8:$A$250,0),MATCH('PCD non-delivery'!M$6,'Inputs - Allowed'!$AI$6:$AT$6,0)),0)</f>
        <v>0</v>
      </c>
      <c r="N112" s="116">
        <f>_xlfn.IFNA(INDEX('Inputs - Allowed'!$AI$8:$AT$250,MATCH('PCD non-delivery'!$A112,'Inputs - Allowed'!$A$8:$A$250,0),MATCH('PCD non-delivery'!N$6,'Inputs - Allowed'!$AI$6:$AT$6,0)),0)</f>
        <v>0</v>
      </c>
      <c r="O112" s="116">
        <f>_xlfn.IFNA(INDEX('Inputs - Allowed'!$AI$8:$AT$250,MATCH('PCD non-delivery'!$A112,'Inputs - Allowed'!$A$8:$A$250,0),MATCH('PCD non-delivery'!O$6,'Inputs - Allowed'!$AI$6:$AT$6,0)),0)</f>
        <v>0</v>
      </c>
      <c r="P112" s="116">
        <f>_xlfn.IFNA(INDEX('Inputs - Allowed'!$AI$8:$AT$250,MATCH('PCD non-delivery'!$A112,'Inputs - Allowed'!$A$8:$A$250,0),MATCH('PCD non-delivery'!P$6,'Inputs - Allowed'!$AI$6:$AT$6,0)),0)</f>
        <v>0</v>
      </c>
      <c r="Q112" s="116">
        <f>_xlfn.IFNA(INDEX('Inputs - Allowed'!$AI$8:$AT$250,MATCH('PCD non-delivery'!$A112,'Inputs - Allowed'!$A$8:$A$250,0),MATCH('PCD non-delivery'!Q$6,'Inputs - Allowed'!$AI$6:$AT$6,0)),0)</f>
        <v>0</v>
      </c>
      <c r="R112" s="116">
        <f>_xlfn.IFNA(INDEX('Inputs - Allowed'!$AI$8:$AT$250,MATCH('PCD non-delivery'!$A112,'Inputs - Allowed'!$A$8:$A$250,0),MATCH('PCD non-delivery'!R$6,'Inputs - Allowed'!$AI$6:$AT$6,0)),0)</f>
        <v>0</v>
      </c>
      <c r="S112" s="116">
        <f>_xlfn.IFNA(INDEX('Inputs - Allowed'!$AI$8:$AT$250,MATCH('PCD non-delivery'!$A112,'Inputs - Allowed'!$A$8:$A$250,0),MATCH('PCD non-delivery'!S$6,'Inputs - Allowed'!$AI$6:$AT$6,0)),0)</f>
        <v>0</v>
      </c>
      <c r="T112" s="116">
        <f>_xlfn.IFNA(INDEX('Inputs - Allowed'!$AI$8:$AT$250,MATCH('PCD non-delivery'!$A112,'Inputs - Allowed'!$A$8:$A$250,0),MATCH('PCD non-delivery'!T$6,'Inputs - Allowed'!$AI$6:$AT$6,0)),0)</f>
        <v>0</v>
      </c>
      <c r="U112" s="116">
        <f>_xlfn.IFNA(INDEX('Inputs - Allowed'!$AI$8:$AT$250,MATCH('PCD non-delivery'!$A112,'Inputs - Allowed'!$A$8:$A$250,0),MATCH('PCD non-delivery'!U$6,'Inputs - Allowed'!$AI$6:$AT$6,0)),0)</f>
        <v>0</v>
      </c>
      <c r="V112" s="116">
        <f>_xlfn.IFNA(INDEX('Inputs - Allowed'!$AI$8:$AT$250,MATCH('PCD non-delivery'!$A112,'Inputs - Allowed'!$A$8:$A$250,0),MATCH('PCD non-delivery'!V$6,'Inputs - Allowed'!$AI$6:$AT$6,0)),0)</f>
        <v>0</v>
      </c>
      <c r="W112" s="116">
        <f>_xlfn.IFNA(INDEX('Inputs - Allowed'!$AI$8:$AT$250,MATCH('PCD non-delivery'!$A112,'Inputs - Allowed'!$A$8:$A$250,0),MATCH('PCD non-delivery'!W$6,'Inputs - Allowed'!$AI$6:$AT$6,0)),0)</f>
        <v>0</v>
      </c>
      <c r="X112" s="116">
        <f>_xlfn.IFNA(INDEX('Inputs - Allowed'!$AI$8:$AT$250,MATCH('PCD non-delivery'!$A112,'Inputs - Allowed'!$A$8:$A$250,0),MATCH('PCD non-delivery'!X$6,'Inputs - Allowed'!$AI$6:$AT$6,0)),0)</f>
        <v>0</v>
      </c>
      <c r="Z112" s="76"/>
      <c r="AA112" s="76"/>
      <c r="AB112" s="116">
        <f t="shared" si="6"/>
        <v>0</v>
      </c>
      <c r="AC112" s="116">
        <f t="shared" si="7"/>
        <v>0</v>
      </c>
      <c r="AD112" s="116">
        <f t="shared" si="8"/>
        <v>0</v>
      </c>
      <c r="AE112" s="116">
        <f t="shared" si="9"/>
        <v>0</v>
      </c>
      <c r="AF112" s="116">
        <f t="shared" si="10"/>
        <v>0</v>
      </c>
      <c r="AG112" s="76"/>
      <c r="AH112" s="76"/>
      <c r="AI112" s="76"/>
      <c r="AJ112" s="76"/>
      <c r="AK112" s="76"/>
    </row>
    <row r="113" spans="1:37">
      <c r="A113" s="6"/>
      <c r="B113" s="36"/>
      <c r="C113" s="36"/>
      <c r="D113" s="36"/>
      <c r="E113" s="36">
        <f>_xlfn.IFNA(INDEX('Inputs - Allowed'!$B$8:$AH$250,MATCH('PCD non-delivery'!$A113,'Inputs - Allowed'!$A$8:$A$250,0),MATCH('PCD non-delivery'!E$6,'Inputs - Allowed'!$B$6:$AY$6,0)),0)</f>
        <v>0</v>
      </c>
      <c r="F113" s="36">
        <f>_xlfn.IFNA(INDEX('Inputs - Allowed'!$B$8:$AH$250,MATCH('PCD non-delivery'!$A113,'Inputs - Allowed'!$A$8:$A$250,0),MATCH('PCD non-delivery'!F$6,'Inputs - Allowed'!$B$6:$AY$6,0)),0)</f>
        <v>0</v>
      </c>
      <c r="G113" s="36">
        <f>_xlfn.IFNA(INDEX('Inputs - Allowed'!$B$8:$AH$250,MATCH('PCD non-delivery'!$A113,'Inputs - Allowed'!$A$8:$A$250,0),MATCH('PCD non-delivery'!G$6,'Inputs - Allowed'!$B$6:$AY$6,0)),0)</f>
        <v>0</v>
      </c>
      <c r="H113" s="36">
        <f>_xlfn.IFNA(INDEX('Inputs - Allowed'!$B$8:$AH$250,MATCH('PCD non-delivery'!$A113,'Inputs - Allowed'!$A$8:$A$250,0),MATCH('PCD non-delivery'!H$6,'Inputs - Allowed'!$B$6:$AY$6,0)),0)</f>
        <v>0</v>
      </c>
      <c r="I113" s="36">
        <f>_xlfn.IFNA(INDEX('Inputs - Allowed'!$B$8:$AH$250,MATCH('PCD non-delivery'!$A113,'Inputs - Allowed'!$A$8:$A$250,0),MATCH('PCD non-delivery'!I$6,'Inputs - Allowed'!$B$6:$AY$6,0)),0)</f>
        <v>0</v>
      </c>
      <c r="J113" s="65">
        <f>IF(I113="N",0,_xlfn.IFNA(INDEX('Inputs - Allowed'!$B$8:$AH$250,MATCH('PCD non-delivery'!$A113,'Inputs - Allowed'!$A$8:$A$250,0),MATCH('PCD non-delivery'!J$6,'Inputs - Allowed'!$B$6:$AY$6,0)),0))</f>
        <v>0</v>
      </c>
      <c r="K113" s="36">
        <f>_xlfn.IFNA(INDEX('Inputs - Actual'!$I$8:$O$158,MATCH($A113,'Inputs - Actual'!$A$8:$A$158,0),MATCH(K$6,'Inputs - Actual'!$I$6:$O$6,0))-INDEX('Inputs - Allowed'!$V$8:$AB$158,MATCH($A113,'Inputs - Allowed'!$A$8:$A$158,0),MATCH(K$6,'Inputs - Allowed'!$V$6:$AB$6,0)),0)</f>
        <v>0</v>
      </c>
      <c r="L113" s="59">
        <f>IF('Inputs - Allowed'!I113="Y", 0, IF(I113="Y",MIN(0,K113),MIN(0,K113*J113*10^-6)))</f>
        <v>0</v>
      </c>
      <c r="M113" s="116">
        <f>_xlfn.IFNA(INDEX('Inputs - Allowed'!$AI$8:$AT$250,MATCH('PCD non-delivery'!$A113,'Inputs - Allowed'!$A$8:$A$250,0),MATCH('PCD non-delivery'!M$6,'Inputs - Allowed'!$AI$6:$AT$6,0)),0)</f>
        <v>0</v>
      </c>
      <c r="N113" s="116">
        <f>_xlfn.IFNA(INDEX('Inputs - Allowed'!$AI$8:$AT$250,MATCH('PCD non-delivery'!$A113,'Inputs - Allowed'!$A$8:$A$250,0),MATCH('PCD non-delivery'!N$6,'Inputs - Allowed'!$AI$6:$AT$6,0)),0)</f>
        <v>0</v>
      </c>
      <c r="O113" s="116">
        <f>_xlfn.IFNA(INDEX('Inputs - Allowed'!$AI$8:$AT$250,MATCH('PCD non-delivery'!$A113,'Inputs - Allowed'!$A$8:$A$250,0),MATCH('PCD non-delivery'!O$6,'Inputs - Allowed'!$AI$6:$AT$6,0)),0)</f>
        <v>0</v>
      </c>
      <c r="P113" s="116">
        <f>_xlfn.IFNA(INDEX('Inputs - Allowed'!$AI$8:$AT$250,MATCH('PCD non-delivery'!$A113,'Inputs - Allowed'!$A$8:$A$250,0),MATCH('PCD non-delivery'!P$6,'Inputs - Allowed'!$AI$6:$AT$6,0)),0)</f>
        <v>0</v>
      </c>
      <c r="Q113" s="116">
        <f>_xlfn.IFNA(INDEX('Inputs - Allowed'!$AI$8:$AT$250,MATCH('PCD non-delivery'!$A113,'Inputs - Allowed'!$A$8:$A$250,0),MATCH('PCD non-delivery'!Q$6,'Inputs - Allowed'!$AI$6:$AT$6,0)),0)</f>
        <v>0</v>
      </c>
      <c r="R113" s="116">
        <f>_xlfn.IFNA(INDEX('Inputs - Allowed'!$AI$8:$AT$250,MATCH('PCD non-delivery'!$A113,'Inputs - Allowed'!$A$8:$A$250,0),MATCH('PCD non-delivery'!R$6,'Inputs - Allowed'!$AI$6:$AT$6,0)),0)</f>
        <v>0</v>
      </c>
      <c r="S113" s="116">
        <f>_xlfn.IFNA(INDEX('Inputs - Allowed'!$AI$8:$AT$250,MATCH('PCD non-delivery'!$A113,'Inputs - Allowed'!$A$8:$A$250,0),MATCH('PCD non-delivery'!S$6,'Inputs - Allowed'!$AI$6:$AT$6,0)),0)</f>
        <v>0</v>
      </c>
      <c r="T113" s="116">
        <f>_xlfn.IFNA(INDEX('Inputs - Allowed'!$AI$8:$AT$250,MATCH('PCD non-delivery'!$A113,'Inputs - Allowed'!$A$8:$A$250,0),MATCH('PCD non-delivery'!T$6,'Inputs - Allowed'!$AI$6:$AT$6,0)),0)</f>
        <v>0</v>
      </c>
      <c r="U113" s="116">
        <f>_xlfn.IFNA(INDEX('Inputs - Allowed'!$AI$8:$AT$250,MATCH('PCD non-delivery'!$A113,'Inputs - Allowed'!$A$8:$A$250,0),MATCH('PCD non-delivery'!U$6,'Inputs - Allowed'!$AI$6:$AT$6,0)),0)</f>
        <v>0</v>
      </c>
      <c r="V113" s="116">
        <f>_xlfn.IFNA(INDEX('Inputs - Allowed'!$AI$8:$AT$250,MATCH('PCD non-delivery'!$A113,'Inputs - Allowed'!$A$8:$A$250,0),MATCH('PCD non-delivery'!V$6,'Inputs - Allowed'!$AI$6:$AT$6,0)),0)</f>
        <v>0</v>
      </c>
      <c r="W113" s="116">
        <f>_xlfn.IFNA(INDEX('Inputs - Allowed'!$AI$8:$AT$250,MATCH('PCD non-delivery'!$A113,'Inputs - Allowed'!$A$8:$A$250,0),MATCH('PCD non-delivery'!W$6,'Inputs - Allowed'!$AI$6:$AT$6,0)),0)</f>
        <v>0</v>
      </c>
      <c r="X113" s="116">
        <f>_xlfn.IFNA(INDEX('Inputs - Allowed'!$AI$8:$AT$250,MATCH('PCD non-delivery'!$A113,'Inputs - Allowed'!$A$8:$A$250,0),MATCH('PCD non-delivery'!X$6,'Inputs - Allowed'!$AI$6:$AT$6,0)),0)</f>
        <v>0</v>
      </c>
      <c r="Z113" s="76"/>
      <c r="AA113" s="76"/>
      <c r="AB113" s="116">
        <f t="shared" si="6"/>
        <v>0</v>
      </c>
      <c r="AC113" s="116">
        <f t="shared" si="7"/>
        <v>0</v>
      </c>
      <c r="AD113" s="116">
        <f t="shared" si="8"/>
        <v>0</v>
      </c>
      <c r="AE113" s="116">
        <f t="shared" si="9"/>
        <v>0</v>
      </c>
      <c r="AF113" s="116">
        <f t="shared" si="10"/>
        <v>0</v>
      </c>
      <c r="AG113" s="76"/>
      <c r="AH113" s="76"/>
      <c r="AI113" s="76"/>
      <c r="AJ113" s="76"/>
      <c r="AK113" s="76"/>
    </row>
    <row r="114" spans="1:37">
      <c r="A114" s="6"/>
      <c r="B114" s="36"/>
      <c r="C114" s="36"/>
      <c r="D114" s="36"/>
      <c r="E114" s="36">
        <f>_xlfn.IFNA(INDEX('Inputs - Allowed'!$B$8:$AH$250,MATCH('PCD non-delivery'!$A114,'Inputs - Allowed'!$A$8:$A$250,0),MATCH('PCD non-delivery'!E$6,'Inputs - Allowed'!$B$6:$AY$6,0)),0)</f>
        <v>0</v>
      </c>
      <c r="F114" s="36">
        <f>_xlfn.IFNA(INDEX('Inputs - Allowed'!$B$8:$AH$250,MATCH('PCD non-delivery'!$A114,'Inputs - Allowed'!$A$8:$A$250,0),MATCH('PCD non-delivery'!F$6,'Inputs - Allowed'!$B$6:$AY$6,0)),0)</f>
        <v>0</v>
      </c>
      <c r="G114" s="36">
        <f>_xlfn.IFNA(INDEX('Inputs - Allowed'!$B$8:$AH$250,MATCH('PCD non-delivery'!$A114,'Inputs - Allowed'!$A$8:$A$250,0),MATCH('PCD non-delivery'!G$6,'Inputs - Allowed'!$B$6:$AY$6,0)),0)</f>
        <v>0</v>
      </c>
      <c r="H114" s="36">
        <f>_xlfn.IFNA(INDEX('Inputs - Allowed'!$B$8:$AH$250,MATCH('PCD non-delivery'!$A114,'Inputs - Allowed'!$A$8:$A$250,0),MATCH('PCD non-delivery'!H$6,'Inputs - Allowed'!$B$6:$AY$6,0)),0)</f>
        <v>0</v>
      </c>
      <c r="I114" s="36">
        <f>_xlfn.IFNA(INDEX('Inputs - Allowed'!$B$8:$AH$250,MATCH('PCD non-delivery'!$A114,'Inputs - Allowed'!$A$8:$A$250,0),MATCH('PCD non-delivery'!I$6,'Inputs - Allowed'!$B$6:$AY$6,0)),0)</f>
        <v>0</v>
      </c>
      <c r="J114" s="65">
        <f>IF(I114="N",0,_xlfn.IFNA(INDEX('Inputs - Allowed'!$B$8:$AH$250,MATCH('PCD non-delivery'!$A114,'Inputs - Allowed'!$A$8:$A$250,0),MATCH('PCD non-delivery'!J$6,'Inputs - Allowed'!$B$6:$AY$6,0)),0))</f>
        <v>0</v>
      </c>
      <c r="K114" s="36">
        <f>_xlfn.IFNA(INDEX('Inputs - Actual'!$I$8:$O$158,MATCH($A114,'Inputs - Actual'!$A$8:$A$158,0),MATCH(K$6,'Inputs - Actual'!$I$6:$O$6,0))-INDEX('Inputs - Allowed'!$V$8:$AB$158,MATCH($A114,'Inputs - Allowed'!$A$8:$A$158,0),MATCH(K$6,'Inputs - Allowed'!$V$6:$AB$6,0)),0)</f>
        <v>0</v>
      </c>
      <c r="L114" s="59">
        <f>IF('Inputs - Allowed'!I114="Y", 0, IF(I114="Y",MIN(0,K114),MIN(0,K114*J114*10^-6)))</f>
        <v>0</v>
      </c>
      <c r="M114" s="116">
        <f>_xlfn.IFNA(INDEX('Inputs - Allowed'!$AI$8:$AT$250,MATCH('PCD non-delivery'!$A114,'Inputs - Allowed'!$A$8:$A$250,0),MATCH('PCD non-delivery'!M$6,'Inputs - Allowed'!$AI$6:$AT$6,0)),0)</f>
        <v>0</v>
      </c>
      <c r="N114" s="116">
        <f>_xlfn.IFNA(INDEX('Inputs - Allowed'!$AI$8:$AT$250,MATCH('PCD non-delivery'!$A114,'Inputs - Allowed'!$A$8:$A$250,0),MATCH('PCD non-delivery'!N$6,'Inputs - Allowed'!$AI$6:$AT$6,0)),0)</f>
        <v>0</v>
      </c>
      <c r="O114" s="116">
        <f>_xlfn.IFNA(INDEX('Inputs - Allowed'!$AI$8:$AT$250,MATCH('PCD non-delivery'!$A114,'Inputs - Allowed'!$A$8:$A$250,0),MATCH('PCD non-delivery'!O$6,'Inputs - Allowed'!$AI$6:$AT$6,0)),0)</f>
        <v>0</v>
      </c>
      <c r="P114" s="116">
        <f>_xlfn.IFNA(INDEX('Inputs - Allowed'!$AI$8:$AT$250,MATCH('PCD non-delivery'!$A114,'Inputs - Allowed'!$A$8:$A$250,0),MATCH('PCD non-delivery'!P$6,'Inputs - Allowed'!$AI$6:$AT$6,0)),0)</f>
        <v>0</v>
      </c>
      <c r="Q114" s="116">
        <f>_xlfn.IFNA(INDEX('Inputs - Allowed'!$AI$8:$AT$250,MATCH('PCD non-delivery'!$A114,'Inputs - Allowed'!$A$8:$A$250,0),MATCH('PCD non-delivery'!Q$6,'Inputs - Allowed'!$AI$6:$AT$6,0)),0)</f>
        <v>0</v>
      </c>
      <c r="R114" s="116">
        <f>_xlfn.IFNA(INDEX('Inputs - Allowed'!$AI$8:$AT$250,MATCH('PCD non-delivery'!$A114,'Inputs - Allowed'!$A$8:$A$250,0),MATCH('PCD non-delivery'!R$6,'Inputs - Allowed'!$AI$6:$AT$6,0)),0)</f>
        <v>0</v>
      </c>
      <c r="S114" s="116">
        <f>_xlfn.IFNA(INDEX('Inputs - Allowed'!$AI$8:$AT$250,MATCH('PCD non-delivery'!$A114,'Inputs - Allowed'!$A$8:$A$250,0),MATCH('PCD non-delivery'!S$6,'Inputs - Allowed'!$AI$6:$AT$6,0)),0)</f>
        <v>0</v>
      </c>
      <c r="T114" s="116">
        <f>_xlfn.IFNA(INDEX('Inputs - Allowed'!$AI$8:$AT$250,MATCH('PCD non-delivery'!$A114,'Inputs - Allowed'!$A$8:$A$250,0),MATCH('PCD non-delivery'!T$6,'Inputs - Allowed'!$AI$6:$AT$6,0)),0)</f>
        <v>0</v>
      </c>
      <c r="U114" s="116">
        <f>_xlfn.IFNA(INDEX('Inputs - Allowed'!$AI$8:$AT$250,MATCH('PCD non-delivery'!$A114,'Inputs - Allowed'!$A$8:$A$250,0),MATCH('PCD non-delivery'!U$6,'Inputs - Allowed'!$AI$6:$AT$6,0)),0)</f>
        <v>0</v>
      </c>
      <c r="V114" s="116">
        <f>_xlfn.IFNA(INDEX('Inputs - Allowed'!$AI$8:$AT$250,MATCH('PCD non-delivery'!$A114,'Inputs - Allowed'!$A$8:$A$250,0),MATCH('PCD non-delivery'!V$6,'Inputs - Allowed'!$AI$6:$AT$6,0)),0)</f>
        <v>0</v>
      </c>
      <c r="W114" s="116">
        <f>_xlfn.IFNA(INDEX('Inputs - Allowed'!$AI$8:$AT$250,MATCH('PCD non-delivery'!$A114,'Inputs - Allowed'!$A$8:$A$250,0),MATCH('PCD non-delivery'!W$6,'Inputs - Allowed'!$AI$6:$AT$6,0)),0)</f>
        <v>0</v>
      </c>
      <c r="X114" s="116">
        <f>_xlfn.IFNA(INDEX('Inputs - Allowed'!$AI$8:$AT$250,MATCH('PCD non-delivery'!$A114,'Inputs - Allowed'!$A$8:$A$250,0),MATCH('PCD non-delivery'!X$6,'Inputs - Allowed'!$AI$6:$AT$6,0)),0)</f>
        <v>0</v>
      </c>
      <c r="Z114" s="76"/>
      <c r="AA114" s="76"/>
      <c r="AB114" s="116">
        <f t="shared" si="6"/>
        <v>0</v>
      </c>
      <c r="AC114" s="116">
        <f t="shared" si="7"/>
        <v>0</v>
      </c>
      <c r="AD114" s="116">
        <f t="shared" si="8"/>
        <v>0</v>
      </c>
      <c r="AE114" s="116">
        <f t="shared" si="9"/>
        <v>0</v>
      </c>
      <c r="AF114" s="116">
        <f t="shared" si="10"/>
        <v>0</v>
      </c>
      <c r="AG114" s="76"/>
      <c r="AH114" s="76"/>
      <c r="AI114" s="76"/>
      <c r="AJ114" s="76"/>
      <c r="AK114" s="76"/>
    </row>
    <row r="115" spans="1:37">
      <c r="A115" s="6"/>
      <c r="B115" s="36"/>
      <c r="C115" s="36"/>
      <c r="D115" s="36"/>
      <c r="E115" s="36">
        <f>_xlfn.IFNA(INDEX('Inputs - Allowed'!$B$8:$AH$250,MATCH('PCD non-delivery'!$A115,'Inputs - Allowed'!$A$8:$A$250,0),MATCH('PCD non-delivery'!E$6,'Inputs - Allowed'!$B$6:$AY$6,0)),0)</f>
        <v>0</v>
      </c>
      <c r="F115" s="36">
        <f>_xlfn.IFNA(INDEX('Inputs - Allowed'!$B$8:$AH$250,MATCH('PCD non-delivery'!$A115,'Inputs - Allowed'!$A$8:$A$250,0),MATCH('PCD non-delivery'!F$6,'Inputs - Allowed'!$B$6:$AY$6,0)),0)</f>
        <v>0</v>
      </c>
      <c r="G115" s="36">
        <f>_xlfn.IFNA(INDEX('Inputs - Allowed'!$B$8:$AH$250,MATCH('PCD non-delivery'!$A115,'Inputs - Allowed'!$A$8:$A$250,0),MATCH('PCD non-delivery'!G$6,'Inputs - Allowed'!$B$6:$AY$6,0)),0)</f>
        <v>0</v>
      </c>
      <c r="H115" s="36">
        <f>_xlfn.IFNA(INDEX('Inputs - Allowed'!$B$8:$AH$250,MATCH('PCD non-delivery'!$A115,'Inputs - Allowed'!$A$8:$A$250,0),MATCH('PCD non-delivery'!H$6,'Inputs - Allowed'!$B$6:$AY$6,0)),0)</f>
        <v>0</v>
      </c>
      <c r="I115" s="36">
        <f>_xlfn.IFNA(INDEX('Inputs - Allowed'!$B$8:$AH$250,MATCH('PCD non-delivery'!$A115,'Inputs - Allowed'!$A$8:$A$250,0),MATCH('PCD non-delivery'!I$6,'Inputs - Allowed'!$B$6:$AY$6,0)),0)</f>
        <v>0</v>
      </c>
      <c r="J115" s="65">
        <f>IF(I115="N",0,_xlfn.IFNA(INDEX('Inputs - Allowed'!$B$8:$AH$250,MATCH('PCD non-delivery'!$A115,'Inputs - Allowed'!$A$8:$A$250,0),MATCH('PCD non-delivery'!J$6,'Inputs - Allowed'!$B$6:$AY$6,0)),0))</f>
        <v>0</v>
      </c>
      <c r="K115" s="36">
        <f>_xlfn.IFNA(INDEX('Inputs - Actual'!$I$8:$O$158,MATCH($A115,'Inputs - Actual'!$A$8:$A$158,0),MATCH(K$6,'Inputs - Actual'!$I$6:$O$6,0))-INDEX('Inputs - Allowed'!$V$8:$AB$158,MATCH($A115,'Inputs - Allowed'!$A$8:$A$158,0),MATCH(K$6,'Inputs - Allowed'!$V$6:$AB$6,0)),0)</f>
        <v>0</v>
      </c>
      <c r="L115" s="59">
        <f>IF('Inputs - Allowed'!I115="Y", 0, IF(I115="Y",MIN(0,K115),MIN(0,K115*J115*10^-6)))</f>
        <v>0</v>
      </c>
      <c r="M115" s="116">
        <f>_xlfn.IFNA(INDEX('Inputs - Allowed'!$AI$8:$AT$250,MATCH('PCD non-delivery'!$A115,'Inputs - Allowed'!$A$8:$A$250,0),MATCH('PCD non-delivery'!M$6,'Inputs - Allowed'!$AI$6:$AT$6,0)),0)</f>
        <v>0</v>
      </c>
      <c r="N115" s="116">
        <f>_xlfn.IFNA(INDEX('Inputs - Allowed'!$AI$8:$AT$250,MATCH('PCD non-delivery'!$A115,'Inputs - Allowed'!$A$8:$A$250,0),MATCH('PCD non-delivery'!N$6,'Inputs - Allowed'!$AI$6:$AT$6,0)),0)</f>
        <v>0</v>
      </c>
      <c r="O115" s="116">
        <f>_xlfn.IFNA(INDEX('Inputs - Allowed'!$AI$8:$AT$250,MATCH('PCD non-delivery'!$A115,'Inputs - Allowed'!$A$8:$A$250,0),MATCH('PCD non-delivery'!O$6,'Inputs - Allowed'!$AI$6:$AT$6,0)),0)</f>
        <v>0</v>
      </c>
      <c r="P115" s="116">
        <f>_xlfn.IFNA(INDEX('Inputs - Allowed'!$AI$8:$AT$250,MATCH('PCD non-delivery'!$A115,'Inputs - Allowed'!$A$8:$A$250,0),MATCH('PCD non-delivery'!P$6,'Inputs - Allowed'!$AI$6:$AT$6,0)),0)</f>
        <v>0</v>
      </c>
      <c r="Q115" s="116">
        <f>_xlfn.IFNA(INDEX('Inputs - Allowed'!$AI$8:$AT$250,MATCH('PCD non-delivery'!$A115,'Inputs - Allowed'!$A$8:$A$250,0),MATCH('PCD non-delivery'!Q$6,'Inputs - Allowed'!$AI$6:$AT$6,0)),0)</f>
        <v>0</v>
      </c>
      <c r="R115" s="116">
        <f>_xlfn.IFNA(INDEX('Inputs - Allowed'!$AI$8:$AT$250,MATCH('PCD non-delivery'!$A115,'Inputs - Allowed'!$A$8:$A$250,0),MATCH('PCD non-delivery'!R$6,'Inputs - Allowed'!$AI$6:$AT$6,0)),0)</f>
        <v>0</v>
      </c>
      <c r="S115" s="116">
        <f>_xlfn.IFNA(INDEX('Inputs - Allowed'!$AI$8:$AT$250,MATCH('PCD non-delivery'!$A115,'Inputs - Allowed'!$A$8:$A$250,0),MATCH('PCD non-delivery'!S$6,'Inputs - Allowed'!$AI$6:$AT$6,0)),0)</f>
        <v>0</v>
      </c>
      <c r="T115" s="116">
        <f>_xlfn.IFNA(INDEX('Inputs - Allowed'!$AI$8:$AT$250,MATCH('PCD non-delivery'!$A115,'Inputs - Allowed'!$A$8:$A$250,0),MATCH('PCD non-delivery'!T$6,'Inputs - Allowed'!$AI$6:$AT$6,0)),0)</f>
        <v>0</v>
      </c>
      <c r="U115" s="116">
        <f>_xlfn.IFNA(INDEX('Inputs - Allowed'!$AI$8:$AT$250,MATCH('PCD non-delivery'!$A115,'Inputs - Allowed'!$A$8:$A$250,0),MATCH('PCD non-delivery'!U$6,'Inputs - Allowed'!$AI$6:$AT$6,0)),0)</f>
        <v>0</v>
      </c>
      <c r="V115" s="116">
        <f>_xlfn.IFNA(INDEX('Inputs - Allowed'!$AI$8:$AT$250,MATCH('PCD non-delivery'!$A115,'Inputs - Allowed'!$A$8:$A$250,0),MATCH('PCD non-delivery'!V$6,'Inputs - Allowed'!$AI$6:$AT$6,0)),0)</f>
        <v>0</v>
      </c>
      <c r="W115" s="116">
        <f>_xlfn.IFNA(INDEX('Inputs - Allowed'!$AI$8:$AT$250,MATCH('PCD non-delivery'!$A115,'Inputs - Allowed'!$A$8:$A$250,0),MATCH('PCD non-delivery'!W$6,'Inputs - Allowed'!$AI$6:$AT$6,0)),0)</f>
        <v>0</v>
      </c>
      <c r="X115" s="116">
        <f>_xlfn.IFNA(INDEX('Inputs - Allowed'!$AI$8:$AT$250,MATCH('PCD non-delivery'!$A115,'Inputs - Allowed'!$A$8:$A$250,0),MATCH('PCD non-delivery'!X$6,'Inputs - Allowed'!$AI$6:$AT$6,0)),0)</f>
        <v>0</v>
      </c>
      <c r="Z115" s="76"/>
      <c r="AA115" s="76"/>
      <c r="AB115" s="116">
        <f t="shared" si="6"/>
        <v>0</v>
      </c>
      <c r="AC115" s="116">
        <f t="shared" si="7"/>
        <v>0</v>
      </c>
      <c r="AD115" s="116">
        <f t="shared" si="8"/>
        <v>0</v>
      </c>
      <c r="AE115" s="116">
        <f t="shared" si="9"/>
        <v>0</v>
      </c>
      <c r="AF115" s="116">
        <f t="shared" si="10"/>
        <v>0</v>
      </c>
      <c r="AG115" s="76"/>
      <c r="AH115" s="76"/>
      <c r="AI115" s="76"/>
      <c r="AJ115" s="76"/>
      <c r="AK115" s="76"/>
    </row>
    <row r="116" spans="1:37">
      <c r="A116" s="6"/>
      <c r="B116" s="36"/>
      <c r="C116" s="36"/>
      <c r="D116" s="36"/>
      <c r="E116" s="36">
        <f>_xlfn.IFNA(INDEX('Inputs - Allowed'!$B$8:$AH$250,MATCH('PCD non-delivery'!$A116,'Inputs - Allowed'!$A$8:$A$250,0),MATCH('PCD non-delivery'!E$6,'Inputs - Allowed'!$B$6:$AY$6,0)),0)</f>
        <v>0</v>
      </c>
      <c r="F116" s="36">
        <f>_xlfn.IFNA(INDEX('Inputs - Allowed'!$B$8:$AH$250,MATCH('PCD non-delivery'!$A116,'Inputs - Allowed'!$A$8:$A$250,0),MATCH('PCD non-delivery'!F$6,'Inputs - Allowed'!$B$6:$AY$6,0)),0)</f>
        <v>0</v>
      </c>
      <c r="G116" s="36">
        <f>_xlfn.IFNA(INDEX('Inputs - Allowed'!$B$8:$AH$250,MATCH('PCD non-delivery'!$A116,'Inputs - Allowed'!$A$8:$A$250,0),MATCH('PCD non-delivery'!G$6,'Inputs - Allowed'!$B$6:$AY$6,0)),0)</f>
        <v>0</v>
      </c>
      <c r="H116" s="36">
        <f>_xlfn.IFNA(INDEX('Inputs - Allowed'!$B$8:$AH$250,MATCH('PCD non-delivery'!$A116,'Inputs - Allowed'!$A$8:$A$250,0),MATCH('PCD non-delivery'!H$6,'Inputs - Allowed'!$B$6:$AY$6,0)),0)</f>
        <v>0</v>
      </c>
      <c r="I116" s="36">
        <f>_xlfn.IFNA(INDEX('Inputs - Allowed'!$B$8:$AH$250,MATCH('PCD non-delivery'!$A116,'Inputs - Allowed'!$A$8:$A$250,0),MATCH('PCD non-delivery'!I$6,'Inputs - Allowed'!$B$6:$AY$6,0)),0)</f>
        <v>0</v>
      </c>
      <c r="J116" s="65">
        <f>IF(I116="N",0,_xlfn.IFNA(INDEX('Inputs - Allowed'!$B$8:$AH$250,MATCH('PCD non-delivery'!$A116,'Inputs - Allowed'!$A$8:$A$250,0),MATCH('PCD non-delivery'!J$6,'Inputs - Allowed'!$B$6:$AY$6,0)),0))</f>
        <v>0</v>
      </c>
      <c r="K116" s="36">
        <f>_xlfn.IFNA(INDEX('Inputs - Actual'!$I$8:$O$158,MATCH($A116,'Inputs - Actual'!$A$8:$A$158,0),MATCH(K$6,'Inputs - Actual'!$I$6:$O$6,0))-INDEX('Inputs - Allowed'!$V$8:$AB$158,MATCH($A116,'Inputs - Allowed'!$A$8:$A$158,0),MATCH(K$6,'Inputs - Allowed'!$V$6:$AB$6,0)),0)</f>
        <v>0</v>
      </c>
      <c r="L116" s="59">
        <f>IF('Inputs - Allowed'!I116="Y", 0, IF(I116="Y",MIN(0,K116),MIN(0,K116*J116*10^-6)))</f>
        <v>0</v>
      </c>
      <c r="M116" s="116">
        <f>_xlfn.IFNA(INDEX('Inputs - Allowed'!$AI$8:$AT$250,MATCH('PCD non-delivery'!$A116,'Inputs - Allowed'!$A$8:$A$250,0),MATCH('PCD non-delivery'!M$6,'Inputs - Allowed'!$AI$6:$AT$6,0)),0)</f>
        <v>0</v>
      </c>
      <c r="N116" s="116">
        <f>_xlfn.IFNA(INDEX('Inputs - Allowed'!$AI$8:$AT$250,MATCH('PCD non-delivery'!$A116,'Inputs - Allowed'!$A$8:$A$250,0),MATCH('PCD non-delivery'!N$6,'Inputs - Allowed'!$AI$6:$AT$6,0)),0)</f>
        <v>0</v>
      </c>
      <c r="O116" s="116">
        <f>_xlfn.IFNA(INDEX('Inputs - Allowed'!$AI$8:$AT$250,MATCH('PCD non-delivery'!$A116,'Inputs - Allowed'!$A$8:$A$250,0),MATCH('PCD non-delivery'!O$6,'Inputs - Allowed'!$AI$6:$AT$6,0)),0)</f>
        <v>0</v>
      </c>
      <c r="P116" s="116">
        <f>_xlfn.IFNA(INDEX('Inputs - Allowed'!$AI$8:$AT$250,MATCH('PCD non-delivery'!$A116,'Inputs - Allowed'!$A$8:$A$250,0),MATCH('PCD non-delivery'!P$6,'Inputs - Allowed'!$AI$6:$AT$6,0)),0)</f>
        <v>0</v>
      </c>
      <c r="Q116" s="116">
        <f>_xlfn.IFNA(INDEX('Inputs - Allowed'!$AI$8:$AT$250,MATCH('PCD non-delivery'!$A116,'Inputs - Allowed'!$A$8:$A$250,0),MATCH('PCD non-delivery'!Q$6,'Inputs - Allowed'!$AI$6:$AT$6,0)),0)</f>
        <v>0</v>
      </c>
      <c r="R116" s="116">
        <f>_xlfn.IFNA(INDEX('Inputs - Allowed'!$AI$8:$AT$250,MATCH('PCD non-delivery'!$A116,'Inputs - Allowed'!$A$8:$A$250,0),MATCH('PCD non-delivery'!R$6,'Inputs - Allowed'!$AI$6:$AT$6,0)),0)</f>
        <v>0</v>
      </c>
      <c r="S116" s="116">
        <f>_xlfn.IFNA(INDEX('Inputs - Allowed'!$AI$8:$AT$250,MATCH('PCD non-delivery'!$A116,'Inputs - Allowed'!$A$8:$A$250,0),MATCH('PCD non-delivery'!S$6,'Inputs - Allowed'!$AI$6:$AT$6,0)),0)</f>
        <v>0</v>
      </c>
      <c r="T116" s="116">
        <f>_xlfn.IFNA(INDEX('Inputs - Allowed'!$AI$8:$AT$250,MATCH('PCD non-delivery'!$A116,'Inputs - Allowed'!$A$8:$A$250,0),MATCH('PCD non-delivery'!T$6,'Inputs - Allowed'!$AI$6:$AT$6,0)),0)</f>
        <v>0</v>
      </c>
      <c r="U116" s="116">
        <f>_xlfn.IFNA(INDEX('Inputs - Allowed'!$AI$8:$AT$250,MATCH('PCD non-delivery'!$A116,'Inputs - Allowed'!$A$8:$A$250,0),MATCH('PCD non-delivery'!U$6,'Inputs - Allowed'!$AI$6:$AT$6,0)),0)</f>
        <v>0</v>
      </c>
      <c r="V116" s="116">
        <f>_xlfn.IFNA(INDEX('Inputs - Allowed'!$AI$8:$AT$250,MATCH('PCD non-delivery'!$A116,'Inputs - Allowed'!$A$8:$A$250,0),MATCH('PCD non-delivery'!V$6,'Inputs - Allowed'!$AI$6:$AT$6,0)),0)</f>
        <v>0</v>
      </c>
      <c r="W116" s="116">
        <f>_xlfn.IFNA(INDEX('Inputs - Allowed'!$AI$8:$AT$250,MATCH('PCD non-delivery'!$A116,'Inputs - Allowed'!$A$8:$A$250,0),MATCH('PCD non-delivery'!W$6,'Inputs - Allowed'!$AI$6:$AT$6,0)),0)</f>
        <v>0</v>
      </c>
      <c r="X116" s="116">
        <f>_xlfn.IFNA(INDEX('Inputs - Allowed'!$AI$8:$AT$250,MATCH('PCD non-delivery'!$A116,'Inputs - Allowed'!$A$8:$A$250,0),MATCH('PCD non-delivery'!X$6,'Inputs - Allowed'!$AI$6:$AT$6,0)),0)</f>
        <v>0</v>
      </c>
      <c r="Z116" s="76"/>
      <c r="AA116" s="76"/>
      <c r="AB116" s="116">
        <f t="shared" si="6"/>
        <v>0</v>
      </c>
      <c r="AC116" s="116">
        <f t="shared" si="7"/>
        <v>0</v>
      </c>
      <c r="AD116" s="116">
        <f t="shared" si="8"/>
        <v>0</v>
      </c>
      <c r="AE116" s="116">
        <f t="shared" si="9"/>
        <v>0</v>
      </c>
      <c r="AF116" s="116">
        <f t="shared" si="10"/>
        <v>0</v>
      </c>
      <c r="AG116" s="76"/>
      <c r="AH116" s="76"/>
      <c r="AI116" s="76"/>
      <c r="AJ116" s="76"/>
      <c r="AK116" s="76"/>
    </row>
    <row r="117" spans="1:37">
      <c r="A117" s="6"/>
      <c r="B117" s="36"/>
      <c r="C117" s="36"/>
      <c r="D117" s="36"/>
      <c r="E117" s="36">
        <f>_xlfn.IFNA(INDEX('Inputs - Allowed'!$B$8:$AH$250,MATCH('PCD non-delivery'!$A117,'Inputs - Allowed'!$A$8:$A$250,0),MATCH('PCD non-delivery'!E$6,'Inputs - Allowed'!$B$6:$AY$6,0)),0)</f>
        <v>0</v>
      </c>
      <c r="F117" s="36">
        <f>_xlfn.IFNA(INDEX('Inputs - Allowed'!$B$8:$AH$250,MATCH('PCD non-delivery'!$A117,'Inputs - Allowed'!$A$8:$A$250,0),MATCH('PCD non-delivery'!F$6,'Inputs - Allowed'!$B$6:$AY$6,0)),0)</f>
        <v>0</v>
      </c>
      <c r="G117" s="36">
        <f>_xlfn.IFNA(INDEX('Inputs - Allowed'!$B$8:$AH$250,MATCH('PCD non-delivery'!$A117,'Inputs - Allowed'!$A$8:$A$250,0),MATCH('PCD non-delivery'!G$6,'Inputs - Allowed'!$B$6:$AY$6,0)),0)</f>
        <v>0</v>
      </c>
      <c r="H117" s="36">
        <f>_xlfn.IFNA(INDEX('Inputs - Allowed'!$B$8:$AH$250,MATCH('PCD non-delivery'!$A117,'Inputs - Allowed'!$A$8:$A$250,0),MATCH('PCD non-delivery'!H$6,'Inputs - Allowed'!$B$6:$AY$6,0)),0)</f>
        <v>0</v>
      </c>
      <c r="I117" s="36">
        <f>_xlfn.IFNA(INDEX('Inputs - Allowed'!$B$8:$AH$250,MATCH('PCD non-delivery'!$A117,'Inputs - Allowed'!$A$8:$A$250,0),MATCH('PCD non-delivery'!I$6,'Inputs - Allowed'!$B$6:$AY$6,0)),0)</f>
        <v>0</v>
      </c>
      <c r="J117" s="65">
        <f>IF(I117="N",0,_xlfn.IFNA(INDEX('Inputs - Allowed'!$B$8:$AH$250,MATCH('PCD non-delivery'!$A117,'Inputs - Allowed'!$A$8:$A$250,0),MATCH('PCD non-delivery'!J$6,'Inputs - Allowed'!$B$6:$AY$6,0)),0))</f>
        <v>0</v>
      </c>
      <c r="K117" s="36">
        <f>_xlfn.IFNA(INDEX('Inputs - Actual'!$I$8:$O$158,MATCH($A117,'Inputs - Actual'!$A$8:$A$158,0),MATCH(K$6,'Inputs - Actual'!$I$6:$O$6,0))-INDEX('Inputs - Allowed'!$V$8:$AB$158,MATCH($A117,'Inputs - Allowed'!$A$8:$A$158,0),MATCH(K$6,'Inputs - Allowed'!$V$6:$AB$6,0)),0)</f>
        <v>0</v>
      </c>
      <c r="L117" s="59">
        <f>IF('Inputs - Allowed'!I117="Y", 0, IF(I117="Y",MIN(0,K117),MIN(0,K117*J117*10^-6)))</f>
        <v>0</v>
      </c>
      <c r="M117" s="116">
        <f>_xlfn.IFNA(INDEX('Inputs - Allowed'!$AI$8:$AT$250,MATCH('PCD non-delivery'!$A117,'Inputs - Allowed'!$A$8:$A$250,0),MATCH('PCD non-delivery'!M$6,'Inputs - Allowed'!$AI$6:$AT$6,0)),0)</f>
        <v>0</v>
      </c>
      <c r="N117" s="116">
        <f>_xlfn.IFNA(INDEX('Inputs - Allowed'!$AI$8:$AT$250,MATCH('PCD non-delivery'!$A117,'Inputs - Allowed'!$A$8:$A$250,0),MATCH('PCD non-delivery'!N$6,'Inputs - Allowed'!$AI$6:$AT$6,0)),0)</f>
        <v>0</v>
      </c>
      <c r="O117" s="116">
        <f>_xlfn.IFNA(INDEX('Inputs - Allowed'!$AI$8:$AT$250,MATCH('PCD non-delivery'!$A117,'Inputs - Allowed'!$A$8:$A$250,0),MATCH('PCD non-delivery'!O$6,'Inputs - Allowed'!$AI$6:$AT$6,0)),0)</f>
        <v>0</v>
      </c>
      <c r="P117" s="116">
        <f>_xlfn.IFNA(INDEX('Inputs - Allowed'!$AI$8:$AT$250,MATCH('PCD non-delivery'!$A117,'Inputs - Allowed'!$A$8:$A$250,0),MATCH('PCD non-delivery'!P$6,'Inputs - Allowed'!$AI$6:$AT$6,0)),0)</f>
        <v>0</v>
      </c>
      <c r="Q117" s="116">
        <f>_xlfn.IFNA(INDEX('Inputs - Allowed'!$AI$8:$AT$250,MATCH('PCD non-delivery'!$A117,'Inputs - Allowed'!$A$8:$A$250,0),MATCH('PCD non-delivery'!Q$6,'Inputs - Allowed'!$AI$6:$AT$6,0)),0)</f>
        <v>0</v>
      </c>
      <c r="R117" s="116">
        <f>_xlfn.IFNA(INDEX('Inputs - Allowed'!$AI$8:$AT$250,MATCH('PCD non-delivery'!$A117,'Inputs - Allowed'!$A$8:$A$250,0),MATCH('PCD non-delivery'!R$6,'Inputs - Allowed'!$AI$6:$AT$6,0)),0)</f>
        <v>0</v>
      </c>
      <c r="S117" s="116">
        <f>_xlfn.IFNA(INDEX('Inputs - Allowed'!$AI$8:$AT$250,MATCH('PCD non-delivery'!$A117,'Inputs - Allowed'!$A$8:$A$250,0),MATCH('PCD non-delivery'!S$6,'Inputs - Allowed'!$AI$6:$AT$6,0)),0)</f>
        <v>0</v>
      </c>
      <c r="T117" s="116">
        <f>_xlfn.IFNA(INDEX('Inputs - Allowed'!$AI$8:$AT$250,MATCH('PCD non-delivery'!$A117,'Inputs - Allowed'!$A$8:$A$250,0),MATCH('PCD non-delivery'!T$6,'Inputs - Allowed'!$AI$6:$AT$6,0)),0)</f>
        <v>0</v>
      </c>
      <c r="U117" s="116">
        <f>_xlfn.IFNA(INDEX('Inputs - Allowed'!$AI$8:$AT$250,MATCH('PCD non-delivery'!$A117,'Inputs - Allowed'!$A$8:$A$250,0),MATCH('PCD non-delivery'!U$6,'Inputs - Allowed'!$AI$6:$AT$6,0)),0)</f>
        <v>0</v>
      </c>
      <c r="V117" s="116">
        <f>_xlfn.IFNA(INDEX('Inputs - Allowed'!$AI$8:$AT$250,MATCH('PCD non-delivery'!$A117,'Inputs - Allowed'!$A$8:$A$250,0),MATCH('PCD non-delivery'!V$6,'Inputs - Allowed'!$AI$6:$AT$6,0)),0)</f>
        <v>0</v>
      </c>
      <c r="W117" s="116">
        <f>_xlfn.IFNA(INDEX('Inputs - Allowed'!$AI$8:$AT$250,MATCH('PCD non-delivery'!$A117,'Inputs - Allowed'!$A$8:$A$250,0),MATCH('PCD non-delivery'!W$6,'Inputs - Allowed'!$AI$6:$AT$6,0)),0)</f>
        <v>0</v>
      </c>
      <c r="X117" s="116">
        <f>_xlfn.IFNA(INDEX('Inputs - Allowed'!$AI$8:$AT$250,MATCH('PCD non-delivery'!$A117,'Inputs - Allowed'!$A$8:$A$250,0),MATCH('PCD non-delivery'!X$6,'Inputs - Allowed'!$AI$6:$AT$6,0)),0)</f>
        <v>0</v>
      </c>
      <c r="Z117" s="76"/>
      <c r="AA117" s="76"/>
      <c r="AB117" s="116">
        <f t="shared" si="6"/>
        <v>0</v>
      </c>
      <c r="AC117" s="116">
        <f t="shared" si="7"/>
        <v>0</v>
      </c>
      <c r="AD117" s="116">
        <f t="shared" si="8"/>
        <v>0</v>
      </c>
      <c r="AE117" s="116">
        <f t="shared" si="9"/>
        <v>0</v>
      </c>
      <c r="AF117" s="116">
        <f t="shared" si="10"/>
        <v>0</v>
      </c>
      <c r="AG117" s="76"/>
      <c r="AH117" s="76"/>
      <c r="AI117" s="76"/>
      <c r="AJ117" s="76"/>
      <c r="AK117" s="76"/>
    </row>
    <row r="118" spans="1:37">
      <c r="A118" s="6"/>
      <c r="B118" s="36"/>
      <c r="C118" s="36"/>
      <c r="D118" s="36"/>
      <c r="E118" s="36">
        <f>_xlfn.IFNA(INDEX('Inputs - Allowed'!$B$8:$AH$250,MATCH('PCD non-delivery'!$A118,'Inputs - Allowed'!$A$8:$A$250,0),MATCH('PCD non-delivery'!E$6,'Inputs - Allowed'!$B$6:$AY$6,0)),0)</f>
        <v>0</v>
      </c>
      <c r="F118" s="36">
        <f>_xlfn.IFNA(INDEX('Inputs - Allowed'!$B$8:$AH$250,MATCH('PCD non-delivery'!$A118,'Inputs - Allowed'!$A$8:$A$250,0),MATCH('PCD non-delivery'!F$6,'Inputs - Allowed'!$B$6:$AY$6,0)),0)</f>
        <v>0</v>
      </c>
      <c r="G118" s="36">
        <f>_xlfn.IFNA(INDEX('Inputs - Allowed'!$B$8:$AH$250,MATCH('PCD non-delivery'!$A118,'Inputs - Allowed'!$A$8:$A$250,0),MATCH('PCD non-delivery'!G$6,'Inputs - Allowed'!$B$6:$AY$6,0)),0)</f>
        <v>0</v>
      </c>
      <c r="H118" s="36">
        <f>_xlfn.IFNA(INDEX('Inputs - Allowed'!$B$8:$AH$250,MATCH('PCD non-delivery'!$A118,'Inputs - Allowed'!$A$8:$A$250,0),MATCH('PCD non-delivery'!H$6,'Inputs - Allowed'!$B$6:$AY$6,0)),0)</f>
        <v>0</v>
      </c>
      <c r="I118" s="36">
        <f>_xlfn.IFNA(INDEX('Inputs - Allowed'!$B$8:$AH$250,MATCH('PCD non-delivery'!$A118,'Inputs - Allowed'!$A$8:$A$250,0),MATCH('PCD non-delivery'!I$6,'Inputs - Allowed'!$B$6:$AY$6,0)),0)</f>
        <v>0</v>
      </c>
      <c r="J118" s="65">
        <f>IF(I118="N",0,_xlfn.IFNA(INDEX('Inputs - Allowed'!$B$8:$AH$250,MATCH('PCD non-delivery'!$A118,'Inputs - Allowed'!$A$8:$A$250,0),MATCH('PCD non-delivery'!J$6,'Inputs - Allowed'!$B$6:$AY$6,0)),0))</f>
        <v>0</v>
      </c>
      <c r="K118" s="36">
        <f>_xlfn.IFNA(INDEX('Inputs - Actual'!$I$8:$O$158,MATCH($A118,'Inputs - Actual'!$A$8:$A$158,0),MATCH(K$6,'Inputs - Actual'!$I$6:$O$6,0))-INDEX('Inputs - Allowed'!$V$8:$AB$158,MATCH($A118,'Inputs - Allowed'!$A$8:$A$158,0),MATCH(K$6,'Inputs - Allowed'!$V$6:$AB$6,0)),0)</f>
        <v>0</v>
      </c>
      <c r="L118" s="59">
        <f>IF('Inputs - Allowed'!I118="Y", 0, IF(I118="Y",MIN(0,K118),MIN(0,K118*J118*10^-6)))</f>
        <v>0</v>
      </c>
      <c r="M118" s="116">
        <f>_xlfn.IFNA(INDEX('Inputs - Allowed'!$AI$8:$AT$250,MATCH('PCD non-delivery'!$A118,'Inputs - Allowed'!$A$8:$A$250,0),MATCH('PCD non-delivery'!M$6,'Inputs - Allowed'!$AI$6:$AT$6,0)),0)</f>
        <v>0</v>
      </c>
      <c r="N118" s="116">
        <f>_xlfn.IFNA(INDEX('Inputs - Allowed'!$AI$8:$AT$250,MATCH('PCD non-delivery'!$A118,'Inputs - Allowed'!$A$8:$A$250,0),MATCH('PCD non-delivery'!N$6,'Inputs - Allowed'!$AI$6:$AT$6,0)),0)</f>
        <v>0</v>
      </c>
      <c r="O118" s="116">
        <f>_xlfn.IFNA(INDEX('Inputs - Allowed'!$AI$8:$AT$250,MATCH('PCD non-delivery'!$A118,'Inputs - Allowed'!$A$8:$A$250,0),MATCH('PCD non-delivery'!O$6,'Inputs - Allowed'!$AI$6:$AT$6,0)),0)</f>
        <v>0</v>
      </c>
      <c r="P118" s="116">
        <f>_xlfn.IFNA(INDEX('Inputs - Allowed'!$AI$8:$AT$250,MATCH('PCD non-delivery'!$A118,'Inputs - Allowed'!$A$8:$A$250,0),MATCH('PCD non-delivery'!P$6,'Inputs - Allowed'!$AI$6:$AT$6,0)),0)</f>
        <v>0</v>
      </c>
      <c r="Q118" s="116">
        <f>_xlfn.IFNA(INDEX('Inputs - Allowed'!$AI$8:$AT$250,MATCH('PCD non-delivery'!$A118,'Inputs - Allowed'!$A$8:$A$250,0),MATCH('PCD non-delivery'!Q$6,'Inputs - Allowed'!$AI$6:$AT$6,0)),0)</f>
        <v>0</v>
      </c>
      <c r="R118" s="116">
        <f>_xlfn.IFNA(INDEX('Inputs - Allowed'!$AI$8:$AT$250,MATCH('PCD non-delivery'!$A118,'Inputs - Allowed'!$A$8:$A$250,0),MATCH('PCD non-delivery'!R$6,'Inputs - Allowed'!$AI$6:$AT$6,0)),0)</f>
        <v>0</v>
      </c>
      <c r="S118" s="116">
        <f>_xlfn.IFNA(INDEX('Inputs - Allowed'!$AI$8:$AT$250,MATCH('PCD non-delivery'!$A118,'Inputs - Allowed'!$A$8:$A$250,0),MATCH('PCD non-delivery'!S$6,'Inputs - Allowed'!$AI$6:$AT$6,0)),0)</f>
        <v>0</v>
      </c>
      <c r="T118" s="116">
        <f>_xlfn.IFNA(INDEX('Inputs - Allowed'!$AI$8:$AT$250,MATCH('PCD non-delivery'!$A118,'Inputs - Allowed'!$A$8:$A$250,0),MATCH('PCD non-delivery'!T$6,'Inputs - Allowed'!$AI$6:$AT$6,0)),0)</f>
        <v>0</v>
      </c>
      <c r="U118" s="116">
        <f>_xlfn.IFNA(INDEX('Inputs - Allowed'!$AI$8:$AT$250,MATCH('PCD non-delivery'!$A118,'Inputs - Allowed'!$A$8:$A$250,0),MATCH('PCD non-delivery'!U$6,'Inputs - Allowed'!$AI$6:$AT$6,0)),0)</f>
        <v>0</v>
      </c>
      <c r="V118" s="116">
        <f>_xlfn.IFNA(INDEX('Inputs - Allowed'!$AI$8:$AT$250,MATCH('PCD non-delivery'!$A118,'Inputs - Allowed'!$A$8:$A$250,0),MATCH('PCD non-delivery'!V$6,'Inputs - Allowed'!$AI$6:$AT$6,0)),0)</f>
        <v>0</v>
      </c>
      <c r="W118" s="116">
        <f>_xlfn.IFNA(INDEX('Inputs - Allowed'!$AI$8:$AT$250,MATCH('PCD non-delivery'!$A118,'Inputs - Allowed'!$A$8:$A$250,0),MATCH('PCD non-delivery'!W$6,'Inputs - Allowed'!$AI$6:$AT$6,0)),0)</f>
        <v>0</v>
      </c>
      <c r="X118" s="116">
        <f>_xlfn.IFNA(INDEX('Inputs - Allowed'!$AI$8:$AT$250,MATCH('PCD non-delivery'!$A118,'Inputs - Allowed'!$A$8:$A$250,0),MATCH('PCD non-delivery'!X$6,'Inputs - Allowed'!$AI$6:$AT$6,0)),0)</f>
        <v>0</v>
      </c>
      <c r="Z118" s="76"/>
      <c r="AA118" s="76"/>
      <c r="AB118" s="116">
        <f t="shared" si="6"/>
        <v>0</v>
      </c>
      <c r="AC118" s="116">
        <f t="shared" si="7"/>
        <v>0</v>
      </c>
      <c r="AD118" s="116">
        <f t="shared" si="8"/>
        <v>0</v>
      </c>
      <c r="AE118" s="116">
        <f t="shared" si="9"/>
        <v>0</v>
      </c>
      <c r="AF118" s="116">
        <f t="shared" si="10"/>
        <v>0</v>
      </c>
      <c r="AG118" s="76"/>
      <c r="AH118" s="76"/>
      <c r="AI118" s="76"/>
      <c r="AJ118" s="76"/>
      <c r="AK118" s="76"/>
    </row>
    <row r="119" spans="1:37">
      <c r="A119" s="6"/>
      <c r="B119" s="36"/>
      <c r="C119" s="36"/>
      <c r="D119" s="36"/>
      <c r="E119" s="36">
        <f>_xlfn.IFNA(INDEX('Inputs - Allowed'!$B$8:$AH$250,MATCH('PCD non-delivery'!$A119,'Inputs - Allowed'!$A$8:$A$250,0),MATCH('PCD non-delivery'!E$6,'Inputs - Allowed'!$B$6:$AY$6,0)),0)</f>
        <v>0</v>
      </c>
      <c r="F119" s="36">
        <f>_xlfn.IFNA(INDEX('Inputs - Allowed'!$B$8:$AH$250,MATCH('PCD non-delivery'!$A119,'Inputs - Allowed'!$A$8:$A$250,0),MATCH('PCD non-delivery'!F$6,'Inputs - Allowed'!$B$6:$AY$6,0)),0)</f>
        <v>0</v>
      </c>
      <c r="G119" s="36">
        <f>_xlfn.IFNA(INDEX('Inputs - Allowed'!$B$8:$AH$250,MATCH('PCD non-delivery'!$A119,'Inputs - Allowed'!$A$8:$A$250,0),MATCH('PCD non-delivery'!G$6,'Inputs - Allowed'!$B$6:$AY$6,0)),0)</f>
        <v>0</v>
      </c>
      <c r="H119" s="36">
        <f>_xlfn.IFNA(INDEX('Inputs - Allowed'!$B$8:$AH$250,MATCH('PCD non-delivery'!$A119,'Inputs - Allowed'!$A$8:$A$250,0),MATCH('PCD non-delivery'!H$6,'Inputs - Allowed'!$B$6:$AY$6,0)),0)</f>
        <v>0</v>
      </c>
      <c r="I119" s="36">
        <f>_xlfn.IFNA(INDEX('Inputs - Allowed'!$B$8:$AH$250,MATCH('PCD non-delivery'!$A119,'Inputs - Allowed'!$A$8:$A$250,0),MATCH('PCD non-delivery'!I$6,'Inputs - Allowed'!$B$6:$AY$6,0)),0)</f>
        <v>0</v>
      </c>
      <c r="J119" s="65">
        <f>IF(I119="N",0,_xlfn.IFNA(INDEX('Inputs - Allowed'!$B$8:$AH$250,MATCH('PCD non-delivery'!$A119,'Inputs - Allowed'!$A$8:$A$250,0),MATCH('PCD non-delivery'!J$6,'Inputs - Allowed'!$B$6:$AY$6,0)),0))</f>
        <v>0</v>
      </c>
      <c r="K119" s="36">
        <f>_xlfn.IFNA(INDEX('Inputs - Actual'!$I$8:$O$158,MATCH($A119,'Inputs - Actual'!$A$8:$A$158,0),MATCH(K$6,'Inputs - Actual'!$I$6:$O$6,0))-INDEX('Inputs - Allowed'!$V$8:$AB$158,MATCH($A119,'Inputs - Allowed'!$A$8:$A$158,0),MATCH(K$6,'Inputs - Allowed'!$V$6:$AB$6,0)),0)</f>
        <v>0</v>
      </c>
      <c r="L119" s="59">
        <f>IF('Inputs - Allowed'!I119="Y", 0, IF(I119="Y",MIN(0,K119),MIN(0,K119*J119*10^-6)))</f>
        <v>0</v>
      </c>
      <c r="M119" s="116">
        <f>_xlfn.IFNA(INDEX('Inputs - Allowed'!$AI$8:$AT$250,MATCH('PCD non-delivery'!$A119,'Inputs - Allowed'!$A$8:$A$250,0),MATCH('PCD non-delivery'!M$6,'Inputs - Allowed'!$AI$6:$AT$6,0)),0)</f>
        <v>0</v>
      </c>
      <c r="N119" s="116">
        <f>_xlfn.IFNA(INDEX('Inputs - Allowed'!$AI$8:$AT$250,MATCH('PCD non-delivery'!$A119,'Inputs - Allowed'!$A$8:$A$250,0),MATCH('PCD non-delivery'!N$6,'Inputs - Allowed'!$AI$6:$AT$6,0)),0)</f>
        <v>0</v>
      </c>
      <c r="O119" s="116">
        <f>_xlfn.IFNA(INDEX('Inputs - Allowed'!$AI$8:$AT$250,MATCH('PCD non-delivery'!$A119,'Inputs - Allowed'!$A$8:$A$250,0),MATCH('PCD non-delivery'!O$6,'Inputs - Allowed'!$AI$6:$AT$6,0)),0)</f>
        <v>0</v>
      </c>
      <c r="P119" s="116">
        <f>_xlfn.IFNA(INDEX('Inputs - Allowed'!$AI$8:$AT$250,MATCH('PCD non-delivery'!$A119,'Inputs - Allowed'!$A$8:$A$250,0),MATCH('PCD non-delivery'!P$6,'Inputs - Allowed'!$AI$6:$AT$6,0)),0)</f>
        <v>0</v>
      </c>
      <c r="Q119" s="116">
        <f>_xlfn.IFNA(INDEX('Inputs - Allowed'!$AI$8:$AT$250,MATCH('PCD non-delivery'!$A119,'Inputs - Allowed'!$A$8:$A$250,0),MATCH('PCD non-delivery'!Q$6,'Inputs - Allowed'!$AI$6:$AT$6,0)),0)</f>
        <v>0</v>
      </c>
      <c r="R119" s="116">
        <f>_xlfn.IFNA(INDEX('Inputs - Allowed'!$AI$8:$AT$250,MATCH('PCD non-delivery'!$A119,'Inputs - Allowed'!$A$8:$A$250,0),MATCH('PCD non-delivery'!R$6,'Inputs - Allowed'!$AI$6:$AT$6,0)),0)</f>
        <v>0</v>
      </c>
      <c r="S119" s="116">
        <f>_xlfn.IFNA(INDEX('Inputs - Allowed'!$AI$8:$AT$250,MATCH('PCD non-delivery'!$A119,'Inputs - Allowed'!$A$8:$A$250,0),MATCH('PCD non-delivery'!S$6,'Inputs - Allowed'!$AI$6:$AT$6,0)),0)</f>
        <v>0</v>
      </c>
      <c r="T119" s="116">
        <f>_xlfn.IFNA(INDEX('Inputs - Allowed'!$AI$8:$AT$250,MATCH('PCD non-delivery'!$A119,'Inputs - Allowed'!$A$8:$A$250,0),MATCH('PCD non-delivery'!T$6,'Inputs - Allowed'!$AI$6:$AT$6,0)),0)</f>
        <v>0</v>
      </c>
      <c r="U119" s="116">
        <f>_xlfn.IFNA(INDEX('Inputs - Allowed'!$AI$8:$AT$250,MATCH('PCD non-delivery'!$A119,'Inputs - Allowed'!$A$8:$A$250,0),MATCH('PCD non-delivery'!U$6,'Inputs - Allowed'!$AI$6:$AT$6,0)),0)</f>
        <v>0</v>
      </c>
      <c r="V119" s="116">
        <f>_xlfn.IFNA(INDEX('Inputs - Allowed'!$AI$8:$AT$250,MATCH('PCD non-delivery'!$A119,'Inputs - Allowed'!$A$8:$A$250,0),MATCH('PCD non-delivery'!V$6,'Inputs - Allowed'!$AI$6:$AT$6,0)),0)</f>
        <v>0</v>
      </c>
      <c r="W119" s="116">
        <f>_xlfn.IFNA(INDEX('Inputs - Allowed'!$AI$8:$AT$250,MATCH('PCD non-delivery'!$A119,'Inputs - Allowed'!$A$8:$A$250,0),MATCH('PCD non-delivery'!W$6,'Inputs - Allowed'!$AI$6:$AT$6,0)),0)</f>
        <v>0</v>
      </c>
      <c r="X119" s="116">
        <f>_xlfn.IFNA(INDEX('Inputs - Allowed'!$AI$8:$AT$250,MATCH('PCD non-delivery'!$A119,'Inputs - Allowed'!$A$8:$A$250,0),MATCH('PCD non-delivery'!X$6,'Inputs - Allowed'!$AI$6:$AT$6,0)),0)</f>
        <v>0</v>
      </c>
      <c r="Z119" s="76"/>
      <c r="AA119" s="76"/>
      <c r="AB119" s="116">
        <f t="shared" si="6"/>
        <v>0</v>
      </c>
      <c r="AC119" s="116">
        <f t="shared" si="7"/>
        <v>0</v>
      </c>
      <c r="AD119" s="116">
        <f t="shared" si="8"/>
        <v>0</v>
      </c>
      <c r="AE119" s="116">
        <f t="shared" si="9"/>
        <v>0</v>
      </c>
      <c r="AF119" s="116">
        <f t="shared" si="10"/>
        <v>0</v>
      </c>
      <c r="AG119" s="76"/>
      <c r="AH119" s="76"/>
      <c r="AI119" s="76"/>
      <c r="AJ119" s="76"/>
      <c r="AK119" s="76"/>
    </row>
    <row r="120" spans="1:37">
      <c r="A120" s="6"/>
      <c r="B120" s="36"/>
      <c r="C120" s="36"/>
      <c r="D120" s="36"/>
      <c r="E120" s="36">
        <f>_xlfn.IFNA(INDEX('Inputs - Allowed'!$B$8:$AH$250,MATCH('PCD non-delivery'!$A120,'Inputs - Allowed'!$A$8:$A$250,0),MATCH('PCD non-delivery'!E$6,'Inputs - Allowed'!$B$6:$AY$6,0)),0)</f>
        <v>0</v>
      </c>
      <c r="F120" s="36">
        <f>_xlfn.IFNA(INDEX('Inputs - Allowed'!$B$8:$AH$250,MATCH('PCD non-delivery'!$A120,'Inputs - Allowed'!$A$8:$A$250,0),MATCH('PCD non-delivery'!F$6,'Inputs - Allowed'!$B$6:$AY$6,0)),0)</f>
        <v>0</v>
      </c>
      <c r="G120" s="36">
        <f>_xlfn.IFNA(INDEX('Inputs - Allowed'!$B$8:$AH$250,MATCH('PCD non-delivery'!$A120,'Inputs - Allowed'!$A$8:$A$250,0),MATCH('PCD non-delivery'!G$6,'Inputs - Allowed'!$B$6:$AY$6,0)),0)</f>
        <v>0</v>
      </c>
      <c r="H120" s="36">
        <f>_xlfn.IFNA(INDEX('Inputs - Allowed'!$B$8:$AH$250,MATCH('PCD non-delivery'!$A120,'Inputs - Allowed'!$A$8:$A$250,0),MATCH('PCD non-delivery'!H$6,'Inputs - Allowed'!$B$6:$AY$6,0)),0)</f>
        <v>0</v>
      </c>
      <c r="I120" s="36">
        <f>_xlfn.IFNA(INDEX('Inputs - Allowed'!$B$8:$AH$250,MATCH('PCD non-delivery'!$A120,'Inputs - Allowed'!$A$8:$A$250,0),MATCH('PCD non-delivery'!I$6,'Inputs - Allowed'!$B$6:$AY$6,0)),0)</f>
        <v>0</v>
      </c>
      <c r="J120" s="65">
        <f>IF(I120="N",0,_xlfn.IFNA(INDEX('Inputs - Allowed'!$B$8:$AH$250,MATCH('PCD non-delivery'!$A120,'Inputs - Allowed'!$A$8:$A$250,0),MATCH('PCD non-delivery'!J$6,'Inputs - Allowed'!$B$6:$AY$6,0)),0))</f>
        <v>0</v>
      </c>
      <c r="K120" s="36">
        <f>_xlfn.IFNA(INDEX('Inputs - Actual'!$I$8:$O$158,MATCH($A120,'Inputs - Actual'!$A$8:$A$158,0),MATCH(K$6,'Inputs - Actual'!$I$6:$O$6,0))-INDEX('Inputs - Allowed'!$V$8:$AB$158,MATCH($A120,'Inputs - Allowed'!$A$8:$A$158,0),MATCH(K$6,'Inputs - Allowed'!$V$6:$AB$6,0)),0)</f>
        <v>0</v>
      </c>
      <c r="L120" s="59">
        <f>IF('Inputs - Allowed'!I120="Y", 0, IF(I120="Y",MIN(0,K120),MIN(0,K120*J120*10^-6)))</f>
        <v>0</v>
      </c>
      <c r="M120" s="116">
        <f>_xlfn.IFNA(INDEX('Inputs - Allowed'!$AI$8:$AT$250,MATCH('PCD non-delivery'!$A120,'Inputs - Allowed'!$A$8:$A$250,0),MATCH('PCD non-delivery'!M$6,'Inputs - Allowed'!$AI$6:$AT$6,0)),0)</f>
        <v>0</v>
      </c>
      <c r="N120" s="116">
        <f>_xlfn.IFNA(INDEX('Inputs - Allowed'!$AI$8:$AT$250,MATCH('PCD non-delivery'!$A120,'Inputs - Allowed'!$A$8:$A$250,0),MATCH('PCD non-delivery'!N$6,'Inputs - Allowed'!$AI$6:$AT$6,0)),0)</f>
        <v>0</v>
      </c>
      <c r="O120" s="116">
        <f>_xlfn.IFNA(INDEX('Inputs - Allowed'!$AI$8:$AT$250,MATCH('PCD non-delivery'!$A120,'Inputs - Allowed'!$A$8:$A$250,0),MATCH('PCD non-delivery'!O$6,'Inputs - Allowed'!$AI$6:$AT$6,0)),0)</f>
        <v>0</v>
      </c>
      <c r="P120" s="116">
        <f>_xlfn.IFNA(INDEX('Inputs - Allowed'!$AI$8:$AT$250,MATCH('PCD non-delivery'!$A120,'Inputs - Allowed'!$A$8:$A$250,0),MATCH('PCD non-delivery'!P$6,'Inputs - Allowed'!$AI$6:$AT$6,0)),0)</f>
        <v>0</v>
      </c>
      <c r="Q120" s="116">
        <f>_xlfn.IFNA(INDEX('Inputs - Allowed'!$AI$8:$AT$250,MATCH('PCD non-delivery'!$A120,'Inputs - Allowed'!$A$8:$A$250,0),MATCH('PCD non-delivery'!Q$6,'Inputs - Allowed'!$AI$6:$AT$6,0)),0)</f>
        <v>0</v>
      </c>
      <c r="R120" s="116">
        <f>_xlfn.IFNA(INDEX('Inputs - Allowed'!$AI$8:$AT$250,MATCH('PCD non-delivery'!$A120,'Inputs - Allowed'!$A$8:$A$250,0),MATCH('PCD non-delivery'!R$6,'Inputs - Allowed'!$AI$6:$AT$6,0)),0)</f>
        <v>0</v>
      </c>
      <c r="S120" s="116">
        <f>_xlfn.IFNA(INDEX('Inputs - Allowed'!$AI$8:$AT$250,MATCH('PCD non-delivery'!$A120,'Inputs - Allowed'!$A$8:$A$250,0),MATCH('PCD non-delivery'!S$6,'Inputs - Allowed'!$AI$6:$AT$6,0)),0)</f>
        <v>0</v>
      </c>
      <c r="T120" s="116">
        <f>_xlfn.IFNA(INDEX('Inputs - Allowed'!$AI$8:$AT$250,MATCH('PCD non-delivery'!$A120,'Inputs - Allowed'!$A$8:$A$250,0),MATCH('PCD non-delivery'!T$6,'Inputs - Allowed'!$AI$6:$AT$6,0)),0)</f>
        <v>0</v>
      </c>
      <c r="U120" s="116">
        <f>_xlfn.IFNA(INDEX('Inputs - Allowed'!$AI$8:$AT$250,MATCH('PCD non-delivery'!$A120,'Inputs - Allowed'!$A$8:$A$250,0),MATCH('PCD non-delivery'!U$6,'Inputs - Allowed'!$AI$6:$AT$6,0)),0)</f>
        <v>0</v>
      </c>
      <c r="V120" s="116">
        <f>_xlfn.IFNA(INDEX('Inputs - Allowed'!$AI$8:$AT$250,MATCH('PCD non-delivery'!$A120,'Inputs - Allowed'!$A$8:$A$250,0),MATCH('PCD non-delivery'!V$6,'Inputs - Allowed'!$AI$6:$AT$6,0)),0)</f>
        <v>0</v>
      </c>
      <c r="W120" s="116">
        <f>_xlfn.IFNA(INDEX('Inputs - Allowed'!$AI$8:$AT$250,MATCH('PCD non-delivery'!$A120,'Inputs - Allowed'!$A$8:$A$250,0),MATCH('PCD non-delivery'!W$6,'Inputs - Allowed'!$AI$6:$AT$6,0)),0)</f>
        <v>0</v>
      </c>
      <c r="X120" s="116">
        <f>_xlfn.IFNA(INDEX('Inputs - Allowed'!$AI$8:$AT$250,MATCH('PCD non-delivery'!$A120,'Inputs - Allowed'!$A$8:$A$250,0),MATCH('PCD non-delivery'!X$6,'Inputs - Allowed'!$AI$6:$AT$6,0)),0)</f>
        <v>0</v>
      </c>
      <c r="Z120" s="76"/>
      <c r="AA120" s="76"/>
      <c r="AB120" s="116">
        <f t="shared" si="6"/>
        <v>0</v>
      </c>
      <c r="AC120" s="116">
        <f t="shared" si="7"/>
        <v>0</v>
      </c>
      <c r="AD120" s="116">
        <f t="shared" si="8"/>
        <v>0</v>
      </c>
      <c r="AE120" s="116">
        <f t="shared" si="9"/>
        <v>0</v>
      </c>
      <c r="AF120" s="116">
        <f t="shared" si="10"/>
        <v>0</v>
      </c>
      <c r="AG120" s="76"/>
      <c r="AH120" s="76"/>
      <c r="AI120" s="76"/>
      <c r="AJ120" s="76"/>
      <c r="AK120" s="76"/>
    </row>
    <row r="121" spans="1:37">
      <c r="A121" s="6"/>
      <c r="B121" s="36"/>
      <c r="C121" s="36"/>
      <c r="D121" s="36"/>
      <c r="E121" s="36">
        <f>_xlfn.IFNA(INDEX('Inputs - Allowed'!$B$8:$AH$250,MATCH('PCD non-delivery'!$A121,'Inputs - Allowed'!$A$8:$A$250,0),MATCH('PCD non-delivery'!E$6,'Inputs - Allowed'!$B$6:$AY$6,0)),0)</f>
        <v>0</v>
      </c>
      <c r="F121" s="36">
        <f>_xlfn.IFNA(INDEX('Inputs - Allowed'!$B$8:$AH$250,MATCH('PCD non-delivery'!$A121,'Inputs - Allowed'!$A$8:$A$250,0),MATCH('PCD non-delivery'!F$6,'Inputs - Allowed'!$B$6:$AY$6,0)),0)</f>
        <v>0</v>
      </c>
      <c r="G121" s="36">
        <f>_xlfn.IFNA(INDEX('Inputs - Allowed'!$B$8:$AH$250,MATCH('PCD non-delivery'!$A121,'Inputs - Allowed'!$A$8:$A$250,0),MATCH('PCD non-delivery'!G$6,'Inputs - Allowed'!$B$6:$AY$6,0)),0)</f>
        <v>0</v>
      </c>
      <c r="H121" s="36">
        <f>_xlfn.IFNA(INDEX('Inputs - Allowed'!$B$8:$AH$250,MATCH('PCD non-delivery'!$A121,'Inputs - Allowed'!$A$8:$A$250,0),MATCH('PCD non-delivery'!H$6,'Inputs - Allowed'!$B$6:$AY$6,0)),0)</f>
        <v>0</v>
      </c>
      <c r="I121" s="36">
        <f>_xlfn.IFNA(INDEX('Inputs - Allowed'!$B$8:$AH$250,MATCH('PCD non-delivery'!$A121,'Inputs - Allowed'!$A$8:$A$250,0),MATCH('PCD non-delivery'!I$6,'Inputs - Allowed'!$B$6:$AY$6,0)),0)</f>
        <v>0</v>
      </c>
      <c r="J121" s="65">
        <f>IF(I121="N",0,_xlfn.IFNA(INDEX('Inputs - Allowed'!$B$8:$AH$250,MATCH('PCD non-delivery'!$A121,'Inputs - Allowed'!$A$8:$A$250,0),MATCH('PCD non-delivery'!J$6,'Inputs - Allowed'!$B$6:$AY$6,0)),0))</f>
        <v>0</v>
      </c>
      <c r="K121" s="36">
        <f>_xlfn.IFNA(INDEX('Inputs - Actual'!$I$8:$O$158,MATCH($A121,'Inputs - Actual'!$A$8:$A$158,0),MATCH(K$6,'Inputs - Actual'!$I$6:$O$6,0))-INDEX('Inputs - Allowed'!$V$8:$AB$158,MATCH($A121,'Inputs - Allowed'!$A$8:$A$158,0),MATCH(K$6,'Inputs - Allowed'!$V$6:$AB$6,0)),0)</f>
        <v>0</v>
      </c>
      <c r="L121" s="59">
        <f>IF('Inputs - Allowed'!I121="Y", 0, IF(I121="Y",MIN(0,K121),MIN(0,K121*J121*10^-6)))</f>
        <v>0</v>
      </c>
      <c r="M121" s="116">
        <f>_xlfn.IFNA(INDEX('Inputs - Allowed'!$AI$8:$AT$250,MATCH('PCD non-delivery'!$A121,'Inputs - Allowed'!$A$8:$A$250,0),MATCH('PCD non-delivery'!M$6,'Inputs - Allowed'!$AI$6:$AT$6,0)),0)</f>
        <v>0</v>
      </c>
      <c r="N121" s="116">
        <f>_xlfn.IFNA(INDEX('Inputs - Allowed'!$AI$8:$AT$250,MATCH('PCD non-delivery'!$A121,'Inputs - Allowed'!$A$8:$A$250,0),MATCH('PCD non-delivery'!N$6,'Inputs - Allowed'!$AI$6:$AT$6,0)),0)</f>
        <v>0</v>
      </c>
      <c r="O121" s="116">
        <f>_xlfn.IFNA(INDEX('Inputs - Allowed'!$AI$8:$AT$250,MATCH('PCD non-delivery'!$A121,'Inputs - Allowed'!$A$8:$A$250,0),MATCH('PCD non-delivery'!O$6,'Inputs - Allowed'!$AI$6:$AT$6,0)),0)</f>
        <v>0</v>
      </c>
      <c r="P121" s="116">
        <f>_xlfn.IFNA(INDEX('Inputs - Allowed'!$AI$8:$AT$250,MATCH('PCD non-delivery'!$A121,'Inputs - Allowed'!$A$8:$A$250,0),MATCH('PCD non-delivery'!P$6,'Inputs - Allowed'!$AI$6:$AT$6,0)),0)</f>
        <v>0</v>
      </c>
      <c r="Q121" s="116">
        <f>_xlfn.IFNA(INDEX('Inputs - Allowed'!$AI$8:$AT$250,MATCH('PCD non-delivery'!$A121,'Inputs - Allowed'!$A$8:$A$250,0),MATCH('PCD non-delivery'!Q$6,'Inputs - Allowed'!$AI$6:$AT$6,0)),0)</f>
        <v>0</v>
      </c>
      <c r="R121" s="116">
        <f>_xlfn.IFNA(INDEX('Inputs - Allowed'!$AI$8:$AT$250,MATCH('PCD non-delivery'!$A121,'Inputs - Allowed'!$A$8:$A$250,0),MATCH('PCD non-delivery'!R$6,'Inputs - Allowed'!$AI$6:$AT$6,0)),0)</f>
        <v>0</v>
      </c>
      <c r="S121" s="116">
        <f>_xlfn.IFNA(INDEX('Inputs - Allowed'!$AI$8:$AT$250,MATCH('PCD non-delivery'!$A121,'Inputs - Allowed'!$A$8:$A$250,0),MATCH('PCD non-delivery'!S$6,'Inputs - Allowed'!$AI$6:$AT$6,0)),0)</f>
        <v>0</v>
      </c>
      <c r="T121" s="116">
        <f>_xlfn.IFNA(INDEX('Inputs - Allowed'!$AI$8:$AT$250,MATCH('PCD non-delivery'!$A121,'Inputs - Allowed'!$A$8:$A$250,0),MATCH('PCD non-delivery'!T$6,'Inputs - Allowed'!$AI$6:$AT$6,0)),0)</f>
        <v>0</v>
      </c>
      <c r="U121" s="116">
        <f>_xlfn.IFNA(INDEX('Inputs - Allowed'!$AI$8:$AT$250,MATCH('PCD non-delivery'!$A121,'Inputs - Allowed'!$A$8:$A$250,0),MATCH('PCD non-delivery'!U$6,'Inputs - Allowed'!$AI$6:$AT$6,0)),0)</f>
        <v>0</v>
      </c>
      <c r="V121" s="116">
        <f>_xlfn.IFNA(INDEX('Inputs - Allowed'!$AI$8:$AT$250,MATCH('PCD non-delivery'!$A121,'Inputs - Allowed'!$A$8:$A$250,0),MATCH('PCD non-delivery'!V$6,'Inputs - Allowed'!$AI$6:$AT$6,0)),0)</f>
        <v>0</v>
      </c>
      <c r="W121" s="116">
        <f>_xlfn.IFNA(INDEX('Inputs - Allowed'!$AI$8:$AT$250,MATCH('PCD non-delivery'!$A121,'Inputs - Allowed'!$A$8:$A$250,0),MATCH('PCD non-delivery'!W$6,'Inputs - Allowed'!$AI$6:$AT$6,0)),0)</f>
        <v>0</v>
      </c>
      <c r="X121" s="116">
        <f>_xlfn.IFNA(INDEX('Inputs - Allowed'!$AI$8:$AT$250,MATCH('PCD non-delivery'!$A121,'Inputs - Allowed'!$A$8:$A$250,0),MATCH('PCD non-delivery'!X$6,'Inputs - Allowed'!$AI$6:$AT$6,0)),0)</f>
        <v>0</v>
      </c>
      <c r="Z121" s="76"/>
      <c r="AA121" s="76"/>
      <c r="AB121" s="116">
        <f t="shared" si="6"/>
        <v>0</v>
      </c>
      <c r="AC121" s="116">
        <f t="shared" si="7"/>
        <v>0</v>
      </c>
      <c r="AD121" s="116">
        <f t="shared" si="8"/>
        <v>0</v>
      </c>
      <c r="AE121" s="116">
        <f t="shared" si="9"/>
        <v>0</v>
      </c>
      <c r="AF121" s="116">
        <f t="shared" si="10"/>
        <v>0</v>
      </c>
      <c r="AG121" s="76"/>
      <c r="AH121" s="76"/>
      <c r="AI121" s="76"/>
      <c r="AJ121" s="76"/>
      <c r="AK121" s="76"/>
    </row>
    <row r="122" spans="1:37">
      <c r="A122" s="6"/>
      <c r="B122" s="36"/>
      <c r="C122" s="36"/>
      <c r="D122" s="36"/>
      <c r="E122" s="36">
        <f>_xlfn.IFNA(INDEX('Inputs - Allowed'!$B$8:$AH$250,MATCH('PCD non-delivery'!$A122,'Inputs - Allowed'!$A$8:$A$250,0),MATCH('PCD non-delivery'!E$6,'Inputs - Allowed'!$B$6:$AY$6,0)),0)</f>
        <v>0</v>
      </c>
      <c r="F122" s="36">
        <f>_xlfn.IFNA(INDEX('Inputs - Allowed'!$B$8:$AH$250,MATCH('PCD non-delivery'!$A122,'Inputs - Allowed'!$A$8:$A$250,0),MATCH('PCD non-delivery'!F$6,'Inputs - Allowed'!$B$6:$AY$6,0)),0)</f>
        <v>0</v>
      </c>
      <c r="G122" s="36">
        <f>_xlfn.IFNA(INDEX('Inputs - Allowed'!$B$8:$AH$250,MATCH('PCD non-delivery'!$A122,'Inputs - Allowed'!$A$8:$A$250,0),MATCH('PCD non-delivery'!G$6,'Inputs - Allowed'!$B$6:$AY$6,0)),0)</f>
        <v>0</v>
      </c>
      <c r="H122" s="36">
        <f>_xlfn.IFNA(INDEX('Inputs - Allowed'!$B$8:$AH$250,MATCH('PCD non-delivery'!$A122,'Inputs - Allowed'!$A$8:$A$250,0),MATCH('PCD non-delivery'!H$6,'Inputs - Allowed'!$B$6:$AY$6,0)),0)</f>
        <v>0</v>
      </c>
      <c r="I122" s="36">
        <f>_xlfn.IFNA(INDEX('Inputs - Allowed'!$B$8:$AH$250,MATCH('PCD non-delivery'!$A122,'Inputs - Allowed'!$A$8:$A$250,0),MATCH('PCD non-delivery'!I$6,'Inputs - Allowed'!$B$6:$AY$6,0)),0)</f>
        <v>0</v>
      </c>
      <c r="J122" s="65">
        <f>IF(I122="N",0,_xlfn.IFNA(INDEX('Inputs - Allowed'!$B$8:$AH$250,MATCH('PCD non-delivery'!$A122,'Inputs - Allowed'!$A$8:$A$250,0),MATCH('PCD non-delivery'!J$6,'Inputs - Allowed'!$B$6:$AY$6,0)),0))</f>
        <v>0</v>
      </c>
      <c r="K122" s="36">
        <f>_xlfn.IFNA(INDEX('Inputs - Actual'!$I$8:$O$158,MATCH($A122,'Inputs - Actual'!$A$8:$A$158,0),MATCH(K$6,'Inputs - Actual'!$I$6:$O$6,0))-INDEX('Inputs - Allowed'!$V$8:$AB$158,MATCH($A122,'Inputs - Allowed'!$A$8:$A$158,0),MATCH(K$6,'Inputs - Allowed'!$V$6:$AB$6,0)),0)</f>
        <v>0</v>
      </c>
      <c r="L122" s="59">
        <f>IF('Inputs - Allowed'!I122="Y", 0, IF(I122="Y",MIN(0,K122),MIN(0,K122*J122*10^-6)))</f>
        <v>0</v>
      </c>
      <c r="M122" s="116">
        <f>_xlfn.IFNA(INDEX('Inputs - Allowed'!$AI$8:$AT$250,MATCH('PCD non-delivery'!$A122,'Inputs - Allowed'!$A$8:$A$250,0),MATCH('PCD non-delivery'!M$6,'Inputs - Allowed'!$AI$6:$AT$6,0)),0)</f>
        <v>0</v>
      </c>
      <c r="N122" s="116">
        <f>_xlfn.IFNA(INDEX('Inputs - Allowed'!$AI$8:$AT$250,MATCH('PCD non-delivery'!$A122,'Inputs - Allowed'!$A$8:$A$250,0),MATCH('PCD non-delivery'!N$6,'Inputs - Allowed'!$AI$6:$AT$6,0)),0)</f>
        <v>0</v>
      </c>
      <c r="O122" s="116">
        <f>_xlfn.IFNA(INDEX('Inputs - Allowed'!$AI$8:$AT$250,MATCH('PCD non-delivery'!$A122,'Inputs - Allowed'!$A$8:$A$250,0),MATCH('PCD non-delivery'!O$6,'Inputs - Allowed'!$AI$6:$AT$6,0)),0)</f>
        <v>0</v>
      </c>
      <c r="P122" s="116">
        <f>_xlfn.IFNA(INDEX('Inputs - Allowed'!$AI$8:$AT$250,MATCH('PCD non-delivery'!$A122,'Inputs - Allowed'!$A$8:$A$250,0),MATCH('PCD non-delivery'!P$6,'Inputs - Allowed'!$AI$6:$AT$6,0)),0)</f>
        <v>0</v>
      </c>
      <c r="Q122" s="116">
        <f>_xlfn.IFNA(INDEX('Inputs - Allowed'!$AI$8:$AT$250,MATCH('PCD non-delivery'!$A122,'Inputs - Allowed'!$A$8:$A$250,0),MATCH('PCD non-delivery'!Q$6,'Inputs - Allowed'!$AI$6:$AT$6,0)),0)</f>
        <v>0</v>
      </c>
      <c r="R122" s="116">
        <f>_xlfn.IFNA(INDEX('Inputs - Allowed'!$AI$8:$AT$250,MATCH('PCD non-delivery'!$A122,'Inputs - Allowed'!$A$8:$A$250,0),MATCH('PCD non-delivery'!R$6,'Inputs - Allowed'!$AI$6:$AT$6,0)),0)</f>
        <v>0</v>
      </c>
      <c r="S122" s="116">
        <f>_xlfn.IFNA(INDEX('Inputs - Allowed'!$AI$8:$AT$250,MATCH('PCD non-delivery'!$A122,'Inputs - Allowed'!$A$8:$A$250,0),MATCH('PCD non-delivery'!S$6,'Inputs - Allowed'!$AI$6:$AT$6,0)),0)</f>
        <v>0</v>
      </c>
      <c r="T122" s="116">
        <f>_xlfn.IFNA(INDEX('Inputs - Allowed'!$AI$8:$AT$250,MATCH('PCD non-delivery'!$A122,'Inputs - Allowed'!$A$8:$A$250,0),MATCH('PCD non-delivery'!T$6,'Inputs - Allowed'!$AI$6:$AT$6,0)),0)</f>
        <v>0</v>
      </c>
      <c r="U122" s="116">
        <f>_xlfn.IFNA(INDEX('Inputs - Allowed'!$AI$8:$AT$250,MATCH('PCD non-delivery'!$A122,'Inputs - Allowed'!$A$8:$A$250,0),MATCH('PCD non-delivery'!U$6,'Inputs - Allowed'!$AI$6:$AT$6,0)),0)</f>
        <v>0</v>
      </c>
      <c r="V122" s="116">
        <f>_xlfn.IFNA(INDEX('Inputs - Allowed'!$AI$8:$AT$250,MATCH('PCD non-delivery'!$A122,'Inputs - Allowed'!$A$8:$A$250,0),MATCH('PCD non-delivery'!V$6,'Inputs - Allowed'!$AI$6:$AT$6,0)),0)</f>
        <v>0</v>
      </c>
      <c r="W122" s="116">
        <f>_xlfn.IFNA(INDEX('Inputs - Allowed'!$AI$8:$AT$250,MATCH('PCD non-delivery'!$A122,'Inputs - Allowed'!$A$8:$A$250,0),MATCH('PCD non-delivery'!W$6,'Inputs - Allowed'!$AI$6:$AT$6,0)),0)</f>
        <v>0</v>
      </c>
      <c r="X122" s="116">
        <f>_xlfn.IFNA(INDEX('Inputs - Allowed'!$AI$8:$AT$250,MATCH('PCD non-delivery'!$A122,'Inputs - Allowed'!$A$8:$A$250,0),MATCH('PCD non-delivery'!X$6,'Inputs - Allowed'!$AI$6:$AT$6,0)),0)</f>
        <v>0</v>
      </c>
      <c r="Z122" s="76"/>
      <c r="AA122" s="76"/>
      <c r="AB122" s="116">
        <f t="shared" si="6"/>
        <v>0</v>
      </c>
      <c r="AC122" s="116">
        <f t="shared" si="7"/>
        <v>0</v>
      </c>
      <c r="AD122" s="116">
        <f t="shared" si="8"/>
        <v>0</v>
      </c>
      <c r="AE122" s="116">
        <f t="shared" si="9"/>
        <v>0</v>
      </c>
      <c r="AF122" s="116">
        <f t="shared" si="10"/>
        <v>0</v>
      </c>
      <c r="AG122" s="76"/>
      <c r="AH122" s="76"/>
      <c r="AI122" s="76"/>
      <c r="AJ122" s="76"/>
      <c r="AK122" s="76"/>
    </row>
    <row r="123" spans="1:37">
      <c r="A123" s="6"/>
      <c r="B123" s="36"/>
      <c r="C123" s="36"/>
      <c r="D123" s="36"/>
      <c r="E123" s="36">
        <f>_xlfn.IFNA(INDEX('Inputs - Allowed'!$B$8:$AH$250,MATCH('PCD non-delivery'!$A123,'Inputs - Allowed'!$A$8:$A$250,0),MATCH('PCD non-delivery'!E$6,'Inputs - Allowed'!$B$6:$AY$6,0)),0)</f>
        <v>0</v>
      </c>
      <c r="F123" s="36">
        <f>_xlfn.IFNA(INDEX('Inputs - Allowed'!$B$8:$AH$250,MATCH('PCD non-delivery'!$A123,'Inputs - Allowed'!$A$8:$A$250,0),MATCH('PCD non-delivery'!F$6,'Inputs - Allowed'!$B$6:$AY$6,0)),0)</f>
        <v>0</v>
      </c>
      <c r="G123" s="36">
        <f>_xlfn.IFNA(INDEX('Inputs - Allowed'!$B$8:$AH$250,MATCH('PCD non-delivery'!$A123,'Inputs - Allowed'!$A$8:$A$250,0),MATCH('PCD non-delivery'!G$6,'Inputs - Allowed'!$B$6:$AY$6,0)),0)</f>
        <v>0</v>
      </c>
      <c r="H123" s="36">
        <f>_xlfn.IFNA(INDEX('Inputs - Allowed'!$B$8:$AH$250,MATCH('PCD non-delivery'!$A123,'Inputs - Allowed'!$A$8:$A$250,0),MATCH('PCD non-delivery'!H$6,'Inputs - Allowed'!$B$6:$AY$6,0)),0)</f>
        <v>0</v>
      </c>
      <c r="I123" s="36">
        <f>_xlfn.IFNA(INDEX('Inputs - Allowed'!$B$8:$AH$250,MATCH('PCD non-delivery'!$A123,'Inputs - Allowed'!$A$8:$A$250,0),MATCH('PCD non-delivery'!I$6,'Inputs - Allowed'!$B$6:$AY$6,0)),0)</f>
        <v>0</v>
      </c>
      <c r="J123" s="65">
        <f>IF(I123="N",0,_xlfn.IFNA(INDEX('Inputs - Allowed'!$B$8:$AH$250,MATCH('PCD non-delivery'!$A123,'Inputs - Allowed'!$A$8:$A$250,0),MATCH('PCD non-delivery'!J$6,'Inputs - Allowed'!$B$6:$AY$6,0)),0))</f>
        <v>0</v>
      </c>
      <c r="K123" s="36">
        <f>_xlfn.IFNA(INDEX('Inputs - Actual'!$I$8:$O$158,MATCH($A123,'Inputs - Actual'!$A$8:$A$158,0),MATCH(K$6,'Inputs - Actual'!$I$6:$O$6,0))-INDEX('Inputs - Allowed'!$V$8:$AB$158,MATCH($A123,'Inputs - Allowed'!$A$8:$A$158,0),MATCH(K$6,'Inputs - Allowed'!$V$6:$AB$6,0)),0)</f>
        <v>0</v>
      </c>
      <c r="L123" s="59">
        <f>IF('Inputs - Allowed'!I123="Y", 0, IF(I123="Y",MIN(0,K123),MIN(0,K123*J123*10^-6)))</f>
        <v>0</v>
      </c>
      <c r="M123" s="116">
        <f>_xlfn.IFNA(INDEX('Inputs - Allowed'!$AI$8:$AT$250,MATCH('PCD non-delivery'!$A123,'Inputs - Allowed'!$A$8:$A$250,0),MATCH('PCD non-delivery'!M$6,'Inputs - Allowed'!$AI$6:$AT$6,0)),0)</f>
        <v>0</v>
      </c>
      <c r="N123" s="116">
        <f>_xlfn.IFNA(INDEX('Inputs - Allowed'!$AI$8:$AT$250,MATCH('PCD non-delivery'!$A123,'Inputs - Allowed'!$A$8:$A$250,0),MATCH('PCD non-delivery'!N$6,'Inputs - Allowed'!$AI$6:$AT$6,0)),0)</f>
        <v>0</v>
      </c>
      <c r="O123" s="116">
        <f>_xlfn.IFNA(INDEX('Inputs - Allowed'!$AI$8:$AT$250,MATCH('PCD non-delivery'!$A123,'Inputs - Allowed'!$A$8:$A$250,0),MATCH('PCD non-delivery'!O$6,'Inputs - Allowed'!$AI$6:$AT$6,0)),0)</f>
        <v>0</v>
      </c>
      <c r="P123" s="116">
        <f>_xlfn.IFNA(INDEX('Inputs - Allowed'!$AI$8:$AT$250,MATCH('PCD non-delivery'!$A123,'Inputs - Allowed'!$A$8:$A$250,0),MATCH('PCD non-delivery'!P$6,'Inputs - Allowed'!$AI$6:$AT$6,0)),0)</f>
        <v>0</v>
      </c>
      <c r="Q123" s="116">
        <f>_xlfn.IFNA(INDEX('Inputs - Allowed'!$AI$8:$AT$250,MATCH('PCD non-delivery'!$A123,'Inputs - Allowed'!$A$8:$A$250,0),MATCH('PCD non-delivery'!Q$6,'Inputs - Allowed'!$AI$6:$AT$6,0)),0)</f>
        <v>0</v>
      </c>
      <c r="R123" s="116">
        <f>_xlfn.IFNA(INDEX('Inputs - Allowed'!$AI$8:$AT$250,MATCH('PCD non-delivery'!$A123,'Inputs - Allowed'!$A$8:$A$250,0),MATCH('PCD non-delivery'!R$6,'Inputs - Allowed'!$AI$6:$AT$6,0)),0)</f>
        <v>0</v>
      </c>
      <c r="S123" s="116">
        <f>_xlfn.IFNA(INDEX('Inputs - Allowed'!$AI$8:$AT$250,MATCH('PCD non-delivery'!$A123,'Inputs - Allowed'!$A$8:$A$250,0),MATCH('PCD non-delivery'!S$6,'Inputs - Allowed'!$AI$6:$AT$6,0)),0)</f>
        <v>0</v>
      </c>
      <c r="T123" s="116">
        <f>_xlfn.IFNA(INDEX('Inputs - Allowed'!$AI$8:$AT$250,MATCH('PCD non-delivery'!$A123,'Inputs - Allowed'!$A$8:$A$250,0),MATCH('PCD non-delivery'!T$6,'Inputs - Allowed'!$AI$6:$AT$6,0)),0)</f>
        <v>0</v>
      </c>
      <c r="U123" s="116">
        <f>_xlfn.IFNA(INDEX('Inputs - Allowed'!$AI$8:$AT$250,MATCH('PCD non-delivery'!$A123,'Inputs - Allowed'!$A$8:$A$250,0),MATCH('PCD non-delivery'!U$6,'Inputs - Allowed'!$AI$6:$AT$6,0)),0)</f>
        <v>0</v>
      </c>
      <c r="V123" s="116">
        <f>_xlfn.IFNA(INDEX('Inputs - Allowed'!$AI$8:$AT$250,MATCH('PCD non-delivery'!$A123,'Inputs - Allowed'!$A$8:$A$250,0),MATCH('PCD non-delivery'!V$6,'Inputs - Allowed'!$AI$6:$AT$6,0)),0)</f>
        <v>0</v>
      </c>
      <c r="W123" s="116">
        <f>_xlfn.IFNA(INDEX('Inputs - Allowed'!$AI$8:$AT$250,MATCH('PCD non-delivery'!$A123,'Inputs - Allowed'!$A$8:$A$250,0),MATCH('PCD non-delivery'!W$6,'Inputs - Allowed'!$AI$6:$AT$6,0)),0)</f>
        <v>0</v>
      </c>
      <c r="X123" s="116">
        <f>_xlfn.IFNA(INDEX('Inputs - Allowed'!$AI$8:$AT$250,MATCH('PCD non-delivery'!$A123,'Inputs - Allowed'!$A$8:$A$250,0),MATCH('PCD non-delivery'!X$6,'Inputs - Allowed'!$AI$6:$AT$6,0)),0)</f>
        <v>0</v>
      </c>
      <c r="Z123" s="76"/>
      <c r="AA123" s="76"/>
      <c r="AB123" s="116">
        <f t="shared" si="6"/>
        <v>0</v>
      </c>
      <c r="AC123" s="116">
        <f t="shared" si="7"/>
        <v>0</v>
      </c>
      <c r="AD123" s="116">
        <f t="shared" si="8"/>
        <v>0</v>
      </c>
      <c r="AE123" s="116">
        <f t="shared" si="9"/>
        <v>0</v>
      </c>
      <c r="AF123" s="116">
        <f t="shared" si="10"/>
        <v>0</v>
      </c>
      <c r="AG123" s="76"/>
      <c r="AH123" s="76"/>
      <c r="AI123" s="76"/>
      <c r="AJ123" s="76"/>
      <c r="AK123" s="76"/>
    </row>
    <row r="124" spans="1:37">
      <c r="A124" s="6"/>
      <c r="B124" s="36"/>
      <c r="C124" s="36"/>
      <c r="D124" s="36"/>
      <c r="E124" s="36">
        <f>_xlfn.IFNA(INDEX('Inputs - Allowed'!$B$8:$AH$250,MATCH('PCD non-delivery'!$A124,'Inputs - Allowed'!$A$8:$A$250,0),MATCH('PCD non-delivery'!E$6,'Inputs - Allowed'!$B$6:$AY$6,0)),0)</f>
        <v>0</v>
      </c>
      <c r="F124" s="36">
        <f>_xlfn.IFNA(INDEX('Inputs - Allowed'!$B$8:$AH$250,MATCH('PCD non-delivery'!$A124,'Inputs - Allowed'!$A$8:$A$250,0),MATCH('PCD non-delivery'!F$6,'Inputs - Allowed'!$B$6:$AY$6,0)),0)</f>
        <v>0</v>
      </c>
      <c r="G124" s="36">
        <f>_xlfn.IFNA(INDEX('Inputs - Allowed'!$B$8:$AH$250,MATCH('PCD non-delivery'!$A124,'Inputs - Allowed'!$A$8:$A$250,0),MATCH('PCD non-delivery'!G$6,'Inputs - Allowed'!$B$6:$AY$6,0)),0)</f>
        <v>0</v>
      </c>
      <c r="H124" s="36">
        <f>_xlfn.IFNA(INDEX('Inputs - Allowed'!$B$8:$AH$250,MATCH('PCD non-delivery'!$A124,'Inputs - Allowed'!$A$8:$A$250,0),MATCH('PCD non-delivery'!H$6,'Inputs - Allowed'!$B$6:$AY$6,0)),0)</f>
        <v>0</v>
      </c>
      <c r="I124" s="36">
        <f>_xlfn.IFNA(INDEX('Inputs - Allowed'!$B$8:$AH$250,MATCH('PCD non-delivery'!$A124,'Inputs - Allowed'!$A$8:$A$250,0),MATCH('PCD non-delivery'!I$6,'Inputs - Allowed'!$B$6:$AY$6,0)),0)</f>
        <v>0</v>
      </c>
      <c r="J124" s="65">
        <f>IF(I124="N",0,_xlfn.IFNA(INDEX('Inputs - Allowed'!$B$8:$AH$250,MATCH('PCD non-delivery'!$A124,'Inputs - Allowed'!$A$8:$A$250,0),MATCH('PCD non-delivery'!J$6,'Inputs - Allowed'!$B$6:$AY$6,0)),0))</f>
        <v>0</v>
      </c>
      <c r="K124" s="36">
        <f>_xlfn.IFNA(INDEX('Inputs - Actual'!$I$8:$O$158,MATCH($A124,'Inputs - Actual'!$A$8:$A$158,0),MATCH(K$6,'Inputs - Actual'!$I$6:$O$6,0))-INDEX('Inputs - Allowed'!$V$8:$AB$158,MATCH($A124,'Inputs - Allowed'!$A$8:$A$158,0),MATCH(K$6,'Inputs - Allowed'!$V$6:$AB$6,0)),0)</f>
        <v>0</v>
      </c>
      <c r="L124" s="59">
        <f>IF('Inputs - Allowed'!I124="Y", 0, IF(I124="Y",MIN(0,K124),MIN(0,K124*J124*10^-6)))</f>
        <v>0</v>
      </c>
      <c r="M124" s="116">
        <f>_xlfn.IFNA(INDEX('Inputs - Allowed'!$AI$8:$AT$250,MATCH('PCD non-delivery'!$A124,'Inputs - Allowed'!$A$8:$A$250,0),MATCH('PCD non-delivery'!M$6,'Inputs - Allowed'!$AI$6:$AT$6,0)),0)</f>
        <v>0</v>
      </c>
      <c r="N124" s="116">
        <f>_xlfn.IFNA(INDEX('Inputs - Allowed'!$AI$8:$AT$250,MATCH('PCD non-delivery'!$A124,'Inputs - Allowed'!$A$8:$A$250,0),MATCH('PCD non-delivery'!N$6,'Inputs - Allowed'!$AI$6:$AT$6,0)),0)</f>
        <v>0</v>
      </c>
      <c r="O124" s="116">
        <f>_xlfn.IFNA(INDEX('Inputs - Allowed'!$AI$8:$AT$250,MATCH('PCD non-delivery'!$A124,'Inputs - Allowed'!$A$8:$A$250,0),MATCH('PCD non-delivery'!O$6,'Inputs - Allowed'!$AI$6:$AT$6,0)),0)</f>
        <v>0</v>
      </c>
      <c r="P124" s="116">
        <f>_xlfn.IFNA(INDEX('Inputs - Allowed'!$AI$8:$AT$250,MATCH('PCD non-delivery'!$A124,'Inputs - Allowed'!$A$8:$A$250,0),MATCH('PCD non-delivery'!P$6,'Inputs - Allowed'!$AI$6:$AT$6,0)),0)</f>
        <v>0</v>
      </c>
      <c r="Q124" s="116">
        <f>_xlfn.IFNA(INDEX('Inputs - Allowed'!$AI$8:$AT$250,MATCH('PCD non-delivery'!$A124,'Inputs - Allowed'!$A$8:$A$250,0),MATCH('PCD non-delivery'!Q$6,'Inputs - Allowed'!$AI$6:$AT$6,0)),0)</f>
        <v>0</v>
      </c>
      <c r="R124" s="116">
        <f>_xlfn.IFNA(INDEX('Inputs - Allowed'!$AI$8:$AT$250,MATCH('PCD non-delivery'!$A124,'Inputs - Allowed'!$A$8:$A$250,0),MATCH('PCD non-delivery'!R$6,'Inputs - Allowed'!$AI$6:$AT$6,0)),0)</f>
        <v>0</v>
      </c>
      <c r="S124" s="116">
        <f>_xlfn.IFNA(INDEX('Inputs - Allowed'!$AI$8:$AT$250,MATCH('PCD non-delivery'!$A124,'Inputs - Allowed'!$A$8:$A$250,0),MATCH('PCD non-delivery'!S$6,'Inputs - Allowed'!$AI$6:$AT$6,0)),0)</f>
        <v>0</v>
      </c>
      <c r="T124" s="116">
        <f>_xlfn.IFNA(INDEX('Inputs - Allowed'!$AI$8:$AT$250,MATCH('PCD non-delivery'!$A124,'Inputs - Allowed'!$A$8:$A$250,0),MATCH('PCD non-delivery'!T$6,'Inputs - Allowed'!$AI$6:$AT$6,0)),0)</f>
        <v>0</v>
      </c>
      <c r="U124" s="116">
        <f>_xlfn.IFNA(INDEX('Inputs - Allowed'!$AI$8:$AT$250,MATCH('PCD non-delivery'!$A124,'Inputs - Allowed'!$A$8:$A$250,0),MATCH('PCD non-delivery'!U$6,'Inputs - Allowed'!$AI$6:$AT$6,0)),0)</f>
        <v>0</v>
      </c>
      <c r="V124" s="116">
        <f>_xlfn.IFNA(INDEX('Inputs - Allowed'!$AI$8:$AT$250,MATCH('PCD non-delivery'!$A124,'Inputs - Allowed'!$A$8:$A$250,0),MATCH('PCD non-delivery'!V$6,'Inputs - Allowed'!$AI$6:$AT$6,0)),0)</f>
        <v>0</v>
      </c>
      <c r="W124" s="116">
        <f>_xlfn.IFNA(INDEX('Inputs - Allowed'!$AI$8:$AT$250,MATCH('PCD non-delivery'!$A124,'Inputs - Allowed'!$A$8:$A$250,0),MATCH('PCD non-delivery'!W$6,'Inputs - Allowed'!$AI$6:$AT$6,0)),0)</f>
        <v>0</v>
      </c>
      <c r="X124" s="116">
        <f>_xlfn.IFNA(INDEX('Inputs - Allowed'!$AI$8:$AT$250,MATCH('PCD non-delivery'!$A124,'Inputs - Allowed'!$A$8:$A$250,0),MATCH('PCD non-delivery'!X$6,'Inputs - Allowed'!$AI$6:$AT$6,0)),0)</f>
        <v>0</v>
      </c>
      <c r="Z124" s="76"/>
      <c r="AA124" s="76"/>
      <c r="AB124" s="116">
        <f t="shared" si="6"/>
        <v>0</v>
      </c>
      <c r="AC124" s="116">
        <f t="shared" si="7"/>
        <v>0</v>
      </c>
      <c r="AD124" s="116">
        <f t="shared" si="8"/>
        <v>0</v>
      </c>
      <c r="AE124" s="116">
        <f t="shared" si="9"/>
        <v>0</v>
      </c>
      <c r="AF124" s="116">
        <f t="shared" si="10"/>
        <v>0</v>
      </c>
      <c r="AG124" s="76"/>
      <c r="AH124" s="76"/>
      <c r="AI124" s="76"/>
      <c r="AJ124" s="76"/>
      <c r="AK124" s="76"/>
    </row>
    <row r="125" spans="1:37">
      <c r="A125" s="6"/>
      <c r="B125" s="36"/>
      <c r="C125" s="36"/>
      <c r="D125" s="36"/>
      <c r="E125" s="36">
        <f>_xlfn.IFNA(INDEX('Inputs - Allowed'!$B$8:$AH$250,MATCH('PCD non-delivery'!$A125,'Inputs - Allowed'!$A$8:$A$250,0),MATCH('PCD non-delivery'!E$6,'Inputs - Allowed'!$B$6:$AY$6,0)),0)</f>
        <v>0</v>
      </c>
      <c r="F125" s="36">
        <f>_xlfn.IFNA(INDEX('Inputs - Allowed'!$B$8:$AH$250,MATCH('PCD non-delivery'!$A125,'Inputs - Allowed'!$A$8:$A$250,0),MATCH('PCD non-delivery'!F$6,'Inputs - Allowed'!$B$6:$AY$6,0)),0)</f>
        <v>0</v>
      </c>
      <c r="G125" s="36">
        <f>_xlfn.IFNA(INDEX('Inputs - Allowed'!$B$8:$AH$250,MATCH('PCD non-delivery'!$A125,'Inputs - Allowed'!$A$8:$A$250,0),MATCH('PCD non-delivery'!G$6,'Inputs - Allowed'!$B$6:$AY$6,0)),0)</f>
        <v>0</v>
      </c>
      <c r="H125" s="36">
        <f>_xlfn.IFNA(INDEX('Inputs - Allowed'!$B$8:$AH$250,MATCH('PCD non-delivery'!$A125,'Inputs - Allowed'!$A$8:$A$250,0),MATCH('PCD non-delivery'!H$6,'Inputs - Allowed'!$B$6:$AY$6,0)),0)</f>
        <v>0</v>
      </c>
      <c r="I125" s="36">
        <f>_xlfn.IFNA(INDEX('Inputs - Allowed'!$B$8:$AH$250,MATCH('PCD non-delivery'!$A125,'Inputs - Allowed'!$A$8:$A$250,0),MATCH('PCD non-delivery'!I$6,'Inputs - Allowed'!$B$6:$AY$6,0)),0)</f>
        <v>0</v>
      </c>
      <c r="J125" s="65">
        <f>IF(I125="N",0,_xlfn.IFNA(INDEX('Inputs - Allowed'!$B$8:$AH$250,MATCH('PCD non-delivery'!$A125,'Inputs - Allowed'!$A$8:$A$250,0),MATCH('PCD non-delivery'!J$6,'Inputs - Allowed'!$B$6:$AY$6,0)),0))</f>
        <v>0</v>
      </c>
      <c r="K125" s="36">
        <f>_xlfn.IFNA(INDEX('Inputs - Actual'!$I$8:$O$158,MATCH($A125,'Inputs - Actual'!$A$8:$A$158,0),MATCH(K$6,'Inputs - Actual'!$I$6:$O$6,0))-INDEX('Inputs - Allowed'!$V$8:$AB$158,MATCH($A125,'Inputs - Allowed'!$A$8:$A$158,0),MATCH(K$6,'Inputs - Allowed'!$V$6:$AB$6,0)),0)</f>
        <v>0</v>
      </c>
      <c r="L125" s="59">
        <f>IF('Inputs - Allowed'!I125="Y", 0, IF(I125="Y",MIN(0,K125),MIN(0,K125*J125*10^-6)))</f>
        <v>0</v>
      </c>
      <c r="M125" s="116">
        <f>_xlfn.IFNA(INDEX('Inputs - Allowed'!$AI$8:$AT$250,MATCH('PCD non-delivery'!$A125,'Inputs - Allowed'!$A$8:$A$250,0),MATCH('PCD non-delivery'!M$6,'Inputs - Allowed'!$AI$6:$AT$6,0)),0)</f>
        <v>0</v>
      </c>
      <c r="N125" s="116">
        <f>_xlfn.IFNA(INDEX('Inputs - Allowed'!$AI$8:$AT$250,MATCH('PCD non-delivery'!$A125,'Inputs - Allowed'!$A$8:$A$250,0),MATCH('PCD non-delivery'!N$6,'Inputs - Allowed'!$AI$6:$AT$6,0)),0)</f>
        <v>0</v>
      </c>
      <c r="O125" s="116">
        <f>_xlfn.IFNA(INDEX('Inputs - Allowed'!$AI$8:$AT$250,MATCH('PCD non-delivery'!$A125,'Inputs - Allowed'!$A$8:$A$250,0),MATCH('PCD non-delivery'!O$6,'Inputs - Allowed'!$AI$6:$AT$6,0)),0)</f>
        <v>0</v>
      </c>
      <c r="P125" s="116">
        <f>_xlfn.IFNA(INDEX('Inputs - Allowed'!$AI$8:$AT$250,MATCH('PCD non-delivery'!$A125,'Inputs - Allowed'!$A$8:$A$250,0),MATCH('PCD non-delivery'!P$6,'Inputs - Allowed'!$AI$6:$AT$6,0)),0)</f>
        <v>0</v>
      </c>
      <c r="Q125" s="116">
        <f>_xlfn.IFNA(INDEX('Inputs - Allowed'!$AI$8:$AT$250,MATCH('PCD non-delivery'!$A125,'Inputs - Allowed'!$A$8:$A$250,0),MATCH('PCD non-delivery'!Q$6,'Inputs - Allowed'!$AI$6:$AT$6,0)),0)</f>
        <v>0</v>
      </c>
      <c r="R125" s="116">
        <f>_xlfn.IFNA(INDEX('Inputs - Allowed'!$AI$8:$AT$250,MATCH('PCD non-delivery'!$A125,'Inputs - Allowed'!$A$8:$A$250,0),MATCH('PCD non-delivery'!R$6,'Inputs - Allowed'!$AI$6:$AT$6,0)),0)</f>
        <v>0</v>
      </c>
      <c r="S125" s="116">
        <f>_xlfn.IFNA(INDEX('Inputs - Allowed'!$AI$8:$AT$250,MATCH('PCD non-delivery'!$A125,'Inputs - Allowed'!$A$8:$A$250,0),MATCH('PCD non-delivery'!S$6,'Inputs - Allowed'!$AI$6:$AT$6,0)),0)</f>
        <v>0</v>
      </c>
      <c r="T125" s="116">
        <f>_xlfn.IFNA(INDEX('Inputs - Allowed'!$AI$8:$AT$250,MATCH('PCD non-delivery'!$A125,'Inputs - Allowed'!$A$8:$A$250,0),MATCH('PCD non-delivery'!T$6,'Inputs - Allowed'!$AI$6:$AT$6,0)),0)</f>
        <v>0</v>
      </c>
      <c r="U125" s="116">
        <f>_xlfn.IFNA(INDEX('Inputs - Allowed'!$AI$8:$AT$250,MATCH('PCD non-delivery'!$A125,'Inputs - Allowed'!$A$8:$A$250,0),MATCH('PCD non-delivery'!U$6,'Inputs - Allowed'!$AI$6:$AT$6,0)),0)</f>
        <v>0</v>
      </c>
      <c r="V125" s="116">
        <f>_xlfn.IFNA(INDEX('Inputs - Allowed'!$AI$8:$AT$250,MATCH('PCD non-delivery'!$A125,'Inputs - Allowed'!$A$8:$A$250,0),MATCH('PCD non-delivery'!V$6,'Inputs - Allowed'!$AI$6:$AT$6,0)),0)</f>
        <v>0</v>
      </c>
      <c r="W125" s="116">
        <f>_xlfn.IFNA(INDEX('Inputs - Allowed'!$AI$8:$AT$250,MATCH('PCD non-delivery'!$A125,'Inputs - Allowed'!$A$8:$A$250,0),MATCH('PCD non-delivery'!W$6,'Inputs - Allowed'!$AI$6:$AT$6,0)),0)</f>
        <v>0</v>
      </c>
      <c r="X125" s="116">
        <f>_xlfn.IFNA(INDEX('Inputs - Allowed'!$AI$8:$AT$250,MATCH('PCD non-delivery'!$A125,'Inputs - Allowed'!$A$8:$A$250,0),MATCH('PCD non-delivery'!X$6,'Inputs - Allowed'!$AI$6:$AT$6,0)),0)</f>
        <v>0</v>
      </c>
      <c r="Z125" s="76"/>
      <c r="AA125" s="76"/>
      <c r="AB125" s="116">
        <f t="shared" si="6"/>
        <v>0</v>
      </c>
      <c r="AC125" s="116">
        <f t="shared" si="7"/>
        <v>0</v>
      </c>
      <c r="AD125" s="116">
        <f t="shared" si="8"/>
        <v>0</v>
      </c>
      <c r="AE125" s="116">
        <f t="shared" si="9"/>
        <v>0</v>
      </c>
      <c r="AF125" s="116">
        <f t="shared" si="10"/>
        <v>0</v>
      </c>
      <c r="AG125" s="76"/>
      <c r="AH125" s="76"/>
      <c r="AI125" s="76"/>
      <c r="AJ125" s="76"/>
      <c r="AK125" s="76"/>
    </row>
    <row r="126" spans="1:37">
      <c r="A126" s="6"/>
      <c r="B126" s="36"/>
      <c r="C126" s="36"/>
      <c r="D126" s="36"/>
      <c r="E126" s="36">
        <f>_xlfn.IFNA(INDEX('Inputs - Allowed'!$B$8:$AH$250,MATCH('PCD non-delivery'!$A126,'Inputs - Allowed'!$A$8:$A$250,0),MATCH('PCD non-delivery'!E$6,'Inputs - Allowed'!$B$6:$AY$6,0)),0)</f>
        <v>0</v>
      </c>
      <c r="F126" s="36">
        <f>_xlfn.IFNA(INDEX('Inputs - Allowed'!$B$8:$AH$250,MATCH('PCD non-delivery'!$A126,'Inputs - Allowed'!$A$8:$A$250,0),MATCH('PCD non-delivery'!F$6,'Inputs - Allowed'!$B$6:$AY$6,0)),0)</f>
        <v>0</v>
      </c>
      <c r="G126" s="36">
        <f>_xlfn.IFNA(INDEX('Inputs - Allowed'!$B$8:$AH$250,MATCH('PCD non-delivery'!$A126,'Inputs - Allowed'!$A$8:$A$250,0),MATCH('PCD non-delivery'!G$6,'Inputs - Allowed'!$B$6:$AY$6,0)),0)</f>
        <v>0</v>
      </c>
      <c r="H126" s="36">
        <f>_xlfn.IFNA(INDEX('Inputs - Allowed'!$B$8:$AH$250,MATCH('PCD non-delivery'!$A126,'Inputs - Allowed'!$A$8:$A$250,0),MATCH('PCD non-delivery'!H$6,'Inputs - Allowed'!$B$6:$AY$6,0)),0)</f>
        <v>0</v>
      </c>
      <c r="I126" s="36">
        <f>_xlfn.IFNA(INDEX('Inputs - Allowed'!$B$8:$AH$250,MATCH('PCD non-delivery'!$A126,'Inputs - Allowed'!$A$8:$A$250,0),MATCH('PCD non-delivery'!I$6,'Inputs - Allowed'!$B$6:$AY$6,0)),0)</f>
        <v>0</v>
      </c>
      <c r="J126" s="65">
        <f>IF(I126="N",0,_xlfn.IFNA(INDEX('Inputs - Allowed'!$B$8:$AH$250,MATCH('PCD non-delivery'!$A126,'Inputs - Allowed'!$A$8:$A$250,0),MATCH('PCD non-delivery'!J$6,'Inputs - Allowed'!$B$6:$AY$6,0)),0))</f>
        <v>0</v>
      </c>
      <c r="K126" s="36">
        <f>_xlfn.IFNA(INDEX('Inputs - Actual'!$I$8:$O$158,MATCH($A126,'Inputs - Actual'!$A$8:$A$158,0),MATCH(K$6,'Inputs - Actual'!$I$6:$O$6,0))-INDEX('Inputs - Allowed'!$V$8:$AB$158,MATCH($A126,'Inputs - Allowed'!$A$8:$A$158,0),MATCH(K$6,'Inputs - Allowed'!$V$6:$AB$6,0)),0)</f>
        <v>0</v>
      </c>
      <c r="L126" s="59">
        <f>IF('Inputs - Allowed'!I126="Y", 0, IF(I126="Y",MIN(0,K126),MIN(0,K126*J126*10^-6)))</f>
        <v>0</v>
      </c>
      <c r="M126" s="116">
        <f>_xlfn.IFNA(INDEX('Inputs - Allowed'!$AI$8:$AT$250,MATCH('PCD non-delivery'!$A126,'Inputs - Allowed'!$A$8:$A$250,0),MATCH('PCD non-delivery'!M$6,'Inputs - Allowed'!$AI$6:$AT$6,0)),0)</f>
        <v>0</v>
      </c>
      <c r="N126" s="116">
        <f>_xlfn.IFNA(INDEX('Inputs - Allowed'!$AI$8:$AT$250,MATCH('PCD non-delivery'!$A126,'Inputs - Allowed'!$A$8:$A$250,0),MATCH('PCD non-delivery'!N$6,'Inputs - Allowed'!$AI$6:$AT$6,0)),0)</f>
        <v>0</v>
      </c>
      <c r="O126" s="116">
        <f>_xlfn.IFNA(INDEX('Inputs - Allowed'!$AI$8:$AT$250,MATCH('PCD non-delivery'!$A126,'Inputs - Allowed'!$A$8:$A$250,0),MATCH('PCD non-delivery'!O$6,'Inputs - Allowed'!$AI$6:$AT$6,0)),0)</f>
        <v>0</v>
      </c>
      <c r="P126" s="116">
        <f>_xlfn.IFNA(INDEX('Inputs - Allowed'!$AI$8:$AT$250,MATCH('PCD non-delivery'!$A126,'Inputs - Allowed'!$A$8:$A$250,0),MATCH('PCD non-delivery'!P$6,'Inputs - Allowed'!$AI$6:$AT$6,0)),0)</f>
        <v>0</v>
      </c>
      <c r="Q126" s="116">
        <f>_xlfn.IFNA(INDEX('Inputs - Allowed'!$AI$8:$AT$250,MATCH('PCD non-delivery'!$A126,'Inputs - Allowed'!$A$8:$A$250,0),MATCH('PCD non-delivery'!Q$6,'Inputs - Allowed'!$AI$6:$AT$6,0)),0)</f>
        <v>0</v>
      </c>
      <c r="R126" s="116">
        <f>_xlfn.IFNA(INDEX('Inputs - Allowed'!$AI$8:$AT$250,MATCH('PCD non-delivery'!$A126,'Inputs - Allowed'!$A$8:$A$250,0),MATCH('PCD non-delivery'!R$6,'Inputs - Allowed'!$AI$6:$AT$6,0)),0)</f>
        <v>0</v>
      </c>
      <c r="S126" s="116">
        <f>_xlfn.IFNA(INDEX('Inputs - Allowed'!$AI$8:$AT$250,MATCH('PCD non-delivery'!$A126,'Inputs - Allowed'!$A$8:$A$250,0),MATCH('PCD non-delivery'!S$6,'Inputs - Allowed'!$AI$6:$AT$6,0)),0)</f>
        <v>0</v>
      </c>
      <c r="T126" s="116">
        <f>_xlfn.IFNA(INDEX('Inputs - Allowed'!$AI$8:$AT$250,MATCH('PCD non-delivery'!$A126,'Inputs - Allowed'!$A$8:$A$250,0),MATCH('PCD non-delivery'!T$6,'Inputs - Allowed'!$AI$6:$AT$6,0)),0)</f>
        <v>0</v>
      </c>
      <c r="U126" s="116">
        <f>_xlfn.IFNA(INDEX('Inputs - Allowed'!$AI$8:$AT$250,MATCH('PCD non-delivery'!$A126,'Inputs - Allowed'!$A$8:$A$250,0),MATCH('PCD non-delivery'!U$6,'Inputs - Allowed'!$AI$6:$AT$6,0)),0)</f>
        <v>0</v>
      </c>
      <c r="V126" s="116">
        <f>_xlfn.IFNA(INDEX('Inputs - Allowed'!$AI$8:$AT$250,MATCH('PCD non-delivery'!$A126,'Inputs - Allowed'!$A$8:$A$250,0),MATCH('PCD non-delivery'!V$6,'Inputs - Allowed'!$AI$6:$AT$6,0)),0)</f>
        <v>0</v>
      </c>
      <c r="W126" s="116">
        <f>_xlfn.IFNA(INDEX('Inputs - Allowed'!$AI$8:$AT$250,MATCH('PCD non-delivery'!$A126,'Inputs - Allowed'!$A$8:$A$250,0),MATCH('PCD non-delivery'!W$6,'Inputs - Allowed'!$AI$6:$AT$6,0)),0)</f>
        <v>0</v>
      </c>
      <c r="X126" s="116">
        <f>_xlfn.IFNA(INDEX('Inputs - Allowed'!$AI$8:$AT$250,MATCH('PCD non-delivery'!$A126,'Inputs - Allowed'!$A$8:$A$250,0),MATCH('PCD non-delivery'!X$6,'Inputs - Allowed'!$AI$6:$AT$6,0)),0)</f>
        <v>0</v>
      </c>
      <c r="Z126" s="76"/>
      <c r="AA126" s="76"/>
      <c r="AB126" s="116">
        <f t="shared" si="6"/>
        <v>0</v>
      </c>
      <c r="AC126" s="116">
        <f t="shared" si="7"/>
        <v>0</v>
      </c>
      <c r="AD126" s="116">
        <f t="shared" si="8"/>
        <v>0</v>
      </c>
      <c r="AE126" s="116">
        <f t="shared" si="9"/>
        <v>0</v>
      </c>
      <c r="AF126" s="116">
        <f t="shared" si="10"/>
        <v>0</v>
      </c>
      <c r="AG126" s="76"/>
      <c r="AH126" s="76"/>
      <c r="AI126" s="76"/>
      <c r="AJ126" s="76"/>
      <c r="AK126" s="76"/>
    </row>
    <row r="127" spans="1:37">
      <c r="A127" s="6"/>
      <c r="B127" s="36"/>
      <c r="C127" s="36"/>
      <c r="D127" s="36"/>
      <c r="E127" s="36">
        <f>_xlfn.IFNA(INDEX('Inputs - Allowed'!$B$8:$AH$250,MATCH('PCD non-delivery'!$A127,'Inputs - Allowed'!$A$8:$A$250,0),MATCH('PCD non-delivery'!E$6,'Inputs - Allowed'!$B$6:$AY$6,0)),0)</f>
        <v>0</v>
      </c>
      <c r="F127" s="36">
        <f>_xlfn.IFNA(INDEX('Inputs - Allowed'!$B$8:$AH$250,MATCH('PCD non-delivery'!$A127,'Inputs - Allowed'!$A$8:$A$250,0),MATCH('PCD non-delivery'!F$6,'Inputs - Allowed'!$B$6:$AY$6,0)),0)</f>
        <v>0</v>
      </c>
      <c r="G127" s="36">
        <f>_xlfn.IFNA(INDEX('Inputs - Allowed'!$B$8:$AH$250,MATCH('PCD non-delivery'!$A127,'Inputs - Allowed'!$A$8:$A$250,0),MATCH('PCD non-delivery'!G$6,'Inputs - Allowed'!$B$6:$AY$6,0)),0)</f>
        <v>0</v>
      </c>
      <c r="H127" s="36">
        <f>_xlfn.IFNA(INDEX('Inputs - Allowed'!$B$8:$AH$250,MATCH('PCD non-delivery'!$A127,'Inputs - Allowed'!$A$8:$A$250,0),MATCH('PCD non-delivery'!H$6,'Inputs - Allowed'!$B$6:$AY$6,0)),0)</f>
        <v>0</v>
      </c>
      <c r="I127" s="36">
        <f>_xlfn.IFNA(INDEX('Inputs - Allowed'!$B$8:$AH$250,MATCH('PCD non-delivery'!$A127,'Inputs - Allowed'!$A$8:$A$250,0),MATCH('PCD non-delivery'!I$6,'Inputs - Allowed'!$B$6:$AY$6,0)),0)</f>
        <v>0</v>
      </c>
      <c r="J127" s="65">
        <f>IF(I127="N",0,_xlfn.IFNA(INDEX('Inputs - Allowed'!$B$8:$AH$250,MATCH('PCD non-delivery'!$A127,'Inputs - Allowed'!$A$8:$A$250,0),MATCH('PCD non-delivery'!J$6,'Inputs - Allowed'!$B$6:$AY$6,0)),0))</f>
        <v>0</v>
      </c>
      <c r="K127" s="36">
        <f>_xlfn.IFNA(INDEX('Inputs - Actual'!$I$8:$O$158,MATCH($A127,'Inputs - Actual'!$A$8:$A$158,0),MATCH(K$6,'Inputs - Actual'!$I$6:$O$6,0))-INDEX('Inputs - Allowed'!$V$8:$AB$158,MATCH($A127,'Inputs - Allowed'!$A$8:$A$158,0),MATCH(K$6,'Inputs - Allowed'!$V$6:$AB$6,0)),0)</f>
        <v>0</v>
      </c>
      <c r="L127" s="59">
        <f>IF('Inputs - Allowed'!I127="Y", 0, IF(I127="Y",MIN(0,K127),MIN(0,K127*J127*10^-6)))</f>
        <v>0</v>
      </c>
      <c r="M127" s="116">
        <f>_xlfn.IFNA(INDEX('Inputs - Allowed'!$AI$8:$AT$250,MATCH('PCD non-delivery'!$A127,'Inputs - Allowed'!$A$8:$A$250,0),MATCH('PCD non-delivery'!M$6,'Inputs - Allowed'!$AI$6:$AT$6,0)),0)</f>
        <v>0</v>
      </c>
      <c r="N127" s="116">
        <f>_xlfn.IFNA(INDEX('Inputs - Allowed'!$AI$8:$AT$250,MATCH('PCD non-delivery'!$A127,'Inputs - Allowed'!$A$8:$A$250,0),MATCH('PCD non-delivery'!N$6,'Inputs - Allowed'!$AI$6:$AT$6,0)),0)</f>
        <v>0</v>
      </c>
      <c r="O127" s="116">
        <f>_xlfn.IFNA(INDEX('Inputs - Allowed'!$AI$8:$AT$250,MATCH('PCD non-delivery'!$A127,'Inputs - Allowed'!$A$8:$A$250,0),MATCH('PCD non-delivery'!O$6,'Inputs - Allowed'!$AI$6:$AT$6,0)),0)</f>
        <v>0</v>
      </c>
      <c r="P127" s="116">
        <f>_xlfn.IFNA(INDEX('Inputs - Allowed'!$AI$8:$AT$250,MATCH('PCD non-delivery'!$A127,'Inputs - Allowed'!$A$8:$A$250,0),MATCH('PCD non-delivery'!P$6,'Inputs - Allowed'!$AI$6:$AT$6,0)),0)</f>
        <v>0</v>
      </c>
      <c r="Q127" s="116">
        <f>_xlfn.IFNA(INDEX('Inputs - Allowed'!$AI$8:$AT$250,MATCH('PCD non-delivery'!$A127,'Inputs - Allowed'!$A$8:$A$250,0),MATCH('PCD non-delivery'!Q$6,'Inputs - Allowed'!$AI$6:$AT$6,0)),0)</f>
        <v>0</v>
      </c>
      <c r="R127" s="116">
        <f>_xlfn.IFNA(INDEX('Inputs - Allowed'!$AI$8:$AT$250,MATCH('PCD non-delivery'!$A127,'Inputs - Allowed'!$A$8:$A$250,0),MATCH('PCD non-delivery'!R$6,'Inputs - Allowed'!$AI$6:$AT$6,0)),0)</f>
        <v>0</v>
      </c>
      <c r="S127" s="116">
        <f>_xlfn.IFNA(INDEX('Inputs - Allowed'!$AI$8:$AT$250,MATCH('PCD non-delivery'!$A127,'Inputs - Allowed'!$A$8:$A$250,0),MATCH('PCD non-delivery'!S$6,'Inputs - Allowed'!$AI$6:$AT$6,0)),0)</f>
        <v>0</v>
      </c>
      <c r="T127" s="116">
        <f>_xlfn.IFNA(INDEX('Inputs - Allowed'!$AI$8:$AT$250,MATCH('PCD non-delivery'!$A127,'Inputs - Allowed'!$A$8:$A$250,0),MATCH('PCD non-delivery'!T$6,'Inputs - Allowed'!$AI$6:$AT$6,0)),0)</f>
        <v>0</v>
      </c>
      <c r="U127" s="116">
        <f>_xlfn.IFNA(INDEX('Inputs - Allowed'!$AI$8:$AT$250,MATCH('PCD non-delivery'!$A127,'Inputs - Allowed'!$A$8:$A$250,0),MATCH('PCD non-delivery'!U$6,'Inputs - Allowed'!$AI$6:$AT$6,0)),0)</f>
        <v>0</v>
      </c>
      <c r="V127" s="116">
        <f>_xlfn.IFNA(INDEX('Inputs - Allowed'!$AI$8:$AT$250,MATCH('PCD non-delivery'!$A127,'Inputs - Allowed'!$A$8:$A$250,0),MATCH('PCD non-delivery'!V$6,'Inputs - Allowed'!$AI$6:$AT$6,0)),0)</f>
        <v>0</v>
      </c>
      <c r="W127" s="116">
        <f>_xlfn.IFNA(INDEX('Inputs - Allowed'!$AI$8:$AT$250,MATCH('PCD non-delivery'!$A127,'Inputs - Allowed'!$A$8:$A$250,0),MATCH('PCD non-delivery'!W$6,'Inputs - Allowed'!$AI$6:$AT$6,0)),0)</f>
        <v>0</v>
      </c>
      <c r="X127" s="116">
        <f>_xlfn.IFNA(INDEX('Inputs - Allowed'!$AI$8:$AT$250,MATCH('PCD non-delivery'!$A127,'Inputs - Allowed'!$A$8:$A$250,0),MATCH('PCD non-delivery'!X$6,'Inputs - Allowed'!$AI$6:$AT$6,0)),0)</f>
        <v>0</v>
      </c>
      <c r="Z127" s="76"/>
      <c r="AA127" s="76"/>
      <c r="AB127" s="116">
        <f t="shared" si="6"/>
        <v>0</v>
      </c>
      <c r="AC127" s="116">
        <f t="shared" si="7"/>
        <v>0</v>
      </c>
      <c r="AD127" s="116">
        <f t="shared" si="8"/>
        <v>0</v>
      </c>
      <c r="AE127" s="116">
        <f t="shared" si="9"/>
        <v>0</v>
      </c>
      <c r="AF127" s="116">
        <f t="shared" si="10"/>
        <v>0</v>
      </c>
      <c r="AG127" s="76"/>
      <c r="AH127" s="76"/>
      <c r="AI127" s="76"/>
      <c r="AJ127" s="76"/>
      <c r="AK127" s="76"/>
    </row>
    <row r="128" spans="1:37">
      <c r="A128" s="6"/>
      <c r="B128" s="36"/>
      <c r="C128" s="36"/>
      <c r="D128" s="36"/>
      <c r="E128" s="36">
        <f>_xlfn.IFNA(INDEX('Inputs - Allowed'!$B$8:$AH$250,MATCH('PCD non-delivery'!$A128,'Inputs - Allowed'!$A$8:$A$250,0),MATCH('PCD non-delivery'!E$6,'Inputs - Allowed'!$B$6:$AY$6,0)),0)</f>
        <v>0</v>
      </c>
      <c r="F128" s="36">
        <f>_xlfn.IFNA(INDEX('Inputs - Allowed'!$B$8:$AH$250,MATCH('PCD non-delivery'!$A128,'Inputs - Allowed'!$A$8:$A$250,0),MATCH('PCD non-delivery'!F$6,'Inputs - Allowed'!$B$6:$AY$6,0)),0)</f>
        <v>0</v>
      </c>
      <c r="G128" s="36">
        <f>_xlfn.IFNA(INDEX('Inputs - Allowed'!$B$8:$AH$250,MATCH('PCD non-delivery'!$A128,'Inputs - Allowed'!$A$8:$A$250,0),MATCH('PCD non-delivery'!G$6,'Inputs - Allowed'!$B$6:$AY$6,0)),0)</f>
        <v>0</v>
      </c>
      <c r="H128" s="36">
        <f>_xlfn.IFNA(INDEX('Inputs - Allowed'!$B$8:$AH$250,MATCH('PCD non-delivery'!$A128,'Inputs - Allowed'!$A$8:$A$250,0),MATCH('PCD non-delivery'!H$6,'Inputs - Allowed'!$B$6:$AY$6,0)),0)</f>
        <v>0</v>
      </c>
      <c r="I128" s="36">
        <f>_xlfn.IFNA(INDEX('Inputs - Allowed'!$B$8:$AH$250,MATCH('PCD non-delivery'!$A128,'Inputs - Allowed'!$A$8:$A$250,0),MATCH('PCD non-delivery'!I$6,'Inputs - Allowed'!$B$6:$AY$6,0)),0)</f>
        <v>0</v>
      </c>
      <c r="J128" s="65">
        <f>IF(I128="N",0,_xlfn.IFNA(INDEX('Inputs - Allowed'!$B$8:$AH$250,MATCH('PCD non-delivery'!$A128,'Inputs - Allowed'!$A$8:$A$250,0),MATCH('PCD non-delivery'!J$6,'Inputs - Allowed'!$B$6:$AY$6,0)),0))</f>
        <v>0</v>
      </c>
      <c r="K128" s="36">
        <f>_xlfn.IFNA(INDEX('Inputs - Actual'!$I$8:$O$158,MATCH($A128,'Inputs - Actual'!$A$8:$A$158,0),MATCH(K$6,'Inputs - Actual'!$I$6:$O$6,0))-INDEX('Inputs - Allowed'!$V$8:$AB$158,MATCH($A128,'Inputs - Allowed'!$A$8:$A$158,0),MATCH(K$6,'Inputs - Allowed'!$V$6:$AB$6,0)),0)</f>
        <v>0</v>
      </c>
      <c r="L128" s="59">
        <f>IF('Inputs - Allowed'!I128="Y", 0, IF(I128="Y",MIN(0,K128),MIN(0,K128*J128*10^-6)))</f>
        <v>0</v>
      </c>
      <c r="M128" s="116">
        <f>_xlfn.IFNA(INDEX('Inputs - Allowed'!$AI$8:$AT$250,MATCH('PCD non-delivery'!$A128,'Inputs - Allowed'!$A$8:$A$250,0),MATCH('PCD non-delivery'!M$6,'Inputs - Allowed'!$AI$6:$AT$6,0)),0)</f>
        <v>0</v>
      </c>
      <c r="N128" s="116">
        <f>_xlfn.IFNA(INDEX('Inputs - Allowed'!$AI$8:$AT$250,MATCH('PCD non-delivery'!$A128,'Inputs - Allowed'!$A$8:$A$250,0),MATCH('PCD non-delivery'!N$6,'Inputs - Allowed'!$AI$6:$AT$6,0)),0)</f>
        <v>0</v>
      </c>
      <c r="O128" s="116">
        <f>_xlfn.IFNA(INDEX('Inputs - Allowed'!$AI$8:$AT$250,MATCH('PCD non-delivery'!$A128,'Inputs - Allowed'!$A$8:$A$250,0),MATCH('PCD non-delivery'!O$6,'Inputs - Allowed'!$AI$6:$AT$6,0)),0)</f>
        <v>0</v>
      </c>
      <c r="P128" s="116">
        <f>_xlfn.IFNA(INDEX('Inputs - Allowed'!$AI$8:$AT$250,MATCH('PCD non-delivery'!$A128,'Inputs - Allowed'!$A$8:$A$250,0),MATCH('PCD non-delivery'!P$6,'Inputs - Allowed'!$AI$6:$AT$6,0)),0)</f>
        <v>0</v>
      </c>
      <c r="Q128" s="116">
        <f>_xlfn.IFNA(INDEX('Inputs - Allowed'!$AI$8:$AT$250,MATCH('PCD non-delivery'!$A128,'Inputs - Allowed'!$A$8:$A$250,0),MATCH('PCD non-delivery'!Q$6,'Inputs - Allowed'!$AI$6:$AT$6,0)),0)</f>
        <v>0</v>
      </c>
      <c r="R128" s="116">
        <f>_xlfn.IFNA(INDEX('Inputs - Allowed'!$AI$8:$AT$250,MATCH('PCD non-delivery'!$A128,'Inputs - Allowed'!$A$8:$A$250,0),MATCH('PCD non-delivery'!R$6,'Inputs - Allowed'!$AI$6:$AT$6,0)),0)</f>
        <v>0</v>
      </c>
      <c r="S128" s="116">
        <f>_xlfn.IFNA(INDEX('Inputs - Allowed'!$AI$8:$AT$250,MATCH('PCD non-delivery'!$A128,'Inputs - Allowed'!$A$8:$A$250,0),MATCH('PCD non-delivery'!S$6,'Inputs - Allowed'!$AI$6:$AT$6,0)),0)</f>
        <v>0</v>
      </c>
      <c r="T128" s="116">
        <f>_xlfn.IFNA(INDEX('Inputs - Allowed'!$AI$8:$AT$250,MATCH('PCD non-delivery'!$A128,'Inputs - Allowed'!$A$8:$A$250,0),MATCH('PCD non-delivery'!T$6,'Inputs - Allowed'!$AI$6:$AT$6,0)),0)</f>
        <v>0</v>
      </c>
      <c r="U128" s="116">
        <f>_xlfn.IFNA(INDEX('Inputs - Allowed'!$AI$8:$AT$250,MATCH('PCD non-delivery'!$A128,'Inputs - Allowed'!$A$8:$A$250,0),MATCH('PCD non-delivery'!U$6,'Inputs - Allowed'!$AI$6:$AT$6,0)),0)</f>
        <v>0</v>
      </c>
      <c r="V128" s="116">
        <f>_xlfn.IFNA(INDEX('Inputs - Allowed'!$AI$8:$AT$250,MATCH('PCD non-delivery'!$A128,'Inputs - Allowed'!$A$8:$A$250,0),MATCH('PCD non-delivery'!V$6,'Inputs - Allowed'!$AI$6:$AT$6,0)),0)</f>
        <v>0</v>
      </c>
      <c r="W128" s="116">
        <f>_xlfn.IFNA(INDEX('Inputs - Allowed'!$AI$8:$AT$250,MATCH('PCD non-delivery'!$A128,'Inputs - Allowed'!$A$8:$A$250,0),MATCH('PCD non-delivery'!W$6,'Inputs - Allowed'!$AI$6:$AT$6,0)),0)</f>
        <v>0</v>
      </c>
      <c r="X128" s="116">
        <f>_xlfn.IFNA(INDEX('Inputs - Allowed'!$AI$8:$AT$250,MATCH('PCD non-delivery'!$A128,'Inputs - Allowed'!$A$8:$A$250,0),MATCH('PCD non-delivery'!X$6,'Inputs - Allowed'!$AI$6:$AT$6,0)),0)</f>
        <v>0</v>
      </c>
      <c r="Z128" s="76"/>
      <c r="AA128" s="76"/>
      <c r="AB128" s="116">
        <f t="shared" si="6"/>
        <v>0</v>
      </c>
      <c r="AC128" s="116">
        <f t="shared" si="7"/>
        <v>0</v>
      </c>
      <c r="AD128" s="116">
        <f t="shared" si="8"/>
        <v>0</v>
      </c>
      <c r="AE128" s="116">
        <f t="shared" si="9"/>
        <v>0</v>
      </c>
      <c r="AF128" s="116">
        <f t="shared" si="10"/>
        <v>0</v>
      </c>
      <c r="AG128" s="76"/>
      <c r="AH128" s="76"/>
      <c r="AI128" s="76"/>
      <c r="AJ128" s="76"/>
      <c r="AK128" s="76"/>
    </row>
    <row r="129" spans="1:37">
      <c r="A129" s="6"/>
      <c r="B129" s="36"/>
      <c r="C129" s="36"/>
      <c r="D129" s="36"/>
      <c r="E129" s="36">
        <f>_xlfn.IFNA(INDEX('Inputs - Allowed'!$B$8:$AH$250,MATCH('PCD non-delivery'!$A129,'Inputs - Allowed'!$A$8:$A$250,0),MATCH('PCD non-delivery'!E$6,'Inputs - Allowed'!$B$6:$AY$6,0)),0)</f>
        <v>0</v>
      </c>
      <c r="F129" s="36">
        <f>_xlfn.IFNA(INDEX('Inputs - Allowed'!$B$8:$AH$250,MATCH('PCD non-delivery'!$A129,'Inputs - Allowed'!$A$8:$A$250,0),MATCH('PCD non-delivery'!F$6,'Inputs - Allowed'!$B$6:$AY$6,0)),0)</f>
        <v>0</v>
      </c>
      <c r="G129" s="36">
        <f>_xlfn.IFNA(INDEX('Inputs - Allowed'!$B$8:$AH$250,MATCH('PCD non-delivery'!$A129,'Inputs - Allowed'!$A$8:$A$250,0),MATCH('PCD non-delivery'!G$6,'Inputs - Allowed'!$B$6:$AY$6,0)),0)</f>
        <v>0</v>
      </c>
      <c r="H129" s="36">
        <f>_xlfn.IFNA(INDEX('Inputs - Allowed'!$B$8:$AH$250,MATCH('PCD non-delivery'!$A129,'Inputs - Allowed'!$A$8:$A$250,0),MATCH('PCD non-delivery'!H$6,'Inputs - Allowed'!$B$6:$AY$6,0)),0)</f>
        <v>0</v>
      </c>
      <c r="I129" s="36">
        <f>_xlfn.IFNA(INDEX('Inputs - Allowed'!$B$8:$AH$250,MATCH('PCD non-delivery'!$A129,'Inputs - Allowed'!$A$8:$A$250,0),MATCH('PCD non-delivery'!I$6,'Inputs - Allowed'!$B$6:$AY$6,0)),0)</f>
        <v>0</v>
      </c>
      <c r="J129" s="65">
        <f>IF(I129="N",0,_xlfn.IFNA(INDEX('Inputs - Allowed'!$B$8:$AH$250,MATCH('PCD non-delivery'!$A129,'Inputs - Allowed'!$A$8:$A$250,0),MATCH('PCD non-delivery'!J$6,'Inputs - Allowed'!$B$6:$AY$6,0)),0))</f>
        <v>0</v>
      </c>
      <c r="K129" s="36">
        <f>_xlfn.IFNA(INDEX('Inputs - Actual'!$I$8:$O$158,MATCH($A129,'Inputs - Actual'!$A$8:$A$158,0),MATCH(K$6,'Inputs - Actual'!$I$6:$O$6,0))-INDEX('Inputs - Allowed'!$V$8:$AB$158,MATCH($A129,'Inputs - Allowed'!$A$8:$A$158,0),MATCH(K$6,'Inputs - Allowed'!$V$6:$AB$6,0)),0)</f>
        <v>0</v>
      </c>
      <c r="L129" s="59">
        <f>IF('Inputs - Allowed'!I129="Y", 0, IF(I129="Y",MIN(0,K129),MIN(0,K129*J129*10^-6)))</f>
        <v>0</v>
      </c>
      <c r="M129" s="116">
        <f>_xlfn.IFNA(INDEX('Inputs - Allowed'!$AI$8:$AT$250,MATCH('PCD non-delivery'!$A129,'Inputs - Allowed'!$A$8:$A$250,0),MATCH('PCD non-delivery'!M$6,'Inputs - Allowed'!$AI$6:$AT$6,0)),0)</f>
        <v>0</v>
      </c>
      <c r="N129" s="116">
        <f>_xlfn.IFNA(INDEX('Inputs - Allowed'!$AI$8:$AT$250,MATCH('PCD non-delivery'!$A129,'Inputs - Allowed'!$A$8:$A$250,0),MATCH('PCD non-delivery'!N$6,'Inputs - Allowed'!$AI$6:$AT$6,0)),0)</f>
        <v>0</v>
      </c>
      <c r="O129" s="116">
        <f>_xlfn.IFNA(INDEX('Inputs - Allowed'!$AI$8:$AT$250,MATCH('PCD non-delivery'!$A129,'Inputs - Allowed'!$A$8:$A$250,0),MATCH('PCD non-delivery'!O$6,'Inputs - Allowed'!$AI$6:$AT$6,0)),0)</f>
        <v>0</v>
      </c>
      <c r="P129" s="116">
        <f>_xlfn.IFNA(INDEX('Inputs - Allowed'!$AI$8:$AT$250,MATCH('PCD non-delivery'!$A129,'Inputs - Allowed'!$A$8:$A$250,0),MATCH('PCD non-delivery'!P$6,'Inputs - Allowed'!$AI$6:$AT$6,0)),0)</f>
        <v>0</v>
      </c>
      <c r="Q129" s="116">
        <f>_xlfn.IFNA(INDEX('Inputs - Allowed'!$AI$8:$AT$250,MATCH('PCD non-delivery'!$A129,'Inputs - Allowed'!$A$8:$A$250,0),MATCH('PCD non-delivery'!Q$6,'Inputs - Allowed'!$AI$6:$AT$6,0)),0)</f>
        <v>0</v>
      </c>
      <c r="R129" s="116">
        <f>_xlfn.IFNA(INDEX('Inputs - Allowed'!$AI$8:$AT$250,MATCH('PCD non-delivery'!$A129,'Inputs - Allowed'!$A$8:$A$250,0),MATCH('PCD non-delivery'!R$6,'Inputs - Allowed'!$AI$6:$AT$6,0)),0)</f>
        <v>0</v>
      </c>
      <c r="S129" s="116">
        <f>_xlfn.IFNA(INDEX('Inputs - Allowed'!$AI$8:$AT$250,MATCH('PCD non-delivery'!$A129,'Inputs - Allowed'!$A$8:$A$250,0),MATCH('PCD non-delivery'!S$6,'Inputs - Allowed'!$AI$6:$AT$6,0)),0)</f>
        <v>0</v>
      </c>
      <c r="T129" s="116">
        <f>_xlfn.IFNA(INDEX('Inputs - Allowed'!$AI$8:$AT$250,MATCH('PCD non-delivery'!$A129,'Inputs - Allowed'!$A$8:$A$250,0),MATCH('PCD non-delivery'!T$6,'Inputs - Allowed'!$AI$6:$AT$6,0)),0)</f>
        <v>0</v>
      </c>
      <c r="U129" s="116">
        <f>_xlfn.IFNA(INDEX('Inputs - Allowed'!$AI$8:$AT$250,MATCH('PCD non-delivery'!$A129,'Inputs - Allowed'!$A$8:$A$250,0),MATCH('PCD non-delivery'!U$6,'Inputs - Allowed'!$AI$6:$AT$6,0)),0)</f>
        <v>0</v>
      </c>
      <c r="V129" s="116">
        <f>_xlfn.IFNA(INDEX('Inputs - Allowed'!$AI$8:$AT$250,MATCH('PCD non-delivery'!$A129,'Inputs - Allowed'!$A$8:$A$250,0),MATCH('PCD non-delivery'!V$6,'Inputs - Allowed'!$AI$6:$AT$6,0)),0)</f>
        <v>0</v>
      </c>
      <c r="W129" s="116">
        <f>_xlfn.IFNA(INDEX('Inputs - Allowed'!$AI$8:$AT$250,MATCH('PCD non-delivery'!$A129,'Inputs - Allowed'!$A$8:$A$250,0),MATCH('PCD non-delivery'!W$6,'Inputs - Allowed'!$AI$6:$AT$6,0)),0)</f>
        <v>0</v>
      </c>
      <c r="X129" s="116">
        <f>_xlfn.IFNA(INDEX('Inputs - Allowed'!$AI$8:$AT$250,MATCH('PCD non-delivery'!$A129,'Inputs - Allowed'!$A$8:$A$250,0),MATCH('PCD non-delivery'!X$6,'Inputs - Allowed'!$AI$6:$AT$6,0)),0)</f>
        <v>0</v>
      </c>
      <c r="Z129" s="76"/>
      <c r="AA129" s="76"/>
      <c r="AB129" s="116">
        <f t="shared" si="6"/>
        <v>0</v>
      </c>
      <c r="AC129" s="116">
        <f t="shared" si="7"/>
        <v>0</v>
      </c>
      <c r="AD129" s="116">
        <f t="shared" si="8"/>
        <v>0</v>
      </c>
      <c r="AE129" s="116">
        <f t="shared" si="9"/>
        <v>0</v>
      </c>
      <c r="AF129" s="116">
        <f t="shared" si="10"/>
        <v>0</v>
      </c>
      <c r="AG129" s="76"/>
      <c r="AH129" s="76"/>
      <c r="AI129" s="76"/>
      <c r="AJ129" s="76"/>
      <c r="AK129" s="76"/>
    </row>
    <row r="130" spans="1:37">
      <c r="A130" s="6"/>
      <c r="B130" s="36"/>
      <c r="C130" s="36"/>
      <c r="D130" s="36"/>
      <c r="E130" s="36">
        <f>_xlfn.IFNA(INDEX('Inputs - Allowed'!$B$8:$AH$250,MATCH('PCD non-delivery'!$A130,'Inputs - Allowed'!$A$8:$A$250,0),MATCH('PCD non-delivery'!E$6,'Inputs - Allowed'!$B$6:$AY$6,0)),0)</f>
        <v>0</v>
      </c>
      <c r="F130" s="36">
        <f>_xlfn.IFNA(INDEX('Inputs - Allowed'!$B$8:$AH$250,MATCH('PCD non-delivery'!$A130,'Inputs - Allowed'!$A$8:$A$250,0),MATCH('PCD non-delivery'!F$6,'Inputs - Allowed'!$B$6:$AY$6,0)),0)</f>
        <v>0</v>
      </c>
      <c r="G130" s="36">
        <f>_xlfn.IFNA(INDEX('Inputs - Allowed'!$B$8:$AH$250,MATCH('PCD non-delivery'!$A130,'Inputs - Allowed'!$A$8:$A$250,0),MATCH('PCD non-delivery'!G$6,'Inputs - Allowed'!$B$6:$AY$6,0)),0)</f>
        <v>0</v>
      </c>
      <c r="H130" s="36">
        <f>_xlfn.IFNA(INDEX('Inputs - Allowed'!$B$8:$AH$250,MATCH('PCD non-delivery'!$A130,'Inputs - Allowed'!$A$8:$A$250,0),MATCH('PCD non-delivery'!H$6,'Inputs - Allowed'!$B$6:$AY$6,0)),0)</f>
        <v>0</v>
      </c>
      <c r="I130" s="36">
        <f>_xlfn.IFNA(INDEX('Inputs - Allowed'!$B$8:$AH$250,MATCH('PCD non-delivery'!$A130,'Inputs - Allowed'!$A$8:$A$250,0),MATCH('PCD non-delivery'!I$6,'Inputs - Allowed'!$B$6:$AY$6,0)),0)</f>
        <v>0</v>
      </c>
      <c r="J130" s="65">
        <f>IF(I130="N",0,_xlfn.IFNA(INDEX('Inputs - Allowed'!$B$8:$AH$250,MATCH('PCD non-delivery'!$A130,'Inputs - Allowed'!$A$8:$A$250,0),MATCH('PCD non-delivery'!J$6,'Inputs - Allowed'!$B$6:$AY$6,0)),0))</f>
        <v>0</v>
      </c>
      <c r="K130" s="36">
        <f>_xlfn.IFNA(INDEX('Inputs - Actual'!$I$8:$O$158,MATCH($A130,'Inputs - Actual'!$A$8:$A$158,0),MATCH(K$6,'Inputs - Actual'!$I$6:$O$6,0))-INDEX('Inputs - Allowed'!$V$8:$AB$158,MATCH($A130,'Inputs - Allowed'!$A$8:$A$158,0),MATCH(K$6,'Inputs - Allowed'!$V$6:$AB$6,0)),0)</f>
        <v>0</v>
      </c>
      <c r="L130" s="59">
        <f>IF('Inputs - Allowed'!I130="Y", 0, IF(I130="Y",MIN(0,K130),MIN(0,K130*J130*10^-6)))</f>
        <v>0</v>
      </c>
      <c r="M130" s="116">
        <f>_xlfn.IFNA(INDEX('Inputs - Allowed'!$AI$8:$AT$250,MATCH('PCD non-delivery'!$A130,'Inputs - Allowed'!$A$8:$A$250,0),MATCH('PCD non-delivery'!M$6,'Inputs - Allowed'!$AI$6:$AT$6,0)),0)</f>
        <v>0</v>
      </c>
      <c r="N130" s="116">
        <f>_xlfn.IFNA(INDEX('Inputs - Allowed'!$AI$8:$AT$250,MATCH('PCD non-delivery'!$A130,'Inputs - Allowed'!$A$8:$A$250,0),MATCH('PCD non-delivery'!N$6,'Inputs - Allowed'!$AI$6:$AT$6,0)),0)</f>
        <v>0</v>
      </c>
      <c r="O130" s="116">
        <f>_xlfn.IFNA(INDEX('Inputs - Allowed'!$AI$8:$AT$250,MATCH('PCD non-delivery'!$A130,'Inputs - Allowed'!$A$8:$A$250,0),MATCH('PCD non-delivery'!O$6,'Inputs - Allowed'!$AI$6:$AT$6,0)),0)</f>
        <v>0</v>
      </c>
      <c r="P130" s="116">
        <f>_xlfn.IFNA(INDEX('Inputs - Allowed'!$AI$8:$AT$250,MATCH('PCD non-delivery'!$A130,'Inputs - Allowed'!$A$8:$A$250,0),MATCH('PCD non-delivery'!P$6,'Inputs - Allowed'!$AI$6:$AT$6,0)),0)</f>
        <v>0</v>
      </c>
      <c r="Q130" s="116">
        <f>_xlfn.IFNA(INDEX('Inputs - Allowed'!$AI$8:$AT$250,MATCH('PCD non-delivery'!$A130,'Inputs - Allowed'!$A$8:$A$250,0),MATCH('PCD non-delivery'!Q$6,'Inputs - Allowed'!$AI$6:$AT$6,0)),0)</f>
        <v>0</v>
      </c>
      <c r="R130" s="116">
        <f>_xlfn.IFNA(INDEX('Inputs - Allowed'!$AI$8:$AT$250,MATCH('PCD non-delivery'!$A130,'Inputs - Allowed'!$A$8:$A$250,0),MATCH('PCD non-delivery'!R$6,'Inputs - Allowed'!$AI$6:$AT$6,0)),0)</f>
        <v>0</v>
      </c>
      <c r="S130" s="116">
        <f>_xlfn.IFNA(INDEX('Inputs - Allowed'!$AI$8:$AT$250,MATCH('PCD non-delivery'!$A130,'Inputs - Allowed'!$A$8:$A$250,0),MATCH('PCD non-delivery'!S$6,'Inputs - Allowed'!$AI$6:$AT$6,0)),0)</f>
        <v>0</v>
      </c>
      <c r="T130" s="116">
        <f>_xlfn.IFNA(INDEX('Inputs - Allowed'!$AI$8:$AT$250,MATCH('PCD non-delivery'!$A130,'Inputs - Allowed'!$A$8:$A$250,0),MATCH('PCD non-delivery'!T$6,'Inputs - Allowed'!$AI$6:$AT$6,0)),0)</f>
        <v>0</v>
      </c>
      <c r="U130" s="116">
        <f>_xlfn.IFNA(INDEX('Inputs - Allowed'!$AI$8:$AT$250,MATCH('PCD non-delivery'!$A130,'Inputs - Allowed'!$A$8:$A$250,0),MATCH('PCD non-delivery'!U$6,'Inputs - Allowed'!$AI$6:$AT$6,0)),0)</f>
        <v>0</v>
      </c>
      <c r="V130" s="116">
        <f>_xlfn.IFNA(INDEX('Inputs - Allowed'!$AI$8:$AT$250,MATCH('PCD non-delivery'!$A130,'Inputs - Allowed'!$A$8:$A$250,0),MATCH('PCD non-delivery'!V$6,'Inputs - Allowed'!$AI$6:$AT$6,0)),0)</f>
        <v>0</v>
      </c>
      <c r="W130" s="116">
        <f>_xlfn.IFNA(INDEX('Inputs - Allowed'!$AI$8:$AT$250,MATCH('PCD non-delivery'!$A130,'Inputs - Allowed'!$A$8:$A$250,0),MATCH('PCD non-delivery'!W$6,'Inputs - Allowed'!$AI$6:$AT$6,0)),0)</f>
        <v>0</v>
      </c>
      <c r="X130" s="116">
        <f>_xlfn.IFNA(INDEX('Inputs - Allowed'!$AI$8:$AT$250,MATCH('PCD non-delivery'!$A130,'Inputs - Allowed'!$A$8:$A$250,0),MATCH('PCD non-delivery'!X$6,'Inputs - Allowed'!$AI$6:$AT$6,0)),0)</f>
        <v>0</v>
      </c>
      <c r="Z130" s="76"/>
      <c r="AA130" s="76"/>
      <c r="AB130" s="116">
        <f t="shared" si="6"/>
        <v>0</v>
      </c>
      <c r="AC130" s="116">
        <f t="shared" si="7"/>
        <v>0</v>
      </c>
      <c r="AD130" s="116">
        <f t="shared" si="8"/>
        <v>0</v>
      </c>
      <c r="AE130" s="116">
        <f t="shared" si="9"/>
        <v>0</v>
      </c>
      <c r="AF130" s="116">
        <f t="shared" si="10"/>
        <v>0</v>
      </c>
      <c r="AG130" s="76"/>
      <c r="AH130" s="76"/>
      <c r="AI130" s="76"/>
      <c r="AJ130" s="76"/>
      <c r="AK130" s="76"/>
    </row>
    <row r="131" spans="1:37">
      <c r="A131" s="6"/>
      <c r="B131" s="36"/>
      <c r="C131" s="36"/>
      <c r="D131" s="36"/>
      <c r="E131" s="36">
        <f>_xlfn.IFNA(INDEX('Inputs - Allowed'!$B$8:$AH$250,MATCH('PCD non-delivery'!$A131,'Inputs - Allowed'!$A$8:$A$250,0),MATCH('PCD non-delivery'!E$6,'Inputs - Allowed'!$B$6:$AY$6,0)),0)</f>
        <v>0</v>
      </c>
      <c r="F131" s="36">
        <f>_xlfn.IFNA(INDEX('Inputs - Allowed'!$B$8:$AH$250,MATCH('PCD non-delivery'!$A131,'Inputs - Allowed'!$A$8:$A$250,0),MATCH('PCD non-delivery'!F$6,'Inputs - Allowed'!$B$6:$AY$6,0)),0)</f>
        <v>0</v>
      </c>
      <c r="G131" s="36">
        <f>_xlfn.IFNA(INDEX('Inputs - Allowed'!$B$8:$AH$250,MATCH('PCD non-delivery'!$A131,'Inputs - Allowed'!$A$8:$A$250,0),MATCH('PCD non-delivery'!G$6,'Inputs - Allowed'!$B$6:$AY$6,0)),0)</f>
        <v>0</v>
      </c>
      <c r="H131" s="36">
        <f>_xlfn.IFNA(INDEX('Inputs - Allowed'!$B$8:$AH$250,MATCH('PCD non-delivery'!$A131,'Inputs - Allowed'!$A$8:$A$250,0),MATCH('PCD non-delivery'!H$6,'Inputs - Allowed'!$B$6:$AY$6,0)),0)</f>
        <v>0</v>
      </c>
      <c r="I131" s="36">
        <f>_xlfn.IFNA(INDEX('Inputs - Allowed'!$B$8:$AH$250,MATCH('PCD non-delivery'!$A131,'Inputs - Allowed'!$A$8:$A$250,0),MATCH('PCD non-delivery'!I$6,'Inputs - Allowed'!$B$6:$AY$6,0)),0)</f>
        <v>0</v>
      </c>
      <c r="J131" s="65">
        <f>IF(I131="N",0,_xlfn.IFNA(INDEX('Inputs - Allowed'!$B$8:$AH$250,MATCH('PCD non-delivery'!$A131,'Inputs - Allowed'!$A$8:$A$250,0),MATCH('PCD non-delivery'!J$6,'Inputs - Allowed'!$B$6:$AY$6,0)),0))</f>
        <v>0</v>
      </c>
      <c r="K131" s="36">
        <f>_xlfn.IFNA(INDEX('Inputs - Actual'!$I$8:$O$158,MATCH($A131,'Inputs - Actual'!$A$8:$A$158,0),MATCH(K$6,'Inputs - Actual'!$I$6:$O$6,0))-INDEX('Inputs - Allowed'!$V$8:$AB$158,MATCH($A131,'Inputs - Allowed'!$A$8:$A$158,0),MATCH(K$6,'Inputs - Allowed'!$V$6:$AB$6,0)),0)</f>
        <v>0</v>
      </c>
      <c r="L131" s="59">
        <f>IF('Inputs - Allowed'!I131="Y", 0, IF(I131="Y",MIN(0,K131),MIN(0,K131*J131*10^-6)))</f>
        <v>0</v>
      </c>
      <c r="M131" s="116">
        <f>_xlfn.IFNA(INDEX('Inputs - Allowed'!$AI$8:$AT$250,MATCH('PCD non-delivery'!$A131,'Inputs - Allowed'!$A$8:$A$250,0),MATCH('PCD non-delivery'!M$6,'Inputs - Allowed'!$AI$6:$AT$6,0)),0)</f>
        <v>0</v>
      </c>
      <c r="N131" s="116">
        <f>_xlfn.IFNA(INDEX('Inputs - Allowed'!$AI$8:$AT$250,MATCH('PCD non-delivery'!$A131,'Inputs - Allowed'!$A$8:$A$250,0),MATCH('PCD non-delivery'!N$6,'Inputs - Allowed'!$AI$6:$AT$6,0)),0)</f>
        <v>0</v>
      </c>
      <c r="O131" s="116">
        <f>_xlfn.IFNA(INDEX('Inputs - Allowed'!$AI$8:$AT$250,MATCH('PCD non-delivery'!$A131,'Inputs - Allowed'!$A$8:$A$250,0),MATCH('PCD non-delivery'!O$6,'Inputs - Allowed'!$AI$6:$AT$6,0)),0)</f>
        <v>0</v>
      </c>
      <c r="P131" s="116">
        <f>_xlfn.IFNA(INDEX('Inputs - Allowed'!$AI$8:$AT$250,MATCH('PCD non-delivery'!$A131,'Inputs - Allowed'!$A$8:$A$250,0),MATCH('PCD non-delivery'!P$6,'Inputs - Allowed'!$AI$6:$AT$6,0)),0)</f>
        <v>0</v>
      </c>
      <c r="Q131" s="116">
        <f>_xlfn.IFNA(INDEX('Inputs - Allowed'!$AI$8:$AT$250,MATCH('PCD non-delivery'!$A131,'Inputs - Allowed'!$A$8:$A$250,0),MATCH('PCD non-delivery'!Q$6,'Inputs - Allowed'!$AI$6:$AT$6,0)),0)</f>
        <v>0</v>
      </c>
      <c r="R131" s="116">
        <f>_xlfn.IFNA(INDEX('Inputs - Allowed'!$AI$8:$AT$250,MATCH('PCD non-delivery'!$A131,'Inputs - Allowed'!$A$8:$A$250,0),MATCH('PCD non-delivery'!R$6,'Inputs - Allowed'!$AI$6:$AT$6,0)),0)</f>
        <v>0</v>
      </c>
      <c r="S131" s="116">
        <f>_xlfn.IFNA(INDEX('Inputs - Allowed'!$AI$8:$AT$250,MATCH('PCD non-delivery'!$A131,'Inputs - Allowed'!$A$8:$A$250,0),MATCH('PCD non-delivery'!S$6,'Inputs - Allowed'!$AI$6:$AT$6,0)),0)</f>
        <v>0</v>
      </c>
      <c r="T131" s="116">
        <f>_xlfn.IFNA(INDEX('Inputs - Allowed'!$AI$8:$AT$250,MATCH('PCD non-delivery'!$A131,'Inputs - Allowed'!$A$8:$A$250,0),MATCH('PCD non-delivery'!T$6,'Inputs - Allowed'!$AI$6:$AT$6,0)),0)</f>
        <v>0</v>
      </c>
      <c r="U131" s="116">
        <f>_xlfn.IFNA(INDEX('Inputs - Allowed'!$AI$8:$AT$250,MATCH('PCD non-delivery'!$A131,'Inputs - Allowed'!$A$8:$A$250,0),MATCH('PCD non-delivery'!U$6,'Inputs - Allowed'!$AI$6:$AT$6,0)),0)</f>
        <v>0</v>
      </c>
      <c r="V131" s="116">
        <f>_xlfn.IFNA(INDEX('Inputs - Allowed'!$AI$8:$AT$250,MATCH('PCD non-delivery'!$A131,'Inputs - Allowed'!$A$8:$A$250,0),MATCH('PCD non-delivery'!V$6,'Inputs - Allowed'!$AI$6:$AT$6,0)),0)</f>
        <v>0</v>
      </c>
      <c r="W131" s="116">
        <f>_xlfn.IFNA(INDEX('Inputs - Allowed'!$AI$8:$AT$250,MATCH('PCD non-delivery'!$A131,'Inputs - Allowed'!$A$8:$A$250,0),MATCH('PCD non-delivery'!W$6,'Inputs - Allowed'!$AI$6:$AT$6,0)),0)</f>
        <v>0</v>
      </c>
      <c r="X131" s="116">
        <f>_xlfn.IFNA(INDEX('Inputs - Allowed'!$AI$8:$AT$250,MATCH('PCD non-delivery'!$A131,'Inputs - Allowed'!$A$8:$A$250,0),MATCH('PCD non-delivery'!X$6,'Inputs - Allowed'!$AI$6:$AT$6,0)),0)</f>
        <v>0</v>
      </c>
      <c r="Z131" s="76"/>
      <c r="AA131" s="76"/>
      <c r="AB131" s="116">
        <f t="shared" si="6"/>
        <v>0</v>
      </c>
      <c r="AC131" s="116">
        <f t="shared" si="7"/>
        <v>0</v>
      </c>
      <c r="AD131" s="116">
        <f t="shared" si="8"/>
        <v>0</v>
      </c>
      <c r="AE131" s="116">
        <f t="shared" si="9"/>
        <v>0</v>
      </c>
      <c r="AF131" s="116">
        <f t="shared" si="10"/>
        <v>0</v>
      </c>
      <c r="AG131" s="76"/>
      <c r="AH131" s="76"/>
      <c r="AI131" s="76"/>
      <c r="AJ131" s="76"/>
      <c r="AK131" s="76"/>
    </row>
    <row r="132" spans="1:37">
      <c r="A132" s="6"/>
      <c r="B132" s="36"/>
      <c r="C132" s="36"/>
      <c r="D132" s="36"/>
      <c r="E132" s="36">
        <f>_xlfn.IFNA(INDEX('Inputs - Allowed'!$B$8:$AH$250,MATCH('PCD non-delivery'!$A132,'Inputs - Allowed'!$A$8:$A$250,0),MATCH('PCD non-delivery'!E$6,'Inputs - Allowed'!$B$6:$AY$6,0)),0)</f>
        <v>0</v>
      </c>
      <c r="F132" s="36">
        <f>_xlfn.IFNA(INDEX('Inputs - Allowed'!$B$8:$AH$250,MATCH('PCD non-delivery'!$A132,'Inputs - Allowed'!$A$8:$A$250,0),MATCH('PCD non-delivery'!F$6,'Inputs - Allowed'!$B$6:$AY$6,0)),0)</f>
        <v>0</v>
      </c>
      <c r="G132" s="36">
        <f>_xlfn.IFNA(INDEX('Inputs - Allowed'!$B$8:$AH$250,MATCH('PCD non-delivery'!$A132,'Inputs - Allowed'!$A$8:$A$250,0),MATCH('PCD non-delivery'!G$6,'Inputs - Allowed'!$B$6:$AY$6,0)),0)</f>
        <v>0</v>
      </c>
      <c r="H132" s="36">
        <f>_xlfn.IFNA(INDEX('Inputs - Allowed'!$B$8:$AH$250,MATCH('PCD non-delivery'!$A132,'Inputs - Allowed'!$A$8:$A$250,0),MATCH('PCD non-delivery'!H$6,'Inputs - Allowed'!$B$6:$AY$6,0)),0)</f>
        <v>0</v>
      </c>
      <c r="I132" s="36">
        <f>_xlfn.IFNA(INDEX('Inputs - Allowed'!$B$8:$AH$250,MATCH('PCD non-delivery'!$A132,'Inputs - Allowed'!$A$8:$A$250,0),MATCH('PCD non-delivery'!I$6,'Inputs - Allowed'!$B$6:$AY$6,0)),0)</f>
        <v>0</v>
      </c>
      <c r="J132" s="65">
        <f>IF(I132="N",0,_xlfn.IFNA(INDEX('Inputs - Allowed'!$B$8:$AH$250,MATCH('PCD non-delivery'!$A132,'Inputs - Allowed'!$A$8:$A$250,0),MATCH('PCD non-delivery'!J$6,'Inputs - Allowed'!$B$6:$AY$6,0)),0))</f>
        <v>0</v>
      </c>
      <c r="K132" s="36">
        <f>_xlfn.IFNA(INDEX('Inputs - Actual'!$I$8:$O$158,MATCH($A132,'Inputs - Actual'!$A$8:$A$158,0),MATCH(K$6,'Inputs - Actual'!$I$6:$O$6,0))-INDEX('Inputs - Allowed'!$V$8:$AB$158,MATCH($A132,'Inputs - Allowed'!$A$8:$A$158,0),MATCH(K$6,'Inputs - Allowed'!$V$6:$AB$6,0)),0)</f>
        <v>0</v>
      </c>
      <c r="L132" s="59">
        <f>IF('Inputs - Allowed'!I132="Y", 0, IF(I132="Y",MIN(0,K132),MIN(0,K132*J132*10^-6)))</f>
        <v>0</v>
      </c>
      <c r="M132" s="116">
        <f>_xlfn.IFNA(INDEX('Inputs - Allowed'!$AI$8:$AT$250,MATCH('PCD non-delivery'!$A132,'Inputs - Allowed'!$A$8:$A$250,0),MATCH('PCD non-delivery'!M$6,'Inputs - Allowed'!$AI$6:$AT$6,0)),0)</f>
        <v>0</v>
      </c>
      <c r="N132" s="116">
        <f>_xlfn.IFNA(INDEX('Inputs - Allowed'!$AI$8:$AT$250,MATCH('PCD non-delivery'!$A132,'Inputs - Allowed'!$A$8:$A$250,0),MATCH('PCD non-delivery'!N$6,'Inputs - Allowed'!$AI$6:$AT$6,0)),0)</f>
        <v>0</v>
      </c>
      <c r="O132" s="116">
        <f>_xlfn.IFNA(INDEX('Inputs - Allowed'!$AI$8:$AT$250,MATCH('PCD non-delivery'!$A132,'Inputs - Allowed'!$A$8:$A$250,0),MATCH('PCD non-delivery'!O$6,'Inputs - Allowed'!$AI$6:$AT$6,0)),0)</f>
        <v>0</v>
      </c>
      <c r="P132" s="116">
        <f>_xlfn.IFNA(INDEX('Inputs - Allowed'!$AI$8:$AT$250,MATCH('PCD non-delivery'!$A132,'Inputs - Allowed'!$A$8:$A$250,0),MATCH('PCD non-delivery'!P$6,'Inputs - Allowed'!$AI$6:$AT$6,0)),0)</f>
        <v>0</v>
      </c>
      <c r="Q132" s="116">
        <f>_xlfn.IFNA(INDEX('Inputs - Allowed'!$AI$8:$AT$250,MATCH('PCD non-delivery'!$A132,'Inputs - Allowed'!$A$8:$A$250,0),MATCH('PCD non-delivery'!Q$6,'Inputs - Allowed'!$AI$6:$AT$6,0)),0)</f>
        <v>0</v>
      </c>
      <c r="R132" s="116">
        <f>_xlfn.IFNA(INDEX('Inputs - Allowed'!$AI$8:$AT$250,MATCH('PCD non-delivery'!$A132,'Inputs - Allowed'!$A$8:$A$250,0),MATCH('PCD non-delivery'!R$6,'Inputs - Allowed'!$AI$6:$AT$6,0)),0)</f>
        <v>0</v>
      </c>
      <c r="S132" s="116">
        <f>_xlfn.IFNA(INDEX('Inputs - Allowed'!$AI$8:$AT$250,MATCH('PCD non-delivery'!$A132,'Inputs - Allowed'!$A$8:$A$250,0),MATCH('PCD non-delivery'!S$6,'Inputs - Allowed'!$AI$6:$AT$6,0)),0)</f>
        <v>0</v>
      </c>
      <c r="T132" s="116">
        <f>_xlfn.IFNA(INDEX('Inputs - Allowed'!$AI$8:$AT$250,MATCH('PCD non-delivery'!$A132,'Inputs - Allowed'!$A$8:$A$250,0),MATCH('PCD non-delivery'!T$6,'Inputs - Allowed'!$AI$6:$AT$6,0)),0)</f>
        <v>0</v>
      </c>
      <c r="U132" s="116">
        <f>_xlfn.IFNA(INDEX('Inputs - Allowed'!$AI$8:$AT$250,MATCH('PCD non-delivery'!$A132,'Inputs - Allowed'!$A$8:$A$250,0),MATCH('PCD non-delivery'!U$6,'Inputs - Allowed'!$AI$6:$AT$6,0)),0)</f>
        <v>0</v>
      </c>
      <c r="V132" s="116">
        <f>_xlfn.IFNA(INDEX('Inputs - Allowed'!$AI$8:$AT$250,MATCH('PCD non-delivery'!$A132,'Inputs - Allowed'!$A$8:$A$250,0),MATCH('PCD non-delivery'!V$6,'Inputs - Allowed'!$AI$6:$AT$6,0)),0)</f>
        <v>0</v>
      </c>
      <c r="W132" s="116">
        <f>_xlfn.IFNA(INDEX('Inputs - Allowed'!$AI$8:$AT$250,MATCH('PCD non-delivery'!$A132,'Inputs - Allowed'!$A$8:$A$250,0),MATCH('PCD non-delivery'!W$6,'Inputs - Allowed'!$AI$6:$AT$6,0)),0)</f>
        <v>0</v>
      </c>
      <c r="X132" s="116">
        <f>_xlfn.IFNA(INDEX('Inputs - Allowed'!$AI$8:$AT$250,MATCH('PCD non-delivery'!$A132,'Inputs - Allowed'!$A$8:$A$250,0),MATCH('PCD non-delivery'!X$6,'Inputs - Allowed'!$AI$6:$AT$6,0)),0)</f>
        <v>0</v>
      </c>
      <c r="Z132" s="76"/>
      <c r="AA132" s="76"/>
      <c r="AB132" s="116">
        <f t="shared" si="6"/>
        <v>0</v>
      </c>
      <c r="AC132" s="116">
        <f t="shared" si="7"/>
        <v>0</v>
      </c>
      <c r="AD132" s="116">
        <f t="shared" si="8"/>
        <v>0</v>
      </c>
      <c r="AE132" s="116">
        <f t="shared" si="9"/>
        <v>0</v>
      </c>
      <c r="AF132" s="116">
        <f t="shared" si="10"/>
        <v>0</v>
      </c>
      <c r="AG132" s="76"/>
      <c r="AH132" s="76"/>
      <c r="AI132" s="76"/>
      <c r="AJ132" s="76"/>
      <c r="AK132" s="76"/>
    </row>
    <row r="133" spans="1:37">
      <c r="A133" s="6"/>
      <c r="B133" s="36"/>
      <c r="C133" s="36"/>
      <c r="D133" s="36"/>
      <c r="E133" s="36">
        <f>_xlfn.IFNA(INDEX('Inputs - Allowed'!$B$8:$AH$250,MATCH('PCD non-delivery'!$A133,'Inputs - Allowed'!$A$8:$A$250,0),MATCH('PCD non-delivery'!E$6,'Inputs - Allowed'!$B$6:$AY$6,0)),0)</f>
        <v>0</v>
      </c>
      <c r="F133" s="36">
        <f>_xlfn.IFNA(INDEX('Inputs - Allowed'!$B$8:$AH$250,MATCH('PCD non-delivery'!$A133,'Inputs - Allowed'!$A$8:$A$250,0),MATCH('PCD non-delivery'!F$6,'Inputs - Allowed'!$B$6:$AY$6,0)),0)</f>
        <v>0</v>
      </c>
      <c r="G133" s="36">
        <f>_xlfn.IFNA(INDEX('Inputs - Allowed'!$B$8:$AH$250,MATCH('PCD non-delivery'!$A133,'Inputs - Allowed'!$A$8:$A$250,0),MATCH('PCD non-delivery'!G$6,'Inputs - Allowed'!$B$6:$AY$6,0)),0)</f>
        <v>0</v>
      </c>
      <c r="H133" s="36">
        <f>_xlfn.IFNA(INDEX('Inputs - Allowed'!$B$8:$AH$250,MATCH('PCD non-delivery'!$A133,'Inputs - Allowed'!$A$8:$A$250,0),MATCH('PCD non-delivery'!H$6,'Inputs - Allowed'!$B$6:$AY$6,0)),0)</f>
        <v>0</v>
      </c>
      <c r="I133" s="36">
        <f>_xlfn.IFNA(INDEX('Inputs - Allowed'!$B$8:$AH$250,MATCH('PCD non-delivery'!$A133,'Inputs - Allowed'!$A$8:$A$250,0),MATCH('PCD non-delivery'!I$6,'Inputs - Allowed'!$B$6:$AY$6,0)),0)</f>
        <v>0</v>
      </c>
      <c r="J133" s="65">
        <f>IF(I133="N",0,_xlfn.IFNA(INDEX('Inputs - Allowed'!$B$8:$AH$250,MATCH('PCD non-delivery'!$A133,'Inputs - Allowed'!$A$8:$A$250,0),MATCH('PCD non-delivery'!J$6,'Inputs - Allowed'!$B$6:$AY$6,0)),0))</f>
        <v>0</v>
      </c>
      <c r="K133" s="36">
        <f>_xlfn.IFNA(INDEX('Inputs - Actual'!$I$8:$O$158,MATCH($A133,'Inputs - Actual'!$A$8:$A$158,0),MATCH(K$6,'Inputs - Actual'!$I$6:$O$6,0))-INDEX('Inputs - Allowed'!$V$8:$AB$158,MATCH($A133,'Inputs - Allowed'!$A$8:$A$158,0),MATCH(K$6,'Inputs - Allowed'!$V$6:$AB$6,0)),0)</f>
        <v>0</v>
      </c>
      <c r="L133" s="59">
        <f>IF('Inputs - Allowed'!I133="Y", 0, IF(I133="Y",MIN(0,K133),MIN(0,K133*J133*10^-6)))</f>
        <v>0</v>
      </c>
      <c r="M133" s="116">
        <f>_xlfn.IFNA(INDEX('Inputs - Allowed'!$AI$8:$AT$250,MATCH('PCD non-delivery'!$A133,'Inputs - Allowed'!$A$8:$A$250,0),MATCH('PCD non-delivery'!M$6,'Inputs - Allowed'!$AI$6:$AT$6,0)),0)</f>
        <v>0</v>
      </c>
      <c r="N133" s="116">
        <f>_xlfn.IFNA(INDEX('Inputs - Allowed'!$AI$8:$AT$250,MATCH('PCD non-delivery'!$A133,'Inputs - Allowed'!$A$8:$A$250,0),MATCH('PCD non-delivery'!N$6,'Inputs - Allowed'!$AI$6:$AT$6,0)),0)</f>
        <v>0</v>
      </c>
      <c r="O133" s="116">
        <f>_xlfn.IFNA(INDEX('Inputs - Allowed'!$AI$8:$AT$250,MATCH('PCD non-delivery'!$A133,'Inputs - Allowed'!$A$8:$A$250,0),MATCH('PCD non-delivery'!O$6,'Inputs - Allowed'!$AI$6:$AT$6,0)),0)</f>
        <v>0</v>
      </c>
      <c r="P133" s="116">
        <f>_xlfn.IFNA(INDEX('Inputs - Allowed'!$AI$8:$AT$250,MATCH('PCD non-delivery'!$A133,'Inputs - Allowed'!$A$8:$A$250,0),MATCH('PCD non-delivery'!P$6,'Inputs - Allowed'!$AI$6:$AT$6,0)),0)</f>
        <v>0</v>
      </c>
      <c r="Q133" s="116">
        <f>_xlfn.IFNA(INDEX('Inputs - Allowed'!$AI$8:$AT$250,MATCH('PCD non-delivery'!$A133,'Inputs - Allowed'!$A$8:$A$250,0),MATCH('PCD non-delivery'!Q$6,'Inputs - Allowed'!$AI$6:$AT$6,0)),0)</f>
        <v>0</v>
      </c>
      <c r="R133" s="116">
        <f>_xlfn.IFNA(INDEX('Inputs - Allowed'!$AI$8:$AT$250,MATCH('PCD non-delivery'!$A133,'Inputs - Allowed'!$A$8:$A$250,0),MATCH('PCD non-delivery'!R$6,'Inputs - Allowed'!$AI$6:$AT$6,0)),0)</f>
        <v>0</v>
      </c>
      <c r="S133" s="116">
        <f>_xlfn.IFNA(INDEX('Inputs - Allowed'!$AI$8:$AT$250,MATCH('PCD non-delivery'!$A133,'Inputs - Allowed'!$A$8:$A$250,0),MATCH('PCD non-delivery'!S$6,'Inputs - Allowed'!$AI$6:$AT$6,0)),0)</f>
        <v>0</v>
      </c>
      <c r="T133" s="116">
        <f>_xlfn.IFNA(INDEX('Inputs - Allowed'!$AI$8:$AT$250,MATCH('PCD non-delivery'!$A133,'Inputs - Allowed'!$A$8:$A$250,0),MATCH('PCD non-delivery'!T$6,'Inputs - Allowed'!$AI$6:$AT$6,0)),0)</f>
        <v>0</v>
      </c>
      <c r="U133" s="116">
        <f>_xlfn.IFNA(INDEX('Inputs - Allowed'!$AI$8:$AT$250,MATCH('PCD non-delivery'!$A133,'Inputs - Allowed'!$A$8:$A$250,0),MATCH('PCD non-delivery'!U$6,'Inputs - Allowed'!$AI$6:$AT$6,0)),0)</f>
        <v>0</v>
      </c>
      <c r="V133" s="116">
        <f>_xlfn.IFNA(INDEX('Inputs - Allowed'!$AI$8:$AT$250,MATCH('PCD non-delivery'!$A133,'Inputs - Allowed'!$A$8:$A$250,0),MATCH('PCD non-delivery'!V$6,'Inputs - Allowed'!$AI$6:$AT$6,0)),0)</f>
        <v>0</v>
      </c>
      <c r="W133" s="116">
        <f>_xlfn.IFNA(INDEX('Inputs - Allowed'!$AI$8:$AT$250,MATCH('PCD non-delivery'!$A133,'Inputs - Allowed'!$A$8:$A$250,0),MATCH('PCD non-delivery'!W$6,'Inputs - Allowed'!$AI$6:$AT$6,0)),0)</f>
        <v>0</v>
      </c>
      <c r="X133" s="116">
        <f>_xlfn.IFNA(INDEX('Inputs - Allowed'!$AI$8:$AT$250,MATCH('PCD non-delivery'!$A133,'Inputs - Allowed'!$A$8:$A$250,0),MATCH('PCD non-delivery'!X$6,'Inputs - Allowed'!$AI$6:$AT$6,0)),0)</f>
        <v>0</v>
      </c>
      <c r="Z133" s="76"/>
      <c r="AA133" s="76"/>
      <c r="AB133" s="116">
        <f t="shared" si="6"/>
        <v>0</v>
      </c>
      <c r="AC133" s="116">
        <f t="shared" si="7"/>
        <v>0</v>
      </c>
      <c r="AD133" s="116">
        <f t="shared" si="8"/>
        <v>0</v>
      </c>
      <c r="AE133" s="116">
        <f t="shared" si="9"/>
        <v>0</v>
      </c>
      <c r="AF133" s="116">
        <f t="shared" si="10"/>
        <v>0</v>
      </c>
      <c r="AG133" s="76"/>
      <c r="AH133" s="76"/>
      <c r="AI133" s="76"/>
      <c r="AJ133" s="76"/>
      <c r="AK133" s="76"/>
    </row>
    <row r="134" spans="1:37">
      <c r="A134" s="6"/>
      <c r="B134" s="36"/>
      <c r="C134" s="36"/>
      <c r="D134" s="36"/>
      <c r="E134" s="36">
        <f>_xlfn.IFNA(INDEX('Inputs - Allowed'!$B$8:$AH$250,MATCH('PCD non-delivery'!$A134,'Inputs - Allowed'!$A$8:$A$250,0),MATCH('PCD non-delivery'!E$6,'Inputs - Allowed'!$B$6:$AY$6,0)),0)</f>
        <v>0</v>
      </c>
      <c r="F134" s="36">
        <f>_xlfn.IFNA(INDEX('Inputs - Allowed'!$B$8:$AH$250,MATCH('PCD non-delivery'!$A134,'Inputs - Allowed'!$A$8:$A$250,0),MATCH('PCD non-delivery'!F$6,'Inputs - Allowed'!$B$6:$AY$6,0)),0)</f>
        <v>0</v>
      </c>
      <c r="G134" s="36">
        <f>_xlfn.IFNA(INDEX('Inputs - Allowed'!$B$8:$AH$250,MATCH('PCD non-delivery'!$A134,'Inputs - Allowed'!$A$8:$A$250,0),MATCH('PCD non-delivery'!G$6,'Inputs - Allowed'!$B$6:$AY$6,0)),0)</f>
        <v>0</v>
      </c>
      <c r="H134" s="36">
        <f>_xlfn.IFNA(INDEX('Inputs - Allowed'!$B$8:$AH$250,MATCH('PCD non-delivery'!$A134,'Inputs - Allowed'!$A$8:$A$250,0),MATCH('PCD non-delivery'!H$6,'Inputs - Allowed'!$B$6:$AY$6,0)),0)</f>
        <v>0</v>
      </c>
      <c r="I134" s="36">
        <f>_xlfn.IFNA(INDEX('Inputs - Allowed'!$B$8:$AH$250,MATCH('PCD non-delivery'!$A134,'Inputs - Allowed'!$A$8:$A$250,0),MATCH('PCD non-delivery'!I$6,'Inputs - Allowed'!$B$6:$AY$6,0)),0)</f>
        <v>0</v>
      </c>
      <c r="J134" s="65">
        <f>IF(I134="N",0,_xlfn.IFNA(INDEX('Inputs - Allowed'!$B$8:$AH$250,MATCH('PCD non-delivery'!$A134,'Inputs - Allowed'!$A$8:$A$250,0),MATCH('PCD non-delivery'!J$6,'Inputs - Allowed'!$B$6:$AY$6,0)),0))</f>
        <v>0</v>
      </c>
      <c r="K134" s="36">
        <f>_xlfn.IFNA(INDEX('Inputs - Actual'!$I$8:$O$158,MATCH($A134,'Inputs - Actual'!$A$8:$A$158,0),MATCH(K$6,'Inputs - Actual'!$I$6:$O$6,0))-INDEX('Inputs - Allowed'!$V$8:$AB$158,MATCH($A134,'Inputs - Allowed'!$A$8:$A$158,0),MATCH(K$6,'Inputs - Allowed'!$V$6:$AB$6,0)),0)</f>
        <v>0</v>
      </c>
      <c r="L134" s="59">
        <f>IF('Inputs - Allowed'!I134="Y", 0, IF(I134="Y",MIN(0,K134),MIN(0,K134*J134*10^-6)))</f>
        <v>0</v>
      </c>
      <c r="M134" s="116">
        <f>_xlfn.IFNA(INDEX('Inputs - Allowed'!$AI$8:$AT$250,MATCH('PCD non-delivery'!$A134,'Inputs - Allowed'!$A$8:$A$250,0),MATCH('PCD non-delivery'!M$6,'Inputs - Allowed'!$AI$6:$AT$6,0)),0)</f>
        <v>0</v>
      </c>
      <c r="N134" s="116">
        <f>_xlfn.IFNA(INDEX('Inputs - Allowed'!$AI$8:$AT$250,MATCH('PCD non-delivery'!$A134,'Inputs - Allowed'!$A$8:$A$250,0),MATCH('PCD non-delivery'!N$6,'Inputs - Allowed'!$AI$6:$AT$6,0)),0)</f>
        <v>0</v>
      </c>
      <c r="O134" s="116">
        <f>_xlfn.IFNA(INDEX('Inputs - Allowed'!$AI$8:$AT$250,MATCH('PCD non-delivery'!$A134,'Inputs - Allowed'!$A$8:$A$250,0),MATCH('PCD non-delivery'!O$6,'Inputs - Allowed'!$AI$6:$AT$6,0)),0)</f>
        <v>0</v>
      </c>
      <c r="P134" s="116">
        <f>_xlfn.IFNA(INDEX('Inputs - Allowed'!$AI$8:$AT$250,MATCH('PCD non-delivery'!$A134,'Inputs - Allowed'!$A$8:$A$250,0),MATCH('PCD non-delivery'!P$6,'Inputs - Allowed'!$AI$6:$AT$6,0)),0)</f>
        <v>0</v>
      </c>
      <c r="Q134" s="116">
        <f>_xlfn.IFNA(INDEX('Inputs - Allowed'!$AI$8:$AT$250,MATCH('PCD non-delivery'!$A134,'Inputs - Allowed'!$A$8:$A$250,0),MATCH('PCD non-delivery'!Q$6,'Inputs - Allowed'!$AI$6:$AT$6,0)),0)</f>
        <v>0</v>
      </c>
      <c r="R134" s="116">
        <f>_xlfn.IFNA(INDEX('Inputs - Allowed'!$AI$8:$AT$250,MATCH('PCD non-delivery'!$A134,'Inputs - Allowed'!$A$8:$A$250,0),MATCH('PCD non-delivery'!R$6,'Inputs - Allowed'!$AI$6:$AT$6,0)),0)</f>
        <v>0</v>
      </c>
      <c r="S134" s="116">
        <f>_xlfn.IFNA(INDEX('Inputs - Allowed'!$AI$8:$AT$250,MATCH('PCD non-delivery'!$A134,'Inputs - Allowed'!$A$8:$A$250,0),MATCH('PCD non-delivery'!S$6,'Inputs - Allowed'!$AI$6:$AT$6,0)),0)</f>
        <v>0</v>
      </c>
      <c r="T134" s="116">
        <f>_xlfn.IFNA(INDEX('Inputs - Allowed'!$AI$8:$AT$250,MATCH('PCD non-delivery'!$A134,'Inputs - Allowed'!$A$8:$A$250,0),MATCH('PCD non-delivery'!T$6,'Inputs - Allowed'!$AI$6:$AT$6,0)),0)</f>
        <v>0</v>
      </c>
      <c r="U134" s="116">
        <f>_xlfn.IFNA(INDEX('Inputs - Allowed'!$AI$8:$AT$250,MATCH('PCD non-delivery'!$A134,'Inputs - Allowed'!$A$8:$A$250,0),MATCH('PCD non-delivery'!U$6,'Inputs - Allowed'!$AI$6:$AT$6,0)),0)</f>
        <v>0</v>
      </c>
      <c r="V134" s="116">
        <f>_xlfn.IFNA(INDEX('Inputs - Allowed'!$AI$8:$AT$250,MATCH('PCD non-delivery'!$A134,'Inputs - Allowed'!$A$8:$A$250,0),MATCH('PCD non-delivery'!V$6,'Inputs - Allowed'!$AI$6:$AT$6,0)),0)</f>
        <v>0</v>
      </c>
      <c r="W134" s="116">
        <f>_xlfn.IFNA(INDEX('Inputs - Allowed'!$AI$8:$AT$250,MATCH('PCD non-delivery'!$A134,'Inputs - Allowed'!$A$8:$A$250,0),MATCH('PCD non-delivery'!W$6,'Inputs - Allowed'!$AI$6:$AT$6,0)),0)</f>
        <v>0</v>
      </c>
      <c r="X134" s="116">
        <f>_xlfn.IFNA(INDEX('Inputs - Allowed'!$AI$8:$AT$250,MATCH('PCD non-delivery'!$A134,'Inputs - Allowed'!$A$8:$A$250,0),MATCH('PCD non-delivery'!X$6,'Inputs - Allowed'!$AI$6:$AT$6,0)),0)</f>
        <v>0</v>
      </c>
      <c r="Z134" s="76"/>
      <c r="AA134" s="76"/>
      <c r="AB134" s="116">
        <f t="shared" si="6"/>
        <v>0</v>
      </c>
      <c r="AC134" s="116">
        <f t="shared" si="7"/>
        <v>0</v>
      </c>
      <c r="AD134" s="116">
        <f t="shared" si="8"/>
        <v>0</v>
      </c>
      <c r="AE134" s="116">
        <f t="shared" si="9"/>
        <v>0</v>
      </c>
      <c r="AF134" s="116">
        <f t="shared" si="10"/>
        <v>0</v>
      </c>
      <c r="AG134" s="76"/>
      <c r="AH134" s="76"/>
      <c r="AI134" s="76"/>
      <c r="AJ134" s="76"/>
      <c r="AK134" s="76"/>
    </row>
    <row r="135" spans="1:37">
      <c r="A135" s="6"/>
      <c r="B135" s="36"/>
      <c r="C135" s="36"/>
      <c r="D135" s="36"/>
      <c r="E135" s="36">
        <f>_xlfn.IFNA(INDEX('Inputs - Allowed'!$B$8:$AH$250,MATCH('PCD non-delivery'!$A135,'Inputs - Allowed'!$A$8:$A$250,0),MATCH('PCD non-delivery'!E$6,'Inputs - Allowed'!$B$6:$AY$6,0)),0)</f>
        <v>0</v>
      </c>
      <c r="F135" s="36">
        <f>_xlfn.IFNA(INDEX('Inputs - Allowed'!$B$8:$AH$250,MATCH('PCD non-delivery'!$A135,'Inputs - Allowed'!$A$8:$A$250,0),MATCH('PCD non-delivery'!F$6,'Inputs - Allowed'!$B$6:$AY$6,0)),0)</f>
        <v>0</v>
      </c>
      <c r="G135" s="36">
        <f>_xlfn.IFNA(INDEX('Inputs - Allowed'!$B$8:$AH$250,MATCH('PCD non-delivery'!$A135,'Inputs - Allowed'!$A$8:$A$250,0),MATCH('PCD non-delivery'!G$6,'Inputs - Allowed'!$B$6:$AY$6,0)),0)</f>
        <v>0</v>
      </c>
      <c r="H135" s="36">
        <f>_xlfn.IFNA(INDEX('Inputs - Allowed'!$B$8:$AH$250,MATCH('PCD non-delivery'!$A135,'Inputs - Allowed'!$A$8:$A$250,0),MATCH('PCD non-delivery'!H$6,'Inputs - Allowed'!$B$6:$AY$6,0)),0)</f>
        <v>0</v>
      </c>
      <c r="I135" s="36">
        <f>_xlfn.IFNA(INDEX('Inputs - Allowed'!$B$8:$AH$250,MATCH('PCD non-delivery'!$A135,'Inputs - Allowed'!$A$8:$A$250,0),MATCH('PCD non-delivery'!I$6,'Inputs - Allowed'!$B$6:$AY$6,0)),0)</f>
        <v>0</v>
      </c>
      <c r="J135" s="65">
        <f>IF(I135="N",0,_xlfn.IFNA(INDEX('Inputs - Allowed'!$B$8:$AH$250,MATCH('PCD non-delivery'!$A135,'Inputs - Allowed'!$A$8:$A$250,0),MATCH('PCD non-delivery'!J$6,'Inputs - Allowed'!$B$6:$AY$6,0)),0))</f>
        <v>0</v>
      </c>
      <c r="K135" s="36">
        <f>_xlfn.IFNA(INDEX('Inputs - Actual'!$I$8:$O$158,MATCH($A135,'Inputs - Actual'!$A$8:$A$158,0),MATCH(K$6,'Inputs - Actual'!$I$6:$O$6,0))-INDEX('Inputs - Allowed'!$V$8:$AB$158,MATCH($A135,'Inputs - Allowed'!$A$8:$A$158,0),MATCH(K$6,'Inputs - Allowed'!$V$6:$AB$6,0)),0)</f>
        <v>0</v>
      </c>
      <c r="L135" s="59">
        <f>IF('Inputs - Allowed'!I135="Y", 0, IF(I135="Y",MIN(0,K135),MIN(0,K135*J135*10^-6)))</f>
        <v>0</v>
      </c>
      <c r="M135" s="116">
        <f>_xlfn.IFNA(INDEX('Inputs - Allowed'!$AI$8:$AT$250,MATCH('PCD non-delivery'!$A135,'Inputs - Allowed'!$A$8:$A$250,0),MATCH('PCD non-delivery'!M$6,'Inputs - Allowed'!$AI$6:$AT$6,0)),0)</f>
        <v>0</v>
      </c>
      <c r="N135" s="116">
        <f>_xlfn.IFNA(INDEX('Inputs - Allowed'!$AI$8:$AT$250,MATCH('PCD non-delivery'!$A135,'Inputs - Allowed'!$A$8:$A$250,0),MATCH('PCD non-delivery'!N$6,'Inputs - Allowed'!$AI$6:$AT$6,0)),0)</f>
        <v>0</v>
      </c>
      <c r="O135" s="116">
        <f>_xlfn.IFNA(INDEX('Inputs - Allowed'!$AI$8:$AT$250,MATCH('PCD non-delivery'!$A135,'Inputs - Allowed'!$A$8:$A$250,0),MATCH('PCD non-delivery'!O$6,'Inputs - Allowed'!$AI$6:$AT$6,0)),0)</f>
        <v>0</v>
      </c>
      <c r="P135" s="116">
        <f>_xlfn.IFNA(INDEX('Inputs - Allowed'!$AI$8:$AT$250,MATCH('PCD non-delivery'!$A135,'Inputs - Allowed'!$A$8:$A$250,0),MATCH('PCD non-delivery'!P$6,'Inputs - Allowed'!$AI$6:$AT$6,0)),0)</f>
        <v>0</v>
      </c>
      <c r="Q135" s="116">
        <f>_xlfn.IFNA(INDEX('Inputs - Allowed'!$AI$8:$AT$250,MATCH('PCD non-delivery'!$A135,'Inputs - Allowed'!$A$8:$A$250,0),MATCH('PCD non-delivery'!Q$6,'Inputs - Allowed'!$AI$6:$AT$6,0)),0)</f>
        <v>0</v>
      </c>
      <c r="R135" s="116">
        <f>_xlfn.IFNA(INDEX('Inputs - Allowed'!$AI$8:$AT$250,MATCH('PCD non-delivery'!$A135,'Inputs - Allowed'!$A$8:$A$250,0),MATCH('PCD non-delivery'!R$6,'Inputs - Allowed'!$AI$6:$AT$6,0)),0)</f>
        <v>0</v>
      </c>
      <c r="S135" s="116">
        <f>_xlfn.IFNA(INDEX('Inputs - Allowed'!$AI$8:$AT$250,MATCH('PCD non-delivery'!$A135,'Inputs - Allowed'!$A$8:$A$250,0),MATCH('PCD non-delivery'!S$6,'Inputs - Allowed'!$AI$6:$AT$6,0)),0)</f>
        <v>0</v>
      </c>
      <c r="T135" s="116">
        <f>_xlfn.IFNA(INDEX('Inputs - Allowed'!$AI$8:$AT$250,MATCH('PCD non-delivery'!$A135,'Inputs - Allowed'!$A$8:$A$250,0),MATCH('PCD non-delivery'!T$6,'Inputs - Allowed'!$AI$6:$AT$6,0)),0)</f>
        <v>0</v>
      </c>
      <c r="U135" s="116">
        <f>_xlfn.IFNA(INDEX('Inputs - Allowed'!$AI$8:$AT$250,MATCH('PCD non-delivery'!$A135,'Inputs - Allowed'!$A$8:$A$250,0),MATCH('PCD non-delivery'!U$6,'Inputs - Allowed'!$AI$6:$AT$6,0)),0)</f>
        <v>0</v>
      </c>
      <c r="V135" s="116">
        <f>_xlfn.IFNA(INDEX('Inputs - Allowed'!$AI$8:$AT$250,MATCH('PCD non-delivery'!$A135,'Inputs - Allowed'!$A$8:$A$250,0),MATCH('PCD non-delivery'!V$6,'Inputs - Allowed'!$AI$6:$AT$6,0)),0)</f>
        <v>0</v>
      </c>
      <c r="W135" s="116">
        <f>_xlfn.IFNA(INDEX('Inputs - Allowed'!$AI$8:$AT$250,MATCH('PCD non-delivery'!$A135,'Inputs - Allowed'!$A$8:$A$250,0),MATCH('PCD non-delivery'!W$6,'Inputs - Allowed'!$AI$6:$AT$6,0)),0)</f>
        <v>0</v>
      </c>
      <c r="X135" s="116">
        <f>_xlfn.IFNA(INDEX('Inputs - Allowed'!$AI$8:$AT$250,MATCH('PCD non-delivery'!$A135,'Inputs - Allowed'!$A$8:$A$250,0),MATCH('PCD non-delivery'!X$6,'Inputs - Allowed'!$AI$6:$AT$6,0)),0)</f>
        <v>0</v>
      </c>
      <c r="Z135" s="76"/>
      <c r="AA135" s="76"/>
      <c r="AB135" s="116">
        <f t="shared" si="6"/>
        <v>0</v>
      </c>
      <c r="AC135" s="116">
        <f t="shared" si="7"/>
        <v>0</v>
      </c>
      <c r="AD135" s="116">
        <f t="shared" si="8"/>
        <v>0</v>
      </c>
      <c r="AE135" s="116">
        <f t="shared" si="9"/>
        <v>0</v>
      </c>
      <c r="AF135" s="116">
        <f t="shared" si="10"/>
        <v>0</v>
      </c>
      <c r="AG135" s="76"/>
      <c r="AH135" s="76"/>
      <c r="AI135" s="76"/>
      <c r="AJ135" s="76"/>
      <c r="AK135" s="76"/>
    </row>
    <row r="136" spans="1:37">
      <c r="A136" s="6"/>
      <c r="B136" s="36"/>
      <c r="C136" s="36"/>
      <c r="D136" s="36"/>
      <c r="E136" s="36">
        <f>_xlfn.IFNA(INDEX('Inputs - Allowed'!$B$8:$AH$250,MATCH('PCD non-delivery'!$A136,'Inputs - Allowed'!$A$8:$A$250,0),MATCH('PCD non-delivery'!E$6,'Inputs - Allowed'!$B$6:$AY$6,0)),0)</f>
        <v>0</v>
      </c>
      <c r="F136" s="36">
        <f>_xlfn.IFNA(INDEX('Inputs - Allowed'!$B$8:$AH$250,MATCH('PCD non-delivery'!$A136,'Inputs - Allowed'!$A$8:$A$250,0),MATCH('PCD non-delivery'!F$6,'Inputs - Allowed'!$B$6:$AY$6,0)),0)</f>
        <v>0</v>
      </c>
      <c r="G136" s="36">
        <f>_xlfn.IFNA(INDEX('Inputs - Allowed'!$B$8:$AH$250,MATCH('PCD non-delivery'!$A136,'Inputs - Allowed'!$A$8:$A$250,0),MATCH('PCD non-delivery'!G$6,'Inputs - Allowed'!$B$6:$AY$6,0)),0)</f>
        <v>0</v>
      </c>
      <c r="H136" s="36">
        <f>_xlfn.IFNA(INDEX('Inputs - Allowed'!$B$8:$AH$250,MATCH('PCD non-delivery'!$A136,'Inputs - Allowed'!$A$8:$A$250,0),MATCH('PCD non-delivery'!H$6,'Inputs - Allowed'!$B$6:$AY$6,0)),0)</f>
        <v>0</v>
      </c>
      <c r="I136" s="36">
        <f>_xlfn.IFNA(INDEX('Inputs - Allowed'!$B$8:$AH$250,MATCH('PCD non-delivery'!$A136,'Inputs - Allowed'!$A$8:$A$250,0),MATCH('PCD non-delivery'!I$6,'Inputs - Allowed'!$B$6:$AY$6,0)),0)</f>
        <v>0</v>
      </c>
      <c r="J136" s="65">
        <f>IF(I136="N",0,_xlfn.IFNA(INDEX('Inputs - Allowed'!$B$8:$AH$250,MATCH('PCD non-delivery'!$A136,'Inputs - Allowed'!$A$8:$A$250,0),MATCH('PCD non-delivery'!J$6,'Inputs - Allowed'!$B$6:$AY$6,0)),0))</f>
        <v>0</v>
      </c>
      <c r="K136" s="36">
        <f>_xlfn.IFNA(INDEX('Inputs - Actual'!$I$8:$O$158,MATCH($A136,'Inputs - Actual'!$A$8:$A$158,0),MATCH(K$6,'Inputs - Actual'!$I$6:$O$6,0))-INDEX('Inputs - Allowed'!$V$8:$AB$158,MATCH($A136,'Inputs - Allowed'!$A$8:$A$158,0),MATCH(K$6,'Inputs - Allowed'!$V$6:$AB$6,0)),0)</f>
        <v>0</v>
      </c>
      <c r="L136" s="59">
        <f>IF('Inputs - Allowed'!I136="Y", 0, IF(I136="Y",MIN(0,K136),MIN(0,K136*J136*10^-6)))</f>
        <v>0</v>
      </c>
      <c r="M136" s="116">
        <f>_xlfn.IFNA(INDEX('Inputs - Allowed'!$AI$8:$AT$250,MATCH('PCD non-delivery'!$A136,'Inputs - Allowed'!$A$8:$A$250,0),MATCH('PCD non-delivery'!M$6,'Inputs - Allowed'!$AI$6:$AT$6,0)),0)</f>
        <v>0</v>
      </c>
      <c r="N136" s="116">
        <f>_xlfn.IFNA(INDEX('Inputs - Allowed'!$AI$8:$AT$250,MATCH('PCD non-delivery'!$A136,'Inputs - Allowed'!$A$8:$A$250,0),MATCH('PCD non-delivery'!N$6,'Inputs - Allowed'!$AI$6:$AT$6,0)),0)</f>
        <v>0</v>
      </c>
      <c r="O136" s="116">
        <f>_xlfn.IFNA(INDEX('Inputs - Allowed'!$AI$8:$AT$250,MATCH('PCD non-delivery'!$A136,'Inputs - Allowed'!$A$8:$A$250,0),MATCH('PCD non-delivery'!O$6,'Inputs - Allowed'!$AI$6:$AT$6,0)),0)</f>
        <v>0</v>
      </c>
      <c r="P136" s="116">
        <f>_xlfn.IFNA(INDEX('Inputs - Allowed'!$AI$8:$AT$250,MATCH('PCD non-delivery'!$A136,'Inputs - Allowed'!$A$8:$A$250,0),MATCH('PCD non-delivery'!P$6,'Inputs - Allowed'!$AI$6:$AT$6,0)),0)</f>
        <v>0</v>
      </c>
      <c r="Q136" s="116">
        <f>_xlfn.IFNA(INDEX('Inputs - Allowed'!$AI$8:$AT$250,MATCH('PCD non-delivery'!$A136,'Inputs - Allowed'!$A$8:$A$250,0),MATCH('PCD non-delivery'!Q$6,'Inputs - Allowed'!$AI$6:$AT$6,0)),0)</f>
        <v>0</v>
      </c>
      <c r="R136" s="116">
        <f>_xlfn.IFNA(INDEX('Inputs - Allowed'!$AI$8:$AT$250,MATCH('PCD non-delivery'!$A136,'Inputs - Allowed'!$A$8:$A$250,0),MATCH('PCD non-delivery'!R$6,'Inputs - Allowed'!$AI$6:$AT$6,0)),0)</f>
        <v>0</v>
      </c>
      <c r="S136" s="116">
        <f>_xlfn.IFNA(INDEX('Inputs - Allowed'!$AI$8:$AT$250,MATCH('PCD non-delivery'!$A136,'Inputs - Allowed'!$A$8:$A$250,0),MATCH('PCD non-delivery'!S$6,'Inputs - Allowed'!$AI$6:$AT$6,0)),0)</f>
        <v>0</v>
      </c>
      <c r="T136" s="116">
        <f>_xlfn.IFNA(INDEX('Inputs - Allowed'!$AI$8:$AT$250,MATCH('PCD non-delivery'!$A136,'Inputs - Allowed'!$A$8:$A$250,0),MATCH('PCD non-delivery'!T$6,'Inputs - Allowed'!$AI$6:$AT$6,0)),0)</f>
        <v>0</v>
      </c>
      <c r="U136" s="116">
        <f>_xlfn.IFNA(INDEX('Inputs - Allowed'!$AI$8:$AT$250,MATCH('PCD non-delivery'!$A136,'Inputs - Allowed'!$A$8:$A$250,0),MATCH('PCD non-delivery'!U$6,'Inputs - Allowed'!$AI$6:$AT$6,0)),0)</f>
        <v>0</v>
      </c>
      <c r="V136" s="116">
        <f>_xlfn.IFNA(INDEX('Inputs - Allowed'!$AI$8:$AT$250,MATCH('PCD non-delivery'!$A136,'Inputs - Allowed'!$A$8:$A$250,0),MATCH('PCD non-delivery'!V$6,'Inputs - Allowed'!$AI$6:$AT$6,0)),0)</f>
        <v>0</v>
      </c>
      <c r="W136" s="116">
        <f>_xlfn.IFNA(INDEX('Inputs - Allowed'!$AI$8:$AT$250,MATCH('PCD non-delivery'!$A136,'Inputs - Allowed'!$A$8:$A$250,0),MATCH('PCD non-delivery'!W$6,'Inputs - Allowed'!$AI$6:$AT$6,0)),0)</f>
        <v>0</v>
      </c>
      <c r="X136" s="116">
        <f>_xlfn.IFNA(INDEX('Inputs - Allowed'!$AI$8:$AT$250,MATCH('PCD non-delivery'!$A136,'Inputs - Allowed'!$A$8:$A$250,0),MATCH('PCD non-delivery'!X$6,'Inputs - Allowed'!$AI$6:$AT$6,0)),0)</f>
        <v>0</v>
      </c>
      <c r="Z136" s="76"/>
      <c r="AA136" s="76"/>
      <c r="AB136" s="116">
        <f t="shared" si="6"/>
        <v>0</v>
      </c>
      <c r="AC136" s="116">
        <f t="shared" si="7"/>
        <v>0</v>
      </c>
      <c r="AD136" s="116">
        <f t="shared" si="8"/>
        <v>0</v>
      </c>
      <c r="AE136" s="116">
        <f t="shared" si="9"/>
        <v>0</v>
      </c>
      <c r="AF136" s="116">
        <f t="shared" si="10"/>
        <v>0</v>
      </c>
      <c r="AG136" s="76"/>
      <c r="AH136" s="76"/>
      <c r="AI136" s="76"/>
      <c r="AJ136" s="76"/>
      <c r="AK136" s="76"/>
    </row>
    <row r="137" spans="1:37">
      <c r="A137" s="6"/>
      <c r="B137" s="36"/>
      <c r="C137" s="36"/>
      <c r="D137" s="36"/>
      <c r="E137" s="36">
        <f>_xlfn.IFNA(INDEX('Inputs - Allowed'!$B$8:$AH$250,MATCH('PCD non-delivery'!$A137,'Inputs - Allowed'!$A$8:$A$250,0),MATCH('PCD non-delivery'!E$6,'Inputs - Allowed'!$B$6:$AY$6,0)),0)</f>
        <v>0</v>
      </c>
      <c r="F137" s="36">
        <f>_xlfn.IFNA(INDEX('Inputs - Allowed'!$B$8:$AH$250,MATCH('PCD non-delivery'!$A137,'Inputs - Allowed'!$A$8:$A$250,0),MATCH('PCD non-delivery'!F$6,'Inputs - Allowed'!$B$6:$AY$6,0)),0)</f>
        <v>0</v>
      </c>
      <c r="G137" s="36">
        <f>_xlfn.IFNA(INDEX('Inputs - Allowed'!$B$8:$AH$250,MATCH('PCD non-delivery'!$A137,'Inputs - Allowed'!$A$8:$A$250,0),MATCH('PCD non-delivery'!G$6,'Inputs - Allowed'!$B$6:$AY$6,0)),0)</f>
        <v>0</v>
      </c>
      <c r="H137" s="36">
        <f>_xlfn.IFNA(INDEX('Inputs - Allowed'!$B$8:$AH$250,MATCH('PCD non-delivery'!$A137,'Inputs - Allowed'!$A$8:$A$250,0),MATCH('PCD non-delivery'!H$6,'Inputs - Allowed'!$B$6:$AY$6,0)),0)</f>
        <v>0</v>
      </c>
      <c r="I137" s="36">
        <f>_xlfn.IFNA(INDEX('Inputs - Allowed'!$B$8:$AH$250,MATCH('PCD non-delivery'!$A137,'Inputs - Allowed'!$A$8:$A$250,0),MATCH('PCD non-delivery'!I$6,'Inputs - Allowed'!$B$6:$AY$6,0)),0)</f>
        <v>0</v>
      </c>
      <c r="J137" s="65">
        <f>IF(I137="N",0,_xlfn.IFNA(INDEX('Inputs - Allowed'!$B$8:$AH$250,MATCH('PCD non-delivery'!$A137,'Inputs - Allowed'!$A$8:$A$250,0),MATCH('PCD non-delivery'!J$6,'Inputs - Allowed'!$B$6:$AY$6,0)),0))</f>
        <v>0</v>
      </c>
      <c r="K137" s="36">
        <f>_xlfn.IFNA(INDEX('Inputs - Actual'!$I$8:$O$158,MATCH($A137,'Inputs - Actual'!$A$8:$A$158,0),MATCH(K$6,'Inputs - Actual'!$I$6:$O$6,0))-INDEX('Inputs - Allowed'!$V$8:$AB$158,MATCH($A137,'Inputs - Allowed'!$A$8:$A$158,0),MATCH(K$6,'Inputs - Allowed'!$V$6:$AB$6,0)),0)</f>
        <v>0</v>
      </c>
      <c r="L137" s="59">
        <f>IF('Inputs - Allowed'!I137="Y", 0, IF(I137="Y",MIN(0,K137),MIN(0,K137*J137*10^-6)))</f>
        <v>0</v>
      </c>
      <c r="M137" s="116">
        <f>_xlfn.IFNA(INDEX('Inputs - Allowed'!$AI$8:$AT$250,MATCH('PCD non-delivery'!$A137,'Inputs - Allowed'!$A$8:$A$250,0),MATCH('PCD non-delivery'!M$6,'Inputs - Allowed'!$AI$6:$AT$6,0)),0)</f>
        <v>0</v>
      </c>
      <c r="N137" s="116">
        <f>_xlfn.IFNA(INDEX('Inputs - Allowed'!$AI$8:$AT$250,MATCH('PCD non-delivery'!$A137,'Inputs - Allowed'!$A$8:$A$250,0),MATCH('PCD non-delivery'!N$6,'Inputs - Allowed'!$AI$6:$AT$6,0)),0)</f>
        <v>0</v>
      </c>
      <c r="O137" s="116">
        <f>_xlfn.IFNA(INDEX('Inputs - Allowed'!$AI$8:$AT$250,MATCH('PCD non-delivery'!$A137,'Inputs - Allowed'!$A$8:$A$250,0),MATCH('PCD non-delivery'!O$6,'Inputs - Allowed'!$AI$6:$AT$6,0)),0)</f>
        <v>0</v>
      </c>
      <c r="P137" s="116">
        <f>_xlfn.IFNA(INDEX('Inputs - Allowed'!$AI$8:$AT$250,MATCH('PCD non-delivery'!$A137,'Inputs - Allowed'!$A$8:$A$250,0),MATCH('PCD non-delivery'!P$6,'Inputs - Allowed'!$AI$6:$AT$6,0)),0)</f>
        <v>0</v>
      </c>
      <c r="Q137" s="116">
        <f>_xlfn.IFNA(INDEX('Inputs - Allowed'!$AI$8:$AT$250,MATCH('PCD non-delivery'!$A137,'Inputs - Allowed'!$A$8:$A$250,0),MATCH('PCD non-delivery'!Q$6,'Inputs - Allowed'!$AI$6:$AT$6,0)),0)</f>
        <v>0</v>
      </c>
      <c r="R137" s="116">
        <f>_xlfn.IFNA(INDEX('Inputs - Allowed'!$AI$8:$AT$250,MATCH('PCD non-delivery'!$A137,'Inputs - Allowed'!$A$8:$A$250,0),MATCH('PCD non-delivery'!R$6,'Inputs - Allowed'!$AI$6:$AT$6,0)),0)</f>
        <v>0</v>
      </c>
      <c r="S137" s="116">
        <f>_xlfn.IFNA(INDEX('Inputs - Allowed'!$AI$8:$AT$250,MATCH('PCD non-delivery'!$A137,'Inputs - Allowed'!$A$8:$A$250,0),MATCH('PCD non-delivery'!S$6,'Inputs - Allowed'!$AI$6:$AT$6,0)),0)</f>
        <v>0</v>
      </c>
      <c r="T137" s="116">
        <f>_xlfn.IFNA(INDEX('Inputs - Allowed'!$AI$8:$AT$250,MATCH('PCD non-delivery'!$A137,'Inputs - Allowed'!$A$8:$A$250,0),MATCH('PCD non-delivery'!T$6,'Inputs - Allowed'!$AI$6:$AT$6,0)),0)</f>
        <v>0</v>
      </c>
      <c r="U137" s="116">
        <f>_xlfn.IFNA(INDEX('Inputs - Allowed'!$AI$8:$AT$250,MATCH('PCD non-delivery'!$A137,'Inputs - Allowed'!$A$8:$A$250,0),MATCH('PCD non-delivery'!U$6,'Inputs - Allowed'!$AI$6:$AT$6,0)),0)</f>
        <v>0</v>
      </c>
      <c r="V137" s="116">
        <f>_xlfn.IFNA(INDEX('Inputs - Allowed'!$AI$8:$AT$250,MATCH('PCD non-delivery'!$A137,'Inputs - Allowed'!$A$8:$A$250,0),MATCH('PCD non-delivery'!V$6,'Inputs - Allowed'!$AI$6:$AT$6,0)),0)</f>
        <v>0</v>
      </c>
      <c r="W137" s="116">
        <f>_xlfn.IFNA(INDEX('Inputs - Allowed'!$AI$8:$AT$250,MATCH('PCD non-delivery'!$A137,'Inputs - Allowed'!$A$8:$A$250,0),MATCH('PCD non-delivery'!W$6,'Inputs - Allowed'!$AI$6:$AT$6,0)),0)</f>
        <v>0</v>
      </c>
      <c r="X137" s="116">
        <f>_xlfn.IFNA(INDEX('Inputs - Allowed'!$AI$8:$AT$250,MATCH('PCD non-delivery'!$A137,'Inputs - Allowed'!$A$8:$A$250,0),MATCH('PCD non-delivery'!X$6,'Inputs - Allowed'!$AI$6:$AT$6,0)),0)</f>
        <v>0</v>
      </c>
      <c r="Z137" s="76"/>
      <c r="AA137" s="76"/>
      <c r="AB137" s="116">
        <f t="shared" ref="AB137:AB157" si="11">$L137*IFERROR(SUM(M137:O137)/SUM($O137:$S137),0)</f>
        <v>0</v>
      </c>
      <c r="AC137" s="116">
        <f t="shared" ref="AC137:AC157" si="12">$L137*IFERROR(P137/SUM($O137:$S137),0)</f>
        <v>0</v>
      </c>
      <c r="AD137" s="116">
        <f t="shared" ref="AD137:AD157" si="13">$L137*IFERROR(Q137/SUM($O137:$S137),0)</f>
        <v>0</v>
      </c>
      <c r="AE137" s="116">
        <f t="shared" ref="AE137:AE157" si="14">$L137*IFERROR(R137/SUM($O137:$S137),0)</f>
        <v>0</v>
      </c>
      <c r="AF137" s="116">
        <f t="shared" ref="AF137:AF157" si="15">$L137*IFERROR(S137/SUM($O137:$S137),0)</f>
        <v>0</v>
      </c>
      <c r="AG137" s="76"/>
      <c r="AH137" s="76"/>
      <c r="AI137" s="76"/>
      <c r="AJ137" s="76"/>
      <c r="AK137" s="76"/>
    </row>
    <row r="138" spans="1:37">
      <c r="A138" s="6"/>
      <c r="B138" s="36"/>
      <c r="C138" s="36"/>
      <c r="D138" s="36"/>
      <c r="E138" s="36">
        <f>_xlfn.IFNA(INDEX('Inputs - Allowed'!$B$8:$AH$250,MATCH('PCD non-delivery'!$A138,'Inputs - Allowed'!$A$8:$A$250,0),MATCH('PCD non-delivery'!E$6,'Inputs - Allowed'!$B$6:$AY$6,0)),0)</f>
        <v>0</v>
      </c>
      <c r="F138" s="36">
        <f>_xlfn.IFNA(INDEX('Inputs - Allowed'!$B$8:$AH$250,MATCH('PCD non-delivery'!$A138,'Inputs - Allowed'!$A$8:$A$250,0),MATCH('PCD non-delivery'!F$6,'Inputs - Allowed'!$B$6:$AY$6,0)),0)</f>
        <v>0</v>
      </c>
      <c r="G138" s="36">
        <f>_xlfn.IFNA(INDEX('Inputs - Allowed'!$B$8:$AH$250,MATCH('PCD non-delivery'!$A138,'Inputs - Allowed'!$A$8:$A$250,0),MATCH('PCD non-delivery'!G$6,'Inputs - Allowed'!$B$6:$AY$6,0)),0)</f>
        <v>0</v>
      </c>
      <c r="H138" s="36">
        <f>_xlfn.IFNA(INDEX('Inputs - Allowed'!$B$8:$AH$250,MATCH('PCD non-delivery'!$A138,'Inputs - Allowed'!$A$8:$A$250,0),MATCH('PCD non-delivery'!H$6,'Inputs - Allowed'!$B$6:$AY$6,0)),0)</f>
        <v>0</v>
      </c>
      <c r="I138" s="36">
        <f>_xlfn.IFNA(INDEX('Inputs - Allowed'!$B$8:$AH$250,MATCH('PCD non-delivery'!$A138,'Inputs - Allowed'!$A$8:$A$250,0),MATCH('PCD non-delivery'!I$6,'Inputs - Allowed'!$B$6:$AY$6,0)),0)</f>
        <v>0</v>
      </c>
      <c r="J138" s="65">
        <f>IF(I138="N",0,_xlfn.IFNA(INDEX('Inputs - Allowed'!$B$8:$AH$250,MATCH('PCD non-delivery'!$A138,'Inputs - Allowed'!$A$8:$A$250,0),MATCH('PCD non-delivery'!J$6,'Inputs - Allowed'!$B$6:$AY$6,0)),0))</f>
        <v>0</v>
      </c>
      <c r="K138" s="36">
        <f>_xlfn.IFNA(INDEX('Inputs - Actual'!$I$8:$O$158,MATCH($A138,'Inputs - Actual'!$A$8:$A$158,0),MATCH(K$6,'Inputs - Actual'!$I$6:$O$6,0))-INDEX('Inputs - Allowed'!$V$8:$AB$158,MATCH($A138,'Inputs - Allowed'!$A$8:$A$158,0),MATCH(K$6,'Inputs - Allowed'!$V$6:$AB$6,0)),0)</f>
        <v>0</v>
      </c>
      <c r="L138" s="59">
        <f>IF('Inputs - Allowed'!I138="Y", 0, IF(I138="Y",MIN(0,K138),MIN(0,K138*J138*10^-6)))</f>
        <v>0</v>
      </c>
      <c r="M138" s="116">
        <f>_xlfn.IFNA(INDEX('Inputs - Allowed'!$AI$8:$AT$250,MATCH('PCD non-delivery'!$A138,'Inputs - Allowed'!$A$8:$A$250,0),MATCH('PCD non-delivery'!M$6,'Inputs - Allowed'!$AI$6:$AT$6,0)),0)</f>
        <v>0</v>
      </c>
      <c r="N138" s="116">
        <f>_xlfn.IFNA(INDEX('Inputs - Allowed'!$AI$8:$AT$250,MATCH('PCD non-delivery'!$A138,'Inputs - Allowed'!$A$8:$A$250,0),MATCH('PCD non-delivery'!N$6,'Inputs - Allowed'!$AI$6:$AT$6,0)),0)</f>
        <v>0</v>
      </c>
      <c r="O138" s="116">
        <f>_xlfn.IFNA(INDEX('Inputs - Allowed'!$AI$8:$AT$250,MATCH('PCD non-delivery'!$A138,'Inputs - Allowed'!$A$8:$A$250,0),MATCH('PCD non-delivery'!O$6,'Inputs - Allowed'!$AI$6:$AT$6,0)),0)</f>
        <v>0</v>
      </c>
      <c r="P138" s="116">
        <f>_xlfn.IFNA(INDEX('Inputs - Allowed'!$AI$8:$AT$250,MATCH('PCD non-delivery'!$A138,'Inputs - Allowed'!$A$8:$A$250,0),MATCH('PCD non-delivery'!P$6,'Inputs - Allowed'!$AI$6:$AT$6,0)),0)</f>
        <v>0</v>
      </c>
      <c r="Q138" s="116">
        <f>_xlfn.IFNA(INDEX('Inputs - Allowed'!$AI$8:$AT$250,MATCH('PCD non-delivery'!$A138,'Inputs - Allowed'!$A$8:$A$250,0),MATCH('PCD non-delivery'!Q$6,'Inputs - Allowed'!$AI$6:$AT$6,0)),0)</f>
        <v>0</v>
      </c>
      <c r="R138" s="116">
        <f>_xlfn.IFNA(INDEX('Inputs - Allowed'!$AI$8:$AT$250,MATCH('PCD non-delivery'!$A138,'Inputs - Allowed'!$A$8:$A$250,0),MATCH('PCD non-delivery'!R$6,'Inputs - Allowed'!$AI$6:$AT$6,0)),0)</f>
        <v>0</v>
      </c>
      <c r="S138" s="116">
        <f>_xlfn.IFNA(INDEX('Inputs - Allowed'!$AI$8:$AT$250,MATCH('PCD non-delivery'!$A138,'Inputs - Allowed'!$A$8:$A$250,0),MATCH('PCD non-delivery'!S$6,'Inputs - Allowed'!$AI$6:$AT$6,0)),0)</f>
        <v>0</v>
      </c>
      <c r="T138" s="116">
        <f>_xlfn.IFNA(INDEX('Inputs - Allowed'!$AI$8:$AT$250,MATCH('PCD non-delivery'!$A138,'Inputs - Allowed'!$A$8:$A$250,0),MATCH('PCD non-delivery'!T$6,'Inputs - Allowed'!$AI$6:$AT$6,0)),0)</f>
        <v>0</v>
      </c>
      <c r="U138" s="116">
        <f>_xlfn.IFNA(INDEX('Inputs - Allowed'!$AI$8:$AT$250,MATCH('PCD non-delivery'!$A138,'Inputs - Allowed'!$A$8:$A$250,0),MATCH('PCD non-delivery'!U$6,'Inputs - Allowed'!$AI$6:$AT$6,0)),0)</f>
        <v>0</v>
      </c>
      <c r="V138" s="116">
        <f>_xlfn.IFNA(INDEX('Inputs - Allowed'!$AI$8:$AT$250,MATCH('PCD non-delivery'!$A138,'Inputs - Allowed'!$A$8:$A$250,0),MATCH('PCD non-delivery'!V$6,'Inputs - Allowed'!$AI$6:$AT$6,0)),0)</f>
        <v>0</v>
      </c>
      <c r="W138" s="116">
        <f>_xlfn.IFNA(INDEX('Inputs - Allowed'!$AI$8:$AT$250,MATCH('PCD non-delivery'!$A138,'Inputs - Allowed'!$A$8:$A$250,0),MATCH('PCD non-delivery'!W$6,'Inputs - Allowed'!$AI$6:$AT$6,0)),0)</f>
        <v>0</v>
      </c>
      <c r="X138" s="116">
        <f>_xlfn.IFNA(INDEX('Inputs - Allowed'!$AI$8:$AT$250,MATCH('PCD non-delivery'!$A138,'Inputs - Allowed'!$A$8:$A$250,0),MATCH('PCD non-delivery'!X$6,'Inputs - Allowed'!$AI$6:$AT$6,0)),0)</f>
        <v>0</v>
      </c>
      <c r="Z138" s="76"/>
      <c r="AA138" s="76"/>
      <c r="AB138" s="116">
        <f t="shared" si="11"/>
        <v>0</v>
      </c>
      <c r="AC138" s="116">
        <f t="shared" si="12"/>
        <v>0</v>
      </c>
      <c r="AD138" s="116">
        <f t="shared" si="13"/>
        <v>0</v>
      </c>
      <c r="AE138" s="116">
        <f t="shared" si="14"/>
        <v>0</v>
      </c>
      <c r="AF138" s="116">
        <f t="shared" si="15"/>
        <v>0</v>
      </c>
      <c r="AG138" s="76"/>
      <c r="AH138" s="76"/>
      <c r="AI138" s="76"/>
      <c r="AJ138" s="76"/>
      <c r="AK138" s="76"/>
    </row>
    <row r="139" spans="1:37">
      <c r="A139" s="6"/>
      <c r="B139" s="36"/>
      <c r="C139" s="36"/>
      <c r="D139" s="36"/>
      <c r="E139" s="36">
        <f>_xlfn.IFNA(INDEX('Inputs - Allowed'!$B$8:$AH$250,MATCH('PCD non-delivery'!$A139,'Inputs - Allowed'!$A$8:$A$250,0),MATCH('PCD non-delivery'!E$6,'Inputs - Allowed'!$B$6:$AY$6,0)),0)</f>
        <v>0</v>
      </c>
      <c r="F139" s="36">
        <f>_xlfn.IFNA(INDEX('Inputs - Allowed'!$B$8:$AH$250,MATCH('PCD non-delivery'!$A139,'Inputs - Allowed'!$A$8:$A$250,0),MATCH('PCD non-delivery'!F$6,'Inputs - Allowed'!$B$6:$AY$6,0)),0)</f>
        <v>0</v>
      </c>
      <c r="G139" s="36">
        <f>_xlfn.IFNA(INDEX('Inputs - Allowed'!$B$8:$AH$250,MATCH('PCD non-delivery'!$A139,'Inputs - Allowed'!$A$8:$A$250,0),MATCH('PCD non-delivery'!G$6,'Inputs - Allowed'!$B$6:$AY$6,0)),0)</f>
        <v>0</v>
      </c>
      <c r="H139" s="36">
        <f>_xlfn.IFNA(INDEX('Inputs - Allowed'!$B$8:$AH$250,MATCH('PCD non-delivery'!$A139,'Inputs - Allowed'!$A$8:$A$250,0),MATCH('PCD non-delivery'!H$6,'Inputs - Allowed'!$B$6:$AY$6,0)),0)</f>
        <v>0</v>
      </c>
      <c r="I139" s="36">
        <f>_xlfn.IFNA(INDEX('Inputs - Allowed'!$B$8:$AH$250,MATCH('PCD non-delivery'!$A139,'Inputs - Allowed'!$A$8:$A$250,0),MATCH('PCD non-delivery'!I$6,'Inputs - Allowed'!$B$6:$AY$6,0)),0)</f>
        <v>0</v>
      </c>
      <c r="J139" s="65">
        <f>IF(I139="N",0,_xlfn.IFNA(INDEX('Inputs - Allowed'!$B$8:$AH$250,MATCH('PCD non-delivery'!$A139,'Inputs - Allowed'!$A$8:$A$250,0),MATCH('PCD non-delivery'!J$6,'Inputs - Allowed'!$B$6:$AY$6,0)),0))</f>
        <v>0</v>
      </c>
      <c r="K139" s="36">
        <f>_xlfn.IFNA(INDEX('Inputs - Actual'!$I$8:$O$158,MATCH($A139,'Inputs - Actual'!$A$8:$A$158,0),MATCH(K$6,'Inputs - Actual'!$I$6:$O$6,0))-INDEX('Inputs - Allowed'!$V$8:$AB$158,MATCH($A139,'Inputs - Allowed'!$A$8:$A$158,0),MATCH(K$6,'Inputs - Allowed'!$V$6:$AB$6,0)),0)</f>
        <v>0</v>
      </c>
      <c r="L139" s="59">
        <f>IF('Inputs - Allowed'!I139="Y", 0, IF(I139="Y",MIN(0,K139),MIN(0,K139*J139*10^-6)))</f>
        <v>0</v>
      </c>
      <c r="M139" s="116">
        <f>_xlfn.IFNA(INDEX('Inputs - Allowed'!$AI$8:$AT$250,MATCH('PCD non-delivery'!$A139,'Inputs - Allowed'!$A$8:$A$250,0),MATCH('PCD non-delivery'!M$6,'Inputs - Allowed'!$AI$6:$AT$6,0)),0)</f>
        <v>0</v>
      </c>
      <c r="N139" s="116">
        <f>_xlfn.IFNA(INDEX('Inputs - Allowed'!$AI$8:$AT$250,MATCH('PCD non-delivery'!$A139,'Inputs - Allowed'!$A$8:$A$250,0),MATCH('PCD non-delivery'!N$6,'Inputs - Allowed'!$AI$6:$AT$6,0)),0)</f>
        <v>0</v>
      </c>
      <c r="O139" s="116">
        <f>_xlfn.IFNA(INDEX('Inputs - Allowed'!$AI$8:$AT$250,MATCH('PCD non-delivery'!$A139,'Inputs - Allowed'!$A$8:$A$250,0),MATCH('PCD non-delivery'!O$6,'Inputs - Allowed'!$AI$6:$AT$6,0)),0)</f>
        <v>0</v>
      </c>
      <c r="P139" s="116">
        <f>_xlfn.IFNA(INDEX('Inputs - Allowed'!$AI$8:$AT$250,MATCH('PCD non-delivery'!$A139,'Inputs - Allowed'!$A$8:$A$250,0),MATCH('PCD non-delivery'!P$6,'Inputs - Allowed'!$AI$6:$AT$6,0)),0)</f>
        <v>0</v>
      </c>
      <c r="Q139" s="116">
        <f>_xlfn.IFNA(INDEX('Inputs - Allowed'!$AI$8:$AT$250,MATCH('PCD non-delivery'!$A139,'Inputs - Allowed'!$A$8:$A$250,0),MATCH('PCD non-delivery'!Q$6,'Inputs - Allowed'!$AI$6:$AT$6,0)),0)</f>
        <v>0</v>
      </c>
      <c r="R139" s="116">
        <f>_xlfn.IFNA(INDEX('Inputs - Allowed'!$AI$8:$AT$250,MATCH('PCD non-delivery'!$A139,'Inputs - Allowed'!$A$8:$A$250,0),MATCH('PCD non-delivery'!R$6,'Inputs - Allowed'!$AI$6:$AT$6,0)),0)</f>
        <v>0</v>
      </c>
      <c r="S139" s="116">
        <f>_xlfn.IFNA(INDEX('Inputs - Allowed'!$AI$8:$AT$250,MATCH('PCD non-delivery'!$A139,'Inputs - Allowed'!$A$8:$A$250,0),MATCH('PCD non-delivery'!S$6,'Inputs - Allowed'!$AI$6:$AT$6,0)),0)</f>
        <v>0</v>
      </c>
      <c r="T139" s="116">
        <f>_xlfn.IFNA(INDEX('Inputs - Allowed'!$AI$8:$AT$250,MATCH('PCD non-delivery'!$A139,'Inputs - Allowed'!$A$8:$A$250,0),MATCH('PCD non-delivery'!T$6,'Inputs - Allowed'!$AI$6:$AT$6,0)),0)</f>
        <v>0</v>
      </c>
      <c r="U139" s="116">
        <f>_xlfn.IFNA(INDEX('Inputs - Allowed'!$AI$8:$AT$250,MATCH('PCD non-delivery'!$A139,'Inputs - Allowed'!$A$8:$A$250,0),MATCH('PCD non-delivery'!U$6,'Inputs - Allowed'!$AI$6:$AT$6,0)),0)</f>
        <v>0</v>
      </c>
      <c r="V139" s="116">
        <f>_xlfn.IFNA(INDEX('Inputs - Allowed'!$AI$8:$AT$250,MATCH('PCD non-delivery'!$A139,'Inputs - Allowed'!$A$8:$A$250,0),MATCH('PCD non-delivery'!V$6,'Inputs - Allowed'!$AI$6:$AT$6,0)),0)</f>
        <v>0</v>
      </c>
      <c r="W139" s="116">
        <f>_xlfn.IFNA(INDEX('Inputs - Allowed'!$AI$8:$AT$250,MATCH('PCD non-delivery'!$A139,'Inputs - Allowed'!$A$8:$A$250,0),MATCH('PCD non-delivery'!W$6,'Inputs - Allowed'!$AI$6:$AT$6,0)),0)</f>
        <v>0</v>
      </c>
      <c r="X139" s="116">
        <f>_xlfn.IFNA(INDEX('Inputs - Allowed'!$AI$8:$AT$250,MATCH('PCD non-delivery'!$A139,'Inputs - Allowed'!$A$8:$A$250,0),MATCH('PCD non-delivery'!X$6,'Inputs - Allowed'!$AI$6:$AT$6,0)),0)</f>
        <v>0</v>
      </c>
      <c r="Z139" s="76"/>
      <c r="AA139" s="76"/>
      <c r="AB139" s="116">
        <f t="shared" si="11"/>
        <v>0</v>
      </c>
      <c r="AC139" s="116">
        <f t="shared" si="12"/>
        <v>0</v>
      </c>
      <c r="AD139" s="116">
        <f t="shared" si="13"/>
        <v>0</v>
      </c>
      <c r="AE139" s="116">
        <f t="shared" si="14"/>
        <v>0</v>
      </c>
      <c r="AF139" s="116">
        <f t="shared" si="15"/>
        <v>0</v>
      </c>
      <c r="AG139" s="76"/>
      <c r="AH139" s="76"/>
      <c r="AI139" s="76"/>
      <c r="AJ139" s="76"/>
      <c r="AK139" s="76"/>
    </row>
    <row r="140" spans="1:37">
      <c r="A140" s="6"/>
      <c r="B140" s="36"/>
      <c r="C140" s="36"/>
      <c r="D140" s="36"/>
      <c r="E140" s="36">
        <f>_xlfn.IFNA(INDEX('Inputs - Allowed'!$B$8:$AH$250,MATCH('PCD non-delivery'!$A140,'Inputs - Allowed'!$A$8:$A$250,0),MATCH('PCD non-delivery'!E$6,'Inputs - Allowed'!$B$6:$AY$6,0)),0)</f>
        <v>0</v>
      </c>
      <c r="F140" s="36">
        <f>_xlfn.IFNA(INDEX('Inputs - Allowed'!$B$8:$AH$250,MATCH('PCD non-delivery'!$A140,'Inputs - Allowed'!$A$8:$A$250,0),MATCH('PCD non-delivery'!F$6,'Inputs - Allowed'!$B$6:$AY$6,0)),0)</f>
        <v>0</v>
      </c>
      <c r="G140" s="36">
        <f>_xlfn.IFNA(INDEX('Inputs - Allowed'!$B$8:$AH$250,MATCH('PCD non-delivery'!$A140,'Inputs - Allowed'!$A$8:$A$250,0),MATCH('PCD non-delivery'!G$6,'Inputs - Allowed'!$B$6:$AY$6,0)),0)</f>
        <v>0</v>
      </c>
      <c r="H140" s="36">
        <f>_xlfn.IFNA(INDEX('Inputs - Allowed'!$B$8:$AH$250,MATCH('PCD non-delivery'!$A140,'Inputs - Allowed'!$A$8:$A$250,0),MATCH('PCD non-delivery'!H$6,'Inputs - Allowed'!$B$6:$AY$6,0)),0)</f>
        <v>0</v>
      </c>
      <c r="I140" s="36">
        <f>_xlfn.IFNA(INDEX('Inputs - Allowed'!$B$8:$AH$250,MATCH('PCD non-delivery'!$A140,'Inputs - Allowed'!$A$8:$A$250,0),MATCH('PCD non-delivery'!I$6,'Inputs - Allowed'!$B$6:$AY$6,0)),0)</f>
        <v>0</v>
      </c>
      <c r="J140" s="65">
        <f>IF(I140="N",0,_xlfn.IFNA(INDEX('Inputs - Allowed'!$B$8:$AH$250,MATCH('PCD non-delivery'!$A140,'Inputs - Allowed'!$A$8:$A$250,0),MATCH('PCD non-delivery'!J$6,'Inputs - Allowed'!$B$6:$AY$6,0)),0))</f>
        <v>0</v>
      </c>
      <c r="K140" s="36">
        <f>_xlfn.IFNA(INDEX('Inputs - Actual'!$I$8:$O$158,MATCH($A140,'Inputs - Actual'!$A$8:$A$158,0),MATCH(K$6,'Inputs - Actual'!$I$6:$O$6,0))-INDEX('Inputs - Allowed'!$V$8:$AB$158,MATCH($A140,'Inputs - Allowed'!$A$8:$A$158,0),MATCH(K$6,'Inputs - Allowed'!$V$6:$AB$6,0)),0)</f>
        <v>0</v>
      </c>
      <c r="L140" s="59">
        <f>IF('Inputs - Allowed'!I140="Y", 0, IF(I140="Y",MIN(0,K140),MIN(0,K140*J140*10^-6)))</f>
        <v>0</v>
      </c>
      <c r="M140" s="116">
        <f>_xlfn.IFNA(INDEX('Inputs - Allowed'!$AI$8:$AT$250,MATCH('PCD non-delivery'!$A140,'Inputs - Allowed'!$A$8:$A$250,0),MATCH('PCD non-delivery'!M$6,'Inputs - Allowed'!$AI$6:$AT$6,0)),0)</f>
        <v>0</v>
      </c>
      <c r="N140" s="116">
        <f>_xlfn.IFNA(INDEX('Inputs - Allowed'!$AI$8:$AT$250,MATCH('PCD non-delivery'!$A140,'Inputs - Allowed'!$A$8:$A$250,0),MATCH('PCD non-delivery'!N$6,'Inputs - Allowed'!$AI$6:$AT$6,0)),0)</f>
        <v>0</v>
      </c>
      <c r="O140" s="116">
        <f>_xlfn.IFNA(INDEX('Inputs - Allowed'!$AI$8:$AT$250,MATCH('PCD non-delivery'!$A140,'Inputs - Allowed'!$A$8:$A$250,0),MATCH('PCD non-delivery'!O$6,'Inputs - Allowed'!$AI$6:$AT$6,0)),0)</f>
        <v>0</v>
      </c>
      <c r="P140" s="116">
        <f>_xlfn.IFNA(INDEX('Inputs - Allowed'!$AI$8:$AT$250,MATCH('PCD non-delivery'!$A140,'Inputs - Allowed'!$A$8:$A$250,0),MATCH('PCD non-delivery'!P$6,'Inputs - Allowed'!$AI$6:$AT$6,0)),0)</f>
        <v>0</v>
      </c>
      <c r="Q140" s="116">
        <f>_xlfn.IFNA(INDEX('Inputs - Allowed'!$AI$8:$AT$250,MATCH('PCD non-delivery'!$A140,'Inputs - Allowed'!$A$8:$A$250,0),MATCH('PCD non-delivery'!Q$6,'Inputs - Allowed'!$AI$6:$AT$6,0)),0)</f>
        <v>0</v>
      </c>
      <c r="R140" s="116">
        <f>_xlfn.IFNA(INDEX('Inputs - Allowed'!$AI$8:$AT$250,MATCH('PCD non-delivery'!$A140,'Inputs - Allowed'!$A$8:$A$250,0),MATCH('PCD non-delivery'!R$6,'Inputs - Allowed'!$AI$6:$AT$6,0)),0)</f>
        <v>0</v>
      </c>
      <c r="S140" s="116">
        <f>_xlfn.IFNA(INDEX('Inputs - Allowed'!$AI$8:$AT$250,MATCH('PCD non-delivery'!$A140,'Inputs - Allowed'!$A$8:$A$250,0),MATCH('PCD non-delivery'!S$6,'Inputs - Allowed'!$AI$6:$AT$6,0)),0)</f>
        <v>0</v>
      </c>
      <c r="T140" s="116">
        <f>_xlfn.IFNA(INDEX('Inputs - Allowed'!$AI$8:$AT$250,MATCH('PCD non-delivery'!$A140,'Inputs - Allowed'!$A$8:$A$250,0),MATCH('PCD non-delivery'!T$6,'Inputs - Allowed'!$AI$6:$AT$6,0)),0)</f>
        <v>0</v>
      </c>
      <c r="U140" s="116">
        <f>_xlfn.IFNA(INDEX('Inputs - Allowed'!$AI$8:$AT$250,MATCH('PCD non-delivery'!$A140,'Inputs - Allowed'!$A$8:$A$250,0),MATCH('PCD non-delivery'!U$6,'Inputs - Allowed'!$AI$6:$AT$6,0)),0)</f>
        <v>0</v>
      </c>
      <c r="V140" s="116">
        <f>_xlfn.IFNA(INDEX('Inputs - Allowed'!$AI$8:$AT$250,MATCH('PCD non-delivery'!$A140,'Inputs - Allowed'!$A$8:$A$250,0),MATCH('PCD non-delivery'!V$6,'Inputs - Allowed'!$AI$6:$AT$6,0)),0)</f>
        <v>0</v>
      </c>
      <c r="W140" s="116">
        <f>_xlfn.IFNA(INDEX('Inputs - Allowed'!$AI$8:$AT$250,MATCH('PCD non-delivery'!$A140,'Inputs - Allowed'!$A$8:$A$250,0),MATCH('PCD non-delivery'!W$6,'Inputs - Allowed'!$AI$6:$AT$6,0)),0)</f>
        <v>0</v>
      </c>
      <c r="X140" s="116">
        <f>_xlfn.IFNA(INDEX('Inputs - Allowed'!$AI$8:$AT$250,MATCH('PCD non-delivery'!$A140,'Inputs - Allowed'!$A$8:$A$250,0),MATCH('PCD non-delivery'!X$6,'Inputs - Allowed'!$AI$6:$AT$6,0)),0)</f>
        <v>0</v>
      </c>
      <c r="Z140" s="76"/>
      <c r="AA140" s="76"/>
      <c r="AB140" s="116">
        <f t="shared" si="11"/>
        <v>0</v>
      </c>
      <c r="AC140" s="116">
        <f t="shared" si="12"/>
        <v>0</v>
      </c>
      <c r="AD140" s="116">
        <f t="shared" si="13"/>
        <v>0</v>
      </c>
      <c r="AE140" s="116">
        <f t="shared" si="14"/>
        <v>0</v>
      </c>
      <c r="AF140" s="116">
        <f t="shared" si="15"/>
        <v>0</v>
      </c>
      <c r="AG140" s="76"/>
      <c r="AH140" s="76"/>
      <c r="AI140" s="76"/>
      <c r="AJ140" s="76"/>
      <c r="AK140" s="76"/>
    </row>
    <row r="141" spans="1:37">
      <c r="A141" s="6"/>
      <c r="B141" s="36"/>
      <c r="C141" s="36"/>
      <c r="D141" s="36"/>
      <c r="E141" s="36">
        <f>_xlfn.IFNA(INDEX('Inputs - Allowed'!$B$8:$AH$250,MATCH('PCD non-delivery'!$A141,'Inputs - Allowed'!$A$8:$A$250,0),MATCH('PCD non-delivery'!E$6,'Inputs - Allowed'!$B$6:$AY$6,0)),0)</f>
        <v>0</v>
      </c>
      <c r="F141" s="36">
        <f>_xlfn.IFNA(INDEX('Inputs - Allowed'!$B$8:$AH$250,MATCH('PCD non-delivery'!$A141,'Inputs - Allowed'!$A$8:$A$250,0),MATCH('PCD non-delivery'!F$6,'Inputs - Allowed'!$B$6:$AY$6,0)),0)</f>
        <v>0</v>
      </c>
      <c r="G141" s="36">
        <f>_xlfn.IFNA(INDEX('Inputs - Allowed'!$B$8:$AH$250,MATCH('PCD non-delivery'!$A141,'Inputs - Allowed'!$A$8:$A$250,0),MATCH('PCD non-delivery'!G$6,'Inputs - Allowed'!$B$6:$AY$6,0)),0)</f>
        <v>0</v>
      </c>
      <c r="H141" s="36">
        <f>_xlfn.IFNA(INDEX('Inputs - Allowed'!$B$8:$AH$250,MATCH('PCD non-delivery'!$A141,'Inputs - Allowed'!$A$8:$A$250,0),MATCH('PCD non-delivery'!H$6,'Inputs - Allowed'!$B$6:$AY$6,0)),0)</f>
        <v>0</v>
      </c>
      <c r="I141" s="36">
        <f>_xlfn.IFNA(INDEX('Inputs - Allowed'!$B$8:$AH$250,MATCH('PCD non-delivery'!$A141,'Inputs - Allowed'!$A$8:$A$250,0),MATCH('PCD non-delivery'!I$6,'Inputs - Allowed'!$B$6:$AY$6,0)),0)</f>
        <v>0</v>
      </c>
      <c r="J141" s="65">
        <f>IF(I141="N",0,_xlfn.IFNA(INDEX('Inputs - Allowed'!$B$8:$AH$250,MATCH('PCD non-delivery'!$A141,'Inputs - Allowed'!$A$8:$A$250,0),MATCH('PCD non-delivery'!J$6,'Inputs - Allowed'!$B$6:$AY$6,0)),0))</f>
        <v>0</v>
      </c>
      <c r="K141" s="36">
        <f>_xlfn.IFNA(INDEX('Inputs - Actual'!$I$8:$O$158,MATCH($A141,'Inputs - Actual'!$A$8:$A$158,0),MATCH(K$6,'Inputs - Actual'!$I$6:$O$6,0))-INDEX('Inputs - Allowed'!$V$8:$AB$158,MATCH($A141,'Inputs - Allowed'!$A$8:$A$158,0),MATCH(K$6,'Inputs - Allowed'!$V$6:$AB$6,0)),0)</f>
        <v>0</v>
      </c>
      <c r="L141" s="59">
        <f>IF('Inputs - Allowed'!I141="Y", 0, IF(I141="Y",MIN(0,K141),MIN(0,K141*J141*10^-6)))</f>
        <v>0</v>
      </c>
      <c r="M141" s="116">
        <f>_xlfn.IFNA(INDEX('Inputs - Allowed'!$AI$8:$AT$250,MATCH('PCD non-delivery'!$A141,'Inputs - Allowed'!$A$8:$A$250,0),MATCH('PCD non-delivery'!M$6,'Inputs - Allowed'!$AI$6:$AT$6,0)),0)</f>
        <v>0</v>
      </c>
      <c r="N141" s="116">
        <f>_xlfn.IFNA(INDEX('Inputs - Allowed'!$AI$8:$AT$250,MATCH('PCD non-delivery'!$A141,'Inputs - Allowed'!$A$8:$A$250,0),MATCH('PCD non-delivery'!N$6,'Inputs - Allowed'!$AI$6:$AT$6,0)),0)</f>
        <v>0</v>
      </c>
      <c r="O141" s="116">
        <f>_xlfn.IFNA(INDEX('Inputs - Allowed'!$AI$8:$AT$250,MATCH('PCD non-delivery'!$A141,'Inputs - Allowed'!$A$8:$A$250,0),MATCH('PCD non-delivery'!O$6,'Inputs - Allowed'!$AI$6:$AT$6,0)),0)</f>
        <v>0</v>
      </c>
      <c r="P141" s="116">
        <f>_xlfn.IFNA(INDEX('Inputs - Allowed'!$AI$8:$AT$250,MATCH('PCD non-delivery'!$A141,'Inputs - Allowed'!$A$8:$A$250,0),MATCH('PCD non-delivery'!P$6,'Inputs - Allowed'!$AI$6:$AT$6,0)),0)</f>
        <v>0</v>
      </c>
      <c r="Q141" s="116">
        <f>_xlfn.IFNA(INDEX('Inputs - Allowed'!$AI$8:$AT$250,MATCH('PCD non-delivery'!$A141,'Inputs - Allowed'!$A$8:$A$250,0),MATCH('PCD non-delivery'!Q$6,'Inputs - Allowed'!$AI$6:$AT$6,0)),0)</f>
        <v>0</v>
      </c>
      <c r="R141" s="116">
        <f>_xlfn.IFNA(INDEX('Inputs - Allowed'!$AI$8:$AT$250,MATCH('PCD non-delivery'!$A141,'Inputs - Allowed'!$A$8:$A$250,0),MATCH('PCD non-delivery'!R$6,'Inputs - Allowed'!$AI$6:$AT$6,0)),0)</f>
        <v>0</v>
      </c>
      <c r="S141" s="116">
        <f>_xlfn.IFNA(INDEX('Inputs - Allowed'!$AI$8:$AT$250,MATCH('PCD non-delivery'!$A141,'Inputs - Allowed'!$A$8:$A$250,0),MATCH('PCD non-delivery'!S$6,'Inputs - Allowed'!$AI$6:$AT$6,0)),0)</f>
        <v>0</v>
      </c>
      <c r="T141" s="116">
        <f>_xlfn.IFNA(INDEX('Inputs - Allowed'!$AI$8:$AT$250,MATCH('PCD non-delivery'!$A141,'Inputs - Allowed'!$A$8:$A$250,0),MATCH('PCD non-delivery'!T$6,'Inputs - Allowed'!$AI$6:$AT$6,0)),0)</f>
        <v>0</v>
      </c>
      <c r="U141" s="116">
        <f>_xlfn.IFNA(INDEX('Inputs - Allowed'!$AI$8:$AT$250,MATCH('PCD non-delivery'!$A141,'Inputs - Allowed'!$A$8:$A$250,0),MATCH('PCD non-delivery'!U$6,'Inputs - Allowed'!$AI$6:$AT$6,0)),0)</f>
        <v>0</v>
      </c>
      <c r="V141" s="116">
        <f>_xlfn.IFNA(INDEX('Inputs - Allowed'!$AI$8:$AT$250,MATCH('PCD non-delivery'!$A141,'Inputs - Allowed'!$A$8:$A$250,0),MATCH('PCD non-delivery'!V$6,'Inputs - Allowed'!$AI$6:$AT$6,0)),0)</f>
        <v>0</v>
      </c>
      <c r="W141" s="116">
        <f>_xlfn.IFNA(INDEX('Inputs - Allowed'!$AI$8:$AT$250,MATCH('PCD non-delivery'!$A141,'Inputs - Allowed'!$A$8:$A$250,0),MATCH('PCD non-delivery'!W$6,'Inputs - Allowed'!$AI$6:$AT$6,0)),0)</f>
        <v>0</v>
      </c>
      <c r="X141" s="116">
        <f>_xlfn.IFNA(INDEX('Inputs - Allowed'!$AI$8:$AT$250,MATCH('PCD non-delivery'!$A141,'Inputs - Allowed'!$A$8:$A$250,0),MATCH('PCD non-delivery'!X$6,'Inputs - Allowed'!$AI$6:$AT$6,0)),0)</f>
        <v>0</v>
      </c>
      <c r="Z141" s="76"/>
      <c r="AA141" s="76"/>
      <c r="AB141" s="116">
        <f t="shared" si="11"/>
        <v>0</v>
      </c>
      <c r="AC141" s="116">
        <f t="shared" si="12"/>
        <v>0</v>
      </c>
      <c r="AD141" s="116">
        <f t="shared" si="13"/>
        <v>0</v>
      </c>
      <c r="AE141" s="116">
        <f t="shared" si="14"/>
        <v>0</v>
      </c>
      <c r="AF141" s="116">
        <f t="shared" si="15"/>
        <v>0</v>
      </c>
      <c r="AG141" s="76"/>
      <c r="AH141" s="76"/>
      <c r="AI141" s="76"/>
      <c r="AJ141" s="76"/>
      <c r="AK141" s="76"/>
    </row>
    <row r="142" spans="1:37">
      <c r="A142" s="6"/>
      <c r="B142" s="36"/>
      <c r="C142" s="36"/>
      <c r="D142" s="36"/>
      <c r="E142" s="36">
        <f>_xlfn.IFNA(INDEX('Inputs - Allowed'!$B$8:$AH$250,MATCH('PCD non-delivery'!$A142,'Inputs - Allowed'!$A$8:$A$250,0),MATCH('PCD non-delivery'!E$6,'Inputs - Allowed'!$B$6:$AY$6,0)),0)</f>
        <v>0</v>
      </c>
      <c r="F142" s="36">
        <f>_xlfn.IFNA(INDEX('Inputs - Allowed'!$B$8:$AH$250,MATCH('PCD non-delivery'!$A142,'Inputs - Allowed'!$A$8:$A$250,0),MATCH('PCD non-delivery'!F$6,'Inputs - Allowed'!$B$6:$AY$6,0)),0)</f>
        <v>0</v>
      </c>
      <c r="G142" s="36">
        <f>_xlfn.IFNA(INDEX('Inputs - Allowed'!$B$8:$AH$250,MATCH('PCD non-delivery'!$A142,'Inputs - Allowed'!$A$8:$A$250,0),MATCH('PCD non-delivery'!G$6,'Inputs - Allowed'!$B$6:$AY$6,0)),0)</f>
        <v>0</v>
      </c>
      <c r="H142" s="36">
        <f>_xlfn.IFNA(INDEX('Inputs - Allowed'!$B$8:$AH$250,MATCH('PCD non-delivery'!$A142,'Inputs - Allowed'!$A$8:$A$250,0),MATCH('PCD non-delivery'!H$6,'Inputs - Allowed'!$B$6:$AY$6,0)),0)</f>
        <v>0</v>
      </c>
      <c r="I142" s="36">
        <f>_xlfn.IFNA(INDEX('Inputs - Allowed'!$B$8:$AH$250,MATCH('PCD non-delivery'!$A142,'Inputs - Allowed'!$A$8:$A$250,0),MATCH('PCD non-delivery'!I$6,'Inputs - Allowed'!$B$6:$AY$6,0)),0)</f>
        <v>0</v>
      </c>
      <c r="J142" s="65">
        <f>IF(I142="N",0,_xlfn.IFNA(INDEX('Inputs - Allowed'!$B$8:$AH$250,MATCH('PCD non-delivery'!$A142,'Inputs - Allowed'!$A$8:$A$250,0),MATCH('PCD non-delivery'!J$6,'Inputs - Allowed'!$B$6:$AY$6,0)),0))</f>
        <v>0</v>
      </c>
      <c r="K142" s="36">
        <f>_xlfn.IFNA(INDEX('Inputs - Actual'!$I$8:$O$158,MATCH($A142,'Inputs - Actual'!$A$8:$A$158,0),MATCH(K$6,'Inputs - Actual'!$I$6:$O$6,0))-INDEX('Inputs - Allowed'!$V$8:$AB$158,MATCH($A142,'Inputs - Allowed'!$A$8:$A$158,0),MATCH(K$6,'Inputs - Allowed'!$V$6:$AB$6,0)),0)</f>
        <v>0</v>
      </c>
      <c r="L142" s="59">
        <f>IF('Inputs - Allowed'!I142="Y", 0, IF(I142="Y",MIN(0,K142),MIN(0,K142*J142*10^-6)))</f>
        <v>0</v>
      </c>
      <c r="M142" s="116">
        <f>_xlfn.IFNA(INDEX('Inputs - Allowed'!$AI$8:$AT$250,MATCH('PCD non-delivery'!$A142,'Inputs - Allowed'!$A$8:$A$250,0),MATCH('PCD non-delivery'!M$6,'Inputs - Allowed'!$AI$6:$AT$6,0)),0)</f>
        <v>0</v>
      </c>
      <c r="N142" s="116">
        <f>_xlfn.IFNA(INDEX('Inputs - Allowed'!$AI$8:$AT$250,MATCH('PCD non-delivery'!$A142,'Inputs - Allowed'!$A$8:$A$250,0),MATCH('PCD non-delivery'!N$6,'Inputs - Allowed'!$AI$6:$AT$6,0)),0)</f>
        <v>0</v>
      </c>
      <c r="O142" s="116">
        <f>_xlfn.IFNA(INDEX('Inputs - Allowed'!$AI$8:$AT$250,MATCH('PCD non-delivery'!$A142,'Inputs - Allowed'!$A$8:$A$250,0),MATCH('PCD non-delivery'!O$6,'Inputs - Allowed'!$AI$6:$AT$6,0)),0)</f>
        <v>0</v>
      </c>
      <c r="P142" s="116">
        <f>_xlfn.IFNA(INDEX('Inputs - Allowed'!$AI$8:$AT$250,MATCH('PCD non-delivery'!$A142,'Inputs - Allowed'!$A$8:$A$250,0),MATCH('PCD non-delivery'!P$6,'Inputs - Allowed'!$AI$6:$AT$6,0)),0)</f>
        <v>0</v>
      </c>
      <c r="Q142" s="116">
        <f>_xlfn.IFNA(INDEX('Inputs - Allowed'!$AI$8:$AT$250,MATCH('PCD non-delivery'!$A142,'Inputs - Allowed'!$A$8:$A$250,0),MATCH('PCD non-delivery'!Q$6,'Inputs - Allowed'!$AI$6:$AT$6,0)),0)</f>
        <v>0</v>
      </c>
      <c r="R142" s="116">
        <f>_xlfn.IFNA(INDEX('Inputs - Allowed'!$AI$8:$AT$250,MATCH('PCD non-delivery'!$A142,'Inputs - Allowed'!$A$8:$A$250,0),MATCH('PCD non-delivery'!R$6,'Inputs - Allowed'!$AI$6:$AT$6,0)),0)</f>
        <v>0</v>
      </c>
      <c r="S142" s="116">
        <f>_xlfn.IFNA(INDEX('Inputs - Allowed'!$AI$8:$AT$250,MATCH('PCD non-delivery'!$A142,'Inputs - Allowed'!$A$8:$A$250,0),MATCH('PCD non-delivery'!S$6,'Inputs - Allowed'!$AI$6:$AT$6,0)),0)</f>
        <v>0</v>
      </c>
      <c r="T142" s="116">
        <f>_xlfn.IFNA(INDEX('Inputs - Allowed'!$AI$8:$AT$250,MATCH('PCD non-delivery'!$A142,'Inputs - Allowed'!$A$8:$A$250,0),MATCH('PCD non-delivery'!T$6,'Inputs - Allowed'!$AI$6:$AT$6,0)),0)</f>
        <v>0</v>
      </c>
      <c r="U142" s="116">
        <f>_xlfn.IFNA(INDEX('Inputs - Allowed'!$AI$8:$AT$250,MATCH('PCD non-delivery'!$A142,'Inputs - Allowed'!$A$8:$A$250,0),MATCH('PCD non-delivery'!U$6,'Inputs - Allowed'!$AI$6:$AT$6,0)),0)</f>
        <v>0</v>
      </c>
      <c r="V142" s="116">
        <f>_xlfn.IFNA(INDEX('Inputs - Allowed'!$AI$8:$AT$250,MATCH('PCD non-delivery'!$A142,'Inputs - Allowed'!$A$8:$A$250,0),MATCH('PCD non-delivery'!V$6,'Inputs - Allowed'!$AI$6:$AT$6,0)),0)</f>
        <v>0</v>
      </c>
      <c r="W142" s="116">
        <f>_xlfn.IFNA(INDEX('Inputs - Allowed'!$AI$8:$AT$250,MATCH('PCD non-delivery'!$A142,'Inputs - Allowed'!$A$8:$A$250,0),MATCH('PCD non-delivery'!W$6,'Inputs - Allowed'!$AI$6:$AT$6,0)),0)</f>
        <v>0</v>
      </c>
      <c r="X142" s="116">
        <f>_xlfn.IFNA(INDEX('Inputs - Allowed'!$AI$8:$AT$250,MATCH('PCD non-delivery'!$A142,'Inputs - Allowed'!$A$8:$A$250,0),MATCH('PCD non-delivery'!X$6,'Inputs - Allowed'!$AI$6:$AT$6,0)),0)</f>
        <v>0</v>
      </c>
      <c r="Z142" s="76"/>
      <c r="AA142" s="76"/>
      <c r="AB142" s="116">
        <f t="shared" si="11"/>
        <v>0</v>
      </c>
      <c r="AC142" s="116">
        <f t="shared" si="12"/>
        <v>0</v>
      </c>
      <c r="AD142" s="116">
        <f t="shared" si="13"/>
        <v>0</v>
      </c>
      <c r="AE142" s="116">
        <f t="shared" si="14"/>
        <v>0</v>
      </c>
      <c r="AF142" s="116">
        <f t="shared" si="15"/>
        <v>0</v>
      </c>
      <c r="AG142" s="76"/>
      <c r="AH142" s="76"/>
      <c r="AI142" s="76"/>
      <c r="AJ142" s="76"/>
      <c r="AK142" s="76"/>
    </row>
    <row r="143" spans="1:37">
      <c r="A143" s="6"/>
      <c r="B143" s="36"/>
      <c r="C143" s="36"/>
      <c r="D143" s="36"/>
      <c r="E143" s="36">
        <f>_xlfn.IFNA(INDEX('Inputs - Allowed'!$B$8:$AH$250,MATCH('PCD non-delivery'!$A143,'Inputs - Allowed'!$A$8:$A$250,0),MATCH('PCD non-delivery'!E$6,'Inputs - Allowed'!$B$6:$AY$6,0)),0)</f>
        <v>0</v>
      </c>
      <c r="F143" s="36">
        <f>_xlfn.IFNA(INDEX('Inputs - Allowed'!$B$8:$AH$250,MATCH('PCD non-delivery'!$A143,'Inputs - Allowed'!$A$8:$A$250,0),MATCH('PCD non-delivery'!F$6,'Inputs - Allowed'!$B$6:$AY$6,0)),0)</f>
        <v>0</v>
      </c>
      <c r="G143" s="36">
        <f>_xlfn.IFNA(INDEX('Inputs - Allowed'!$B$8:$AH$250,MATCH('PCD non-delivery'!$A143,'Inputs - Allowed'!$A$8:$A$250,0),MATCH('PCD non-delivery'!G$6,'Inputs - Allowed'!$B$6:$AY$6,0)),0)</f>
        <v>0</v>
      </c>
      <c r="H143" s="36">
        <f>_xlfn.IFNA(INDEX('Inputs - Allowed'!$B$8:$AH$250,MATCH('PCD non-delivery'!$A143,'Inputs - Allowed'!$A$8:$A$250,0),MATCH('PCD non-delivery'!H$6,'Inputs - Allowed'!$B$6:$AY$6,0)),0)</f>
        <v>0</v>
      </c>
      <c r="I143" s="36">
        <f>_xlfn.IFNA(INDEX('Inputs - Allowed'!$B$8:$AH$250,MATCH('PCD non-delivery'!$A143,'Inputs - Allowed'!$A$8:$A$250,0),MATCH('PCD non-delivery'!I$6,'Inputs - Allowed'!$B$6:$AY$6,0)),0)</f>
        <v>0</v>
      </c>
      <c r="J143" s="65">
        <f>IF(I143="N",0,_xlfn.IFNA(INDEX('Inputs - Allowed'!$B$8:$AH$250,MATCH('PCD non-delivery'!$A143,'Inputs - Allowed'!$A$8:$A$250,0),MATCH('PCD non-delivery'!J$6,'Inputs - Allowed'!$B$6:$AY$6,0)),0))</f>
        <v>0</v>
      </c>
      <c r="K143" s="36">
        <f>_xlfn.IFNA(INDEX('Inputs - Actual'!$I$8:$O$158,MATCH($A143,'Inputs - Actual'!$A$8:$A$158,0),MATCH(K$6,'Inputs - Actual'!$I$6:$O$6,0))-INDEX('Inputs - Allowed'!$V$8:$AB$158,MATCH($A143,'Inputs - Allowed'!$A$8:$A$158,0),MATCH(K$6,'Inputs - Allowed'!$V$6:$AB$6,0)),0)</f>
        <v>0</v>
      </c>
      <c r="L143" s="59">
        <f>IF('Inputs - Allowed'!I143="Y", 0, IF(I143="Y",MIN(0,K143),MIN(0,K143*J143*10^-6)))</f>
        <v>0</v>
      </c>
      <c r="M143" s="116">
        <f>_xlfn.IFNA(INDEX('Inputs - Allowed'!$AI$8:$AT$250,MATCH('PCD non-delivery'!$A143,'Inputs - Allowed'!$A$8:$A$250,0),MATCH('PCD non-delivery'!M$6,'Inputs - Allowed'!$AI$6:$AT$6,0)),0)</f>
        <v>0</v>
      </c>
      <c r="N143" s="116">
        <f>_xlfn.IFNA(INDEX('Inputs - Allowed'!$AI$8:$AT$250,MATCH('PCD non-delivery'!$A143,'Inputs - Allowed'!$A$8:$A$250,0),MATCH('PCD non-delivery'!N$6,'Inputs - Allowed'!$AI$6:$AT$6,0)),0)</f>
        <v>0</v>
      </c>
      <c r="O143" s="116">
        <f>_xlfn.IFNA(INDEX('Inputs - Allowed'!$AI$8:$AT$250,MATCH('PCD non-delivery'!$A143,'Inputs - Allowed'!$A$8:$A$250,0),MATCH('PCD non-delivery'!O$6,'Inputs - Allowed'!$AI$6:$AT$6,0)),0)</f>
        <v>0</v>
      </c>
      <c r="P143" s="116">
        <f>_xlfn.IFNA(INDEX('Inputs - Allowed'!$AI$8:$AT$250,MATCH('PCD non-delivery'!$A143,'Inputs - Allowed'!$A$8:$A$250,0),MATCH('PCD non-delivery'!P$6,'Inputs - Allowed'!$AI$6:$AT$6,0)),0)</f>
        <v>0</v>
      </c>
      <c r="Q143" s="116">
        <f>_xlfn.IFNA(INDEX('Inputs - Allowed'!$AI$8:$AT$250,MATCH('PCD non-delivery'!$A143,'Inputs - Allowed'!$A$8:$A$250,0),MATCH('PCD non-delivery'!Q$6,'Inputs - Allowed'!$AI$6:$AT$6,0)),0)</f>
        <v>0</v>
      </c>
      <c r="R143" s="116">
        <f>_xlfn.IFNA(INDEX('Inputs - Allowed'!$AI$8:$AT$250,MATCH('PCD non-delivery'!$A143,'Inputs - Allowed'!$A$8:$A$250,0),MATCH('PCD non-delivery'!R$6,'Inputs - Allowed'!$AI$6:$AT$6,0)),0)</f>
        <v>0</v>
      </c>
      <c r="S143" s="116">
        <f>_xlfn.IFNA(INDEX('Inputs - Allowed'!$AI$8:$AT$250,MATCH('PCD non-delivery'!$A143,'Inputs - Allowed'!$A$8:$A$250,0),MATCH('PCD non-delivery'!S$6,'Inputs - Allowed'!$AI$6:$AT$6,0)),0)</f>
        <v>0</v>
      </c>
      <c r="T143" s="116">
        <f>_xlfn.IFNA(INDEX('Inputs - Allowed'!$AI$8:$AT$250,MATCH('PCD non-delivery'!$A143,'Inputs - Allowed'!$A$8:$A$250,0),MATCH('PCD non-delivery'!T$6,'Inputs - Allowed'!$AI$6:$AT$6,0)),0)</f>
        <v>0</v>
      </c>
      <c r="U143" s="116">
        <f>_xlfn.IFNA(INDEX('Inputs - Allowed'!$AI$8:$AT$250,MATCH('PCD non-delivery'!$A143,'Inputs - Allowed'!$A$8:$A$250,0),MATCH('PCD non-delivery'!U$6,'Inputs - Allowed'!$AI$6:$AT$6,0)),0)</f>
        <v>0</v>
      </c>
      <c r="V143" s="116">
        <f>_xlfn.IFNA(INDEX('Inputs - Allowed'!$AI$8:$AT$250,MATCH('PCD non-delivery'!$A143,'Inputs - Allowed'!$A$8:$A$250,0),MATCH('PCD non-delivery'!V$6,'Inputs - Allowed'!$AI$6:$AT$6,0)),0)</f>
        <v>0</v>
      </c>
      <c r="W143" s="116">
        <f>_xlfn.IFNA(INDEX('Inputs - Allowed'!$AI$8:$AT$250,MATCH('PCD non-delivery'!$A143,'Inputs - Allowed'!$A$8:$A$250,0),MATCH('PCD non-delivery'!W$6,'Inputs - Allowed'!$AI$6:$AT$6,0)),0)</f>
        <v>0</v>
      </c>
      <c r="X143" s="116">
        <f>_xlfn.IFNA(INDEX('Inputs - Allowed'!$AI$8:$AT$250,MATCH('PCD non-delivery'!$A143,'Inputs - Allowed'!$A$8:$A$250,0),MATCH('PCD non-delivery'!X$6,'Inputs - Allowed'!$AI$6:$AT$6,0)),0)</f>
        <v>0</v>
      </c>
      <c r="Z143" s="76"/>
      <c r="AA143" s="76"/>
      <c r="AB143" s="116">
        <f t="shared" si="11"/>
        <v>0</v>
      </c>
      <c r="AC143" s="116">
        <f t="shared" si="12"/>
        <v>0</v>
      </c>
      <c r="AD143" s="116">
        <f t="shared" si="13"/>
        <v>0</v>
      </c>
      <c r="AE143" s="116">
        <f t="shared" si="14"/>
        <v>0</v>
      </c>
      <c r="AF143" s="116">
        <f t="shared" si="15"/>
        <v>0</v>
      </c>
      <c r="AG143" s="76"/>
      <c r="AH143" s="76"/>
      <c r="AI143" s="76"/>
      <c r="AJ143" s="76"/>
      <c r="AK143" s="76"/>
    </row>
    <row r="144" spans="1:37">
      <c r="A144" s="6"/>
      <c r="B144" s="36"/>
      <c r="C144" s="36"/>
      <c r="D144" s="36"/>
      <c r="E144" s="36">
        <f>_xlfn.IFNA(INDEX('Inputs - Allowed'!$B$8:$AH$250,MATCH('PCD non-delivery'!$A144,'Inputs - Allowed'!$A$8:$A$250,0),MATCH('PCD non-delivery'!E$6,'Inputs - Allowed'!$B$6:$AY$6,0)),0)</f>
        <v>0</v>
      </c>
      <c r="F144" s="36">
        <f>_xlfn.IFNA(INDEX('Inputs - Allowed'!$B$8:$AH$250,MATCH('PCD non-delivery'!$A144,'Inputs - Allowed'!$A$8:$A$250,0),MATCH('PCD non-delivery'!F$6,'Inputs - Allowed'!$B$6:$AY$6,0)),0)</f>
        <v>0</v>
      </c>
      <c r="G144" s="36">
        <f>_xlfn.IFNA(INDEX('Inputs - Allowed'!$B$8:$AH$250,MATCH('PCD non-delivery'!$A144,'Inputs - Allowed'!$A$8:$A$250,0),MATCH('PCD non-delivery'!G$6,'Inputs - Allowed'!$B$6:$AY$6,0)),0)</f>
        <v>0</v>
      </c>
      <c r="H144" s="36">
        <f>_xlfn.IFNA(INDEX('Inputs - Allowed'!$B$8:$AH$250,MATCH('PCD non-delivery'!$A144,'Inputs - Allowed'!$A$8:$A$250,0),MATCH('PCD non-delivery'!H$6,'Inputs - Allowed'!$B$6:$AY$6,0)),0)</f>
        <v>0</v>
      </c>
      <c r="I144" s="36">
        <f>_xlfn.IFNA(INDEX('Inputs - Allowed'!$B$8:$AH$250,MATCH('PCD non-delivery'!$A144,'Inputs - Allowed'!$A$8:$A$250,0),MATCH('PCD non-delivery'!I$6,'Inputs - Allowed'!$B$6:$AY$6,0)),0)</f>
        <v>0</v>
      </c>
      <c r="J144" s="65">
        <f>IF(I144="N",0,_xlfn.IFNA(INDEX('Inputs - Allowed'!$B$8:$AH$250,MATCH('PCD non-delivery'!$A144,'Inputs - Allowed'!$A$8:$A$250,0),MATCH('PCD non-delivery'!J$6,'Inputs - Allowed'!$B$6:$AY$6,0)),0))</f>
        <v>0</v>
      </c>
      <c r="K144" s="36">
        <f>_xlfn.IFNA(INDEX('Inputs - Actual'!$I$8:$O$158,MATCH($A144,'Inputs - Actual'!$A$8:$A$158,0),MATCH(K$6,'Inputs - Actual'!$I$6:$O$6,0))-INDEX('Inputs - Allowed'!$V$8:$AB$158,MATCH($A144,'Inputs - Allowed'!$A$8:$A$158,0),MATCH(K$6,'Inputs - Allowed'!$V$6:$AB$6,0)),0)</f>
        <v>0</v>
      </c>
      <c r="L144" s="59">
        <f>IF('Inputs - Allowed'!I144="Y", 0, IF(I144="Y",MIN(0,K144),MIN(0,K144*J144*10^-6)))</f>
        <v>0</v>
      </c>
      <c r="M144" s="116">
        <f>_xlfn.IFNA(INDEX('Inputs - Allowed'!$AI$8:$AT$250,MATCH('PCD non-delivery'!$A144,'Inputs - Allowed'!$A$8:$A$250,0),MATCH('PCD non-delivery'!M$6,'Inputs - Allowed'!$AI$6:$AT$6,0)),0)</f>
        <v>0</v>
      </c>
      <c r="N144" s="116">
        <f>_xlfn.IFNA(INDEX('Inputs - Allowed'!$AI$8:$AT$250,MATCH('PCD non-delivery'!$A144,'Inputs - Allowed'!$A$8:$A$250,0),MATCH('PCD non-delivery'!N$6,'Inputs - Allowed'!$AI$6:$AT$6,0)),0)</f>
        <v>0</v>
      </c>
      <c r="O144" s="116">
        <f>_xlfn.IFNA(INDEX('Inputs - Allowed'!$AI$8:$AT$250,MATCH('PCD non-delivery'!$A144,'Inputs - Allowed'!$A$8:$A$250,0),MATCH('PCD non-delivery'!O$6,'Inputs - Allowed'!$AI$6:$AT$6,0)),0)</f>
        <v>0</v>
      </c>
      <c r="P144" s="116">
        <f>_xlfn.IFNA(INDEX('Inputs - Allowed'!$AI$8:$AT$250,MATCH('PCD non-delivery'!$A144,'Inputs - Allowed'!$A$8:$A$250,0),MATCH('PCD non-delivery'!P$6,'Inputs - Allowed'!$AI$6:$AT$6,0)),0)</f>
        <v>0</v>
      </c>
      <c r="Q144" s="116">
        <f>_xlfn.IFNA(INDEX('Inputs - Allowed'!$AI$8:$AT$250,MATCH('PCD non-delivery'!$A144,'Inputs - Allowed'!$A$8:$A$250,0),MATCH('PCD non-delivery'!Q$6,'Inputs - Allowed'!$AI$6:$AT$6,0)),0)</f>
        <v>0</v>
      </c>
      <c r="R144" s="116">
        <f>_xlfn.IFNA(INDEX('Inputs - Allowed'!$AI$8:$AT$250,MATCH('PCD non-delivery'!$A144,'Inputs - Allowed'!$A$8:$A$250,0),MATCH('PCD non-delivery'!R$6,'Inputs - Allowed'!$AI$6:$AT$6,0)),0)</f>
        <v>0</v>
      </c>
      <c r="S144" s="116">
        <f>_xlfn.IFNA(INDEX('Inputs - Allowed'!$AI$8:$AT$250,MATCH('PCD non-delivery'!$A144,'Inputs - Allowed'!$A$8:$A$250,0),MATCH('PCD non-delivery'!S$6,'Inputs - Allowed'!$AI$6:$AT$6,0)),0)</f>
        <v>0</v>
      </c>
      <c r="T144" s="116">
        <f>_xlfn.IFNA(INDEX('Inputs - Allowed'!$AI$8:$AT$250,MATCH('PCD non-delivery'!$A144,'Inputs - Allowed'!$A$8:$A$250,0),MATCH('PCD non-delivery'!T$6,'Inputs - Allowed'!$AI$6:$AT$6,0)),0)</f>
        <v>0</v>
      </c>
      <c r="U144" s="116">
        <f>_xlfn.IFNA(INDEX('Inputs - Allowed'!$AI$8:$AT$250,MATCH('PCD non-delivery'!$A144,'Inputs - Allowed'!$A$8:$A$250,0),MATCH('PCD non-delivery'!U$6,'Inputs - Allowed'!$AI$6:$AT$6,0)),0)</f>
        <v>0</v>
      </c>
      <c r="V144" s="116">
        <f>_xlfn.IFNA(INDEX('Inputs - Allowed'!$AI$8:$AT$250,MATCH('PCD non-delivery'!$A144,'Inputs - Allowed'!$A$8:$A$250,0),MATCH('PCD non-delivery'!V$6,'Inputs - Allowed'!$AI$6:$AT$6,0)),0)</f>
        <v>0</v>
      </c>
      <c r="W144" s="116">
        <f>_xlfn.IFNA(INDEX('Inputs - Allowed'!$AI$8:$AT$250,MATCH('PCD non-delivery'!$A144,'Inputs - Allowed'!$A$8:$A$250,0),MATCH('PCD non-delivery'!W$6,'Inputs - Allowed'!$AI$6:$AT$6,0)),0)</f>
        <v>0</v>
      </c>
      <c r="X144" s="116">
        <f>_xlfn.IFNA(INDEX('Inputs - Allowed'!$AI$8:$AT$250,MATCH('PCD non-delivery'!$A144,'Inputs - Allowed'!$A$8:$A$250,0),MATCH('PCD non-delivery'!X$6,'Inputs - Allowed'!$AI$6:$AT$6,0)),0)</f>
        <v>0</v>
      </c>
      <c r="Z144" s="76"/>
      <c r="AA144" s="76"/>
      <c r="AB144" s="116">
        <f t="shared" si="11"/>
        <v>0</v>
      </c>
      <c r="AC144" s="116">
        <f t="shared" si="12"/>
        <v>0</v>
      </c>
      <c r="AD144" s="116">
        <f t="shared" si="13"/>
        <v>0</v>
      </c>
      <c r="AE144" s="116">
        <f t="shared" si="14"/>
        <v>0</v>
      </c>
      <c r="AF144" s="116">
        <f t="shared" si="15"/>
        <v>0</v>
      </c>
      <c r="AG144" s="76"/>
      <c r="AH144" s="76"/>
      <c r="AI144" s="76"/>
      <c r="AJ144" s="76"/>
      <c r="AK144" s="76"/>
    </row>
    <row r="145" spans="1:37">
      <c r="A145" s="6"/>
      <c r="B145" s="36"/>
      <c r="C145" s="36"/>
      <c r="D145" s="36"/>
      <c r="E145" s="36">
        <f>_xlfn.IFNA(INDEX('Inputs - Allowed'!$B$8:$AH$250,MATCH('PCD non-delivery'!$A145,'Inputs - Allowed'!$A$8:$A$250,0),MATCH('PCD non-delivery'!E$6,'Inputs - Allowed'!$B$6:$AY$6,0)),0)</f>
        <v>0</v>
      </c>
      <c r="F145" s="36">
        <f>_xlfn.IFNA(INDEX('Inputs - Allowed'!$B$8:$AH$250,MATCH('PCD non-delivery'!$A145,'Inputs - Allowed'!$A$8:$A$250,0),MATCH('PCD non-delivery'!F$6,'Inputs - Allowed'!$B$6:$AY$6,0)),0)</f>
        <v>0</v>
      </c>
      <c r="G145" s="36">
        <f>_xlfn.IFNA(INDEX('Inputs - Allowed'!$B$8:$AH$250,MATCH('PCD non-delivery'!$A145,'Inputs - Allowed'!$A$8:$A$250,0),MATCH('PCD non-delivery'!G$6,'Inputs - Allowed'!$B$6:$AY$6,0)),0)</f>
        <v>0</v>
      </c>
      <c r="H145" s="36">
        <f>_xlfn.IFNA(INDEX('Inputs - Allowed'!$B$8:$AH$250,MATCH('PCD non-delivery'!$A145,'Inputs - Allowed'!$A$8:$A$250,0),MATCH('PCD non-delivery'!H$6,'Inputs - Allowed'!$B$6:$AY$6,0)),0)</f>
        <v>0</v>
      </c>
      <c r="I145" s="36">
        <f>_xlfn.IFNA(INDEX('Inputs - Allowed'!$B$8:$AH$250,MATCH('PCD non-delivery'!$A145,'Inputs - Allowed'!$A$8:$A$250,0),MATCH('PCD non-delivery'!I$6,'Inputs - Allowed'!$B$6:$AY$6,0)),0)</f>
        <v>0</v>
      </c>
      <c r="J145" s="65">
        <f>IF(I145="N",0,_xlfn.IFNA(INDEX('Inputs - Allowed'!$B$8:$AH$250,MATCH('PCD non-delivery'!$A145,'Inputs - Allowed'!$A$8:$A$250,0),MATCH('PCD non-delivery'!J$6,'Inputs - Allowed'!$B$6:$AY$6,0)),0))</f>
        <v>0</v>
      </c>
      <c r="K145" s="36">
        <f>_xlfn.IFNA(INDEX('Inputs - Actual'!$I$8:$O$158,MATCH($A145,'Inputs - Actual'!$A$8:$A$158,0),MATCH(K$6,'Inputs - Actual'!$I$6:$O$6,0))-INDEX('Inputs - Allowed'!$V$8:$AB$158,MATCH($A145,'Inputs - Allowed'!$A$8:$A$158,0),MATCH(K$6,'Inputs - Allowed'!$V$6:$AB$6,0)),0)</f>
        <v>0</v>
      </c>
      <c r="L145" s="59">
        <f>IF('Inputs - Allowed'!I145="Y", 0, IF(I145="Y",MIN(0,K145),MIN(0,K145*J145*10^-6)))</f>
        <v>0</v>
      </c>
      <c r="M145" s="116">
        <f>_xlfn.IFNA(INDEX('Inputs - Allowed'!$AI$8:$AT$250,MATCH('PCD non-delivery'!$A145,'Inputs - Allowed'!$A$8:$A$250,0),MATCH('PCD non-delivery'!M$6,'Inputs - Allowed'!$AI$6:$AT$6,0)),0)</f>
        <v>0</v>
      </c>
      <c r="N145" s="116">
        <f>_xlfn.IFNA(INDEX('Inputs - Allowed'!$AI$8:$AT$250,MATCH('PCD non-delivery'!$A145,'Inputs - Allowed'!$A$8:$A$250,0),MATCH('PCD non-delivery'!N$6,'Inputs - Allowed'!$AI$6:$AT$6,0)),0)</f>
        <v>0</v>
      </c>
      <c r="O145" s="116">
        <f>_xlfn.IFNA(INDEX('Inputs - Allowed'!$AI$8:$AT$250,MATCH('PCD non-delivery'!$A145,'Inputs - Allowed'!$A$8:$A$250,0),MATCH('PCD non-delivery'!O$6,'Inputs - Allowed'!$AI$6:$AT$6,0)),0)</f>
        <v>0</v>
      </c>
      <c r="P145" s="116">
        <f>_xlfn.IFNA(INDEX('Inputs - Allowed'!$AI$8:$AT$250,MATCH('PCD non-delivery'!$A145,'Inputs - Allowed'!$A$8:$A$250,0),MATCH('PCD non-delivery'!P$6,'Inputs - Allowed'!$AI$6:$AT$6,0)),0)</f>
        <v>0</v>
      </c>
      <c r="Q145" s="116">
        <f>_xlfn.IFNA(INDEX('Inputs - Allowed'!$AI$8:$AT$250,MATCH('PCD non-delivery'!$A145,'Inputs - Allowed'!$A$8:$A$250,0),MATCH('PCD non-delivery'!Q$6,'Inputs - Allowed'!$AI$6:$AT$6,0)),0)</f>
        <v>0</v>
      </c>
      <c r="R145" s="116">
        <f>_xlfn.IFNA(INDEX('Inputs - Allowed'!$AI$8:$AT$250,MATCH('PCD non-delivery'!$A145,'Inputs - Allowed'!$A$8:$A$250,0),MATCH('PCD non-delivery'!R$6,'Inputs - Allowed'!$AI$6:$AT$6,0)),0)</f>
        <v>0</v>
      </c>
      <c r="S145" s="116">
        <f>_xlfn.IFNA(INDEX('Inputs - Allowed'!$AI$8:$AT$250,MATCH('PCD non-delivery'!$A145,'Inputs - Allowed'!$A$8:$A$250,0),MATCH('PCD non-delivery'!S$6,'Inputs - Allowed'!$AI$6:$AT$6,0)),0)</f>
        <v>0</v>
      </c>
      <c r="T145" s="116">
        <f>_xlfn.IFNA(INDEX('Inputs - Allowed'!$AI$8:$AT$250,MATCH('PCD non-delivery'!$A145,'Inputs - Allowed'!$A$8:$A$250,0),MATCH('PCD non-delivery'!T$6,'Inputs - Allowed'!$AI$6:$AT$6,0)),0)</f>
        <v>0</v>
      </c>
      <c r="U145" s="116">
        <f>_xlfn.IFNA(INDEX('Inputs - Allowed'!$AI$8:$AT$250,MATCH('PCD non-delivery'!$A145,'Inputs - Allowed'!$A$8:$A$250,0),MATCH('PCD non-delivery'!U$6,'Inputs - Allowed'!$AI$6:$AT$6,0)),0)</f>
        <v>0</v>
      </c>
      <c r="V145" s="116">
        <f>_xlfn.IFNA(INDEX('Inputs - Allowed'!$AI$8:$AT$250,MATCH('PCD non-delivery'!$A145,'Inputs - Allowed'!$A$8:$A$250,0),MATCH('PCD non-delivery'!V$6,'Inputs - Allowed'!$AI$6:$AT$6,0)),0)</f>
        <v>0</v>
      </c>
      <c r="W145" s="116">
        <f>_xlfn.IFNA(INDEX('Inputs - Allowed'!$AI$8:$AT$250,MATCH('PCD non-delivery'!$A145,'Inputs - Allowed'!$A$8:$A$250,0),MATCH('PCD non-delivery'!W$6,'Inputs - Allowed'!$AI$6:$AT$6,0)),0)</f>
        <v>0</v>
      </c>
      <c r="X145" s="116">
        <f>_xlfn.IFNA(INDEX('Inputs - Allowed'!$AI$8:$AT$250,MATCH('PCD non-delivery'!$A145,'Inputs - Allowed'!$A$8:$A$250,0),MATCH('PCD non-delivery'!X$6,'Inputs - Allowed'!$AI$6:$AT$6,0)),0)</f>
        <v>0</v>
      </c>
      <c r="Z145" s="76"/>
      <c r="AA145" s="76"/>
      <c r="AB145" s="116">
        <f t="shared" si="11"/>
        <v>0</v>
      </c>
      <c r="AC145" s="116">
        <f t="shared" si="12"/>
        <v>0</v>
      </c>
      <c r="AD145" s="116">
        <f t="shared" si="13"/>
        <v>0</v>
      </c>
      <c r="AE145" s="116">
        <f t="shared" si="14"/>
        <v>0</v>
      </c>
      <c r="AF145" s="116">
        <f t="shared" si="15"/>
        <v>0</v>
      </c>
      <c r="AG145" s="76"/>
      <c r="AH145" s="76"/>
      <c r="AI145" s="76"/>
      <c r="AJ145" s="76"/>
      <c r="AK145" s="76"/>
    </row>
    <row r="146" spans="1:37">
      <c r="A146" s="6"/>
      <c r="B146" s="36"/>
      <c r="C146" s="36"/>
      <c r="D146" s="36"/>
      <c r="E146" s="36">
        <f>_xlfn.IFNA(INDEX('Inputs - Allowed'!$B$8:$AH$250,MATCH('PCD non-delivery'!$A146,'Inputs - Allowed'!$A$8:$A$250,0),MATCH('PCD non-delivery'!E$6,'Inputs - Allowed'!$B$6:$AY$6,0)),0)</f>
        <v>0</v>
      </c>
      <c r="F146" s="36">
        <f>_xlfn.IFNA(INDEX('Inputs - Allowed'!$B$8:$AH$250,MATCH('PCD non-delivery'!$A146,'Inputs - Allowed'!$A$8:$A$250,0),MATCH('PCD non-delivery'!F$6,'Inputs - Allowed'!$B$6:$AY$6,0)),0)</f>
        <v>0</v>
      </c>
      <c r="G146" s="36">
        <f>_xlfn.IFNA(INDEX('Inputs - Allowed'!$B$8:$AH$250,MATCH('PCD non-delivery'!$A146,'Inputs - Allowed'!$A$8:$A$250,0),MATCH('PCD non-delivery'!G$6,'Inputs - Allowed'!$B$6:$AY$6,0)),0)</f>
        <v>0</v>
      </c>
      <c r="H146" s="36">
        <f>_xlfn.IFNA(INDEX('Inputs - Allowed'!$B$8:$AH$250,MATCH('PCD non-delivery'!$A146,'Inputs - Allowed'!$A$8:$A$250,0),MATCH('PCD non-delivery'!H$6,'Inputs - Allowed'!$B$6:$AY$6,0)),0)</f>
        <v>0</v>
      </c>
      <c r="I146" s="36">
        <f>_xlfn.IFNA(INDEX('Inputs - Allowed'!$B$8:$AH$250,MATCH('PCD non-delivery'!$A146,'Inputs - Allowed'!$A$8:$A$250,0),MATCH('PCD non-delivery'!I$6,'Inputs - Allowed'!$B$6:$AY$6,0)),0)</f>
        <v>0</v>
      </c>
      <c r="J146" s="65">
        <f>IF(I146="N",0,_xlfn.IFNA(INDEX('Inputs - Allowed'!$B$8:$AH$250,MATCH('PCD non-delivery'!$A146,'Inputs - Allowed'!$A$8:$A$250,0),MATCH('PCD non-delivery'!J$6,'Inputs - Allowed'!$B$6:$AY$6,0)),0))</f>
        <v>0</v>
      </c>
      <c r="K146" s="36">
        <f>_xlfn.IFNA(INDEX('Inputs - Actual'!$I$8:$O$158,MATCH($A146,'Inputs - Actual'!$A$8:$A$158,0),MATCH(K$6,'Inputs - Actual'!$I$6:$O$6,0))-INDEX('Inputs - Allowed'!$V$8:$AB$158,MATCH($A146,'Inputs - Allowed'!$A$8:$A$158,0),MATCH(K$6,'Inputs - Allowed'!$V$6:$AB$6,0)),0)</f>
        <v>0</v>
      </c>
      <c r="L146" s="59">
        <f>IF('Inputs - Allowed'!I146="Y", 0, IF(I146="Y",MIN(0,K146),MIN(0,K146*J146*10^-6)))</f>
        <v>0</v>
      </c>
      <c r="M146" s="116">
        <f>_xlfn.IFNA(INDEX('Inputs - Allowed'!$AI$8:$AT$250,MATCH('PCD non-delivery'!$A146,'Inputs - Allowed'!$A$8:$A$250,0),MATCH('PCD non-delivery'!M$6,'Inputs - Allowed'!$AI$6:$AT$6,0)),0)</f>
        <v>0</v>
      </c>
      <c r="N146" s="116">
        <f>_xlfn.IFNA(INDEX('Inputs - Allowed'!$AI$8:$AT$250,MATCH('PCD non-delivery'!$A146,'Inputs - Allowed'!$A$8:$A$250,0),MATCH('PCD non-delivery'!N$6,'Inputs - Allowed'!$AI$6:$AT$6,0)),0)</f>
        <v>0</v>
      </c>
      <c r="O146" s="116">
        <f>_xlfn.IFNA(INDEX('Inputs - Allowed'!$AI$8:$AT$250,MATCH('PCD non-delivery'!$A146,'Inputs - Allowed'!$A$8:$A$250,0),MATCH('PCD non-delivery'!O$6,'Inputs - Allowed'!$AI$6:$AT$6,0)),0)</f>
        <v>0</v>
      </c>
      <c r="P146" s="116">
        <f>_xlfn.IFNA(INDEX('Inputs - Allowed'!$AI$8:$AT$250,MATCH('PCD non-delivery'!$A146,'Inputs - Allowed'!$A$8:$A$250,0),MATCH('PCD non-delivery'!P$6,'Inputs - Allowed'!$AI$6:$AT$6,0)),0)</f>
        <v>0</v>
      </c>
      <c r="Q146" s="116">
        <f>_xlfn.IFNA(INDEX('Inputs - Allowed'!$AI$8:$AT$250,MATCH('PCD non-delivery'!$A146,'Inputs - Allowed'!$A$8:$A$250,0),MATCH('PCD non-delivery'!Q$6,'Inputs - Allowed'!$AI$6:$AT$6,0)),0)</f>
        <v>0</v>
      </c>
      <c r="R146" s="116">
        <f>_xlfn.IFNA(INDEX('Inputs - Allowed'!$AI$8:$AT$250,MATCH('PCD non-delivery'!$A146,'Inputs - Allowed'!$A$8:$A$250,0),MATCH('PCD non-delivery'!R$6,'Inputs - Allowed'!$AI$6:$AT$6,0)),0)</f>
        <v>0</v>
      </c>
      <c r="S146" s="116">
        <f>_xlfn.IFNA(INDEX('Inputs - Allowed'!$AI$8:$AT$250,MATCH('PCD non-delivery'!$A146,'Inputs - Allowed'!$A$8:$A$250,0),MATCH('PCD non-delivery'!S$6,'Inputs - Allowed'!$AI$6:$AT$6,0)),0)</f>
        <v>0</v>
      </c>
      <c r="T146" s="116">
        <f>_xlfn.IFNA(INDEX('Inputs - Allowed'!$AI$8:$AT$250,MATCH('PCD non-delivery'!$A146,'Inputs - Allowed'!$A$8:$A$250,0),MATCH('PCD non-delivery'!T$6,'Inputs - Allowed'!$AI$6:$AT$6,0)),0)</f>
        <v>0</v>
      </c>
      <c r="U146" s="116">
        <f>_xlfn.IFNA(INDEX('Inputs - Allowed'!$AI$8:$AT$250,MATCH('PCD non-delivery'!$A146,'Inputs - Allowed'!$A$8:$A$250,0),MATCH('PCD non-delivery'!U$6,'Inputs - Allowed'!$AI$6:$AT$6,0)),0)</f>
        <v>0</v>
      </c>
      <c r="V146" s="116">
        <f>_xlfn.IFNA(INDEX('Inputs - Allowed'!$AI$8:$AT$250,MATCH('PCD non-delivery'!$A146,'Inputs - Allowed'!$A$8:$A$250,0),MATCH('PCD non-delivery'!V$6,'Inputs - Allowed'!$AI$6:$AT$6,0)),0)</f>
        <v>0</v>
      </c>
      <c r="W146" s="116">
        <f>_xlfn.IFNA(INDEX('Inputs - Allowed'!$AI$8:$AT$250,MATCH('PCD non-delivery'!$A146,'Inputs - Allowed'!$A$8:$A$250,0),MATCH('PCD non-delivery'!W$6,'Inputs - Allowed'!$AI$6:$AT$6,0)),0)</f>
        <v>0</v>
      </c>
      <c r="X146" s="116">
        <f>_xlfn.IFNA(INDEX('Inputs - Allowed'!$AI$8:$AT$250,MATCH('PCD non-delivery'!$A146,'Inputs - Allowed'!$A$8:$A$250,0),MATCH('PCD non-delivery'!X$6,'Inputs - Allowed'!$AI$6:$AT$6,0)),0)</f>
        <v>0</v>
      </c>
      <c r="Z146" s="76"/>
      <c r="AA146" s="76"/>
      <c r="AB146" s="116">
        <f t="shared" si="11"/>
        <v>0</v>
      </c>
      <c r="AC146" s="116">
        <f t="shared" si="12"/>
        <v>0</v>
      </c>
      <c r="AD146" s="116">
        <f t="shared" si="13"/>
        <v>0</v>
      </c>
      <c r="AE146" s="116">
        <f t="shared" si="14"/>
        <v>0</v>
      </c>
      <c r="AF146" s="116">
        <f t="shared" si="15"/>
        <v>0</v>
      </c>
      <c r="AG146" s="76"/>
      <c r="AH146" s="76"/>
      <c r="AI146" s="76"/>
      <c r="AJ146" s="76"/>
      <c r="AK146" s="76"/>
    </row>
    <row r="147" spans="1:37">
      <c r="A147" s="6"/>
      <c r="B147" s="36"/>
      <c r="C147" s="36"/>
      <c r="D147" s="36"/>
      <c r="E147" s="36">
        <f>_xlfn.IFNA(INDEX('Inputs - Allowed'!$B$8:$AH$250,MATCH('PCD non-delivery'!$A147,'Inputs - Allowed'!$A$8:$A$250,0),MATCH('PCD non-delivery'!E$6,'Inputs - Allowed'!$B$6:$AY$6,0)),0)</f>
        <v>0</v>
      </c>
      <c r="F147" s="36">
        <f>_xlfn.IFNA(INDEX('Inputs - Allowed'!$B$8:$AH$250,MATCH('PCD non-delivery'!$A147,'Inputs - Allowed'!$A$8:$A$250,0),MATCH('PCD non-delivery'!F$6,'Inputs - Allowed'!$B$6:$AY$6,0)),0)</f>
        <v>0</v>
      </c>
      <c r="G147" s="36">
        <f>_xlfn.IFNA(INDEX('Inputs - Allowed'!$B$8:$AH$250,MATCH('PCD non-delivery'!$A147,'Inputs - Allowed'!$A$8:$A$250,0),MATCH('PCD non-delivery'!G$6,'Inputs - Allowed'!$B$6:$AY$6,0)),0)</f>
        <v>0</v>
      </c>
      <c r="H147" s="36">
        <f>_xlfn.IFNA(INDEX('Inputs - Allowed'!$B$8:$AH$250,MATCH('PCD non-delivery'!$A147,'Inputs - Allowed'!$A$8:$A$250,0),MATCH('PCD non-delivery'!H$6,'Inputs - Allowed'!$B$6:$AY$6,0)),0)</f>
        <v>0</v>
      </c>
      <c r="I147" s="36">
        <f>_xlfn.IFNA(INDEX('Inputs - Allowed'!$B$8:$AH$250,MATCH('PCD non-delivery'!$A147,'Inputs - Allowed'!$A$8:$A$250,0),MATCH('PCD non-delivery'!I$6,'Inputs - Allowed'!$B$6:$AY$6,0)),0)</f>
        <v>0</v>
      </c>
      <c r="J147" s="65">
        <f>IF(I147="N",0,_xlfn.IFNA(INDEX('Inputs - Allowed'!$B$8:$AH$250,MATCH('PCD non-delivery'!$A147,'Inputs - Allowed'!$A$8:$A$250,0),MATCH('PCD non-delivery'!J$6,'Inputs - Allowed'!$B$6:$AY$6,0)),0))</f>
        <v>0</v>
      </c>
      <c r="K147" s="36">
        <f>_xlfn.IFNA(INDEX('Inputs - Actual'!$I$8:$O$158,MATCH($A147,'Inputs - Actual'!$A$8:$A$158,0),MATCH(K$6,'Inputs - Actual'!$I$6:$O$6,0))-INDEX('Inputs - Allowed'!$V$8:$AB$158,MATCH($A147,'Inputs - Allowed'!$A$8:$A$158,0),MATCH(K$6,'Inputs - Allowed'!$V$6:$AB$6,0)),0)</f>
        <v>0</v>
      </c>
      <c r="L147" s="59">
        <f>IF('Inputs - Allowed'!I147="Y", 0, IF(I147="Y",MIN(0,K147),MIN(0,K147*J147*10^-6)))</f>
        <v>0</v>
      </c>
      <c r="M147" s="116">
        <f>_xlfn.IFNA(INDEX('Inputs - Allowed'!$AI$8:$AT$250,MATCH('PCD non-delivery'!$A147,'Inputs - Allowed'!$A$8:$A$250,0),MATCH('PCD non-delivery'!M$6,'Inputs - Allowed'!$AI$6:$AT$6,0)),0)</f>
        <v>0</v>
      </c>
      <c r="N147" s="116">
        <f>_xlfn.IFNA(INDEX('Inputs - Allowed'!$AI$8:$AT$250,MATCH('PCD non-delivery'!$A147,'Inputs - Allowed'!$A$8:$A$250,0),MATCH('PCD non-delivery'!N$6,'Inputs - Allowed'!$AI$6:$AT$6,0)),0)</f>
        <v>0</v>
      </c>
      <c r="O147" s="116">
        <f>_xlfn.IFNA(INDEX('Inputs - Allowed'!$AI$8:$AT$250,MATCH('PCD non-delivery'!$A147,'Inputs - Allowed'!$A$8:$A$250,0),MATCH('PCD non-delivery'!O$6,'Inputs - Allowed'!$AI$6:$AT$6,0)),0)</f>
        <v>0</v>
      </c>
      <c r="P147" s="116">
        <f>_xlfn.IFNA(INDEX('Inputs - Allowed'!$AI$8:$AT$250,MATCH('PCD non-delivery'!$A147,'Inputs - Allowed'!$A$8:$A$250,0),MATCH('PCD non-delivery'!P$6,'Inputs - Allowed'!$AI$6:$AT$6,0)),0)</f>
        <v>0</v>
      </c>
      <c r="Q147" s="116">
        <f>_xlfn.IFNA(INDEX('Inputs - Allowed'!$AI$8:$AT$250,MATCH('PCD non-delivery'!$A147,'Inputs - Allowed'!$A$8:$A$250,0),MATCH('PCD non-delivery'!Q$6,'Inputs - Allowed'!$AI$6:$AT$6,0)),0)</f>
        <v>0</v>
      </c>
      <c r="R147" s="116">
        <f>_xlfn.IFNA(INDEX('Inputs - Allowed'!$AI$8:$AT$250,MATCH('PCD non-delivery'!$A147,'Inputs - Allowed'!$A$8:$A$250,0),MATCH('PCD non-delivery'!R$6,'Inputs - Allowed'!$AI$6:$AT$6,0)),0)</f>
        <v>0</v>
      </c>
      <c r="S147" s="116">
        <f>_xlfn.IFNA(INDEX('Inputs - Allowed'!$AI$8:$AT$250,MATCH('PCD non-delivery'!$A147,'Inputs - Allowed'!$A$8:$A$250,0),MATCH('PCD non-delivery'!S$6,'Inputs - Allowed'!$AI$6:$AT$6,0)),0)</f>
        <v>0</v>
      </c>
      <c r="T147" s="116">
        <f>_xlfn.IFNA(INDEX('Inputs - Allowed'!$AI$8:$AT$250,MATCH('PCD non-delivery'!$A147,'Inputs - Allowed'!$A$8:$A$250,0),MATCH('PCD non-delivery'!T$6,'Inputs - Allowed'!$AI$6:$AT$6,0)),0)</f>
        <v>0</v>
      </c>
      <c r="U147" s="116">
        <f>_xlfn.IFNA(INDEX('Inputs - Allowed'!$AI$8:$AT$250,MATCH('PCD non-delivery'!$A147,'Inputs - Allowed'!$A$8:$A$250,0),MATCH('PCD non-delivery'!U$6,'Inputs - Allowed'!$AI$6:$AT$6,0)),0)</f>
        <v>0</v>
      </c>
      <c r="V147" s="116">
        <f>_xlfn.IFNA(INDEX('Inputs - Allowed'!$AI$8:$AT$250,MATCH('PCD non-delivery'!$A147,'Inputs - Allowed'!$A$8:$A$250,0),MATCH('PCD non-delivery'!V$6,'Inputs - Allowed'!$AI$6:$AT$6,0)),0)</f>
        <v>0</v>
      </c>
      <c r="W147" s="116">
        <f>_xlfn.IFNA(INDEX('Inputs - Allowed'!$AI$8:$AT$250,MATCH('PCD non-delivery'!$A147,'Inputs - Allowed'!$A$8:$A$250,0),MATCH('PCD non-delivery'!W$6,'Inputs - Allowed'!$AI$6:$AT$6,0)),0)</f>
        <v>0</v>
      </c>
      <c r="X147" s="116">
        <f>_xlfn.IFNA(INDEX('Inputs - Allowed'!$AI$8:$AT$250,MATCH('PCD non-delivery'!$A147,'Inputs - Allowed'!$A$8:$A$250,0),MATCH('PCD non-delivery'!X$6,'Inputs - Allowed'!$AI$6:$AT$6,0)),0)</f>
        <v>0</v>
      </c>
      <c r="Z147" s="76"/>
      <c r="AA147" s="76"/>
      <c r="AB147" s="116">
        <f t="shared" si="11"/>
        <v>0</v>
      </c>
      <c r="AC147" s="116">
        <f t="shared" si="12"/>
        <v>0</v>
      </c>
      <c r="AD147" s="116">
        <f t="shared" si="13"/>
        <v>0</v>
      </c>
      <c r="AE147" s="116">
        <f t="shared" si="14"/>
        <v>0</v>
      </c>
      <c r="AF147" s="116">
        <f t="shared" si="15"/>
        <v>0</v>
      </c>
      <c r="AG147" s="76"/>
      <c r="AH147" s="76"/>
      <c r="AI147" s="76"/>
      <c r="AJ147" s="76"/>
      <c r="AK147" s="76"/>
    </row>
    <row r="148" spans="1:37">
      <c r="A148" s="6"/>
      <c r="B148" s="36"/>
      <c r="C148" s="36"/>
      <c r="D148" s="36"/>
      <c r="E148" s="36">
        <f>_xlfn.IFNA(INDEX('Inputs - Allowed'!$B$8:$AH$250,MATCH('PCD non-delivery'!$A148,'Inputs - Allowed'!$A$8:$A$250,0),MATCH('PCD non-delivery'!E$6,'Inputs - Allowed'!$B$6:$AY$6,0)),0)</f>
        <v>0</v>
      </c>
      <c r="F148" s="36">
        <f>_xlfn.IFNA(INDEX('Inputs - Allowed'!$B$8:$AH$250,MATCH('PCD non-delivery'!$A148,'Inputs - Allowed'!$A$8:$A$250,0),MATCH('PCD non-delivery'!F$6,'Inputs - Allowed'!$B$6:$AY$6,0)),0)</f>
        <v>0</v>
      </c>
      <c r="G148" s="36">
        <f>_xlfn.IFNA(INDEX('Inputs - Allowed'!$B$8:$AH$250,MATCH('PCD non-delivery'!$A148,'Inputs - Allowed'!$A$8:$A$250,0),MATCH('PCD non-delivery'!G$6,'Inputs - Allowed'!$B$6:$AY$6,0)),0)</f>
        <v>0</v>
      </c>
      <c r="H148" s="36">
        <f>_xlfn.IFNA(INDEX('Inputs - Allowed'!$B$8:$AH$250,MATCH('PCD non-delivery'!$A148,'Inputs - Allowed'!$A$8:$A$250,0),MATCH('PCD non-delivery'!H$6,'Inputs - Allowed'!$B$6:$AY$6,0)),0)</f>
        <v>0</v>
      </c>
      <c r="I148" s="36">
        <f>_xlfn.IFNA(INDEX('Inputs - Allowed'!$B$8:$AH$250,MATCH('PCD non-delivery'!$A148,'Inputs - Allowed'!$A$8:$A$250,0),MATCH('PCD non-delivery'!I$6,'Inputs - Allowed'!$B$6:$AY$6,0)),0)</f>
        <v>0</v>
      </c>
      <c r="J148" s="65">
        <f>IF(I148="N",0,_xlfn.IFNA(INDEX('Inputs - Allowed'!$B$8:$AH$250,MATCH('PCD non-delivery'!$A148,'Inputs - Allowed'!$A$8:$A$250,0),MATCH('PCD non-delivery'!J$6,'Inputs - Allowed'!$B$6:$AY$6,0)),0))</f>
        <v>0</v>
      </c>
      <c r="K148" s="36">
        <f>_xlfn.IFNA(INDEX('Inputs - Actual'!$I$8:$O$158,MATCH($A148,'Inputs - Actual'!$A$8:$A$158,0),MATCH(K$6,'Inputs - Actual'!$I$6:$O$6,0))-INDEX('Inputs - Allowed'!$V$8:$AB$158,MATCH($A148,'Inputs - Allowed'!$A$8:$A$158,0),MATCH(K$6,'Inputs - Allowed'!$V$6:$AB$6,0)),0)</f>
        <v>0</v>
      </c>
      <c r="L148" s="59">
        <f>IF('Inputs - Allowed'!I148="Y", 0, IF(I148="Y",MIN(0,K148),MIN(0,K148*J148*10^-6)))</f>
        <v>0</v>
      </c>
      <c r="M148" s="116">
        <f>_xlfn.IFNA(INDEX('Inputs - Allowed'!$AI$8:$AT$250,MATCH('PCD non-delivery'!$A148,'Inputs - Allowed'!$A$8:$A$250,0),MATCH('PCD non-delivery'!M$6,'Inputs - Allowed'!$AI$6:$AT$6,0)),0)</f>
        <v>0</v>
      </c>
      <c r="N148" s="116">
        <f>_xlfn.IFNA(INDEX('Inputs - Allowed'!$AI$8:$AT$250,MATCH('PCD non-delivery'!$A148,'Inputs - Allowed'!$A$8:$A$250,0),MATCH('PCD non-delivery'!N$6,'Inputs - Allowed'!$AI$6:$AT$6,0)),0)</f>
        <v>0</v>
      </c>
      <c r="O148" s="116">
        <f>_xlfn.IFNA(INDEX('Inputs - Allowed'!$AI$8:$AT$250,MATCH('PCD non-delivery'!$A148,'Inputs - Allowed'!$A$8:$A$250,0),MATCH('PCD non-delivery'!O$6,'Inputs - Allowed'!$AI$6:$AT$6,0)),0)</f>
        <v>0</v>
      </c>
      <c r="P148" s="116">
        <f>_xlfn.IFNA(INDEX('Inputs - Allowed'!$AI$8:$AT$250,MATCH('PCD non-delivery'!$A148,'Inputs - Allowed'!$A$8:$A$250,0),MATCH('PCD non-delivery'!P$6,'Inputs - Allowed'!$AI$6:$AT$6,0)),0)</f>
        <v>0</v>
      </c>
      <c r="Q148" s="116">
        <f>_xlfn.IFNA(INDEX('Inputs - Allowed'!$AI$8:$AT$250,MATCH('PCD non-delivery'!$A148,'Inputs - Allowed'!$A$8:$A$250,0),MATCH('PCD non-delivery'!Q$6,'Inputs - Allowed'!$AI$6:$AT$6,0)),0)</f>
        <v>0</v>
      </c>
      <c r="R148" s="116">
        <f>_xlfn.IFNA(INDEX('Inputs - Allowed'!$AI$8:$AT$250,MATCH('PCD non-delivery'!$A148,'Inputs - Allowed'!$A$8:$A$250,0),MATCH('PCD non-delivery'!R$6,'Inputs - Allowed'!$AI$6:$AT$6,0)),0)</f>
        <v>0</v>
      </c>
      <c r="S148" s="116">
        <f>_xlfn.IFNA(INDEX('Inputs - Allowed'!$AI$8:$AT$250,MATCH('PCD non-delivery'!$A148,'Inputs - Allowed'!$A$8:$A$250,0),MATCH('PCD non-delivery'!S$6,'Inputs - Allowed'!$AI$6:$AT$6,0)),0)</f>
        <v>0</v>
      </c>
      <c r="T148" s="116">
        <f>_xlfn.IFNA(INDEX('Inputs - Allowed'!$AI$8:$AT$250,MATCH('PCD non-delivery'!$A148,'Inputs - Allowed'!$A$8:$A$250,0),MATCH('PCD non-delivery'!T$6,'Inputs - Allowed'!$AI$6:$AT$6,0)),0)</f>
        <v>0</v>
      </c>
      <c r="U148" s="116">
        <f>_xlfn.IFNA(INDEX('Inputs - Allowed'!$AI$8:$AT$250,MATCH('PCD non-delivery'!$A148,'Inputs - Allowed'!$A$8:$A$250,0),MATCH('PCD non-delivery'!U$6,'Inputs - Allowed'!$AI$6:$AT$6,0)),0)</f>
        <v>0</v>
      </c>
      <c r="V148" s="116">
        <f>_xlfn.IFNA(INDEX('Inputs - Allowed'!$AI$8:$AT$250,MATCH('PCD non-delivery'!$A148,'Inputs - Allowed'!$A$8:$A$250,0),MATCH('PCD non-delivery'!V$6,'Inputs - Allowed'!$AI$6:$AT$6,0)),0)</f>
        <v>0</v>
      </c>
      <c r="W148" s="116">
        <f>_xlfn.IFNA(INDEX('Inputs - Allowed'!$AI$8:$AT$250,MATCH('PCD non-delivery'!$A148,'Inputs - Allowed'!$A$8:$A$250,0),MATCH('PCD non-delivery'!W$6,'Inputs - Allowed'!$AI$6:$AT$6,0)),0)</f>
        <v>0</v>
      </c>
      <c r="X148" s="116">
        <f>_xlfn.IFNA(INDEX('Inputs - Allowed'!$AI$8:$AT$250,MATCH('PCD non-delivery'!$A148,'Inputs - Allowed'!$A$8:$A$250,0),MATCH('PCD non-delivery'!X$6,'Inputs - Allowed'!$AI$6:$AT$6,0)),0)</f>
        <v>0</v>
      </c>
      <c r="Z148" s="76"/>
      <c r="AA148" s="76"/>
      <c r="AB148" s="116">
        <f t="shared" si="11"/>
        <v>0</v>
      </c>
      <c r="AC148" s="116">
        <f t="shared" si="12"/>
        <v>0</v>
      </c>
      <c r="AD148" s="116">
        <f t="shared" si="13"/>
        <v>0</v>
      </c>
      <c r="AE148" s="116">
        <f t="shared" si="14"/>
        <v>0</v>
      </c>
      <c r="AF148" s="116">
        <f t="shared" si="15"/>
        <v>0</v>
      </c>
      <c r="AG148" s="76"/>
      <c r="AH148" s="76"/>
      <c r="AI148" s="76"/>
      <c r="AJ148" s="76"/>
      <c r="AK148" s="76"/>
    </row>
    <row r="149" spans="1:37">
      <c r="A149" s="6"/>
      <c r="B149" s="36"/>
      <c r="C149" s="36"/>
      <c r="D149" s="36"/>
      <c r="E149" s="36">
        <f>_xlfn.IFNA(INDEX('Inputs - Allowed'!$B$8:$AH$250,MATCH('PCD non-delivery'!$A149,'Inputs - Allowed'!$A$8:$A$250,0),MATCH('PCD non-delivery'!E$6,'Inputs - Allowed'!$B$6:$AY$6,0)),0)</f>
        <v>0</v>
      </c>
      <c r="F149" s="36">
        <f>_xlfn.IFNA(INDEX('Inputs - Allowed'!$B$8:$AH$250,MATCH('PCD non-delivery'!$A149,'Inputs - Allowed'!$A$8:$A$250,0),MATCH('PCD non-delivery'!F$6,'Inputs - Allowed'!$B$6:$AY$6,0)),0)</f>
        <v>0</v>
      </c>
      <c r="G149" s="36">
        <f>_xlfn.IFNA(INDEX('Inputs - Allowed'!$B$8:$AH$250,MATCH('PCD non-delivery'!$A149,'Inputs - Allowed'!$A$8:$A$250,0),MATCH('PCD non-delivery'!G$6,'Inputs - Allowed'!$B$6:$AY$6,0)),0)</f>
        <v>0</v>
      </c>
      <c r="H149" s="36">
        <f>_xlfn.IFNA(INDEX('Inputs - Allowed'!$B$8:$AH$250,MATCH('PCD non-delivery'!$A149,'Inputs - Allowed'!$A$8:$A$250,0),MATCH('PCD non-delivery'!H$6,'Inputs - Allowed'!$B$6:$AY$6,0)),0)</f>
        <v>0</v>
      </c>
      <c r="I149" s="36">
        <f>_xlfn.IFNA(INDEX('Inputs - Allowed'!$B$8:$AH$250,MATCH('PCD non-delivery'!$A149,'Inputs - Allowed'!$A$8:$A$250,0),MATCH('PCD non-delivery'!I$6,'Inputs - Allowed'!$B$6:$AY$6,0)),0)</f>
        <v>0</v>
      </c>
      <c r="J149" s="65">
        <f>IF(I149="N",0,_xlfn.IFNA(INDEX('Inputs - Allowed'!$B$8:$AH$250,MATCH('PCD non-delivery'!$A149,'Inputs - Allowed'!$A$8:$A$250,0),MATCH('PCD non-delivery'!J$6,'Inputs - Allowed'!$B$6:$AY$6,0)),0))</f>
        <v>0</v>
      </c>
      <c r="K149" s="36">
        <f>_xlfn.IFNA(INDEX('Inputs - Actual'!$I$8:$O$158,MATCH($A149,'Inputs - Actual'!$A$8:$A$158,0),MATCH(K$6,'Inputs - Actual'!$I$6:$O$6,0))-INDEX('Inputs - Allowed'!$V$8:$AB$158,MATCH($A149,'Inputs - Allowed'!$A$8:$A$158,0),MATCH(K$6,'Inputs - Allowed'!$V$6:$AB$6,0)),0)</f>
        <v>0</v>
      </c>
      <c r="L149" s="59">
        <f>IF('Inputs - Allowed'!I149="Y", 0, IF(I149="Y",MIN(0,K149),MIN(0,K149*J149*10^-6)))</f>
        <v>0</v>
      </c>
      <c r="M149" s="116">
        <f>_xlfn.IFNA(INDEX('Inputs - Allowed'!$AI$8:$AT$250,MATCH('PCD non-delivery'!$A149,'Inputs - Allowed'!$A$8:$A$250,0),MATCH('PCD non-delivery'!M$6,'Inputs - Allowed'!$AI$6:$AT$6,0)),0)</f>
        <v>0</v>
      </c>
      <c r="N149" s="116">
        <f>_xlfn.IFNA(INDEX('Inputs - Allowed'!$AI$8:$AT$250,MATCH('PCD non-delivery'!$A149,'Inputs - Allowed'!$A$8:$A$250,0),MATCH('PCD non-delivery'!N$6,'Inputs - Allowed'!$AI$6:$AT$6,0)),0)</f>
        <v>0</v>
      </c>
      <c r="O149" s="116">
        <f>_xlfn.IFNA(INDEX('Inputs - Allowed'!$AI$8:$AT$250,MATCH('PCD non-delivery'!$A149,'Inputs - Allowed'!$A$8:$A$250,0),MATCH('PCD non-delivery'!O$6,'Inputs - Allowed'!$AI$6:$AT$6,0)),0)</f>
        <v>0</v>
      </c>
      <c r="P149" s="116">
        <f>_xlfn.IFNA(INDEX('Inputs - Allowed'!$AI$8:$AT$250,MATCH('PCD non-delivery'!$A149,'Inputs - Allowed'!$A$8:$A$250,0),MATCH('PCD non-delivery'!P$6,'Inputs - Allowed'!$AI$6:$AT$6,0)),0)</f>
        <v>0</v>
      </c>
      <c r="Q149" s="116">
        <f>_xlfn.IFNA(INDEX('Inputs - Allowed'!$AI$8:$AT$250,MATCH('PCD non-delivery'!$A149,'Inputs - Allowed'!$A$8:$A$250,0),MATCH('PCD non-delivery'!Q$6,'Inputs - Allowed'!$AI$6:$AT$6,0)),0)</f>
        <v>0</v>
      </c>
      <c r="R149" s="116">
        <f>_xlfn.IFNA(INDEX('Inputs - Allowed'!$AI$8:$AT$250,MATCH('PCD non-delivery'!$A149,'Inputs - Allowed'!$A$8:$A$250,0),MATCH('PCD non-delivery'!R$6,'Inputs - Allowed'!$AI$6:$AT$6,0)),0)</f>
        <v>0</v>
      </c>
      <c r="S149" s="116">
        <f>_xlfn.IFNA(INDEX('Inputs - Allowed'!$AI$8:$AT$250,MATCH('PCD non-delivery'!$A149,'Inputs - Allowed'!$A$8:$A$250,0),MATCH('PCD non-delivery'!S$6,'Inputs - Allowed'!$AI$6:$AT$6,0)),0)</f>
        <v>0</v>
      </c>
      <c r="T149" s="116">
        <f>_xlfn.IFNA(INDEX('Inputs - Allowed'!$AI$8:$AT$250,MATCH('PCD non-delivery'!$A149,'Inputs - Allowed'!$A$8:$A$250,0),MATCH('PCD non-delivery'!T$6,'Inputs - Allowed'!$AI$6:$AT$6,0)),0)</f>
        <v>0</v>
      </c>
      <c r="U149" s="116">
        <f>_xlfn.IFNA(INDEX('Inputs - Allowed'!$AI$8:$AT$250,MATCH('PCD non-delivery'!$A149,'Inputs - Allowed'!$A$8:$A$250,0),MATCH('PCD non-delivery'!U$6,'Inputs - Allowed'!$AI$6:$AT$6,0)),0)</f>
        <v>0</v>
      </c>
      <c r="V149" s="116">
        <f>_xlfn.IFNA(INDEX('Inputs - Allowed'!$AI$8:$AT$250,MATCH('PCD non-delivery'!$A149,'Inputs - Allowed'!$A$8:$A$250,0),MATCH('PCD non-delivery'!V$6,'Inputs - Allowed'!$AI$6:$AT$6,0)),0)</f>
        <v>0</v>
      </c>
      <c r="W149" s="116">
        <f>_xlfn.IFNA(INDEX('Inputs - Allowed'!$AI$8:$AT$250,MATCH('PCD non-delivery'!$A149,'Inputs - Allowed'!$A$8:$A$250,0),MATCH('PCD non-delivery'!W$6,'Inputs - Allowed'!$AI$6:$AT$6,0)),0)</f>
        <v>0</v>
      </c>
      <c r="X149" s="116">
        <f>_xlfn.IFNA(INDEX('Inputs - Allowed'!$AI$8:$AT$250,MATCH('PCD non-delivery'!$A149,'Inputs - Allowed'!$A$8:$A$250,0),MATCH('PCD non-delivery'!X$6,'Inputs - Allowed'!$AI$6:$AT$6,0)),0)</f>
        <v>0</v>
      </c>
      <c r="Z149" s="76"/>
      <c r="AA149" s="76"/>
      <c r="AB149" s="116">
        <f t="shared" si="11"/>
        <v>0</v>
      </c>
      <c r="AC149" s="116">
        <f t="shared" si="12"/>
        <v>0</v>
      </c>
      <c r="AD149" s="116">
        <f t="shared" si="13"/>
        <v>0</v>
      </c>
      <c r="AE149" s="116">
        <f t="shared" si="14"/>
        <v>0</v>
      </c>
      <c r="AF149" s="116">
        <f t="shared" si="15"/>
        <v>0</v>
      </c>
      <c r="AG149" s="76"/>
      <c r="AH149" s="76"/>
      <c r="AI149" s="76"/>
      <c r="AJ149" s="76"/>
      <c r="AK149" s="76"/>
    </row>
    <row r="150" spans="1:37">
      <c r="A150" s="6"/>
      <c r="B150" s="36"/>
      <c r="C150" s="36"/>
      <c r="D150" s="36"/>
      <c r="E150" s="36">
        <f>_xlfn.IFNA(INDEX('Inputs - Allowed'!$B$8:$AH$250,MATCH('PCD non-delivery'!$A150,'Inputs - Allowed'!$A$8:$A$250,0),MATCH('PCD non-delivery'!E$6,'Inputs - Allowed'!$B$6:$AY$6,0)),0)</f>
        <v>0</v>
      </c>
      <c r="F150" s="36">
        <f>_xlfn.IFNA(INDEX('Inputs - Allowed'!$B$8:$AH$250,MATCH('PCD non-delivery'!$A150,'Inputs - Allowed'!$A$8:$A$250,0),MATCH('PCD non-delivery'!F$6,'Inputs - Allowed'!$B$6:$AY$6,0)),0)</f>
        <v>0</v>
      </c>
      <c r="G150" s="36">
        <f>_xlfn.IFNA(INDEX('Inputs - Allowed'!$B$8:$AH$250,MATCH('PCD non-delivery'!$A150,'Inputs - Allowed'!$A$8:$A$250,0),MATCH('PCD non-delivery'!G$6,'Inputs - Allowed'!$B$6:$AY$6,0)),0)</f>
        <v>0</v>
      </c>
      <c r="H150" s="36">
        <f>_xlfn.IFNA(INDEX('Inputs - Allowed'!$B$8:$AH$250,MATCH('PCD non-delivery'!$A150,'Inputs - Allowed'!$A$8:$A$250,0),MATCH('PCD non-delivery'!H$6,'Inputs - Allowed'!$B$6:$AY$6,0)),0)</f>
        <v>0</v>
      </c>
      <c r="I150" s="36">
        <f>_xlfn.IFNA(INDEX('Inputs - Allowed'!$B$8:$AH$250,MATCH('PCD non-delivery'!$A150,'Inputs - Allowed'!$A$8:$A$250,0),MATCH('PCD non-delivery'!I$6,'Inputs - Allowed'!$B$6:$AY$6,0)),0)</f>
        <v>0</v>
      </c>
      <c r="J150" s="65">
        <f>IF(I150="N",0,_xlfn.IFNA(INDEX('Inputs - Allowed'!$B$8:$AH$250,MATCH('PCD non-delivery'!$A150,'Inputs - Allowed'!$A$8:$A$250,0),MATCH('PCD non-delivery'!J$6,'Inputs - Allowed'!$B$6:$AY$6,0)),0))</f>
        <v>0</v>
      </c>
      <c r="K150" s="36">
        <f>_xlfn.IFNA(INDEX('Inputs - Actual'!$I$8:$O$158,MATCH($A150,'Inputs - Actual'!$A$8:$A$158,0),MATCH(K$6,'Inputs - Actual'!$I$6:$O$6,0))-INDEX('Inputs - Allowed'!$V$8:$AB$158,MATCH($A150,'Inputs - Allowed'!$A$8:$A$158,0),MATCH(K$6,'Inputs - Allowed'!$V$6:$AB$6,0)),0)</f>
        <v>0</v>
      </c>
      <c r="L150" s="59">
        <f>IF('Inputs - Allowed'!I150="Y", 0, IF(I150="Y",MIN(0,K150),MIN(0,K150*J150*10^-6)))</f>
        <v>0</v>
      </c>
      <c r="M150" s="116">
        <f>_xlfn.IFNA(INDEX('Inputs - Allowed'!$AI$8:$AT$250,MATCH('PCD non-delivery'!$A150,'Inputs - Allowed'!$A$8:$A$250,0),MATCH('PCD non-delivery'!M$6,'Inputs - Allowed'!$AI$6:$AT$6,0)),0)</f>
        <v>0</v>
      </c>
      <c r="N150" s="116">
        <f>_xlfn.IFNA(INDEX('Inputs - Allowed'!$AI$8:$AT$250,MATCH('PCD non-delivery'!$A150,'Inputs - Allowed'!$A$8:$A$250,0),MATCH('PCD non-delivery'!N$6,'Inputs - Allowed'!$AI$6:$AT$6,0)),0)</f>
        <v>0</v>
      </c>
      <c r="O150" s="116">
        <f>_xlfn.IFNA(INDEX('Inputs - Allowed'!$AI$8:$AT$250,MATCH('PCD non-delivery'!$A150,'Inputs - Allowed'!$A$8:$A$250,0),MATCH('PCD non-delivery'!O$6,'Inputs - Allowed'!$AI$6:$AT$6,0)),0)</f>
        <v>0</v>
      </c>
      <c r="P150" s="116">
        <f>_xlfn.IFNA(INDEX('Inputs - Allowed'!$AI$8:$AT$250,MATCH('PCD non-delivery'!$A150,'Inputs - Allowed'!$A$8:$A$250,0),MATCH('PCD non-delivery'!P$6,'Inputs - Allowed'!$AI$6:$AT$6,0)),0)</f>
        <v>0</v>
      </c>
      <c r="Q150" s="116">
        <f>_xlfn.IFNA(INDEX('Inputs - Allowed'!$AI$8:$AT$250,MATCH('PCD non-delivery'!$A150,'Inputs - Allowed'!$A$8:$A$250,0),MATCH('PCD non-delivery'!Q$6,'Inputs - Allowed'!$AI$6:$AT$6,0)),0)</f>
        <v>0</v>
      </c>
      <c r="R150" s="116">
        <f>_xlfn.IFNA(INDEX('Inputs - Allowed'!$AI$8:$AT$250,MATCH('PCD non-delivery'!$A150,'Inputs - Allowed'!$A$8:$A$250,0),MATCH('PCD non-delivery'!R$6,'Inputs - Allowed'!$AI$6:$AT$6,0)),0)</f>
        <v>0</v>
      </c>
      <c r="S150" s="116">
        <f>_xlfn.IFNA(INDEX('Inputs - Allowed'!$AI$8:$AT$250,MATCH('PCD non-delivery'!$A150,'Inputs - Allowed'!$A$8:$A$250,0),MATCH('PCD non-delivery'!S$6,'Inputs - Allowed'!$AI$6:$AT$6,0)),0)</f>
        <v>0</v>
      </c>
      <c r="T150" s="116">
        <f>_xlfn.IFNA(INDEX('Inputs - Allowed'!$AI$8:$AT$250,MATCH('PCD non-delivery'!$A150,'Inputs - Allowed'!$A$8:$A$250,0),MATCH('PCD non-delivery'!T$6,'Inputs - Allowed'!$AI$6:$AT$6,0)),0)</f>
        <v>0</v>
      </c>
      <c r="U150" s="116">
        <f>_xlfn.IFNA(INDEX('Inputs - Allowed'!$AI$8:$AT$250,MATCH('PCD non-delivery'!$A150,'Inputs - Allowed'!$A$8:$A$250,0),MATCH('PCD non-delivery'!U$6,'Inputs - Allowed'!$AI$6:$AT$6,0)),0)</f>
        <v>0</v>
      </c>
      <c r="V150" s="116">
        <f>_xlfn.IFNA(INDEX('Inputs - Allowed'!$AI$8:$AT$250,MATCH('PCD non-delivery'!$A150,'Inputs - Allowed'!$A$8:$A$250,0),MATCH('PCD non-delivery'!V$6,'Inputs - Allowed'!$AI$6:$AT$6,0)),0)</f>
        <v>0</v>
      </c>
      <c r="W150" s="116">
        <f>_xlfn.IFNA(INDEX('Inputs - Allowed'!$AI$8:$AT$250,MATCH('PCD non-delivery'!$A150,'Inputs - Allowed'!$A$8:$A$250,0),MATCH('PCD non-delivery'!W$6,'Inputs - Allowed'!$AI$6:$AT$6,0)),0)</f>
        <v>0</v>
      </c>
      <c r="X150" s="116">
        <f>_xlfn.IFNA(INDEX('Inputs - Allowed'!$AI$8:$AT$250,MATCH('PCD non-delivery'!$A150,'Inputs - Allowed'!$A$8:$A$250,0),MATCH('PCD non-delivery'!X$6,'Inputs - Allowed'!$AI$6:$AT$6,0)),0)</f>
        <v>0</v>
      </c>
      <c r="Z150" s="76"/>
      <c r="AA150" s="76"/>
      <c r="AB150" s="116">
        <f t="shared" si="11"/>
        <v>0</v>
      </c>
      <c r="AC150" s="116">
        <f t="shared" si="12"/>
        <v>0</v>
      </c>
      <c r="AD150" s="116">
        <f t="shared" si="13"/>
        <v>0</v>
      </c>
      <c r="AE150" s="116">
        <f t="shared" si="14"/>
        <v>0</v>
      </c>
      <c r="AF150" s="116">
        <f t="shared" si="15"/>
        <v>0</v>
      </c>
      <c r="AG150" s="76"/>
      <c r="AH150" s="76"/>
      <c r="AI150" s="76"/>
      <c r="AJ150" s="76"/>
      <c r="AK150" s="76"/>
    </row>
    <row r="151" spans="1:37">
      <c r="A151" s="6"/>
      <c r="B151" s="36"/>
      <c r="C151" s="36"/>
      <c r="D151" s="36"/>
      <c r="E151" s="36">
        <f>_xlfn.IFNA(INDEX('Inputs - Allowed'!$B$8:$AH$250,MATCH('PCD non-delivery'!$A151,'Inputs - Allowed'!$A$8:$A$250,0),MATCH('PCD non-delivery'!E$6,'Inputs - Allowed'!$B$6:$AY$6,0)),0)</f>
        <v>0</v>
      </c>
      <c r="F151" s="36">
        <f>_xlfn.IFNA(INDEX('Inputs - Allowed'!$B$8:$AH$250,MATCH('PCD non-delivery'!$A151,'Inputs - Allowed'!$A$8:$A$250,0),MATCH('PCD non-delivery'!F$6,'Inputs - Allowed'!$B$6:$AY$6,0)),0)</f>
        <v>0</v>
      </c>
      <c r="G151" s="36">
        <f>_xlfn.IFNA(INDEX('Inputs - Allowed'!$B$8:$AH$250,MATCH('PCD non-delivery'!$A151,'Inputs - Allowed'!$A$8:$A$250,0),MATCH('PCD non-delivery'!G$6,'Inputs - Allowed'!$B$6:$AY$6,0)),0)</f>
        <v>0</v>
      </c>
      <c r="H151" s="36">
        <f>_xlfn.IFNA(INDEX('Inputs - Allowed'!$B$8:$AH$250,MATCH('PCD non-delivery'!$A151,'Inputs - Allowed'!$A$8:$A$250,0),MATCH('PCD non-delivery'!H$6,'Inputs - Allowed'!$B$6:$AY$6,0)),0)</f>
        <v>0</v>
      </c>
      <c r="I151" s="36">
        <f>_xlfn.IFNA(INDEX('Inputs - Allowed'!$B$8:$AH$250,MATCH('PCD non-delivery'!$A151,'Inputs - Allowed'!$A$8:$A$250,0),MATCH('PCD non-delivery'!I$6,'Inputs - Allowed'!$B$6:$AY$6,0)),0)</f>
        <v>0</v>
      </c>
      <c r="J151" s="65">
        <f>IF(I151="N",0,_xlfn.IFNA(INDEX('Inputs - Allowed'!$B$8:$AH$250,MATCH('PCD non-delivery'!$A151,'Inputs - Allowed'!$A$8:$A$250,0),MATCH('PCD non-delivery'!J$6,'Inputs - Allowed'!$B$6:$AY$6,0)),0))</f>
        <v>0</v>
      </c>
      <c r="K151" s="36">
        <f>_xlfn.IFNA(INDEX('Inputs - Actual'!$I$8:$O$158,MATCH($A151,'Inputs - Actual'!$A$8:$A$158,0),MATCH(K$6,'Inputs - Actual'!$I$6:$O$6,0))-INDEX('Inputs - Allowed'!$V$8:$AB$158,MATCH($A151,'Inputs - Allowed'!$A$8:$A$158,0),MATCH(K$6,'Inputs - Allowed'!$V$6:$AB$6,0)),0)</f>
        <v>0</v>
      </c>
      <c r="L151" s="59">
        <f>IF('Inputs - Allowed'!I151="Y", 0, IF(I151="Y",MIN(0,K151),MIN(0,K151*J151*10^-6)))</f>
        <v>0</v>
      </c>
      <c r="M151" s="116">
        <f>_xlfn.IFNA(INDEX('Inputs - Allowed'!$AI$8:$AT$250,MATCH('PCD non-delivery'!$A151,'Inputs - Allowed'!$A$8:$A$250,0),MATCH('PCD non-delivery'!M$6,'Inputs - Allowed'!$AI$6:$AT$6,0)),0)</f>
        <v>0</v>
      </c>
      <c r="N151" s="116">
        <f>_xlfn.IFNA(INDEX('Inputs - Allowed'!$AI$8:$AT$250,MATCH('PCD non-delivery'!$A151,'Inputs - Allowed'!$A$8:$A$250,0),MATCH('PCD non-delivery'!N$6,'Inputs - Allowed'!$AI$6:$AT$6,0)),0)</f>
        <v>0</v>
      </c>
      <c r="O151" s="116">
        <f>_xlfn.IFNA(INDEX('Inputs - Allowed'!$AI$8:$AT$250,MATCH('PCD non-delivery'!$A151,'Inputs - Allowed'!$A$8:$A$250,0),MATCH('PCD non-delivery'!O$6,'Inputs - Allowed'!$AI$6:$AT$6,0)),0)</f>
        <v>0</v>
      </c>
      <c r="P151" s="116">
        <f>_xlfn.IFNA(INDEX('Inputs - Allowed'!$AI$8:$AT$250,MATCH('PCD non-delivery'!$A151,'Inputs - Allowed'!$A$8:$A$250,0),MATCH('PCD non-delivery'!P$6,'Inputs - Allowed'!$AI$6:$AT$6,0)),0)</f>
        <v>0</v>
      </c>
      <c r="Q151" s="116">
        <f>_xlfn.IFNA(INDEX('Inputs - Allowed'!$AI$8:$AT$250,MATCH('PCD non-delivery'!$A151,'Inputs - Allowed'!$A$8:$A$250,0),MATCH('PCD non-delivery'!Q$6,'Inputs - Allowed'!$AI$6:$AT$6,0)),0)</f>
        <v>0</v>
      </c>
      <c r="R151" s="116">
        <f>_xlfn.IFNA(INDEX('Inputs - Allowed'!$AI$8:$AT$250,MATCH('PCD non-delivery'!$A151,'Inputs - Allowed'!$A$8:$A$250,0),MATCH('PCD non-delivery'!R$6,'Inputs - Allowed'!$AI$6:$AT$6,0)),0)</f>
        <v>0</v>
      </c>
      <c r="S151" s="116">
        <f>_xlfn.IFNA(INDEX('Inputs - Allowed'!$AI$8:$AT$250,MATCH('PCD non-delivery'!$A151,'Inputs - Allowed'!$A$8:$A$250,0),MATCH('PCD non-delivery'!S$6,'Inputs - Allowed'!$AI$6:$AT$6,0)),0)</f>
        <v>0</v>
      </c>
      <c r="T151" s="116">
        <f>_xlfn.IFNA(INDEX('Inputs - Allowed'!$AI$8:$AT$250,MATCH('PCD non-delivery'!$A151,'Inputs - Allowed'!$A$8:$A$250,0),MATCH('PCD non-delivery'!T$6,'Inputs - Allowed'!$AI$6:$AT$6,0)),0)</f>
        <v>0</v>
      </c>
      <c r="U151" s="116">
        <f>_xlfn.IFNA(INDEX('Inputs - Allowed'!$AI$8:$AT$250,MATCH('PCD non-delivery'!$A151,'Inputs - Allowed'!$A$8:$A$250,0),MATCH('PCD non-delivery'!U$6,'Inputs - Allowed'!$AI$6:$AT$6,0)),0)</f>
        <v>0</v>
      </c>
      <c r="V151" s="116">
        <f>_xlfn.IFNA(INDEX('Inputs - Allowed'!$AI$8:$AT$250,MATCH('PCD non-delivery'!$A151,'Inputs - Allowed'!$A$8:$A$250,0),MATCH('PCD non-delivery'!V$6,'Inputs - Allowed'!$AI$6:$AT$6,0)),0)</f>
        <v>0</v>
      </c>
      <c r="W151" s="116">
        <f>_xlfn.IFNA(INDEX('Inputs - Allowed'!$AI$8:$AT$250,MATCH('PCD non-delivery'!$A151,'Inputs - Allowed'!$A$8:$A$250,0),MATCH('PCD non-delivery'!W$6,'Inputs - Allowed'!$AI$6:$AT$6,0)),0)</f>
        <v>0</v>
      </c>
      <c r="X151" s="116">
        <f>_xlfn.IFNA(INDEX('Inputs - Allowed'!$AI$8:$AT$250,MATCH('PCD non-delivery'!$A151,'Inputs - Allowed'!$A$8:$A$250,0),MATCH('PCD non-delivery'!X$6,'Inputs - Allowed'!$AI$6:$AT$6,0)),0)</f>
        <v>0</v>
      </c>
      <c r="Z151" s="76"/>
      <c r="AA151" s="76"/>
      <c r="AB151" s="116">
        <f t="shared" si="11"/>
        <v>0</v>
      </c>
      <c r="AC151" s="116">
        <f t="shared" si="12"/>
        <v>0</v>
      </c>
      <c r="AD151" s="116">
        <f t="shared" si="13"/>
        <v>0</v>
      </c>
      <c r="AE151" s="116">
        <f t="shared" si="14"/>
        <v>0</v>
      </c>
      <c r="AF151" s="116">
        <f t="shared" si="15"/>
        <v>0</v>
      </c>
      <c r="AG151" s="76"/>
      <c r="AH151" s="76"/>
      <c r="AI151" s="76"/>
      <c r="AJ151" s="76"/>
      <c r="AK151" s="76"/>
    </row>
    <row r="152" spans="1:37">
      <c r="A152" s="6"/>
      <c r="B152" s="36"/>
      <c r="C152" s="36"/>
      <c r="D152" s="36"/>
      <c r="E152" s="36">
        <f>_xlfn.IFNA(INDEX('Inputs - Allowed'!$B$8:$AH$250,MATCH('PCD non-delivery'!$A152,'Inputs - Allowed'!$A$8:$A$250,0),MATCH('PCD non-delivery'!E$6,'Inputs - Allowed'!$B$6:$AY$6,0)),0)</f>
        <v>0</v>
      </c>
      <c r="F152" s="36">
        <f>_xlfn.IFNA(INDEX('Inputs - Allowed'!$B$8:$AH$250,MATCH('PCD non-delivery'!$A152,'Inputs - Allowed'!$A$8:$A$250,0),MATCH('PCD non-delivery'!F$6,'Inputs - Allowed'!$B$6:$AY$6,0)),0)</f>
        <v>0</v>
      </c>
      <c r="G152" s="36">
        <f>_xlfn.IFNA(INDEX('Inputs - Allowed'!$B$8:$AH$250,MATCH('PCD non-delivery'!$A152,'Inputs - Allowed'!$A$8:$A$250,0),MATCH('PCD non-delivery'!G$6,'Inputs - Allowed'!$B$6:$AY$6,0)),0)</f>
        <v>0</v>
      </c>
      <c r="H152" s="36">
        <f>_xlfn.IFNA(INDEX('Inputs - Allowed'!$B$8:$AH$250,MATCH('PCD non-delivery'!$A152,'Inputs - Allowed'!$A$8:$A$250,0),MATCH('PCD non-delivery'!H$6,'Inputs - Allowed'!$B$6:$AY$6,0)),0)</f>
        <v>0</v>
      </c>
      <c r="I152" s="36">
        <f>_xlfn.IFNA(INDEX('Inputs - Allowed'!$B$8:$AH$250,MATCH('PCD non-delivery'!$A152,'Inputs - Allowed'!$A$8:$A$250,0),MATCH('PCD non-delivery'!I$6,'Inputs - Allowed'!$B$6:$AY$6,0)),0)</f>
        <v>0</v>
      </c>
      <c r="J152" s="65">
        <f>IF(I152="N",0,_xlfn.IFNA(INDEX('Inputs - Allowed'!$B$8:$AH$250,MATCH('PCD non-delivery'!$A152,'Inputs - Allowed'!$A$8:$A$250,0),MATCH('PCD non-delivery'!J$6,'Inputs - Allowed'!$B$6:$AY$6,0)),0))</f>
        <v>0</v>
      </c>
      <c r="K152" s="36">
        <f>_xlfn.IFNA(INDEX('Inputs - Actual'!$I$8:$O$158,MATCH($A152,'Inputs - Actual'!$A$8:$A$158,0),MATCH(K$6,'Inputs - Actual'!$I$6:$O$6,0))-INDEX('Inputs - Allowed'!$V$8:$AB$158,MATCH($A152,'Inputs - Allowed'!$A$8:$A$158,0),MATCH(K$6,'Inputs - Allowed'!$V$6:$AB$6,0)),0)</f>
        <v>0</v>
      </c>
      <c r="L152" s="59">
        <f>IF('Inputs - Allowed'!I152="Y", 0, IF(I152="Y",MIN(0,K152),MIN(0,K152*J152*10^-6)))</f>
        <v>0</v>
      </c>
      <c r="M152" s="116">
        <f>_xlfn.IFNA(INDEX('Inputs - Allowed'!$AI$8:$AT$250,MATCH('PCD non-delivery'!$A152,'Inputs - Allowed'!$A$8:$A$250,0),MATCH('PCD non-delivery'!M$6,'Inputs - Allowed'!$AI$6:$AT$6,0)),0)</f>
        <v>0</v>
      </c>
      <c r="N152" s="116">
        <f>_xlfn.IFNA(INDEX('Inputs - Allowed'!$AI$8:$AT$250,MATCH('PCD non-delivery'!$A152,'Inputs - Allowed'!$A$8:$A$250,0),MATCH('PCD non-delivery'!N$6,'Inputs - Allowed'!$AI$6:$AT$6,0)),0)</f>
        <v>0</v>
      </c>
      <c r="O152" s="116">
        <f>_xlfn.IFNA(INDEX('Inputs - Allowed'!$AI$8:$AT$250,MATCH('PCD non-delivery'!$A152,'Inputs - Allowed'!$A$8:$A$250,0),MATCH('PCD non-delivery'!O$6,'Inputs - Allowed'!$AI$6:$AT$6,0)),0)</f>
        <v>0</v>
      </c>
      <c r="P152" s="116">
        <f>_xlfn.IFNA(INDEX('Inputs - Allowed'!$AI$8:$AT$250,MATCH('PCD non-delivery'!$A152,'Inputs - Allowed'!$A$8:$A$250,0),MATCH('PCD non-delivery'!P$6,'Inputs - Allowed'!$AI$6:$AT$6,0)),0)</f>
        <v>0</v>
      </c>
      <c r="Q152" s="116">
        <f>_xlfn.IFNA(INDEX('Inputs - Allowed'!$AI$8:$AT$250,MATCH('PCD non-delivery'!$A152,'Inputs - Allowed'!$A$8:$A$250,0),MATCH('PCD non-delivery'!Q$6,'Inputs - Allowed'!$AI$6:$AT$6,0)),0)</f>
        <v>0</v>
      </c>
      <c r="R152" s="116">
        <f>_xlfn.IFNA(INDEX('Inputs - Allowed'!$AI$8:$AT$250,MATCH('PCD non-delivery'!$A152,'Inputs - Allowed'!$A$8:$A$250,0),MATCH('PCD non-delivery'!R$6,'Inputs - Allowed'!$AI$6:$AT$6,0)),0)</f>
        <v>0</v>
      </c>
      <c r="S152" s="116">
        <f>_xlfn.IFNA(INDEX('Inputs - Allowed'!$AI$8:$AT$250,MATCH('PCD non-delivery'!$A152,'Inputs - Allowed'!$A$8:$A$250,0),MATCH('PCD non-delivery'!S$6,'Inputs - Allowed'!$AI$6:$AT$6,0)),0)</f>
        <v>0</v>
      </c>
      <c r="T152" s="116">
        <f>_xlfn.IFNA(INDEX('Inputs - Allowed'!$AI$8:$AT$250,MATCH('PCD non-delivery'!$A152,'Inputs - Allowed'!$A$8:$A$250,0),MATCH('PCD non-delivery'!T$6,'Inputs - Allowed'!$AI$6:$AT$6,0)),0)</f>
        <v>0</v>
      </c>
      <c r="U152" s="116">
        <f>_xlfn.IFNA(INDEX('Inputs - Allowed'!$AI$8:$AT$250,MATCH('PCD non-delivery'!$A152,'Inputs - Allowed'!$A$8:$A$250,0),MATCH('PCD non-delivery'!U$6,'Inputs - Allowed'!$AI$6:$AT$6,0)),0)</f>
        <v>0</v>
      </c>
      <c r="V152" s="116">
        <f>_xlfn.IFNA(INDEX('Inputs - Allowed'!$AI$8:$AT$250,MATCH('PCD non-delivery'!$A152,'Inputs - Allowed'!$A$8:$A$250,0),MATCH('PCD non-delivery'!V$6,'Inputs - Allowed'!$AI$6:$AT$6,0)),0)</f>
        <v>0</v>
      </c>
      <c r="W152" s="116">
        <f>_xlfn.IFNA(INDEX('Inputs - Allowed'!$AI$8:$AT$250,MATCH('PCD non-delivery'!$A152,'Inputs - Allowed'!$A$8:$A$250,0),MATCH('PCD non-delivery'!W$6,'Inputs - Allowed'!$AI$6:$AT$6,0)),0)</f>
        <v>0</v>
      </c>
      <c r="X152" s="116">
        <f>_xlfn.IFNA(INDEX('Inputs - Allowed'!$AI$8:$AT$250,MATCH('PCD non-delivery'!$A152,'Inputs - Allowed'!$A$8:$A$250,0),MATCH('PCD non-delivery'!X$6,'Inputs - Allowed'!$AI$6:$AT$6,0)),0)</f>
        <v>0</v>
      </c>
      <c r="Z152" s="76"/>
      <c r="AA152" s="76"/>
      <c r="AB152" s="116">
        <f t="shared" si="11"/>
        <v>0</v>
      </c>
      <c r="AC152" s="116">
        <f t="shared" si="12"/>
        <v>0</v>
      </c>
      <c r="AD152" s="116">
        <f t="shared" si="13"/>
        <v>0</v>
      </c>
      <c r="AE152" s="116">
        <f t="shared" si="14"/>
        <v>0</v>
      </c>
      <c r="AF152" s="116">
        <f t="shared" si="15"/>
        <v>0</v>
      </c>
      <c r="AG152" s="76"/>
      <c r="AH152" s="76"/>
      <c r="AI152" s="76"/>
      <c r="AJ152" s="76"/>
      <c r="AK152" s="76"/>
    </row>
    <row r="153" spans="1:37">
      <c r="A153" s="6"/>
      <c r="B153" s="36"/>
      <c r="C153" s="36"/>
      <c r="D153" s="36"/>
      <c r="E153" s="36">
        <f>_xlfn.IFNA(INDEX('Inputs - Allowed'!$B$8:$AH$250,MATCH('PCD non-delivery'!$A153,'Inputs - Allowed'!$A$8:$A$250,0),MATCH('PCD non-delivery'!E$6,'Inputs - Allowed'!$B$6:$AY$6,0)),0)</f>
        <v>0</v>
      </c>
      <c r="F153" s="36">
        <f>_xlfn.IFNA(INDEX('Inputs - Allowed'!$B$8:$AH$250,MATCH('PCD non-delivery'!$A153,'Inputs - Allowed'!$A$8:$A$250,0),MATCH('PCD non-delivery'!F$6,'Inputs - Allowed'!$B$6:$AY$6,0)),0)</f>
        <v>0</v>
      </c>
      <c r="G153" s="36">
        <f>_xlfn.IFNA(INDEX('Inputs - Allowed'!$B$8:$AH$250,MATCH('PCD non-delivery'!$A153,'Inputs - Allowed'!$A$8:$A$250,0),MATCH('PCD non-delivery'!G$6,'Inputs - Allowed'!$B$6:$AY$6,0)),0)</f>
        <v>0</v>
      </c>
      <c r="H153" s="36">
        <f>_xlfn.IFNA(INDEX('Inputs - Allowed'!$B$8:$AH$250,MATCH('PCD non-delivery'!$A153,'Inputs - Allowed'!$A$8:$A$250,0),MATCH('PCD non-delivery'!H$6,'Inputs - Allowed'!$B$6:$AY$6,0)),0)</f>
        <v>0</v>
      </c>
      <c r="I153" s="36">
        <f>_xlfn.IFNA(INDEX('Inputs - Allowed'!$B$8:$AH$250,MATCH('PCD non-delivery'!$A153,'Inputs - Allowed'!$A$8:$A$250,0),MATCH('PCD non-delivery'!I$6,'Inputs - Allowed'!$B$6:$AY$6,0)),0)</f>
        <v>0</v>
      </c>
      <c r="J153" s="65">
        <f>IF(I153="N",0,_xlfn.IFNA(INDEX('Inputs - Allowed'!$B$8:$AH$250,MATCH('PCD non-delivery'!$A153,'Inputs - Allowed'!$A$8:$A$250,0),MATCH('PCD non-delivery'!J$6,'Inputs - Allowed'!$B$6:$AY$6,0)),0))</f>
        <v>0</v>
      </c>
      <c r="K153" s="36">
        <f>_xlfn.IFNA(INDEX('Inputs - Actual'!$I$8:$O$158,MATCH($A153,'Inputs - Actual'!$A$8:$A$158,0),MATCH(K$6,'Inputs - Actual'!$I$6:$O$6,0))-INDEX('Inputs - Allowed'!$V$8:$AB$158,MATCH($A153,'Inputs - Allowed'!$A$8:$A$158,0),MATCH(K$6,'Inputs - Allowed'!$V$6:$AB$6,0)),0)</f>
        <v>0</v>
      </c>
      <c r="L153" s="59">
        <f>IF('Inputs - Allowed'!I153="Y", 0, IF(I153="Y",MIN(0,K153),MIN(0,K153*J153*10^-6)))</f>
        <v>0</v>
      </c>
      <c r="M153" s="116">
        <f>_xlfn.IFNA(INDEX('Inputs - Allowed'!$AI$8:$AT$250,MATCH('PCD non-delivery'!$A153,'Inputs - Allowed'!$A$8:$A$250,0),MATCH('PCD non-delivery'!M$6,'Inputs - Allowed'!$AI$6:$AT$6,0)),0)</f>
        <v>0</v>
      </c>
      <c r="N153" s="116">
        <f>_xlfn.IFNA(INDEX('Inputs - Allowed'!$AI$8:$AT$250,MATCH('PCD non-delivery'!$A153,'Inputs - Allowed'!$A$8:$A$250,0),MATCH('PCD non-delivery'!N$6,'Inputs - Allowed'!$AI$6:$AT$6,0)),0)</f>
        <v>0</v>
      </c>
      <c r="O153" s="116">
        <f>_xlfn.IFNA(INDEX('Inputs - Allowed'!$AI$8:$AT$250,MATCH('PCD non-delivery'!$A153,'Inputs - Allowed'!$A$8:$A$250,0),MATCH('PCD non-delivery'!O$6,'Inputs - Allowed'!$AI$6:$AT$6,0)),0)</f>
        <v>0</v>
      </c>
      <c r="P153" s="116">
        <f>_xlfn.IFNA(INDEX('Inputs - Allowed'!$AI$8:$AT$250,MATCH('PCD non-delivery'!$A153,'Inputs - Allowed'!$A$8:$A$250,0),MATCH('PCD non-delivery'!P$6,'Inputs - Allowed'!$AI$6:$AT$6,0)),0)</f>
        <v>0</v>
      </c>
      <c r="Q153" s="116">
        <f>_xlfn.IFNA(INDEX('Inputs - Allowed'!$AI$8:$AT$250,MATCH('PCD non-delivery'!$A153,'Inputs - Allowed'!$A$8:$A$250,0),MATCH('PCD non-delivery'!Q$6,'Inputs - Allowed'!$AI$6:$AT$6,0)),0)</f>
        <v>0</v>
      </c>
      <c r="R153" s="116">
        <f>_xlfn.IFNA(INDEX('Inputs - Allowed'!$AI$8:$AT$250,MATCH('PCD non-delivery'!$A153,'Inputs - Allowed'!$A$8:$A$250,0),MATCH('PCD non-delivery'!R$6,'Inputs - Allowed'!$AI$6:$AT$6,0)),0)</f>
        <v>0</v>
      </c>
      <c r="S153" s="116">
        <f>_xlfn.IFNA(INDEX('Inputs - Allowed'!$AI$8:$AT$250,MATCH('PCD non-delivery'!$A153,'Inputs - Allowed'!$A$8:$A$250,0),MATCH('PCD non-delivery'!S$6,'Inputs - Allowed'!$AI$6:$AT$6,0)),0)</f>
        <v>0</v>
      </c>
      <c r="T153" s="116">
        <f>_xlfn.IFNA(INDEX('Inputs - Allowed'!$AI$8:$AT$250,MATCH('PCD non-delivery'!$A153,'Inputs - Allowed'!$A$8:$A$250,0),MATCH('PCD non-delivery'!T$6,'Inputs - Allowed'!$AI$6:$AT$6,0)),0)</f>
        <v>0</v>
      </c>
      <c r="U153" s="116">
        <f>_xlfn.IFNA(INDEX('Inputs - Allowed'!$AI$8:$AT$250,MATCH('PCD non-delivery'!$A153,'Inputs - Allowed'!$A$8:$A$250,0),MATCH('PCD non-delivery'!U$6,'Inputs - Allowed'!$AI$6:$AT$6,0)),0)</f>
        <v>0</v>
      </c>
      <c r="V153" s="116">
        <f>_xlfn.IFNA(INDEX('Inputs - Allowed'!$AI$8:$AT$250,MATCH('PCD non-delivery'!$A153,'Inputs - Allowed'!$A$8:$A$250,0),MATCH('PCD non-delivery'!V$6,'Inputs - Allowed'!$AI$6:$AT$6,0)),0)</f>
        <v>0</v>
      </c>
      <c r="W153" s="116">
        <f>_xlfn.IFNA(INDEX('Inputs - Allowed'!$AI$8:$AT$250,MATCH('PCD non-delivery'!$A153,'Inputs - Allowed'!$A$8:$A$250,0),MATCH('PCD non-delivery'!W$6,'Inputs - Allowed'!$AI$6:$AT$6,0)),0)</f>
        <v>0</v>
      </c>
      <c r="X153" s="116">
        <f>_xlfn.IFNA(INDEX('Inputs - Allowed'!$AI$8:$AT$250,MATCH('PCD non-delivery'!$A153,'Inputs - Allowed'!$A$8:$A$250,0),MATCH('PCD non-delivery'!X$6,'Inputs - Allowed'!$AI$6:$AT$6,0)),0)</f>
        <v>0</v>
      </c>
      <c r="Z153" s="76"/>
      <c r="AA153" s="76"/>
      <c r="AB153" s="116">
        <f t="shared" si="11"/>
        <v>0</v>
      </c>
      <c r="AC153" s="116">
        <f t="shared" si="12"/>
        <v>0</v>
      </c>
      <c r="AD153" s="116">
        <f t="shared" si="13"/>
        <v>0</v>
      </c>
      <c r="AE153" s="116">
        <f t="shared" si="14"/>
        <v>0</v>
      </c>
      <c r="AF153" s="116">
        <f t="shared" si="15"/>
        <v>0</v>
      </c>
      <c r="AG153" s="76"/>
      <c r="AH153" s="76"/>
      <c r="AI153" s="76"/>
      <c r="AJ153" s="76"/>
      <c r="AK153" s="76"/>
    </row>
    <row r="154" spans="1:37">
      <c r="A154" s="6"/>
      <c r="B154" s="36"/>
      <c r="C154" s="36"/>
      <c r="D154" s="36"/>
      <c r="E154" s="36">
        <f>_xlfn.IFNA(INDEX('Inputs - Allowed'!$B$8:$AH$250,MATCH('PCD non-delivery'!$A154,'Inputs - Allowed'!$A$8:$A$250,0),MATCH('PCD non-delivery'!E$6,'Inputs - Allowed'!$B$6:$AY$6,0)),0)</f>
        <v>0</v>
      </c>
      <c r="F154" s="36">
        <f>_xlfn.IFNA(INDEX('Inputs - Allowed'!$B$8:$AH$250,MATCH('PCD non-delivery'!$A154,'Inputs - Allowed'!$A$8:$A$250,0),MATCH('PCD non-delivery'!F$6,'Inputs - Allowed'!$B$6:$AY$6,0)),0)</f>
        <v>0</v>
      </c>
      <c r="G154" s="36">
        <f>_xlfn.IFNA(INDEX('Inputs - Allowed'!$B$8:$AH$250,MATCH('PCD non-delivery'!$A154,'Inputs - Allowed'!$A$8:$A$250,0),MATCH('PCD non-delivery'!G$6,'Inputs - Allowed'!$B$6:$AY$6,0)),0)</f>
        <v>0</v>
      </c>
      <c r="H154" s="36">
        <f>_xlfn.IFNA(INDEX('Inputs - Allowed'!$B$8:$AH$250,MATCH('PCD non-delivery'!$A154,'Inputs - Allowed'!$A$8:$A$250,0),MATCH('PCD non-delivery'!H$6,'Inputs - Allowed'!$B$6:$AY$6,0)),0)</f>
        <v>0</v>
      </c>
      <c r="I154" s="36">
        <f>_xlfn.IFNA(INDEX('Inputs - Allowed'!$B$8:$AH$250,MATCH('PCD non-delivery'!$A154,'Inputs - Allowed'!$A$8:$A$250,0),MATCH('PCD non-delivery'!I$6,'Inputs - Allowed'!$B$6:$AY$6,0)),0)</f>
        <v>0</v>
      </c>
      <c r="J154" s="65">
        <f>IF(I154="N",0,_xlfn.IFNA(INDEX('Inputs - Allowed'!$B$8:$AH$250,MATCH('PCD non-delivery'!$A154,'Inputs - Allowed'!$A$8:$A$250,0),MATCH('PCD non-delivery'!J$6,'Inputs - Allowed'!$B$6:$AY$6,0)),0))</f>
        <v>0</v>
      </c>
      <c r="K154" s="36">
        <f>_xlfn.IFNA(INDEX('Inputs - Actual'!$I$8:$O$158,MATCH($A154,'Inputs - Actual'!$A$8:$A$158,0),MATCH(K$6,'Inputs - Actual'!$I$6:$O$6,0))-INDEX('Inputs - Allowed'!$V$8:$AB$158,MATCH($A154,'Inputs - Allowed'!$A$8:$A$158,0),MATCH(K$6,'Inputs - Allowed'!$V$6:$AB$6,0)),0)</f>
        <v>0</v>
      </c>
      <c r="L154" s="59">
        <f>IF('Inputs - Allowed'!I154="Y", 0, IF(I154="Y",MIN(0,K154),MIN(0,K154*J154*10^-6)))</f>
        <v>0</v>
      </c>
      <c r="M154" s="116">
        <f>_xlfn.IFNA(INDEX('Inputs - Allowed'!$AI$8:$AT$250,MATCH('PCD non-delivery'!$A154,'Inputs - Allowed'!$A$8:$A$250,0),MATCH('PCD non-delivery'!M$6,'Inputs - Allowed'!$AI$6:$AT$6,0)),0)</f>
        <v>0</v>
      </c>
      <c r="N154" s="116">
        <f>_xlfn.IFNA(INDEX('Inputs - Allowed'!$AI$8:$AT$250,MATCH('PCD non-delivery'!$A154,'Inputs - Allowed'!$A$8:$A$250,0),MATCH('PCD non-delivery'!N$6,'Inputs - Allowed'!$AI$6:$AT$6,0)),0)</f>
        <v>0</v>
      </c>
      <c r="O154" s="116">
        <f>_xlfn.IFNA(INDEX('Inputs - Allowed'!$AI$8:$AT$250,MATCH('PCD non-delivery'!$A154,'Inputs - Allowed'!$A$8:$A$250,0),MATCH('PCD non-delivery'!O$6,'Inputs - Allowed'!$AI$6:$AT$6,0)),0)</f>
        <v>0</v>
      </c>
      <c r="P154" s="116">
        <f>_xlfn.IFNA(INDEX('Inputs - Allowed'!$AI$8:$AT$250,MATCH('PCD non-delivery'!$A154,'Inputs - Allowed'!$A$8:$A$250,0),MATCH('PCD non-delivery'!P$6,'Inputs - Allowed'!$AI$6:$AT$6,0)),0)</f>
        <v>0</v>
      </c>
      <c r="Q154" s="116">
        <f>_xlfn.IFNA(INDEX('Inputs - Allowed'!$AI$8:$AT$250,MATCH('PCD non-delivery'!$A154,'Inputs - Allowed'!$A$8:$A$250,0),MATCH('PCD non-delivery'!Q$6,'Inputs - Allowed'!$AI$6:$AT$6,0)),0)</f>
        <v>0</v>
      </c>
      <c r="R154" s="116">
        <f>_xlfn.IFNA(INDEX('Inputs - Allowed'!$AI$8:$AT$250,MATCH('PCD non-delivery'!$A154,'Inputs - Allowed'!$A$8:$A$250,0),MATCH('PCD non-delivery'!R$6,'Inputs - Allowed'!$AI$6:$AT$6,0)),0)</f>
        <v>0</v>
      </c>
      <c r="S154" s="116">
        <f>_xlfn.IFNA(INDEX('Inputs - Allowed'!$AI$8:$AT$250,MATCH('PCD non-delivery'!$A154,'Inputs - Allowed'!$A$8:$A$250,0),MATCH('PCD non-delivery'!S$6,'Inputs - Allowed'!$AI$6:$AT$6,0)),0)</f>
        <v>0</v>
      </c>
      <c r="T154" s="116">
        <f>_xlfn.IFNA(INDEX('Inputs - Allowed'!$AI$8:$AT$250,MATCH('PCD non-delivery'!$A154,'Inputs - Allowed'!$A$8:$A$250,0),MATCH('PCD non-delivery'!T$6,'Inputs - Allowed'!$AI$6:$AT$6,0)),0)</f>
        <v>0</v>
      </c>
      <c r="U154" s="116">
        <f>_xlfn.IFNA(INDEX('Inputs - Allowed'!$AI$8:$AT$250,MATCH('PCD non-delivery'!$A154,'Inputs - Allowed'!$A$8:$A$250,0),MATCH('PCD non-delivery'!U$6,'Inputs - Allowed'!$AI$6:$AT$6,0)),0)</f>
        <v>0</v>
      </c>
      <c r="V154" s="116">
        <f>_xlfn.IFNA(INDEX('Inputs - Allowed'!$AI$8:$AT$250,MATCH('PCD non-delivery'!$A154,'Inputs - Allowed'!$A$8:$A$250,0),MATCH('PCD non-delivery'!V$6,'Inputs - Allowed'!$AI$6:$AT$6,0)),0)</f>
        <v>0</v>
      </c>
      <c r="W154" s="116">
        <f>_xlfn.IFNA(INDEX('Inputs - Allowed'!$AI$8:$AT$250,MATCH('PCD non-delivery'!$A154,'Inputs - Allowed'!$A$8:$A$250,0),MATCH('PCD non-delivery'!W$6,'Inputs - Allowed'!$AI$6:$AT$6,0)),0)</f>
        <v>0</v>
      </c>
      <c r="X154" s="116">
        <f>_xlfn.IFNA(INDEX('Inputs - Allowed'!$AI$8:$AT$250,MATCH('PCD non-delivery'!$A154,'Inputs - Allowed'!$A$8:$A$250,0),MATCH('PCD non-delivery'!X$6,'Inputs - Allowed'!$AI$6:$AT$6,0)),0)</f>
        <v>0</v>
      </c>
      <c r="Z154" s="76"/>
      <c r="AA154" s="76"/>
      <c r="AB154" s="116">
        <f t="shared" si="11"/>
        <v>0</v>
      </c>
      <c r="AC154" s="116">
        <f t="shared" si="12"/>
        <v>0</v>
      </c>
      <c r="AD154" s="116">
        <f t="shared" si="13"/>
        <v>0</v>
      </c>
      <c r="AE154" s="116">
        <f t="shared" si="14"/>
        <v>0</v>
      </c>
      <c r="AF154" s="116">
        <f t="shared" si="15"/>
        <v>0</v>
      </c>
      <c r="AG154" s="76"/>
      <c r="AH154" s="76"/>
      <c r="AI154" s="76"/>
      <c r="AJ154" s="76"/>
      <c r="AK154" s="76"/>
    </row>
    <row r="155" spans="1:37">
      <c r="A155" s="6"/>
      <c r="B155" s="36"/>
      <c r="C155" s="36"/>
      <c r="D155" s="36"/>
      <c r="E155" s="36">
        <f>_xlfn.IFNA(INDEX('Inputs - Allowed'!$B$8:$AH$250,MATCH('PCD non-delivery'!$A155,'Inputs - Allowed'!$A$8:$A$250,0),MATCH('PCD non-delivery'!E$6,'Inputs - Allowed'!$B$6:$AY$6,0)),0)</f>
        <v>0</v>
      </c>
      <c r="F155" s="36">
        <f>_xlfn.IFNA(INDEX('Inputs - Allowed'!$B$8:$AH$250,MATCH('PCD non-delivery'!$A155,'Inputs - Allowed'!$A$8:$A$250,0),MATCH('PCD non-delivery'!F$6,'Inputs - Allowed'!$B$6:$AY$6,0)),0)</f>
        <v>0</v>
      </c>
      <c r="G155" s="36">
        <f>_xlfn.IFNA(INDEX('Inputs - Allowed'!$B$8:$AH$250,MATCH('PCD non-delivery'!$A155,'Inputs - Allowed'!$A$8:$A$250,0),MATCH('PCD non-delivery'!G$6,'Inputs - Allowed'!$B$6:$AY$6,0)),0)</f>
        <v>0</v>
      </c>
      <c r="H155" s="36">
        <f>_xlfn.IFNA(INDEX('Inputs - Allowed'!$B$8:$AH$250,MATCH('PCD non-delivery'!$A155,'Inputs - Allowed'!$A$8:$A$250,0),MATCH('PCD non-delivery'!H$6,'Inputs - Allowed'!$B$6:$AY$6,0)),0)</f>
        <v>0</v>
      </c>
      <c r="I155" s="36">
        <f>_xlfn.IFNA(INDEX('Inputs - Allowed'!$B$8:$AH$250,MATCH('PCD non-delivery'!$A155,'Inputs - Allowed'!$A$8:$A$250,0),MATCH('PCD non-delivery'!I$6,'Inputs - Allowed'!$B$6:$AY$6,0)),0)</f>
        <v>0</v>
      </c>
      <c r="J155" s="65">
        <f>IF(I155="N",0,_xlfn.IFNA(INDEX('Inputs - Allowed'!$B$8:$AH$250,MATCH('PCD non-delivery'!$A155,'Inputs - Allowed'!$A$8:$A$250,0),MATCH('PCD non-delivery'!J$6,'Inputs - Allowed'!$B$6:$AY$6,0)),0))</f>
        <v>0</v>
      </c>
      <c r="K155" s="36">
        <f>_xlfn.IFNA(INDEX('Inputs - Actual'!$I$8:$O$158,MATCH($A155,'Inputs - Actual'!$A$8:$A$158,0),MATCH(K$6,'Inputs - Actual'!$I$6:$O$6,0))-INDEX('Inputs - Allowed'!$V$8:$AB$158,MATCH($A155,'Inputs - Allowed'!$A$8:$A$158,0),MATCH(K$6,'Inputs - Allowed'!$V$6:$AB$6,0)),0)</f>
        <v>0</v>
      </c>
      <c r="L155" s="59">
        <f>IF('Inputs - Allowed'!I155="Y", 0, IF(I155="Y",MIN(0,K155),MIN(0,K155*J155*10^-6)))</f>
        <v>0</v>
      </c>
      <c r="M155" s="116">
        <f>_xlfn.IFNA(INDEX('Inputs - Allowed'!$AI$8:$AT$250,MATCH('PCD non-delivery'!$A155,'Inputs - Allowed'!$A$8:$A$250,0),MATCH('PCD non-delivery'!M$6,'Inputs - Allowed'!$AI$6:$AT$6,0)),0)</f>
        <v>0</v>
      </c>
      <c r="N155" s="116">
        <f>_xlfn.IFNA(INDEX('Inputs - Allowed'!$AI$8:$AT$250,MATCH('PCD non-delivery'!$A155,'Inputs - Allowed'!$A$8:$A$250,0),MATCH('PCD non-delivery'!N$6,'Inputs - Allowed'!$AI$6:$AT$6,0)),0)</f>
        <v>0</v>
      </c>
      <c r="O155" s="116">
        <f>_xlfn.IFNA(INDEX('Inputs - Allowed'!$AI$8:$AT$250,MATCH('PCD non-delivery'!$A155,'Inputs - Allowed'!$A$8:$A$250,0),MATCH('PCD non-delivery'!O$6,'Inputs - Allowed'!$AI$6:$AT$6,0)),0)</f>
        <v>0</v>
      </c>
      <c r="P155" s="116">
        <f>_xlfn.IFNA(INDEX('Inputs - Allowed'!$AI$8:$AT$250,MATCH('PCD non-delivery'!$A155,'Inputs - Allowed'!$A$8:$A$250,0),MATCH('PCD non-delivery'!P$6,'Inputs - Allowed'!$AI$6:$AT$6,0)),0)</f>
        <v>0</v>
      </c>
      <c r="Q155" s="116">
        <f>_xlfn.IFNA(INDEX('Inputs - Allowed'!$AI$8:$AT$250,MATCH('PCD non-delivery'!$A155,'Inputs - Allowed'!$A$8:$A$250,0),MATCH('PCD non-delivery'!Q$6,'Inputs - Allowed'!$AI$6:$AT$6,0)),0)</f>
        <v>0</v>
      </c>
      <c r="R155" s="116">
        <f>_xlfn.IFNA(INDEX('Inputs - Allowed'!$AI$8:$AT$250,MATCH('PCD non-delivery'!$A155,'Inputs - Allowed'!$A$8:$A$250,0),MATCH('PCD non-delivery'!R$6,'Inputs - Allowed'!$AI$6:$AT$6,0)),0)</f>
        <v>0</v>
      </c>
      <c r="S155" s="116">
        <f>_xlfn.IFNA(INDEX('Inputs - Allowed'!$AI$8:$AT$250,MATCH('PCD non-delivery'!$A155,'Inputs - Allowed'!$A$8:$A$250,0),MATCH('PCD non-delivery'!S$6,'Inputs - Allowed'!$AI$6:$AT$6,0)),0)</f>
        <v>0</v>
      </c>
      <c r="T155" s="116">
        <f>_xlfn.IFNA(INDEX('Inputs - Allowed'!$AI$8:$AT$250,MATCH('PCD non-delivery'!$A155,'Inputs - Allowed'!$A$8:$A$250,0),MATCH('PCD non-delivery'!T$6,'Inputs - Allowed'!$AI$6:$AT$6,0)),0)</f>
        <v>0</v>
      </c>
      <c r="U155" s="116">
        <f>_xlfn.IFNA(INDEX('Inputs - Allowed'!$AI$8:$AT$250,MATCH('PCD non-delivery'!$A155,'Inputs - Allowed'!$A$8:$A$250,0),MATCH('PCD non-delivery'!U$6,'Inputs - Allowed'!$AI$6:$AT$6,0)),0)</f>
        <v>0</v>
      </c>
      <c r="V155" s="116">
        <f>_xlfn.IFNA(INDEX('Inputs - Allowed'!$AI$8:$AT$250,MATCH('PCD non-delivery'!$A155,'Inputs - Allowed'!$A$8:$A$250,0),MATCH('PCD non-delivery'!V$6,'Inputs - Allowed'!$AI$6:$AT$6,0)),0)</f>
        <v>0</v>
      </c>
      <c r="W155" s="116">
        <f>_xlfn.IFNA(INDEX('Inputs - Allowed'!$AI$8:$AT$250,MATCH('PCD non-delivery'!$A155,'Inputs - Allowed'!$A$8:$A$250,0),MATCH('PCD non-delivery'!W$6,'Inputs - Allowed'!$AI$6:$AT$6,0)),0)</f>
        <v>0</v>
      </c>
      <c r="X155" s="116">
        <f>_xlfn.IFNA(INDEX('Inputs - Allowed'!$AI$8:$AT$250,MATCH('PCD non-delivery'!$A155,'Inputs - Allowed'!$A$8:$A$250,0),MATCH('PCD non-delivery'!X$6,'Inputs - Allowed'!$AI$6:$AT$6,0)),0)</f>
        <v>0</v>
      </c>
      <c r="Z155" s="76"/>
      <c r="AA155" s="76"/>
      <c r="AB155" s="116">
        <f t="shared" si="11"/>
        <v>0</v>
      </c>
      <c r="AC155" s="116">
        <f t="shared" si="12"/>
        <v>0</v>
      </c>
      <c r="AD155" s="116">
        <f t="shared" si="13"/>
        <v>0</v>
      </c>
      <c r="AE155" s="116">
        <f t="shared" si="14"/>
        <v>0</v>
      </c>
      <c r="AF155" s="116">
        <f t="shared" si="15"/>
        <v>0</v>
      </c>
      <c r="AG155" s="76"/>
      <c r="AH155" s="76"/>
      <c r="AI155" s="76"/>
      <c r="AJ155" s="76"/>
      <c r="AK155" s="76"/>
    </row>
    <row r="156" spans="1:37">
      <c r="A156" s="6"/>
      <c r="B156" s="36"/>
      <c r="C156" s="36"/>
      <c r="D156" s="36"/>
      <c r="E156" s="36">
        <f>_xlfn.IFNA(INDEX('Inputs - Allowed'!$B$8:$AH$250,MATCH('PCD non-delivery'!$A156,'Inputs - Allowed'!$A$8:$A$250,0),MATCH('PCD non-delivery'!E$6,'Inputs - Allowed'!$B$6:$AY$6,0)),0)</f>
        <v>0</v>
      </c>
      <c r="F156" s="36">
        <f>_xlfn.IFNA(INDEX('Inputs - Allowed'!$B$8:$AH$250,MATCH('PCD non-delivery'!$A156,'Inputs - Allowed'!$A$8:$A$250,0),MATCH('PCD non-delivery'!F$6,'Inputs - Allowed'!$B$6:$AY$6,0)),0)</f>
        <v>0</v>
      </c>
      <c r="G156" s="36">
        <f>_xlfn.IFNA(INDEX('Inputs - Allowed'!$B$8:$AH$250,MATCH('PCD non-delivery'!$A156,'Inputs - Allowed'!$A$8:$A$250,0),MATCH('PCD non-delivery'!G$6,'Inputs - Allowed'!$B$6:$AY$6,0)),0)</f>
        <v>0</v>
      </c>
      <c r="H156" s="36">
        <f>_xlfn.IFNA(INDEX('Inputs - Allowed'!$B$8:$AH$250,MATCH('PCD non-delivery'!$A156,'Inputs - Allowed'!$A$8:$A$250,0),MATCH('PCD non-delivery'!H$6,'Inputs - Allowed'!$B$6:$AY$6,0)),0)</f>
        <v>0</v>
      </c>
      <c r="I156" s="36">
        <f>_xlfn.IFNA(INDEX('Inputs - Allowed'!$B$8:$AH$250,MATCH('PCD non-delivery'!$A156,'Inputs - Allowed'!$A$8:$A$250,0),MATCH('PCD non-delivery'!I$6,'Inputs - Allowed'!$B$6:$AY$6,0)),0)</f>
        <v>0</v>
      </c>
      <c r="J156" s="65">
        <f>IF(I156="N",0,_xlfn.IFNA(INDEX('Inputs - Allowed'!$B$8:$AH$250,MATCH('PCD non-delivery'!$A156,'Inputs - Allowed'!$A$8:$A$250,0),MATCH('PCD non-delivery'!J$6,'Inputs - Allowed'!$B$6:$AY$6,0)),0))</f>
        <v>0</v>
      </c>
      <c r="K156" s="36">
        <f>_xlfn.IFNA(INDEX('Inputs - Actual'!$I$8:$O$158,MATCH($A156,'Inputs - Actual'!$A$8:$A$158,0),MATCH(K$6,'Inputs - Actual'!$I$6:$O$6,0))-INDEX('Inputs - Allowed'!$V$8:$AB$158,MATCH($A156,'Inputs - Allowed'!$A$8:$A$158,0),MATCH(K$6,'Inputs - Allowed'!$V$6:$AB$6,0)),0)</f>
        <v>0</v>
      </c>
      <c r="L156" s="59">
        <f>IF('Inputs - Allowed'!I156="Y", 0, IF(I156="Y",MIN(0,K156),MIN(0,K156*J156*10^-6)))</f>
        <v>0</v>
      </c>
      <c r="M156" s="116">
        <f>_xlfn.IFNA(INDEX('Inputs - Allowed'!$AI$8:$AT$250,MATCH('PCD non-delivery'!$A156,'Inputs - Allowed'!$A$8:$A$250,0),MATCH('PCD non-delivery'!M$6,'Inputs - Allowed'!$AI$6:$AT$6,0)),0)</f>
        <v>0</v>
      </c>
      <c r="N156" s="116">
        <f>_xlfn.IFNA(INDEX('Inputs - Allowed'!$AI$8:$AT$250,MATCH('PCD non-delivery'!$A156,'Inputs - Allowed'!$A$8:$A$250,0),MATCH('PCD non-delivery'!N$6,'Inputs - Allowed'!$AI$6:$AT$6,0)),0)</f>
        <v>0</v>
      </c>
      <c r="O156" s="116">
        <f>_xlfn.IFNA(INDEX('Inputs - Allowed'!$AI$8:$AT$250,MATCH('PCD non-delivery'!$A156,'Inputs - Allowed'!$A$8:$A$250,0),MATCH('PCD non-delivery'!O$6,'Inputs - Allowed'!$AI$6:$AT$6,0)),0)</f>
        <v>0</v>
      </c>
      <c r="P156" s="116">
        <f>_xlfn.IFNA(INDEX('Inputs - Allowed'!$AI$8:$AT$250,MATCH('PCD non-delivery'!$A156,'Inputs - Allowed'!$A$8:$A$250,0),MATCH('PCD non-delivery'!P$6,'Inputs - Allowed'!$AI$6:$AT$6,0)),0)</f>
        <v>0</v>
      </c>
      <c r="Q156" s="116">
        <f>_xlfn.IFNA(INDEX('Inputs - Allowed'!$AI$8:$AT$250,MATCH('PCD non-delivery'!$A156,'Inputs - Allowed'!$A$8:$A$250,0),MATCH('PCD non-delivery'!Q$6,'Inputs - Allowed'!$AI$6:$AT$6,0)),0)</f>
        <v>0</v>
      </c>
      <c r="R156" s="116">
        <f>_xlfn.IFNA(INDEX('Inputs - Allowed'!$AI$8:$AT$250,MATCH('PCD non-delivery'!$A156,'Inputs - Allowed'!$A$8:$A$250,0),MATCH('PCD non-delivery'!R$6,'Inputs - Allowed'!$AI$6:$AT$6,0)),0)</f>
        <v>0</v>
      </c>
      <c r="S156" s="116">
        <f>_xlfn.IFNA(INDEX('Inputs - Allowed'!$AI$8:$AT$250,MATCH('PCD non-delivery'!$A156,'Inputs - Allowed'!$A$8:$A$250,0),MATCH('PCD non-delivery'!S$6,'Inputs - Allowed'!$AI$6:$AT$6,0)),0)</f>
        <v>0</v>
      </c>
      <c r="T156" s="116">
        <f>_xlfn.IFNA(INDEX('Inputs - Allowed'!$AI$8:$AT$250,MATCH('PCD non-delivery'!$A156,'Inputs - Allowed'!$A$8:$A$250,0),MATCH('PCD non-delivery'!T$6,'Inputs - Allowed'!$AI$6:$AT$6,0)),0)</f>
        <v>0</v>
      </c>
      <c r="U156" s="116">
        <f>_xlfn.IFNA(INDEX('Inputs - Allowed'!$AI$8:$AT$250,MATCH('PCD non-delivery'!$A156,'Inputs - Allowed'!$A$8:$A$250,0),MATCH('PCD non-delivery'!U$6,'Inputs - Allowed'!$AI$6:$AT$6,0)),0)</f>
        <v>0</v>
      </c>
      <c r="V156" s="116">
        <f>_xlfn.IFNA(INDEX('Inputs - Allowed'!$AI$8:$AT$250,MATCH('PCD non-delivery'!$A156,'Inputs - Allowed'!$A$8:$A$250,0),MATCH('PCD non-delivery'!V$6,'Inputs - Allowed'!$AI$6:$AT$6,0)),0)</f>
        <v>0</v>
      </c>
      <c r="W156" s="116">
        <f>_xlfn.IFNA(INDEX('Inputs - Allowed'!$AI$8:$AT$250,MATCH('PCD non-delivery'!$A156,'Inputs - Allowed'!$A$8:$A$250,0),MATCH('PCD non-delivery'!W$6,'Inputs - Allowed'!$AI$6:$AT$6,0)),0)</f>
        <v>0</v>
      </c>
      <c r="X156" s="116">
        <f>_xlfn.IFNA(INDEX('Inputs - Allowed'!$AI$8:$AT$250,MATCH('PCD non-delivery'!$A156,'Inputs - Allowed'!$A$8:$A$250,0),MATCH('PCD non-delivery'!X$6,'Inputs - Allowed'!$AI$6:$AT$6,0)),0)</f>
        <v>0</v>
      </c>
      <c r="Z156" s="76"/>
      <c r="AA156" s="76"/>
      <c r="AB156" s="116">
        <f t="shared" si="11"/>
        <v>0</v>
      </c>
      <c r="AC156" s="116">
        <f t="shared" si="12"/>
        <v>0</v>
      </c>
      <c r="AD156" s="116">
        <f t="shared" si="13"/>
        <v>0</v>
      </c>
      <c r="AE156" s="116">
        <f t="shared" si="14"/>
        <v>0</v>
      </c>
      <c r="AF156" s="116">
        <f t="shared" si="15"/>
        <v>0</v>
      </c>
      <c r="AG156" s="76"/>
      <c r="AH156" s="76"/>
      <c r="AI156" s="76"/>
      <c r="AJ156" s="76"/>
      <c r="AK156" s="76"/>
    </row>
    <row r="157" spans="1:37">
      <c r="A157" s="6"/>
      <c r="B157" s="36"/>
      <c r="C157" s="36"/>
      <c r="D157" s="36"/>
      <c r="E157" s="36">
        <f>_xlfn.IFNA(INDEX('Inputs - Allowed'!$B$8:$AH$250,MATCH('PCD non-delivery'!$A157,'Inputs - Allowed'!$A$8:$A$250,0),MATCH('PCD non-delivery'!E$6,'Inputs - Allowed'!$B$6:$AY$6,0)),0)</f>
        <v>0</v>
      </c>
      <c r="F157" s="36">
        <f>_xlfn.IFNA(INDEX('Inputs - Allowed'!$B$8:$AH$250,MATCH('PCD non-delivery'!$A157,'Inputs - Allowed'!$A$8:$A$250,0),MATCH('PCD non-delivery'!F$6,'Inputs - Allowed'!$B$6:$AY$6,0)),0)</f>
        <v>0</v>
      </c>
      <c r="G157" s="36">
        <f>_xlfn.IFNA(INDEX('Inputs - Allowed'!$B$8:$AH$250,MATCH('PCD non-delivery'!$A157,'Inputs - Allowed'!$A$8:$A$250,0),MATCH('PCD non-delivery'!G$6,'Inputs - Allowed'!$B$6:$AY$6,0)),0)</f>
        <v>0</v>
      </c>
      <c r="H157" s="36">
        <f>_xlfn.IFNA(INDEX('Inputs - Allowed'!$B$8:$AH$250,MATCH('PCD non-delivery'!$A157,'Inputs - Allowed'!$A$8:$A$250,0),MATCH('PCD non-delivery'!H$6,'Inputs - Allowed'!$B$6:$AY$6,0)),0)</f>
        <v>0</v>
      </c>
      <c r="I157" s="36">
        <f>_xlfn.IFNA(INDEX('Inputs - Allowed'!$B$8:$AH$250,MATCH('PCD non-delivery'!$A157,'Inputs - Allowed'!$A$8:$A$250,0),MATCH('PCD non-delivery'!I$6,'Inputs - Allowed'!$B$6:$AY$6,0)),0)</f>
        <v>0</v>
      </c>
      <c r="J157" s="65">
        <f>IF(I157="N",0,_xlfn.IFNA(INDEX('Inputs - Allowed'!$B$8:$AH$250,MATCH('PCD non-delivery'!$A157,'Inputs - Allowed'!$A$8:$A$250,0),MATCH('PCD non-delivery'!J$6,'Inputs - Allowed'!$B$6:$AY$6,0)),0))</f>
        <v>0</v>
      </c>
      <c r="K157" s="36">
        <f>_xlfn.IFNA(INDEX('Inputs - Actual'!$I$8:$O$158,MATCH($A157,'Inputs - Actual'!$A$8:$A$158,0),MATCH(K$6,'Inputs - Actual'!$I$6:$O$6,0))-INDEX('Inputs - Allowed'!$V$8:$AB$158,MATCH($A157,'Inputs - Allowed'!$A$8:$A$158,0),MATCH(K$6,'Inputs - Allowed'!$V$6:$AB$6,0)),0)</f>
        <v>0</v>
      </c>
      <c r="L157" s="59">
        <f>IF('Inputs - Allowed'!I157="Y", 0, IF(I157="Y",MIN(0,K157),MIN(0,K157*J157*10^-6)))</f>
        <v>0</v>
      </c>
      <c r="M157" s="116">
        <f>_xlfn.IFNA(INDEX('Inputs - Allowed'!$AI$8:$AT$250,MATCH('PCD non-delivery'!$A157,'Inputs - Allowed'!$A$8:$A$250,0),MATCH('PCD non-delivery'!M$6,'Inputs - Allowed'!$AI$6:$AT$6,0)),0)</f>
        <v>0</v>
      </c>
      <c r="N157" s="116">
        <f>_xlfn.IFNA(INDEX('Inputs - Allowed'!$AI$8:$AT$250,MATCH('PCD non-delivery'!$A157,'Inputs - Allowed'!$A$8:$A$250,0),MATCH('PCD non-delivery'!N$6,'Inputs - Allowed'!$AI$6:$AT$6,0)),0)</f>
        <v>0</v>
      </c>
      <c r="O157" s="116">
        <f>_xlfn.IFNA(INDEX('Inputs - Allowed'!$AI$8:$AT$250,MATCH('PCD non-delivery'!$A157,'Inputs - Allowed'!$A$8:$A$250,0),MATCH('PCD non-delivery'!O$6,'Inputs - Allowed'!$AI$6:$AT$6,0)),0)</f>
        <v>0</v>
      </c>
      <c r="P157" s="116">
        <f>_xlfn.IFNA(INDEX('Inputs - Allowed'!$AI$8:$AT$250,MATCH('PCD non-delivery'!$A157,'Inputs - Allowed'!$A$8:$A$250,0),MATCH('PCD non-delivery'!P$6,'Inputs - Allowed'!$AI$6:$AT$6,0)),0)</f>
        <v>0</v>
      </c>
      <c r="Q157" s="116">
        <f>_xlfn.IFNA(INDEX('Inputs - Allowed'!$AI$8:$AT$250,MATCH('PCD non-delivery'!$A157,'Inputs - Allowed'!$A$8:$A$250,0),MATCH('PCD non-delivery'!Q$6,'Inputs - Allowed'!$AI$6:$AT$6,0)),0)</f>
        <v>0</v>
      </c>
      <c r="R157" s="116">
        <f>_xlfn.IFNA(INDEX('Inputs - Allowed'!$AI$8:$AT$250,MATCH('PCD non-delivery'!$A157,'Inputs - Allowed'!$A$8:$A$250,0),MATCH('PCD non-delivery'!R$6,'Inputs - Allowed'!$AI$6:$AT$6,0)),0)</f>
        <v>0</v>
      </c>
      <c r="S157" s="116">
        <f>_xlfn.IFNA(INDEX('Inputs - Allowed'!$AI$8:$AT$250,MATCH('PCD non-delivery'!$A157,'Inputs - Allowed'!$A$8:$A$250,0),MATCH('PCD non-delivery'!S$6,'Inputs - Allowed'!$AI$6:$AT$6,0)),0)</f>
        <v>0</v>
      </c>
      <c r="T157" s="116">
        <f>_xlfn.IFNA(INDEX('Inputs - Allowed'!$AI$8:$AT$250,MATCH('PCD non-delivery'!$A157,'Inputs - Allowed'!$A$8:$A$250,0),MATCH('PCD non-delivery'!T$6,'Inputs - Allowed'!$AI$6:$AT$6,0)),0)</f>
        <v>0</v>
      </c>
      <c r="U157" s="116">
        <f>_xlfn.IFNA(INDEX('Inputs - Allowed'!$AI$8:$AT$250,MATCH('PCD non-delivery'!$A157,'Inputs - Allowed'!$A$8:$A$250,0),MATCH('PCD non-delivery'!U$6,'Inputs - Allowed'!$AI$6:$AT$6,0)),0)</f>
        <v>0</v>
      </c>
      <c r="V157" s="116">
        <f>_xlfn.IFNA(INDEX('Inputs - Allowed'!$AI$8:$AT$250,MATCH('PCD non-delivery'!$A157,'Inputs - Allowed'!$A$8:$A$250,0),MATCH('PCD non-delivery'!V$6,'Inputs - Allowed'!$AI$6:$AT$6,0)),0)</f>
        <v>0</v>
      </c>
      <c r="W157" s="116">
        <f>_xlfn.IFNA(INDEX('Inputs - Allowed'!$AI$8:$AT$250,MATCH('PCD non-delivery'!$A157,'Inputs - Allowed'!$A$8:$A$250,0),MATCH('PCD non-delivery'!W$6,'Inputs - Allowed'!$AI$6:$AT$6,0)),0)</f>
        <v>0</v>
      </c>
      <c r="X157" s="116">
        <f>_xlfn.IFNA(INDEX('Inputs - Allowed'!$AI$8:$AT$250,MATCH('PCD non-delivery'!$A157,'Inputs - Allowed'!$A$8:$A$250,0),MATCH('PCD non-delivery'!X$6,'Inputs - Allowed'!$AI$6:$AT$6,0)),0)</f>
        <v>0</v>
      </c>
      <c r="Z157" s="76"/>
      <c r="AA157" s="76"/>
      <c r="AB157" s="116">
        <f t="shared" si="11"/>
        <v>0</v>
      </c>
      <c r="AC157" s="116">
        <f t="shared" si="12"/>
        <v>0</v>
      </c>
      <c r="AD157" s="116">
        <f t="shared" si="13"/>
        <v>0</v>
      </c>
      <c r="AE157" s="116">
        <f t="shared" si="14"/>
        <v>0</v>
      </c>
      <c r="AF157" s="116">
        <f t="shared" si="15"/>
        <v>0</v>
      </c>
      <c r="AG157" s="76"/>
      <c r="AH157" s="76"/>
      <c r="AI157" s="76"/>
      <c r="AJ157" s="76"/>
      <c r="AK157" s="76"/>
    </row>
  </sheetData>
  <conditionalFormatting sqref="K5">
    <cfRule type="containsText" dxfId="28" priority="5" operator="containsText" text="Post Forecast">
      <formula>NOT(ISERROR(SEARCH("Post Forecast",K5)))</formula>
    </cfRule>
    <cfRule type="containsText" dxfId="27" priority="6" operator="containsText" text="Forecast">
      <formula>NOT(ISERROR(SEARCH("Forecast",K5)))</formula>
    </cfRule>
    <cfRule type="containsText" dxfId="26" priority="7" operator="containsText" text="Pre Fcst">
      <formula>NOT(ISERROR(SEARCH("Pre Fcst",K5)))</formula>
    </cfRule>
  </conditionalFormatting>
  <conditionalFormatting sqref="M5:X5 Z5:AK5">
    <cfRule type="containsText" dxfId="25" priority="2" operator="containsText" text="Post Forecast">
      <formula>NOT(ISERROR(SEARCH("Post Forecast",M5)))</formula>
    </cfRule>
    <cfRule type="containsText" dxfId="24" priority="3" operator="containsText" text="Forecast">
      <formula>NOT(ISERROR(SEARCH("Forecast",M5)))</formula>
    </cfRule>
    <cfRule type="containsText" dxfId="23" priority="4" operator="containsText" text="Pre Fcst">
      <formula>NOT(ISERROR(SEARCH("Pre Fcst",M5)))</formula>
    </cfRule>
  </conditionalFormatting>
  <conditionalFormatting sqref="AL8:AL10">
    <cfRule type="containsText" dxfId="22" priority="1" operator="containsText" text="FALSE">
      <formula>NOT(ISERROR(SEARCH("FALSE",AL8)))</formula>
    </cfRule>
  </conditionalFormatting>
  <pageMargins left="0.7" right="0.7" top="0.75" bottom="0.75" header="0.3" footer="0.3"/>
  <pageSetup paperSize="0" orientation="portrait" horizontalDpi="0" verticalDpi="0" copies="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B44ED-A48C-4CBF-897F-8134613A0AE0}">
  <sheetPr>
    <tabColor rgb="FFCCCCCE"/>
  </sheetPr>
  <dimension ref="A1:AK158"/>
  <sheetViews>
    <sheetView zoomScale="80" zoomScaleNormal="80" workbookViewId="0"/>
  </sheetViews>
  <sheetFormatPr defaultColWidth="8.7109375" defaultRowHeight="14.45"/>
  <cols>
    <col min="1" max="2" width="15.42578125" style="18" customWidth="1"/>
    <col min="3" max="3" width="22.7109375" style="18" bestFit="1" customWidth="1"/>
    <col min="4" max="4" width="31.5703125" style="18" customWidth="1"/>
    <col min="5" max="5" width="18.5703125" style="18" customWidth="1"/>
    <col min="6" max="6" width="15.42578125" style="18" customWidth="1"/>
    <col min="7" max="7" width="26.5703125" style="18" bestFit="1" customWidth="1"/>
    <col min="8" max="8" width="20.5703125" style="18" bestFit="1" customWidth="1"/>
    <col min="9" max="12" width="15.42578125" style="18" customWidth="1"/>
    <col min="13" max="13" width="9" style="18" bestFit="1" customWidth="1"/>
    <col min="14" max="14" width="10.28515625" style="18" customWidth="1"/>
    <col min="15" max="15" width="9" style="18" bestFit="1" customWidth="1"/>
    <col min="16" max="16" width="10.42578125" style="18" bestFit="1" customWidth="1"/>
    <col min="17" max="25" width="9" style="18" bestFit="1" customWidth="1"/>
    <col min="26" max="26" width="10.28515625" style="18" customWidth="1"/>
    <col min="27" max="27" width="9" style="18" bestFit="1" customWidth="1"/>
    <col min="28" max="28" width="10.42578125" style="18" bestFit="1" customWidth="1"/>
    <col min="29" max="36" width="9" style="18" bestFit="1" customWidth="1"/>
    <col min="37" max="37" width="15.42578125" style="18" customWidth="1"/>
    <col min="38" max="16384" width="8.7109375" style="18"/>
  </cols>
  <sheetData>
    <row r="1" spans="1:37" s="1" customFormat="1" ht="30.95">
      <c r="A1" s="126" t="e">
        <f ca="1">RIGHT(CELL("filename", A1), LEN(CELL("filename", A1)) - SEARCH("]", CELL("filename", A1)))</f>
        <v>#VALUE!</v>
      </c>
    </row>
    <row r="2" spans="1:37" s="14" customFormat="1">
      <c r="A2" s="23" t="s">
        <v>423</v>
      </c>
      <c r="B2" s="6"/>
      <c r="C2" s="6"/>
      <c r="D2" s="7"/>
      <c r="E2" s="7"/>
      <c r="F2" s="7"/>
      <c r="G2" s="7"/>
      <c r="H2" s="7"/>
      <c r="I2" s="9"/>
      <c r="J2" s="9"/>
      <c r="K2" s="9"/>
      <c r="L2" s="12"/>
      <c r="AK2" s="12"/>
    </row>
    <row r="3" spans="1:37" s="14" customFormat="1" ht="12.95">
      <c r="A3" s="6"/>
      <c r="B3" s="6"/>
      <c r="C3" s="6"/>
      <c r="D3" s="7"/>
      <c r="E3" s="7"/>
      <c r="F3" s="7"/>
      <c r="G3" s="7"/>
      <c r="H3" s="7"/>
      <c r="I3" s="15"/>
      <c r="J3" s="15"/>
      <c r="K3" s="15"/>
      <c r="L3" s="12"/>
      <c r="M3" s="25" t="s">
        <v>424</v>
      </c>
      <c r="Y3" s="25" t="s">
        <v>425</v>
      </c>
      <c r="AK3" s="12"/>
    </row>
    <row r="4" spans="1:37" s="14" customFormat="1" ht="12.95">
      <c r="A4" s="6" t="s">
        <v>298</v>
      </c>
      <c r="B4" s="36">
        <f>'Inputs - Allowed'!B4</f>
        <v>0</v>
      </c>
      <c r="C4" s="36"/>
      <c r="D4" s="7"/>
      <c r="E4" s="7"/>
      <c r="F4" s="7"/>
      <c r="G4" s="7"/>
      <c r="H4" s="7"/>
      <c r="I4" s="15"/>
      <c r="J4" s="15"/>
      <c r="K4" s="15"/>
      <c r="L4" s="12"/>
      <c r="M4" s="13">
        <v>45382</v>
      </c>
      <c r="N4" s="13">
        <v>45747</v>
      </c>
      <c r="O4" s="13">
        <v>46112</v>
      </c>
      <c r="P4" s="13">
        <v>46477</v>
      </c>
      <c r="Q4" s="13">
        <v>46843</v>
      </c>
      <c r="R4" s="13">
        <v>47208</v>
      </c>
      <c r="S4" s="13">
        <v>47573</v>
      </c>
      <c r="T4" s="13">
        <v>47938</v>
      </c>
      <c r="U4" s="13">
        <v>48304</v>
      </c>
      <c r="V4" s="13">
        <v>48669</v>
      </c>
      <c r="W4" s="13">
        <v>49034</v>
      </c>
      <c r="X4" s="13">
        <v>49399</v>
      </c>
      <c r="Y4" s="13">
        <v>45382</v>
      </c>
      <c r="Z4" s="13">
        <v>45747</v>
      </c>
      <c r="AA4" s="13">
        <v>46112</v>
      </c>
      <c r="AB4" s="13">
        <v>46477</v>
      </c>
      <c r="AC4" s="13">
        <v>46843</v>
      </c>
      <c r="AD4" s="13">
        <v>47208</v>
      </c>
      <c r="AE4" s="13">
        <v>47573</v>
      </c>
      <c r="AF4" s="13">
        <v>47938</v>
      </c>
      <c r="AG4" s="13">
        <v>48304</v>
      </c>
      <c r="AH4" s="13">
        <v>48669</v>
      </c>
      <c r="AI4" s="13">
        <v>49034</v>
      </c>
      <c r="AJ4" s="13">
        <v>49399</v>
      </c>
      <c r="AK4" s="12"/>
    </row>
    <row r="5" spans="1:37" s="14" customFormat="1" ht="12.95">
      <c r="A5" s="6"/>
      <c r="B5" s="6"/>
      <c r="C5" s="6"/>
      <c r="D5" s="7"/>
      <c r="E5" s="7"/>
      <c r="F5" s="7"/>
      <c r="G5" s="7"/>
      <c r="H5" s="7"/>
      <c r="I5" s="15"/>
      <c r="J5" s="15"/>
      <c r="K5" s="15"/>
      <c r="L5" s="12"/>
      <c r="M5" s="19" t="s">
        <v>300</v>
      </c>
      <c r="N5" s="19" t="s">
        <v>300</v>
      </c>
      <c r="O5" s="20" t="s">
        <v>301</v>
      </c>
      <c r="P5" s="20" t="s">
        <v>301</v>
      </c>
      <c r="Q5" s="20" t="s">
        <v>301</v>
      </c>
      <c r="R5" s="20" t="s">
        <v>301</v>
      </c>
      <c r="S5" s="20" t="s">
        <v>301</v>
      </c>
      <c r="T5" s="21" t="s">
        <v>302</v>
      </c>
      <c r="U5" s="21" t="s">
        <v>302</v>
      </c>
      <c r="V5" s="21" t="s">
        <v>302</v>
      </c>
      <c r="W5" s="21" t="s">
        <v>302</v>
      </c>
      <c r="X5" s="21" t="s">
        <v>302</v>
      </c>
      <c r="Y5" s="19" t="s">
        <v>300</v>
      </c>
      <c r="Z5" s="19" t="s">
        <v>300</v>
      </c>
      <c r="AA5" s="20" t="s">
        <v>301</v>
      </c>
      <c r="AB5" s="20" t="s">
        <v>301</v>
      </c>
      <c r="AC5" s="20" t="s">
        <v>301</v>
      </c>
      <c r="AD5" s="20" t="s">
        <v>301</v>
      </c>
      <c r="AE5" s="20" t="s">
        <v>301</v>
      </c>
      <c r="AF5" s="21" t="s">
        <v>302</v>
      </c>
      <c r="AG5" s="21" t="s">
        <v>302</v>
      </c>
      <c r="AH5" s="21" t="s">
        <v>302</v>
      </c>
      <c r="AI5" s="21" t="s">
        <v>302</v>
      </c>
      <c r="AJ5" s="21" t="s">
        <v>302</v>
      </c>
      <c r="AK5" s="12"/>
    </row>
    <row r="6" spans="1:37" s="27" customFormat="1" ht="51.95">
      <c r="A6" s="24"/>
      <c r="B6" s="28" t="s">
        <v>112</v>
      </c>
      <c r="C6" s="28" t="str">
        <f>'Inputs - Allowed'!C6</f>
        <v>PCD area</v>
      </c>
      <c r="D6" s="28" t="s">
        <v>117</v>
      </c>
      <c r="E6" s="28" t="s">
        <v>119</v>
      </c>
      <c r="F6" s="28" t="s">
        <v>121</v>
      </c>
      <c r="G6" s="28" t="s">
        <v>124</v>
      </c>
      <c r="H6" s="28" t="s">
        <v>127</v>
      </c>
      <c r="I6" s="29" t="s">
        <v>130</v>
      </c>
      <c r="J6" s="29" t="s">
        <v>132</v>
      </c>
      <c r="K6" s="29" t="s">
        <v>143</v>
      </c>
      <c r="L6" s="28" t="s">
        <v>149</v>
      </c>
      <c r="M6" s="17">
        <v>1</v>
      </c>
      <c r="N6" s="17">
        <v>2</v>
      </c>
      <c r="O6" s="17">
        <v>3</v>
      </c>
      <c r="P6" s="17">
        <v>4</v>
      </c>
      <c r="Q6" s="17">
        <v>5</v>
      </c>
      <c r="R6" s="17">
        <v>6</v>
      </c>
      <c r="S6" s="17">
        <v>7</v>
      </c>
      <c r="T6" s="17">
        <v>8</v>
      </c>
      <c r="U6" s="17">
        <v>9</v>
      </c>
      <c r="V6" s="17">
        <v>10</v>
      </c>
      <c r="W6" s="17">
        <v>11</v>
      </c>
      <c r="X6" s="17">
        <v>12</v>
      </c>
      <c r="Y6" s="17">
        <v>1</v>
      </c>
      <c r="Z6" s="17">
        <v>2</v>
      </c>
      <c r="AA6" s="17">
        <v>3</v>
      </c>
      <c r="AB6" s="17">
        <v>4</v>
      </c>
      <c r="AC6" s="17">
        <v>5</v>
      </c>
      <c r="AD6" s="17">
        <v>6</v>
      </c>
      <c r="AE6" s="17">
        <v>7</v>
      </c>
      <c r="AF6" s="17">
        <v>8</v>
      </c>
      <c r="AG6" s="17">
        <v>9</v>
      </c>
      <c r="AH6" s="17">
        <v>10</v>
      </c>
      <c r="AI6" s="17">
        <v>11</v>
      </c>
      <c r="AJ6" s="17">
        <v>12</v>
      </c>
      <c r="AK6" s="28" t="s">
        <v>426</v>
      </c>
    </row>
    <row r="7" spans="1:37" s="27" customFormat="1" ht="12.95">
      <c r="A7" s="24" t="s">
        <v>111</v>
      </c>
      <c r="B7" s="28"/>
      <c r="C7" s="28"/>
      <c r="D7" s="28"/>
      <c r="E7" s="28"/>
      <c r="F7" s="28"/>
      <c r="G7" s="28"/>
      <c r="H7" s="28"/>
      <c r="I7" s="29" t="s">
        <v>313</v>
      </c>
      <c r="J7" s="29" t="s">
        <v>314</v>
      </c>
      <c r="K7" s="29" t="s">
        <v>313</v>
      </c>
      <c r="L7" s="28" t="s">
        <v>153</v>
      </c>
      <c r="M7" s="28" t="s">
        <v>316</v>
      </c>
      <c r="N7" s="28" t="s">
        <v>316</v>
      </c>
      <c r="O7" s="28" t="s">
        <v>316</v>
      </c>
      <c r="P7" s="28" t="s">
        <v>316</v>
      </c>
      <c r="Q7" s="28" t="s">
        <v>316</v>
      </c>
      <c r="R7" s="28" t="s">
        <v>316</v>
      </c>
      <c r="S7" s="28" t="s">
        <v>316</v>
      </c>
      <c r="T7" s="28" t="s">
        <v>316</v>
      </c>
      <c r="U7" s="28" t="s">
        <v>316</v>
      </c>
      <c r="V7" s="28" t="s">
        <v>316</v>
      </c>
      <c r="W7" s="28" t="s">
        <v>316</v>
      </c>
      <c r="X7" s="28" t="s">
        <v>316</v>
      </c>
      <c r="Y7" s="28" t="s">
        <v>368</v>
      </c>
      <c r="Z7" s="28" t="s">
        <v>368</v>
      </c>
      <c r="AA7" s="28" t="s">
        <v>368</v>
      </c>
      <c r="AB7" s="28" t="s">
        <v>368</v>
      </c>
      <c r="AC7" s="28" t="s">
        <v>368</v>
      </c>
      <c r="AD7" s="28" t="s">
        <v>368</v>
      </c>
      <c r="AE7" s="28" t="s">
        <v>368</v>
      </c>
      <c r="AF7" s="28" t="s">
        <v>368</v>
      </c>
      <c r="AG7" s="28" t="s">
        <v>368</v>
      </c>
      <c r="AH7" s="28" t="s">
        <v>368</v>
      </c>
      <c r="AI7" s="28" t="s">
        <v>368</v>
      </c>
      <c r="AJ7" s="28" t="s">
        <v>368</v>
      </c>
      <c r="AK7" s="28" t="s">
        <v>368</v>
      </c>
    </row>
    <row r="8" spans="1:37" s="32" customFormat="1">
      <c r="A8" s="33" t="str" cm="1">
        <f t="array" ref="A8:D11">_xlfn._xlws.FILTER('Inputs - Allowed'!A8:D158,'Inputs - Allowed'!AX8:AX158,"")</f>
        <v>Example</v>
      </c>
      <c r="B8" s="34" t="str">
        <v>PCDB1</v>
      </c>
      <c r="C8" s="34">
        <v>0</v>
      </c>
      <c r="D8" s="34" t="str">
        <v>Mains renewals</v>
      </c>
      <c r="E8" s="35" t="str">
        <f>_xlfn.IFNA(INDEX('Inputs - Allowed'!$B$8:$AY$158,MATCH($A8,'Inputs - Allowed'!$A$8:$A$158,0),MATCH('TI - Underperformance'!E$6,'Inputs - Allowed'!$B$6:$AY$6,0)),0)</f>
        <v>Base</v>
      </c>
      <c r="F8" s="35" t="str">
        <f>_xlfn.IFNA(INDEX('Inputs - Allowed'!$B$8:$AY$158,MATCH($A8,'Inputs - Allowed'!$A$8:$A$158,0),MATCH('TI - Underperformance'!F$6,'Inputs - Allowed'!$B$6:$AY$6,0)),0)</f>
        <v>WR</v>
      </c>
      <c r="G8" s="35" t="str">
        <f>_xlfn.IFNA(INDEX('Inputs - Allowed'!$B$8:$AY$158,MATCH($A8,'Inputs - Allowed'!$A$8:$A$158,0),MATCH('TI - Underperformance'!G$6,'Inputs - Allowed'!$B$6:$AY$6,0)),0)</f>
        <v>Base</v>
      </c>
      <c r="H8" s="35" t="str">
        <f>_xlfn.IFNA(INDEX('Inputs - Allowed'!$B$8:$AY$158,MATCH($A8,'Inputs - Allowed'!$A$8:$A$158,0),MATCH('TI - Underperformance'!H$6,'Inputs - Allowed'!$B$6:$AY$6,0)),0)</f>
        <v>Non-Delivery Mechanism</v>
      </c>
      <c r="I8" s="35" t="str">
        <f>_xlfn.IFNA(INDEX('Inputs - Allowed'!$B$8:$AY$158,MATCH($A8,'Inputs - Allowed'!$A$8:$A$158,0),MATCH('TI - Underperformance'!I$6,'Inputs - Allowed'!$B$6:$AY$6,0)),0)</f>
        <v>Y</v>
      </c>
      <c r="J8" s="35" t="str">
        <f>_xlfn.IFNA(INDEX('Inputs - Allowed'!$B$8:$AY$158,MATCH($A8,'Inputs - Allowed'!$A$8:$A$158,0),MATCH('TI - Underperformance'!J$6,'Inputs - Allowed'!$B$6:$AY$6,0)),0)</f>
        <v>Yearly</v>
      </c>
      <c r="K8" s="35" t="str">
        <f>_xlfn.IFNA(INDEX('Inputs - Allowed'!$B$8:$AY$158,MATCH($A8,'Inputs - Allowed'!$A$8:$A$158,0),MATCH('TI - Underperformance'!K$6,'Inputs - Allowed'!$B$6:$AY$6,0)),0)</f>
        <v>N</v>
      </c>
      <c r="L8" s="35">
        <f>_xlfn.IFNA(INDEX('Inputs - Allowed'!$B$8:$AY$158,MATCH($A8,'Inputs - Allowed'!$A$8:$A$158,0),MATCH('TI - Underperformance'!L$6,'Inputs - Allowed'!$B$6:$AY$6,0)),0)</f>
        <v>10.37</v>
      </c>
      <c r="M8" s="75"/>
      <c r="N8" s="75"/>
      <c r="O8" s="35" cm="1">
        <f t="array" ref="O8">IF($K8=0,0,_xlfn.IFS($K8 = "n",_xlfn.IFNA(INDEX('Inputs - Actual'!$B$8:$V$200, MATCH($A8, 'Inputs - Actual'!$A$8:$A$200, 0), MATCH(O$6, 'Inputs - Actual'!$B$6:$V$6, 0)) - INDEX('Inputs - Allowed'!$B$8:$AY$158, MATCH($A8, 'Inputs - Allowed'!$A$8:$A$158, 0), MATCH(O$6, 'Inputs - Allowed'!$B$6:$AY$6, 0)),0),$K8 = "y",_xlfn.IFNA(INDEX('Inputs - Actual'!$B$8:$V$200, MATCH($A8, 'Inputs - Actual'!$A$8:$A$200, 0), MATCH(O$6, 'Inputs - Actual'!$B$6:$V$6, 0)) -INDEX('Inputs - Allowed'!$B$8:$AY$158, MATCH($A8, 'Inputs - Allowed'!$A$8:$A$158, 0), MATCH(N$6, 'Inputs - Allowed'!$B$6:$AY$6, 0)),0)))</f>
        <v>-8010</v>
      </c>
      <c r="P8" s="35" cm="1">
        <f t="array" ref="P8">IF($K8=0,0,_xlfn.IFS($K8 = "n",_xlfn.IFNA(INDEX('Inputs - Actual'!$B$8:$V$200, MATCH($A8, 'Inputs - Actual'!$A$8:$A$200, 0), MATCH(P$6, 'Inputs - Actual'!$B$6:$V$6, 0)) - INDEX('Inputs - Allowed'!$B$8:$AY$158, MATCH($A8, 'Inputs - Allowed'!$A$8:$A$158, 0), MATCH(P$6, 'Inputs - Allowed'!$B$6:$AY$6, 0)),0),$K8 = "y",_xlfn.IFNA(INDEX('Inputs - Actual'!$B$8:$V$200, MATCH($A8, 'Inputs - Actual'!$A$8:$A$200, 0), MATCH(P$6, 'Inputs - Actual'!$B$6:$V$6, 0)) -INDEX('Inputs - Allowed'!$B$8:$AY$158, MATCH($A8, 'Inputs - Allowed'!$A$8:$A$158, 0), MATCH(O$6, 'Inputs - Allowed'!$B$6:$AY$6, 0)),0)))</f>
        <v>-16040</v>
      </c>
      <c r="Q8" s="35" cm="1">
        <f t="array" ref="Q8">IF($K8=0,0,_xlfn.IFS($K8 = "n",_xlfn.IFNA(INDEX('Inputs - Actual'!$B$8:$V$200, MATCH($A8, 'Inputs - Actual'!$A$8:$A$200, 0), MATCH(Q$6, 'Inputs - Actual'!$B$6:$V$6, 0)) - INDEX('Inputs - Allowed'!$B$8:$AY$158, MATCH($A8, 'Inputs - Allowed'!$A$8:$A$158, 0), MATCH(Q$6, 'Inputs - Allowed'!$B$6:$AY$6, 0)),0),$K8 = "y",_xlfn.IFNA(INDEX('Inputs - Actual'!$B$8:$V$200, MATCH($A8, 'Inputs - Actual'!$A$8:$A$200, 0), MATCH(Q$6, 'Inputs - Actual'!$B$6:$V$6, 0)) -INDEX('Inputs - Allowed'!$B$8:$AY$158, MATCH($A8, 'Inputs - Allowed'!$A$8:$A$158, 0), MATCH(P$6, 'Inputs - Allowed'!$B$6:$AY$6, 0)),0)))</f>
        <v>-24070</v>
      </c>
      <c r="R8" s="35" cm="1">
        <f t="array" ref="R8">IF($K8=0,0,_xlfn.IFS($K8 = "n",_xlfn.IFNA(INDEX('Inputs - Actual'!$B$8:$V$200, MATCH($A8, 'Inputs - Actual'!$A$8:$A$200, 0), MATCH(R$6, 'Inputs - Actual'!$B$6:$V$6, 0)) - INDEX('Inputs - Allowed'!$B$8:$AY$158, MATCH($A8, 'Inputs - Allowed'!$A$8:$A$158, 0), MATCH(R$6, 'Inputs - Allowed'!$B$6:$AY$6, 0)),0),$K8 = "y",_xlfn.IFNA(INDEX('Inputs - Actual'!$B$8:$V$200, MATCH($A8, 'Inputs - Actual'!$A$8:$A$200, 0), MATCH(R$6, 'Inputs - Actual'!$B$6:$V$6, 0)) -INDEX('Inputs - Allowed'!$B$8:$AY$158, MATCH($A8, 'Inputs - Allowed'!$A$8:$A$158, 0), MATCH(Q$6, 'Inputs - Allowed'!$B$6:$AY$6, 0)),0)))</f>
        <v>-32110</v>
      </c>
      <c r="S8" s="35" cm="1">
        <f t="array" ref="S8">IF($K8=0,0,_xlfn.IFS($K8 = "n",_xlfn.IFNA(INDEX('Inputs - Actual'!$B$8:$V$200, MATCH($A8, 'Inputs - Actual'!$A$8:$A$200, 0), MATCH(S$6, 'Inputs - Actual'!$B$6:$V$6, 0)) - INDEX('Inputs - Allowed'!$B$8:$AY$158, MATCH($A8, 'Inputs - Allowed'!$A$8:$A$158, 0), MATCH(S$6, 'Inputs - Allowed'!$B$6:$AY$6, 0)),0),$K8 = "y",_xlfn.IFNA(INDEX('Inputs - Actual'!$B$8:$V$200, MATCH($A8, 'Inputs - Actual'!$A$8:$A$200, 0), MATCH(S$6, 'Inputs - Actual'!$B$6:$V$6, 0)) -INDEX('Inputs - Allowed'!$B$8:$AY$158, MATCH($A8, 'Inputs - Allowed'!$A$8:$A$158, 0), MATCH(R$6, 'Inputs - Allowed'!$B$6:$AY$6, 0)),0)))</f>
        <v>-40160</v>
      </c>
      <c r="T8" s="35" cm="1">
        <f t="array" ref="T8">IF($K8=0,0,_xlfn.IFS($K8 = "n",_xlfn.IFNA(INDEX('Inputs - Actual'!$B$8:$V$200, MATCH($A8, 'Inputs - Actual'!$A$8:$A$200, 0), MATCH(T$6, 'Inputs - Actual'!$B$6:$V$6, 0)) - INDEX('Inputs - Allowed'!$B$8:$AY$158, MATCH($A8, 'Inputs - Allowed'!$A$8:$A$158, 0), MATCH(T$6, 'Inputs - Allowed'!$B$6:$AY$6, 0)),0),$K8 = "y",_xlfn.IFNA(INDEX('Inputs - Actual'!$B$8:$V$200, MATCH($A8, 'Inputs - Actual'!$A$8:$A$200, 0), MATCH(T$6, 'Inputs - Actual'!$B$6:$V$6, 0)) -INDEX('Inputs - Allowed'!$B$8:$AY$158, MATCH($A8, 'Inputs - Allowed'!$A$8:$A$158, 0), MATCH(S$6, 'Inputs - Allowed'!$B$6:$AY$6, 0)),0)))</f>
        <v>0</v>
      </c>
      <c r="U8" s="35" cm="1">
        <f t="array" ref="U8">IF($K8=0,0,_xlfn.IFS($K8 = "n",_xlfn.IFNA(INDEX('Inputs - Actual'!$B$8:$V$200, MATCH($A8, 'Inputs - Actual'!$A$8:$A$200, 0), MATCH(U$6, 'Inputs - Actual'!$B$6:$V$6, 0)) - INDEX('Inputs - Allowed'!$B$8:$AY$158, MATCH($A8, 'Inputs - Allowed'!$A$8:$A$158, 0), MATCH(U$6, 'Inputs - Allowed'!$B$6:$AY$6, 0)),0),$K8 = "y",_xlfn.IFNA(INDEX('Inputs - Actual'!$B$8:$V$200, MATCH($A8, 'Inputs - Actual'!$A$8:$A$200, 0), MATCH(U$6, 'Inputs - Actual'!$B$6:$V$6, 0)) -INDEX('Inputs - Allowed'!$B$8:$AY$158, MATCH($A8, 'Inputs - Allowed'!$A$8:$A$158, 0), MATCH(T$6, 'Inputs - Allowed'!$B$6:$AY$6, 0)),0)))</f>
        <v>0</v>
      </c>
      <c r="V8" s="35" cm="1">
        <f t="array" ref="V8">IF($K8=0,0,_xlfn.IFS($K8 = "n",_xlfn.IFNA(INDEX('Inputs - Actual'!$B$8:$V$200, MATCH($A8, 'Inputs - Actual'!$A$8:$A$200, 0), MATCH(V$6, 'Inputs - Actual'!$B$6:$V$6, 0)) - INDEX('Inputs - Allowed'!$B$8:$AY$158, MATCH($A8, 'Inputs - Allowed'!$A$8:$A$158, 0), MATCH(V$6, 'Inputs - Allowed'!$B$6:$AY$6, 0)),0),$K8 = "y",_xlfn.IFNA(INDEX('Inputs - Actual'!$B$8:$V$200, MATCH($A8, 'Inputs - Actual'!$A$8:$A$200, 0), MATCH(V$6, 'Inputs - Actual'!$B$6:$V$6, 0)) -INDEX('Inputs - Allowed'!$B$8:$AY$158, MATCH($A8, 'Inputs - Allowed'!$A$8:$A$158, 0), MATCH(U$6, 'Inputs - Allowed'!$B$6:$AY$6, 0)),0)))</f>
        <v>0</v>
      </c>
      <c r="W8" s="35" cm="1">
        <f t="array" ref="W8">IF($K8=0,0,_xlfn.IFS($K8 = "n",_xlfn.IFNA(INDEX('Inputs - Actual'!$B$8:$V$200, MATCH($A8, 'Inputs - Actual'!$A$8:$A$200, 0), MATCH(W$6, 'Inputs - Actual'!$B$6:$V$6, 0)) - INDEX('Inputs - Allowed'!$B$8:$AY$158, MATCH($A8, 'Inputs - Allowed'!$A$8:$A$158, 0), MATCH(W$6, 'Inputs - Allowed'!$B$6:$AY$6, 0)),0),$K8 = "y",_xlfn.IFNA(INDEX('Inputs - Actual'!$B$8:$V$200, MATCH($A8, 'Inputs - Actual'!$A$8:$A$200, 0), MATCH(W$6, 'Inputs - Actual'!$B$6:$V$6, 0)) -INDEX('Inputs - Allowed'!$B$8:$AY$158, MATCH($A8, 'Inputs - Allowed'!$A$8:$A$158, 0), MATCH(V$6, 'Inputs - Allowed'!$B$6:$AY$6, 0)),0)))</f>
        <v>0</v>
      </c>
      <c r="X8" s="35" cm="1">
        <f t="array" ref="X8">IF($K8=0,0,_xlfn.IFS($K8 = "n",_xlfn.IFNA(INDEX('Inputs - Actual'!$B$8:$V$200, MATCH($A8, 'Inputs - Actual'!$A$8:$A$200, 0), MATCH(X$6, 'Inputs - Actual'!$B$6:$V$6, 0)) - INDEX('Inputs - Allowed'!$B$8:$AY$158, MATCH($A8, 'Inputs - Allowed'!$A$8:$A$158, 0), MATCH(X$6, 'Inputs - Allowed'!$B$6:$AY$6, 0)),0),$K8 = "y",_xlfn.IFNA(INDEX('Inputs - Actual'!$B$8:$V$200, MATCH($A8, 'Inputs - Actual'!$A$8:$A$200, 0), MATCH(X$6, 'Inputs - Actual'!$B$6:$V$6, 0)) -INDEX('Inputs - Allowed'!$B$8:$AY$158, MATCH($A8, 'Inputs - Allowed'!$A$8:$A$158, 0), MATCH(W$6, 'Inputs - Allowed'!$B$6:$AY$6, 0)),0)))</f>
        <v>0</v>
      </c>
      <c r="Y8" s="75"/>
      <c r="Z8" s="75"/>
      <c r="AA8" s="35">
        <f>IF(O8&lt;0,O8*$L8,0)*10^-6</f>
        <v>-8.306369999999999E-2</v>
      </c>
      <c r="AB8" s="35">
        <f t="shared" ref="AB8:AJ8" si="0">IF(P8&lt;0,P8*$L8,0)*10^-6</f>
        <v>-0.16633479999999998</v>
      </c>
      <c r="AC8" s="35">
        <f>IF(Q8&lt;0,Q8*$L8,0)*10^-6</f>
        <v>-0.24960589999999999</v>
      </c>
      <c r="AD8" s="35">
        <f t="shared" si="0"/>
        <v>-0.33298069999999996</v>
      </c>
      <c r="AE8" s="35">
        <f t="shared" si="0"/>
        <v>-0.41645919999999992</v>
      </c>
      <c r="AF8" s="35">
        <f t="shared" si="0"/>
        <v>0</v>
      </c>
      <c r="AG8" s="35">
        <f t="shared" si="0"/>
        <v>0</v>
      </c>
      <c r="AH8" s="35">
        <f t="shared" si="0"/>
        <v>0</v>
      </c>
      <c r="AI8" s="35">
        <f t="shared" si="0"/>
        <v>0</v>
      </c>
      <c r="AJ8" s="35">
        <f t="shared" si="0"/>
        <v>0</v>
      </c>
      <c r="AK8" s="35">
        <f>SUM(Y8:AJ8)</f>
        <v>-1.2484442999999998</v>
      </c>
    </row>
    <row r="9" spans="1:37" s="14" customFormat="1" ht="12.95">
      <c r="A9" s="6">
        <v>9</v>
      </c>
      <c r="B9" s="36" t="str">
        <v>PCDW11a</v>
      </c>
      <c r="C9" s="36" t="str">
        <v>Supply</v>
      </c>
      <c r="D9" s="36" t="str">
        <v>WAFU Benefit [Total]</v>
      </c>
      <c r="E9" s="36" t="str">
        <f>_xlfn.IFNA(INDEX('Inputs - Allowed'!$B$8:$AY$158,MATCH($A9,'Inputs - Allowed'!$A$8:$A$158,0),MATCH('TI - Underperformance'!E$6,'Inputs - Allowed'!$B$6:$AY$6,0)),0)</f>
        <v>Enhancement</v>
      </c>
      <c r="F9" s="36" t="str">
        <f>_xlfn.IFNA(INDEX('Inputs - Allowed'!$B$8:$AY$158,MATCH($A9,'Inputs - Allowed'!$A$8:$A$158,0),MATCH('TI - Underperformance'!F$6,'Inputs - Allowed'!$B$6:$AY$6,0)),0)</f>
        <v>WWN+</v>
      </c>
      <c r="G9" s="36" t="str">
        <f>_xlfn.IFNA(INDEX('Inputs - Allowed'!$B$8:$AY$158,MATCH($A9,'Inputs - Allowed'!$A$8:$A$158,0),MATCH('TI - Underperformance'!G$6,'Inputs - Allowed'!$B$6:$AY$6,0)),0)</f>
        <v>Standard Enhancement (40:40)</v>
      </c>
      <c r="H9" s="36" t="str">
        <f>_xlfn.IFNA(INDEX('Inputs - Allowed'!$B$8:$AY$158,MATCH($A9,'Inputs - Allowed'!$A$8:$A$158,0),MATCH('TI - Underperformance'!H$6,'Inputs - Allowed'!$B$6:$AY$6,0)),0)</f>
        <v>Delivery Mechanism</v>
      </c>
      <c r="I9" s="36" t="str">
        <f>_xlfn.IFNA(INDEX('Inputs - Allowed'!$B$8:$AY$158,MATCH($A9,'Inputs - Allowed'!$A$8:$A$158,0),MATCH('TI - Underperformance'!I$6,'Inputs - Allowed'!$B$6:$AY$6,0)),0)</f>
        <v>Y</v>
      </c>
      <c r="J9" s="36" t="str">
        <f>_xlfn.IFNA(INDEX('Inputs - Allowed'!$B$8:$AY$158,MATCH($A9,'Inputs - Allowed'!$A$8:$A$158,0),MATCH('TI - Underperformance'!J$6,'Inputs - Allowed'!$B$6:$AY$6,0)),0)</f>
        <v>Yearly</v>
      </c>
      <c r="K9" s="36" t="str">
        <f>_xlfn.IFNA(INDEX('Inputs - Allowed'!$B$8:$AY$158,MATCH($A9,'Inputs - Allowed'!$A$8:$A$158,0),MATCH('TI - Underperformance'!K$6,'Inputs - Allowed'!$B$6:$AY$6,0)),0)</f>
        <v>N</v>
      </c>
      <c r="L9" s="36">
        <f>_xlfn.IFNA(INDEX('Inputs - Allowed'!$B$8:$AY$158,MATCH($A9,'Inputs - Allowed'!$A$8:$A$158,0),MATCH('TI - Underperformance'!L$6,'Inputs - Allowed'!$B$6:$AY$6,0)),0)</f>
        <v>219000</v>
      </c>
      <c r="M9" s="76"/>
      <c r="N9" s="76"/>
      <c r="O9" s="116" cm="1">
        <f t="array" ref="O9">IF($K9=0,0,_xlfn.IFS($K9 = "n",_xlfn.IFNA(INDEX('Inputs - Actual'!$B$8:$V$200, MATCH($A9, 'Inputs - Actual'!$A$8:$A$200, 0), MATCH(O$6, 'Inputs - Actual'!$B$6:$V$6, 0)) - INDEX('Inputs - Allowed'!$B$8:$AY$158, MATCH($A9, 'Inputs - Allowed'!$A$8:$A$158, 0), MATCH(O$6, 'Inputs - Allowed'!$B$6:$AY$6, 0)),0),$K9 = "y",_xlfn.IFNA(INDEX('Inputs - Actual'!$B$8:$V$200, MATCH($A9, 'Inputs - Actual'!$A$8:$A$200, 0), MATCH(O$6, 'Inputs - Actual'!$B$6:$V$6, 0)) -INDEX('Inputs - Allowed'!$B$8:$AY$158, MATCH($A9, 'Inputs - Allowed'!$A$8:$A$158, 0), MATCH(N$6, 'Inputs - Allowed'!$B$6:$AY$6, 0)),0)))</f>
        <v>0</v>
      </c>
      <c r="P9" s="116" cm="1">
        <f t="array" ref="P9">IF($K9=0,0,_xlfn.IFS($K9 = "n",_xlfn.IFNA(INDEX('Inputs - Actual'!$B$8:$V$200, MATCH($A9, 'Inputs - Actual'!$A$8:$A$200, 0), MATCH(P$6, 'Inputs - Actual'!$B$6:$V$6, 0)) - INDEX('Inputs - Allowed'!$B$8:$AY$158, MATCH($A9, 'Inputs - Allowed'!$A$8:$A$158, 0), MATCH(P$6, 'Inputs - Allowed'!$B$6:$AY$6, 0)),0),$K9 = "y",_xlfn.IFNA(INDEX('Inputs - Actual'!$B$8:$V$200, MATCH($A9, 'Inputs - Actual'!$A$8:$A$200, 0), MATCH(P$6, 'Inputs - Actual'!$B$6:$V$6, 0)) -INDEX('Inputs - Allowed'!$B$8:$AY$158, MATCH($A9, 'Inputs - Allowed'!$A$8:$A$158, 0), MATCH(O$6, 'Inputs - Allowed'!$B$6:$AY$6, 0)),0)))</f>
        <v>0</v>
      </c>
      <c r="Q9" s="116" cm="1">
        <f t="array" ref="Q9">IF($K9=0,0,_xlfn.IFS($K9 = "n",_xlfn.IFNA(INDEX('Inputs - Actual'!$B$8:$V$200, MATCH($A9, 'Inputs - Actual'!$A$8:$A$200, 0), MATCH(Q$6, 'Inputs - Actual'!$B$6:$V$6, 0)) - INDEX('Inputs - Allowed'!$B$8:$AY$158, MATCH($A9, 'Inputs - Allowed'!$A$8:$A$158, 0), MATCH(Q$6, 'Inputs - Allowed'!$B$6:$AY$6, 0)),0),$K9 = "y",_xlfn.IFNA(INDEX('Inputs - Actual'!$B$8:$V$200, MATCH($A9, 'Inputs - Actual'!$A$8:$A$200, 0), MATCH(Q$6, 'Inputs - Actual'!$B$6:$V$6, 0)) -INDEX('Inputs - Allowed'!$B$8:$AY$158, MATCH($A9, 'Inputs - Allowed'!$A$8:$A$158, 0), MATCH(P$6, 'Inputs - Allowed'!$B$6:$AY$6, 0)),0)))</f>
        <v>-10</v>
      </c>
      <c r="R9" s="116" cm="1">
        <f t="array" ref="R9">IF($K9=0,0,_xlfn.IFS($K9 = "n",_xlfn.IFNA(INDEX('Inputs - Actual'!$B$8:$V$200, MATCH($A9, 'Inputs - Actual'!$A$8:$A$200, 0), MATCH(R$6, 'Inputs - Actual'!$B$6:$V$6, 0)) - INDEX('Inputs - Allowed'!$B$8:$AY$158, MATCH($A9, 'Inputs - Allowed'!$A$8:$A$158, 0), MATCH(R$6, 'Inputs - Allowed'!$B$6:$AY$6, 0)),0),$K9 = "y",_xlfn.IFNA(INDEX('Inputs - Actual'!$B$8:$V$200, MATCH($A9, 'Inputs - Actual'!$A$8:$A$200, 0), MATCH(R$6, 'Inputs - Actual'!$B$6:$V$6, 0)) -INDEX('Inputs - Allowed'!$B$8:$AY$158, MATCH($A9, 'Inputs - Allowed'!$A$8:$A$158, 0), MATCH(Q$6, 'Inputs - Allowed'!$B$6:$AY$6, 0)),0)))</f>
        <v>-10</v>
      </c>
      <c r="S9" s="116" cm="1">
        <f t="array" ref="S9">IF($K9=0,0,_xlfn.IFS($K9 = "n",_xlfn.IFNA(INDEX('Inputs - Actual'!$B$8:$V$200, MATCH($A9, 'Inputs - Actual'!$A$8:$A$200, 0), MATCH(S$6, 'Inputs - Actual'!$B$6:$V$6, 0)) - INDEX('Inputs - Allowed'!$B$8:$AY$158, MATCH($A9, 'Inputs - Allowed'!$A$8:$A$158, 0), MATCH(S$6, 'Inputs - Allowed'!$B$6:$AY$6, 0)),0),$K9 = "y",_xlfn.IFNA(INDEX('Inputs - Actual'!$B$8:$V$200, MATCH($A9, 'Inputs - Actual'!$A$8:$A$200, 0), MATCH(S$6, 'Inputs - Actual'!$B$6:$V$6, 0)) -INDEX('Inputs - Allowed'!$B$8:$AY$158, MATCH($A9, 'Inputs - Allowed'!$A$8:$A$158, 0), MATCH(R$6, 'Inputs - Allowed'!$B$6:$AY$6, 0)),0)))</f>
        <v>-10</v>
      </c>
      <c r="T9" s="116" cm="1">
        <f t="array" ref="T9">IF($K9=0,0,_xlfn.IFS($K9 = "n",_xlfn.IFNA(INDEX('Inputs - Actual'!$B$8:$V$200, MATCH($A9, 'Inputs - Actual'!$A$8:$A$200, 0), MATCH(T$6, 'Inputs - Actual'!$B$6:$V$6, 0)) - INDEX('Inputs - Allowed'!$B$8:$AY$158, MATCH($A9, 'Inputs - Allowed'!$A$8:$A$158, 0), MATCH(T$6, 'Inputs - Allowed'!$B$6:$AY$6, 0)),0),$K9 = "y",_xlfn.IFNA(INDEX('Inputs - Actual'!$B$8:$V$200, MATCH($A9, 'Inputs - Actual'!$A$8:$A$200, 0), MATCH(T$6, 'Inputs - Actual'!$B$6:$V$6, 0)) -INDEX('Inputs - Allowed'!$B$8:$AY$158, MATCH($A9, 'Inputs - Allowed'!$A$8:$A$158, 0), MATCH(S$6, 'Inputs - Allowed'!$B$6:$AY$6, 0)),0)))</f>
        <v>-23.99</v>
      </c>
      <c r="U9" s="116" cm="1">
        <f t="array" ref="U9">IF($K9=0,0,_xlfn.IFS($K9 = "n",_xlfn.IFNA(INDEX('Inputs - Actual'!$B$8:$V$200, MATCH($A9, 'Inputs - Actual'!$A$8:$A$200, 0), MATCH(U$6, 'Inputs - Actual'!$B$6:$V$6, 0)) - INDEX('Inputs - Allowed'!$B$8:$AY$158, MATCH($A9, 'Inputs - Allowed'!$A$8:$A$158, 0), MATCH(U$6, 'Inputs - Allowed'!$B$6:$AY$6, 0)),0),$K9 = "y",_xlfn.IFNA(INDEX('Inputs - Actual'!$B$8:$V$200, MATCH($A9, 'Inputs - Actual'!$A$8:$A$200, 0), MATCH(U$6, 'Inputs - Actual'!$B$6:$V$6, 0)) -INDEX('Inputs - Allowed'!$B$8:$AY$158, MATCH($A9, 'Inputs - Allowed'!$A$8:$A$158, 0), MATCH(T$6, 'Inputs - Allowed'!$B$6:$AY$6, 0)),0)))</f>
        <v>-23.99</v>
      </c>
      <c r="V9" s="116" cm="1">
        <f t="array" ref="V9">IF($K9=0,0,_xlfn.IFS($K9 = "n",_xlfn.IFNA(INDEX('Inputs - Actual'!$B$8:$V$200, MATCH($A9, 'Inputs - Actual'!$A$8:$A$200, 0), MATCH(V$6, 'Inputs - Actual'!$B$6:$V$6, 0)) - INDEX('Inputs - Allowed'!$B$8:$AY$158, MATCH($A9, 'Inputs - Allowed'!$A$8:$A$158, 0), MATCH(V$6, 'Inputs - Allowed'!$B$6:$AY$6, 0)),0),$K9 = "y",_xlfn.IFNA(INDEX('Inputs - Actual'!$B$8:$V$200, MATCH($A9, 'Inputs - Actual'!$A$8:$A$200, 0), MATCH(V$6, 'Inputs - Actual'!$B$6:$V$6, 0)) -INDEX('Inputs - Allowed'!$B$8:$AY$158, MATCH($A9, 'Inputs - Allowed'!$A$8:$A$158, 0), MATCH(U$6, 'Inputs - Allowed'!$B$6:$AY$6, 0)),0)))</f>
        <v>-23.99</v>
      </c>
      <c r="W9" s="116" cm="1">
        <f t="array" ref="W9">IF($K9=0,0,_xlfn.IFS($K9 = "n",_xlfn.IFNA(INDEX('Inputs - Actual'!$B$8:$V$200, MATCH($A9, 'Inputs - Actual'!$A$8:$A$200, 0), MATCH(W$6, 'Inputs - Actual'!$B$6:$V$6, 0)) - INDEX('Inputs - Allowed'!$B$8:$AY$158, MATCH($A9, 'Inputs - Allowed'!$A$8:$A$158, 0), MATCH(W$6, 'Inputs - Allowed'!$B$6:$AY$6, 0)),0),$K9 = "y",_xlfn.IFNA(INDEX('Inputs - Actual'!$B$8:$V$200, MATCH($A9, 'Inputs - Actual'!$A$8:$A$200, 0), MATCH(W$6, 'Inputs - Actual'!$B$6:$V$6, 0)) -INDEX('Inputs - Allowed'!$B$8:$AY$158, MATCH($A9, 'Inputs - Allowed'!$A$8:$A$158, 0), MATCH(V$6, 'Inputs - Allowed'!$B$6:$AY$6, 0)),0)))</f>
        <v>-23.99</v>
      </c>
      <c r="X9" s="116" cm="1">
        <f t="array" ref="X9">IF($K9=0,0,_xlfn.IFS($K9 = "n",_xlfn.IFNA(INDEX('Inputs - Actual'!$B$8:$V$200, MATCH($A9, 'Inputs - Actual'!$A$8:$A$200, 0), MATCH(X$6, 'Inputs - Actual'!$B$6:$V$6, 0)) - INDEX('Inputs - Allowed'!$B$8:$AY$158, MATCH($A9, 'Inputs - Allowed'!$A$8:$A$158, 0), MATCH(X$6, 'Inputs - Allowed'!$B$6:$AY$6, 0)),0),$K9 = "y",_xlfn.IFNA(INDEX('Inputs - Actual'!$B$8:$V$200, MATCH($A9, 'Inputs - Actual'!$A$8:$A$200, 0), MATCH(X$6, 'Inputs - Actual'!$B$6:$V$6, 0)) -INDEX('Inputs - Allowed'!$B$8:$AY$158, MATCH($A9, 'Inputs - Allowed'!$A$8:$A$158, 0), MATCH(W$6, 'Inputs - Allowed'!$B$6:$AY$6, 0)),0)))</f>
        <v>-23.99</v>
      </c>
      <c r="Y9" s="76"/>
      <c r="Z9" s="76"/>
      <c r="AA9" s="116">
        <f t="shared" ref="AA9:AA72" si="1">IF(O9&lt;0,O9*$L9,0)*10^-6</f>
        <v>0</v>
      </c>
      <c r="AB9" s="116">
        <f t="shared" ref="AB9:AB40" si="2">IF(P9&lt;0,P9*$L9,0)*10^-6</f>
        <v>0</v>
      </c>
      <c r="AC9" s="116">
        <f>IF(Q9&lt;0,Q9*$L9,0)*10^-6</f>
        <v>-2.19</v>
      </c>
      <c r="AD9" s="116">
        <f t="shared" ref="AD9:AD72" si="3">IF(R9&lt;0,R9*$L9,0)*10^-6</f>
        <v>-2.19</v>
      </c>
      <c r="AE9" s="116">
        <f>IF(S9&lt;0,S9*$L9,0)*10^-6</f>
        <v>-2.19</v>
      </c>
      <c r="AF9" s="116">
        <f t="shared" ref="AF9:AF72" si="4">IF(T9&lt;0,T9*$L9,0)*10^-6</f>
        <v>-5.2538099999999996</v>
      </c>
      <c r="AG9" s="116">
        <f t="shared" ref="AG9:AG72" si="5">IF(U9&lt;0,U9*$L9,0)*10^-6</f>
        <v>-5.2538099999999996</v>
      </c>
      <c r="AH9" s="116">
        <f t="shared" ref="AH9:AH72" si="6">IF(V9&lt;0,V9*$L9,0)*10^-6</f>
        <v>-5.2538099999999996</v>
      </c>
      <c r="AI9" s="116">
        <f t="shared" ref="AI9:AI72" si="7">IF(W9&lt;0,W9*$L9,0)*10^-6</f>
        <v>-5.2538099999999996</v>
      </c>
      <c r="AJ9" s="116">
        <f t="shared" ref="AJ9:AJ72" si="8">IF(X9&lt;0,X9*$L9,0)*10^-6</f>
        <v>-5.2538099999999996</v>
      </c>
      <c r="AK9" s="116">
        <f>SUM(Y9:AJ9)</f>
        <v>-32.83905</v>
      </c>
    </row>
    <row r="10" spans="1:37">
      <c r="A10" s="6">
        <v>15</v>
      </c>
      <c r="B10" s="36" t="str">
        <v>PCDWW10</v>
      </c>
      <c r="C10" s="36" t="str">
        <v>PR24 Phosphorus removal</v>
      </c>
      <c r="D10" s="36" t="str">
        <v>PR24 Phosphorus removal</v>
      </c>
      <c r="E10" s="36" t="str">
        <f>_xlfn.IFNA(INDEX('Inputs - Allowed'!$B$8:$AY$158,MATCH($A10,'Inputs - Allowed'!$A$8:$A$158,0),MATCH('TI - Underperformance'!E$6,'Inputs - Allowed'!$B$6:$AY$6,0)),0)</f>
        <v>Enhancement</v>
      </c>
      <c r="F10" s="36" t="str">
        <f>_xlfn.IFNA(INDEX('Inputs - Allowed'!$B$8:$AY$158,MATCH($A10,'Inputs - Allowed'!$A$8:$A$158,0),MATCH('TI - Underperformance'!F$6,'Inputs - Allowed'!$B$6:$AY$6,0)),0)</f>
        <v>WWN+</v>
      </c>
      <c r="G10" s="36" t="str">
        <f>_xlfn.IFNA(INDEX('Inputs - Allowed'!$B$8:$AY$158,MATCH($A10,'Inputs - Allowed'!$A$8:$A$158,0),MATCH('TI - Underperformance'!G$6,'Inputs - Allowed'!$B$6:$AY$6,0)),0)</f>
        <v>Standard Enhancement (40:40)</v>
      </c>
      <c r="H10" s="36" t="str">
        <f>_xlfn.IFNA(INDEX('Inputs - Allowed'!$B$8:$AY$158,MATCH($A10,'Inputs - Allowed'!$A$8:$A$158,0),MATCH('TI - Underperformance'!H$6,'Inputs - Allowed'!$B$6:$AY$6,0)),0)</f>
        <v>Delivery Mechanism</v>
      </c>
      <c r="I10" s="36" t="str">
        <f>_xlfn.IFNA(INDEX('Inputs - Allowed'!$B$8:$AY$158,MATCH($A10,'Inputs - Allowed'!$A$8:$A$158,0),MATCH('TI - Underperformance'!I$6,'Inputs - Allowed'!$B$6:$AY$6,0)),0)</f>
        <v>Y</v>
      </c>
      <c r="J10" s="36" t="str">
        <f>_xlfn.IFNA(INDEX('Inputs - Allowed'!$B$8:$AY$158,MATCH($A10,'Inputs - Allowed'!$A$8:$A$158,0),MATCH('TI - Underperformance'!J$6,'Inputs - Allowed'!$B$6:$AY$6,0)),0)</f>
        <v>Yearly</v>
      </c>
      <c r="K10" s="36" t="str">
        <f>_xlfn.IFNA(INDEX('Inputs - Allowed'!$B$8:$AY$158,MATCH($A10,'Inputs - Allowed'!$A$8:$A$158,0),MATCH('TI - Underperformance'!K$6,'Inputs - Allowed'!$B$6:$AY$6,0)),0)</f>
        <v>N</v>
      </c>
      <c r="L10" s="36">
        <f>_xlfn.IFNA(INDEX('Inputs - Allowed'!$B$8:$AY$158,MATCH($A10,'Inputs - Allowed'!$A$8:$A$158,0),MATCH('TI - Underperformance'!L$6,'Inputs - Allowed'!$B$6:$AY$6,0)),0)</f>
        <v>13.03</v>
      </c>
      <c r="M10" s="76"/>
      <c r="N10" s="76"/>
      <c r="O10" s="116" cm="1">
        <f t="array" ref="O10">IF($K10=0,0,_xlfn.IFS($K10 = "n",_xlfn.IFNA(INDEX('Inputs - Actual'!$B$8:$V$200, MATCH($A10, 'Inputs - Actual'!$A$8:$A$200, 0), MATCH(O$6, 'Inputs - Actual'!$B$6:$V$6, 0)) - INDEX('Inputs - Allowed'!$B$8:$AY$158, MATCH($A10, 'Inputs - Allowed'!$A$8:$A$158, 0), MATCH(O$6, 'Inputs - Allowed'!$B$6:$AY$6, 0)),0),$K10 = "y",_xlfn.IFNA(INDEX('Inputs - Actual'!$B$8:$V$200, MATCH($A10, 'Inputs - Actual'!$A$8:$A$200, 0), MATCH(O$6, 'Inputs - Actual'!$B$6:$V$6, 0)) -INDEX('Inputs - Allowed'!$B$8:$AY$158, MATCH($A10, 'Inputs - Allowed'!$A$8:$A$158, 0), MATCH(N$6, 'Inputs - Allowed'!$B$6:$AY$6, 0)),0)))</f>
        <v>-44.317833333333333</v>
      </c>
      <c r="P10" s="116" cm="1">
        <f t="array" ref="P10">IF($K10=0,0,_xlfn.IFS($K10 = "n",_xlfn.IFNA(INDEX('Inputs - Actual'!$B$8:$V$200, MATCH($A10, 'Inputs - Actual'!$A$8:$A$200, 0), MATCH(P$6, 'Inputs - Actual'!$B$6:$V$6, 0)) - INDEX('Inputs - Allowed'!$B$8:$AY$158, MATCH($A10, 'Inputs - Allowed'!$A$8:$A$158, 0), MATCH(P$6, 'Inputs - Allowed'!$B$6:$AY$6, 0)),0),$K10 = "y",_xlfn.IFNA(INDEX('Inputs - Actual'!$B$8:$V$200, MATCH($A10, 'Inputs - Actual'!$A$8:$A$200, 0), MATCH(P$6, 'Inputs - Actual'!$B$6:$V$6, 0)) -INDEX('Inputs - Allowed'!$B$8:$AY$158, MATCH($A10, 'Inputs - Allowed'!$A$8:$A$158, 0), MATCH(O$6, 'Inputs - Allowed'!$B$6:$AY$6, 0)),0)))</f>
        <v>-321.53050000000002</v>
      </c>
      <c r="Q10" s="116" cm="1">
        <f t="array" ref="Q10">IF($K10=0,0,_xlfn.IFS($K10 = "n",_xlfn.IFNA(INDEX('Inputs - Actual'!$B$8:$V$200, MATCH($A10, 'Inputs - Actual'!$A$8:$A$200, 0), MATCH(Q$6, 'Inputs - Actual'!$B$6:$V$6, 0)) - INDEX('Inputs - Allowed'!$B$8:$AY$158, MATCH($A10, 'Inputs - Allowed'!$A$8:$A$158, 0), MATCH(Q$6, 'Inputs - Allowed'!$B$6:$AY$6, 0)),0),$K10 = "y",_xlfn.IFNA(INDEX('Inputs - Actual'!$B$8:$V$200, MATCH($A10, 'Inputs - Actual'!$A$8:$A$200, 0), MATCH(Q$6, 'Inputs - Actual'!$B$6:$V$6, 0)) -INDEX('Inputs - Allowed'!$B$8:$AY$158, MATCH($A10, 'Inputs - Allowed'!$A$8:$A$158, 0), MATCH(P$6, 'Inputs - Allowed'!$B$6:$AY$6, 0)),0)))</f>
        <v>-707.75329166666631</v>
      </c>
      <c r="R10" s="116" cm="1">
        <f t="array" ref="R10">IF($K10=0,0,_xlfn.IFS($K10 = "n",_xlfn.IFNA(INDEX('Inputs - Actual'!$B$8:$V$200, MATCH($A10, 'Inputs - Actual'!$A$8:$A$200, 0), MATCH(R$6, 'Inputs - Actual'!$B$6:$V$6, 0)) - INDEX('Inputs - Allowed'!$B$8:$AY$158, MATCH($A10, 'Inputs - Allowed'!$A$8:$A$158, 0), MATCH(R$6, 'Inputs - Allowed'!$B$6:$AY$6, 0)),0),$K10 = "y",_xlfn.IFNA(INDEX('Inputs - Actual'!$B$8:$V$200, MATCH($A10, 'Inputs - Actual'!$A$8:$A$200, 0), MATCH(R$6, 'Inputs - Actual'!$B$6:$V$6, 0)) -INDEX('Inputs - Allowed'!$B$8:$AY$158, MATCH($A10, 'Inputs - Allowed'!$A$8:$A$158, 0), MATCH(Q$6, 'Inputs - Allowed'!$B$6:$AY$6, 0)),0)))</f>
        <v>-1698.6078999999991</v>
      </c>
      <c r="S10" s="116" cm="1">
        <f t="array" ref="S10">IF($K10=0,0,_xlfn.IFS($K10 = "n",_xlfn.IFNA(INDEX('Inputs - Actual'!$B$8:$V$200, MATCH($A10, 'Inputs - Actual'!$A$8:$A$200, 0), MATCH(S$6, 'Inputs - Actual'!$B$6:$V$6, 0)) - INDEX('Inputs - Allowed'!$B$8:$AY$158, MATCH($A10, 'Inputs - Allowed'!$A$8:$A$158, 0), MATCH(S$6, 'Inputs - Allowed'!$B$6:$AY$6, 0)),0),$K10 = "y",_xlfn.IFNA(INDEX('Inputs - Actual'!$B$8:$V$200, MATCH($A10, 'Inputs - Actual'!$A$8:$A$200, 0), MATCH(S$6, 'Inputs - Actual'!$B$6:$V$6, 0)) -INDEX('Inputs - Allowed'!$B$8:$AY$158, MATCH($A10, 'Inputs - Allowed'!$A$8:$A$158, 0), MATCH(R$6, 'Inputs - Allowed'!$B$6:$AY$6, 0)),0)))</f>
        <v>-2831.0131666666653</v>
      </c>
      <c r="T10" s="116" cm="1">
        <f t="array" ref="T10">IF($K10=0,0,_xlfn.IFS($K10 = "n",_xlfn.IFNA(INDEX('Inputs - Actual'!$B$8:$V$200, MATCH($A10, 'Inputs - Actual'!$A$8:$A$200, 0), MATCH(T$6, 'Inputs - Actual'!$B$6:$V$6, 0)) - INDEX('Inputs - Allowed'!$B$8:$AY$158, MATCH($A10, 'Inputs - Allowed'!$A$8:$A$158, 0), MATCH(T$6, 'Inputs - Allowed'!$B$6:$AY$6, 0)),0),$K10 = "y",_xlfn.IFNA(INDEX('Inputs - Actual'!$B$8:$V$200, MATCH($A10, 'Inputs - Actual'!$A$8:$A$200, 0), MATCH(T$6, 'Inputs - Actual'!$B$6:$V$6, 0)) -INDEX('Inputs - Allowed'!$B$8:$AY$158, MATCH($A10, 'Inputs - Allowed'!$A$8:$A$158, 0), MATCH(S$6, 'Inputs - Allowed'!$B$6:$AY$6, 0)),0)))</f>
        <v>0</v>
      </c>
      <c r="U10" s="116" cm="1">
        <f t="array" ref="U10">IF($K10=0,0,_xlfn.IFS($K10 = "n",_xlfn.IFNA(INDEX('Inputs - Actual'!$B$8:$V$200, MATCH($A10, 'Inputs - Actual'!$A$8:$A$200, 0), MATCH(U$6, 'Inputs - Actual'!$B$6:$V$6, 0)) - INDEX('Inputs - Allowed'!$B$8:$AY$158, MATCH($A10, 'Inputs - Allowed'!$A$8:$A$158, 0), MATCH(U$6, 'Inputs - Allowed'!$B$6:$AY$6, 0)),0),$K10 = "y",_xlfn.IFNA(INDEX('Inputs - Actual'!$B$8:$V$200, MATCH($A10, 'Inputs - Actual'!$A$8:$A$200, 0), MATCH(U$6, 'Inputs - Actual'!$B$6:$V$6, 0)) -INDEX('Inputs - Allowed'!$B$8:$AY$158, MATCH($A10, 'Inputs - Allowed'!$A$8:$A$158, 0), MATCH(T$6, 'Inputs - Allowed'!$B$6:$AY$6, 0)),0)))</f>
        <v>0</v>
      </c>
      <c r="V10" s="116" cm="1">
        <f t="array" ref="V10">IF($K10=0,0,_xlfn.IFS($K10 = "n",_xlfn.IFNA(INDEX('Inputs - Actual'!$B$8:$V$200, MATCH($A10, 'Inputs - Actual'!$A$8:$A$200, 0), MATCH(V$6, 'Inputs - Actual'!$B$6:$V$6, 0)) - INDEX('Inputs - Allowed'!$B$8:$AY$158, MATCH($A10, 'Inputs - Allowed'!$A$8:$A$158, 0), MATCH(V$6, 'Inputs - Allowed'!$B$6:$AY$6, 0)),0),$K10 = "y",_xlfn.IFNA(INDEX('Inputs - Actual'!$B$8:$V$200, MATCH($A10, 'Inputs - Actual'!$A$8:$A$200, 0), MATCH(V$6, 'Inputs - Actual'!$B$6:$V$6, 0)) -INDEX('Inputs - Allowed'!$B$8:$AY$158, MATCH($A10, 'Inputs - Allowed'!$A$8:$A$158, 0), MATCH(U$6, 'Inputs - Allowed'!$B$6:$AY$6, 0)),0)))</f>
        <v>0</v>
      </c>
      <c r="W10" s="116" cm="1">
        <f t="array" ref="W10">IF($K10=0,0,_xlfn.IFS($K10 = "n",_xlfn.IFNA(INDEX('Inputs - Actual'!$B$8:$V$200, MATCH($A10, 'Inputs - Actual'!$A$8:$A$200, 0), MATCH(W$6, 'Inputs - Actual'!$B$6:$V$6, 0)) - INDEX('Inputs - Allowed'!$B$8:$AY$158, MATCH($A10, 'Inputs - Allowed'!$A$8:$A$158, 0), MATCH(W$6, 'Inputs - Allowed'!$B$6:$AY$6, 0)),0),$K10 = "y",_xlfn.IFNA(INDEX('Inputs - Actual'!$B$8:$V$200, MATCH($A10, 'Inputs - Actual'!$A$8:$A$200, 0), MATCH(W$6, 'Inputs - Actual'!$B$6:$V$6, 0)) -INDEX('Inputs - Allowed'!$B$8:$AY$158, MATCH($A10, 'Inputs - Allowed'!$A$8:$A$158, 0), MATCH(V$6, 'Inputs - Allowed'!$B$6:$AY$6, 0)),0)))</f>
        <v>0</v>
      </c>
      <c r="X10" s="116" cm="1">
        <f t="array" ref="X10">IF($K10=0,0,_xlfn.IFS($K10 = "n",_xlfn.IFNA(INDEX('Inputs - Actual'!$B$8:$V$200, MATCH($A10, 'Inputs - Actual'!$A$8:$A$200, 0), MATCH(X$6, 'Inputs - Actual'!$B$6:$V$6, 0)) - INDEX('Inputs - Allowed'!$B$8:$AY$158, MATCH($A10, 'Inputs - Allowed'!$A$8:$A$158, 0), MATCH(X$6, 'Inputs - Allowed'!$B$6:$AY$6, 0)),0),$K10 = "y",_xlfn.IFNA(INDEX('Inputs - Actual'!$B$8:$V$200, MATCH($A10, 'Inputs - Actual'!$A$8:$A$200, 0), MATCH(X$6, 'Inputs - Actual'!$B$6:$V$6, 0)) -INDEX('Inputs - Allowed'!$B$8:$AY$158, MATCH($A10, 'Inputs - Allowed'!$A$8:$A$158, 0), MATCH(W$6, 'Inputs - Allowed'!$B$6:$AY$6, 0)),0)))</f>
        <v>0</v>
      </c>
      <c r="Y10" s="76"/>
      <c r="Z10" s="76"/>
      <c r="AA10" s="116">
        <f>IF(O10&lt;0,O10*$L10,0)*10^-6</f>
        <v>-5.7746136833333327E-4</v>
      </c>
      <c r="AB10" s="116">
        <f>IF(P10&lt;0,P10*$L10,0)*10^-6</f>
        <v>-4.1895424149999997E-3</v>
      </c>
      <c r="AC10" s="116">
        <f t="shared" ref="AC10:AC72" si="9">IF(Q10&lt;0,Q10*$L10,0)*10^-6</f>
        <v>-9.2220253904166608E-3</v>
      </c>
      <c r="AD10" s="116">
        <f t="shared" si="3"/>
        <v>-2.2132860936999985E-2</v>
      </c>
      <c r="AE10" s="116">
        <f t="shared" ref="AE10:AE72" si="10">IF(S10&lt;0,S10*$L10,0)*10^-6</f>
        <v>-3.6888101561666643E-2</v>
      </c>
      <c r="AF10" s="116">
        <f t="shared" si="4"/>
        <v>0</v>
      </c>
      <c r="AG10" s="116">
        <f t="shared" si="5"/>
        <v>0</v>
      </c>
      <c r="AH10" s="116">
        <f t="shared" si="6"/>
        <v>0</v>
      </c>
      <c r="AI10" s="116">
        <f t="shared" si="7"/>
        <v>0</v>
      </c>
      <c r="AJ10" s="116">
        <f t="shared" si="8"/>
        <v>0</v>
      </c>
      <c r="AK10" s="116">
        <f t="shared" ref="AK10:AK39" si="11">SUM(Y10:AJ10)</f>
        <v>-7.3009991672416619E-2</v>
      </c>
    </row>
    <row r="11" spans="1:37" s="22" customFormat="1">
      <c r="A11" s="6">
        <v>16</v>
      </c>
      <c r="B11" s="36" t="str">
        <v>PCDW16b</v>
      </c>
      <c r="C11" s="36" t="str">
        <v>Resilience interconnector</v>
      </c>
      <c r="D11" s="36" t="str">
        <v>Network connectivity improvements</v>
      </c>
      <c r="E11" s="36" t="str">
        <f>_xlfn.IFNA(INDEX('Inputs - Allowed'!$B$8:$AY$158,MATCH($A11,'Inputs - Allowed'!$A$8:$A$158,0),MATCH('TI - Underperformance'!E$6,'Inputs - Allowed'!$B$6:$AY$6,0)),0)</f>
        <v>Enhancement</v>
      </c>
      <c r="F11" s="36" t="str">
        <f>_xlfn.IFNA(INDEX('Inputs - Allowed'!$B$8:$AY$158,MATCH($A11,'Inputs - Allowed'!$A$8:$A$158,0),MATCH('TI - Underperformance'!F$6,'Inputs - Allowed'!$B$6:$AY$6,0)),0)</f>
        <v>WN+</v>
      </c>
      <c r="G11" s="36" t="str">
        <f>_xlfn.IFNA(INDEX('Inputs - Allowed'!$B$8:$AY$158,MATCH($A11,'Inputs - Allowed'!$A$8:$A$158,0),MATCH('TI - Underperformance'!G$6,'Inputs - Allowed'!$B$6:$AY$6,0)),0)</f>
        <v>Standard Enhancement (40:40)</v>
      </c>
      <c r="H11" s="36" t="str">
        <f>_xlfn.IFNA(INDEX('Inputs - Allowed'!$B$8:$AY$158,MATCH($A11,'Inputs - Allowed'!$A$8:$A$158,0),MATCH('TI - Underperformance'!H$6,'Inputs - Allowed'!$B$6:$AY$6,0)),0)</f>
        <v>Non-Delivery Mechanism</v>
      </c>
      <c r="I11" s="36" t="str">
        <f>_xlfn.IFNA(INDEX('Inputs - Allowed'!$B$8:$AY$158,MATCH($A11,'Inputs - Allowed'!$A$8:$A$158,0),MATCH('TI - Underperformance'!I$6,'Inputs - Allowed'!$B$6:$AY$6,0)),0)</f>
        <v>Y</v>
      </c>
      <c r="J11" s="36" t="str">
        <f>_xlfn.IFNA(INDEX('Inputs - Allowed'!$B$8:$AY$158,MATCH($A11,'Inputs - Allowed'!$A$8:$A$158,0),MATCH('TI - Underperformance'!J$6,'Inputs - Allowed'!$B$6:$AY$6,0)),0)</f>
        <v>Yearly</v>
      </c>
      <c r="K11" s="36" t="str">
        <f>_xlfn.IFNA(INDEX('Inputs - Allowed'!$B$8:$AY$158,MATCH($A11,'Inputs - Allowed'!$A$8:$A$158,0),MATCH('TI - Underperformance'!K$6,'Inputs - Allowed'!$B$6:$AY$6,0)),0)</f>
        <v>N</v>
      </c>
      <c r="L11" s="36">
        <f>_xlfn.IFNA(INDEX('Inputs - Allowed'!$B$8:$AY$158,MATCH($A11,'Inputs - Allowed'!$A$8:$A$158,0),MATCH('TI - Underperformance'!L$6,'Inputs - Allowed'!$B$6:$AY$6,0)),0)</f>
        <v>23000</v>
      </c>
      <c r="M11" s="76"/>
      <c r="N11" s="76"/>
      <c r="O11" s="116" cm="1">
        <f t="array" ref="O11">IF($K11=0,0,_xlfn.IFS($K11 = "n",_xlfn.IFNA(INDEX('Inputs - Actual'!$B$8:$V$200, MATCH($A11, 'Inputs - Actual'!$A$8:$A$200, 0), MATCH(O$6, 'Inputs - Actual'!$B$6:$V$6, 0)) - INDEX('Inputs - Allowed'!$B$8:$AY$158, MATCH($A11, 'Inputs - Allowed'!$A$8:$A$158, 0), MATCH(O$6, 'Inputs - Allowed'!$B$6:$AY$6, 0)),0),$K11 = "y",_xlfn.IFNA(INDEX('Inputs - Actual'!$B$8:$V$200, MATCH($A11, 'Inputs - Actual'!$A$8:$A$200, 0), MATCH(O$6, 'Inputs - Actual'!$B$6:$V$6, 0)) -INDEX('Inputs - Allowed'!$B$8:$AY$158, MATCH($A11, 'Inputs - Allowed'!$A$8:$A$158, 0), MATCH(N$6, 'Inputs - Allowed'!$B$6:$AY$6, 0)),0)))</f>
        <v>0</v>
      </c>
      <c r="P11" s="116" cm="1">
        <f t="array" ref="P11">IF($K11=0,0,_xlfn.IFS($K11 = "n",_xlfn.IFNA(INDEX('Inputs - Actual'!$B$8:$V$200, MATCH($A11, 'Inputs - Actual'!$A$8:$A$200, 0), MATCH(P$6, 'Inputs - Actual'!$B$6:$V$6, 0)) - INDEX('Inputs - Allowed'!$B$8:$AY$158, MATCH($A11, 'Inputs - Allowed'!$A$8:$A$158, 0), MATCH(P$6, 'Inputs - Allowed'!$B$6:$AY$6, 0)),0),$K11 = "y",_xlfn.IFNA(INDEX('Inputs - Actual'!$B$8:$V$200, MATCH($A11, 'Inputs - Actual'!$A$8:$A$200, 0), MATCH(P$6, 'Inputs - Actual'!$B$6:$V$6, 0)) -INDEX('Inputs - Allowed'!$B$8:$AY$158, MATCH($A11, 'Inputs - Allowed'!$A$8:$A$158, 0), MATCH(O$6, 'Inputs - Allowed'!$B$6:$AY$6, 0)),0)))</f>
        <v>0</v>
      </c>
      <c r="Q11" s="116" cm="1">
        <f t="array" ref="Q11">IF($K11=0,0,_xlfn.IFS($K11 = "n",_xlfn.IFNA(INDEX('Inputs - Actual'!$B$8:$V$200, MATCH($A11, 'Inputs - Actual'!$A$8:$A$200, 0), MATCH(Q$6, 'Inputs - Actual'!$B$6:$V$6, 0)) - INDEX('Inputs - Allowed'!$B$8:$AY$158, MATCH($A11, 'Inputs - Allowed'!$A$8:$A$158, 0), MATCH(Q$6, 'Inputs - Allowed'!$B$6:$AY$6, 0)),0),$K11 = "y",_xlfn.IFNA(INDEX('Inputs - Actual'!$B$8:$V$200, MATCH($A11, 'Inputs - Actual'!$A$8:$A$200, 0), MATCH(Q$6, 'Inputs - Actual'!$B$6:$V$6, 0)) -INDEX('Inputs - Allowed'!$B$8:$AY$158, MATCH($A11, 'Inputs - Allowed'!$A$8:$A$158, 0), MATCH(P$6, 'Inputs - Allowed'!$B$6:$AY$6, 0)),0)))</f>
        <v>0</v>
      </c>
      <c r="R11" s="116" cm="1">
        <f t="array" ref="R11">IF($K11=0,0,_xlfn.IFS($K11 = "n",_xlfn.IFNA(INDEX('Inputs - Actual'!$B$8:$V$200, MATCH($A11, 'Inputs - Actual'!$A$8:$A$200, 0), MATCH(R$6, 'Inputs - Actual'!$B$6:$V$6, 0)) - INDEX('Inputs - Allowed'!$B$8:$AY$158, MATCH($A11, 'Inputs - Allowed'!$A$8:$A$158, 0), MATCH(R$6, 'Inputs - Allowed'!$B$6:$AY$6, 0)),0),$K11 = "y",_xlfn.IFNA(INDEX('Inputs - Actual'!$B$8:$V$200, MATCH($A11, 'Inputs - Actual'!$A$8:$A$200, 0), MATCH(R$6, 'Inputs - Actual'!$B$6:$V$6, 0)) -INDEX('Inputs - Allowed'!$B$8:$AY$158, MATCH($A11, 'Inputs - Allowed'!$A$8:$A$158, 0), MATCH(Q$6, 'Inputs - Allowed'!$B$6:$AY$6, 0)),0)))</f>
        <v>0</v>
      </c>
      <c r="S11" s="116" cm="1">
        <f t="array" ref="S11">IF($K11=0,0,_xlfn.IFS($K11 = "n",_xlfn.IFNA(INDEX('Inputs - Actual'!$B$8:$V$200, MATCH($A11, 'Inputs - Actual'!$A$8:$A$200, 0), MATCH(S$6, 'Inputs - Actual'!$B$6:$V$6, 0)) - INDEX('Inputs - Allowed'!$B$8:$AY$158, MATCH($A11, 'Inputs - Allowed'!$A$8:$A$158, 0), MATCH(S$6, 'Inputs - Allowed'!$B$6:$AY$6, 0)),0),$K11 = "y",_xlfn.IFNA(INDEX('Inputs - Actual'!$B$8:$V$200, MATCH($A11, 'Inputs - Actual'!$A$8:$A$200, 0), MATCH(S$6, 'Inputs - Actual'!$B$6:$V$6, 0)) -INDEX('Inputs - Allowed'!$B$8:$AY$158, MATCH($A11, 'Inputs - Allowed'!$A$8:$A$158, 0), MATCH(R$6, 'Inputs - Allowed'!$B$6:$AY$6, 0)),0)))</f>
        <v>-16.7</v>
      </c>
      <c r="T11" s="116" cm="1">
        <f t="array" ref="T11">IF($K11=0,0,_xlfn.IFS($K11 = "n",_xlfn.IFNA(INDEX('Inputs - Actual'!$B$8:$V$200, MATCH($A11, 'Inputs - Actual'!$A$8:$A$200, 0), MATCH(T$6, 'Inputs - Actual'!$B$6:$V$6, 0)) - INDEX('Inputs - Allowed'!$B$8:$AY$158, MATCH($A11, 'Inputs - Allowed'!$A$8:$A$158, 0), MATCH(T$6, 'Inputs - Allowed'!$B$6:$AY$6, 0)),0),$K11 = "y",_xlfn.IFNA(INDEX('Inputs - Actual'!$B$8:$V$200, MATCH($A11, 'Inputs - Actual'!$A$8:$A$200, 0), MATCH(T$6, 'Inputs - Actual'!$B$6:$V$6, 0)) -INDEX('Inputs - Allowed'!$B$8:$AY$158, MATCH($A11, 'Inputs - Allowed'!$A$8:$A$158, 0), MATCH(S$6, 'Inputs - Allowed'!$B$6:$AY$6, 0)),0)))</f>
        <v>0</v>
      </c>
      <c r="U11" s="116" cm="1">
        <f t="array" ref="U11">IF($K11=0,0,_xlfn.IFS($K11 = "n",_xlfn.IFNA(INDEX('Inputs - Actual'!$B$8:$V$200, MATCH($A11, 'Inputs - Actual'!$A$8:$A$200, 0), MATCH(U$6, 'Inputs - Actual'!$B$6:$V$6, 0)) - INDEX('Inputs - Allowed'!$B$8:$AY$158, MATCH($A11, 'Inputs - Allowed'!$A$8:$A$158, 0), MATCH(U$6, 'Inputs - Allowed'!$B$6:$AY$6, 0)),0),$K11 = "y",_xlfn.IFNA(INDEX('Inputs - Actual'!$B$8:$V$200, MATCH($A11, 'Inputs - Actual'!$A$8:$A$200, 0), MATCH(U$6, 'Inputs - Actual'!$B$6:$V$6, 0)) -INDEX('Inputs - Allowed'!$B$8:$AY$158, MATCH($A11, 'Inputs - Allowed'!$A$8:$A$158, 0), MATCH(T$6, 'Inputs - Allowed'!$B$6:$AY$6, 0)),0)))</f>
        <v>0</v>
      </c>
      <c r="V11" s="116" cm="1">
        <f t="array" ref="V11">IF($K11=0,0,_xlfn.IFS($K11 = "n",_xlfn.IFNA(INDEX('Inputs - Actual'!$B$8:$V$200, MATCH($A11, 'Inputs - Actual'!$A$8:$A$200, 0), MATCH(V$6, 'Inputs - Actual'!$B$6:$V$6, 0)) - INDEX('Inputs - Allowed'!$B$8:$AY$158, MATCH($A11, 'Inputs - Allowed'!$A$8:$A$158, 0), MATCH(V$6, 'Inputs - Allowed'!$B$6:$AY$6, 0)),0),$K11 = "y",_xlfn.IFNA(INDEX('Inputs - Actual'!$B$8:$V$200, MATCH($A11, 'Inputs - Actual'!$A$8:$A$200, 0), MATCH(V$6, 'Inputs - Actual'!$B$6:$V$6, 0)) -INDEX('Inputs - Allowed'!$B$8:$AY$158, MATCH($A11, 'Inputs - Allowed'!$A$8:$A$158, 0), MATCH(U$6, 'Inputs - Allowed'!$B$6:$AY$6, 0)),0)))</f>
        <v>0</v>
      </c>
      <c r="W11" s="116" cm="1">
        <f t="array" ref="W11">IF($K11=0,0,_xlfn.IFS($K11 = "n",_xlfn.IFNA(INDEX('Inputs - Actual'!$B$8:$V$200, MATCH($A11, 'Inputs - Actual'!$A$8:$A$200, 0), MATCH(W$6, 'Inputs - Actual'!$B$6:$V$6, 0)) - INDEX('Inputs - Allowed'!$B$8:$AY$158, MATCH($A11, 'Inputs - Allowed'!$A$8:$A$158, 0), MATCH(W$6, 'Inputs - Allowed'!$B$6:$AY$6, 0)),0),$K11 = "y",_xlfn.IFNA(INDEX('Inputs - Actual'!$B$8:$V$200, MATCH($A11, 'Inputs - Actual'!$A$8:$A$200, 0), MATCH(W$6, 'Inputs - Actual'!$B$6:$V$6, 0)) -INDEX('Inputs - Allowed'!$B$8:$AY$158, MATCH($A11, 'Inputs - Allowed'!$A$8:$A$158, 0), MATCH(V$6, 'Inputs - Allowed'!$B$6:$AY$6, 0)),0)))</f>
        <v>0</v>
      </c>
      <c r="X11" s="116" cm="1">
        <f t="array" ref="X11">IF($K11=0,0,_xlfn.IFS($K11 = "n",_xlfn.IFNA(INDEX('Inputs - Actual'!$B$8:$V$200, MATCH($A11, 'Inputs - Actual'!$A$8:$A$200, 0), MATCH(X$6, 'Inputs - Actual'!$B$6:$V$6, 0)) - INDEX('Inputs - Allowed'!$B$8:$AY$158, MATCH($A11, 'Inputs - Allowed'!$A$8:$A$158, 0), MATCH(X$6, 'Inputs - Allowed'!$B$6:$AY$6, 0)),0),$K11 = "y",_xlfn.IFNA(INDEX('Inputs - Actual'!$B$8:$V$200, MATCH($A11, 'Inputs - Actual'!$A$8:$A$200, 0), MATCH(X$6, 'Inputs - Actual'!$B$6:$V$6, 0)) -INDEX('Inputs - Allowed'!$B$8:$AY$158, MATCH($A11, 'Inputs - Allowed'!$A$8:$A$158, 0), MATCH(W$6, 'Inputs - Allowed'!$B$6:$AY$6, 0)),0)))</f>
        <v>0</v>
      </c>
      <c r="Y11" s="76"/>
      <c r="Z11" s="76"/>
      <c r="AA11" s="116">
        <f>IF(O11&lt;0,O11*$L11,0)*10^-6</f>
        <v>0</v>
      </c>
      <c r="AB11" s="116">
        <f>IF(P11&lt;0,P11*$L11,0)*10^-6</f>
        <v>0</v>
      </c>
      <c r="AC11" s="116">
        <f t="shared" ref="AC11:AJ11" si="12">IF(Q11&lt;0,Q11*$L11,0)*10^-6</f>
        <v>0</v>
      </c>
      <c r="AD11" s="116">
        <f t="shared" si="12"/>
        <v>0</v>
      </c>
      <c r="AE11" s="116">
        <f t="shared" si="12"/>
        <v>-0.3841</v>
      </c>
      <c r="AF11" s="116">
        <f t="shared" si="12"/>
        <v>0</v>
      </c>
      <c r="AG11" s="116">
        <f t="shared" si="12"/>
        <v>0</v>
      </c>
      <c r="AH11" s="116">
        <f t="shared" si="12"/>
        <v>0</v>
      </c>
      <c r="AI11" s="116">
        <f t="shared" si="12"/>
        <v>0</v>
      </c>
      <c r="AJ11" s="116">
        <f t="shared" si="12"/>
        <v>0</v>
      </c>
      <c r="AK11" s="116">
        <f t="shared" si="11"/>
        <v>-0.3841</v>
      </c>
    </row>
    <row r="12" spans="1:37">
      <c r="A12" s="6"/>
      <c r="B12" s="36"/>
      <c r="C12" s="36"/>
      <c r="D12" s="36"/>
      <c r="E12" s="36">
        <f>_xlfn.IFNA(INDEX('Inputs - Allowed'!$B$8:$AY$158,MATCH($A12,'Inputs - Allowed'!$A$8:$A$158,0),MATCH('TI - Underperformance'!E$6,'Inputs - Allowed'!$B$6:$AY$6,0)),0)</f>
        <v>0</v>
      </c>
      <c r="F12" s="36">
        <f>_xlfn.IFNA(INDEX('Inputs - Allowed'!$B$8:$AY$158,MATCH($A12,'Inputs - Allowed'!$A$8:$A$158,0),MATCH('TI - Underperformance'!F$6,'Inputs - Allowed'!$B$6:$AY$6,0)),0)</f>
        <v>0</v>
      </c>
      <c r="G12" s="36">
        <f>_xlfn.IFNA(INDEX('Inputs - Allowed'!$B$8:$AY$158,MATCH($A12,'Inputs - Allowed'!$A$8:$A$158,0),MATCH('TI - Underperformance'!G$6,'Inputs - Allowed'!$B$6:$AY$6,0)),0)</f>
        <v>0</v>
      </c>
      <c r="H12" s="36">
        <f>_xlfn.IFNA(INDEX('Inputs - Allowed'!$B$8:$AY$158,MATCH($A12,'Inputs - Allowed'!$A$8:$A$158,0),MATCH('TI - Underperformance'!H$6,'Inputs - Allowed'!$B$6:$AY$6,0)),0)</f>
        <v>0</v>
      </c>
      <c r="I12" s="36">
        <f>_xlfn.IFNA(INDEX('Inputs - Allowed'!$B$8:$AY$158,MATCH($A12,'Inputs - Allowed'!$A$8:$A$158,0),MATCH('TI - Underperformance'!I$6,'Inputs - Allowed'!$B$6:$AY$6,0)),0)</f>
        <v>0</v>
      </c>
      <c r="J12" s="36">
        <f>_xlfn.IFNA(INDEX('Inputs - Allowed'!$B$8:$AY$158,MATCH($A12,'Inputs - Allowed'!$A$8:$A$158,0),MATCH('TI - Underperformance'!J$6,'Inputs - Allowed'!$B$6:$AY$6,0)),0)</f>
        <v>0</v>
      </c>
      <c r="K12" s="36">
        <f>_xlfn.IFNA(INDEX('Inputs - Allowed'!$B$8:$AY$158,MATCH($A12,'Inputs - Allowed'!$A$8:$A$158,0),MATCH('TI - Underperformance'!K$6,'Inputs - Allowed'!$B$6:$AY$6,0)),0)</f>
        <v>0</v>
      </c>
      <c r="L12" s="36">
        <f>_xlfn.IFNA(INDEX('Inputs - Allowed'!$B$8:$AY$158,MATCH($A12,'Inputs - Allowed'!$A$8:$A$158,0),MATCH('TI - Underperformance'!L$6,'Inputs - Allowed'!$B$6:$AY$6,0)),0)</f>
        <v>0</v>
      </c>
      <c r="M12" s="76"/>
      <c r="N12" s="76"/>
      <c r="O12" s="116" cm="1">
        <f t="array" ref="O12">IF($K12=0,0,_xlfn.IFS($K12 = "n",_xlfn.IFNA(INDEX('Inputs - Actual'!$B$8:$V$200, MATCH($A12, 'Inputs - Actual'!$A$8:$A$200, 0), MATCH(O$6, 'Inputs - Actual'!$B$6:$V$6, 0)) - INDEX('Inputs - Allowed'!$B$8:$AY$158, MATCH($A12, 'Inputs - Allowed'!$A$8:$A$158, 0), MATCH(O$6, 'Inputs - Allowed'!$B$6:$AY$6, 0)),0),$K12 = "y",_xlfn.IFNA(INDEX('Inputs - Actual'!$B$8:$V$200, MATCH($A12, 'Inputs - Actual'!$A$8:$A$200, 0), MATCH(O$6, 'Inputs - Actual'!$B$6:$V$6, 0)) -INDEX('Inputs - Allowed'!$B$8:$AY$158, MATCH($A12, 'Inputs - Allowed'!$A$8:$A$158, 0), MATCH(N$6, 'Inputs - Allowed'!$B$6:$AY$6, 0)),0)))</f>
        <v>0</v>
      </c>
      <c r="P12" s="116" cm="1">
        <f t="array" ref="P12">IF($K12=0,0,_xlfn.IFS($K12 = "n",_xlfn.IFNA(INDEX('Inputs - Actual'!$B$8:$V$200, MATCH($A12, 'Inputs - Actual'!$A$8:$A$200, 0), MATCH(P$6, 'Inputs - Actual'!$B$6:$V$6, 0)) - INDEX('Inputs - Allowed'!$B$8:$AY$158, MATCH($A12, 'Inputs - Allowed'!$A$8:$A$158, 0), MATCH(P$6, 'Inputs - Allowed'!$B$6:$AY$6, 0)),0),$K12 = "y",_xlfn.IFNA(INDEX('Inputs - Actual'!$B$8:$V$200, MATCH($A12, 'Inputs - Actual'!$A$8:$A$200, 0), MATCH(P$6, 'Inputs - Actual'!$B$6:$V$6, 0)) -INDEX('Inputs - Allowed'!$B$8:$AY$158, MATCH($A12, 'Inputs - Allowed'!$A$8:$A$158, 0), MATCH(O$6, 'Inputs - Allowed'!$B$6:$AY$6, 0)),0)))</f>
        <v>0</v>
      </c>
      <c r="Q12" s="116" cm="1">
        <f t="array" ref="Q12">IF($K12=0,0,_xlfn.IFS($K12 = "n",_xlfn.IFNA(INDEX('Inputs - Actual'!$B$8:$V$200, MATCH($A12, 'Inputs - Actual'!$A$8:$A$200, 0), MATCH(Q$6, 'Inputs - Actual'!$B$6:$V$6, 0)) - INDEX('Inputs - Allowed'!$B$8:$AY$158, MATCH($A12, 'Inputs - Allowed'!$A$8:$A$158, 0), MATCH(Q$6, 'Inputs - Allowed'!$B$6:$AY$6, 0)),0),$K12 = "y",_xlfn.IFNA(INDEX('Inputs - Actual'!$B$8:$V$200, MATCH($A12, 'Inputs - Actual'!$A$8:$A$200, 0), MATCH(Q$6, 'Inputs - Actual'!$B$6:$V$6, 0)) -INDEX('Inputs - Allowed'!$B$8:$AY$158, MATCH($A12, 'Inputs - Allowed'!$A$8:$A$158, 0), MATCH(P$6, 'Inputs - Allowed'!$B$6:$AY$6, 0)),0)))</f>
        <v>0</v>
      </c>
      <c r="R12" s="116" cm="1">
        <f t="array" ref="R12">IF($K12=0,0,_xlfn.IFS($K12 = "n",_xlfn.IFNA(INDEX('Inputs - Actual'!$B$8:$V$200, MATCH($A12, 'Inputs - Actual'!$A$8:$A$200, 0), MATCH(R$6, 'Inputs - Actual'!$B$6:$V$6, 0)) - INDEX('Inputs - Allowed'!$B$8:$AY$158, MATCH($A12, 'Inputs - Allowed'!$A$8:$A$158, 0), MATCH(R$6, 'Inputs - Allowed'!$B$6:$AY$6, 0)),0),$K12 = "y",_xlfn.IFNA(INDEX('Inputs - Actual'!$B$8:$V$200, MATCH($A12, 'Inputs - Actual'!$A$8:$A$200, 0), MATCH(R$6, 'Inputs - Actual'!$B$6:$V$6, 0)) -INDEX('Inputs - Allowed'!$B$8:$AY$158, MATCH($A12, 'Inputs - Allowed'!$A$8:$A$158, 0), MATCH(Q$6, 'Inputs - Allowed'!$B$6:$AY$6, 0)),0)))</f>
        <v>0</v>
      </c>
      <c r="S12" s="116" cm="1">
        <f t="array" ref="S12">IF($K12=0,0,_xlfn.IFS($K12 = "n",_xlfn.IFNA(INDEX('Inputs - Actual'!$B$8:$V$200, MATCH($A12, 'Inputs - Actual'!$A$8:$A$200, 0), MATCH(S$6, 'Inputs - Actual'!$B$6:$V$6, 0)) - INDEX('Inputs - Allowed'!$B$8:$AY$158, MATCH($A12, 'Inputs - Allowed'!$A$8:$A$158, 0), MATCH(S$6, 'Inputs - Allowed'!$B$6:$AY$6, 0)),0),$K12 = "y",_xlfn.IFNA(INDEX('Inputs - Actual'!$B$8:$V$200, MATCH($A12, 'Inputs - Actual'!$A$8:$A$200, 0), MATCH(S$6, 'Inputs - Actual'!$B$6:$V$6, 0)) -INDEX('Inputs - Allowed'!$B$8:$AY$158, MATCH($A12, 'Inputs - Allowed'!$A$8:$A$158, 0), MATCH(R$6, 'Inputs - Allowed'!$B$6:$AY$6, 0)),0)))</f>
        <v>0</v>
      </c>
      <c r="T12" s="116" cm="1">
        <f t="array" ref="T12">IF($K12=0,0,_xlfn.IFS($K12 = "n",_xlfn.IFNA(INDEX('Inputs - Actual'!$B$8:$V$200, MATCH($A12, 'Inputs - Actual'!$A$8:$A$200, 0), MATCH(T$6, 'Inputs - Actual'!$B$6:$V$6, 0)) - INDEX('Inputs - Allowed'!$B$8:$AY$158, MATCH($A12, 'Inputs - Allowed'!$A$8:$A$158, 0), MATCH(T$6, 'Inputs - Allowed'!$B$6:$AY$6, 0)),0),$K12 = "y",_xlfn.IFNA(INDEX('Inputs - Actual'!$B$8:$V$200, MATCH($A12, 'Inputs - Actual'!$A$8:$A$200, 0), MATCH(T$6, 'Inputs - Actual'!$B$6:$V$6, 0)) -INDEX('Inputs - Allowed'!$B$8:$AY$158, MATCH($A12, 'Inputs - Allowed'!$A$8:$A$158, 0), MATCH(S$6, 'Inputs - Allowed'!$B$6:$AY$6, 0)),0)))</f>
        <v>0</v>
      </c>
      <c r="U12" s="116" cm="1">
        <f t="array" ref="U12">IF($K12=0,0,_xlfn.IFS($K12 = "n",_xlfn.IFNA(INDEX('Inputs - Actual'!$B$8:$V$200, MATCH($A12, 'Inputs - Actual'!$A$8:$A$200, 0), MATCH(U$6, 'Inputs - Actual'!$B$6:$V$6, 0)) - INDEX('Inputs - Allowed'!$B$8:$AY$158, MATCH($A12, 'Inputs - Allowed'!$A$8:$A$158, 0), MATCH(U$6, 'Inputs - Allowed'!$B$6:$AY$6, 0)),0),$K12 = "y",_xlfn.IFNA(INDEX('Inputs - Actual'!$B$8:$V$200, MATCH($A12, 'Inputs - Actual'!$A$8:$A$200, 0), MATCH(U$6, 'Inputs - Actual'!$B$6:$V$6, 0)) -INDEX('Inputs - Allowed'!$B$8:$AY$158, MATCH($A12, 'Inputs - Allowed'!$A$8:$A$158, 0), MATCH(T$6, 'Inputs - Allowed'!$B$6:$AY$6, 0)),0)))</f>
        <v>0</v>
      </c>
      <c r="V12" s="116" cm="1">
        <f t="array" ref="V12">IF($K12=0,0,_xlfn.IFS($K12 = "n",_xlfn.IFNA(INDEX('Inputs - Actual'!$B$8:$V$200, MATCH($A12, 'Inputs - Actual'!$A$8:$A$200, 0), MATCH(V$6, 'Inputs - Actual'!$B$6:$V$6, 0)) - INDEX('Inputs - Allowed'!$B$8:$AY$158, MATCH($A12, 'Inputs - Allowed'!$A$8:$A$158, 0), MATCH(V$6, 'Inputs - Allowed'!$B$6:$AY$6, 0)),0),$K12 = "y",_xlfn.IFNA(INDEX('Inputs - Actual'!$B$8:$V$200, MATCH($A12, 'Inputs - Actual'!$A$8:$A$200, 0), MATCH(V$6, 'Inputs - Actual'!$B$6:$V$6, 0)) -INDEX('Inputs - Allowed'!$B$8:$AY$158, MATCH($A12, 'Inputs - Allowed'!$A$8:$A$158, 0), MATCH(U$6, 'Inputs - Allowed'!$B$6:$AY$6, 0)),0)))</f>
        <v>0</v>
      </c>
      <c r="W12" s="116" cm="1">
        <f t="array" ref="W12">IF($K12=0,0,_xlfn.IFS($K12 = "n",_xlfn.IFNA(INDEX('Inputs - Actual'!$B$8:$V$200, MATCH($A12, 'Inputs - Actual'!$A$8:$A$200, 0), MATCH(W$6, 'Inputs - Actual'!$B$6:$V$6, 0)) - INDEX('Inputs - Allowed'!$B$8:$AY$158, MATCH($A12, 'Inputs - Allowed'!$A$8:$A$158, 0), MATCH(W$6, 'Inputs - Allowed'!$B$6:$AY$6, 0)),0),$K12 = "y",_xlfn.IFNA(INDEX('Inputs - Actual'!$B$8:$V$200, MATCH($A12, 'Inputs - Actual'!$A$8:$A$200, 0), MATCH(W$6, 'Inputs - Actual'!$B$6:$V$6, 0)) -INDEX('Inputs - Allowed'!$B$8:$AY$158, MATCH($A12, 'Inputs - Allowed'!$A$8:$A$158, 0), MATCH(V$6, 'Inputs - Allowed'!$B$6:$AY$6, 0)),0)))</f>
        <v>0</v>
      </c>
      <c r="X12" s="116" cm="1">
        <f t="array" ref="X12">IF($K12=0,0,_xlfn.IFS($K12 = "n",_xlfn.IFNA(INDEX('Inputs - Actual'!$B$8:$V$200, MATCH($A12, 'Inputs - Actual'!$A$8:$A$200, 0), MATCH(X$6, 'Inputs - Actual'!$B$6:$V$6, 0)) - INDEX('Inputs - Allowed'!$B$8:$AY$158, MATCH($A12, 'Inputs - Allowed'!$A$8:$A$158, 0), MATCH(X$6, 'Inputs - Allowed'!$B$6:$AY$6, 0)),0),$K12 = "y",_xlfn.IFNA(INDEX('Inputs - Actual'!$B$8:$V$200, MATCH($A12, 'Inputs - Actual'!$A$8:$A$200, 0), MATCH(X$6, 'Inputs - Actual'!$B$6:$V$6, 0)) -INDEX('Inputs - Allowed'!$B$8:$AY$158, MATCH($A12, 'Inputs - Allowed'!$A$8:$A$158, 0), MATCH(W$6, 'Inputs - Allowed'!$B$6:$AY$6, 0)),0)))</f>
        <v>0</v>
      </c>
      <c r="Y12" s="76"/>
      <c r="Z12" s="76"/>
      <c r="AA12" s="116">
        <f t="shared" ref="AA12:AA13" si="13">IF(O12&lt;0,O12*$L12,0)*10^-6</f>
        <v>0</v>
      </c>
      <c r="AB12" s="116">
        <f t="shared" ref="AB12:AB13" si="14">IF(P12&lt;0,P12*$L12,0)*10^-6</f>
        <v>0</v>
      </c>
      <c r="AC12" s="116">
        <f t="shared" ref="AC12:AC13" si="15">IF(Q12&lt;0,Q12*$L12,0)*10^-6</f>
        <v>0</v>
      </c>
      <c r="AD12" s="116">
        <f t="shared" ref="AD12:AD13" si="16">IF(R12&lt;0,R12*$L12,0)*10^-6</f>
        <v>0</v>
      </c>
      <c r="AE12" s="116">
        <f t="shared" ref="AE12:AE13" si="17">IF(S12&lt;0,S12*$L12,0)*10^-6</f>
        <v>0</v>
      </c>
      <c r="AF12" s="116">
        <f t="shared" ref="AF12:AF13" si="18">IF(T12&lt;0,T12*$L12,0)*10^-6</f>
        <v>0</v>
      </c>
      <c r="AG12" s="116">
        <f t="shared" ref="AG12:AG13" si="19">IF(U12&lt;0,U12*$L12,0)*10^-6</f>
        <v>0</v>
      </c>
      <c r="AH12" s="116">
        <f t="shared" ref="AH12:AH13" si="20">IF(V12&lt;0,V12*$L12,0)*10^-6</f>
        <v>0</v>
      </c>
      <c r="AI12" s="116">
        <f t="shared" ref="AI12:AI13" si="21">IF(W12&lt;0,W12*$L12,0)*10^-6</f>
        <v>0</v>
      </c>
      <c r="AJ12" s="116">
        <f t="shared" ref="AJ12:AJ13" si="22">IF(X12&lt;0,X12*$L12,0)*10^-6</f>
        <v>0</v>
      </c>
      <c r="AK12" s="116">
        <f t="shared" ref="AK12:AK13" si="23">SUM(Y12:AJ12)</f>
        <v>0</v>
      </c>
    </row>
    <row r="13" spans="1:37">
      <c r="A13" s="6"/>
      <c r="B13" s="36"/>
      <c r="C13" s="36"/>
      <c r="D13" s="36"/>
      <c r="E13" s="36">
        <f>_xlfn.IFNA(INDEX('Inputs - Allowed'!$B$8:$AY$158,MATCH($A13,'Inputs - Allowed'!$A$8:$A$158,0),MATCH('TI - Underperformance'!E$6,'Inputs - Allowed'!$B$6:$AY$6,0)),0)</f>
        <v>0</v>
      </c>
      <c r="F13" s="36">
        <f>_xlfn.IFNA(INDEX('Inputs - Allowed'!$B$8:$AY$158,MATCH($A13,'Inputs - Allowed'!$A$8:$A$158,0),MATCH('TI - Underperformance'!F$6,'Inputs - Allowed'!$B$6:$AY$6,0)),0)</f>
        <v>0</v>
      </c>
      <c r="G13" s="36">
        <f>_xlfn.IFNA(INDEX('Inputs - Allowed'!$B$8:$AY$158,MATCH($A13,'Inputs - Allowed'!$A$8:$A$158,0),MATCH('TI - Underperformance'!G$6,'Inputs - Allowed'!$B$6:$AY$6,0)),0)</f>
        <v>0</v>
      </c>
      <c r="H13" s="36">
        <f>_xlfn.IFNA(INDEX('Inputs - Allowed'!$B$8:$AY$158,MATCH($A13,'Inputs - Allowed'!$A$8:$A$158,0),MATCH('TI - Underperformance'!H$6,'Inputs - Allowed'!$B$6:$AY$6,0)),0)</f>
        <v>0</v>
      </c>
      <c r="I13" s="36">
        <f>_xlfn.IFNA(INDEX('Inputs - Allowed'!$B$8:$AY$158,MATCH($A13,'Inputs - Allowed'!$A$8:$A$158,0),MATCH('TI - Underperformance'!I$6,'Inputs - Allowed'!$B$6:$AY$6,0)),0)</f>
        <v>0</v>
      </c>
      <c r="J13" s="36">
        <f>_xlfn.IFNA(INDEX('Inputs - Allowed'!$B$8:$AY$158,MATCH($A13,'Inputs - Allowed'!$A$8:$A$158,0),MATCH('TI - Underperformance'!J$6,'Inputs - Allowed'!$B$6:$AY$6,0)),0)</f>
        <v>0</v>
      </c>
      <c r="K13" s="36">
        <f>_xlfn.IFNA(INDEX('Inputs - Allowed'!$B$8:$AY$158,MATCH($A13,'Inputs - Allowed'!$A$8:$A$158,0),MATCH('TI - Underperformance'!K$6,'Inputs - Allowed'!$B$6:$AY$6,0)),0)</f>
        <v>0</v>
      </c>
      <c r="L13" s="36">
        <f>_xlfn.IFNA(INDEX('Inputs - Allowed'!$B$8:$AY$158,MATCH($A13,'Inputs - Allowed'!$A$8:$A$158,0),MATCH('TI - Underperformance'!L$6,'Inputs - Allowed'!$B$6:$AY$6,0)),0)</f>
        <v>0</v>
      </c>
      <c r="M13" s="76"/>
      <c r="N13" s="76"/>
      <c r="O13" s="116" cm="1">
        <f t="array" ref="O13">IF($K13=0,0,_xlfn.IFS($K13 = "n",_xlfn.IFNA(INDEX('Inputs - Actual'!$B$8:$V$200, MATCH($A13, 'Inputs - Actual'!$A$8:$A$200, 0), MATCH(O$6, 'Inputs - Actual'!$B$6:$V$6, 0)) - INDEX('Inputs - Allowed'!$B$8:$AY$158, MATCH($A13, 'Inputs - Allowed'!$A$8:$A$158, 0), MATCH(O$6, 'Inputs - Allowed'!$B$6:$AY$6, 0)),0),$K13 = "y",_xlfn.IFNA(INDEX('Inputs - Actual'!$B$8:$V$200, MATCH($A13, 'Inputs - Actual'!$A$8:$A$200, 0), MATCH(O$6, 'Inputs - Actual'!$B$6:$V$6, 0)) -INDEX('Inputs - Allowed'!$B$8:$AY$158, MATCH($A13, 'Inputs - Allowed'!$A$8:$A$158, 0), MATCH(N$6, 'Inputs - Allowed'!$B$6:$AY$6, 0)),0)))</f>
        <v>0</v>
      </c>
      <c r="P13" s="116" cm="1">
        <f t="array" ref="P13">IF($K13=0,0,_xlfn.IFS($K13 = "n",_xlfn.IFNA(INDEX('Inputs - Actual'!$B$8:$V$200, MATCH($A13, 'Inputs - Actual'!$A$8:$A$200, 0), MATCH(P$6, 'Inputs - Actual'!$B$6:$V$6, 0)) - INDEX('Inputs - Allowed'!$B$8:$AY$158, MATCH($A13, 'Inputs - Allowed'!$A$8:$A$158, 0), MATCH(P$6, 'Inputs - Allowed'!$B$6:$AY$6, 0)),0),$K13 = "y",_xlfn.IFNA(INDEX('Inputs - Actual'!$B$8:$V$200, MATCH($A13, 'Inputs - Actual'!$A$8:$A$200, 0), MATCH(P$6, 'Inputs - Actual'!$B$6:$V$6, 0)) -INDEX('Inputs - Allowed'!$B$8:$AY$158, MATCH($A13, 'Inputs - Allowed'!$A$8:$A$158, 0), MATCH(O$6, 'Inputs - Allowed'!$B$6:$AY$6, 0)),0)))</f>
        <v>0</v>
      </c>
      <c r="Q13" s="116" cm="1">
        <f t="array" ref="Q13">IF($K13=0,0,_xlfn.IFS($K13 = "n",_xlfn.IFNA(INDEX('Inputs - Actual'!$B$8:$V$200, MATCH($A13, 'Inputs - Actual'!$A$8:$A$200, 0), MATCH(Q$6, 'Inputs - Actual'!$B$6:$V$6, 0)) - INDEX('Inputs - Allowed'!$B$8:$AY$158, MATCH($A13, 'Inputs - Allowed'!$A$8:$A$158, 0), MATCH(Q$6, 'Inputs - Allowed'!$B$6:$AY$6, 0)),0),$K13 = "y",_xlfn.IFNA(INDEX('Inputs - Actual'!$B$8:$V$200, MATCH($A13, 'Inputs - Actual'!$A$8:$A$200, 0), MATCH(Q$6, 'Inputs - Actual'!$B$6:$V$6, 0)) -INDEX('Inputs - Allowed'!$B$8:$AY$158, MATCH($A13, 'Inputs - Allowed'!$A$8:$A$158, 0), MATCH(P$6, 'Inputs - Allowed'!$B$6:$AY$6, 0)),0)))</f>
        <v>0</v>
      </c>
      <c r="R13" s="116" cm="1">
        <f t="array" ref="R13">IF($K13=0,0,_xlfn.IFS($K13 = "n",_xlfn.IFNA(INDEX('Inputs - Actual'!$B$8:$V$200, MATCH($A13, 'Inputs - Actual'!$A$8:$A$200, 0), MATCH(R$6, 'Inputs - Actual'!$B$6:$V$6, 0)) - INDEX('Inputs - Allowed'!$B$8:$AY$158, MATCH($A13, 'Inputs - Allowed'!$A$8:$A$158, 0), MATCH(R$6, 'Inputs - Allowed'!$B$6:$AY$6, 0)),0),$K13 = "y",_xlfn.IFNA(INDEX('Inputs - Actual'!$B$8:$V$200, MATCH($A13, 'Inputs - Actual'!$A$8:$A$200, 0), MATCH(R$6, 'Inputs - Actual'!$B$6:$V$6, 0)) -INDEX('Inputs - Allowed'!$B$8:$AY$158, MATCH($A13, 'Inputs - Allowed'!$A$8:$A$158, 0), MATCH(Q$6, 'Inputs - Allowed'!$B$6:$AY$6, 0)),0)))</f>
        <v>0</v>
      </c>
      <c r="S13" s="116" cm="1">
        <f t="array" ref="S13">IF($K13=0,0,_xlfn.IFS($K13 = "n",_xlfn.IFNA(INDEX('Inputs - Actual'!$B$8:$V$200, MATCH($A13, 'Inputs - Actual'!$A$8:$A$200, 0), MATCH(S$6, 'Inputs - Actual'!$B$6:$V$6, 0)) - INDEX('Inputs - Allowed'!$B$8:$AY$158, MATCH($A13, 'Inputs - Allowed'!$A$8:$A$158, 0), MATCH(S$6, 'Inputs - Allowed'!$B$6:$AY$6, 0)),0),$K13 = "y",_xlfn.IFNA(INDEX('Inputs - Actual'!$B$8:$V$200, MATCH($A13, 'Inputs - Actual'!$A$8:$A$200, 0), MATCH(S$6, 'Inputs - Actual'!$B$6:$V$6, 0)) -INDEX('Inputs - Allowed'!$B$8:$AY$158, MATCH($A13, 'Inputs - Allowed'!$A$8:$A$158, 0), MATCH(R$6, 'Inputs - Allowed'!$B$6:$AY$6, 0)),0)))</f>
        <v>0</v>
      </c>
      <c r="T13" s="116" cm="1">
        <f t="array" ref="T13">IF($K13=0,0,_xlfn.IFS($K13 = "n",_xlfn.IFNA(INDEX('Inputs - Actual'!$B$8:$V$200, MATCH($A13, 'Inputs - Actual'!$A$8:$A$200, 0), MATCH(T$6, 'Inputs - Actual'!$B$6:$V$6, 0)) - INDEX('Inputs - Allowed'!$B$8:$AY$158, MATCH($A13, 'Inputs - Allowed'!$A$8:$A$158, 0), MATCH(T$6, 'Inputs - Allowed'!$B$6:$AY$6, 0)),0),$K13 = "y",_xlfn.IFNA(INDEX('Inputs - Actual'!$B$8:$V$200, MATCH($A13, 'Inputs - Actual'!$A$8:$A$200, 0), MATCH(T$6, 'Inputs - Actual'!$B$6:$V$6, 0)) -INDEX('Inputs - Allowed'!$B$8:$AY$158, MATCH($A13, 'Inputs - Allowed'!$A$8:$A$158, 0), MATCH(S$6, 'Inputs - Allowed'!$B$6:$AY$6, 0)),0)))</f>
        <v>0</v>
      </c>
      <c r="U13" s="116" cm="1">
        <f t="array" ref="U13">IF($K13=0,0,_xlfn.IFS($K13 = "n",_xlfn.IFNA(INDEX('Inputs - Actual'!$B$8:$V$200, MATCH($A13, 'Inputs - Actual'!$A$8:$A$200, 0), MATCH(U$6, 'Inputs - Actual'!$B$6:$V$6, 0)) - INDEX('Inputs - Allowed'!$B$8:$AY$158, MATCH($A13, 'Inputs - Allowed'!$A$8:$A$158, 0), MATCH(U$6, 'Inputs - Allowed'!$B$6:$AY$6, 0)),0),$K13 = "y",_xlfn.IFNA(INDEX('Inputs - Actual'!$B$8:$V$200, MATCH($A13, 'Inputs - Actual'!$A$8:$A$200, 0), MATCH(U$6, 'Inputs - Actual'!$B$6:$V$6, 0)) -INDEX('Inputs - Allowed'!$B$8:$AY$158, MATCH($A13, 'Inputs - Allowed'!$A$8:$A$158, 0), MATCH(T$6, 'Inputs - Allowed'!$B$6:$AY$6, 0)),0)))</f>
        <v>0</v>
      </c>
      <c r="V13" s="116" cm="1">
        <f t="array" ref="V13">IF($K13=0,0,_xlfn.IFS($K13 = "n",_xlfn.IFNA(INDEX('Inputs - Actual'!$B$8:$V$200, MATCH($A13, 'Inputs - Actual'!$A$8:$A$200, 0), MATCH(V$6, 'Inputs - Actual'!$B$6:$V$6, 0)) - INDEX('Inputs - Allowed'!$B$8:$AY$158, MATCH($A13, 'Inputs - Allowed'!$A$8:$A$158, 0), MATCH(V$6, 'Inputs - Allowed'!$B$6:$AY$6, 0)),0),$K13 = "y",_xlfn.IFNA(INDEX('Inputs - Actual'!$B$8:$V$200, MATCH($A13, 'Inputs - Actual'!$A$8:$A$200, 0), MATCH(V$6, 'Inputs - Actual'!$B$6:$V$6, 0)) -INDEX('Inputs - Allowed'!$B$8:$AY$158, MATCH($A13, 'Inputs - Allowed'!$A$8:$A$158, 0), MATCH(U$6, 'Inputs - Allowed'!$B$6:$AY$6, 0)),0)))</f>
        <v>0</v>
      </c>
      <c r="W13" s="116" cm="1">
        <f t="array" ref="W13">IF($K13=0,0,_xlfn.IFS($K13 = "n",_xlfn.IFNA(INDEX('Inputs - Actual'!$B$8:$V$200, MATCH($A13, 'Inputs - Actual'!$A$8:$A$200, 0), MATCH(W$6, 'Inputs - Actual'!$B$6:$V$6, 0)) - INDEX('Inputs - Allowed'!$B$8:$AY$158, MATCH($A13, 'Inputs - Allowed'!$A$8:$A$158, 0), MATCH(W$6, 'Inputs - Allowed'!$B$6:$AY$6, 0)),0),$K13 = "y",_xlfn.IFNA(INDEX('Inputs - Actual'!$B$8:$V$200, MATCH($A13, 'Inputs - Actual'!$A$8:$A$200, 0), MATCH(W$6, 'Inputs - Actual'!$B$6:$V$6, 0)) -INDEX('Inputs - Allowed'!$B$8:$AY$158, MATCH($A13, 'Inputs - Allowed'!$A$8:$A$158, 0), MATCH(V$6, 'Inputs - Allowed'!$B$6:$AY$6, 0)),0)))</f>
        <v>0</v>
      </c>
      <c r="X13" s="116" cm="1">
        <f t="array" ref="X13">IF($K13=0,0,_xlfn.IFS($K13 = "n",_xlfn.IFNA(INDEX('Inputs - Actual'!$B$8:$V$200, MATCH($A13, 'Inputs - Actual'!$A$8:$A$200, 0), MATCH(X$6, 'Inputs - Actual'!$B$6:$V$6, 0)) - INDEX('Inputs - Allowed'!$B$8:$AY$158, MATCH($A13, 'Inputs - Allowed'!$A$8:$A$158, 0), MATCH(X$6, 'Inputs - Allowed'!$B$6:$AY$6, 0)),0),$K13 = "y",_xlfn.IFNA(INDEX('Inputs - Actual'!$B$8:$V$200, MATCH($A13, 'Inputs - Actual'!$A$8:$A$200, 0), MATCH(X$6, 'Inputs - Actual'!$B$6:$V$6, 0)) -INDEX('Inputs - Allowed'!$B$8:$AY$158, MATCH($A13, 'Inputs - Allowed'!$A$8:$A$158, 0), MATCH(W$6, 'Inputs - Allowed'!$B$6:$AY$6, 0)),0)))</f>
        <v>0</v>
      </c>
      <c r="Y13" s="76"/>
      <c r="Z13" s="76"/>
      <c r="AA13" s="116">
        <f t="shared" si="13"/>
        <v>0</v>
      </c>
      <c r="AB13" s="116">
        <f t="shared" si="14"/>
        <v>0</v>
      </c>
      <c r="AC13" s="116">
        <f t="shared" si="15"/>
        <v>0</v>
      </c>
      <c r="AD13" s="116">
        <f t="shared" si="16"/>
        <v>0</v>
      </c>
      <c r="AE13" s="116">
        <f t="shared" si="17"/>
        <v>0</v>
      </c>
      <c r="AF13" s="116">
        <f t="shared" si="18"/>
        <v>0</v>
      </c>
      <c r="AG13" s="116">
        <f t="shared" si="19"/>
        <v>0</v>
      </c>
      <c r="AH13" s="116">
        <f t="shared" si="20"/>
        <v>0</v>
      </c>
      <c r="AI13" s="116">
        <f t="shared" si="21"/>
        <v>0</v>
      </c>
      <c r="AJ13" s="116">
        <f t="shared" si="22"/>
        <v>0</v>
      </c>
      <c r="AK13" s="116">
        <f t="shared" si="23"/>
        <v>0</v>
      </c>
    </row>
    <row r="14" spans="1:37">
      <c r="A14" s="6"/>
      <c r="B14" s="36"/>
      <c r="C14" s="36"/>
      <c r="D14" s="36"/>
      <c r="E14" s="36">
        <f>_xlfn.IFNA(INDEX('Inputs - Allowed'!$B$8:$AY$158,MATCH($A14,'Inputs - Allowed'!$A$8:$A$158,0),MATCH('TI - Underperformance'!E$6,'Inputs - Allowed'!$B$6:$AY$6,0)),0)</f>
        <v>0</v>
      </c>
      <c r="F14" s="36">
        <f>_xlfn.IFNA(INDEX('Inputs - Allowed'!$B$8:$AY$158,MATCH($A14,'Inputs - Allowed'!$A$8:$A$158,0),MATCH('TI - Underperformance'!F$6,'Inputs - Allowed'!$B$6:$AY$6,0)),0)</f>
        <v>0</v>
      </c>
      <c r="G14" s="36">
        <f>_xlfn.IFNA(INDEX('Inputs - Allowed'!$B$8:$AY$158,MATCH($A14,'Inputs - Allowed'!$A$8:$A$158,0),MATCH('TI - Underperformance'!G$6,'Inputs - Allowed'!$B$6:$AY$6,0)),0)</f>
        <v>0</v>
      </c>
      <c r="H14" s="36">
        <f>_xlfn.IFNA(INDEX('Inputs - Allowed'!$B$8:$AY$158,MATCH($A14,'Inputs - Allowed'!$A$8:$A$158,0),MATCH('TI - Underperformance'!H$6,'Inputs - Allowed'!$B$6:$AY$6,0)),0)</f>
        <v>0</v>
      </c>
      <c r="I14" s="36">
        <f>_xlfn.IFNA(INDEX('Inputs - Allowed'!$B$8:$AY$158,MATCH($A14,'Inputs - Allowed'!$A$8:$A$158,0),MATCH('TI - Underperformance'!I$6,'Inputs - Allowed'!$B$6:$AY$6,0)),0)</f>
        <v>0</v>
      </c>
      <c r="J14" s="36">
        <f>_xlfn.IFNA(INDEX('Inputs - Allowed'!$B$8:$AY$158,MATCH($A14,'Inputs - Allowed'!$A$8:$A$158,0),MATCH('TI - Underperformance'!J$6,'Inputs - Allowed'!$B$6:$AY$6,0)),0)</f>
        <v>0</v>
      </c>
      <c r="K14" s="36">
        <f>_xlfn.IFNA(INDEX('Inputs - Allowed'!$B$8:$AY$158,MATCH($A14,'Inputs - Allowed'!$A$8:$A$158,0),MATCH('TI - Underperformance'!K$6,'Inputs - Allowed'!$B$6:$AY$6,0)),0)</f>
        <v>0</v>
      </c>
      <c r="L14" s="36">
        <f>_xlfn.IFNA(INDEX('Inputs - Allowed'!$B$8:$AY$158,MATCH($A14,'Inputs - Allowed'!$A$8:$A$158,0),MATCH('TI - Underperformance'!L$6,'Inputs - Allowed'!$B$6:$AY$6,0)),0)</f>
        <v>0</v>
      </c>
      <c r="M14" s="76"/>
      <c r="N14" s="76"/>
      <c r="O14" s="116" cm="1">
        <f t="array" ref="O14">IF($K14=0,0,_xlfn.IFS($K14 = "n",_xlfn.IFNA(INDEX('Inputs - Actual'!$B$8:$V$200, MATCH($A14, 'Inputs - Actual'!$A$8:$A$200, 0), MATCH(O$6, 'Inputs - Actual'!$B$6:$V$6, 0)) - INDEX('Inputs - Allowed'!$B$8:$AY$158, MATCH($A14, 'Inputs - Allowed'!$A$8:$A$158, 0), MATCH(O$6, 'Inputs - Allowed'!$B$6:$AY$6, 0)),0),$K14 = "y",_xlfn.IFNA(INDEX('Inputs - Actual'!$B$8:$V$200, MATCH($A14, 'Inputs - Actual'!$A$8:$A$200, 0), MATCH(O$6, 'Inputs - Actual'!$B$6:$V$6, 0)) -INDEX('Inputs - Allowed'!$B$8:$AY$158, MATCH($A14, 'Inputs - Allowed'!$A$8:$A$158, 0), MATCH(N$6, 'Inputs - Allowed'!$B$6:$AY$6, 0)),0)))</f>
        <v>0</v>
      </c>
      <c r="P14" s="116" cm="1">
        <f t="array" ref="P14">IF($K14=0,0,_xlfn.IFS($K14 = "n",_xlfn.IFNA(INDEX('Inputs - Actual'!$B$8:$V$200, MATCH($A14, 'Inputs - Actual'!$A$8:$A$200, 0), MATCH(P$6, 'Inputs - Actual'!$B$6:$V$6, 0)) - INDEX('Inputs - Allowed'!$B$8:$AY$158, MATCH($A14, 'Inputs - Allowed'!$A$8:$A$158, 0), MATCH(P$6, 'Inputs - Allowed'!$B$6:$AY$6, 0)),0),$K14 = "y",_xlfn.IFNA(INDEX('Inputs - Actual'!$B$8:$V$200, MATCH($A14, 'Inputs - Actual'!$A$8:$A$200, 0), MATCH(P$6, 'Inputs - Actual'!$B$6:$V$6, 0)) -INDEX('Inputs - Allowed'!$B$8:$AY$158, MATCH($A14, 'Inputs - Allowed'!$A$8:$A$158, 0), MATCH(O$6, 'Inputs - Allowed'!$B$6:$AY$6, 0)),0)))</f>
        <v>0</v>
      </c>
      <c r="Q14" s="116" cm="1">
        <f t="array" ref="Q14">IF($K14=0,0,_xlfn.IFS($K14 = "n",_xlfn.IFNA(INDEX('Inputs - Actual'!$B$8:$V$200, MATCH($A14, 'Inputs - Actual'!$A$8:$A$200, 0), MATCH(Q$6, 'Inputs - Actual'!$B$6:$V$6, 0)) - INDEX('Inputs - Allowed'!$B$8:$AY$158, MATCH($A14, 'Inputs - Allowed'!$A$8:$A$158, 0), MATCH(Q$6, 'Inputs - Allowed'!$B$6:$AY$6, 0)),0),$K14 = "y",_xlfn.IFNA(INDEX('Inputs - Actual'!$B$8:$V$200, MATCH($A14, 'Inputs - Actual'!$A$8:$A$200, 0), MATCH(Q$6, 'Inputs - Actual'!$B$6:$V$6, 0)) -INDEX('Inputs - Allowed'!$B$8:$AY$158, MATCH($A14, 'Inputs - Allowed'!$A$8:$A$158, 0), MATCH(P$6, 'Inputs - Allowed'!$B$6:$AY$6, 0)),0)))</f>
        <v>0</v>
      </c>
      <c r="R14" s="116" cm="1">
        <f t="array" ref="R14">IF($K14=0,0,_xlfn.IFS($K14 = "n",_xlfn.IFNA(INDEX('Inputs - Actual'!$B$8:$V$200, MATCH($A14, 'Inputs - Actual'!$A$8:$A$200, 0), MATCH(R$6, 'Inputs - Actual'!$B$6:$V$6, 0)) - INDEX('Inputs - Allowed'!$B$8:$AY$158, MATCH($A14, 'Inputs - Allowed'!$A$8:$A$158, 0), MATCH(R$6, 'Inputs - Allowed'!$B$6:$AY$6, 0)),0),$K14 = "y",_xlfn.IFNA(INDEX('Inputs - Actual'!$B$8:$V$200, MATCH($A14, 'Inputs - Actual'!$A$8:$A$200, 0), MATCH(R$6, 'Inputs - Actual'!$B$6:$V$6, 0)) -INDEX('Inputs - Allowed'!$B$8:$AY$158, MATCH($A14, 'Inputs - Allowed'!$A$8:$A$158, 0), MATCH(Q$6, 'Inputs - Allowed'!$B$6:$AY$6, 0)),0)))</f>
        <v>0</v>
      </c>
      <c r="S14" s="116" cm="1">
        <f t="array" ref="S14">IF($K14=0,0,_xlfn.IFS($K14 = "n",_xlfn.IFNA(INDEX('Inputs - Actual'!$B$8:$V$200, MATCH($A14, 'Inputs - Actual'!$A$8:$A$200, 0), MATCH(S$6, 'Inputs - Actual'!$B$6:$V$6, 0)) - INDEX('Inputs - Allowed'!$B$8:$AY$158, MATCH($A14, 'Inputs - Allowed'!$A$8:$A$158, 0), MATCH(S$6, 'Inputs - Allowed'!$B$6:$AY$6, 0)),0),$K14 = "y",_xlfn.IFNA(INDEX('Inputs - Actual'!$B$8:$V$200, MATCH($A14, 'Inputs - Actual'!$A$8:$A$200, 0), MATCH(S$6, 'Inputs - Actual'!$B$6:$V$6, 0)) -INDEX('Inputs - Allowed'!$B$8:$AY$158, MATCH($A14, 'Inputs - Allowed'!$A$8:$A$158, 0), MATCH(R$6, 'Inputs - Allowed'!$B$6:$AY$6, 0)),0)))</f>
        <v>0</v>
      </c>
      <c r="T14" s="116" cm="1">
        <f t="array" ref="T14">IF($K14=0,0,_xlfn.IFS($K14 = "n",_xlfn.IFNA(INDEX('Inputs - Actual'!$B$8:$V$200, MATCH($A14, 'Inputs - Actual'!$A$8:$A$200, 0), MATCH(T$6, 'Inputs - Actual'!$B$6:$V$6, 0)) - INDEX('Inputs - Allowed'!$B$8:$AY$158, MATCH($A14, 'Inputs - Allowed'!$A$8:$A$158, 0), MATCH(T$6, 'Inputs - Allowed'!$B$6:$AY$6, 0)),0),$K14 = "y",_xlfn.IFNA(INDEX('Inputs - Actual'!$B$8:$V$200, MATCH($A14, 'Inputs - Actual'!$A$8:$A$200, 0), MATCH(T$6, 'Inputs - Actual'!$B$6:$V$6, 0)) -INDEX('Inputs - Allowed'!$B$8:$AY$158, MATCH($A14, 'Inputs - Allowed'!$A$8:$A$158, 0), MATCH(S$6, 'Inputs - Allowed'!$B$6:$AY$6, 0)),0)))</f>
        <v>0</v>
      </c>
      <c r="U14" s="116" cm="1">
        <f t="array" ref="U14">IF($K14=0,0,_xlfn.IFS($K14 = "n",_xlfn.IFNA(INDEX('Inputs - Actual'!$B$8:$V$200, MATCH($A14, 'Inputs - Actual'!$A$8:$A$200, 0), MATCH(U$6, 'Inputs - Actual'!$B$6:$V$6, 0)) - INDEX('Inputs - Allowed'!$B$8:$AY$158, MATCH($A14, 'Inputs - Allowed'!$A$8:$A$158, 0), MATCH(U$6, 'Inputs - Allowed'!$B$6:$AY$6, 0)),0),$K14 = "y",_xlfn.IFNA(INDEX('Inputs - Actual'!$B$8:$V$200, MATCH($A14, 'Inputs - Actual'!$A$8:$A$200, 0), MATCH(U$6, 'Inputs - Actual'!$B$6:$V$6, 0)) -INDEX('Inputs - Allowed'!$B$8:$AY$158, MATCH($A14, 'Inputs - Allowed'!$A$8:$A$158, 0), MATCH(T$6, 'Inputs - Allowed'!$B$6:$AY$6, 0)),0)))</f>
        <v>0</v>
      </c>
      <c r="V14" s="116" cm="1">
        <f t="array" ref="V14">IF($K14=0,0,_xlfn.IFS($K14 = "n",_xlfn.IFNA(INDEX('Inputs - Actual'!$B$8:$V$200, MATCH($A14, 'Inputs - Actual'!$A$8:$A$200, 0), MATCH(V$6, 'Inputs - Actual'!$B$6:$V$6, 0)) - INDEX('Inputs - Allowed'!$B$8:$AY$158, MATCH($A14, 'Inputs - Allowed'!$A$8:$A$158, 0), MATCH(V$6, 'Inputs - Allowed'!$B$6:$AY$6, 0)),0),$K14 = "y",_xlfn.IFNA(INDEX('Inputs - Actual'!$B$8:$V$200, MATCH($A14, 'Inputs - Actual'!$A$8:$A$200, 0), MATCH(V$6, 'Inputs - Actual'!$B$6:$V$6, 0)) -INDEX('Inputs - Allowed'!$B$8:$AY$158, MATCH($A14, 'Inputs - Allowed'!$A$8:$A$158, 0), MATCH(U$6, 'Inputs - Allowed'!$B$6:$AY$6, 0)),0)))</f>
        <v>0</v>
      </c>
      <c r="W14" s="116" cm="1">
        <f t="array" ref="W14">IF($K14=0,0,_xlfn.IFS($K14 = "n",_xlfn.IFNA(INDEX('Inputs - Actual'!$B$8:$V$200, MATCH($A14, 'Inputs - Actual'!$A$8:$A$200, 0), MATCH(W$6, 'Inputs - Actual'!$B$6:$V$6, 0)) - INDEX('Inputs - Allowed'!$B$8:$AY$158, MATCH($A14, 'Inputs - Allowed'!$A$8:$A$158, 0), MATCH(W$6, 'Inputs - Allowed'!$B$6:$AY$6, 0)),0),$K14 = "y",_xlfn.IFNA(INDEX('Inputs - Actual'!$B$8:$V$200, MATCH($A14, 'Inputs - Actual'!$A$8:$A$200, 0), MATCH(W$6, 'Inputs - Actual'!$B$6:$V$6, 0)) -INDEX('Inputs - Allowed'!$B$8:$AY$158, MATCH($A14, 'Inputs - Allowed'!$A$8:$A$158, 0), MATCH(V$6, 'Inputs - Allowed'!$B$6:$AY$6, 0)),0)))</f>
        <v>0</v>
      </c>
      <c r="X14" s="116" cm="1">
        <f t="array" ref="X14">IF($K14=0,0,_xlfn.IFS($K14 = "n",_xlfn.IFNA(INDEX('Inputs - Actual'!$B$8:$V$200, MATCH($A14, 'Inputs - Actual'!$A$8:$A$200, 0), MATCH(X$6, 'Inputs - Actual'!$B$6:$V$6, 0)) - INDEX('Inputs - Allowed'!$B$8:$AY$158, MATCH($A14, 'Inputs - Allowed'!$A$8:$A$158, 0), MATCH(X$6, 'Inputs - Allowed'!$B$6:$AY$6, 0)),0),$K14 = "y",_xlfn.IFNA(INDEX('Inputs - Actual'!$B$8:$V$200, MATCH($A14, 'Inputs - Actual'!$A$8:$A$200, 0), MATCH(X$6, 'Inputs - Actual'!$B$6:$V$6, 0)) -INDEX('Inputs - Allowed'!$B$8:$AY$158, MATCH($A14, 'Inputs - Allowed'!$A$8:$A$158, 0), MATCH(W$6, 'Inputs - Allowed'!$B$6:$AY$6, 0)),0)))</f>
        <v>0</v>
      </c>
      <c r="Y14" s="76"/>
      <c r="Z14" s="76"/>
      <c r="AA14" s="116">
        <f t="shared" si="1"/>
        <v>0</v>
      </c>
      <c r="AB14" s="116">
        <f t="shared" si="2"/>
        <v>0</v>
      </c>
      <c r="AC14" s="116">
        <f t="shared" si="9"/>
        <v>0</v>
      </c>
      <c r="AD14" s="116">
        <f t="shared" si="3"/>
        <v>0</v>
      </c>
      <c r="AE14" s="116">
        <f t="shared" si="10"/>
        <v>0</v>
      </c>
      <c r="AF14" s="116">
        <f t="shared" si="4"/>
        <v>0</v>
      </c>
      <c r="AG14" s="116">
        <f t="shared" si="5"/>
        <v>0</v>
      </c>
      <c r="AH14" s="116">
        <f t="shared" si="6"/>
        <v>0</v>
      </c>
      <c r="AI14" s="116">
        <f t="shared" si="7"/>
        <v>0</v>
      </c>
      <c r="AJ14" s="116">
        <f t="shared" si="8"/>
        <v>0</v>
      </c>
      <c r="AK14" s="116">
        <f t="shared" si="11"/>
        <v>0</v>
      </c>
    </row>
    <row r="15" spans="1:37">
      <c r="A15" s="6"/>
      <c r="B15" s="36"/>
      <c r="C15" s="36"/>
      <c r="D15" s="36"/>
      <c r="E15" s="36">
        <f>_xlfn.IFNA(INDEX('Inputs - Allowed'!$B$8:$AY$158,MATCH($A15,'Inputs - Allowed'!$A$8:$A$158,0),MATCH('TI - Underperformance'!E$6,'Inputs - Allowed'!$B$6:$AY$6,0)),0)</f>
        <v>0</v>
      </c>
      <c r="F15" s="36">
        <f>_xlfn.IFNA(INDEX('Inputs - Allowed'!$B$8:$AY$158,MATCH($A15,'Inputs - Allowed'!$A$8:$A$158,0),MATCH('TI - Underperformance'!F$6,'Inputs - Allowed'!$B$6:$AY$6,0)),0)</f>
        <v>0</v>
      </c>
      <c r="G15" s="36">
        <f>_xlfn.IFNA(INDEX('Inputs - Allowed'!$B$8:$AY$158,MATCH($A15,'Inputs - Allowed'!$A$8:$A$158,0),MATCH('TI - Underperformance'!G$6,'Inputs - Allowed'!$B$6:$AY$6,0)),0)</f>
        <v>0</v>
      </c>
      <c r="H15" s="36">
        <f>_xlfn.IFNA(INDEX('Inputs - Allowed'!$B$8:$AY$158,MATCH($A15,'Inputs - Allowed'!$A$8:$A$158,0),MATCH('TI - Underperformance'!H$6,'Inputs - Allowed'!$B$6:$AY$6,0)),0)</f>
        <v>0</v>
      </c>
      <c r="I15" s="36">
        <f>_xlfn.IFNA(INDEX('Inputs - Allowed'!$B$8:$AY$158,MATCH($A15,'Inputs - Allowed'!$A$8:$A$158,0),MATCH('TI - Underperformance'!I$6,'Inputs - Allowed'!$B$6:$AY$6,0)),0)</f>
        <v>0</v>
      </c>
      <c r="J15" s="36">
        <f>_xlfn.IFNA(INDEX('Inputs - Allowed'!$B$8:$AY$158,MATCH($A15,'Inputs - Allowed'!$A$8:$A$158,0),MATCH('TI - Underperformance'!J$6,'Inputs - Allowed'!$B$6:$AY$6,0)),0)</f>
        <v>0</v>
      </c>
      <c r="K15" s="36">
        <f>_xlfn.IFNA(INDEX('Inputs - Allowed'!$B$8:$AY$158,MATCH($A15,'Inputs - Allowed'!$A$8:$A$158,0),MATCH('TI - Underperformance'!K$6,'Inputs - Allowed'!$B$6:$AY$6,0)),0)</f>
        <v>0</v>
      </c>
      <c r="L15" s="36">
        <f>_xlfn.IFNA(INDEX('Inputs - Allowed'!$B$8:$AY$158,MATCH($A15,'Inputs - Allowed'!$A$8:$A$158,0),MATCH('TI - Underperformance'!L$6,'Inputs - Allowed'!$B$6:$AY$6,0)),0)</f>
        <v>0</v>
      </c>
      <c r="M15" s="76"/>
      <c r="N15" s="76"/>
      <c r="O15" s="116" cm="1">
        <f t="array" ref="O15">IF($K15=0,0,_xlfn.IFS($K15 = "n",_xlfn.IFNA(INDEX('Inputs - Actual'!$B$8:$V$200, MATCH($A15, 'Inputs - Actual'!$A$8:$A$200, 0), MATCH(O$6, 'Inputs - Actual'!$B$6:$V$6, 0)) - INDEX('Inputs - Allowed'!$B$8:$AY$158, MATCH($A15, 'Inputs - Allowed'!$A$8:$A$158, 0), MATCH(O$6, 'Inputs - Allowed'!$B$6:$AY$6, 0)),0),$K15 = "y",_xlfn.IFNA(INDEX('Inputs - Actual'!$B$8:$V$200, MATCH($A15, 'Inputs - Actual'!$A$8:$A$200, 0), MATCH(O$6, 'Inputs - Actual'!$B$6:$V$6, 0)) -INDEX('Inputs - Allowed'!$B$8:$AY$158, MATCH($A15, 'Inputs - Allowed'!$A$8:$A$158, 0), MATCH(N$6, 'Inputs - Allowed'!$B$6:$AY$6, 0)),0)))</f>
        <v>0</v>
      </c>
      <c r="P15" s="116" cm="1">
        <f t="array" ref="P15">IF($K15=0,0,_xlfn.IFS($K15 = "n",_xlfn.IFNA(INDEX('Inputs - Actual'!$B$8:$V$200, MATCH($A15, 'Inputs - Actual'!$A$8:$A$200, 0), MATCH(P$6, 'Inputs - Actual'!$B$6:$V$6, 0)) - INDEX('Inputs - Allowed'!$B$8:$AY$158, MATCH($A15, 'Inputs - Allowed'!$A$8:$A$158, 0), MATCH(P$6, 'Inputs - Allowed'!$B$6:$AY$6, 0)),0),$K15 = "y",_xlfn.IFNA(INDEX('Inputs - Actual'!$B$8:$V$200, MATCH($A15, 'Inputs - Actual'!$A$8:$A$200, 0), MATCH(P$6, 'Inputs - Actual'!$B$6:$V$6, 0)) -INDEX('Inputs - Allowed'!$B$8:$AY$158, MATCH($A15, 'Inputs - Allowed'!$A$8:$A$158, 0), MATCH(O$6, 'Inputs - Allowed'!$B$6:$AY$6, 0)),0)))</f>
        <v>0</v>
      </c>
      <c r="Q15" s="116" cm="1">
        <f t="array" ref="Q15">IF($K15=0,0,_xlfn.IFS($K15 = "n",_xlfn.IFNA(INDEX('Inputs - Actual'!$B$8:$V$200, MATCH($A15, 'Inputs - Actual'!$A$8:$A$200, 0), MATCH(Q$6, 'Inputs - Actual'!$B$6:$V$6, 0)) - INDEX('Inputs - Allowed'!$B$8:$AY$158, MATCH($A15, 'Inputs - Allowed'!$A$8:$A$158, 0), MATCH(Q$6, 'Inputs - Allowed'!$B$6:$AY$6, 0)),0),$K15 = "y",_xlfn.IFNA(INDEX('Inputs - Actual'!$B$8:$V$200, MATCH($A15, 'Inputs - Actual'!$A$8:$A$200, 0), MATCH(Q$6, 'Inputs - Actual'!$B$6:$V$6, 0)) -INDEX('Inputs - Allowed'!$B$8:$AY$158, MATCH($A15, 'Inputs - Allowed'!$A$8:$A$158, 0), MATCH(P$6, 'Inputs - Allowed'!$B$6:$AY$6, 0)),0)))</f>
        <v>0</v>
      </c>
      <c r="R15" s="116" cm="1">
        <f t="array" ref="R15">IF($K15=0,0,_xlfn.IFS($K15 = "n",_xlfn.IFNA(INDEX('Inputs - Actual'!$B$8:$V$200, MATCH($A15, 'Inputs - Actual'!$A$8:$A$200, 0), MATCH(R$6, 'Inputs - Actual'!$B$6:$V$6, 0)) - INDEX('Inputs - Allowed'!$B$8:$AY$158, MATCH($A15, 'Inputs - Allowed'!$A$8:$A$158, 0), MATCH(R$6, 'Inputs - Allowed'!$B$6:$AY$6, 0)),0),$K15 = "y",_xlfn.IFNA(INDEX('Inputs - Actual'!$B$8:$V$200, MATCH($A15, 'Inputs - Actual'!$A$8:$A$200, 0), MATCH(R$6, 'Inputs - Actual'!$B$6:$V$6, 0)) -INDEX('Inputs - Allowed'!$B$8:$AY$158, MATCH($A15, 'Inputs - Allowed'!$A$8:$A$158, 0), MATCH(Q$6, 'Inputs - Allowed'!$B$6:$AY$6, 0)),0)))</f>
        <v>0</v>
      </c>
      <c r="S15" s="116" cm="1">
        <f t="array" ref="S15">IF($K15=0,0,_xlfn.IFS($K15 = "n",_xlfn.IFNA(INDEX('Inputs - Actual'!$B$8:$V$200, MATCH($A15, 'Inputs - Actual'!$A$8:$A$200, 0), MATCH(S$6, 'Inputs - Actual'!$B$6:$V$6, 0)) - INDEX('Inputs - Allowed'!$B$8:$AY$158, MATCH($A15, 'Inputs - Allowed'!$A$8:$A$158, 0), MATCH(S$6, 'Inputs - Allowed'!$B$6:$AY$6, 0)),0),$K15 = "y",_xlfn.IFNA(INDEX('Inputs - Actual'!$B$8:$V$200, MATCH($A15, 'Inputs - Actual'!$A$8:$A$200, 0), MATCH(S$6, 'Inputs - Actual'!$B$6:$V$6, 0)) -INDEX('Inputs - Allowed'!$B$8:$AY$158, MATCH($A15, 'Inputs - Allowed'!$A$8:$A$158, 0), MATCH(R$6, 'Inputs - Allowed'!$B$6:$AY$6, 0)),0)))</f>
        <v>0</v>
      </c>
      <c r="T15" s="116" cm="1">
        <f t="array" ref="T15">IF($K15=0,0,_xlfn.IFS($K15 = "n",_xlfn.IFNA(INDEX('Inputs - Actual'!$B$8:$V$200, MATCH($A15, 'Inputs - Actual'!$A$8:$A$200, 0), MATCH(T$6, 'Inputs - Actual'!$B$6:$V$6, 0)) - INDEX('Inputs - Allowed'!$B$8:$AY$158, MATCH($A15, 'Inputs - Allowed'!$A$8:$A$158, 0), MATCH(T$6, 'Inputs - Allowed'!$B$6:$AY$6, 0)),0),$K15 = "y",_xlfn.IFNA(INDEX('Inputs - Actual'!$B$8:$V$200, MATCH($A15, 'Inputs - Actual'!$A$8:$A$200, 0), MATCH(T$6, 'Inputs - Actual'!$B$6:$V$6, 0)) -INDEX('Inputs - Allowed'!$B$8:$AY$158, MATCH($A15, 'Inputs - Allowed'!$A$8:$A$158, 0), MATCH(S$6, 'Inputs - Allowed'!$B$6:$AY$6, 0)),0)))</f>
        <v>0</v>
      </c>
      <c r="U15" s="116" cm="1">
        <f t="array" ref="U15">IF($K15=0,0,_xlfn.IFS($K15 = "n",_xlfn.IFNA(INDEX('Inputs - Actual'!$B$8:$V$200, MATCH($A15, 'Inputs - Actual'!$A$8:$A$200, 0), MATCH(U$6, 'Inputs - Actual'!$B$6:$V$6, 0)) - INDEX('Inputs - Allowed'!$B$8:$AY$158, MATCH($A15, 'Inputs - Allowed'!$A$8:$A$158, 0), MATCH(U$6, 'Inputs - Allowed'!$B$6:$AY$6, 0)),0),$K15 = "y",_xlfn.IFNA(INDEX('Inputs - Actual'!$B$8:$V$200, MATCH($A15, 'Inputs - Actual'!$A$8:$A$200, 0), MATCH(U$6, 'Inputs - Actual'!$B$6:$V$6, 0)) -INDEX('Inputs - Allowed'!$B$8:$AY$158, MATCH($A15, 'Inputs - Allowed'!$A$8:$A$158, 0), MATCH(T$6, 'Inputs - Allowed'!$B$6:$AY$6, 0)),0)))</f>
        <v>0</v>
      </c>
      <c r="V15" s="116" cm="1">
        <f t="array" ref="V15">IF($K15=0,0,_xlfn.IFS($K15 = "n",_xlfn.IFNA(INDEX('Inputs - Actual'!$B$8:$V$200, MATCH($A15, 'Inputs - Actual'!$A$8:$A$200, 0), MATCH(V$6, 'Inputs - Actual'!$B$6:$V$6, 0)) - INDEX('Inputs - Allowed'!$B$8:$AY$158, MATCH($A15, 'Inputs - Allowed'!$A$8:$A$158, 0), MATCH(V$6, 'Inputs - Allowed'!$B$6:$AY$6, 0)),0),$K15 = "y",_xlfn.IFNA(INDEX('Inputs - Actual'!$B$8:$V$200, MATCH($A15, 'Inputs - Actual'!$A$8:$A$200, 0), MATCH(V$6, 'Inputs - Actual'!$B$6:$V$6, 0)) -INDEX('Inputs - Allowed'!$B$8:$AY$158, MATCH($A15, 'Inputs - Allowed'!$A$8:$A$158, 0), MATCH(U$6, 'Inputs - Allowed'!$B$6:$AY$6, 0)),0)))</f>
        <v>0</v>
      </c>
      <c r="W15" s="116" cm="1">
        <f t="array" ref="W15">IF($K15=0,0,_xlfn.IFS($K15 = "n",_xlfn.IFNA(INDEX('Inputs - Actual'!$B$8:$V$200, MATCH($A15, 'Inputs - Actual'!$A$8:$A$200, 0), MATCH(W$6, 'Inputs - Actual'!$B$6:$V$6, 0)) - INDEX('Inputs - Allowed'!$B$8:$AY$158, MATCH($A15, 'Inputs - Allowed'!$A$8:$A$158, 0), MATCH(W$6, 'Inputs - Allowed'!$B$6:$AY$6, 0)),0),$K15 = "y",_xlfn.IFNA(INDEX('Inputs - Actual'!$B$8:$V$200, MATCH($A15, 'Inputs - Actual'!$A$8:$A$200, 0), MATCH(W$6, 'Inputs - Actual'!$B$6:$V$6, 0)) -INDEX('Inputs - Allowed'!$B$8:$AY$158, MATCH($A15, 'Inputs - Allowed'!$A$8:$A$158, 0), MATCH(V$6, 'Inputs - Allowed'!$B$6:$AY$6, 0)),0)))</f>
        <v>0</v>
      </c>
      <c r="X15" s="116" cm="1">
        <f t="array" ref="X15">IF($K15=0,0,_xlfn.IFS($K15 = "n",_xlfn.IFNA(INDEX('Inputs - Actual'!$B$8:$V$200, MATCH($A15, 'Inputs - Actual'!$A$8:$A$200, 0), MATCH(X$6, 'Inputs - Actual'!$B$6:$V$6, 0)) - INDEX('Inputs - Allowed'!$B$8:$AY$158, MATCH($A15, 'Inputs - Allowed'!$A$8:$A$158, 0), MATCH(X$6, 'Inputs - Allowed'!$B$6:$AY$6, 0)),0),$K15 = "y",_xlfn.IFNA(INDEX('Inputs - Actual'!$B$8:$V$200, MATCH($A15, 'Inputs - Actual'!$A$8:$A$200, 0), MATCH(X$6, 'Inputs - Actual'!$B$6:$V$6, 0)) -INDEX('Inputs - Allowed'!$B$8:$AY$158, MATCH($A15, 'Inputs - Allowed'!$A$8:$A$158, 0), MATCH(W$6, 'Inputs - Allowed'!$B$6:$AY$6, 0)),0)))</f>
        <v>0</v>
      </c>
      <c r="Y15" s="76"/>
      <c r="Z15" s="76"/>
      <c r="AA15" s="116">
        <f t="shared" si="1"/>
        <v>0</v>
      </c>
      <c r="AB15" s="116">
        <f t="shared" si="2"/>
        <v>0</v>
      </c>
      <c r="AC15" s="116">
        <f t="shared" si="9"/>
        <v>0</v>
      </c>
      <c r="AD15" s="116">
        <f t="shared" si="3"/>
        <v>0</v>
      </c>
      <c r="AE15" s="116">
        <f t="shared" si="10"/>
        <v>0</v>
      </c>
      <c r="AF15" s="116">
        <f t="shared" si="4"/>
        <v>0</v>
      </c>
      <c r="AG15" s="116">
        <f t="shared" si="5"/>
        <v>0</v>
      </c>
      <c r="AH15" s="116">
        <f t="shared" si="6"/>
        <v>0</v>
      </c>
      <c r="AI15" s="116">
        <f t="shared" si="7"/>
        <v>0</v>
      </c>
      <c r="AJ15" s="116">
        <f t="shared" si="8"/>
        <v>0</v>
      </c>
      <c r="AK15" s="116">
        <f t="shared" si="11"/>
        <v>0</v>
      </c>
    </row>
    <row r="16" spans="1:37">
      <c r="A16" s="6"/>
      <c r="B16" s="36"/>
      <c r="C16" s="36"/>
      <c r="D16" s="36"/>
      <c r="E16" s="36">
        <f>_xlfn.IFNA(INDEX('Inputs - Allowed'!$B$8:$AY$158,MATCH($A16,'Inputs - Allowed'!$A$8:$A$158,0),MATCH('TI - Underperformance'!E$6,'Inputs - Allowed'!$B$6:$AY$6,0)),0)</f>
        <v>0</v>
      </c>
      <c r="F16" s="36">
        <f>_xlfn.IFNA(INDEX('Inputs - Allowed'!$B$8:$AY$158,MATCH($A16,'Inputs - Allowed'!$A$8:$A$158,0),MATCH('TI - Underperformance'!F$6,'Inputs - Allowed'!$B$6:$AY$6,0)),0)</f>
        <v>0</v>
      </c>
      <c r="G16" s="36">
        <f>_xlfn.IFNA(INDEX('Inputs - Allowed'!$B$8:$AY$158,MATCH($A16,'Inputs - Allowed'!$A$8:$A$158,0),MATCH('TI - Underperformance'!G$6,'Inputs - Allowed'!$B$6:$AY$6,0)),0)</f>
        <v>0</v>
      </c>
      <c r="H16" s="36">
        <f>_xlfn.IFNA(INDEX('Inputs - Allowed'!$B$8:$AY$158,MATCH($A16,'Inputs - Allowed'!$A$8:$A$158,0),MATCH('TI - Underperformance'!H$6,'Inputs - Allowed'!$B$6:$AY$6,0)),0)</f>
        <v>0</v>
      </c>
      <c r="I16" s="36">
        <f>_xlfn.IFNA(INDEX('Inputs - Allowed'!$B$8:$AY$158,MATCH($A16,'Inputs - Allowed'!$A$8:$A$158,0),MATCH('TI - Underperformance'!I$6,'Inputs - Allowed'!$B$6:$AY$6,0)),0)</f>
        <v>0</v>
      </c>
      <c r="J16" s="36">
        <f>_xlfn.IFNA(INDEX('Inputs - Allowed'!$B$8:$AY$158,MATCH($A16,'Inputs - Allowed'!$A$8:$A$158,0),MATCH('TI - Underperformance'!J$6,'Inputs - Allowed'!$B$6:$AY$6,0)),0)</f>
        <v>0</v>
      </c>
      <c r="K16" s="36">
        <f>_xlfn.IFNA(INDEX('Inputs - Allowed'!$B$8:$AY$158,MATCH($A16,'Inputs - Allowed'!$A$8:$A$158,0),MATCH('TI - Underperformance'!K$6,'Inputs - Allowed'!$B$6:$AY$6,0)),0)</f>
        <v>0</v>
      </c>
      <c r="L16" s="36">
        <f>_xlfn.IFNA(INDEX('Inputs - Allowed'!$B$8:$AY$158,MATCH($A16,'Inputs - Allowed'!$A$8:$A$158,0),MATCH('TI - Underperformance'!L$6,'Inputs - Allowed'!$B$6:$AY$6,0)),0)</f>
        <v>0</v>
      </c>
      <c r="M16" s="76"/>
      <c r="N16" s="76"/>
      <c r="O16" s="116" cm="1">
        <f t="array" ref="O16">IF($K16=0,0,_xlfn.IFS($K16 = "n",_xlfn.IFNA(INDEX('Inputs - Actual'!$B$8:$V$200, MATCH($A16, 'Inputs - Actual'!$A$8:$A$200, 0), MATCH(O$6, 'Inputs - Actual'!$B$6:$V$6, 0)) - INDEX('Inputs - Allowed'!$B$8:$AY$158, MATCH($A16, 'Inputs - Allowed'!$A$8:$A$158, 0), MATCH(O$6, 'Inputs - Allowed'!$B$6:$AY$6, 0)),0),$K16 = "y",_xlfn.IFNA(INDEX('Inputs - Actual'!$B$8:$V$200, MATCH($A16, 'Inputs - Actual'!$A$8:$A$200, 0), MATCH(O$6, 'Inputs - Actual'!$B$6:$V$6, 0)) -INDEX('Inputs - Allowed'!$B$8:$AY$158, MATCH($A16, 'Inputs - Allowed'!$A$8:$A$158, 0), MATCH(N$6, 'Inputs - Allowed'!$B$6:$AY$6, 0)),0)))</f>
        <v>0</v>
      </c>
      <c r="P16" s="116" cm="1">
        <f t="array" ref="P16">IF($K16=0,0,_xlfn.IFS($K16 = "n",_xlfn.IFNA(INDEX('Inputs - Actual'!$B$8:$V$200, MATCH($A16, 'Inputs - Actual'!$A$8:$A$200, 0), MATCH(P$6, 'Inputs - Actual'!$B$6:$V$6, 0)) - INDEX('Inputs - Allowed'!$B$8:$AY$158, MATCH($A16, 'Inputs - Allowed'!$A$8:$A$158, 0), MATCH(P$6, 'Inputs - Allowed'!$B$6:$AY$6, 0)),0),$K16 = "y",_xlfn.IFNA(INDEX('Inputs - Actual'!$B$8:$V$200, MATCH($A16, 'Inputs - Actual'!$A$8:$A$200, 0), MATCH(P$6, 'Inputs - Actual'!$B$6:$V$6, 0)) -INDEX('Inputs - Allowed'!$B$8:$AY$158, MATCH($A16, 'Inputs - Allowed'!$A$8:$A$158, 0), MATCH(O$6, 'Inputs - Allowed'!$B$6:$AY$6, 0)),0)))</f>
        <v>0</v>
      </c>
      <c r="Q16" s="116" cm="1">
        <f t="array" ref="Q16">IF($K16=0,0,_xlfn.IFS($K16 = "n",_xlfn.IFNA(INDEX('Inputs - Actual'!$B$8:$V$200, MATCH($A16, 'Inputs - Actual'!$A$8:$A$200, 0), MATCH(Q$6, 'Inputs - Actual'!$B$6:$V$6, 0)) - INDEX('Inputs - Allowed'!$B$8:$AY$158, MATCH($A16, 'Inputs - Allowed'!$A$8:$A$158, 0), MATCH(Q$6, 'Inputs - Allowed'!$B$6:$AY$6, 0)),0),$K16 = "y",_xlfn.IFNA(INDEX('Inputs - Actual'!$B$8:$V$200, MATCH($A16, 'Inputs - Actual'!$A$8:$A$200, 0), MATCH(Q$6, 'Inputs - Actual'!$B$6:$V$6, 0)) -INDEX('Inputs - Allowed'!$B$8:$AY$158, MATCH($A16, 'Inputs - Allowed'!$A$8:$A$158, 0), MATCH(P$6, 'Inputs - Allowed'!$B$6:$AY$6, 0)),0)))</f>
        <v>0</v>
      </c>
      <c r="R16" s="116" cm="1">
        <f t="array" ref="R16">IF($K16=0,0,_xlfn.IFS($K16 = "n",_xlfn.IFNA(INDEX('Inputs - Actual'!$B$8:$V$200, MATCH($A16, 'Inputs - Actual'!$A$8:$A$200, 0), MATCH(R$6, 'Inputs - Actual'!$B$6:$V$6, 0)) - INDEX('Inputs - Allowed'!$B$8:$AY$158, MATCH($A16, 'Inputs - Allowed'!$A$8:$A$158, 0), MATCH(R$6, 'Inputs - Allowed'!$B$6:$AY$6, 0)),0),$K16 = "y",_xlfn.IFNA(INDEX('Inputs - Actual'!$B$8:$V$200, MATCH($A16, 'Inputs - Actual'!$A$8:$A$200, 0), MATCH(R$6, 'Inputs - Actual'!$B$6:$V$6, 0)) -INDEX('Inputs - Allowed'!$B$8:$AY$158, MATCH($A16, 'Inputs - Allowed'!$A$8:$A$158, 0), MATCH(Q$6, 'Inputs - Allowed'!$B$6:$AY$6, 0)),0)))</f>
        <v>0</v>
      </c>
      <c r="S16" s="116" cm="1">
        <f t="array" ref="S16">IF($K16=0,0,_xlfn.IFS($K16 = "n",_xlfn.IFNA(INDEX('Inputs - Actual'!$B$8:$V$200, MATCH($A16, 'Inputs - Actual'!$A$8:$A$200, 0), MATCH(S$6, 'Inputs - Actual'!$B$6:$V$6, 0)) - INDEX('Inputs - Allowed'!$B$8:$AY$158, MATCH($A16, 'Inputs - Allowed'!$A$8:$A$158, 0), MATCH(S$6, 'Inputs - Allowed'!$B$6:$AY$6, 0)),0),$K16 = "y",_xlfn.IFNA(INDEX('Inputs - Actual'!$B$8:$V$200, MATCH($A16, 'Inputs - Actual'!$A$8:$A$200, 0), MATCH(S$6, 'Inputs - Actual'!$B$6:$V$6, 0)) -INDEX('Inputs - Allowed'!$B$8:$AY$158, MATCH($A16, 'Inputs - Allowed'!$A$8:$A$158, 0), MATCH(R$6, 'Inputs - Allowed'!$B$6:$AY$6, 0)),0)))</f>
        <v>0</v>
      </c>
      <c r="T16" s="116" cm="1">
        <f t="array" ref="T16">IF($K16=0,0,_xlfn.IFS($K16 = "n",_xlfn.IFNA(INDEX('Inputs - Actual'!$B$8:$V$200, MATCH($A16, 'Inputs - Actual'!$A$8:$A$200, 0), MATCH(T$6, 'Inputs - Actual'!$B$6:$V$6, 0)) - INDEX('Inputs - Allowed'!$B$8:$AY$158, MATCH($A16, 'Inputs - Allowed'!$A$8:$A$158, 0), MATCH(T$6, 'Inputs - Allowed'!$B$6:$AY$6, 0)),0),$K16 = "y",_xlfn.IFNA(INDEX('Inputs - Actual'!$B$8:$V$200, MATCH($A16, 'Inputs - Actual'!$A$8:$A$200, 0), MATCH(T$6, 'Inputs - Actual'!$B$6:$V$6, 0)) -INDEX('Inputs - Allowed'!$B$8:$AY$158, MATCH($A16, 'Inputs - Allowed'!$A$8:$A$158, 0), MATCH(S$6, 'Inputs - Allowed'!$B$6:$AY$6, 0)),0)))</f>
        <v>0</v>
      </c>
      <c r="U16" s="116" cm="1">
        <f t="array" ref="U16">IF($K16=0,0,_xlfn.IFS($K16 = "n",_xlfn.IFNA(INDEX('Inputs - Actual'!$B$8:$V$200, MATCH($A16, 'Inputs - Actual'!$A$8:$A$200, 0), MATCH(U$6, 'Inputs - Actual'!$B$6:$V$6, 0)) - INDEX('Inputs - Allowed'!$B$8:$AY$158, MATCH($A16, 'Inputs - Allowed'!$A$8:$A$158, 0), MATCH(U$6, 'Inputs - Allowed'!$B$6:$AY$6, 0)),0),$K16 = "y",_xlfn.IFNA(INDEX('Inputs - Actual'!$B$8:$V$200, MATCH($A16, 'Inputs - Actual'!$A$8:$A$200, 0), MATCH(U$6, 'Inputs - Actual'!$B$6:$V$6, 0)) -INDEX('Inputs - Allowed'!$B$8:$AY$158, MATCH($A16, 'Inputs - Allowed'!$A$8:$A$158, 0), MATCH(T$6, 'Inputs - Allowed'!$B$6:$AY$6, 0)),0)))</f>
        <v>0</v>
      </c>
      <c r="V16" s="116" cm="1">
        <f t="array" ref="V16">IF($K16=0,0,_xlfn.IFS($K16 = "n",_xlfn.IFNA(INDEX('Inputs - Actual'!$B$8:$V$200, MATCH($A16, 'Inputs - Actual'!$A$8:$A$200, 0), MATCH(V$6, 'Inputs - Actual'!$B$6:$V$6, 0)) - INDEX('Inputs - Allowed'!$B$8:$AY$158, MATCH($A16, 'Inputs - Allowed'!$A$8:$A$158, 0), MATCH(V$6, 'Inputs - Allowed'!$B$6:$AY$6, 0)),0),$K16 = "y",_xlfn.IFNA(INDEX('Inputs - Actual'!$B$8:$V$200, MATCH($A16, 'Inputs - Actual'!$A$8:$A$200, 0), MATCH(V$6, 'Inputs - Actual'!$B$6:$V$6, 0)) -INDEX('Inputs - Allowed'!$B$8:$AY$158, MATCH($A16, 'Inputs - Allowed'!$A$8:$A$158, 0), MATCH(U$6, 'Inputs - Allowed'!$B$6:$AY$6, 0)),0)))</f>
        <v>0</v>
      </c>
      <c r="W16" s="116" cm="1">
        <f t="array" ref="W16">IF($K16=0,0,_xlfn.IFS($K16 = "n",_xlfn.IFNA(INDEX('Inputs - Actual'!$B$8:$V$200, MATCH($A16, 'Inputs - Actual'!$A$8:$A$200, 0), MATCH(W$6, 'Inputs - Actual'!$B$6:$V$6, 0)) - INDEX('Inputs - Allowed'!$B$8:$AY$158, MATCH($A16, 'Inputs - Allowed'!$A$8:$A$158, 0), MATCH(W$6, 'Inputs - Allowed'!$B$6:$AY$6, 0)),0),$K16 = "y",_xlfn.IFNA(INDEX('Inputs - Actual'!$B$8:$V$200, MATCH($A16, 'Inputs - Actual'!$A$8:$A$200, 0), MATCH(W$6, 'Inputs - Actual'!$B$6:$V$6, 0)) -INDEX('Inputs - Allowed'!$B$8:$AY$158, MATCH($A16, 'Inputs - Allowed'!$A$8:$A$158, 0), MATCH(V$6, 'Inputs - Allowed'!$B$6:$AY$6, 0)),0)))</f>
        <v>0</v>
      </c>
      <c r="X16" s="116" cm="1">
        <f t="array" ref="X16">IF($K16=0,0,_xlfn.IFS($K16 = "n",_xlfn.IFNA(INDEX('Inputs - Actual'!$B$8:$V$200, MATCH($A16, 'Inputs - Actual'!$A$8:$A$200, 0), MATCH(X$6, 'Inputs - Actual'!$B$6:$V$6, 0)) - INDEX('Inputs - Allowed'!$B$8:$AY$158, MATCH($A16, 'Inputs - Allowed'!$A$8:$A$158, 0), MATCH(X$6, 'Inputs - Allowed'!$B$6:$AY$6, 0)),0),$K16 = "y",_xlfn.IFNA(INDEX('Inputs - Actual'!$B$8:$V$200, MATCH($A16, 'Inputs - Actual'!$A$8:$A$200, 0), MATCH(X$6, 'Inputs - Actual'!$B$6:$V$6, 0)) -INDEX('Inputs - Allowed'!$B$8:$AY$158, MATCH($A16, 'Inputs - Allowed'!$A$8:$A$158, 0), MATCH(W$6, 'Inputs - Allowed'!$B$6:$AY$6, 0)),0)))</f>
        <v>0</v>
      </c>
      <c r="Y16" s="76"/>
      <c r="Z16" s="76"/>
      <c r="AA16" s="116">
        <f t="shared" si="1"/>
        <v>0</v>
      </c>
      <c r="AB16" s="116">
        <f t="shared" si="2"/>
        <v>0</v>
      </c>
      <c r="AC16" s="116">
        <f t="shared" si="9"/>
        <v>0</v>
      </c>
      <c r="AD16" s="116">
        <f t="shared" si="3"/>
        <v>0</v>
      </c>
      <c r="AE16" s="116">
        <f t="shared" si="10"/>
        <v>0</v>
      </c>
      <c r="AF16" s="116">
        <f t="shared" si="4"/>
        <v>0</v>
      </c>
      <c r="AG16" s="116">
        <f t="shared" si="5"/>
        <v>0</v>
      </c>
      <c r="AH16" s="116">
        <f t="shared" si="6"/>
        <v>0</v>
      </c>
      <c r="AI16" s="116">
        <f t="shared" si="7"/>
        <v>0</v>
      </c>
      <c r="AJ16" s="116">
        <f t="shared" si="8"/>
        <v>0</v>
      </c>
      <c r="AK16" s="116">
        <f t="shared" si="11"/>
        <v>0</v>
      </c>
    </row>
    <row r="17" spans="1:37">
      <c r="A17" s="6"/>
      <c r="B17" s="36"/>
      <c r="C17" s="36"/>
      <c r="D17" s="36"/>
      <c r="E17" s="36">
        <f>_xlfn.IFNA(INDEX('Inputs - Allowed'!$B$8:$AY$158,MATCH($A17,'Inputs - Allowed'!$A$8:$A$158,0),MATCH('TI - Underperformance'!E$6,'Inputs - Allowed'!$B$6:$AY$6,0)),0)</f>
        <v>0</v>
      </c>
      <c r="F17" s="36">
        <f>_xlfn.IFNA(INDEX('Inputs - Allowed'!$B$8:$AY$158,MATCH($A17,'Inputs - Allowed'!$A$8:$A$158,0),MATCH('TI - Underperformance'!F$6,'Inputs - Allowed'!$B$6:$AY$6,0)),0)</f>
        <v>0</v>
      </c>
      <c r="G17" s="36">
        <f>_xlfn.IFNA(INDEX('Inputs - Allowed'!$B$8:$AY$158,MATCH($A17,'Inputs - Allowed'!$A$8:$A$158,0),MATCH('TI - Underperformance'!G$6,'Inputs - Allowed'!$B$6:$AY$6,0)),0)</f>
        <v>0</v>
      </c>
      <c r="H17" s="36">
        <f>_xlfn.IFNA(INDEX('Inputs - Allowed'!$B$8:$AY$158,MATCH($A17,'Inputs - Allowed'!$A$8:$A$158,0),MATCH('TI - Underperformance'!H$6,'Inputs - Allowed'!$B$6:$AY$6,0)),0)</f>
        <v>0</v>
      </c>
      <c r="I17" s="36">
        <f>_xlfn.IFNA(INDEX('Inputs - Allowed'!$B$8:$AY$158,MATCH($A17,'Inputs - Allowed'!$A$8:$A$158,0),MATCH('TI - Underperformance'!I$6,'Inputs - Allowed'!$B$6:$AY$6,0)),0)</f>
        <v>0</v>
      </c>
      <c r="J17" s="36">
        <f>_xlfn.IFNA(INDEX('Inputs - Allowed'!$B$8:$AY$158,MATCH($A17,'Inputs - Allowed'!$A$8:$A$158,0),MATCH('TI - Underperformance'!J$6,'Inputs - Allowed'!$B$6:$AY$6,0)),0)</f>
        <v>0</v>
      </c>
      <c r="K17" s="36">
        <f>_xlfn.IFNA(INDEX('Inputs - Allowed'!$B$8:$AY$158,MATCH($A17,'Inputs - Allowed'!$A$8:$A$158,0),MATCH('TI - Underperformance'!K$6,'Inputs - Allowed'!$B$6:$AY$6,0)),0)</f>
        <v>0</v>
      </c>
      <c r="L17" s="36">
        <f>_xlfn.IFNA(INDEX('Inputs - Allowed'!$B$8:$AY$158,MATCH($A17,'Inputs - Allowed'!$A$8:$A$158,0),MATCH('TI - Underperformance'!L$6,'Inputs - Allowed'!$B$6:$AY$6,0)),0)</f>
        <v>0</v>
      </c>
      <c r="M17" s="76"/>
      <c r="N17" s="76"/>
      <c r="O17" s="116" cm="1">
        <f t="array" ref="O17">IF($K17=0,0,_xlfn.IFS($K17 = "n",_xlfn.IFNA(INDEX('Inputs - Actual'!$B$8:$V$200, MATCH($A17, 'Inputs - Actual'!$A$8:$A$200, 0), MATCH(O$6, 'Inputs - Actual'!$B$6:$V$6, 0)) - INDEX('Inputs - Allowed'!$B$8:$AY$158, MATCH($A17, 'Inputs - Allowed'!$A$8:$A$158, 0), MATCH(O$6, 'Inputs - Allowed'!$B$6:$AY$6, 0)),0),$K17 = "y",_xlfn.IFNA(INDEX('Inputs - Actual'!$B$8:$V$200, MATCH($A17, 'Inputs - Actual'!$A$8:$A$200, 0), MATCH(O$6, 'Inputs - Actual'!$B$6:$V$6, 0)) -INDEX('Inputs - Allowed'!$B$8:$AY$158, MATCH($A17, 'Inputs - Allowed'!$A$8:$A$158, 0), MATCH(N$6, 'Inputs - Allowed'!$B$6:$AY$6, 0)),0)))</f>
        <v>0</v>
      </c>
      <c r="P17" s="116" cm="1">
        <f t="array" ref="P17">IF($K17=0,0,_xlfn.IFS($K17 = "n",_xlfn.IFNA(INDEX('Inputs - Actual'!$B$8:$V$200, MATCH($A17, 'Inputs - Actual'!$A$8:$A$200, 0), MATCH(P$6, 'Inputs - Actual'!$B$6:$V$6, 0)) - INDEX('Inputs - Allowed'!$B$8:$AY$158, MATCH($A17, 'Inputs - Allowed'!$A$8:$A$158, 0), MATCH(P$6, 'Inputs - Allowed'!$B$6:$AY$6, 0)),0),$K17 = "y",_xlfn.IFNA(INDEX('Inputs - Actual'!$B$8:$V$200, MATCH($A17, 'Inputs - Actual'!$A$8:$A$200, 0), MATCH(P$6, 'Inputs - Actual'!$B$6:$V$6, 0)) -INDEX('Inputs - Allowed'!$B$8:$AY$158, MATCH($A17, 'Inputs - Allowed'!$A$8:$A$158, 0), MATCH(O$6, 'Inputs - Allowed'!$B$6:$AY$6, 0)),0)))</f>
        <v>0</v>
      </c>
      <c r="Q17" s="116" cm="1">
        <f t="array" ref="Q17">IF($K17=0,0,_xlfn.IFS($K17 = "n",_xlfn.IFNA(INDEX('Inputs - Actual'!$B$8:$V$200, MATCH($A17, 'Inputs - Actual'!$A$8:$A$200, 0), MATCH(Q$6, 'Inputs - Actual'!$B$6:$V$6, 0)) - INDEX('Inputs - Allowed'!$B$8:$AY$158, MATCH($A17, 'Inputs - Allowed'!$A$8:$A$158, 0), MATCH(Q$6, 'Inputs - Allowed'!$B$6:$AY$6, 0)),0),$K17 = "y",_xlfn.IFNA(INDEX('Inputs - Actual'!$B$8:$V$200, MATCH($A17, 'Inputs - Actual'!$A$8:$A$200, 0), MATCH(Q$6, 'Inputs - Actual'!$B$6:$V$6, 0)) -INDEX('Inputs - Allowed'!$B$8:$AY$158, MATCH($A17, 'Inputs - Allowed'!$A$8:$A$158, 0), MATCH(P$6, 'Inputs - Allowed'!$B$6:$AY$6, 0)),0)))</f>
        <v>0</v>
      </c>
      <c r="R17" s="116" cm="1">
        <f t="array" ref="R17">IF($K17=0,0,_xlfn.IFS($K17 = "n",_xlfn.IFNA(INDEX('Inputs - Actual'!$B$8:$V$200, MATCH($A17, 'Inputs - Actual'!$A$8:$A$200, 0), MATCH(R$6, 'Inputs - Actual'!$B$6:$V$6, 0)) - INDEX('Inputs - Allowed'!$B$8:$AY$158, MATCH($A17, 'Inputs - Allowed'!$A$8:$A$158, 0), MATCH(R$6, 'Inputs - Allowed'!$B$6:$AY$6, 0)),0),$K17 = "y",_xlfn.IFNA(INDEX('Inputs - Actual'!$B$8:$V$200, MATCH($A17, 'Inputs - Actual'!$A$8:$A$200, 0), MATCH(R$6, 'Inputs - Actual'!$B$6:$V$6, 0)) -INDEX('Inputs - Allowed'!$B$8:$AY$158, MATCH($A17, 'Inputs - Allowed'!$A$8:$A$158, 0), MATCH(Q$6, 'Inputs - Allowed'!$B$6:$AY$6, 0)),0)))</f>
        <v>0</v>
      </c>
      <c r="S17" s="116" cm="1">
        <f t="array" ref="S17">IF($K17=0,0,_xlfn.IFS($K17 = "n",_xlfn.IFNA(INDEX('Inputs - Actual'!$B$8:$V$200, MATCH($A17, 'Inputs - Actual'!$A$8:$A$200, 0), MATCH(S$6, 'Inputs - Actual'!$B$6:$V$6, 0)) - INDEX('Inputs - Allowed'!$B$8:$AY$158, MATCH($A17, 'Inputs - Allowed'!$A$8:$A$158, 0), MATCH(S$6, 'Inputs - Allowed'!$B$6:$AY$6, 0)),0),$K17 = "y",_xlfn.IFNA(INDEX('Inputs - Actual'!$B$8:$V$200, MATCH($A17, 'Inputs - Actual'!$A$8:$A$200, 0), MATCH(S$6, 'Inputs - Actual'!$B$6:$V$6, 0)) -INDEX('Inputs - Allowed'!$B$8:$AY$158, MATCH($A17, 'Inputs - Allowed'!$A$8:$A$158, 0), MATCH(R$6, 'Inputs - Allowed'!$B$6:$AY$6, 0)),0)))</f>
        <v>0</v>
      </c>
      <c r="T17" s="116" cm="1">
        <f t="array" ref="T17">IF($K17=0,0,_xlfn.IFS($K17 = "n",_xlfn.IFNA(INDEX('Inputs - Actual'!$B$8:$V$200, MATCH($A17, 'Inputs - Actual'!$A$8:$A$200, 0), MATCH(T$6, 'Inputs - Actual'!$B$6:$V$6, 0)) - INDEX('Inputs - Allowed'!$B$8:$AY$158, MATCH($A17, 'Inputs - Allowed'!$A$8:$A$158, 0), MATCH(T$6, 'Inputs - Allowed'!$B$6:$AY$6, 0)),0),$K17 = "y",_xlfn.IFNA(INDEX('Inputs - Actual'!$B$8:$V$200, MATCH($A17, 'Inputs - Actual'!$A$8:$A$200, 0), MATCH(T$6, 'Inputs - Actual'!$B$6:$V$6, 0)) -INDEX('Inputs - Allowed'!$B$8:$AY$158, MATCH($A17, 'Inputs - Allowed'!$A$8:$A$158, 0), MATCH(S$6, 'Inputs - Allowed'!$B$6:$AY$6, 0)),0)))</f>
        <v>0</v>
      </c>
      <c r="U17" s="116" cm="1">
        <f t="array" ref="U17">IF($K17=0,0,_xlfn.IFS($K17 = "n",_xlfn.IFNA(INDEX('Inputs - Actual'!$B$8:$V$200, MATCH($A17, 'Inputs - Actual'!$A$8:$A$200, 0), MATCH(U$6, 'Inputs - Actual'!$B$6:$V$6, 0)) - INDEX('Inputs - Allowed'!$B$8:$AY$158, MATCH($A17, 'Inputs - Allowed'!$A$8:$A$158, 0), MATCH(U$6, 'Inputs - Allowed'!$B$6:$AY$6, 0)),0),$K17 = "y",_xlfn.IFNA(INDEX('Inputs - Actual'!$B$8:$V$200, MATCH($A17, 'Inputs - Actual'!$A$8:$A$200, 0), MATCH(U$6, 'Inputs - Actual'!$B$6:$V$6, 0)) -INDEX('Inputs - Allowed'!$B$8:$AY$158, MATCH($A17, 'Inputs - Allowed'!$A$8:$A$158, 0), MATCH(T$6, 'Inputs - Allowed'!$B$6:$AY$6, 0)),0)))</f>
        <v>0</v>
      </c>
      <c r="V17" s="116" cm="1">
        <f t="array" ref="V17">IF($K17=0,0,_xlfn.IFS($K17 = "n",_xlfn.IFNA(INDEX('Inputs - Actual'!$B$8:$V$200, MATCH($A17, 'Inputs - Actual'!$A$8:$A$200, 0), MATCH(V$6, 'Inputs - Actual'!$B$6:$V$6, 0)) - INDEX('Inputs - Allowed'!$B$8:$AY$158, MATCH($A17, 'Inputs - Allowed'!$A$8:$A$158, 0), MATCH(V$6, 'Inputs - Allowed'!$B$6:$AY$6, 0)),0),$K17 = "y",_xlfn.IFNA(INDEX('Inputs - Actual'!$B$8:$V$200, MATCH($A17, 'Inputs - Actual'!$A$8:$A$200, 0), MATCH(V$6, 'Inputs - Actual'!$B$6:$V$6, 0)) -INDEX('Inputs - Allowed'!$B$8:$AY$158, MATCH($A17, 'Inputs - Allowed'!$A$8:$A$158, 0), MATCH(U$6, 'Inputs - Allowed'!$B$6:$AY$6, 0)),0)))</f>
        <v>0</v>
      </c>
      <c r="W17" s="116" cm="1">
        <f t="array" ref="W17">IF($K17=0,0,_xlfn.IFS($K17 = "n",_xlfn.IFNA(INDEX('Inputs - Actual'!$B$8:$V$200, MATCH($A17, 'Inputs - Actual'!$A$8:$A$200, 0), MATCH(W$6, 'Inputs - Actual'!$B$6:$V$6, 0)) - INDEX('Inputs - Allowed'!$B$8:$AY$158, MATCH($A17, 'Inputs - Allowed'!$A$8:$A$158, 0), MATCH(W$6, 'Inputs - Allowed'!$B$6:$AY$6, 0)),0),$K17 = "y",_xlfn.IFNA(INDEX('Inputs - Actual'!$B$8:$V$200, MATCH($A17, 'Inputs - Actual'!$A$8:$A$200, 0), MATCH(W$6, 'Inputs - Actual'!$B$6:$V$6, 0)) -INDEX('Inputs - Allowed'!$B$8:$AY$158, MATCH($A17, 'Inputs - Allowed'!$A$8:$A$158, 0), MATCH(V$6, 'Inputs - Allowed'!$B$6:$AY$6, 0)),0)))</f>
        <v>0</v>
      </c>
      <c r="X17" s="116" cm="1">
        <f t="array" ref="X17">IF($K17=0,0,_xlfn.IFS($K17 = "n",_xlfn.IFNA(INDEX('Inputs - Actual'!$B$8:$V$200, MATCH($A17, 'Inputs - Actual'!$A$8:$A$200, 0), MATCH(X$6, 'Inputs - Actual'!$B$6:$V$6, 0)) - INDEX('Inputs - Allowed'!$B$8:$AY$158, MATCH($A17, 'Inputs - Allowed'!$A$8:$A$158, 0), MATCH(X$6, 'Inputs - Allowed'!$B$6:$AY$6, 0)),0),$K17 = "y",_xlfn.IFNA(INDEX('Inputs - Actual'!$B$8:$V$200, MATCH($A17, 'Inputs - Actual'!$A$8:$A$200, 0), MATCH(X$6, 'Inputs - Actual'!$B$6:$V$6, 0)) -INDEX('Inputs - Allowed'!$B$8:$AY$158, MATCH($A17, 'Inputs - Allowed'!$A$8:$A$158, 0), MATCH(W$6, 'Inputs - Allowed'!$B$6:$AY$6, 0)),0)))</f>
        <v>0</v>
      </c>
      <c r="Y17" s="76"/>
      <c r="Z17" s="76"/>
      <c r="AA17" s="116">
        <f t="shared" si="1"/>
        <v>0</v>
      </c>
      <c r="AB17" s="116">
        <f t="shared" si="2"/>
        <v>0</v>
      </c>
      <c r="AC17" s="116">
        <f t="shared" si="9"/>
        <v>0</v>
      </c>
      <c r="AD17" s="116">
        <f t="shared" si="3"/>
        <v>0</v>
      </c>
      <c r="AE17" s="116">
        <f t="shared" si="10"/>
        <v>0</v>
      </c>
      <c r="AF17" s="116">
        <f t="shared" si="4"/>
        <v>0</v>
      </c>
      <c r="AG17" s="116">
        <f t="shared" si="5"/>
        <v>0</v>
      </c>
      <c r="AH17" s="116">
        <f t="shared" si="6"/>
        <v>0</v>
      </c>
      <c r="AI17" s="116">
        <f t="shared" si="7"/>
        <v>0</v>
      </c>
      <c r="AJ17" s="116">
        <f t="shared" si="8"/>
        <v>0</v>
      </c>
      <c r="AK17" s="116">
        <f t="shared" si="11"/>
        <v>0</v>
      </c>
    </row>
    <row r="18" spans="1:37">
      <c r="A18" s="6"/>
      <c r="B18" s="36"/>
      <c r="C18" s="36"/>
      <c r="D18" s="36"/>
      <c r="E18" s="36">
        <f>_xlfn.IFNA(INDEX('Inputs - Allowed'!$B$8:$AY$158,MATCH($A18,'Inputs - Allowed'!$A$8:$A$158,0),MATCH('TI - Underperformance'!E$6,'Inputs - Allowed'!$B$6:$AY$6,0)),0)</f>
        <v>0</v>
      </c>
      <c r="F18" s="36">
        <f>_xlfn.IFNA(INDEX('Inputs - Allowed'!$B$8:$AY$158,MATCH($A18,'Inputs - Allowed'!$A$8:$A$158,0),MATCH('TI - Underperformance'!F$6,'Inputs - Allowed'!$B$6:$AY$6,0)),0)</f>
        <v>0</v>
      </c>
      <c r="G18" s="36">
        <f>_xlfn.IFNA(INDEX('Inputs - Allowed'!$B$8:$AY$158,MATCH($A18,'Inputs - Allowed'!$A$8:$A$158,0),MATCH('TI - Underperformance'!G$6,'Inputs - Allowed'!$B$6:$AY$6,0)),0)</f>
        <v>0</v>
      </c>
      <c r="H18" s="36">
        <f>_xlfn.IFNA(INDEX('Inputs - Allowed'!$B$8:$AY$158,MATCH($A18,'Inputs - Allowed'!$A$8:$A$158,0),MATCH('TI - Underperformance'!H$6,'Inputs - Allowed'!$B$6:$AY$6,0)),0)</f>
        <v>0</v>
      </c>
      <c r="I18" s="36">
        <f>_xlfn.IFNA(INDEX('Inputs - Allowed'!$B$8:$AY$158,MATCH($A18,'Inputs - Allowed'!$A$8:$A$158,0),MATCH('TI - Underperformance'!I$6,'Inputs - Allowed'!$B$6:$AY$6,0)),0)</f>
        <v>0</v>
      </c>
      <c r="J18" s="36">
        <f>_xlfn.IFNA(INDEX('Inputs - Allowed'!$B$8:$AY$158,MATCH($A18,'Inputs - Allowed'!$A$8:$A$158,0),MATCH('TI - Underperformance'!J$6,'Inputs - Allowed'!$B$6:$AY$6,0)),0)</f>
        <v>0</v>
      </c>
      <c r="K18" s="36">
        <f>_xlfn.IFNA(INDEX('Inputs - Allowed'!$B$8:$AY$158,MATCH($A18,'Inputs - Allowed'!$A$8:$A$158,0),MATCH('TI - Underperformance'!K$6,'Inputs - Allowed'!$B$6:$AY$6,0)),0)</f>
        <v>0</v>
      </c>
      <c r="L18" s="36">
        <f>_xlfn.IFNA(INDEX('Inputs - Allowed'!$B$8:$AY$158,MATCH($A18,'Inputs - Allowed'!$A$8:$A$158,0),MATCH('TI - Underperformance'!L$6,'Inputs - Allowed'!$B$6:$AY$6,0)),0)</f>
        <v>0</v>
      </c>
      <c r="M18" s="76"/>
      <c r="N18" s="76"/>
      <c r="O18" s="116" cm="1">
        <f t="array" ref="O18">IF($K18=0,0,_xlfn.IFS($K18 = "n",_xlfn.IFNA(INDEX('Inputs - Actual'!$B$8:$V$200, MATCH($A18, 'Inputs - Actual'!$A$8:$A$200, 0), MATCH(O$6, 'Inputs - Actual'!$B$6:$V$6, 0)) - INDEX('Inputs - Allowed'!$B$8:$AY$158, MATCH($A18, 'Inputs - Allowed'!$A$8:$A$158, 0), MATCH(O$6, 'Inputs - Allowed'!$B$6:$AY$6, 0)),0),$K18 = "y",_xlfn.IFNA(INDEX('Inputs - Actual'!$B$8:$V$200, MATCH($A18, 'Inputs - Actual'!$A$8:$A$200, 0), MATCH(O$6, 'Inputs - Actual'!$B$6:$V$6, 0)) -INDEX('Inputs - Allowed'!$B$8:$AY$158, MATCH($A18, 'Inputs - Allowed'!$A$8:$A$158, 0), MATCH(N$6, 'Inputs - Allowed'!$B$6:$AY$6, 0)),0)))</f>
        <v>0</v>
      </c>
      <c r="P18" s="116" cm="1">
        <f t="array" ref="P18">IF($K18=0,0,_xlfn.IFS($K18 = "n",_xlfn.IFNA(INDEX('Inputs - Actual'!$B$8:$V$200, MATCH($A18, 'Inputs - Actual'!$A$8:$A$200, 0), MATCH(P$6, 'Inputs - Actual'!$B$6:$V$6, 0)) - INDEX('Inputs - Allowed'!$B$8:$AY$158, MATCH($A18, 'Inputs - Allowed'!$A$8:$A$158, 0), MATCH(P$6, 'Inputs - Allowed'!$B$6:$AY$6, 0)),0),$K18 = "y",_xlfn.IFNA(INDEX('Inputs - Actual'!$B$8:$V$200, MATCH($A18, 'Inputs - Actual'!$A$8:$A$200, 0), MATCH(P$6, 'Inputs - Actual'!$B$6:$V$6, 0)) -INDEX('Inputs - Allowed'!$B$8:$AY$158, MATCH($A18, 'Inputs - Allowed'!$A$8:$A$158, 0), MATCH(O$6, 'Inputs - Allowed'!$B$6:$AY$6, 0)),0)))</f>
        <v>0</v>
      </c>
      <c r="Q18" s="116" cm="1">
        <f t="array" ref="Q18">IF($K18=0,0,_xlfn.IFS($K18 = "n",_xlfn.IFNA(INDEX('Inputs - Actual'!$B$8:$V$200, MATCH($A18, 'Inputs - Actual'!$A$8:$A$200, 0), MATCH(Q$6, 'Inputs - Actual'!$B$6:$V$6, 0)) - INDEX('Inputs - Allowed'!$B$8:$AY$158, MATCH($A18, 'Inputs - Allowed'!$A$8:$A$158, 0), MATCH(Q$6, 'Inputs - Allowed'!$B$6:$AY$6, 0)),0),$K18 = "y",_xlfn.IFNA(INDEX('Inputs - Actual'!$B$8:$V$200, MATCH($A18, 'Inputs - Actual'!$A$8:$A$200, 0), MATCH(Q$6, 'Inputs - Actual'!$B$6:$V$6, 0)) -INDEX('Inputs - Allowed'!$B$8:$AY$158, MATCH($A18, 'Inputs - Allowed'!$A$8:$A$158, 0), MATCH(P$6, 'Inputs - Allowed'!$B$6:$AY$6, 0)),0)))</f>
        <v>0</v>
      </c>
      <c r="R18" s="116" cm="1">
        <f t="array" ref="R18">IF($K18=0,0,_xlfn.IFS($K18 = "n",_xlfn.IFNA(INDEX('Inputs - Actual'!$B$8:$V$200, MATCH($A18, 'Inputs - Actual'!$A$8:$A$200, 0), MATCH(R$6, 'Inputs - Actual'!$B$6:$V$6, 0)) - INDEX('Inputs - Allowed'!$B$8:$AY$158, MATCH($A18, 'Inputs - Allowed'!$A$8:$A$158, 0), MATCH(R$6, 'Inputs - Allowed'!$B$6:$AY$6, 0)),0),$K18 = "y",_xlfn.IFNA(INDEX('Inputs - Actual'!$B$8:$V$200, MATCH($A18, 'Inputs - Actual'!$A$8:$A$200, 0), MATCH(R$6, 'Inputs - Actual'!$B$6:$V$6, 0)) -INDEX('Inputs - Allowed'!$B$8:$AY$158, MATCH($A18, 'Inputs - Allowed'!$A$8:$A$158, 0), MATCH(Q$6, 'Inputs - Allowed'!$B$6:$AY$6, 0)),0)))</f>
        <v>0</v>
      </c>
      <c r="S18" s="116" cm="1">
        <f t="array" ref="S18">IF($K18=0,0,_xlfn.IFS($K18 = "n",_xlfn.IFNA(INDEX('Inputs - Actual'!$B$8:$V$200, MATCH($A18, 'Inputs - Actual'!$A$8:$A$200, 0), MATCH(S$6, 'Inputs - Actual'!$B$6:$V$6, 0)) - INDEX('Inputs - Allowed'!$B$8:$AY$158, MATCH($A18, 'Inputs - Allowed'!$A$8:$A$158, 0), MATCH(S$6, 'Inputs - Allowed'!$B$6:$AY$6, 0)),0),$K18 = "y",_xlfn.IFNA(INDEX('Inputs - Actual'!$B$8:$V$200, MATCH($A18, 'Inputs - Actual'!$A$8:$A$200, 0), MATCH(S$6, 'Inputs - Actual'!$B$6:$V$6, 0)) -INDEX('Inputs - Allowed'!$B$8:$AY$158, MATCH($A18, 'Inputs - Allowed'!$A$8:$A$158, 0), MATCH(R$6, 'Inputs - Allowed'!$B$6:$AY$6, 0)),0)))</f>
        <v>0</v>
      </c>
      <c r="T18" s="116" cm="1">
        <f t="array" ref="T18">IF($K18=0,0,_xlfn.IFS($K18 = "n",_xlfn.IFNA(INDEX('Inputs - Actual'!$B$8:$V$200, MATCH($A18, 'Inputs - Actual'!$A$8:$A$200, 0), MATCH(T$6, 'Inputs - Actual'!$B$6:$V$6, 0)) - INDEX('Inputs - Allowed'!$B$8:$AY$158, MATCH($A18, 'Inputs - Allowed'!$A$8:$A$158, 0), MATCH(T$6, 'Inputs - Allowed'!$B$6:$AY$6, 0)),0),$K18 = "y",_xlfn.IFNA(INDEX('Inputs - Actual'!$B$8:$V$200, MATCH($A18, 'Inputs - Actual'!$A$8:$A$200, 0), MATCH(T$6, 'Inputs - Actual'!$B$6:$V$6, 0)) -INDEX('Inputs - Allowed'!$B$8:$AY$158, MATCH($A18, 'Inputs - Allowed'!$A$8:$A$158, 0), MATCH(S$6, 'Inputs - Allowed'!$B$6:$AY$6, 0)),0)))</f>
        <v>0</v>
      </c>
      <c r="U18" s="116" cm="1">
        <f t="array" ref="U18">IF($K18=0,0,_xlfn.IFS($K18 = "n",_xlfn.IFNA(INDEX('Inputs - Actual'!$B$8:$V$200, MATCH($A18, 'Inputs - Actual'!$A$8:$A$200, 0), MATCH(U$6, 'Inputs - Actual'!$B$6:$V$6, 0)) - INDEX('Inputs - Allowed'!$B$8:$AY$158, MATCH($A18, 'Inputs - Allowed'!$A$8:$A$158, 0), MATCH(U$6, 'Inputs - Allowed'!$B$6:$AY$6, 0)),0),$K18 = "y",_xlfn.IFNA(INDEX('Inputs - Actual'!$B$8:$V$200, MATCH($A18, 'Inputs - Actual'!$A$8:$A$200, 0), MATCH(U$6, 'Inputs - Actual'!$B$6:$V$6, 0)) -INDEX('Inputs - Allowed'!$B$8:$AY$158, MATCH($A18, 'Inputs - Allowed'!$A$8:$A$158, 0), MATCH(T$6, 'Inputs - Allowed'!$B$6:$AY$6, 0)),0)))</f>
        <v>0</v>
      </c>
      <c r="V18" s="116" cm="1">
        <f t="array" ref="V18">IF($K18=0,0,_xlfn.IFS($K18 = "n",_xlfn.IFNA(INDEX('Inputs - Actual'!$B$8:$V$200, MATCH($A18, 'Inputs - Actual'!$A$8:$A$200, 0), MATCH(V$6, 'Inputs - Actual'!$B$6:$V$6, 0)) - INDEX('Inputs - Allowed'!$B$8:$AY$158, MATCH($A18, 'Inputs - Allowed'!$A$8:$A$158, 0), MATCH(V$6, 'Inputs - Allowed'!$B$6:$AY$6, 0)),0),$K18 = "y",_xlfn.IFNA(INDEX('Inputs - Actual'!$B$8:$V$200, MATCH($A18, 'Inputs - Actual'!$A$8:$A$200, 0), MATCH(V$6, 'Inputs - Actual'!$B$6:$V$6, 0)) -INDEX('Inputs - Allowed'!$B$8:$AY$158, MATCH($A18, 'Inputs - Allowed'!$A$8:$A$158, 0), MATCH(U$6, 'Inputs - Allowed'!$B$6:$AY$6, 0)),0)))</f>
        <v>0</v>
      </c>
      <c r="W18" s="116" cm="1">
        <f t="array" ref="W18">IF($K18=0,0,_xlfn.IFS($K18 = "n",_xlfn.IFNA(INDEX('Inputs - Actual'!$B$8:$V$200, MATCH($A18, 'Inputs - Actual'!$A$8:$A$200, 0), MATCH(W$6, 'Inputs - Actual'!$B$6:$V$6, 0)) - INDEX('Inputs - Allowed'!$B$8:$AY$158, MATCH($A18, 'Inputs - Allowed'!$A$8:$A$158, 0), MATCH(W$6, 'Inputs - Allowed'!$B$6:$AY$6, 0)),0),$K18 = "y",_xlfn.IFNA(INDEX('Inputs - Actual'!$B$8:$V$200, MATCH($A18, 'Inputs - Actual'!$A$8:$A$200, 0), MATCH(W$6, 'Inputs - Actual'!$B$6:$V$6, 0)) -INDEX('Inputs - Allowed'!$B$8:$AY$158, MATCH($A18, 'Inputs - Allowed'!$A$8:$A$158, 0), MATCH(V$6, 'Inputs - Allowed'!$B$6:$AY$6, 0)),0)))</f>
        <v>0</v>
      </c>
      <c r="X18" s="116" cm="1">
        <f t="array" ref="X18">IF($K18=0,0,_xlfn.IFS($K18 = "n",_xlfn.IFNA(INDEX('Inputs - Actual'!$B$8:$V$200, MATCH($A18, 'Inputs - Actual'!$A$8:$A$200, 0), MATCH(X$6, 'Inputs - Actual'!$B$6:$V$6, 0)) - INDEX('Inputs - Allowed'!$B$8:$AY$158, MATCH($A18, 'Inputs - Allowed'!$A$8:$A$158, 0), MATCH(X$6, 'Inputs - Allowed'!$B$6:$AY$6, 0)),0),$K18 = "y",_xlfn.IFNA(INDEX('Inputs - Actual'!$B$8:$V$200, MATCH($A18, 'Inputs - Actual'!$A$8:$A$200, 0), MATCH(X$6, 'Inputs - Actual'!$B$6:$V$6, 0)) -INDEX('Inputs - Allowed'!$B$8:$AY$158, MATCH($A18, 'Inputs - Allowed'!$A$8:$A$158, 0), MATCH(W$6, 'Inputs - Allowed'!$B$6:$AY$6, 0)),0)))</f>
        <v>0</v>
      </c>
      <c r="Y18" s="76"/>
      <c r="Z18" s="76"/>
      <c r="AA18" s="116">
        <f t="shared" si="1"/>
        <v>0</v>
      </c>
      <c r="AB18" s="116">
        <f t="shared" si="2"/>
        <v>0</v>
      </c>
      <c r="AC18" s="116">
        <f t="shared" si="9"/>
        <v>0</v>
      </c>
      <c r="AD18" s="116">
        <f t="shared" si="3"/>
        <v>0</v>
      </c>
      <c r="AE18" s="116">
        <f t="shared" si="10"/>
        <v>0</v>
      </c>
      <c r="AF18" s="116">
        <f t="shared" si="4"/>
        <v>0</v>
      </c>
      <c r="AG18" s="116">
        <f t="shared" si="5"/>
        <v>0</v>
      </c>
      <c r="AH18" s="116">
        <f t="shared" si="6"/>
        <v>0</v>
      </c>
      <c r="AI18" s="116">
        <f t="shared" si="7"/>
        <v>0</v>
      </c>
      <c r="AJ18" s="116">
        <f t="shared" si="8"/>
        <v>0</v>
      </c>
      <c r="AK18" s="116">
        <f t="shared" si="11"/>
        <v>0</v>
      </c>
    </row>
    <row r="19" spans="1:37">
      <c r="A19" s="6"/>
      <c r="B19" s="36"/>
      <c r="C19" s="36"/>
      <c r="D19" s="36"/>
      <c r="E19" s="36">
        <f>_xlfn.IFNA(INDEX('Inputs - Allowed'!$B$8:$AY$158,MATCH($A19,'Inputs - Allowed'!$A$8:$A$158,0),MATCH('TI - Underperformance'!E$6,'Inputs - Allowed'!$B$6:$AY$6,0)),0)</f>
        <v>0</v>
      </c>
      <c r="F19" s="36">
        <f>_xlfn.IFNA(INDEX('Inputs - Allowed'!$B$8:$AY$158,MATCH($A19,'Inputs - Allowed'!$A$8:$A$158,0),MATCH('TI - Underperformance'!F$6,'Inputs - Allowed'!$B$6:$AY$6,0)),0)</f>
        <v>0</v>
      </c>
      <c r="G19" s="36">
        <f>_xlfn.IFNA(INDEX('Inputs - Allowed'!$B$8:$AY$158,MATCH($A19,'Inputs - Allowed'!$A$8:$A$158,0),MATCH('TI - Underperformance'!G$6,'Inputs - Allowed'!$B$6:$AY$6,0)),0)</f>
        <v>0</v>
      </c>
      <c r="H19" s="36">
        <f>_xlfn.IFNA(INDEX('Inputs - Allowed'!$B$8:$AY$158,MATCH($A19,'Inputs - Allowed'!$A$8:$A$158,0),MATCH('TI - Underperformance'!H$6,'Inputs - Allowed'!$B$6:$AY$6,0)),0)</f>
        <v>0</v>
      </c>
      <c r="I19" s="36">
        <f>_xlfn.IFNA(INDEX('Inputs - Allowed'!$B$8:$AY$158,MATCH($A19,'Inputs - Allowed'!$A$8:$A$158,0),MATCH('TI - Underperformance'!I$6,'Inputs - Allowed'!$B$6:$AY$6,0)),0)</f>
        <v>0</v>
      </c>
      <c r="J19" s="36">
        <f>_xlfn.IFNA(INDEX('Inputs - Allowed'!$B$8:$AY$158,MATCH($A19,'Inputs - Allowed'!$A$8:$A$158,0),MATCH('TI - Underperformance'!J$6,'Inputs - Allowed'!$B$6:$AY$6,0)),0)</f>
        <v>0</v>
      </c>
      <c r="K19" s="36">
        <f>_xlfn.IFNA(INDEX('Inputs - Allowed'!$B$8:$AY$158,MATCH($A19,'Inputs - Allowed'!$A$8:$A$158,0),MATCH('TI - Underperformance'!K$6,'Inputs - Allowed'!$B$6:$AY$6,0)),0)</f>
        <v>0</v>
      </c>
      <c r="L19" s="36">
        <f>_xlfn.IFNA(INDEX('Inputs - Allowed'!$B$8:$AY$158,MATCH($A19,'Inputs - Allowed'!$A$8:$A$158,0),MATCH('TI - Underperformance'!L$6,'Inputs - Allowed'!$B$6:$AY$6,0)),0)</f>
        <v>0</v>
      </c>
      <c r="M19" s="76"/>
      <c r="N19" s="76"/>
      <c r="O19" s="116" cm="1">
        <f t="array" ref="O19">IF($K19=0,0,_xlfn.IFS($K19 = "n",_xlfn.IFNA(INDEX('Inputs - Actual'!$B$8:$V$200, MATCH($A19, 'Inputs - Actual'!$A$8:$A$200, 0), MATCH(O$6, 'Inputs - Actual'!$B$6:$V$6, 0)) - INDEX('Inputs - Allowed'!$B$8:$AY$158, MATCH($A19, 'Inputs - Allowed'!$A$8:$A$158, 0), MATCH(O$6, 'Inputs - Allowed'!$B$6:$AY$6, 0)),0),$K19 = "y",_xlfn.IFNA(INDEX('Inputs - Actual'!$B$8:$V$200, MATCH($A19, 'Inputs - Actual'!$A$8:$A$200, 0), MATCH(O$6, 'Inputs - Actual'!$B$6:$V$6, 0)) -INDEX('Inputs - Allowed'!$B$8:$AY$158, MATCH($A19, 'Inputs - Allowed'!$A$8:$A$158, 0), MATCH(N$6, 'Inputs - Allowed'!$B$6:$AY$6, 0)),0)))</f>
        <v>0</v>
      </c>
      <c r="P19" s="116" cm="1">
        <f t="array" ref="P19">IF($K19=0,0,_xlfn.IFS($K19 = "n",_xlfn.IFNA(INDEX('Inputs - Actual'!$B$8:$V$200, MATCH($A19, 'Inputs - Actual'!$A$8:$A$200, 0), MATCH(P$6, 'Inputs - Actual'!$B$6:$V$6, 0)) - INDEX('Inputs - Allowed'!$B$8:$AY$158, MATCH($A19, 'Inputs - Allowed'!$A$8:$A$158, 0), MATCH(P$6, 'Inputs - Allowed'!$B$6:$AY$6, 0)),0),$K19 = "y",_xlfn.IFNA(INDEX('Inputs - Actual'!$B$8:$V$200, MATCH($A19, 'Inputs - Actual'!$A$8:$A$200, 0), MATCH(P$6, 'Inputs - Actual'!$B$6:$V$6, 0)) -INDEX('Inputs - Allowed'!$B$8:$AY$158, MATCH($A19, 'Inputs - Allowed'!$A$8:$A$158, 0), MATCH(O$6, 'Inputs - Allowed'!$B$6:$AY$6, 0)),0)))</f>
        <v>0</v>
      </c>
      <c r="Q19" s="116" cm="1">
        <f t="array" ref="Q19">IF($K19=0,0,_xlfn.IFS($K19 = "n",_xlfn.IFNA(INDEX('Inputs - Actual'!$B$8:$V$200, MATCH($A19, 'Inputs - Actual'!$A$8:$A$200, 0), MATCH(Q$6, 'Inputs - Actual'!$B$6:$V$6, 0)) - INDEX('Inputs - Allowed'!$B$8:$AY$158, MATCH($A19, 'Inputs - Allowed'!$A$8:$A$158, 0), MATCH(Q$6, 'Inputs - Allowed'!$B$6:$AY$6, 0)),0),$K19 = "y",_xlfn.IFNA(INDEX('Inputs - Actual'!$B$8:$V$200, MATCH($A19, 'Inputs - Actual'!$A$8:$A$200, 0), MATCH(Q$6, 'Inputs - Actual'!$B$6:$V$6, 0)) -INDEX('Inputs - Allowed'!$B$8:$AY$158, MATCH($A19, 'Inputs - Allowed'!$A$8:$A$158, 0), MATCH(P$6, 'Inputs - Allowed'!$B$6:$AY$6, 0)),0)))</f>
        <v>0</v>
      </c>
      <c r="R19" s="116" cm="1">
        <f t="array" ref="R19">IF($K19=0,0,_xlfn.IFS($K19 = "n",_xlfn.IFNA(INDEX('Inputs - Actual'!$B$8:$V$200, MATCH($A19, 'Inputs - Actual'!$A$8:$A$200, 0), MATCH(R$6, 'Inputs - Actual'!$B$6:$V$6, 0)) - INDEX('Inputs - Allowed'!$B$8:$AY$158, MATCH($A19, 'Inputs - Allowed'!$A$8:$A$158, 0), MATCH(R$6, 'Inputs - Allowed'!$B$6:$AY$6, 0)),0),$K19 = "y",_xlfn.IFNA(INDEX('Inputs - Actual'!$B$8:$V$200, MATCH($A19, 'Inputs - Actual'!$A$8:$A$200, 0), MATCH(R$6, 'Inputs - Actual'!$B$6:$V$6, 0)) -INDEX('Inputs - Allowed'!$B$8:$AY$158, MATCH($A19, 'Inputs - Allowed'!$A$8:$A$158, 0), MATCH(Q$6, 'Inputs - Allowed'!$B$6:$AY$6, 0)),0)))</f>
        <v>0</v>
      </c>
      <c r="S19" s="116" cm="1">
        <f t="array" ref="S19">IF($K19=0,0,_xlfn.IFS($K19 = "n",_xlfn.IFNA(INDEX('Inputs - Actual'!$B$8:$V$200, MATCH($A19, 'Inputs - Actual'!$A$8:$A$200, 0), MATCH(S$6, 'Inputs - Actual'!$B$6:$V$6, 0)) - INDEX('Inputs - Allowed'!$B$8:$AY$158, MATCH($A19, 'Inputs - Allowed'!$A$8:$A$158, 0), MATCH(S$6, 'Inputs - Allowed'!$B$6:$AY$6, 0)),0),$K19 = "y",_xlfn.IFNA(INDEX('Inputs - Actual'!$B$8:$V$200, MATCH($A19, 'Inputs - Actual'!$A$8:$A$200, 0), MATCH(S$6, 'Inputs - Actual'!$B$6:$V$6, 0)) -INDEX('Inputs - Allowed'!$B$8:$AY$158, MATCH($A19, 'Inputs - Allowed'!$A$8:$A$158, 0), MATCH(R$6, 'Inputs - Allowed'!$B$6:$AY$6, 0)),0)))</f>
        <v>0</v>
      </c>
      <c r="T19" s="116" cm="1">
        <f t="array" ref="T19">IF($K19=0,0,_xlfn.IFS($K19 = "n",_xlfn.IFNA(INDEX('Inputs - Actual'!$B$8:$V$200, MATCH($A19, 'Inputs - Actual'!$A$8:$A$200, 0), MATCH(T$6, 'Inputs - Actual'!$B$6:$V$6, 0)) - INDEX('Inputs - Allowed'!$B$8:$AY$158, MATCH($A19, 'Inputs - Allowed'!$A$8:$A$158, 0), MATCH(T$6, 'Inputs - Allowed'!$B$6:$AY$6, 0)),0),$K19 = "y",_xlfn.IFNA(INDEX('Inputs - Actual'!$B$8:$V$200, MATCH($A19, 'Inputs - Actual'!$A$8:$A$200, 0), MATCH(T$6, 'Inputs - Actual'!$B$6:$V$6, 0)) -INDEX('Inputs - Allowed'!$B$8:$AY$158, MATCH($A19, 'Inputs - Allowed'!$A$8:$A$158, 0), MATCH(S$6, 'Inputs - Allowed'!$B$6:$AY$6, 0)),0)))</f>
        <v>0</v>
      </c>
      <c r="U19" s="116" cm="1">
        <f t="array" ref="U19">IF($K19=0,0,_xlfn.IFS($K19 = "n",_xlfn.IFNA(INDEX('Inputs - Actual'!$B$8:$V$200, MATCH($A19, 'Inputs - Actual'!$A$8:$A$200, 0), MATCH(U$6, 'Inputs - Actual'!$B$6:$V$6, 0)) - INDEX('Inputs - Allowed'!$B$8:$AY$158, MATCH($A19, 'Inputs - Allowed'!$A$8:$A$158, 0), MATCH(U$6, 'Inputs - Allowed'!$B$6:$AY$6, 0)),0),$K19 = "y",_xlfn.IFNA(INDEX('Inputs - Actual'!$B$8:$V$200, MATCH($A19, 'Inputs - Actual'!$A$8:$A$200, 0), MATCH(U$6, 'Inputs - Actual'!$B$6:$V$6, 0)) -INDEX('Inputs - Allowed'!$B$8:$AY$158, MATCH($A19, 'Inputs - Allowed'!$A$8:$A$158, 0), MATCH(T$6, 'Inputs - Allowed'!$B$6:$AY$6, 0)),0)))</f>
        <v>0</v>
      </c>
      <c r="V19" s="116" cm="1">
        <f t="array" ref="V19">IF($K19=0,0,_xlfn.IFS($K19 = "n",_xlfn.IFNA(INDEX('Inputs - Actual'!$B$8:$V$200, MATCH($A19, 'Inputs - Actual'!$A$8:$A$200, 0), MATCH(V$6, 'Inputs - Actual'!$B$6:$V$6, 0)) - INDEX('Inputs - Allowed'!$B$8:$AY$158, MATCH($A19, 'Inputs - Allowed'!$A$8:$A$158, 0), MATCH(V$6, 'Inputs - Allowed'!$B$6:$AY$6, 0)),0),$K19 = "y",_xlfn.IFNA(INDEX('Inputs - Actual'!$B$8:$V$200, MATCH($A19, 'Inputs - Actual'!$A$8:$A$200, 0), MATCH(V$6, 'Inputs - Actual'!$B$6:$V$6, 0)) -INDEX('Inputs - Allowed'!$B$8:$AY$158, MATCH($A19, 'Inputs - Allowed'!$A$8:$A$158, 0), MATCH(U$6, 'Inputs - Allowed'!$B$6:$AY$6, 0)),0)))</f>
        <v>0</v>
      </c>
      <c r="W19" s="116" cm="1">
        <f t="array" ref="W19">IF($K19=0,0,_xlfn.IFS($K19 = "n",_xlfn.IFNA(INDEX('Inputs - Actual'!$B$8:$V$200, MATCH($A19, 'Inputs - Actual'!$A$8:$A$200, 0), MATCH(W$6, 'Inputs - Actual'!$B$6:$V$6, 0)) - INDEX('Inputs - Allowed'!$B$8:$AY$158, MATCH($A19, 'Inputs - Allowed'!$A$8:$A$158, 0), MATCH(W$6, 'Inputs - Allowed'!$B$6:$AY$6, 0)),0),$K19 = "y",_xlfn.IFNA(INDEX('Inputs - Actual'!$B$8:$V$200, MATCH($A19, 'Inputs - Actual'!$A$8:$A$200, 0), MATCH(W$6, 'Inputs - Actual'!$B$6:$V$6, 0)) -INDEX('Inputs - Allowed'!$B$8:$AY$158, MATCH($A19, 'Inputs - Allowed'!$A$8:$A$158, 0), MATCH(V$6, 'Inputs - Allowed'!$B$6:$AY$6, 0)),0)))</f>
        <v>0</v>
      </c>
      <c r="X19" s="116" cm="1">
        <f t="array" ref="X19">IF($K19=0,0,_xlfn.IFS($K19 = "n",_xlfn.IFNA(INDEX('Inputs - Actual'!$B$8:$V$200, MATCH($A19, 'Inputs - Actual'!$A$8:$A$200, 0), MATCH(X$6, 'Inputs - Actual'!$B$6:$V$6, 0)) - INDEX('Inputs - Allowed'!$B$8:$AY$158, MATCH($A19, 'Inputs - Allowed'!$A$8:$A$158, 0), MATCH(X$6, 'Inputs - Allowed'!$B$6:$AY$6, 0)),0),$K19 = "y",_xlfn.IFNA(INDEX('Inputs - Actual'!$B$8:$V$200, MATCH($A19, 'Inputs - Actual'!$A$8:$A$200, 0), MATCH(X$6, 'Inputs - Actual'!$B$6:$V$6, 0)) -INDEX('Inputs - Allowed'!$B$8:$AY$158, MATCH($A19, 'Inputs - Allowed'!$A$8:$A$158, 0), MATCH(W$6, 'Inputs - Allowed'!$B$6:$AY$6, 0)),0)))</f>
        <v>0</v>
      </c>
      <c r="Y19" s="76"/>
      <c r="Z19" s="76"/>
      <c r="AA19" s="116">
        <f t="shared" si="1"/>
        <v>0</v>
      </c>
      <c r="AB19" s="116">
        <f t="shared" si="2"/>
        <v>0</v>
      </c>
      <c r="AC19" s="116">
        <f t="shared" si="9"/>
        <v>0</v>
      </c>
      <c r="AD19" s="116">
        <f t="shared" si="3"/>
        <v>0</v>
      </c>
      <c r="AE19" s="116">
        <f t="shared" si="10"/>
        <v>0</v>
      </c>
      <c r="AF19" s="116">
        <f t="shared" si="4"/>
        <v>0</v>
      </c>
      <c r="AG19" s="116">
        <f t="shared" si="5"/>
        <v>0</v>
      </c>
      <c r="AH19" s="116">
        <f t="shared" si="6"/>
        <v>0</v>
      </c>
      <c r="AI19" s="116">
        <f t="shared" si="7"/>
        <v>0</v>
      </c>
      <c r="AJ19" s="116">
        <f t="shared" si="8"/>
        <v>0</v>
      </c>
      <c r="AK19" s="116">
        <f t="shared" si="11"/>
        <v>0</v>
      </c>
    </row>
    <row r="20" spans="1:37">
      <c r="A20" s="6"/>
      <c r="B20" s="36"/>
      <c r="C20" s="36"/>
      <c r="D20" s="36"/>
      <c r="E20" s="36">
        <f>_xlfn.IFNA(INDEX('Inputs - Allowed'!$B$8:$AY$158,MATCH($A20,'Inputs - Allowed'!$A$8:$A$158,0),MATCH('TI - Underperformance'!E$6,'Inputs - Allowed'!$B$6:$AY$6,0)),0)</f>
        <v>0</v>
      </c>
      <c r="F20" s="36">
        <f>_xlfn.IFNA(INDEX('Inputs - Allowed'!$B$8:$AY$158,MATCH($A20,'Inputs - Allowed'!$A$8:$A$158,0),MATCH('TI - Underperformance'!F$6,'Inputs - Allowed'!$B$6:$AY$6,0)),0)</f>
        <v>0</v>
      </c>
      <c r="G20" s="36">
        <f>_xlfn.IFNA(INDEX('Inputs - Allowed'!$B$8:$AY$158,MATCH($A20,'Inputs - Allowed'!$A$8:$A$158,0),MATCH('TI - Underperformance'!G$6,'Inputs - Allowed'!$B$6:$AY$6,0)),0)</f>
        <v>0</v>
      </c>
      <c r="H20" s="36">
        <f>_xlfn.IFNA(INDEX('Inputs - Allowed'!$B$8:$AY$158,MATCH($A20,'Inputs - Allowed'!$A$8:$A$158,0),MATCH('TI - Underperformance'!H$6,'Inputs - Allowed'!$B$6:$AY$6,0)),0)</f>
        <v>0</v>
      </c>
      <c r="I20" s="36">
        <f>_xlfn.IFNA(INDEX('Inputs - Allowed'!$B$8:$AY$158,MATCH($A20,'Inputs - Allowed'!$A$8:$A$158,0),MATCH('TI - Underperformance'!I$6,'Inputs - Allowed'!$B$6:$AY$6,0)),0)</f>
        <v>0</v>
      </c>
      <c r="J20" s="36">
        <f>_xlfn.IFNA(INDEX('Inputs - Allowed'!$B$8:$AY$158,MATCH($A20,'Inputs - Allowed'!$A$8:$A$158,0),MATCH('TI - Underperformance'!J$6,'Inputs - Allowed'!$B$6:$AY$6,0)),0)</f>
        <v>0</v>
      </c>
      <c r="K20" s="36">
        <f>_xlfn.IFNA(INDEX('Inputs - Allowed'!$B$8:$AY$158,MATCH($A20,'Inputs - Allowed'!$A$8:$A$158,0),MATCH('TI - Underperformance'!K$6,'Inputs - Allowed'!$B$6:$AY$6,0)),0)</f>
        <v>0</v>
      </c>
      <c r="L20" s="36">
        <f>_xlfn.IFNA(INDEX('Inputs - Allowed'!$B$8:$AY$158,MATCH($A20,'Inputs - Allowed'!$A$8:$A$158,0),MATCH('TI - Underperformance'!L$6,'Inputs - Allowed'!$B$6:$AY$6,0)),0)</f>
        <v>0</v>
      </c>
      <c r="M20" s="76"/>
      <c r="N20" s="76"/>
      <c r="O20" s="116" cm="1">
        <f t="array" ref="O20">IF($K20=0,0,_xlfn.IFS($K20 = "n",_xlfn.IFNA(INDEX('Inputs - Actual'!$B$8:$V$200, MATCH($A20, 'Inputs - Actual'!$A$8:$A$200, 0), MATCH(O$6, 'Inputs - Actual'!$B$6:$V$6, 0)) - INDEX('Inputs - Allowed'!$B$8:$AY$158, MATCH($A20, 'Inputs - Allowed'!$A$8:$A$158, 0), MATCH(O$6, 'Inputs - Allowed'!$B$6:$AY$6, 0)),0),$K20 = "y",_xlfn.IFNA(INDEX('Inputs - Actual'!$B$8:$V$200, MATCH($A20, 'Inputs - Actual'!$A$8:$A$200, 0), MATCH(O$6, 'Inputs - Actual'!$B$6:$V$6, 0)) -INDEX('Inputs - Allowed'!$B$8:$AY$158, MATCH($A20, 'Inputs - Allowed'!$A$8:$A$158, 0), MATCH(N$6, 'Inputs - Allowed'!$B$6:$AY$6, 0)),0)))</f>
        <v>0</v>
      </c>
      <c r="P20" s="116" cm="1">
        <f t="array" ref="P20">IF($K20=0,0,_xlfn.IFS($K20 = "n",_xlfn.IFNA(INDEX('Inputs - Actual'!$B$8:$V$200, MATCH($A20, 'Inputs - Actual'!$A$8:$A$200, 0), MATCH(P$6, 'Inputs - Actual'!$B$6:$V$6, 0)) - INDEX('Inputs - Allowed'!$B$8:$AY$158, MATCH($A20, 'Inputs - Allowed'!$A$8:$A$158, 0), MATCH(P$6, 'Inputs - Allowed'!$B$6:$AY$6, 0)),0),$K20 = "y",_xlfn.IFNA(INDEX('Inputs - Actual'!$B$8:$V$200, MATCH($A20, 'Inputs - Actual'!$A$8:$A$200, 0), MATCH(P$6, 'Inputs - Actual'!$B$6:$V$6, 0)) -INDEX('Inputs - Allowed'!$B$8:$AY$158, MATCH($A20, 'Inputs - Allowed'!$A$8:$A$158, 0), MATCH(O$6, 'Inputs - Allowed'!$B$6:$AY$6, 0)),0)))</f>
        <v>0</v>
      </c>
      <c r="Q20" s="116" cm="1">
        <f t="array" ref="Q20">IF($K20=0,0,_xlfn.IFS($K20 = "n",_xlfn.IFNA(INDEX('Inputs - Actual'!$B$8:$V$200, MATCH($A20, 'Inputs - Actual'!$A$8:$A$200, 0), MATCH(Q$6, 'Inputs - Actual'!$B$6:$V$6, 0)) - INDEX('Inputs - Allowed'!$B$8:$AY$158, MATCH($A20, 'Inputs - Allowed'!$A$8:$A$158, 0), MATCH(Q$6, 'Inputs - Allowed'!$B$6:$AY$6, 0)),0),$K20 = "y",_xlfn.IFNA(INDEX('Inputs - Actual'!$B$8:$V$200, MATCH($A20, 'Inputs - Actual'!$A$8:$A$200, 0), MATCH(Q$6, 'Inputs - Actual'!$B$6:$V$6, 0)) -INDEX('Inputs - Allowed'!$B$8:$AY$158, MATCH($A20, 'Inputs - Allowed'!$A$8:$A$158, 0), MATCH(P$6, 'Inputs - Allowed'!$B$6:$AY$6, 0)),0)))</f>
        <v>0</v>
      </c>
      <c r="R20" s="116" cm="1">
        <f t="array" ref="R20">IF($K20=0,0,_xlfn.IFS($K20 = "n",_xlfn.IFNA(INDEX('Inputs - Actual'!$B$8:$V$200, MATCH($A20, 'Inputs - Actual'!$A$8:$A$200, 0), MATCH(R$6, 'Inputs - Actual'!$B$6:$V$6, 0)) - INDEX('Inputs - Allowed'!$B$8:$AY$158, MATCH($A20, 'Inputs - Allowed'!$A$8:$A$158, 0), MATCH(R$6, 'Inputs - Allowed'!$B$6:$AY$6, 0)),0),$K20 = "y",_xlfn.IFNA(INDEX('Inputs - Actual'!$B$8:$V$200, MATCH($A20, 'Inputs - Actual'!$A$8:$A$200, 0), MATCH(R$6, 'Inputs - Actual'!$B$6:$V$6, 0)) -INDEX('Inputs - Allowed'!$B$8:$AY$158, MATCH($A20, 'Inputs - Allowed'!$A$8:$A$158, 0), MATCH(Q$6, 'Inputs - Allowed'!$B$6:$AY$6, 0)),0)))</f>
        <v>0</v>
      </c>
      <c r="S20" s="116" cm="1">
        <f t="array" ref="S20">IF($K20=0,0,_xlfn.IFS($K20 = "n",_xlfn.IFNA(INDEX('Inputs - Actual'!$B$8:$V$200, MATCH($A20, 'Inputs - Actual'!$A$8:$A$200, 0), MATCH(S$6, 'Inputs - Actual'!$B$6:$V$6, 0)) - INDEX('Inputs - Allowed'!$B$8:$AY$158, MATCH($A20, 'Inputs - Allowed'!$A$8:$A$158, 0), MATCH(S$6, 'Inputs - Allowed'!$B$6:$AY$6, 0)),0),$K20 = "y",_xlfn.IFNA(INDEX('Inputs - Actual'!$B$8:$V$200, MATCH($A20, 'Inputs - Actual'!$A$8:$A$200, 0), MATCH(S$6, 'Inputs - Actual'!$B$6:$V$6, 0)) -INDEX('Inputs - Allowed'!$B$8:$AY$158, MATCH($A20, 'Inputs - Allowed'!$A$8:$A$158, 0), MATCH(R$6, 'Inputs - Allowed'!$B$6:$AY$6, 0)),0)))</f>
        <v>0</v>
      </c>
      <c r="T20" s="116" cm="1">
        <f t="array" ref="T20">IF($K20=0,0,_xlfn.IFS($K20 = "n",_xlfn.IFNA(INDEX('Inputs - Actual'!$B$8:$V$200, MATCH($A20, 'Inputs - Actual'!$A$8:$A$200, 0), MATCH(T$6, 'Inputs - Actual'!$B$6:$V$6, 0)) - INDEX('Inputs - Allowed'!$B$8:$AY$158, MATCH($A20, 'Inputs - Allowed'!$A$8:$A$158, 0), MATCH(T$6, 'Inputs - Allowed'!$B$6:$AY$6, 0)),0),$K20 = "y",_xlfn.IFNA(INDEX('Inputs - Actual'!$B$8:$V$200, MATCH($A20, 'Inputs - Actual'!$A$8:$A$200, 0), MATCH(T$6, 'Inputs - Actual'!$B$6:$V$6, 0)) -INDEX('Inputs - Allowed'!$B$8:$AY$158, MATCH($A20, 'Inputs - Allowed'!$A$8:$A$158, 0), MATCH(S$6, 'Inputs - Allowed'!$B$6:$AY$6, 0)),0)))</f>
        <v>0</v>
      </c>
      <c r="U20" s="116" cm="1">
        <f t="array" ref="U20">IF($K20=0,0,_xlfn.IFS($K20 = "n",_xlfn.IFNA(INDEX('Inputs - Actual'!$B$8:$V$200, MATCH($A20, 'Inputs - Actual'!$A$8:$A$200, 0), MATCH(U$6, 'Inputs - Actual'!$B$6:$V$6, 0)) - INDEX('Inputs - Allowed'!$B$8:$AY$158, MATCH($A20, 'Inputs - Allowed'!$A$8:$A$158, 0), MATCH(U$6, 'Inputs - Allowed'!$B$6:$AY$6, 0)),0),$K20 = "y",_xlfn.IFNA(INDEX('Inputs - Actual'!$B$8:$V$200, MATCH($A20, 'Inputs - Actual'!$A$8:$A$200, 0), MATCH(U$6, 'Inputs - Actual'!$B$6:$V$6, 0)) -INDEX('Inputs - Allowed'!$B$8:$AY$158, MATCH($A20, 'Inputs - Allowed'!$A$8:$A$158, 0), MATCH(T$6, 'Inputs - Allowed'!$B$6:$AY$6, 0)),0)))</f>
        <v>0</v>
      </c>
      <c r="V20" s="116" cm="1">
        <f t="array" ref="V20">IF($K20=0,0,_xlfn.IFS($K20 = "n",_xlfn.IFNA(INDEX('Inputs - Actual'!$B$8:$V$200, MATCH($A20, 'Inputs - Actual'!$A$8:$A$200, 0), MATCH(V$6, 'Inputs - Actual'!$B$6:$V$6, 0)) - INDEX('Inputs - Allowed'!$B$8:$AY$158, MATCH($A20, 'Inputs - Allowed'!$A$8:$A$158, 0), MATCH(V$6, 'Inputs - Allowed'!$B$6:$AY$6, 0)),0),$K20 = "y",_xlfn.IFNA(INDEX('Inputs - Actual'!$B$8:$V$200, MATCH($A20, 'Inputs - Actual'!$A$8:$A$200, 0), MATCH(V$6, 'Inputs - Actual'!$B$6:$V$6, 0)) -INDEX('Inputs - Allowed'!$B$8:$AY$158, MATCH($A20, 'Inputs - Allowed'!$A$8:$A$158, 0), MATCH(U$6, 'Inputs - Allowed'!$B$6:$AY$6, 0)),0)))</f>
        <v>0</v>
      </c>
      <c r="W20" s="116" cm="1">
        <f t="array" ref="W20">IF($K20=0,0,_xlfn.IFS($K20 = "n",_xlfn.IFNA(INDEX('Inputs - Actual'!$B$8:$V$200, MATCH($A20, 'Inputs - Actual'!$A$8:$A$200, 0), MATCH(W$6, 'Inputs - Actual'!$B$6:$V$6, 0)) - INDEX('Inputs - Allowed'!$B$8:$AY$158, MATCH($A20, 'Inputs - Allowed'!$A$8:$A$158, 0), MATCH(W$6, 'Inputs - Allowed'!$B$6:$AY$6, 0)),0),$K20 = "y",_xlfn.IFNA(INDEX('Inputs - Actual'!$B$8:$V$200, MATCH($A20, 'Inputs - Actual'!$A$8:$A$200, 0), MATCH(W$6, 'Inputs - Actual'!$B$6:$V$6, 0)) -INDEX('Inputs - Allowed'!$B$8:$AY$158, MATCH($A20, 'Inputs - Allowed'!$A$8:$A$158, 0), MATCH(V$6, 'Inputs - Allowed'!$B$6:$AY$6, 0)),0)))</f>
        <v>0</v>
      </c>
      <c r="X20" s="116" cm="1">
        <f t="array" ref="X20">IF($K20=0,0,_xlfn.IFS($K20 = "n",_xlfn.IFNA(INDEX('Inputs - Actual'!$B$8:$V$200, MATCH($A20, 'Inputs - Actual'!$A$8:$A$200, 0), MATCH(X$6, 'Inputs - Actual'!$B$6:$V$6, 0)) - INDEX('Inputs - Allowed'!$B$8:$AY$158, MATCH($A20, 'Inputs - Allowed'!$A$8:$A$158, 0), MATCH(X$6, 'Inputs - Allowed'!$B$6:$AY$6, 0)),0),$K20 = "y",_xlfn.IFNA(INDEX('Inputs - Actual'!$B$8:$V$200, MATCH($A20, 'Inputs - Actual'!$A$8:$A$200, 0), MATCH(X$6, 'Inputs - Actual'!$B$6:$V$6, 0)) -INDEX('Inputs - Allowed'!$B$8:$AY$158, MATCH($A20, 'Inputs - Allowed'!$A$8:$A$158, 0), MATCH(W$6, 'Inputs - Allowed'!$B$6:$AY$6, 0)),0)))</f>
        <v>0</v>
      </c>
      <c r="Y20" s="76"/>
      <c r="Z20" s="76"/>
      <c r="AA20" s="116">
        <f t="shared" si="1"/>
        <v>0</v>
      </c>
      <c r="AB20" s="116">
        <f t="shared" si="2"/>
        <v>0</v>
      </c>
      <c r="AC20" s="116">
        <f t="shared" si="9"/>
        <v>0</v>
      </c>
      <c r="AD20" s="116">
        <f t="shared" si="3"/>
        <v>0</v>
      </c>
      <c r="AE20" s="116">
        <f t="shared" si="10"/>
        <v>0</v>
      </c>
      <c r="AF20" s="116">
        <f t="shared" si="4"/>
        <v>0</v>
      </c>
      <c r="AG20" s="116">
        <f t="shared" si="5"/>
        <v>0</v>
      </c>
      <c r="AH20" s="116">
        <f t="shared" si="6"/>
        <v>0</v>
      </c>
      <c r="AI20" s="116">
        <f t="shared" si="7"/>
        <v>0</v>
      </c>
      <c r="AJ20" s="116">
        <f t="shared" si="8"/>
        <v>0</v>
      </c>
      <c r="AK20" s="116">
        <f t="shared" si="11"/>
        <v>0</v>
      </c>
    </row>
    <row r="21" spans="1:37">
      <c r="A21" s="6"/>
      <c r="B21" s="36"/>
      <c r="C21" s="36"/>
      <c r="D21" s="36"/>
      <c r="E21" s="36">
        <f>_xlfn.IFNA(INDEX('Inputs - Allowed'!$B$8:$AY$158,MATCH($A21,'Inputs - Allowed'!$A$8:$A$158,0),MATCH('TI - Underperformance'!E$6,'Inputs - Allowed'!$B$6:$AY$6,0)),0)</f>
        <v>0</v>
      </c>
      <c r="F21" s="36">
        <f>_xlfn.IFNA(INDEX('Inputs - Allowed'!$B$8:$AY$158,MATCH($A21,'Inputs - Allowed'!$A$8:$A$158,0),MATCH('TI - Underperformance'!F$6,'Inputs - Allowed'!$B$6:$AY$6,0)),0)</f>
        <v>0</v>
      </c>
      <c r="G21" s="36">
        <f>_xlfn.IFNA(INDEX('Inputs - Allowed'!$B$8:$AY$158,MATCH($A21,'Inputs - Allowed'!$A$8:$A$158,0),MATCH('TI - Underperformance'!G$6,'Inputs - Allowed'!$B$6:$AY$6,0)),0)</f>
        <v>0</v>
      </c>
      <c r="H21" s="36">
        <f>_xlfn.IFNA(INDEX('Inputs - Allowed'!$B$8:$AY$158,MATCH($A21,'Inputs - Allowed'!$A$8:$A$158,0),MATCH('TI - Underperformance'!H$6,'Inputs - Allowed'!$B$6:$AY$6,0)),0)</f>
        <v>0</v>
      </c>
      <c r="I21" s="36">
        <f>_xlfn.IFNA(INDEX('Inputs - Allowed'!$B$8:$AY$158,MATCH($A21,'Inputs - Allowed'!$A$8:$A$158,0),MATCH('TI - Underperformance'!I$6,'Inputs - Allowed'!$B$6:$AY$6,0)),0)</f>
        <v>0</v>
      </c>
      <c r="J21" s="36">
        <f>_xlfn.IFNA(INDEX('Inputs - Allowed'!$B$8:$AY$158,MATCH($A21,'Inputs - Allowed'!$A$8:$A$158,0),MATCH('TI - Underperformance'!J$6,'Inputs - Allowed'!$B$6:$AY$6,0)),0)</f>
        <v>0</v>
      </c>
      <c r="K21" s="36">
        <f>_xlfn.IFNA(INDEX('Inputs - Allowed'!$B$8:$AY$158,MATCH($A21,'Inputs - Allowed'!$A$8:$A$158,0),MATCH('TI - Underperformance'!K$6,'Inputs - Allowed'!$B$6:$AY$6,0)),0)</f>
        <v>0</v>
      </c>
      <c r="L21" s="36">
        <f>_xlfn.IFNA(INDEX('Inputs - Allowed'!$B$8:$AY$158,MATCH($A21,'Inputs - Allowed'!$A$8:$A$158,0),MATCH('TI - Underperformance'!L$6,'Inputs - Allowed'!$B$6:$AY$6,0)),0)</f>
        <v>0</v>
      </c>
      <c r="M21" s="76"/>
      <c r="N21" s="76"/>
      <c r="O21" s="116" cm="1">
        <f t="array" ref="O21">IF($K21=0,0,_xlfn.IFS($K21 = "n",_xlfn.IFNA(INDEX('Inputs - Actual'!$B$8:$V$200, MATCH($A21, 'Inputs - Actual'!$A$8:$A$200, 0), MATCH(O$6, 'Inputs - Actual'!$B$6:$V$6, 0)) - INDEX('Inputs - Allowed'!$B$8:$AY$158, MATCH($A21, 'Inputs - Allowed'!$A$8:$A$158, 0), MATCH(O$6, 'Inputs - Allowed'!$B$6:$AY$6, 0)),0),$K21 = "y",_xlfn.IFNA(INDEX('Inputs - Actual'!$B$8:$V$200, MATCH($A21, 'Inputs - Actual'!$A$8:$A$200, 0), MATCH(O$6, 'Inputs - Actual'!$B$6:$V$6, 0)) -INDEX('Inputs - Allowed'!$B$8:$AY$158, MATCH($A21, 'Inputs - Allowed'!$A$8:$A$158, 0), MATCH(N$6, 'Inputs - Allowed'!$B$6:$AY$6, 0)),0)))</f>
        <v>0</v>
      </c>
      <c r="P21" s="116" cm="1">
        <f t="array" ref="P21">IF($K21=0,0,_xlfn.IFS($K21 = "n",_xlfn.IFNA(INDEX('Inputs - Actual'!$B$8:$V$200, MATCH($A21, 'Inputs - Actual'!$A$8:$A$200, 0), MATCH(P$6, 'Inputs - Actual'!$B$6:$V$6, 0)) - INDEX('Inputs - Allowed'!$B$8:$AY$158, MATCH($A21, 'Inputs - Allowed'!$A$8:$A$158, 0), MATCH(P$6, 'Inputs - Allowed'!$B$6:$AY$6, 0)),0),$K21 = "y",_xlfn.IFNA(INDEX('Inputs - Actual'!$B$8:$V$200, MATCH($A21, 'Inputs - Actual'!$A$8:$A$200, 0), MATCH(P$6, 'Inputs - Actual'!$B$6:$V$6, 0)) -INDEX('Inputs - Allowed'!$B$8:$AY$158, MATCH($A21, 'Inputs - Allowed'!$A$8:$A$158, 0), MATCH(O$6, 'Inputs - Allowed'!$B$6:$AY$6, 0)),0)))</f>
        <v>0</v>
      </c>
      <c r="Q21" s="116" cm="1">
        <f t="array" ref="Q21">IF($K21=0,0,_xlfn.IFS($K21 = "n",_xlfn.IFNA(INDEX('Inputs - Actual'!$B$8:$V$200, MATCH($A21, 'Inputs - Actual'!$A$8:$A$200, 0), MATCH(Q$6, 'Inputs - Actual'!$B$6:$V$6, 0)) - INDEX('Inputs - Allowed'!$B$8:$AY$158, MATCH($A21, 'Inputs - Allowed'!$A$8:$A$158, 0), MATCH(Q$6, 'Inputs - Allowed'!$B$6:$AY$6, 0)),0),$K21 = "y",_xlfn.IFNA(INDEX('Inputs - Actual'!$B$8:$V$200, MATCH($A21, 'Inputs - Actual'!$A$8:$A$200, 0), MATCH(Q$6, 'Inputs - Actual'!$B$6:$V$6, 0)) -INDEX('Inputs - Allowed'!$B$8:$AY$158, MATCH($A21, 'Inputs - Allowed'!$A$8:$A$158, 0), MATCH(P$6, 'Inputs - Allowed'!$B$6:$AY$6, 0)),0)))</f>
        <v>0</v>
      </c>
      <c r="R21" s="116" cm="1">
        <f t="array" ref="R21">IF($K21=0,0,_xlfn.IFS($K21 = "n",_xlfn.IFNA(INDEX('Inputs - Actual'!$B$8:$V$200, MATCH($A21, 'Inputs - Actual'!$A$8:$A$200, 0), MATCH(R$6, 'Inputs - Actual'!$B$6:$V$6, 0)) - INDEX('Inputs - Allowed'!$B$8:$AY$158, MATCH($A21, 'Inputs - Allowed'!$A$8:$A$158, 0), MATCH(R$6, 'Inputs - Allowed'!$B$6:$AY$6, 0)),0),$K21 = "y",_xlfn.IFNA(INDEX('Inputs - Actual'!$B$8:$V$200, MATCH($A21, 'Inputs - Actual'!$A$8:$A$200, 0), MATCH(R$6, 'Inputs - Actual'!$B$6:$V$6, 0)) -INDEX('Inputs - Allowed'!$B$8:$AY$158, MATCH($A21, 'Inputs - Allowed'!$A$8:$A$158, 0), MATCH(Q$6, 'Inputs - Allowed'!$B$6:$AY$6, 0)),0)))</f>
        <v>0</v>
      </c>
      <c r="S21" s="116" cm="1">
        <f t="array" ref="S21">IF($K21=0,0,_xlfn.IFS($K21 = "n",_xlfn.IFNA(INDEX('Inputs - Actual'!$B$8:$V$200, MATCH($A21, 'Inputs - Actual'!$A$8:$A$200, 0), MATCH(S$6, 'Inputs - Actual'!$B$6:$V$6, 0)) - INDEX('Inputs - Allowed'!$B$8:$AY$158, MATCH($A21, 'Inputs - Allowed'!$A$8:$A$158, 0), MATCH(S$6, 'Inputs - Allowed'!$B$6:$AY$6, 0)),0),$K21 = "y",_xlfn.IFNA(INDEX('Inputs - Actual'!$B$8:$V$200, MATCH($A21, 'Inputs - Actual'!$A$8:$A$200, 0), MATCH(S$6, 'Inputs - Actual'!$B$6:$V$6, 0)) -INDEX('Inputs - Allowed'!$B$8:$AY$158, MATCH($A21, 'Inputs - Allowed'!$A$8:$A$158, 0), MATCH(R$6, 'Inputs - Allowed'!$B$6:$AY$6, 0)),0)))</f>
        <v>0</v>
      </c>
      <c r="T21" s="116" cm="1">
        <f t="array" ref="T21">IF($K21=0,0,_xlfn.IFS($K21 = "n",_xlfn.IFNA(INDEX('Inputs - Actual'!$B$8:$V$200, MATCH($A21, 'Inputs - Actual'!$A$8:$A$200, 0), MATCH(T$6, 'Inputs - Actual'!$B$6:$V$6, 0)) - INDEX('Inputs - Allowed'!$B$8:$AY$158, MATCH($A21, 'Inputs - Allowed'!$A$8:$A$158, 0), MATCH(T$6, 'Inputs - Allowed'!$B$6:$AY$6, 0)),0),$K21 = "y",_xlfn.IFNA(INDEX('Inputs - Actual'!$B$8:$V$200, MATCH($A21, 'Inputs - Actual'!$A$8:$A$200, 0), MATCH(T$6, 'Inputs - Actual'!$B$6:$V$6, 0)) -INDEX('Inputs - Allowed'!$B$8:$AY$158, MATCH($A21, 'Inputs - Allowed'!$A$8:$A$158, 0), MATCH(S$6, 'Inputs - Allowed'!$B$6:$AY$6, 0)),0)))</f>
        <v>0</v>
      </c>
      <c r="U21" s="116" cm="1">
        <f t="array" ref="U21">IF($K21=0,0,_xlfn.IFS($K21 = "n",_xlfn.IFNA(INDEX('Inputs - Actual'!$B$8:$V$200, MATCH($A21, 'Inputs - Actual'!$A$8:$A$200, 0), MATCH(U$6, 'Inputs - Actual'!$B$6:$V$6, 0)) - INDEX('Inputs - Allowed'!$B$8:$AY$158, MATCH($A21, 'Inputs - Allowed'!$A$8:$A$158, 0), MATCH(U$6, 'Inputs - Allowed'!$B$6:$AY$6, 0)),0),$K21 = "y",_xlfn.IFNA(INDEX('Inputs - Actual'!$B$8:$V$200, MATCH($A21, 'Inputs - Actual'!$A$8:$A$200, 0), MATCH(U$6, 'Inputs - Actual'!$B$6:$V$6, 0)) -INDEX('Inputs - Allowed'!$B$8:$AY$158, MATCH($A21, 'Inputs - Allowed'!$A$8:$A$158, 0), MATCH(T$6, 'Inputs - Allowed'!$B$6:$AY$6, 0)),0)))</f>
        <v>0</v>
      </c>
      <c r="V21" s="116" cm="1">
        <f t="array" ref="V21">IF($K21=0,0,_xlfn.IFS($K21 = "n",_xlfn.IFNA(INDEX('Inputs - Actual'!$B$8:$V$200, MATCH($A21, 'Inputs - Actual'!$A$8:$A$200, 0), MATCH(V$6, 'Inputs - Actual'!$B$6:$V$6, 0)) - INDEX('Inputs - Allowed'!$B$8:$AY$158, MATCH($A21, 'Inputs - Allowed'!$A$8:$A$158, 0), MATCH(V$6, 'Inputs - Allowed'!$B$6:$AY$6, 0)),0),$K21 = "y",_xlfn.IFNA(INDEX('Inputs - Actual'!$B$8:$V$200, MATCH($A21, 'Inputs - Actual'!$A$8:$A$200, 0), MATCH(V$6, 'Inputs - Actual'!$B$6:$V$6, 0)) -INDEX('Inputs - Allowed'!$B$8:$AY$158, MATCH($A21, 'Inputs - Allowed'!$A$8:$A$158, 0), MATCH(U$6, 'Inputs - Allowed'!$B$6:$AY$6, 0)),0)))</f>
        <v>0</v>
      </c>
      <c r="W21" s="116" cm="1">
        <f t="array" ref="W21">IF($K21=0,0,_xlfn.IFS($K21 = "n",_xlfn.IFNA(INDEX('Inputs - Actual'!$B$8:$V$200, MATCH($A21, 'Inputs - Actual'!$A$8:$A$200, 0), MATCH(W$6, 'Inputs - Actual'!$B$6:$V$6, 0)) - INDEX('Inputs - Allowed'!$B$8:$AY$158, MATCH($A21, 'Inputs - Allowed'!$A$8:$A$158, 0), MATCH(W$6, 'Inputs - Allowed'!$B$6:$AY$6, 0)),0),$K21 = "y",_xlfn.IFNA(INDEX('Inputs - Actual'!$B$8:$V$200, MATCH($A21, 'Inputs - Actual'!$A$8:$A$200, 0), MATCH(W$6, 'Inputs - Actual'!$B$6:$V$6, 0)) -INDEX('Inputs - Allowed'!$B$8:$AY$158, MATCH($A21, 'Inputs - Allowed'!$A$8:$A$158, 0), MATCH(V$6, 'Inputs - Allowed'!$B$6:$AY$6, 0)),0)))</f>
        <v>0</v>
      </c>
      <c r="X21" s="116" cm="1">
        <f t="array" ref="X21">IF($K21=0,0,_xlfn.IFS($K21 = "n",_xlfn.IFNA(INDEX('Inputs - Actual'!$B$8:$V$200, MATCH($A21, 'Inputs - Actual'!$A$8:$A$200, 0), MATCH(X$6, 'Inputs - Actual'!$B$6:$V$6, 0)) - INDEX('Inputs - Allowed'!$B$8:$AY$158, MATCH($A21, 'Inputs - Allowed'!$A$8:$A$158, 0), MATCH(X$6, 'Inputs - Allowed'!$B$6:$AY$6, 0)),0),$K21 = "y",_xlfn.IFNA(INDEX('Inputs - Actual'!$B$8:$V$200, MATCH($A21, 'Inputs - Actual'!$A$8:$A$200, 0), MATCH(X$6, 'Inputs - Actual'!$B$6:$V$6, 0)) -INDEX('Inputs - Allowed'!$B$8:$AY$158, MATCH($A21, 'Inputs - Allowed'!$A$8:$A$158, 0), MATCH(W$6, 'Inputs - Allowed'!$B$6:$AY$6, 0)),0)))</f>
        <v>0</v>
      </c>
      <c r="Y21" s="76"/>
      <c r="Z21" s="76"/>
      <c r="AA21" s="116">
        <f t="shared" si="1"/>
        <v>0</v>
      </c>
      <c r="AB21" s="116">
        <f t="shared" si="2"/>
        <v>0</v>
      </c>
      <c r="AC21" s="116">
        <f t="shared" si="9"/>
        <v>0</v>
      </c>
      <c r="AD21" s="116">
        <f t="shared" si="3"/>
        <v>0</v>
      </c>
      <c r="AE21" s="116">
        <f t="shared" si="10"/>
        <v>0</v>
      </c>
      <c r="AF21" s="116">
        <f t="shared" si="4"/>
        <v>0</v>
      </c>
      <c r="AG21" s="116">
        <f t="shared" si="5"/>
        <v>0</v>
      </c>
      <c r="AH21" s="116">
        <f t="shared" si="6"/>
        <v>0</v>
      </c>
      <c r="AI21" s="116">
        <f t="shared" si="7"/>
        <v>0</v>
      </c>
      <c r="AJ21" s="116">
        <f t="shared" si="8"/>
        <v>0</v>
      </c>
      <c r="AK21" s="116">
        <f t="shared" si="11"/>
        <v>0</v>
      </c>
    </row>
    <row r="22" spans="1:37">
      <c r="A22" s="6"/>
      <c r="B22" s="36"/>
      <c r="C22" s="36"/>
      <c r="D22" s="36"/>
      <c r="E22" s="36">
        <f>_xlfn.IFNA(INDEX('Inputs - Allowed'!$B$8:$AY$158,MATCH($A22,'Inputs - Allowed'!$A$8:$A$158,0),MATCH('TI - Underperformance'!E$6,'Inputs - Allowed'!$B$6:$AY$6,0)),0)</f>
        <v>0</v>
      </c>
      <c r="F22" s="36">
        <f>_xlfn.IFNA(INDEX('Inputs - Allowed'!$B$8:$AY$158,MATCH($A22,'Inputs - Allowed'!$A$8:$A$158,0),MATCH('TI - Underperformance'!F$6,'Inputs - Allowed'!$B$6:$AY$6,0)),0)</f>
        <v>0</v>
      </c>
      <c r="G22" s="36">
        <f>_xlfn.IFNA(INDEX('Inputs - Allowed'!$B$8:$AY$158,MATCH($A22,'Inputs - Allowed'!$A$8:$A$158,0),MATCH('TI - Underperformance'!G$6,'Inputs - Allowed'!$B$6:$AY$6,0)),0)</f>
        <v>0</v>
      </c>
      <c r="H22" s="36">
        <f>_xlfn.IFNA(INDEX('Inputs - Allowed'!$B$8:$AY$158,MATCH($A22,'Inputs - Allowed'!$A$8:$A$158,0),MATCH('TI - Underperformance'!H$6,'Inputs - Allowed'!$B$6:$AY$6,0)),0)</f>
        <v>0</v>
      </c>
      <c r="I22" s="36">
        <f>_xlfn.IFNA(INDEX('Inputs - Allowed'!$B$8:$AY$158,MATCH($A22,'Inputs - Allowed'!$A$8:$A$158,0),MATCH('TI - Underperformance'!I$6,'Inputs - Allowed'!$B$6:$AY$6,0)),0)</f>
        <v>0</v>
      </c>
      <c r="J22" s="36">
        <f>_xlfn.IFNA(INDEX('Inputs - Allowed'!$B$8:$AY$158,MATCH($A22,'Inputs - Allowed'!$A$8:$A$158,0),MATCH('TI - Underperformance'!J$6,'Inputs - Allowed'!$B$6:$AY$6,0)),0)</f>
        <v>0</v>
      </c>
      <c r="K22" s="36">
        <f>_xlfn.IFNA(INDEX('Inputs - Allowed'!$B$8:$AY$158,MATCH($A22,'Inputs - Allowed'!$A$8:$A$158,0),MATCH('TI - Underperformance'!K$6,'Inputs - Allowed'!$B$6:$AY$6,0)),0)</f>
        <v>0</v>
      </c>
      <c r="L22" s="36">
        <f>_xlfn.IFNA(INDEX('Inputs - Allowed'!$B$8:$AY$158,MATCH($A22,'Inputs - Allowed'!$A$8:$A$158,0),MATCH('TI - Underperformance'!L$6,'Inputs - Allowed'!$B$6:$AY$6,0)),0)</f>
        <v>0</v>
      </c>
      <c r="M22" s="76"/>
      <c r="N22" s="76"/>
      <c r="O22" s="116" cm="1">
        <f t="array" ref="O22">IF($K22=0,0,_xlfn.IFS($K22 = "n",_xlfn.IFNA(INDEX('Inputs - Actual'!$B$8:$V$200, MATCH($A22, 'Inputs - Actual'!$A$8:$A$200, 0), MATCH(O$6, 'Inputs - Actual'!$B$6:$V$6, 0)) - INDEX('Inputs - Allowed'!$B$8:$AY$158, MATCH($A22, 'Inputs - Allowed'!$A$8:$A$158, 0), MATCH(O$6, 'Inputs - Allowed'!$B$6:$AY$6, 0)),0),$K22 = "y",_xlfn.IFNA(INDEX('Inputs - Actual'!$B$8:$V$200, MATCH($A22, 'Inputs - Actual'!$A$8:$A$200, 0), MATCH(O$6, 'Inputs - Actual'!$B$6:$V$6, 0)) -INDEX('Inputs - Allowed'!$B$8:$AY$158, MATCH($A22, 'Inputs - Allowed'!$A$8:$A$158, 0), MATCH(N$6, 'Inputs - Allowed'!$B$6:$AY$6, 0)),0)))</f>
        <v>0</v>
      </c>
      <c r="P22" s="116" cm="1">
        <f t="array" ref="P22">IF($K22=0,0,_xlfn.IFS($K22 = "n",_xlfn.IFNA(INDEX('Inputs - Actual'!$B$8:$V$200, MATCH($A22, 'Inputs - Actual'!$A$8:$A$200, 0), MATCH(P$6, 'Inputs - Actual'!$B$6:$V$6, 0)) - INDEX('Inputs - Allowed'!$B$8:$AY$158, MATCH($A22, 'Inputs - Allowed'!$A$8:$A$158, 0), MATCH(P$6, 'Inputs - Allowed'!$B$6:$AY$6, 0)),0),$K22 = "y",_xlfn.IFNA(INDEX('Inputs - Actual'!$B$8:$V$200, MATCH($A22, 'Inputs - Actual'!$A$8:$A$200, 0), MATCH(P$6, 'Inputs - Actual'!$B$6:$V$6, 0)) -INDEX('Inputs - Allowed'!$B$8:$AY$158, MATCH($A22, 'Inputs - Allowed'!$A$8:$A$158, 0), MATCH(O$6, 'Inputs - Allowed'!$B$6:$AY$6, 0)),0)))</f>
        <v>0</v>
      </c>
      <c r="Q22" s="116" cm="1">
        <f t="array" ref="Q22">IF($K22=0,0,_xlfn.IFS($K22 = "n",_xlfn.IFNA(INDEX('Inputs - Actual'!$B$8:$V$200, MATCH($A22, 'Inputs - Actual'!$A$8:$A$200, 0), MATCH(Q$6, 'Inputs - Actual'!$B$6:$V$6, 0)) - INDEX('Inputs - Allowed'!$B$8:$AY$158, MATCH($A22, 'Inputs - Allowed'!$A$8:$A$158, 0), MATCH(Q$6, 'Inputs - Allowed'!$B$6:$AY$6, 0)),0),$K22 = "y",_xlfn.IFNA(INDEX('Inputs - Actual'!$B$8:$V$200, MATCH($A22, 'Inputs - Actual'!$A$8:$A$200, 0), MATCH(Q$6, 'Inputs - Actual'!$B$6:$V$6, 0)) -INDEX('Inputs - Allowed'!$B$8:$AY$158, MATCH($A22, 'Inputs - Allowed'!$A$8:$A$158, 0), MATCH(P$6, 'Inputs - Allowed'!$B$6:$AY$6, 0)),0)))</f>
        <v>0</v>
      </c>
      <c r="R22" s="116" cm="1">
        <f t="array" ref="R22">IF($K22=0,0,_xlfn.IFS($K22 = "n",_xlfn.IFNA(INDEX('Inputs - Actual'!$B$8:$V$200, MATCH($A22, 'Inputs - Actual'!$A$8:$A$200, 0), MATCH(R$6, 'Inputs - Actual'!$B$6:$V$6, 0)) - INDEX('Inputs - Allowed'!$B$8:$AY$158, MATCH($A22, 'Inputs - Allowed'!$A$8:$A$158, 0), MATCH(R$6, 'Inputs - Allowed'!$B$6:$AY$6, 0)),0),$K22 = "y",_xlfn.IFNA(INDEX('Inputs - Actual'!$B$8:$V$200, MATCH($A22, 'Inputs - Actual'!$A$8:$A$200, 0), MATCH(R$6, 'Inputs - Actual'!$B$6:$V$6, 0)) -INDEX('Inputs - Allowed'!$B$8:$AY$158, MATCH($A22, 'Inputs - Allowed'!$A$8:$A$158, 0), MATCH(Q$6, 'Inputs - Allowed'!$B$6:$AY$6, 0)),0)))</f>
        <v>0</v>
      </c>
      <c r="S22" s="116" cm="1">
        <f t="array" ref="S22">IF($K22=0,0,_xlfn.IFS($K22 = "n",_xlfn.IFNA(INDEX('Inputs - Actual'!$B$8:$V$200, MATCH($A22, 'Inputs - Actual'!$A$8:$A$200, 0), MATCH(S$6, 'Inputs - Actual'!$B$6:$V$6, 0)) - INDEX('Inputs - Allowed'!$B$8:$AY$158, MATCH($A22, 'Inputs - Allowed'!$A$8:$A$158, 0), MATCH(S$6, 'Inputs - Allowed'!$B$6:$AY$6, 0)),0),$K22 = "y",_xlfn.IFNA(INDEX('Inputs - Actual'!$B$8:$V$200, MATCH($A22, 'Inputs - Actual'!$A$8:$A$200, 0), MATCH(S$6, 'Inputs - Actual'!$B$6:$V$6, 0)) -INDEX('Inputs - Allowed'!$B$8:$AY$158, MATCH($A22, 'Inputs - Allowed'!$A$8:$A$158, 0), MATCH(R$6, 'Inputs - Allowed'!$B$6:$AY$6, 0)),0)))</f>
        <v>0</v>
      </c>
      <c r="T22" s="116" cm="1">
        <f t="array" ref="T22">IF($K22=0,0,_xlfn.IFS($K22 = "n",_xlfn.IFNA(INDEX('Inputs - Actual'!$B$8:$V$200, MATCH($A22, 'Inputs - Actual'!$A$8:$A$200, 0), MATCH(T$6, 'Inputs - Actual'!$B$6:$V$6, 0)) - INDEX('Inputs - Allowed'!$B$8:$AY$158, MATCH($A22, 'Inputs - Allowed'!$A$8:$A$158, 0), MATCH(T$6, 'Inputs - Allowed'!$B$6:$AY$6, 0)),0),$K22 = "y",_xlfn.IFNA(INDEX('Inputs - Actual'!$B$8:$V$200, MATCH($A22, 'Inputs - Actual'!$A$8:$A$200, 0), MATCH(T$6, 'Inputs - Actual'!$B$6:$V$6, 0)) -INDEX('Inputs - Allowed'!$B$8:$AY$158, MATCH($A22, 'Inputs - Allowed'!$A$8:$A$158, 0), MATCH(S$6, 'Inputs - Allowed'!$B$6:$AY$6, 0)),0)))</f>
        <v>0</v>
      </c>
      <c r="U22" s="116" cm="1">
        <f t="array" ref="U22">IF($K22=0,0,_xlfn.IFS($K22 = "n",_xlfn.IFNA(INDEX('Inputs - Actual'!$B$8:$V$200, MATCH($A22, 'Inputs - Actual'!$A$8:$A$200, 0), MATCH(U$6, 'Inputs - Actual'!$B$6:$V$6, 0)) - INDEX('Inputs - Allowed'!$B$8:$AY$158, MATCH($A22, 'Inputs - Allowed'!$A$8:$A$158, 0), MATCH(U$6, 'Inputs - Allowed'!$B$6:$AY$6, 0)),0),$K22 = "y",_xlfn.IFNA(INDEX('Inputs - Actual'!$B$8:$V$200, MATCH($A22, 'Inputs - Actual'!$A$8:$A$200, 0), MATCH(U$6, 'Inputs - Actual'!$B$6:$V$6, 0)) -INDEX('Inputs - Allowed'!$B$8:$AY$158, MATCH($A22, 'Inputs - Allowed'!$A$8:$A$158, 0), MATCH(T$6, 'Inputs - Allowed'!$B$6:$AY$6, 0)),0)))</f>
        <v>0</v>
      </c>
      <c r="V22" s="116" cm="1">
        <f t="array" ref="V22">IF($K22=0,0,_xlfn.IFS($K22 = "n",_xlfn.IFNA(INDEX('Inputs - Actual'!$B$8:$V$200, MATCH($A22, 'Inputs - Actual'!$A$8:$A$200, 0), MATCH(V$6, 'Inputs - Actual'!$B$6:$V$6, 0)) - INDEX('Inputs - Allowed'!$B$8:$AY$158, MATCH($A22, 'Inputs - Allowed'!$A$8:$A$158, 0), MATCH(V$6, 'Inputs - Allowed'!$B$6:$AY$6, 0)),0),$K22 = "y",_xlfn.IFNA(INDEX('Inputs - Actual'!$B$8:$V$200, MATCH($A22, 'Inputs - Actual'!$A$8:$A$200, 0), MATCH(V$6, 'Inputs - Actual'!$B$6:$V$6, 0)) -INDEX('Inputs - Allowed'!$B$8:$AY$158, MATCH($A22, 'Inputs - Allowed'!$A$8:$A$158, 0), MATCH(U$6, 'Inputs - Allowed'!$B$6:$AY$6, 0)),0)))</f>
        <v>0</v>
      </c>
      <c r="W22" s="116" cm="1">
        <f t="array" ref="W22">IF($K22=0,0,_xlfn.IFS($K22 = "n",_xlfn.IFNA(INDEX('Inputs - Actual'!$B$8:$V$200, MATCH($A22, 'Inputs - Actual'!$A$8:$A$200, 0), MATCH(W$6, 'Inputs - Actual'!$B$6:$V$6, 0)) - INDEX('Inputs - Allowed'!$B$8:$AY$158, MATCH($A22, 'Inputs - Allowed'!$A$8:$A$158, 0), MATCH(W$6, 'Inputs - Allowed'!$B$6:$AY$6, 0)),0),$K22 = "y",_xlfn.IFNA(INDEX('Inputs - Actual'!$B$8:$V$200, MATCH($A22, 'Inputs - Actual'!$A$8:$A$200, 0), MATCH(W$6, 'Inputs - Actual'!$B$6:$V$6, 0)) -INDEX('Inputs - Allowed'!$B$8:$AY$158, MATCH($A22, 'Inputs - Allowed'!$A$8:$A$158, 0), MATCH(V$6, 'Inputs - Allowed'!$B$6:$AY$6, 0)),0)))</f>
        <v>0</v>
      </c>
      <c r="X22" s="116" cm="1">
        <f t="array" ref="X22">IF($K22=0,0,_xlfn.IFS($K22 = "n",_xlfn.IFNA(INDEX('Inputs - Actual'!$B$8:$V$200, MATCH($A22, 'Inputs - Actual'!$A$8:$A$200, 0), MATCH(X$6, 'Inputs - Actual'!$B$6:$V$6, 0)) - INDEX('Inputs - Allowed'!$B$8:$AY$158, MATCH($A22, 'Inputs - Allowed'!$A$8:$A$158, 0), MATCH(X$6, 'Inputs - Allowed'!$B$6:$AY$6, 0)),0),$K22 = "y",_xlfn.IFNA(INDEX('Inputs - Actual'!$B$8:$V$200, MATCH($A22, 'Inputs - Actual'!$A$8:$A$200, 0), MATCH(X$6, 'Inputs - Actual'!$B$6:$V$6, 0)) -INDEX('Inputs - Allowed'!$B$8:$AY$158, MATCH($A22, 'Inputs - Allowed'!$A$8:$A$158, 0), MATCH(W$6, 'Inputs - Allowed'!$B$6:$AY$6, 0)),0)))</f>
        <v>0</v>
      </c>
      <c r="Y22" s="76"/>
      <c r="Z22" s="76"/>
      <c r="AA22" s="116">
        <f t="shared" si="1"/>
        <v>0</v>
      </c>
      <c r="AB22" s="116">
        <f t="shared" si="2"/>
        <v>0</v>
      </c>
      <c r="AC22" s="116">
        <f t="shared" si="9"/>
        <v>0</v>
      </c>
      <c r="AD22" s="116">
        <f t="shared" si="3"/>
        <v>0</v>
      </c>
      <c r="AE22" s="116">
        <f t="shared" si="10"/>
        <v>0</v>
      </c>
      <c r="AF22" s="116">
        <f t="shared" si="4"/>
        <v>0</v>
      </c>
      <c r="AG22" s="116">
        <f t="shared" si="5"/>
        <v>0</v>
      </c>
      <c r="AH22" s="116">
        <f t="shared" si="6"/>
        <v>0</v>
      </c>
      <c r="AI22" s="116">
        <f t="shared" si="7"/>
        <v>0</v>
      </c>
      <c r="AJ22" s="116">
        <f t="shared" si="8"/>
        <v>0</v>
      </c>
      <c r="AK22" s="116">
        <f t="shared" si="11"/>
        <v>0</v>
      </c>
    </row>
    <row r="23" spans="1:37">
      <c r="A23" s="6"/>
      <c r="B23" s="36"/>
      <c r="C23" s="36"/>
      <c r="D23" s="36"/>
      <c r="E23" s="36">
        <f>_xlfn.IFNA(INDEX('Inputs - Allowed'!$B$8:$AY$158,MATCH($A23,'Inputs - Allowed'!$A$8:$A$158,0),MATCH('TI - Underperformance'!E$6,'Inputs - Allowed'!$B$6:$AY$6,0)),0)</f>
        <v>0</v>
      </c>
      <c r="F23" s="36">
        <f>_xlfn.IFNA(INDEX('Inputs - Allowed'!$B$8:$AY$158,MATCH($A23,'Inputs - Allowed'!$A$8:$A$158,0),MATCH('TI - Underperformance'!F$6,'Inputs - Allowed'!$B$6:$AY$6,0)),0)</f>
        <v>0</v>
      </c>
      <c r="G23" s="36">
        <f>_xlfn.IFNA(INDEX('Inputs - Allowed'!$B$8:$AY$158,MATCH($A23,'Inputs - Allowed'!$A$8:$A$158,0),MATCH('TI - Underperformance'!G$6,'Inputs - Allowed'!$B$6:$AY$6,0)),0)</f>
        <v>0</v>
      </c>
      <c r="H23" s="36">
        <f>_xlfn.IFNA(INDEX('Inputs - Allowed'!$B$8:$AY$158,MATCH($A23,'Inputs - Allowed'!$A$8:$A$158,0),MATCH('TI - Underperformance'!H$6,'Inputs - Allowed'!$B$6:$AY$6,0)),0)</f>
        <v>0</v>
      </c>
      <c r="I23" s="36">
        <f>_xlfn.IFNA(INDEX('Inputs - Allowed'!$B$8:$AY$158,MATCH($A23,'Inputs - Allowed'!$A$8:$A$158,0),MATCH('TI - Underperformance'!I$6,'Inputs - Allowed'!$B$6:$AY$6,0)),0)</f>
        <v>0</v>
      </c>
      <c r="J23" s="36">
        <f>_xlfn.IFNA(INDEX('Inputs - Allowed'!$B$8:$AY$158,MATCH($A23,'Inputs - Allowed'!$A$8:$A$158,0),MATCH('TI - Underperformance'!J$6,'Inputs - Allowed'!$B$6:$AY$6,0)),0)</f>
        <v>0</v>
      </c>
      <c r="K23" s="36">
        <f>_xlfn.IFNA(INDEX('Inputs - Allowed'!$B$8:$AY$158,MATCH($A23,'Inputs - Allowed'!$A$8:$A$158,0),MATCH('TI - Underperformance'!K$6,'Inputs - Allowed'!$B$6:$AY$6,0)),0)</f>
        <v>0</v>
      </c>
      <c r="L23" s="36">
        <f>_xlfn.IFNA(INDEX('Inputs - Allowed'!$B$8:$AY$158,MATCH($A23,'Inputs - Allowed'!$A$8:$A$158,0),MATCH('TI - Underperformance'!L$6,'Inputs - Allowed'!$B$6:$AY$6,0)),0)</f>
        <v>0</v>
      </c>
      <c r="M23" s="76"/>
      <c r="N23" s="76"/>
      <c r="O23" s="116" cm="1">
        <f t="array" ref="O23">IF($K23=0,0,_xlfn.IFS($K23 = "n",_xlfn.IFNA(INDEX('Inputs - Actual'!$B$8:$V$200, MATCH($A23, 'Inputs - Actual'!$A$8:$A$200, 0), MATCH(O$6, 'Inputs - Actual'!$B$6:$V$6, 0)) - INDEX('Inputs - Allowed'!$B$8:$AY$158, MATCH($A23, 'Inputs - Allowed'!$A$8:$A$158, 0), MATCH(O$6, 'Inputs - Allowed'!$B$6:$AY$6, 0)),0),$K23 = "y",_xlfn.IFNA(INDEX('Inputs - Actual'!$B$8:$V$200, MATCH($A23, 'Inputs - Actual'!$A$8:$A$200, 0), MATCH(O$6, 'Inputs - Actual'!$B$6:$V$6, 0)) -INDEX('Inputs - Allowed'!$B$8:$AY$158, MATCH($A23, 'Inputs - Allowed'!$A$8:$A$158, 0), MATCH(N$6, 'Inputs - Allowed'!$B$6:$AY$6, 0)),0)))</f>
        <v>0</v>
      </c>
      <c r="P23" s="116" cm="1">
        <f t="array" ref="P23">IF($K23=0,0,_xlfn.IFS($K23 = "n",_xlfn.IFNA(INDEX('Inputs - Actual'!$B$8:$V$200, MATCH($A23, 'Inputs - Actual'!$A$8:$A$200, 0), MATCH(P$6, 'Inputs - Actual'!$B$6:$V$6, 0)) - INDEX('Inputs - Allowed'!$B$8:$AY$158, MATCH($A23, 'Inputs - Allowed'!$A$8:$A$158, 0), MATCH(P$6, 'Inputs - Allowed'!$B$6:$AY$6, 0)),0),$K23 = "y",_xlfn.IFNA(INDEX('Inputs - Actual'!$B$8:$V$200, MATCH($A23, 'Inputs - Actual'!$A$8:$A$200, 0), MATCH(P$6, 'Inputs - Actual'!$B$6:$V$6, 0)) -INDEX('Inputs - Allowed'!$B$8:$AY$158, MATCH($A23, 'Inputs - Allowed'!$A$8:$A$158, 0), MATCH(O$6, 'Inputs - Allowed'!$B$6:$AY$6, 0)),0)))</f>
        <v>0</v>
      </c>
      <c r="Q23" s="116" cm="1">
        <f t="array" ref="Q23">IF($K23=0,0,_xlfn.IFS($K23 = "n",_xlfn.IFNA(INDEX('Inputs - Actual'!$B$8:$V$200, MATCH($A23, 'Inputs - Actual'!$A$8:$A$200, 0), MATCH(Q$6, 'Inputs - Actual'!$B$6:$V$6, 0)) - INDEX('Inputs - Allowed'!$B$8:$AY$158, MATCH($A23, 'Inputs - Allowed'!$A$8:$A$158, 0), MATCH(Q$6, 'Inputs - Allowed'!$B$6:$AY$6, 0)),0),$K23 = "y",_xlfn.IFNA(INDEX('Inputs - Actual'!$B$8:$V$200, MATCH($A23, 'Inputs - Actual'!$A$8:$A$200, 0), MATCH(Q$6, 'Inputs - Actual'!$B$6:$V$6, 0)) -INDEX('Inputs - Allowed'!$B$8:$AY$158, MATCH($A23, 'Inputs - Allowed'!$A$8:$A$158, 0), MATCH(P$6, 'Inputs - Allowed'!$B$6:$AY$6, 0)),0)))</f>
        <v>0</v>
      </c>
      <c r="R23" s="116" cm="1">
        <f t="array" ref="R23">IF($K23=0,0,_xlfn.IFS($K23 = "n",_xlfn.IFNA(INDEX('Inputs - Actual'!$B$8:$V$200, MATCH($A23, 'Inputs - Actual'!$A$8:$A$200, 0), MATCH(R$6, 'Inputs - Actual'!$B$6:$V$6, 0)) - INDEX('Inputs - Allowed'!$B$8:$AY$158, MATCH($A23, 'Inputs - Allowed'!$A$8:$A$158, 0), MATCH(R$6, 'Inputs - Allowed'!$B$6:$AY$6, 0)),0),$K23 = "y",_xlfn.IFNA(INDEX('Inputs - Actual'!$B$8:$V$200, MATCH($A23, 'Inputs - Actual'!$A$8:$A$200, 0), MATCH(R$6, 'Inputs - Actual'!$B$6:$V$6, 0)) -INDEX('Inputs - Allowed'!$B$8:$AY$158, MATCH($A23, 'Inputs - Allowed'!$A$8:$A$158, 0), MATCH(Q$6, 'Inputs - Allowed'!$B$6:$AY$6, 0)),0)))</f>
        <v>0</v>
      </c>
      <c r="S23" s="116" cm="1">
        <f t="array" ref="S23">IF($K23=0,0,_xlfn.IFS($K23 = "n",_xlfn.IFNA(INDEX('Inputs - Actual'!$B$8:$V$200, MATCH($A23, 'Inputs - Actual'!$A$8:$A$200, 0), MATCH(S$6, 'Inputs - Actual'!$B$6:$V$6, 0)) - INDEX('Inputs - Allowed'!$B$8:$AY$158, MATCH($A23, 'Inputs - Allowed'!$A$8:$A$158, 0), MATCH(S$6, 'Inputs - Allowed'!$B$6:$AY$6, 0)),0),$K23 = "y",_xlfn.IFNA(INDEX('Inputs - Actual'!$B$8:$V$200, MATCH($A23, 'Inputs - Actual'!$A$8:$A$200, 0), MATCH(S$6, 'Inputs - Actual'!$B$6:$V$6, 0)) -INDEX('Inputs - Allowed'!$B$8:$AY$158, MATCH($A23, 'Inputs - Allowed'!$A$8:$A$158, 0), MATCH(R$6, 'Inputs - Allowed'!$B$6:$AY$6, 0)),0)))</f>
        <v>0</v>
      </c>
      <c r="T23" s="116" cm="1">
        <f t="array" ref="T23">IF($K23=0,0,_xlfn.IFS($K23 = "n",_xlfn.IFNA(INDEX('Inputs - Actual'!$B$8:$V$200, MATCH($A23, 'Inputs - Actual'!$A$8:$A$200, 0), MATCH(T$6, 'Inputs - Actual'!$B$6:$V$6, 0)) - INDEX('Inputs - Allowed'!$B$8:$AY$158, MATCH($A23, 'Inputs - Allowed'!$A$8:$A$158, 0), MATCH(T$6, 'Inputs - Allowed'!$B$6:$AY$6, 0)),0),$K23 = "y",_xlfn.IFNA(INDEX('Inputs - Actual'!$B$8:$V$200, MATCH($A23, 'Inputs - Actual'!$A$8:$A$200, 0), MATCH(T$6, 'Inputs - Actual'!$B$6:$V$6, 0)) -INDEX('Inputs - Allowed'!$B$8:$AY$158, MATCH($A23, 'Inputs - Allowed'!$A$8:$A$158, 0), MATCH(S$6, 'Inputs - Allowed'!$B$6:$AY$6, 0)),0)))</f>
        <v>0</v>
      </c>
      <c r="U23" s="116" cm="1">
        <f t="array" ref="U23">IF($K23=0,0,_xlfn.IFS($K23 = "n",_xlfn.IFNA(INDEX('Inputs - Actual'!$B$8:$V$200, MATCH($A23, 'Inputs - Actual'!$A$8:$A$200, 0), MATCH(U$6, 'Inputs - Actual'!$B$6:$V$6, 0)) - INDEX('Inputs - Allowed'!$B$8:$AY$158, MATCH($A23, 'Inputs - Allowed'!$A$8:$A$158, 0), MATCH(U$6, 'Inputs - Allowed'!$B$6:$AY$6, 0)),0),$K23 = "y",_xlfn.IFNA(INDEX('Inputs - Actual'!$B$8:$V$200, MATCH($A23, 'Inputs - Actual'!$A$8:$A$200, 0), MATCH(U$6, 'Inputs - Actual'!$B$6:$V$6, 0)) -INDEX('Inputs - Allowed'!$B$8:$AY$158, MATCH($A23, 'Inputs - Allowed'!$A$8:$A$158, 0), MATCH(T$6, 'Inputs - Allowed'!$B$6:$AY$6, 0)),0)))</f>
        <v>0</v>
      </c>
      <c r="V23" s="116" cm="1">
        <f t="array" ref="V23">IF($K23=0,0,_xlfn.IFS($K23 = "n",_xlfn.IFNA(INDEX('Inputs - Actual'!$B$8:$V$200, MATCH($A23, 'Inputs - Actual'!$A$8:$A$200, 0), MATCH(V$6, 'Inputs - Actual'!$B$6:$V$6, 0)) - INDEX('Inputs - Allowed'!$B$8:$AY$158, MATCH($A23, 'Inputs - Allowed'!$A$8:$A$158, 0), MATCH(V$6, 'Inputs - Allowed'!$B$6:$AY$6, 0)),0),$K23 = "y",_xlfn.IFNA(INDEX('Inputs - Actual'!$B$8:$V$200, MATCH($A23, 'Inputs - Actual'!$A$8:$A$200, 0), MATCH(V$6, 'Inputs - Actual'!$B$6:$V$6, 0)) -INDEX('Inputs - Allowed'!$B$8:$AY$158, MATCH($A23, 'Inputs - Allowed'!$A$8:$A$158, 0), MATCH(U$6, 'Inputs - Allowed'!$B$6:$AY$6, 0)),0)))</f>
        <v>0</v>
      </c>
      <c r="W23" s="116" cm="1">
        <f t="array" ref="W23">IF($K23=0,0,_xlfn.IFS($K23 = "n",_xlfn.IFNA(INDEX('Inputs - Actual'!$B$8:$V$200, MATCH($A23, 'Inputs - Actual'!$A$8:$A$200, 0), MATCH(W$6, 'Inputs - Actual'!$B$6:$V$6, 0)) - INDEX('Inputs - Allowed'!$B$8:$AY$158, MATCH($A23, 'Inputs - Allowed'!$A$8:$A$158, 0), MATCH(W$6, 'Inputs - Allowed'!$B$6:$AY$6, 0)),0),$K23 = "y",_xlfn.IFNA(INDEX('Inputs - Actual'!$B$8:$V$200, MATCH($A23, 'Inputs - Actual'!$A$8:$A$200, 0), MATCH(W$6, 'Inputs - Actual'!$B$6:$V$6, 0)) -INDEX('Inputs - Allowed'!$B$8:$AY$158, MATCH($A23, 'Inputs - Allowed'!$A$8:$A$158, 0), MATCH(V$6, 'Inputs - Allowed'!$B$6:$AY$6, 0)),0)))</f>
        <v>0</v>
      </c>
      <c r="X23" s="116" cm="1">
        <f t="array" ref="X23">IF($K23=0,0,_xlfn.IFS($K23 = "n",_xlfn.IFNA(INDEX('Inputs - Actual'!$B$8:$V$200, MATCH($A23, 'Inputs - Actual'!$A$8:$A$200, 0), MATCH(X$6, 'Inputs - Actual'!$B$6:$V$6, 0)) - INDEX('Inputs - Allowed'!$B$8:$AY$158, MATCH($A23, 'Inputs - Allowed'!$A$8:$A$158, 0), MATCH(X$6, 'Inputs - Allowed'!$B$6:$AY$6, 0)),0),$K23 = "y",_xlfn.IFNA(INDEX('Inputs - Actual'!$B$8:$V$200, MATCH($A23, 'Inputs - Actual'!$A$8:$A$200, 0), MATCH(X$6, 'Inputs - Actual'!$B$6:$V$6, 0)) -INDEX('Inputs - Allowed'!$B$8:$AY$158, MATCH($A23, 'Inputs - Allowed'!$A$8:$A$158, 0), MATCH(W$6, 'Inputs - Allowed'!$B$6:$AY$6, 0)),0)))</f>
        <v>0</v>
      </c>
      <c r="Y23" s="76"/>
      <c r="Z23" s="76"/>
      <c r="AA23" s="116">
        <f t="shared" si="1"/>
        <v>0</v>
      </c>
      <c r="AB23" s="116">
        <f t="shared" si="2"/>
        <v>0</v>
      </c>
      <c r="AC23" s="116">
        <f t="shared" si="9"/>
        <v>0</v>
      </c>
      <c r="AD23" s="116">
        <f t="shared" si="3"/>
        <v>0</v>
      </c>
      <c r="AE23" s="116">
        <f t="shared" si="10"/>
        <v>0</v>
      </c>
      <c r="AF23" s="116">
        <f t="shared" si="4"/>
        <v>0</v>
      </c>
      <c r="AG23" s="116">
        <f t="shared" si="5"/>
        <v>0</v>
      </c>
      <c r="AH23" s="116">
        <f t="shared" si="6"/>
        <v>0</v>
      </c>
      <c r="AI23" s="116">
        <f t="shared" si="7"/>
        <v>0</v>
      </c>
      <c r="AJ23" s="116">
        <f t="shared" si="8"/>
        <v>0</v>
      </c>
      <c r="AK23" s="116">
        <f t="shared" si="11"/>
        <v>0</v>
      </c>
    </row>
    <row r="24" spans="1:37">
      <c r="A24" s="6"/>
      <c r="B24" s="36"/>
      <c r="C24" s="36"/>
      <c r="D24" s="36"/>
      <c r="E24" s="36">
        <f>_xlfn.IFNA(INDEX('Inputs - Allowed'!$B$8:$AY$158,MATCH($A24,'Inputs - Allowed'!$A$8:$A$158,0),MATCH('TI - Underperformance'!E$6,'Inputs - Allowed'!$B$6:$AY$6,0)),0)</f>
        <v>0</v>
      </c>
      <c r="F24" s="36">
        <f>_xlfn.IFNA(INDEX('Inputs - Allowed'!$B$8:$AY$158,MATCH($A24,'Inputs - Allowed'!$A$8:$A$158,0),MATCH('TI - Underperformance'!F$6,'Inputs - Allowed'!$B$6:$AY$6,0)),0)</f>
        <v>0</v>
      </c>
      <c r="G24" s="36">
        <f>_xlfn.IFNA(INDEX('Inputs - Allowed'!$B$8:$AY$158,MATCH($A24,'Inputs - Allowed'!$A$8:$A$158,0),MATCH('TI - Underperformance'!G$6,'Inputs - Allowed'!$B$6:$AY$6,0)),0)</f>
        <v>0</v>
      </c>
      <c r="H24" s="36">
        <f>_xlfn.IFNA(INDEX('Inputs - Allowed'!$B$8:$AY$158,MATCH($A24,'Inputs - Allowed'!$A$8:$A$158,0),MATCH('TI - Underperformance'!H$6,'Inputs - Allowed'!$B$6:$AY$6,0)),0)</f>
        <v>0</v>
      </c>
      <c r="I24" s="36">
        <f>_xlfn.IFNA(INDEX('Inputs - Allowed'!$B$8:$AY$158,MATCH($A24,'Inputs - Allowed'!$A$8:$A$158,0),MATCH('TI - Underperformance'!I$6,'Inputs - Allowed'!$B$6:$AY$6,0)),0)</f>
        <v>0</v>
      </c>
      <c r="J24" s="36">
        <f>_xlfn.IFNA(INDEX('Inputs - Allowed'!$B$8:$AY$158,MATCH($A24,'Inputs - Allowed'!$A$8:$A$158,0),MATCH('TI - Underperformance'!J$6,'Inputs - Allowed'!$B$6:$AY$6,0)),0)</f>
        <v>0</v>
      </c>
      <c r="K24" s="36">
        <f>_xlfn.IFNA(INDEX('Inputs - Allowed'!$B$8:$AY$158,MATCH($A24,'Inputs - Allowed'!$A$8:$A$158,0),MATCH('TI - Underperformance'!K$6,'Inputs - Allowed'!$B$6:$AY$6,0)),0)</f>
        <v>0</v>
      </c>
      <c r="L24" s="36">
        <f>_xlfn.IFNA(INDEX('Inputs - Allowed'!$B$8:$AY$158,MATCH($A24,'Inputs - Allowed'!$A$8:$A$158,0),MATCH('TI - Underperformance'!L$6,'Inputs - Allowed'!$B$6:$AY$6,0)),0)</f>
        <v>0</v>
      </c>
      <c r="M24" s="76"/>
      <c r="N24" s="76"/>
      <c r="O24" s="116" cm="1">
        <f t="array" ref="O24">IF($K24=0,0,_xlfn.IFS($K24 = "n",_xlfn.IFNA(INDEX('Inputs - Actual'!$B$8:$V$200, MATCH($A24, 'Inputs - Actual'!$A$8:$A$200, 0), MATCH(O$6, 'Inputs - Actual'!$B$6:$V$6, 0)) - INDEX('Inputs - Allowed'!$B$8:$AY$158, MATCH($A24, 'Inputs - Allowed'!$A$8:$A$158, 0), MATCH(O$6, 'Inputs - Allowed'!$B$6:$AY$6, 0)),0),$K24 = "y",_xlfn.IFNA(INDEX('Inputs - Actual'!$B$8:$V$200, MATCH($A24, 'Inputs - Actual'!$A$8:$A$200, 0), MATCH(O$6, 'Inputs - Actual'!$B$6:$V$6, 0)) -INDEX('Inputs - Allowed'!$B$8:$AY$158, MATCH($A24, 'Inputs - Allowed'!$A$8:$A$158, 0), MATCH(N$6, 'Inputs - Allowed'!$B$6:$AY$6, 0)),0)))</f>
        <v>0</v>
      </c>
      <c r="P24" s="116" cm="1">
        <f t="array" ref="P24">IF($K24=0,0,_xlfn.IFS($K24 = "n",_xlfn.IFNA(INDEX('Inputs - Actual'!$B$8:$V$200, MATCH($A24, 'Inputs - Actual'!$A$8:$A$200, 0), MATCH(P$6, 'Inputs - Actual'!$B$6:$V$6, 0)) - INDEX('Inputs - Allowed'!$B$8:$AY$158, MATCH($A24, 'Inputs - Allowed'!$A$8:$A$158, 0), MATCH(P$6, 'Inputs - Allowed'!$B$6:$AY$6, 0)),0),$K24 = "y",_xlfn.IFNA(INDEX('Inputs - Actual'!$B$8:$V$200, MATCH($A24, 'Inputs - Actual'!$A$8:$A$200, 0), MATCH(P$6, 'Inputs - Actual'!$B$6:$V$6, 0)) -INDEX('Inputs - Allowed'!$B$8:$AY$158, MATCH($A24, 'Inputs - Allowed'!$A$8:$A$158, 0), MATCH(O$6, 'Inputs - Allowed'!$B$6:$AY$6, 0)),0)))</f>
        <v>0</v>
      </c>
      <c r="Q24" s="116" cm="1">
        <f t="array" ref="Q24">IF($K24=0,0,_xlfn.IFS($K24 = "n",_xlfn.IFNA(INDEX('Inputs - Actual'!$B$8:$V$200, MATCH($A24, 'Inputs - Actual'!$A$8:$A$200, 0), MATCH(Q$6, 'Inputs - Actual'!$B$6:$V$6, 0)) - INDEX('Inputs - Allowed'!$B$8:$AY$158, MATCH($A24, 'Inputs - Allowed'!$A$8:$A$158, 0), MATCH(Q$6, 'Inputs - Allowed'!$B$6:$AY$6, 0)),0),$K24 = "y",_xlfn.IFNA(INDEX('Inputs - Actual'!$B$8:$V$200, MATCH($A24, 'Inputs - Actual'!$A$8:$A$200, 0), MATCH(Q$6, 'Inputs - Actual'!$B$6:$V$6, 0)) -INDEX('Inputs - Allowed'!$B$8:$AY$158, MATCH($A24, 'Inputs - Allowed'!$A$8:$A$158, 0), MATCH(P$6, 'Inputs - Allowed'!$B$6:$AY$6, 0)),0)))</f>
        <v>0</v>
      </c>
      <c r="R24" s="116" cm="1">
        <f t="array" ref="R24">IF($K24=0,0,_xlfn.IFS($K24 = "n",_xlfn.IFNA(INDEX('Inputs - Actual'!$B$8:$V$200, MATCH($A24, 'Inputs - Actual'!$A$8:$A$200, 0), MATCH(R$6, 'Inputs - Actual'!$B$6:$V$6, 0)) - INDEX('Inputs - Allowed'!$B$8:$AY$158, MATCH($A24, 'Inputs - Allowed'!$A$8:$A$158, 0), MATCH(R$6, 'Inputs - Allowed'!$B$6:$AY$6, 0)),0),$K24 = "y",_xlfn.IFNA(INDEX('Inputs - Actual'!$B$8:$V$200, MATCH($A24, 'Inputs - Actual'!$A$8:$A$200, 0), MATCH(R$6, 'Inputs - Actual'!$B$6:$V$6, 0)) -INDEX('Inputs - Allowed'!$B$8:$AY$158, MATCH($A24, 'Inputs - Allowed'!$A$8:$A$158, 0), MATCH(Q$6, 'Inputs - Allowed'!$B$6:$AY$6, 0)),0)))</f>
        <v>0</v>
      </c>
      <c r="S24" s="116" cm="1">
        <f t="array" ref="S24">IF($K24=0,0,_xlfn.IFS($K24 = "n",_xlfn.IFNA(INDEX('Inputs - Actual'!$B$8:$V$200, MATCH($A24, 'Inputs - Actual'!$A$8:$A$200, 0), MATCH(S$6, 'Inputs - Actual'!$B$6:$V$6, 0)) - INDEX('Inputs - Allowed'!$B$8:$AY$158, MATCH($A24, 'Inputs - Allowed'!$A$8:$A$158, 0), MATCH(S$6, 'Inputs - Allowed'!$B$6:$AY$6, 0)),0),$K24 = "y",_xlfn.IFNA(INDEX('Inputs - Actual'!$B$8:$V$200, MATCH($A24, 'Inputs - Actual'!$A$8:$A$200, 0), MATCH(S$6, 'Inputs - Actual'!$B$6:$V$6, 0)) -INDEX('Inputs - Allowed'!$B$8:$AY$158, MATCH($A24, 'Inputs - Allowed'!$A$8:$A$158, 0), MATCH(R$6, 'Inputs - Allowed'!$B$6:$AY$6, 0)),0)))</f>
        <v>0</v>
      </c>
      <c r="T24" s="116" cm="1">
        <f t="array" ref="T24">IF($K24=0,0,_xlfn.IFS($K24 = "n",_xlfn.IFNA(INDEX('Inputs - Actual'!$B$8:$V$200, MATCH($A24, 'Inputs - Actual'!$A$8:$A$200, 0), MATCH(T$6, 'Inputs - Actual'!$B$6:$V$6, 0)) - INDEX('Inputs - Allowed'!$B$8:$AY$158, MATCH($A24, 'Inputs - Allowed'!$A$8:$A$158, 0), MATCH(T$6, 'Inputs - Allowed'!$B$6:$AY$6, 0)),0),$K24 = "y",_xlfn.IFNA(INDEX('Inputs - Actual'!$B$8:$V$200, MATCH($A24, 'Inputs - Actual'!$A$8:$A$200, 0), MATCH(T$6, 'Inputs - Actual'!$B$6:$V$6, 0)) -INDEX('Inputs - Allowed'!$B$8:$AY$158, MATCH($A24, 'Inputs - Allowed'!$A$8:$A$158, 0), MATCH(S$6, 'Inputs - Allowed'!$B$6:$AY$6, 0)),0)))</f>
        <v>0</v>
      </c>
      <c r="U24" s="116" cm="1">
        <f t="array" ref="U24">IF($K24=0,0,_xlfn.IFS($K24 = "n",_xlfn.IFNA(INDEX('Inputs - Actual'!$B$8:$V$200, MATCH($A24, 'Inputs - Actual'!$A$8:$A$200, 0), MATCH(U$6, 'Inputs - Actual'!$B$6:$V$6, 0)) - INDEX('Inputs - Allowed'!$B$8:$AY$158, MATCH($A24, 'Inputs - Allowed'!$A$8:$A$158, 0), MATCH(U$6, 'Inputs - Allowed'!$B$6:$AY$6, 0)),0),$K24 = "y",_xlfn.IFNA(INDEX('Inputs - Actual'!$B$8:$V$200, MATCH($A24, 'Inputs - Actual'!$A$8:$A$200, 0), MATCH(U$6, 'Inputs - Actual'!$B$6:$V$6, 0)) -INDEX('Inputs - Allowed'!$B$8:$AY$158, MATCH($A24, 'Inputs - Allowed'!$A$8:$A$158, 0), MATCH(T$6, 'Inputs - Allowed'!$B$6:$AY$6, 0)),0)))</f>
        <v>0</v>
      </c>
      <c r="V24" s="116" cm="1">
        <f t="array" ref="V24">IF($K24=0,0,_xlfn.IFS($K24 = "n",_xlfn.IFNA(INDEX('Inputs - Actual'!$B$8:$V$200, MATCH($A24, 'Inputs - Actual'!$A$8:$A$200, 0), MATCH(V$6, 'Inputs - Actual'!$B$6:$V$6, 0)) - INDEX('Inputs - Allowed'!$B$8:$AY$158, MATCH($A24, 'Inputs - Allowed'!$A$8:$A$158, 0), MATCH(V$6, 'Inputs - Allowed'!$B$6:$AY$6, 0)),0),$K24 = "y",_xlfn.IFNA(INDEX('Inputs - Actual'!$B$8:$V$200, MATCH($A24, 'Inputs - Actual'!$A$8:$A$200, 0), MATCH(V$6, 'Inputs - Actual'!$B$6:$V$6, 0)) -INDEX('Inputs - Allowed'!$B$8:$AY$158, MATCH($A24, 'Inputs - Allowed'!$A$8:$A$158, 0), MATCH(U$6, 'Inputs - Allowed'!$B$6:$AY$6, 0)),0)))</f>
        <v>0</v>
      </c>
      <c r="W24" s="116" cm="1">
        <f t="array" ref="W24">IF($K24=0,0,_xlfn.IFS($K24 = "n",_xlfn.IFNA(INDEX('Inputs - Actual'!$B$8:$V$200, MATCH($A24, 'Inputs - Actual'!$A$8:$A$200, 0), MATCH(W$6, 'Inputs - Actual'!$B$6:$V$6, 0)) - INDEX('Inputs - Allowed'!$B$8:$AY$158, MATCH($A24, 'Inputs - Allowed'!$A$8:$A$158, 0), MATCH(W$6, 'Inputs - Allowed'!$B$6:$AY$6, 0)),0),$K24 = "y",_xlfn.IFNA(INDEX('Inputs - Actual'!$B$8:$V$200, MATCH($A24, 'Inputs - Actual'!$A$8:$A$200, 0), MATCH(W$6, 'Inputs - Actual'!$B$6:$V$6, 0)) -INDEX('Inputs - Allowed'!$B$8:$AY$158, MATCH($A24, 'Inputs - Allowed'!$A$8:$A$158, 0), MATCH(V$6, 'Inputs - Allowed'!$B$6:$AY$6, 0)),0)))</f>
        <v>0</v>
      </c>
      <c r="X24" s="116" cm="1">
        <f t="array" ref="X24">IF($K24=0,0,_xlfn.IFS($K24 = "n",_xlfn.IFNA(INDEX('Inputs - Actual'!$B$8:$V$200, MATCH($A24, 'Inputs - Actual'!$A$8:$A$200, 0), MATCH(X$6, 'Inputs - Actual'!$B$6:$V$6, 0)) - INDEX('Inputs - Allowed'!$B$8:$AY$158, MATCH($A24, 'Inputs - Allowed'!$A$8:$A$158, 0), MATCH(X$6, 'Inputs - Allowed'!$B$6:$AY$6, 0)),0),$K24 = "y",_xlfn.IFNA(INDEX('Inputs - Actual'!$B$8:$V$200, MATCH($A24, 'Inputs - Actual'!$A$8:$A$200, 0), MATCH(X$6, 'Inputs - Actual'!$B$6:$V$6, 0)) -INDEX('Inputs - Allowed'!$B$8:$AY$158, MATCH($A24, 'Inputs - Allowed'!$A$8:$A$158, 0), MATCH(W$6, 'Inputs - Allowed'!$B$6:$AY$6, 0)),0)))</f>
        <v>0</v>
      </c>
      <c r="Y24" s="76"/>
      <c r="Z24" s="76"/>
      <c r="AA24" s="116">
        <f t="shared" si="1"/>
        <v>0</v>
      </c>
      <c r="AB24" s="116">
        <f t="shared" si="2"/>
        <v>0</v>
      </c>
      <c r="AC24" s="116">
        <f t="shared" si="9"/>
        <v>0</v>
      </c>
      <c r="AD24" s="116">
        <f t="shared" si="3"/>
        <v>0</v>
      </c>
      <c r="AE24" s="116">
        <f t="shared" si="10"/>
        <v>0</v>
      </c>
      <c r="AF24" s="116">
        <f t="shared" si="4"/>
        <v>0</v>
      </c>
      <c r="AG24" s="116">
        <f t="shared" si="5"/>
        <v>0</v>
      </c>
      <c r="AH24" s="116">
        <f t="shared" si="6"/>
        <v>0</v>
      </c>
      <c r="AI24" s="116">
        <f t="shared" si="7"/>
        <v>0</v>
      </c>
      <c r="AJ24" s="116">
        <f t="shared" si="8"/>
        <v>0</v>
      </c>
      <c r="AK24" s="116">
        <f t="shared" si="11"/>
        <v>0</v>
      </c>
    </row>
    <row r="25" spans="1:37">
      <c r="A25" s="6"/>
      <c r="B25" s="36"/>
      <c r="C25" s="36"/>
      <c r="D25" s="36"/>
      <c r="E25" s="36">
        <f>_xlfn.IFNA(INDEX('Inputs - Allowed'!$B$8:$AY$158,MATCH($A25,'Inputs - Allowed'!$A$8:$A$158,0),MATCH('TI - Underperformance'!E$6,'Inputs - Allowed'!$B$6:$AY$6,0)),0)</f>
        <v>0</v>
      </c>
      <c r="F25" s="36">
        <f>_xlfn.IFNA(INDEX('Inputs - Allowed'!$B$8:$AY$158,MATCH($A25,'Inputs - Allowed'!$A$8:$A$158,0),MATCH('TI - Underperformance'!F$6,'Inputs - Allowed'!$B$6:$AY$6,0)),0)</f>
        <v>0</v>
      </c>
      <c r="G25" s="36">
        <f>_xlfn.IFNA(INDEX('Inputs - Allowed'!$B$8:$AY$158,MATCH($A25,'Inputs - Allowed'!$A$8:$A$158,0),MATCH('TI - Underperformance'!G$6,'Inputs - Allowed'!$B$6:$AY$6,0)),0)</f>
        <v>0</v>
      </c>
      <c r="H25" s="36">
        <f>_xlfn.IFNA(INDEX('Inputs - Allowed'!$B$8:$AY$158,MATCH($A25,'Inputs - Allowed'!$A$8:$A$158,0),MATCH('TI - Underperformance'!H$6,'Inputs - Allowed'!$B$6:$AY$6,0)),0)</f>
        <v>0</v>
      </c>
      <c r="I25" s="36">
        <f>_xlfn.IFNA(INDEX('Inputs - Allowed'!$B$8:$AY$158,MATCH($A25,'Inputs - Allowed'!$A$8:$A$158,0),MATCH('TI - Underperformance'!I$6,'Inputs - Allowed'!$B$6:$AY$6,0)),0)</f>
        <v>0</v>
      </c>
      <c r="J25" s="36">
        <f>_xlfn.IFNA(INDEX('Inputs - Allowed'!$B$8:$AY$158,MATCH($A25,'Inputs - Allowed'!$A$8:$A$158,0),MATCH('TI - Underperformance'!J$6,'Inputs - Allowed'!$B$6:$AY$6,0)),0)</f>
        <v>0</v>
      </c>
      <c r="K25" s="36">
        <f>_xlfn.IFNA(INDEX('Inputs - Allowed'!$B$8:$AY$158,MATCH($A25,'Inputs - Allowed'!$A$8:$A$158,0),MATCH('TI - Underperformance'!K$6,'Inputs - Allowed'!$B$6:$AY$6,0)),0)</f>
        <v>0</v>
      </c>
      <c r="L25" s="36">
        <f>_xlfn.IFNA(INDEX('Inputs - Allowed'!$B$8:$AY$158,MATCH($A25,'Inputs - Allowed'!$A$8:$A$158,0),MATCH('TI - Underperformance'!L$6,'Inputs - Allowed'!$B$6:$AY$6,0)),0)</f>
        <v>0</v>
      </c>
      <c r="M25" s="76"/>
      <c r="N25" s="76"/>
      <c r="O25" s="116" cm="1">
        <f t="array" ref="O25">IF($K25=0,0,_xlfn.IFS($K25 = "n",_xlfn.IFNA(INDEX('Inputs - Actual'!$B$8:$V$200, MATCH($A25, 'Inputs - Actual'!$A$8:$A$200, 0), MATCH(O$6, 'Inputs - Actual'!$B$6:$V$6, 0)) - INDEX('Inputs - Allowed'!$B$8:$AY$158, MATCH($A25, 'Inputs - Allowed'!$A$8:$A$158, 0), MATCH(O$6, 'Inputs - Allowed'!$B$6:$AY$6, 0)),0),$K25 = "y",_xlfn.IFNA(INDEX('Inputs - Actual'!$B$8:$V$200, MATCH($A25, 'Inputs - Actual'!$A$8:$A$200, 0), MATCH(O$6, 'Inputs - Actual'!$B$6:$V$6, 0)) -INDEX('Inputs - Allowed'!$B$8:$AY$158, MATCH($A25, 'Inputs - Allowed'!$A$8:$A$158, 0), MATCH(N$6, 'Inputs - Allowed'!$B$6:$AY$6, 0)),0)))</f>
        <v>0</v>
      </c>
      <c r="P25" s="116" cm="1">
        <f t="array" ref="P25">IF($K25=0,0,_xlfn.IFS($K25 = "n",_xlfn.IFNA(INDEX('Inputs - Actual'!$B$8:$V$200, MATCH($A25, 'Inputs - Actual'!$A$8:$A$200, 0), MATCH(P$6, 'Inputs - Actual'!$B$6:$V$6, 0)) - INDEX('Inputs - Allowed'!$B$8:$AY$158, MATCH($A25, 'Inputs - Allowed'!$A$8:$A$158, 0), MATCH(P$6, 'Inputs - Allowed'!$B$6:$AY$6, 0)),0),$K25 = "y",_xlfn.IFNA(INDEX('Inputs - Actual'!$B$8:$V$200, MATCH($A25, 'Inputs - Actual'!$A$8:$A$200, 0), MATCH(P$6, 'Inputs - Actual'!$B$6:$V$6, 0)) -INDEX('Inputs - Allowed'!$B$8:$AY$158, MATCH($A25, 'Inputs - Allowed'!$A$8:$A$158, 0), MATCH(O$6, 'Inputs - Allowed'!$B$6:$AY$6, 0)),0)))</f>
        <v>0</v>
      </c>
      <c r="Q25" s="116" cm="1">
        <f t="array" ref="Q25">IF($K25=0,0,_xlfn.IFS($K25 = "n",_xlfn.IFNA(INDEX('Inputs - Actual'!$B$8:$V$200, MATCH($A25, 'Inputs - Actual'!$A$8:$A$200, 0), MATCH(Q$6, 'Inputs - Actual'!$B$6:$V$6, 0)) - INDEX('Inputs - Allowed'!$B$8:$AY$158, MATCH($A25, 'Inputs - Allowed'!$A$8:$A$158, 0), MATCH(Q$6, 'Inputs - Allowed'!$B$6:$AY$6, 0)),0),$K25 = "y",_xlfn.IFNA(INDEX('Inputs - Actual'!$B$8:$V$200, MATCH($A25, 'Inputs - Actual'!$A$8:$A$200, 0), MATCH(Q$6, 'Inputs - Actual'!$B$6:$V$6, 0)) -INDEX('Inputs - Allowed'!$B$8:$AY$158, MATCH($A25, 'Inputs - Allowed'!$A$8:$A$158, 0), MATCH(P$6, 'Inputs - Allowed'!$B$6:$AY$6, 0)),0)))</f>
        <v>0</v>
      </c>
      <c r="R25" s="116" cm="1">
        <f t="array" ref="R25">IF($K25=0,0,_xlfn.IFS($K25 = "n",_xlfn.IFNA(INDEX('Inputs - Actual'!$B$8:$V$200, MATCH($A25, 'Inputs - Actual'!$A$8:$A$200, 0), MATCH(R$6, 'Inputs - Actual'!$B$6:$V$6, 0)) - INDEX('Inputs - Allowed'!$B$8:$AY$158, MATCH($A25, 'Inputs - Allowed'!$A$8:$A$158, 0), MATCH(R$6, 'Inputs - Allowed'!$B$6:$AY$6, 0)),0),$K25 = "y",_xlfn.IFNA(INDEX('Inputs - Actual'!$B$8:$V$200, MATCH($A25, 'Inputs - Actual'!$A$8:$A$200, 0), MATCH(R$6, 'Inputs - Actual'!$B$6:$V$6, 0)) -INDEX('Inputs - Allowed'!$B$8:$AY$158, MATCH($A25, 'Inputs - Allowed'!$A$8:$A$158, 0), MATCH(Q$6, 'Inputs - Allowed'!$B$6:$AY$6, 0)),0)))</f>
        <v>0</v>
      </c>
      <c r="S25" s="116" cm="1">
        <f t="array" ref="S25">IF($K25=0,0,_xlfn.IFS($K25 = "n",_xlfn.IFNA(INDEX('Inputs - Actual'!$B$8:$V$200, MATCH($A25, 'Inputs - Actual'!$A$8:$A$200, 0), MATCH(S$6, 'Inputs - Actual'!$B$6:$V$6, 0)) - INDEX('Inputs - Allowed'!$B$8:$AY$158, MATCH($A25, 'Inputs - Allowed'!$A$8:$A$158, 0), MATCH(S$6, 'Inputs - Allowed'!$B$6:$AY$6, 0)),0),$K25 = "y",_xlfn.IFNA(INDEX('Inputs - Actual'!$B$8:$V$200, MATCH($A25, 'Inputs - Actual'!$A$8:$A$200, 0), MATCH(S$6, 'Inputs - Actual'!$B$6:$V$6, 0)) -INDEX('Inputs - Allowed'!$B$8:$AY$158, MATCH($A25, 'Inputs - Allowed'!$A$8:$A$158, 0), MATCH(R$6, 'Inputs - Allowed'!$B$6:$AY$6, 0)),0)))</f>
        <v>0</v>
      </c>
      <c r="T25" s="116" cm="1">
        <f t="array" ref="T25">IF($K25=0,0,_xlfn.IFS($K25 = "n",_xlfn.IFNA(INDEX('Inputs - Actual'!$B$8:$V$200, MATCH($A25, 'Inputs - Actual'!$A$8:$A$200, 0), MATCH(T$6, 'Inputs - Actual'!$B$6:$V$6, 0)) - INDEX('Inputs - Allowed'!$B$8:$AY$158, MATCH($A25, 'Inputs - Allowed'!$A$8:$A$158, 0), MATCH(T$6, 'Inputs - Allowed'!$B$6:$AY$6, 0)),0),$K25 = "y",_xlfn.IFNA(INDEX('Inputs - Actual'!$B$8:$V$200, MATCH($A25, 'Inputs - Actual'!$A$8:$A$200, 0), MATCH(T$6, 'Inputs - Actual'!$B$6:$V$6, 0)) -INDEX('Inputs - Allowed'!$B$8:$AY$158, MATCH($A25, 'Inputs - Allowed'!$A$8:$A$158, 0), MATCH(S$6, 'Inputs - Allowed'!$B$6:$AY$6, 0)),0)))</f>
        <v>0</v>
      </c>
      <c r="U25" s="116" cm="1">
        <f t="array" ref="U25">IF($K25=0,0,_xlfn.IFS($K25 = "n",_xlfn.IFNA(INDEX('Inputs - Actual'!$B$8:$V$200, MATCH($A25, 'Inputs - Actual'!$A$8:$A$200, 0), MATCH(U$6, 'Inputs - Actual'!$B$6:$V$6, 0)) - INDEX('Inputs - Allowed'!$B$8:$AY$158, MATCH($A25, 'Inputs - Allowed'!$A$8:$A$158, 0), MATCH(U$6, 'Inputs - Allowed'!$B$6:$AY$6, 0)),0),$K25 = "y",_xlfn.IFNA(INDEX('Inputs - Actual'!$B$8:$V$200, MATCH($A25, 'Inputs - Actual'!$A$8:$A$200, 0), MATCH(U$6, 'Inputs - Actual'!$B$6:$V$6, 0)) -INDEX('Inputs - Allowed'!$B$8:$AY$158, MATCH($A25, 'Inputs - Allowed'!$A$8:$A$158, 0), MATCH(T$6, 'Inputs - Allowed'!$B$6:$AY$6, 0)),0)))</f>
        <v>0</v>
      </c>
      <c r="V25" s="116" cm="1">
        <f t="array" ref="V25">IF($K25=0,0,_xlfn.IFS($K25 = "n",_xlfn.IFNA(INDEX('Inputs - Actual'!$B$8:$V$200, MATCH($A25, 'Inputs - Actual'!$A$8:$A$200, 0), MATCH(V$6, 'Inputs - Actual'!$B$6:$V$6, 0)) - INDEX('Inputs - Allowed'!$B$8:$AY$158, MATCH($A25, 'Inputs - Allowed'!$A$8:$A$158, 0), MATCH(V$6, 'Inputs - Allowed'!$B$6:$AY$6, 0)),0),$K25 = "y",_xlfn.IFNA(INDEX('Inputs - Actual'!$B$8:$V$200, MATCH($A25, 'Inputs - Actual'!$A$8:$A$200, 0), MATCH(V$6, 'Inputs - Actual'!$B$6:$V$6, 0)) -INDEX('Inputs - Allowed'!$B$8:$AY$158, MATCH($A25, 'Inputs - Allowed'!$A$8:$A$158, 0), MATCH(U$6, 'Inputs - Allowed'!$B$6:$AY$6, 0)),0)))</f>
        <v>0</v>
      </c>
      <c r="W25" s="116" cm="1">
        <f t="array" ref="W25">IF($K25=0,0,_xlfn.IFS($K25 = "n",_xlfn.IFNA(INDEX('Inputs - Actual'!$B$8:$V$200, MATCH($A25, 'Inputs - Actual'!$A$8:$A$200, 0), MATCH(W$6, 'Inputs - Actual'!$B$6:$V$6, 0)) - INDEX('Inputs - Allowed'!$B$8:$AY$158, MATCH($A25, 'Inputs - Allowed'!$A$8:$A$158, 0), MATCH(W$6, 'Inputs - Allowed'!$B$6:$AY$6, 0)),0),$K25 = "y",_xlfn.IFNA(INDEX('Inputs - Actual'!$B$8:$V$200, MATCH($A25, 'Inputs - Actual'!$A$8:$A$200, 0), MATCH(W$6, 'Inputs - Actual'!$B$6:$V$6, 0)) -INDEX('Inputs - Allowed'!$B$8:$AY$158, MATCH($A25, 'Inputs - Allowed'!$A$8:$A$158, 0), MATCH(V$6, 'Inputs - Allowed'!$B$6:$AY$6, 0)),0)))</f>
        <v>0</v>
      </c>
      <c r="X25" s="116" cm="1">
        <f t="array" ref="X25">IF($K25=0,0,_xlfn.IFS($K25 = "n",_xlfn.IFNA(INDEX('Inputs - Actual'!$B$8:$V$200, MATCH($A25, 'Inputs - Actual'!$A$8:$A$200, 0), MATCH(X$6, 'Inputs - Actual'!$B$6:$V$6, 0)) - INDEX('Inputs - Allowed'!$B$8:$AY$158, MATCH($A25, 'Inputs - Allowed'!$A$8:$A$158, 0), MATCH(X$6, 'Inputs - Allowed'!$B$6:$AY$6, 0)),0),$K25 = "y",_xlfn.IFNA(INDEX('Inputs - Actual'!$B$8:$V$200, MATCH($A25, 'Inputs - Actual'!$A$8:$A$200, 0), MATCH(X$6, 'Inputs - Actual'!$B$6:$V$6, 0)) -INDEX('Inputs - Allowed'!$B$8:$AY$158, MATCH($A25, 'Inputs - Allowed'!$A$8:$A$158, 0), MATCH(W$6, 'Inputs - Allowed'!$B$6:$AY$6, 0)),0)))</f>
        <v>0</v>
      </c>
      <c r="Y25" s="76"/>
      <c r="Z25" s="76"/>
      <c r="AA25" s="116">
        <f t="shared" si="1"/>
        <v>0</v>
      </c>
      <c r="AB25" s="116">
        <f t="shared" si="2"/>
        <v>0</v>
      </c>
      <c r="AC25" s="116">
        <f t="shared" si="9"/>
        <v>0</v>
      </c>
      <c r="AD25" s="116">
        <f t="shared" si="3"/>
        <v>0</v>
      </c>
      <c r="AE25" s="116">
        <f t="shared" si="10"/>
        <v>0</v>
      </c>
      <c r="AF25" s="116">
        <f t="shared" si="4"/>
        <v>0</v>
      </c>
      <c r="AG25" s="116">
        <f t="shared" si="5"/>
        <v>0</v>
      </c>
      <c r="AH25" s="116">
        <f t="shared" si="6"/>
        <v>0</v>
      </c>
      <c r="AI25" s="116">
        <f t="shared" si="7"/>
        <v>0</v>
      </c>
      <c r="AJ25" s="116">
        <f t="shared" si="8"/>
        <v>0</v>
      </c>
      <c r="AK25" s="116">
        <f t="shared" si="11"/>
        <v>0</v>
      </c>
    </row>
    <row r="26" spans="1:37">
      <c r="A26" s="6"/>
      <c r="B26" s="36"/>
      <c r="C26" s="36"/>
      <c r="D26" s="36"/>
      <c r="E26" s="36">
        <f>_xlfn.IFNA(INDEX('Inputs - Allowed'!$B$8:$AY$158,MATCH($A26,'Inputs - Allowed'!$A$8:$A$158,0),MATCH('TI - Underperformance'!E$6,'Inputs - Allowed'!$B$6:$AY$6,0)),0)</f>
        <v>0</v>
      </c>
      <c r="F26" s="36">
        <f>_xlfn.IFNA(INDEX('Inputs - Allowed'!$B$8:$AY$158,MATCH($A26,'Inputs - Allowed'!$A$8:$A$158,0),MATCH('TI - Underperformance'!F$6,'Inputs - Allowed'!$B$6:$AY$6,0)),0)</f>
        <v>0</v>
      </c>
      <c r="G26" s="36">
        <f>_xlfn.IFNA(INDEX('Inputs - Allowed'!$B$8:$AY$158,MATCH($A26,'Inputs - Allowed'!$A$8:$A$158,0),MATCH('TI - Underperformance'!G$6,'Inputs - Allowed'!$B$6:$AY$6,0)),0)</f>
        <v>0</v>
      </c>
      <c r="H26" s="36">
        <f>_xlfn.IFNA(INDEX('Inputs - Allowed'!$B$8:$AY$158,MATCH($A26,'Inputs - Allowed'!$A$8:$A$158,0),MATCH('TI - Underperformance'!H$6,'Inputs - Allowed'!$B$6:$AY$6,0)),0)</f>
        <v>0</v>
      </c>
      <c r="I26" s="36">
        <f>_xlfn.IFNA(INDEX('Inputs - Allowed'!$B$8:$AY$158,MATCH($A26,'Inputs - Allowed'!$A$8:$A$158,0),MATCH('TI - Underperformance'!I$6,'Inputs - Allowed'!$B$6:$AY$6,0)),0)</f>
        <v>0</v>
      </c>
      <c r="J26" s="36">
        <f>_xlfn.IFNA(INDEX('Inputs - Allowed'!$B$8:$AY$158,MATCH($A26,'Inputs - Allowed'!$A$8:$A$158,0),MATCH('TI - Underperformance'!J$6,'Inputs - Allowed'!$B$6:$AY$6,0)),0)</f>
        <v>0</v>
      </c>
      <c r="K26" s="36">
        <f>_xlfn.IFNA(INDEX('Inputs - Allowed'!$B$8:$AY$158,MATCH($A26,'Inputs - Allowed'!$A$8:$A$158,0),MATCH('TI - Underperformance'!K$6,'Inputs - Allowed'!$B$6:$AY$6,0)),0)</f>
        <v>0</v>
      </c>
      <c r="L26" s="36">
        <f>_xlfn.IFNA(INDEX('Inputs - Allowed'!$B$8:$AY$158,MATCH($A26,'Inputs - Allowed'!$A$8:$A$158,0),MATCH('TI - Underperformance'!L$6,'Inputs - Allowed'!$B$6:$AY$6,0)),0)</f>
        <v>0</v>
      </c>
      <c r="M26" s="76"/>
      <c r="N26" s="76"/>
      <c r="O26" s="116" cm="1">
        <f t="array" ref="O26">IF($K26=0,0,_xlfn.IFS($K26 = "n",_xlfn.IFNA(INDEX('Inputs - Actual'!$B$8:$V$200, MATCH($A26, 'Inputs - Actual'!$A$8:$A$200, 0), MATCH(O$6, 'Inputs - Actual'!$B$6:$V$6, 0)) - INDEX('Inputs - Allowed'!$B$8:$AY$158, MATCH($A26, 'Inputs - Allowed'!$A$8:$A$158, 0), MATCH(O$6, 'Inputs - Allowed'!$B$6:$AY$6, 0)),0),$K26 = "y",_xlfn.IFNA(INDEX('Inputs - Actual'!$B$8:$V$200, MATCH($A26, 'Inputs - Actual'!$A$8:$A$200, 0), MATCH(O$6, 'Inputs - Actual'!$B$6:$V$6, 0)) -INDEX('Inputs - Allowed'!$B$8:$AY$158, MATCH($A26, 'Inputs - Allowed'!$A$8:$A$158, 0), MATCH(N$6, 'Inputs - Allowed'!$B$6:$AY$6, 0)),0)))</f>
        <v>0</v>
      </c>
      <c r="P26" s="116" cm="1">
        <f t="array" ref="P26">IF($K26=0,0,_xlfn.IFS($K26 = "n",_xlfn.IFNA(INDEX('Inputs - Actual'!$B$8:$V$200, MATCH($A26, 'Inputs - Actual'!$A$8:$A$200, 0), MATCH(P$6, 'Inputs - Actual'!$B$6:$V$6, 0)) - INDEX('Inputs - Allowed'!$B$8:$AY$158, MATCH($A26, 'Inputs - Allowed'!$A$8:$A$158, 0), MATCH(P$6, 'Inputs - Allowed'!$B$6:$AY$6, 0)),0),$K26 = "y",_xlfn.IFNA(INDEX('Inputs - Actual'!$B$8:$V$200, MATCH($A26, 'Inputs - Actual'!$A$8:$A$200, 0), MATCH(P$6, 'Inputs - Actual'!$B$6:$V$6, 0)) -INDEX('Inputs - Allowed'!$B$8:$AY$158, MATCH($A26, 'Inputs - Allowed'!$A$8:$A$158, 0), MATCH(O$6, 'Inputs - Allowed'!$B$6:$AY$6, 0)),0)))</f>
        <v>0</v>
      </c>
      <c r="Q26" s="116" cm="1">
        <f t="array" ref="Q26">IF($K26=0,0,_xlfn.IFS($K26 = "n",_xlfn.IFNA(INDEX('Inputs - Actual'!$B$8:$V$200, MATCH($A26, 'Inputs - Actual'!$A$8:$A$200, 0), MATCH(Q$6, 'Inputs - Actual'!$B$6:$V$6, 0)) - INDEX('Inputs - Allowed'!$B$8:$AY$158, MATCH($A26, 'Inputs - Allowed'!$A$8:$A$158, 0), MATCH(Q$6, 'Inputs - Allowed'!$B$6:$AY$6, 0)),0),$K26 = "y",_xlfn.IFNA(INDEX('Inputs - Actual'!$B$8:$V$200, MATCH($A26, 'Inputs - Actual'!$A$8:$A$200, 0), MATCH(Q$6, 'Inputs - Actual'!$B$6:$V$6, 0)) -INDEX('Inputs - Allowed'!$B$8:$AY$158, MATCH($A26, 'Inputs - Allowed'!$A$8:$A$158, 0), MATCH(P$6, 'Inputs - Allowed'!$B$6:$AY$6, 0)),0)))</f>
        <v>0</v>
      </c>
      <c r="R26" s="116" cm="1">
        <f t="array" ref="R26">IF($K26=0,0,_xlfn.IFS($K26 = "n",_xlfn.IFNA(INDEX('Inputs - Actual'!$B$8:$V$200, MATCH($A26, 'Inputs - Actual'!$A$8:$A$200, 0), MATCH(R$6, 'Inputs - Actual'!$B$6:$V$6, 0)) - INDEX('Inputs - Allowed'!$B$8:$AY$158, MATCH($A26, 'Inputs - Allowed'!$A$8:$A$158, 0), MATCH(R$6, 'Inputs - Allowed'!$B$6:$AY$6, 0)),0),$K26 = "y",_xlfn.IFNA(INDEX('Inputs - Actual'!$B$8:$V$200, MATCH($A26, 'Inputs - Actual'!$A$8:$A$200, 0), MATCH(R$6, 'Inputs - Actual'!$B$6:$V$6, 0)) -INDEX('Inputs - Allowed'!$B$8:$AY$158, MATCH($A26, 'Inputs - Allowed'!$A$8:$A$158, 0), MATCH(Q$6, 'Inputs - Allowed'!$B$6:$AY$6, 0)),0)))</f>
        <v>0</v>
      </c>
      <c r="S26" s="116" cm="1">
        <f t="array" ref="S26">IF($K26=0,0,_xlfn.IFS($K26 = "n",_xlfn.IFNA(INDEX('Inputs - Actual'!$B$8:$V$200, MATCH($A26, 'Inputs - Actual'!$A$8:$A$200, 0), MATCH(S$6, 'Inputs - Actual'!$B$6:$V$6, 0)) - INDEX('Inputs - Allowed'!$B$8:$AY$158, MATCH($A26, 'Inputs - Allowed'!$A$8:$A$158, 0), MATCH(S$6, 'Inputs - Allowed'!$B$6:$AY$6, 0)),0),$K26 = "y",_xlfn.IFNA(INDEX('Inputs - Actual'!$B$8:$V$200, MATCH($A26, 'Inputs - Actual'!$A$8:$A$200, 0), MATCH(S$6, 'Inputs - Actual'!$B$6:$V$6, 0)) -INDEX('Inputs - Allowed'!$B$8:$AY$158, MATCH($A26, 'Inputs - Allowed'!$A$8:$A$158, 0), MATCH(R$6, 'Inputs - Allowed'!$B$6:$AY$6, 0)),0)))</f>
        <v>0</v>
      </c>
      <c r="T26" s="116" cm="1">
        <f t="array" ref="T26">IF($K26=0,0,_xlfn.IFS($K26 = "n",_xlfn.IFNA(INDEX('Inputs - Actual'!$B$8:$V$200, MATCH($A26, 'Inputs - Actual'!$A$8:$A$200, 0), MATCH(T$6, 'Inputs - Actual'!$B$6:$V$6, 0)) - INDEX('Inputs - Allowed'!$B$8:$AY$158, MATCH($A26, 'Inputs - Allowed'!$A$8:$A$158, 0), MATCH(T$6, 'Inputs - Allowed'!$B$6:$AY$6, 0)),0),$K26 = "y",_xlfn.IFNA(INDEX('Inputs - Actual'!$B$8:$V$200, MATCH($A26, 'Inputs - Actual'!$A$8:$A$200, 0), MATCH(T$6, 'Inputs - Actual'!$B$6:$V$6, 0)) -INDEX('Inputs - Allowed'!$B$8:$AY$158, MATCH($A26, 'Inputs - Allowed'!$A$8:$A$158, 0), MATCH(S$6, 'Inputs - Allowed'!$B$6:$AY$6, 0)),0)))</f>
        <v>0</v>
      </c>
      <c r="U26" s="116" cm="1">
        <f t="array" ref="U26">IF($K26=0,0,_xlfn.IFS($K26 = "n",_xlfn.IFNA(INDEX('Inputs - Actual'!$B$8:$V$200, MATCH($A26, 'Inputs - Actual'!$A$8:$A$200, 0), MATCH(U$6, 'Inputs - Actual'!$B$6:$V$6, 0)) - INDEX('Inputs - Allowed'!$B$8:$AY$158, MATCH($A26, 'Inputs - Allowed'!$A$8:$A$158, 0), MATCH(U$6, 'Inputs - Allowed'!$B$6:$AY$6, 0)),0),$K26 = "y",_xlfn.IFNA(INDEX('Inputs - Actual'!$B$8:$V$200, MATCH($A26, 'Inputs - Actual'!$A$8:$A$200, 0), MATCH(U$6, 'Inputs - Actual'!$B$6:$V$6, 0)) -INDEX('Inputs - Allowed'!$B$8:$AY$158, MATCH($A26, 'Inputs - Allowed'!$A$8:$A$158, 0), MATCH(T$6, 'Inputs - Allowed'!$B$6:$AY$6, 0)),0)))</f>
        <v>0</v>
      </c>
      <c r="V26" s="116" cm="1">
        <f t="array" ref="V26">IF($K26=0,0,_xlfn.IFS($K26 = "n",_xlfn.IFNA(INDEX('Inputs - Actual'!$B$8:$V$200, MATCH($A26, 'Inputs - Actual'!$A$8:$A$200, 0), MATCH(V$6, 'Inputs - Actual'!$B$6:$V$6, 0)) - INDEX('Inputs - Allowed'!$B$8:$AY$158, MATCH($A26, 'Inputs - Allowed'!$A$8:$A$158, 0), MATCH(V$6, 'Inputs - Allowed'!$B$6:$AY$6, 0)),0),$K26 = "y",_xlfn.IFNA(INDEX('Inputs - Actual'!$B$8:$V$200, MATCH($A26, 'Inputs - Actual'!$A$8:$A$200, 0), MATCH(V$6, 'Inputs - Actual'!$B$6:$V$6, 0)) -INDEX('Inputs - Allowed'!$B$8:$AY$158, MATCH($A26, 'Inputs - Allowed'!$A$8:$A$158, 0), MATCH(U$6, 'Inputs - Allowed'!$B$6:$AY$6, 0)),0)))</f>
        <v>0</v>
      </c>
      <c r="W26" s="116" cm="1">
        <f t="array" ref="W26">IF($K26=0,0,_xlfn.IFS($K26 = "n",_xlfn.IFNA(INDEX('Inputs - Actual'!$B$8:$V$200, MATCH($A26, 'Inputs - Actual'!$A$8:$A$200, 0), MATCH(W$6, 'Inputs - Actual'!$B$6:$V$6, 0)) - INDEX('Inputs - Allowed'!$B$8:$AY$158, MATCH($A26, 'Inputs - Allowed'!$A$8:$A$158, 0), MATCH(W$6, 'Inputs - Allowed'!$B$6:$AY$6, 0)),0),$K26 = "y",_xlfn.IFNA(INDEX('Inputs - Actual'!$B$8:$V$200, MATCH($A26, 'Inputs - Actual'!$A$8:$A$200, 0), MATCH(W$6, 'Inputs - Actual'!$B$6:$V$6, 0)) -INDEX('Inputs - Allowed'!$B$8:$AY$158, MATCH($A26, 'Inputs - Allowed'!$A$8:$A$158, 0), MATCH(V$6, 'Inputs - Allowed'!$B$6:$AY$6, 0)),0)))</f>
        <v>0</v>
      </c>
      <c r="X26" s="116" cm="1">
        <f t="array" ref="X26">IF($K26=0,0,_xlfn.IFS($K26 = "n",_xlfn.IFNA(INDEX('Inputs - Actual'!$B$8:$V$200, MATCH($A26, 'Inputs - Actual'!$A$8:$A$200, 0), MATCH(X$6, 'Inputs - Actual'!$B$6:$V$6, 0)) - INDEX('Inputs - Allowed'!$B$8:$AY$158, MATCH($A26, 'Inputs - Allowed'!$A$8:$A$158, 0), MATCH(X$6, 'Inputs - Allowed'!$B$6:$AY$6, 0)),0),$K26 = "y",_xlfn.IFNA(INDEX('Inputs - Actual'!$B$8:$V$200, MATCH($A26, 'Inputs - Actual'!$A$8:$A$200, 0), MATCH(X$6, 'Inputs - Actual'!$B$6:$V$6, 0)) -INDEX('Inputs - Allowed'!$B$8:$AY$158, MATCH($A26, 'Inputs - Allowed'!$A$8:$A$158, 0), MATCH(W$6, 'Inputs - Allowed'!$B$6:$AY$6, 0)),0)))</f>
        <v>0</v>
      </c>
      <c r="Y26" s="76"/>
      <c r="Z26" s="76"/>
      <c r="AA26" s="116">
        <f t="shared" si="1"/>
        <v>0</v>
      </c>
      <c r="AB26" s="116">
        <f t="shared" si="2"/>
        <v>0</v>
      </c>
      <c r="AC26" s="116">
        <f t="shared" si="9"/>
        <v>0</v>
      </c>
      <c r="AD26" s="116">
        <f t="shared" si="3"/>
        <v>0</v>
      </c>
      <c r="AE26" s="116">
        <f t="shared" si="10"/>
        <v>0</v>
      </c>
      <c r="AF26" s="116">
        <f t="shared" si="4"/>
        <v>0</v>
      </c>
      <c r="AG26" s="116">
        <f t="shared" si="5"/>
        <v>0</v>
      </c>
      <c r="AH26" s="116">
        <f t="shared" si="6"/>
        <v>0</v>
      </c>
      <c r="AI26" s="116">
        <f t="shared" si="7"/>
        <v>0</v>
      </c>
      <c r="AJ26" s="116">
        <f t="shared" si="8"/>
        <v>0</v>
      </c>
      <c r="AK26" s="116">
        <f t="shared" si="11"/>
        <v>0</v>
      </c>
    </row>
    <row r="27" spans="1:37">
      <c r="A27" s="6"/>
      <c r="B27" s="36"/>
      <c r="C27" s="36"/>
      <c r="D27" s="36"/>
      <c r="E27" s="36">
        <f>_xlfn.IFNA(INDEX('Inputs - Allowed'!$B$8:$AY$158,MATCH($A27,'Inputs - Allowed'!$A$8:$A$158,0),MATCH('TI - Underperformance'!E$6,'Inputs - Allowed'!$B$6:$AY$6,0)),0)</f>
        <v>0</v>
      </c>
      <c r="F27" s="36">
        <f>_xlfn.IFNA(INDEX('Inputs - Allowed'!$B$8:$AY$158,MATCH($A27,'Inputs - Allowed'!$A$8:$A$158,0),MATCH('TI - Underperformance'!F$6,'Inputs - Allowed'!$B$6:$AY$6,0)),0)</f>
        <v>0</v>
      </c>
      <c r="G27" s="36">
        <f>_xlfn.IFNA(INDEX('Inputs - Allowed'!$B$8:$AY$158,MATCH($A27,'Inputs - Allowed'!$A$8:$A$158,0),MATCH('TI - Underperformance'!G$6,'Inputs - Allowed'!$B$6:$AY$6,0)),0)</f>
        <v>0</v>
      </c>
      <c r="H27" s="36">
        <f>_xlfn.IFNA(INDEX('Inputs - Allowed'!$B$8:$AY$158,MATCH($A27,'Inputs - Allowed'!$A$8:$A$158,0),MATCH('TI - Underperformance'!H$6,'Inputs - Allowed'!$B$6:$AY$6,0)),0)</f>
        <v>0</v>
      </c>
      <c r="I27" s="36">
        <f>_xlfn.IFNA(INDEX('Inputs - Allowed'!$B$8:$AY$158,MATCH($A27,'Inputs - Allowed'!$A$8:$A$158,0),MATCH('TI - Underperformance'!I$6,'Inputs - Allowed'!$B$6:$AY$6,0)),0)</f>
        <v>0</v>
      </c>
      <c r="J27" s="36">
        <f>_xlfn.IFNA(INDEX('Inputs - Allowed'!$B$8:$AY$158,MATCH($A27,'Inputs - Allowed'!$A$8:$A$158,0),MATCH('TI - Underperformance'!J$6,'Inputs - Allowed'!$B$6:$AY$6,0)),0)</f>
        <v>0</v>
      </c>
      <c r="K27" s="36">
        <f>_xlfn.IFNA(INDEX('Inputs - Allowed'!$B$8:$AY$158,MATCH($A27,'Inputs - Allowed'!$A$8:$A$158,0),MATCH('TI - Underperformance'!K$6,'Inputs - Allowed'!$B$6:$AY$6,0)),0)</f>
        <v>0</v>
      </c>
      <c r="L27" s="36">
        <f>_xlfn.IFNA(INDEX('Inputs - Allowed'!$B$8:$AY$158,MATCH($A27,'Inputs - Allowed'!$A$8:$A$158,0),MATCH('TI - Underperformance'!L$6,'Inputs - Allowed'!$B$6:$AY$6,0)),0)</f>
        <v>0</v>
      </c>
      <c r="M27" s="76"/>
      <c r="N27" s="76"/>
      <c r="O27" s="116" cm="1">
        <f t="array" ref="O27">IF($K27=0,0,_xlfn.IFS($K27 = "n",_xlfn.IFNA(INDEX('Inputs - Actual'!$B$8:$V$200, MATCH($A27, 'Inputs - Actual'!$A$8:$A$200, 0), MATCH(O$6, 'Inputs - Actual'!$B$6:$V$6, 0)) - INDEX('Inputs - Allowed'!$B$8:$AY$158, MATCH($A27, 'Inputs - Allowed'!$A$8:$A$158, 0), MATCH(O$6, 'Inputs - Allowed'!$B$6:$AY$6, 0)),0),$K27 = "y",_xlfn.IFNA(INDEX('Inputs - Actual'!$B$8:$V$200, MATCH($A27, 'Inputs - Actual'!$A$8:$A$200, 0), MATCH(O$6, 'Inputs - Actual'!$B$6:$V$6, 0)) -INDEX('Inputs - Allowed'!$B$8:$AY$158, MATCH($A27, 'Inputs - Allowed'!$A$8:$A$158, 0), MATCH(N$6, 'Inputs - Allowed'!$B$6:$AY$6, 0)),0)))</f>
        <v>0</v>
      </c>
      <c r="P27" s="116" cm="1">
        <f t="array" ref="P27">IF($K27=0,0,_xlfn.IFS($K27 = "n",_xlfn.IFNA(INDEX('Inputs - Actual'!$B$8:$V$200, MATCH($A27, 'Inputs - Actual'!$A$8:$A$200, 0), MATCH(P$6, 'Inputs - Actual'!$B$6:$V$6, 0)) - INDEX('Inputs - Allowed'!$B$8:$AY$158, MATCH($A27, 'Inputs - Allowed'!$A$8:$A$158, 0), MATCH(P$6, 'Inputs - Allowed'!$B$6:$AY$6, 0)),0),$K27 = "y",_xlfn.IFNA(INDEX('Inputs - Actual'!$B$8:$V$200, MATCH($A27, 'Inputs - Actual'!$A$8:$A$200, 0), MATCH(P$6, 'Inputs - Actual'!$B$6:$V$6, 0)) -INDEX('Inputs - Allowed'!$B$8:$AY$158, MATCH($A27, 'Inputs - Allowed'!$A$8:$A$158, 0), MATCH(O$6, 'Inputs - Allowed'!$B$6:$AY$6, 0)),0)))</f>
        <v>0</v>
      </c>
      <c r="Q27" s="116" cm="1">
        <f t="array" ref="Q27">IF($K27=0,0,_xlfn.IFS($K27 = "n",_xlfn.IFNA(INDEX('Inputs - Actual'!$B$8:$V$200, MATCH($A27, 'Inputs - Actual'!$A$8:$A$200, 0), MATCH(Q$6, 'Inputs - Actual'!$B$6:$V$6, 0)) - INDEX('Inputs - Allowed'!$B$8:$AY$158, MATCH($A27, 'Inputs - Allowed'!$A$8:$A$158, 0), MATCH(Q$6, 'Inputs - Allowed'!$B$6:$AY$6, 0)),0),$K27 = "y",_xlfn.IFNA(INDEX('Inputs - Actual'!$B$8:$V$200, MATCH($A27, 'Inputs - Actual'!$A$8:$A$200, 0), MATCH(Q$6, 'Inputs - Actual'!$B$6:$V$6, 0)) -INDEX('Inputs - Allowed'!$B$8:$AY$158, MATCH($A27, 'Inputs - Allowed'!$A$8:$A$158, 0), MATCH(P$6, 'Inputs - Allowed'!$B$6:$AY$6, 0)),0)))</f>
        <v>0</v>
      </c>
      <c r="R27" s="116" cm="1">
        <f t="array" ref="R27">IF($K27=0,0,_xlfn.IFS($K27 = "n",_xlfn.IFNA(INDEX('Inputs - Actual'!$B$8:$V$200, MATCH($A27, 'Inputs - Actual'!$A$8:$A$200, 0), MATCH(R$6, 'Inputs - Actual'!$B$6:$V$6, 0)) - INDEX('Inputs - Allowed'!$B$8:$AY$158, MATCH($A27, 'Inputs - Allowed'!$A$8:$A$158, 0), MATCH(R$6, 'Inputs - Allowed'!$B$6:$AY$6, 0)),0),$K27 = "y",_xlfn.IFNA(INDEX('Inputs - Actual'!$B$8:$V$200, MATCH($A27, 'Inputs - Actual'!$A$8:$A$200, 0), MATCH(R$6, 'Inputs - Actual'!$B$6:$V$6, 0)) -INDEX('Inputs - Allowed'!$B$8:$AY$158, MATCH($A27, 'Inputs - Allowed'!$A$8:$A$158, 0), MATCH(Q$6, 'Inputs - Allowed'!$B$6:$AY$6, 0)),0)))</f>
        <v>0</v>
      </c>
      <c r="S27" s="116" cm="1">
        <f t="array" ref="S27">IF($K27=0,0,_xlfn.IFS($K27 = "n",_xlfn.IFNA(INDEX('Inputs - Actual'!$B$8:$V$200, MATCH($A27, 'Inputs - Actual'!$A$8:$A$200, 0), MATCH(S$6, 'Inputs - Actual'!$B$6:$V$6, 0)) - INDEX('Inputs - Allowed'!$B$8:$AY$158, MATCH($A27, 'Inputs - Allowed'!$A$8:$A$158, 0), MATCH(S$6, 'Inputs - Allowed'!$B$6:$AY$6, 0)),0),$K27 = "y",_xlfn.IFNA(INDEX('Inputs - Actual'!$B$8:$V$200, MATCH($A27, 'Inputs - Actual'!$A$8:$A$200, 0), MATCH(S$6, 'Inputs - Actual'!$B$6:$V$6, 0)) -INDEX('Inputs - Allowed'!$B$8:$AY$158, MATCH($A27, 'Inputs - Allowed'!$A$8:$A$158, 0), MATCH(R$6, 'Inputs - Allowed'!$B$6:$AY$6, 0)),0)))</f>
        <v>0</v>
      </c>
      <c r="T27" s="116" cm="1">
        <f t="array" ref="T27">IF($K27=0,0,_xlfn.IFS($K27 = "n",_xlfn.IFNA(INDEX('Inputs - Actual'!$B$8:$V$200, MATCH($A27, 'Inputs - Actual'!$A$8:$A$200, 0), MATCH(T$6, 'Inputs - Actual'!$B$6:$V$6, 0)) - INDEX('Inputs - Allowed'!$B$8:$AY$158, MATCH($A27, 'Inputs - Allowed'!$A$8:$A$158, 0), MATCH(T$6, 'Inputs - Allowed'!$B$6:$AY$6, 0)),0),$K27 = "y",_xlfn.IFNA(INDEX('Inputs - Actual'!$B$8:$V$200, MATCH($A27, 'Inputs - Actual'!$A$8:$A$200, 0), MATCH(T$6, 'Inputs - Actual'!$B$6:$V$6, 0)) -INDEX('Inputs - Allowed'!$B$8:$AY$158, MATCH($A27, 'Inputs - Allowed'!$A$8:$A$158, 0), MATCH(S$6, 'Inputs - Allowed'!$B$6:$AY$6, 0)),0)))</f>
        <v>0</v>
      </c>
      <c r="U27" s="116" cm="1">
        <f t="array" ref="U27">IF($K27=0,0,_xlfn.IFS($K27 = "n",_xlfn.IFNA(INDEX('Inputs - Actual'!$B$8:$V$200, MATCH($A27, 'Inputs - Actual'!$A$8:$A$200, 0), MATCH(U$6, 'Inputs - Actual'!$B$6:$V$6, 0)) - INDEX('Inputs - Allowed'!$B$8:$AY$158, MATCH($A27, 'Inputs - Allowed'!$A$8:$A$158, 0), MATCH(U$6, 'Inputs - Allowed'!$B$6:$AY$6, 0)),0),$K27 = "y",_xlfn.IFNA(INDEX('Inputs - Actual'!$B$8:$V$200, MATCH($A27, 'Inputs - Actual'!$A$8:$A$200, 0), MATCH(U$6, 'Inputs - Actual'!$B$6:$V$6, 0)) -INDEX('Inputs - Allowed'!$B$8:$AY$158, MATCH($A27, 'Inputs - Allowed'!$A$8:$A$158, 0), MATCH(T$6, 'Inputs - Allowed'!$B$6:$AY$6, 0)),0)))</f>
        <v>0</v>
      </c>
      <c r="V27" s="116" cm="1">
        <f t="array" ref="V27">IF($K27=0,0,_xlfn.IFS($K27 = "n",_xlfn.IFNA(INDEX('Inputs - Actual'!$B$8:$V$200, MATCH($A27, 'Inputs - Actual'!$A$8:$A$200, 0), MATCH(V$6, 'Inputs - Actual'!$B$6:$V$6, 0)) - INDEX('Inputs - Allowed'!$B$8:$AY$158, MATCH($A27, 'Inputs - Allowed'!$A$8:$A$158, 0), MATCH(V$6, 'Inputs - Allowed'!$B$6:$AY$6, 0)),0),$K27 = "y",_xlfn.IFNA(INDEX('Inputs - Actual'!$B$8:$V$200, MATCH($A27, 'Inputs - Actual'!$A$8:$A$200, 0), MATCH(V$6, 'Inputs - Actual'!$B$6:$V$6, 0)) -INDEX('Inputs - Allowed'!$B$8:$AY$158, MATCH($A27, 'Inputs - Allowed'!$A$8:$A$158, 0), MATCH(U$6, 'Inputs - Allowed'!$B$6:$AY$6, 0)),0)))</f>
        <v>0</v>
      </c>
      <c r="W27" s="116" cm="1">
        <f t="array" ref="W27">IF($K27=0,0,_xlfn.IFS($K27 = "n",_xlfn.IFNA(INDEX('Inputs - Actual'!$B$8:$V$200, MATCH($A27, 'Inputs - Actual'!$A$8:$A$200, 0), MATCH(W$6, 'Inputs - Actual'!$B$6:$V$6, 0)) - INDEX('Inputs - Allowed'!$B$8:$AY$158, MATCH($A27, 'Inputs - Allowed'!$A$8:$A$158, 0), MATCH(W$6, 'Inputs - Allowed'!$B$6:$AY$6, 0)),0),$K27 = "y",_xlfn.IFNA(INDEX('Inputs - Actual'!$B$8:$V$200, MATCH($A27, 'Inputs - Actual'!$A$8:$A$200, 0), MATCH(W$6, 'Inputs - Actual'!$B$6:$V$6, 0)) -INDEX('Inputs - Allowed'!$B$8:$AY$158, MATCH($A27, 'Inputs - Allowed'!$A$8:$A$158, 0), MATCH(V$6, 'Inputs - Allowed'!$B$6:$AY$6, 0)),0)))</f>
        <v>0</v>
      </c>
      <c r="X27" s="116" cm="1">
        <f t="array" ref="X27">IF($K27=0,0,_xlfn.IFS($K27 = "n",_xlfn.IFNA(INDEX('Inputs - Actual'!$B$8:$V$200, MATCH($A27, 'Inputs - Actual'!$A$8:$A$200, 0), MATCH(X$6, 'Inputs - Actual'!$B$6:$V$6, 0)) - INDEX('Inputs - Allowed'!$B$8:$AY$158, MATCH($A27, 'Inputs - Allowed'!$A$8:$A$158, 0), MATCH(X$6, 'Inputs - Allowed'!$B$6:$AY$6, 0)),0),$K27 = "y",_xlfn.IFNA(INDEX('Inputs - Actual'!$B$8:$V$200, MATCH($A27, 'Inputs - Actual'!$A$8:$A$200, 0), MATCH(X$6, 'Inputs - Actual'!$B$6:$V$6, 0)) -INDEX('Inputs - Allowed'!$B$8:$AY$158, MATCH($A27, 'Inputs - Allowed'!$A$8:$A$158, 0), MATCH(W$6, 'Inputs - Allowed'!$B$6:$AY$6, 0)),0)))</f>
        <v>0</v>
      </c>
      <c r="Y27" s="76"/>
      <c r="Z27" s="76"/>
      <c r="AA27" s="116">
        <f t="shared" si="1"/>
        <v>0</v>
      </c>
      <c r="AB27" s="116">
        <f t="shared" si="2"/>
        <v>0</v>
      </c>
      <c r="AC27" s="116">
        <f t="shared" si="9"/>
        <v>0</v>
      </c>
      <c r="AD27" s="116">
        <f t="shared" si="3"/>
        <v>0</v>
      </c>
      <c r="AE27" s="116">
        <f t="shared" si="10"/>
        <v>0</v>
      </c>
      <c r="AF27" s="116">
        <f t="shared" si="4"/>
        <v>0</v>
      </c>
      <c r="AG27" s="116">
        <f t="shared" si="5"/>
        <v>0</v>
      </c>
      <c r="AH27" s="116">
        <f t="shared" si="6"/>
        <v>0</v>
      </c>
      <c r="AI27" s="116">
        <f t="shared" si="7"/>
        <v>0</v>
      </c>
      <c r="AJ27" s="116">
        <f t="shared" si="8"/>
        <v>0</v>
      </c>
      <c r="AK27" s="116">
        <f t="shared" si="11"/>
        <v>0</v>
      </c>
    </row>
    <row r="28" spans="1:37">
      <c r="A28" s="6"/>
      <c r="B28" s="36"/>
      <c r="C28" s="36"/>
      <c r="D28" s="36"/>
      <c r="E28" s="36">
        <f>_xlfn.IFNA(INDEX('Inputs - Allowed'!$B$8:$AY$158,MATCH($A28,'Inputs - Allowed'!$A$8:$A$158,0),MATCH('TI - Underperformance'!E$6,'Inputs - Allowed'!$B$6:$AY$6,0)),0)</f>
        <v>0</v>
      </c>
      <c r="F28" s="36">
        <f>_xlfn.IFNA(INDEX('Inputs - Allowed'!$B$8:$AY$158,MATCH($A28,'Inputs - Allowed'!$A$8:$A$158,0),MATCH('TI - Underperformance'!F$6,'Inputs - Allowed'!$B$6:$AY$6,0)),0)</f>
        <v>0</v>
      </c>
      <c r="G28" s="36">
        <f>_xlfn.IFNA(INDEX('Inputs - Allowed'!$B$8:$AY$158,MATCH($A28,'Inputs - Allowed'!$A$8:$A$158,0),MATCH('TI - Underperformance'!G$6,'Inputs - Allowed'!$B$6:$AY$6,0)),0)</f>
        <v>0</v>
      </c>
      <c r="H28" s="36">
        <f>_xlfn.IFNA(INDEX('Inputs - Allowed'!$B$8:$AY$158,MATCH($A28,'Inputs - Allowed'!$A$8:$A$158,0),MATCH('TI - Underperformance'!H$6,'Inputs - Allowed'!$B$6:$AY$6,0)),0)</f>
        <v>0</v>
      </c>
      <c r="I28" s="36">
        <f>_xlfn.IFNA(INDEX('Inputs - Allowed'!$B$8:$AY$158,MATCH($A28,'Inputs - Allowed'!$A$8:$A$158,0),MATCH('TI - Underperformance'!I$6,'Inputs - Allowed'!$B$6:$AY$6,0)),0)</f>
        <v>0</v>
      </c>
      <c r="J28" s="36">
        <f>_xlfn.IFNA(INDEX('Inputs - Allowed'!$B$8:$AY$158,MATCH($A28,'Inputs - Allowed'!$A$8:$A$158,0),MATCH('TI - Underperformance'!J$6,'Inputs - Allowed'!$B$6:$AY$6,0)),0)</f>
        <v>0</v>
      </c>
      <c r="K28" s="36">
        <f>_xlfn.IFNA(INDEX('Inputs - Allowed'!$B$8:$AY$158,MATCH($A28,'Inputs - Allowed'!$A$8:$A$158,0),MATCH('TI - Underperformance'!K$6,'Inputs - Allowed'!$B$6:$AY$6,0)),0)</f>
        <v>0</v>
      </c>
      <c r="L28" s="36">
        <f>_xlfn.IFNA(INDEX('Inputs - Allowed'!$B$8:$AY$158,MATCH($A28,'Inputs - Allowed'!$A$8:$A$158,0),MATCH('TI - Underperformance'!L$6,'Inputs - Allowed'!$B$6:$AY$6,0)),0)</f>
        <v>0</v>
      </c>
      <c r="M28" s="76"/>
      <c r="N28" s="76"/>
      <c r="O28" s="116" cm="1">
        <f t="array" ref="O28">IF($K28=0,0,_xlfn.IFS($K28 = "n",_xlfn.IFNA(INDEX('Inputs - Actual'!$B$8:$V$200, MATCH($A28, 'Inputs - Actual'!$A$8:$A$200, 0), MATCH(O$6, 'Inputs - Actual'!$B$6:$V$6, 0)) - INDEX('Inputs - Allowed'!$B$8:$AY$158, MATCH($A28, 'Inputs - Allowed'!$A$8:$A$158, 0), MATCH(O$6, 'Inputs - Allowed'!$B$6:$AY$6, 0)),0),$K28 = "y",_xlfn.IFNA(INDEX('Inputs - Actual'!$B$8:$V$200, MATCH($A28, 'Inputs - Actual'!$A$8:$A$200, 0), MATCH(O$6, 'Inputs - Actual'!$B$6:$V$6, 0)) -INDEX('Inputs - Allowed'!$B$8:$AY$158, MATCH($A28, 'Inputs - Allowed'!$A$8:$A$158, 0), MATCH(N$6, 'Inputs - Allowed'!$B$6:$AY$6, 0)),0)))</f>
        <v>0</v>
      </c>
      <c r="P28" s="116" cm="1">
        <f t="array" ref="P28">IF($K28=0,0,_xlfn.IFS($K28 = "n",_xlfn.IFNA(INDEX('Inputs - Actual'!$B$8:$V$200, MATCH($A28, 'Inputs - Actual'!$A$8:$A$200, 0), MATCH(P$6, 'Inputs - Actual'!$B$6:$V$6, 0)) - INDEX('Inputs - Allowed'!$B$8:$AY$158, MATCH($A28, 'Inputs - Allowed'!$A$8:$A$158, 0), MATCH(P$6, 'Inputs - Allowed'!$B$6:$AY$6, 0)),0),$K28 = "y",_xlfn.IFNA(INDEX('Inputs - Actual'!$B$8:$V$200, MATCH($A28, 'Inputs - Actual'!$A$8:$A$200, 0), MATCH(P$6, 'Inputs - Actual'!$B$6:$V$6, 0)) -INDEX('Inputs - Allowed'!$B$8:$AY$158, MATCH($A28, 'Inputs - Allowed'!$A$8:$A$158, 0), MATCH(O$6, 'Inputs - Allowed'!$B$6:$AY$6, 0)),0)))</f>
        <v>0</v>
      </c>
      <c r="Q28" s="116" cm="1">
        <f t="array" ref="Q28">IF($K28=0,0,_xlfn.IFS($K28 = "n",_xlfn.IFNA(INDEX('Inputs - Actual'!$B$8:$V$200, MATCH($A28, 'Inputs - Actual'!$A$8:$A$200, 0), MATCH(Q$6, 'Inputs - Actual'!$B$6:$V$6, 0)) - INDEX('Inputs - Allowed'!$B$8:$AY$158, MATCH($A28, 'Inputs - Allowed'!$A$8:$A$158, 0), MATCH(Q$6, 'Inputs - Allowed'!$B$6:$AY$6, 0)),0),$K28 = "y",_xlfn.IFNA(INDEX('Inputs - Actual'!$B$8:$V$200, MATCH($A28, 'Inputs - Actual'!$A$8:$A$200, 0), MATCH(Q$6, 'Inputs - Actual'!$B$6:$V$6, 0)) -INDEX('Inputs - Allowed'!$B$8:$AY$158, MATCH($A28, 'Inputs - Allowed'!$A$8:$A$158, 0), MATCH(P$6, 'Inputs - Allowed'!$B$6:$AY$6, 0)),0)))</f>
        <v>0</v>
      </c>
      <c r="R28" s="116" cm="1">
        <f t="array" ref="R28">IF($K28=0,0,_xlfn.IFS($K28 = "n",_xlfn.IFNA(INDEX('Inputs - Actual'!$B$8:$V$200, MATCH($A28, 'Inputs - Actual'!$A$8:$A$200, 0), MATCH(R$6, 'Inputs - Actual'!$B$6:$V$6, 0)) - INDEX('Inputs - Allowed'!$B$8:$AY$158, MATCH($A28, 'Inputs - Allowed'!$A$8:$A$158, 0), MATCH(R$6, 'Inputs - Allowed'!$B$6:$AY$6, 0)),0),$K28 = "y",_xlfn.IFNA(INDEX('Inputs - Actual'!$B$8:$V$200, MATCH($A28, 'Inputs - Actual'!$A$8:$A$200, 0), MATCH(R$6, 'Inputs - Actual'!$B$6:$V$6, 0)) -INDEX('Inputs - Allowed'!$B$8:$AY$158, MATCH($A28, 'Inputs - Allowed'!$A$8:$A$158, 0), MATCH(Q$6, 'Inputs - Allowed'!$B$6:$AY$6, 0)),0)))</f>
        <v>0</v>
      </c>
      <c r="S28" s="116" cm="1">
        <f t="array" ref="S28">IF($K28=0,0,_xlfn.IFS($K28 = "n",_xlfn.IFNA(INDEX('Inputs - Actual'!$B$8:$V$200, MATCH($A28, 'Inputs - Actual'!$A$8:$A$200, 0), MATCH(S$6, 'Inputs - Actual'!$B$6:$V$6, 0)) - INDEX('Inputs - Allowed'!$B$8:$AY$158, MATCH($A28, 'Inputs - Allowed'!$A$8:$A$158, 0), MATCH(S$6, 'Inputs - Allowed'!$B$6:$AY$6, 0)),0),$K28 = "y",_xlfn.IFNA(INDEX('Inputs - Actual'!$B$8:$V$200, MATCH($A28, 'Inputs - Actual'!$A$8:$A$200, 0), MATCH(S$6, 'Inputs - Actual'!$B$6:$V$6, 0)) -INDEX('Inputs - Allowed'!$B$8:$AY$158, MATCH($A28, 'Inputs - Allowed'!$A$8:$A$158, 0), MATCH(R$6, 'Inputs - Allowed'!$B$6:$AY$6, 0)),0)))</f>
        <v>0</v>
      </c>
      <c r="T28" s="116" cm="1">
        <f t="array" ref="T28">IF($K28=0,0,_xlfn.IFS($K28 = "n",_xlfn.IFNA(INDEX('Inputs - Actual'!$B$8:$V$200, MATCH($A28, 'Inputs - Actual'!$A$8:$A$200, 0), MATCH(T$6, 'Inputs - Actual'!$B$6:$V$6, 0)) - INDEX('Inputs - Allowed'!$B$8:$AY$158, MATCH($A28, 'Inputs - Allowed'!$A$8:$A$158, 0), MATCH(T$6, 'Inputs - Allowed'!$B$6:$AY$6, 0)),0),$K28 = "y",_xlfn.IFNA(INDEX('Inputs - Actual'!$B$8:$V$200, MATCH($A28, 'Inputs - Actual'!$A$8:$A$200, 0), MATCH(T$6, 'Inputs - Actual'!$B$6:$V$6, 0)) -INDEX('Inputs - Allowed'!$B$8:$AY$158, MATCH($A28, 'Inputs - Allowed'!$A$8:$A$158, 0), MATCH(S$6, 'Inputs - Allowed'!$B$6:$AY$6, 0)),0)))</f>
        <v>0</v>
      </c>
      <c r="U28" s="116" cm="1">
        <f t="array" ref="U28">IF($K28=0,0,_xlfn.IFS($K28 = "n",_xlfn.IFNA(INDEX('Inputs - Actual'!$B$8:$V$200, MATCH($A28, 'Inputs - Actual'!$A$8:$A$200, 0), MATCH(U$6, 'Inputs - Actual'!$B$6:$V$6, 0)) - INDEX('Inputs - Allowed'!$B$8:$AY$158, MATCH($A28, 'Inputs - Allowed'!$A$8:$A$158, 0), MATCH(U$6, 'Inputs - Allowed'!$B$6:$AY$6, 0)),0),$K28 = "y",_xlfn.IFNA(INDEX('Inputs - Actual'!$B$8:$V$200, MATCH($A28, 'Inputs - Actual'!$A$8:$A$200, 0), MATCH(U$6, 'Inputs - Actual'!$B$6:$V$6, 0)) -INDEX('Inputs - Allowed'!$B$8:$AY$158, MATCH($A28, 'Inputs - Allowed'!$A$8:$A$158, 0), MATCH(T$6, 'Inputs - Allowed'!$B$6:$AY$6, 0)),0)))</f>
        <v>0</v>
      </c>
      <c r="V28" s="116" cm="1">
        <f t="array" ref="V28">IF($K28=0,0,_xlfn.IFS($K28 = "n",_xlfn.IFNA(INDEX('Inputs - Actual'!$B$8:$V$200, MATCH($A28, 'Inputs - Actual'!$A$8:$A$200, 0), MATCH(V$6, 'Inputs - Actual'!$B$6:$V$6, 0)) - INDEX('Inputs - Allowed'!$B$8:$AY$158, MATCH($A28, 'Inputs - Allowed'!$A$8:$A$158, 0), MATCH(V$6, 'Inputs - Allowed'!$B$6:$AY$6, 0)),0),$K28 = "y",_xlfn.IFNA(INDEX('Inputs - Actual'!$B$8:$V$200, MATCH($A28, 'Inputs - Actual'!$A$8:$A$200, 0), MATCH(V$6, 'Inputs - Actual'!$B$6:$V$6, 0)) -INDEX('Inputs - Allowed'!$B$8:$AY$158, MATCH($A28, 'Inputs - Allowed'!$A$8:$A$158, 0), MATCH(U$6, 'Inputs - Allowed'!$B$6:$AY$6, 0)),0)))</f>
        <v>0</v>
      </c>
      <c r="W28" s="116" cm="1">
        <f t="array" ref="W28">IF($K28=0,0,_xlfn.IFS($K28 = "n",_xlfn.IFNA(INDEX('Inputs - Actual'!$B$8:$V$200, MATCH($A28, 'Inputs - Actual'!$A$8:$A$200, 0), MATCH(W$6, 'Inputs - Actual'!$B$6:$V$6, 0)) - INDEX('Inputs - Allowed'!$B$8:$AY$158, MATCH($A28, 'Inputs - Allowed'!$A$8:$A$158, 0), MATCH(W$6, 'Inputs - Allowed'!$B$6:$AY$6, 0)),0),$K28 = "y",_xlfn.IFNA(INDEX('Inputs - Actual'!$B$8:$V$200, MATCH($A28, 'Inputs - Actual'!$A$8:$A$200, 0), MATCH(W$6, 'Inputs - Actual'!$B$6:$V$6, 0)) -INDEX('Inputs - Allowed'!$B$8:$AY$158, MATCH($A28, 'Inputs - Allowed'!$A$8:$A$158, 0), MATCH(V$6, 'Inputs - Allowed'!$B$6:$AY$6, 0)),0)))</f>
        <v>0</v>
      </c>
      <c r="X28" s="116" cm="1">
        <f t="array" ref="X28">IF($K28=0,0,_xlfn.IFS($K28 = "n",_xlfn.IFNA(INDEX('Inputs - Actual'!$B$8:$V$200, MATCH($A28, 'Inputs - Actual'!$A$8:$A$200, 0), MATCH(X$6, 'Inputs - Actual'!$B$6:$V$6, 0)) - INDEX('Inputs - Allowed'!$B$8:$AY$158, MATCH($A28, 'Inputs - Allowed'!$A$8:$A$158, 0), MATCH(X$6, 'Inputs - Allowed'!$B$6:$AY$6, 0)),0),$K28 = "y",_xlfn.IFNA(INDEX('Inputs - Actual'!$B$8:$V$200, MATCH($A28, 'Inputs - Actual'!$A$8:$A$200, 0), MATCH(X$6, 'Inputs - Actual'!$B$6:$V$6, 0)) -INDEX('Inputs - Allowed'!$B$8:$AY$158, MATCH($A28, 'Inputs - Allowed'!$A$8:$A$158, 0), MATCH(W$6, 'Inputs - Allowed'!$B$6:$AY$6, 0)),0)))</f>
        <v>0</v>
      </c>
      <c r="Y28" s="76"/>
      <c r="Z28" s="76"/>
      <c r="AA28" s="116">
        <f t="shared" si="1"/>
        <v>0</v>
      </c>
      <c r="AB28" s="116">
        <f t="shared" si="2"/>
        <v>0</v>
      </c>
      <c r="AC28" s="116">
        <f t="shared" si="9"/>
        <v>0</v>
      </c>
      <c r="AD28" s="116">
        <f t="shared" si="3"/>
        <v>0</v>
      </c>
      <c r="AE28" s="116">
        <f t="shared" si="10"/>
        <v>0</v>
      </c>
      <c r="AF28" s="116">
        <f t="shared" si="4"/>
        <v>0</v>
      </c>
      <c r="AG28" s="116">
        <f t="shared" si="5"/>
        <v>0</v>
      </c>
      <c r="AH28" s="116">
        <f t="shared" si="6"/>
        <v>0</v>
      </c>
      <c r="AI28" s="116">
        <f t="shared" si="7"/>
        <v>0</v>
      </c>
      <c r="AJ28" s="116">
        <f t="shared" si="8"/>
        <v>0</v>
      </c>
      <c r="AK28" s="116">
        <f t="shared" si="11"/>
        <v>0</v>
      </c>
    </row>
    <row r="29" spans="1:37">
      <c r="A29" s="6"/>
      <c r="B29" s="36"/>
      <c r="C29" s="36"/>
      <c r="D29" s="36"/>
      <c r="E29" s="36">
        <f>_xlfn.IFNA(INDEX('Inputs - Allowed'!$B$8:$AY$158,MATCH($A29,'Inputs - Allowed'!$A$8:$A$158,0),MATCH('TI - Underperformance'!E$6,'Inputs - Allowed'!$B$6:$AY$6,0)),0)</f>
        <v>0</v>
      </c>
      <c r="F29" s="36">
        <f>_xlfn.IFNA(INDEX('Inputs - Allowed'!$B$8:$AY$158,MATCH($A29,'Inputs - Allowed'!$A$8:$A$158,0),MATCH('TI - Underperformance'!F$6,'Inputs - Allowed'!$B$6:$AY$6,0)),0)</f>
        <v>0</v>
      </c>
      <c r="G29" s="36">
        <f>_xlfn.IFNA(INDEX('Inputs - Allowed'!$B$8:$AY$158,MATCH($A29,'Inputs - Allowed'!$A$8:$A$158,0),MATCH('TI - Underperformance'!G$6,'Inputs - Allowed'!$B$6:$AY$6,0)),0)</f>
        <v>0</v>
      </c>
      <c r="H29" s="36">
        <f>_xlfn.IFNA(INDEX('Inputs - Allowed'!$B$8:$AY$158,MATCH($A29,'Inputs - Allowed'!$A$8:$A$158,0),MATCH('TI - Underperformance'!H$6,'Inputs - Allowed'!$B$6:$AY$6,0)),0)</f>
        <v>0</v>
      </c>
      <c r="I29" s="36">
        <f>_xlfn.IFNA(INDEX('Inputs - Allowed'!$B$8:$AY$158,MATCH($A29,'Inputs - Allowed'!$A$8:$A$158,0),MATCH('TI - Underperformance'!I$6,'Inputs - Allowed'!$B$6:$AY$6,0)),0)</f>
        <v>0</v>
      </c>
      <c r="J29" s="36">
        <f>_xlfn.IFNA(INDEX('Inputs - Allowed'!$B$8:$AY$158,MATCH($A29,'Inputs - Allowed'!$A$8:$A$158,0),MATCH('TI - Underperformance'!J$6,'Inputs - Allowed'!$B$6:$AY$6,0)),0)</f>
        <v>0</v>
      </c>
      <c r="K29" s="36">
        <f>_xlfn.IFNA(INDEX('Inputs - Allowed'!$B$8:$AY$158,MATCH($A29,'Inputs - Allowed'!$A$8:$A$158,0),MATCH('TI - Underperformance'!K$6,'Inputs - Allowed'!$B$6:$AY$6,0)),0)</f>
        <v>0</v>
      </c>
      <c r="L29" s="36">
        <f>_xlfn.IFNA(INDEX('Inputs - Allowed'!$B$8:$AY$158,MATCH($A29,'Inputs - Allowed'!$A$8:$A$158,0),MATCH('TI - Underperformance'!L$6,'Inputs - Allowed'!$B$6:$AY$6,0)),0)</f>
        <v>0</v>
      </c>
      <c r="M29" s="76"/>
      <c r="N29" s="76"/>
      <c r="O29" s="116" cm="1">
        <f t="array" ref="O29">IF($K29=0,0,_xlfn.IFS($K29 = "n",_xlfn.IFNA(INDEX('Inputs - Actual'!$B$8:$V$200, MATCH($A29, 'Inputs - Actual'!$A$8:$A$200, 0), MATCH(O$6, 'Inputs - Actual'!$B$6:$V$6, 0)) - INDEX('Inputs - Allowed'!$B$8:$AY$158, MATCH($A29, 'Inputs - Allowed'!$A$8:$A$158, 0), MATCH(O$6, 'Inputs - Allowed'!$B$6:$AY$6, 0)),0),$K29 = "y",_xlfn.IFNA(INDEX('Inputs - Actual'!$B$8:$V$200, MATCH($A29, 'Inputs - Actual'!$A$8:$A$200, 0), MATCH(O$6, 'Inputs - Actual'!$B$6:$V$6, 0)) -INDEX('Inputs - Allowed'!$B$8:$AY$158, MATCH($A29, 'Inputs - Allowed'!$A$8:$A$158, 0), MATCH(N$6, 'Inputs - Allowed'!$B$6:$AY$6, 0)),0)))</f>
        <v>0</v>
      </c>
      <c r="P29" s="116" cm="1">
        <f t="array" ref="P29">IF($K29=0,0,_xlfn.IFS($K29 = "n",_xlfn.IFNA(INDEX('Inputs - Actual'!$B$8:$V$200, MATCH($A29, 'Inputs - Actual'!$A$8:$A$200, 0), MATCH(P$6, 'Inputs - Actual'!$B$6:$V$6, 0)) - INDEX('Inputs - Allowed'!$B$8:$AY$158, MATCH($A29, 'Inputs - Allowed'!$A$8:$A$158, 0), MATCH(P$6, 'Inputs - Allowed'!$B$6:$AY$6, 0)),0),$K29 = "y",_xlfn.IFNA(INDEX('Inputs - Actual'!$B$8:$V$200, MATCH($A29, 'Inputs - Actual'!$A$8:$A$200, 0), MATCH(P$6, 'Inputs - Actual'!$B$6:$V$6, 0)) -INDEX('Inputs - Allowed'!$B$8:$AY$158, MATCH($A29, 'Inputs - Allowed'!$A$8:$A$158, 0), MATCH(O$6, 'Inputs - Allowed'!$B$6:$AY$6, 0)),0)))</f>
        <v>0</v>
      </c>
      <c r="Q29" s="116" cm="1">
        <f t="array" ref="Q29">IF($K29=0,0,_xlfn.IFS($K29 = "n",_xlfn.IFNA(INDEX('Inputs - Actual'!$B$8:$V$200, MATCH($A29, 'Inputs - Actual'!$A$8:$A$200, 0), MATCH(Q$6, 'Inputs - Actual'!$B$6:$V$6, 0)) - INDEX('Inputs - Allowed'!$B$8:$AY$158, MATCH($A29, 'Inputs - Allowed'!$A$8:$A$158, 0), MATCH(Q$6, 'Inputs - Allowed'!$B$6:$AY$6, 0)),0),$K29 = "y",_xlfn.IFNA(INDEX('Inputs - Actual'!$B$8:$V$200, MATCH($A29, 'Inputs - Actual'!$A$8:$A$200, 0), MATCH(Q$6, 'Inputs - Actual'!$B$6:$V$6, 0)) -INDEX('Inputs - Allowed'!$B$8:$AY$158, MATCH($A29, 'Inputs - Allowed'!$A$8:$A$158, 0), MATCH(P$6, 'Inputs - Allowed'!$B$6:$AY$6, 0)),0)))</f>
        <v>0</v>
      </c>
      <c r="R29" s="116" cm="1">
        <f t="array" ref="R29">IF($K29=0,0,_xlfn.IFS($K29 = "n",_xlfn.IFNA(INDEX('Inputs - Actual'!$B$8:$V$200, MATCH($A29, 'Inputs - Actual'!$A$8:$A$200, 0), MATCH(R$6, 'Inputs - Actual'!$B$6:$V$6, 0)) - INDEX('Inputs - Allowed'!$B$8:$AY$158, MATCH($A29, 'Inputs - Allowed'!$A$8:$A$158, 0), MATCH(R$6, 'Inputs - Allowed'!$B$6:$AY$6, 0)),0),$K29 = "y",_xlfn.IFNA(INDEX('Inputs - Actual'!$B$8:$V$200, MATCH($A29, 'Inputs - Actual'!$A$8:$A$200, 0), MATCH(R$6, 'Inputs - Actual'!$B$6:$V$6, 0)) -INDEX('Inputs - Allowed'!$B$8:$AY$158, MATCH($A29, 'Inputs - Allowed'!$A$8:$A$158, 0), MATCH(Q$6, 'Inputs - Allowed'!$B$6:$AY$6, 0)),0)))</f>
        <v>0</v>
      </c>
      <c r="S29" s="116" cm="1">
        <f t="array" ref="S29">IF($K29=0,0,_xlfn.IFS($K29 = "n",_xlfn.IFNA(INDEX('Inputs - Actual'!$B$8:$V$200, MATCH($A29, 'Inputs - Actual'!$A$8:$A$200, 0), MATCH(S$6, 'Inputs - Actual'!$B$6:$V$6, 0)) - INDEX('Inputs - Allowed'!$B$8:$AY$158, MATCH($A29, 'Inputs - Allowed'!$A$8:$A$158, 0), MATCH(S$6, 'Inputs - Allowed'!$B$6:$AY$6, 0)),0),$K29 = "y",_xlfn.IFNA(INDEX('Inputs - Actual'!$B$8:$V$200, MATCH($A29, 'Inputs - Actual'!$A$8:$A$200, 0), MATCH(S$6, 'Inputs - Actual'!$B$6:$V$6, 0)) -INDEX('Inputs - Allowed'!$B$8:$AY$158, MATCH($A29, 'Inputs - Allowed'!$A$8:$A$158, 0), MATCH(R$6, 'Inputs - Allowed'!$B$6:$AY$6, 0)),0)))</f>
        <v>0</v>
      </c>
      <c r="T29" s="116" cm="1">
        <f t="array" ref="T29">IF($K29=0,0,_xlfn.IFS($K29 = "n",_xlfn.IFNA(INDEX('Inputs - Actual'!$B$8:$V$200, MATCH($A29, 'Inputs - Actual'!$A$8:$A$200, 0), MATCH(T$6, 'Inputs - Actual'!$B$6:$V$6, 0)) - INDEX('Inputs - Allowed'!$B$8:$AY$158, MATCH($A29, 'Inputs - Allowed'!$A$8:$A$158, 0), MATCH(T$6, 'Inputs - Allowed'!$B$6:$AY$6, 0)),0),$K29 = "y",_xlfn.IFNA(INDEX('Inputs - Actual'!$B$8:$V$200, MATCH($A29, 'Inputs - Actual'!$A$8:$A$200, 0), MATCH(T$6, 'Inputs - Actual'!$B$6:$V$6, 0)) -INDEX('Inputs - Allowed'!$B$8:$AY$158, MATCH($A29, 'Inputs - Allowed'!$A$8:$A$158, 0), MATCH(S$6, 'Inputs - Allowed'!$B$6:$AY$6, 0)),0)))</f>
        <v>0</v>
      </c>
      <c r="U29" s="116" cm="1">
        <f t="array" ref="U29">IF($K29=0,0,_xlfn.IFS($K29 = "n",_xlfn.IFNA(INDEX('Inputs - Actual'!$B$8:$V$200, MATCH($A29, 'Inputs - Actual'!$A$8:$A$200, 0), MATCH(U$6, 'Inputs - Actual'!$B$6:$V$6, 0)) - INDEX('Inputs - Allowed'!$B$8:$AY$158, MATCH($A29, 'Inputs - Allowed'!$A$8:$A$158, 0), MATCH(U$6, 'Inputs - Allowed'!$B$6:$AY$6, 0)),0),$K29 = "y",_xlfn.IFNA(INDEX('Inputs - Actual'!$B$8:$V$200, MATCH($A29, 'Inputs - Actual'!$A$8:$A$200, 0), MATCH(U$6, 'Inputs - Actual'!$B$6:$V$6, 0)) -INDEX('Inputs - Allowed'!$B$8:$AY$158, MATCH($A29, 'Inputs - Allowed'!$A$8:$A$158, 0), MATCH(T$6, 'Inputs - Allowed'!$B$6:$AY$6, 0)),0)))</f>
        <v>0</v>
      </c>
      <c r="V29" s="116" cm="1">
        <f t="array" ref="V29">IF($K29=0,0,_xlfn.IFS($K29 = "n",_xlfn.IFNA(INDEX('Inputs - Actual'!$B$8:$V$200, MATCH($A29, 'Inputs - Actual'!$A$8:$A$200, 0), MATCH(V$6, 'Inputs - Actual'!$B$6:$V$6, 0)) - INDEX('Inputs - Allowed'!$B$8:$AY$158, MATCH($A29, 'Inputs - Allowed'!$A$8:$A$158, 0), MATCH(V$6, 'Inputs - Allowed'!$B$6:$AY$6, 0)),0),$K29 = "y",_xlfn.IFNA(INDEX('Inputs - Actual'!$B$8:$V$200, MATCH($A29, 'Inputs - Actual'!$A$8:$A$200, 0), MATCH(V$6, 'Inputs - Actual'!$B$6:$V$6, 0)) -INDEX('Inputs - Allowed'!$B$8:$AY$158, MATCH($A29, 'Inputs - Allowed'!$A$8:$A$158, 0), MATCH(U$6, 'Inputs - Allowed'!$B$6:$AY$6, 0)),0)))</f>
        <v>0</v>
      </c>
      <c r="W29" s="116" cm="1">
        <f t="array" ref="W29">IF($K29=0,0,_xlfn.IFS($K29 = "n",_xlfn.IFNA(INDEX('Inputs - Actual'!$B$8:$V$200, MATCH($A29, 'Inputs - Actual'!$A$8:$A$200, 0), MATCH(W$6, 'Inputs - Actual'!$B$6:$V$6, 0)) - INDEX('Inputs - Allowed'!$B$8:$AY$158, MATCH($A29, 'Inputs - Allowed'!$A$8:$A$158, 0), MATCH(W$6, 'Inputs - Allowed'!$B$6:$AY$6, 0)),0),$K29 = "y",_xlfn.IFNA(INDEX('Inputs - Actual'!$B$8:$V$200, MATCH($A29, 'Inputs - Actual'!$A$8:$A$200, 0), MATCH(W$6, 'Inputs - Actual'!$B$6:$V$6, 0)) -INDEX('Inputs - Allowed'!$B$8:$AY$158, MATCH($A29, 'Inputs - Allowed'!$A$8:$A$158, 0), MATCH(V$6, 'Inputs - Allowed'!$B$6:$AY$6, 0)),0)))</f>
        <v>0</v>
      </c>
      <c r="X29" s="116" cm="1">
        <f t="array" ref="X29">IF($K29=0,0,_xlfn.IFS($K29 = "n",_xlfn.IFNA(INDEX('Inputs - Actual'!$B$8:$V$200, MATCH($A29, 'Inputs - Actual'!$A$8:$A$200, 0), MATCH(X$6, 'Inputs - Actual'!$B$6:$V$6, 0)) - INDEX('Inputs - Allowed'!$B$8:$AY$158, MATCH($A29, 'Inputs - Allowed'!$A$8:$A$158, 0), MATCH(X$6, 'Inputs - Allowed'!$B$6:$AY$6, 0)),0),$K29 = "y",_xlfn.IFNA(INDEX('Inputs - Actual'!$B$8:$V$200, MATCH($A29, 'Inputs - Actual'!$A$8:$A$200, 0), MATCH(X$6, 'Inputs - Actual'!$B$6:$V$6, 0)) -INDEX('Inputs - Allowed'!$B$8:$AY$158, MATCH($A29, 'Inputs - Allowed'!$A$8:$A$158, 0), MATCH(W$6, 'Inputs - Allowed'!$B$6:$AY$6, 0)),0)))</f>
        <v>0</v>
      </c>
      <c r="Y29" s="76"/>
      <c r="Z29" s="76"/>
      <c r="AA29" s="116">
        <f t="shared" si="1"/>
        <v>0</v>
      </c>
      <c r="AB29" s="116">
        <f t="shared" si="2"/>
        <v>0</v>
      </c>
      <c r="AC29" s="116">
        <f t="shared" si="9"/>
        <v>0</v>
      </c>
      <c r="AD29" s="116">
        <f t="shared" si="3"/>
        <v>0</v>
      </c>
      <c r="AE29" s="116">
        <f t="shared" si="10"/>
        <v>0</v>
      </c>
      <c r="AF29" s="116">
        <f t="shared" si="4"/>
        <v>0</v>
      </c>
      <c r="AG29" s="116">
        <f t="shared" si="5"/>
        <v>0</v>
      </c>
      <c r="AH29" s="116">
        <f t="shared" si="6"/>
        <v>0</v>
      </c>
      <c r="AI29" s="116">
        <f t="shared" si="7"/>
        <v>0</v>
      </c>
      <c r="AJ29" s="116">
        <f t="shared" si="8"/>
        <v>0</v>
      </c>
      <c r="AK29" s="116">
        <f t="shared" si="11"/>
        <v>0</v>
      </c>
    </row>
    <row r="30" spans="1:37">
      <c r="A30" s="6"/>
      <c r="B30" s="36"/>
      <c r="C30" s="36"/>
      <c r="D30" s="36"/>
      <c r="E30" s="36">
        <f>_xlfn.IFNA(INDEX('Inputs - Allowed'!$B$8:$AY$158,MATCH($A30,'Inputs - Allowed'!$A$8:$A$158,0),MATCH('TI - Underperformance'!E$6,'Inputs - Allowed'!$B$6:$AY$6,0)),0)</f>
        <v>0</v>
      </c>
      <c r="F30" s="36">
        <f>_xlfn.IFNA(INDEX('Inputs - Allowed'!$B$8:$AY$158,MATCH($A30,'Inputs - Allowed'!$A$8:$A$158,0),MATCH('TI - Underperformance'!F$6,'Inputs - Allowed'!$B$6:$AY$6,0)),0)</f>
        <v>0</v>
      </c>
      <c r="G30" s="36">
        <f>_xlfn.IFNA(INDEX('Inputs - Allowed'!$B$8:$AY$158,MATCH($A30,'Inputs - Allowed'!$A$8:$A$158,0),MATCH('TI - Underperformance'!G$6,'Inputs - Allowed'!$B$6:$AY$6,0)),0)</f>
        <v>0</v>
      </c>
      <c r="H30" s="36">
        <f>_xlfn.IFNA(INDEX('Inputs - Allowed'!$B$8:$AY$158,MATCH($A30,'Inputs - Allowed'!$A$8:$A$158,0),MATCH('TI - Underperformance'!H$6,'Inputs - Allowed'!$B$6:$AY$6,0)),0)</f>
        <v>0</v>
      </c>
      <c r="I30" s="36">
        <f>_xlfn.IFNA(INDEX('Inputs - Allowed'!$B$8:$AY$158,MATCH($A30,'Inputs - Allowed'!$A$8:$A$158,0),MATCH('TI - Underperformance'!I$6,'Inputs - Allowed'!$B$6:$AY$6,0)),0)</f>
        <v>0</v>
      </c>
      <c r="J30" s="36">
        <f>_xlfn.IFNA(INDEX('Inputs - Allowed'!$B$8:$AY$158,MATCH($A30,'Inputs - Allowed'!$A$8:$A$158,0),MATCH('TI - Underperformance'!J$6,'Inputs - Allowed'!$B$6:$AY$6,0)),0)</f>
        <v>0</v>
      </c>
      <c r="K30" s="36">
        <f>_xlfn.IFNA(INDEX('Inputs - Allowed'!$B$8:$AY$158,MATCH($A30,'Inputs - Allowed'!$A$8:$A$158,0),MATCH('TI - Underperformance'!K$6,'Inputs - Allowed'!$B$6:$AY$6,0)),0)</f>
        <v>0</v>
      </c>
      <c r="L30" s="36">
        <f>_xlfn.IFNA(INDEX('Inputs - Allowed'!$B$8:$AY$158,MATCH($A30,'Inputs - Allowed'!$A$8:$A$158,0),MATCH('TI - Underperformance'!L$6,'Inputs - Allowed'!$B$6:$AY$6,0)),0)</f>
        <v>0</v>
      </c>
      <c r="M30" s="76"/>
      <c r="N30" s="76"/>
      <c r="O30" s="116" cm="1">
        <f t="array" ref="O30">IF($K30=0,0,_xlfn.IFS($K30 = "n",_xlfn.IFNA(INDEX('Inputs - Actual'!$B$8:$V$200, MATCH($A30, 'Inputs - Actual'!$A$8:$A$200, 0), MATCH(O$6, 'Inputs - Actual'!$B$6:$V$6, 0)) - INDEX('Inputs - Allowed'!$B$8:$AY$158, MATCH($A30, 'Inputs - Allowed'!$A$8:$A$158, 0), MATCH(O$6, 'Inputs - Allowed'!$B$6:$AY$6, 0)),0),$K30 = "y",_xlfn.IFNA(INDEX('Inputs - Actual'!$B$8:$V$200, MATCH($A30, 'Inputs - Actual'!$A$8:$A$200, 0), MATCH(O$6, 'Inputs - Actual'!$B$6:$V$6, 0)) -INDEX('Inputs - Allowed'!$B$8:$AY$158, MATCH($A30, 'Inputs - Allowed'!$A$8:$A$158, 0), MATCH(N$6, 'Inputs - Allowed'!$B$6:$AY$6, 0)),0)))</f>
        <v>0</v>
      </c>
      <c r="P30" s="116" cm="1">
        <f t="array" ref="P30">IF($K30=0,0,_xlfn.IFS($K30 = "n",_xlfn.IFNA(INDEX('Inputs - Actual'!$B$8:$V$200, MATCH($A30, 'Inputs - Actual'!$A$8:$A$200, 0), MATCH(P$6, 'Inputs - Actual'!$B$6:$V$6, 0)) - INDEX('Inputs - Allowed'!$B$8:$AY$158, MATCH($A30, 'Inputs - Allowed'!$A$8:$A$158, 0), MATCH(P$6, 'Inputs - Allowed'!$B$6:$AY$6, 0)),0),$K30 = "y",_xlfn.IFNA(INDEX('Inputs - Actual'!$B$8:$V$200, MATCH($A30, 'Inputs - Actual'!$A$8:$A$200, 0), MATCH(P$6, 'Inputs - Actual'!$B$6:$V$6, 0)) -INDEX('Inputs - Allowed'!$B$8:$AY$158, MATCH($A30, 'Inputs - Allowed'!$A$8:$A$158, 0), MATCH(O$6, 'Inputs - Allowed'!$B$6:$AY$6, 0)),0)))</f>
        <v>0</v>
      </c>
      <c r="Q30" s="116" cm="1">
        <f t="array" ref="Q30">IF($K30=0,0,_xlfn.IFS($K30 = "n",_xlfn.IFNA(INDEX('Inputs - Actual'!$B$8:$V$200, MATCH($A30, 'Inputs - Actual'!$A$8:$A$200, 0), MATCH(Q$6, 'Inputs - Actual'!$B$6:$V$6, 0)) - INDEX('Inputs - Allowed'!$B$8:$AY$158, MATCH($A30, 'Inputs - Allowed'!$A$8:$A$158, 0), MATCH(Q$6, 'Inputs - Allowed'!$B$6:$AY$6, 0)),0),$K30 = "y",_xlfn.IFNA(INDEX('Inputs - Actual'!$B$8:$V$200, MATCH($A30, 'Inputs - Actual'!$A$8:$A$200, 0), MATCH(Q$6, 'Inputs - Actual'!$B$6:$V$6, 0)) -INDEX('Inputs - Allowed'!$B$8:$AY$158, MATCH($A30, 'Inputs - Allowed'!$A$8:$A$158, 0), MATCH(P$6, 'Inputs - Allowed'!$B$6:$AY$6, 0)),0)))</f>
        <v>0</v>
      </c>
      <c r="R30" s="116" cm="1">
        <f t="array" ref="R30">IF($K30=0,0,_xlfn.IFS($K30 = "n",_xlfn.IFNA(INDEX('Inputs - Actual'!$B$8:$V$200, MATCH($A30, 'Inputs - Actual'!$A$8:$A$200, 0), MATCH(R$6, 'Inputs - Actual'!$B$6:$V$6, 0)) - INDEX('Inputs - Allowed'!$B$8:$AY$158, MATCH($A30, 'Inputs - Allowed'!$A$8:$A$158, 0), MATCH(R$6, 'Inputs - Allowed'!$B$6:$AY$6, 0)),0),$K30 = "y",_xlfn.IFNA(INDEX('Inputs - Actual'!$B$8:$V$200, MATCH($A30, 'Inputs - Actual'!$A$8:$A$200, 0), MATCH(R$6, 'Inputs - Actual'!$B$6:$V$6, 0)) -INDEX('Inputs - Allowed'!$B$8:$AY$158, MATCH($A30, 'Inputs - Allowed'!$A$8:$A$158, 0), MATCH(Q$6, 'Inputs - Allowed'!$B$6:$AY$6, 0)),0)))</f>
        <v>0</v>
      </c>
      <c r="S30" s="116" cm="1">
        <f t="array" ref="S30">IF($K30=0,0,_xlfn.IFS($K30 = "n",_xlfn.IFNA(INDEX('Inputs - Actual'!$B$8:$V$200, MATCH($A30, 'Inputs - Actual'!$A$8:$A$200, 0), MATCH(S$6, 'Inputs - Actual'!$B$6:$V$6, 0)) - INDEX('Inputs - Allowed'!$B$8:$AY$158, MATCH($A30, 'Inputs - Allowed'!$A$8:$A$158, 0), MATCH(S$6, 'Inputs - Allowed'!$B$6:$AY$6, 0)),0),$K30 = "y",_xlfn.IFNA(INDEX('Inputs - Actual'!$B$8:$V$200, MATCH($A30, 'Inputs - Actual'!$A$8:$A$200, 0), MATCH(S$6, 'Inputs - Actual'!$B$6:$V$6, 0)) -INDEX('Inputs - Allowed'!$B$8:$AY$158, MATCH($A30, 'Inputs - Allowed'!$A$8:$A$158, 0), MATCH(R$6, 'Inputs - Allowed'!$B$6:$AY$6, 0)),0)))</f>
        <v>0</v>
      </c>
      <c r="T30" s="116" cm="1">
        <f t="array" ref="T30">IF($K30=0,0,_xlfn.IFS($K30 = "n",_xlfn.IFNA(INDEX('Inputs - Actual'!$B$8:$V$200, MATCH($A30, 'Inputs - Actual'!$A$8:$A$200, 0), MATCH(T$6, 'Inputs - Actual'!$B$6:$V$6, 0)) - INDEX('Inputs - Allowed'!$B$8:$AY$158, MATCH($A30, 'Inputs - Allowed'!$A$8:$A$158, 0), MATCH(T$6, 'Inputs - Allowed'!$B$6:$AY$6, 0)),0),$K30 = "y",_xlfn.IFNA(INDEX('Inputs - Actual'!$B$8:$V$200, MATCH($A30, 'Inputs - Actual'!$A$8:$A$200, 0), MATCH(T$6, 'Inputs - Actual'!$B$6:$V$6, 0)) -INDEX('Inputs - Allowed'!$B$8:$AY$158, MATCH($A30, 'Inputs - Allowed'!$A$8:$A$158, 0), MATCH(S$6, 'Inputs - Allowed'!$B$6:$AY$6, 0)),0)))</f>
        <v>0</v>
      </c>
      <c r="U30" s="116" cm="1">
        <f t="array" ref="U30">IF($K30=0,0,_xlfn.IFS($K30 = "n",_xlfn.IFNA(INDEX('Inputs - Actual'!$B$8:$V$200, MATCH($A30, 'Inputs - Actual'!$A$8:$A$200, 0), MATCH(U$6, 'Inputs - Actual'!$B$6:$V$6, 0)) - INDEX('Inputs - Allowed'!$B$8:$AY$158, MATCH($A30, 'Inputs - Allowed'!$A$8:$A$158, 0), MATCH(U$6, 'Inputs - Allowed'!$B$6:$AY$6, 0)),0),$K30 = "y",_xlfn.IFNA(INDEX('Inputs - Actual'!$B$8:$V$200, MATCH($A30, 'Inputs - Actual'!$A$8:$A$200, 0), MATCH(U$6, 'Inputs - Actual'!$B$6:$V$6, 0)) -INDEX('Inputs - Allowed'!$B$8:$AY$158, MATCH($A30, 'Inputs - Allowed'!$A$8:$A$158, 0), MATCH(T$6, 'Inputs - Allowed'!$B$6:$AY$6, 0)),0)))</f>
        <v>0</v>
      </c>
      <c r="V30" s="116" cm="1">
        <f t="array" ref="V30">IF($K30=0,0,_xlfn.IFS($K30 = "n",_xlfn.IFNA(INDEX('Inputs - Actual'!$B$8:$V$200, MATCH($A30, 'Inputs - Actual'!$A$8:$A$200, 0), MATCH(V$6, 'Inputs - Actual'!$B$6:$V$6, 0)) - INDEX('Inputs - Allowed'!$B$8:$AY$158, MATCH($A30, 'Inputs - Allowed'!$A$8:$A$158, 0), MATCH(V$6, 'Inputs - Allowed'!$B$6:$AY$6, 0)),0),$K30 = "y",_xlfn.IFNA(INDEX('Inputs - Actual'!$B$8:$V$200, MATCH($A30, 'Inputs - Actual'!$A$8:$A$200, 0), MATCH(V$6, 'Inputs - Actual'!$B$6:$V$6, 0)) -INDEX('Inputs - Allowed'!$B$8:$AY$158, MATCH($A30, 'Inputs - Allowed'!$A$8:$A$158, 0), MATCH(U$6, 'Inputs - Allowed'!$B$6:$AY$6, 0)),0)))</f>
        <v>0</v>
      </c>
      <c r="W30" s="116" cm="1">
        <f t="array" ref="W30">IF($K30=0,0,_xlfn.IFS($K30 = "n",_xlfn.IFNA(INDEX('Inputs - Actual'!$B$8:$V$200, MATCH($A30, 'Inputs - Actual'!$A$8:$A$200, 0), MATCH(W$6, 'Inputs - Actual'!$B$6:$V$6, 0)) - INDEX('Inputs - Allowed'!$B$8:$AY$158, MATCH($A30, 'Inputs - Allowed'!$A$8:$A$158, 0), MATCH(W$6, 'Inputs - Allowed'!$B$6:$AY$6, 0)),0),$K30 = "y",_xlfn.IFNA(INDEX('Inputs - Actual'!$B$8:$V$200, MATCH($A30, 'Inputs - Actual'!$A$8:$A$200, 0), MATCH(W$6, 'Inputs - Actual'!$B$6:$V$6, 0)) -INDEX('Inputs - Allowed'!$B$8:$AY$158, MATCH($A30, 'Inputs - Allowed'!$A$8:$A$158, 0), MATCH(V$6, 'Inputs - Allowed'!$B$6:$AY$6, 0)),0)))</f>
        <v>0</v>
      </c>
      <c r="X30" s="116" cm="1">
        <f t="array" ref="X30">IF($K30=0,0,_xlfn.IFS($K30 = "n",_xlfn.IFNA(INDEX('Inputs - Actual'!$B$8:$V$200, MATCH($A30, 'Inputs - Actual'!$A$8:$A$200, 0), MATCH(X$6, 'Inputs - Actual'!$B$6:$V$6, 0)) - INDEX('Inputs - Allowed'!$B$8:$AY$158, MATCH($A30, 'Inputs - Allowed'!$A$8:$A$158, 0), MATCH(X$6, 'Inputs - Allowed'!$B$6:$AY$6, 0)),0),$K30 = "y",_xlfn.IFNA(INDEX('Inputs - Actual'!$B$8:$V$200, MATCH($A30, 'Inputs - Actual'!$A$8:$A$200, 0), MATCH(X$6, 'Inputs - Actual'!$B$6:$V$6, 0)) -INDEX('Inputs - Allowed'!$B$8:$AY$158, MATCH($A30, 'Inputs - Allowed'!$A$8:$A$158, 0), MATCH(W$6, 'Inputs - Allowed'!$B$6:$AY$6, 0)),0)))</f>
        <v>0</v>
      </c>
      <c r="Y30" s="76"/>
      <c r="Z30" s="76"/>
      <c r="AA30" s="116">
        <f t="shared" si="1"/>
        <v>0</v>
      </c>
      <c r="AB30" s="116">
        <f t="shared" si="2"/>
        <v>0</v>
      </c>
      <c r="AC30" s="116">
        <f t="shared" si="9"/>
        <v>0</v>
      </c>
      <c r="AD30" s="116">
        <f t="shared" si="3"/>
        <v>0</v>
      </c>
      <c r="AE30" s="116">
        <f t="shared" si="10"/>
        <v>0</v>
      </c>
      <c r="AF30" s="116">
        <f t="shared" si="4"/>
        <v>0</v>
      </c>
      <c r="AG30" s="116">
        <f t="shared" si="5"/>
        <v>0</v>
      </c>
      <c r="AH30" s="116">
        <f t="shared" si="6"/>
        <v>0</v>
      </c>
      <c r="AI30" s="116">
        <f t="shared" si="7"/>
        <v>0</v>
      </c>
      <c r="AJ30" s="116">
        <f t="shared" si="8"/>
        <v>0</v>
      </c>
      <c r="AK30" s="116">
        <f t="shared" si="11"/>
        <v>0</v>
      </c>
    </row>
    <row r="31" spans="1:37">
      <c r="A31" s="6"/>
      <c r="B31" s="36"/>
      <c r="C31" s="36"/>
      <c r="D31" s="36"/>
      <c r="E31" s="36">
        <f>_xlfn.IFNA(INDEX('Inputs - Allowed'!$B$8:$AY$158,MATCH($A31,'Inputs - Allowed'!$A$8:$A$158,0),MATCH('TI - Underperformance'!E$6,'Inputs - Allowed'!$B$6:$AY$6,0)),0)</f>
        <v>0</v>
      </c>
      <c r="F31" s="36">
        <f>_xlfn.IFNA(INDEX('Inputs - Allowed'!$B$8:$AY$158,MATCH($A31,'Inputs - Allowed'!$A$8:$A$158,0),MATCH('TI - Underperformance'!F$6,'Inputs - Allowed'!$B$6:$AY$6,0)),0)</f>
        <v>0</v>
      </c>
      <c r="G31" s="36">
        <f>_xlfn.IFNA(INDEX('Inputs - Allowed'!$B$8:$AY$158,MATCH($A31,'Inputs - Allowed'!$A$8:$A$158,0),MATCH('TI - Underperformance'!G$6,'Inputs - Allowed'!$B$6:$AY$6,0)),0)</f>
        <v>0</v>
      </c>
      <c r="H31" s="36">
        <f>_xlfn.IFNA(INDEX('Inputs - Allowed'!$B$8:$AY$158,MATCH($A31,'Inputs - Allowed'!$A$8:$A$158,0),MATCH('TI - Underperformance'!H$6,'Inputs - Allowed'!$B$6:$AY$6,0)),0)</f>
        <v>0</v>
      </c>
      <c r="I31" s="36">
        <f>_xlfn.IFNA(INDEX('Inputs - Allowed'!$B$8:$AY$158,MATCH($A31,'Inputs - Allowed'!$A$8:$A$158,0),MATCH('TI - Underperformance'!I$6,'Inputs - Allowed'!$B$6:$AY$6,0)),0)</f>
        <v>0</v>
      </c>
      <c r="J31" s="36">
        <f>_xlfn.IFNA(INDEX('Inputs - Allowed'!$B$8:$AY$158,MATCH($A31,'Inputs - Allowed'!$A$8:$A$158,0),MATCH('TI - Underperformance'!J$6,'Inputs - Allowed'!$B$6:$AY$6,0)),0)</f>
        <v>0</v>
      </c>
      <c r="K31" s="36">
        <f>_xlfn.IFNA(INDEX('Inputs - Allowed'!$B$8:$AY$158,MATCH($A31,'Inputs - Allowed'!$A$8:$A$158,0),MATCH('TI - Underperformance'!K$6,'Inputs - Allowed'!$B$6:$AY$6,0)),0)</f>
        <v>0</v>
      </c>
      <c r="L31" s="36">
        <f>_xlfn.IFNA(INDEX('Inputs - Allowed'!$B$8:$AY$158,MATCH($A31,'Inputs - Allowed'!$A$8:$A$158,0),MATCH('TI - Underperformance'!L$6,'Inputs - Allowed'!$B$6:$AY$6,0)),0)</f>
        <v>0</v>
      </c>
      <c r="M31" s="76"/>
      <c r="N31" s="76"/>
      <c r="O31" s="116" cm="1">
        <f t="array" ref="O31">IF($K31=0,0,_xlfn.IFS($K31 = "n",_xlfn.IFNA(INDEX('Inputs - Actual'!$B$8:$V$200, MATCH($A31, 'Inputs - Actual'!$A$8:$A$200, 0), MATCH(O$6, 'Inputs - Actual'!$B$6:$V$6, 0)) - INDEX('Inputs - Allowed'!$B$8:$AY$158, MATCH($A31, 'Inputs - Allowed'!$A$8:$A$158, 0), MATCH(O$6, 'Inputs - Allowed'!$B$6:$AY$6, 0)),0),$K31 = "y",_xlfn.IFNA(INDEX('Inputs - Actual'!$B$8:$V$200, MATCH($A31, 'Inputs - Actual'!$A$8:$A$200, 0), MATCH(O$6, 'Inputs - Actual'!$B$6:$V$6, 0)) -INDEX('Inputs - Allowed'!$B$8:$AY$158, MATCH($A31, 'Inputs - Allowed'!$A$8:$A$158, 0), MATCH(N$6, 'Inputs - Allowed'!$B$6:$AY$6, 0)),0)))</f>
        <v>0</v>
      </c>
      <c r="P31" s="116" cm="1">
        <f t="array" ref="P31">IF($K31=0,0,_xlfn.IFS($K31 = "n",_xlfn.IFNA(INDEX('Inputs - Actual'!$B$8:$V$200, MATCH($A31, 'Inputs - Actual'!$A$8:$A$200, 0), MATCH(P$6, 'Inputs - Actual'!$B$6:$V$6, 0)) - INDEX('Inputs - Allowed'!$B$8:$AY$158, MATCH($A31, 'Inputs - Allowed'!$A$8:$A$158, 0), MATCH(P$6, 'Inputs - Allowed'!$B$6:$AY$6, 0)),0),$K31 = "y",_xlfn.IFNA(INDEX('Inputs - Actual'!$B$8:$V$200, MATCH($A31, 'Inputs - Actual'!$A$8:$A$200, 0), MATCH(P$6, 'Inputs - Actual'!$B$6:$V$6, 0)) -INDEX('Inputs - Allowed'!$B$8:$AY$158, MATCH($A31, 'Inputs - Allowed'!$A$8:$A$158, 0), MATCH(O$6, 'Inputs - Allowed'!$B$6:$AY$6, 0)),0)))</f>
        <v>0</v>
      </c>
      <c r="Q31" s="116" cm="1">
        <f t="array" ref="Q31">IF($K31=0,0,_xlfn.IFS($K31 = "n",_xlfn.IFNA(INDEX('Inputs - Actual'!$B$8:$V$200, MATCH($A31, 'Inputs - Actual'!$A$8:$A$200, 0), MATCH(Q$6, 'Inputs - Actual'!$B$6:$V$6, 0)) - INDEX('Inputs - Allowed'!$B$8:$AY$158, MATCH($A31, 'Inputs - Allowed'!$A$8:$A$158, 0), MATCH(Q$6, 'Inputs - Allowed'!$B$6:$AY$6, 0)),0),$K31 = "y",_xlfn.IFNA(INDEX('Inputs - Actual'!$B$8:$V$200, MATCH($A31, 'Inputs - Actual'!$A$8:$A$200, 0), MATCH(Q$6, 'Inputs - Actual'!$B$6:$V$6, 0)) -INDEX('Inputs - Allowed'!$B$8:$AY$158, MATCH($A31, 'Inputs - Allowed'!$A$8:$A$158, 0), MATCH(P$6, 'Inputs - Allowed'!$B$6:$AY$6, 0)),0)))</f>
        <v>0</v>
      </c>
      <c r="R31" s="116" cm="1">
        <f t="array" ref="R31">IF($K31=0,0,_xlfn.IFS($K31 = "n",_xlfn.IFNA(INDEX('Inputs - Actual'!$B$8:$V$200, MATCH($A31, 'Inputs - Actual'!$A$8:$A$200, 0), MATCH(R$6, 'Inputs - Actual'!$B$6:$V$6, 0)) - INDEX('Inputs - Allowed'!$B$8:$AY$158, MATCH($A31, 'Inputs - Allowed'!$A$8:$A$158, 0), MATCH(R$6, 'Inputs - Allowed'!$B$6:$AY$6, 0)),0),$K31 = "y",_xlfn.IFNA(INDEX('Inputs - Actual'!$B$8:$V$200, MATCH($A31, 'Inputs - Actual'!$A$8:$A$200, 0), MATCH(R$6, 'Inputs - Actual'!$B$6:$V$6, 0)) -INDEX('Inputs - Allowed'!$B$8:$AY$158, MATCH($A31, 'Inputs - Allowed'!$A$8:$A$158, 0), MATCH(Q$6, 'Inputs - Allowed'!$B$6:$AY$6, 0)),0)))</f>
        <v>0</v>
      </c>
      <c r="S31" s="116" cm="1">
        <f t="array" ref="S31">IF($K31=0,0,_xlfn.IFS($K31 = "n",_xlfn.IFNA(INDEX('Inputs - Actual'!$B$8:$V$200, MATCH($A31, 'Inputs - Actual'!$A$8:$A$200, 0), MATCH(S$6, 'Inputs - Actual'!$B$6:$V$6, 0)) - INDEX('Inputs - Allowed'!$B$8:$AY$158, MATCH($A31, 'Inputs - Allowed'!$A$8:$A$158, 0), MATCH(S$6, 'Inputs - Allowed'!$B$6:$AY$6, 0)),0),$K31 = "y",_xlfn.IFNA(INDEX('Inputs - Actual'!$B$8:$V$200, MATCH($A31, 'Inputs - Actual'!$A$8:$A$200, 0), MATCH(S$6, 'Inputs - Actual'!$B$6:$V$6, 0)) -INDEX('Inputs - Allowed'!$B$8:$AY$158, MATCH($A31, 'Inputs - Allowed'!$A$8:$A$158, 0), MATCH(R$6, 'Inputs - Allowed'!$B$6:$AY$6, 0)),0)))</f>
        <v>0</v>
      </c>
      <c r="T31" s="116" cm="1">
        <f t="array" ref="T31">IF($K31=0,0,_xlfn.IFS($K31 = "n",_xlfn.IFNA(INDEX('Inputs - Actual'!$B$8:$V$200, MATCH($A31, 'Inputs - Actual'!$A$8:$A$200, 0), MATCH(T$6, 'Inputs - Actual'!$B$6:$V$6, 0)) - INDEX('Inputs - Allowed'!$B$8:$AY$158, MATCH($A31, 'Inputs - Allowed'!$A$8:$A$158, 0), MATCH(T$6, 'Inputs - Allowed'!$B$6:$AY$6, 0)),0),$K31 = "y",_xlfn.IFNA(INDEX('Inputs - Actual'!$B$8:$V$200, MATCH($A31, 'Inputs - Actual'!$A$8:$A$200, 0), MATCH(T$6, 'Inputs - Actual'!$B$6:$V$6, 0)) -INDEX('Inputs - Allowed'!$B$8:$AY$158, MATCH($A31, 'Inputs - Allowed'!$A$8:$A$158, 0), MATCH(S$6, 'Inputs - Allowed'!$B$6:$AY$6, 0)),0)))</f>
        <v>0</v>
      </c>
      <c r="U31" s="116" cm="1">
        <f t="array" ref="U31">IF($K31=0,0,_xlfn.IFS($K31 = "n",_xlfn.IFNA(INDEX('Inputs - Actual'!$B$8:$V$200, MATCH($A31, 'Inputs - Actual'!$A$8:$A$200, 0), MATCH(U$6, 'Inputs - Actual'!$B$6:$V$6, 0)) - INDEX('Inputs - Allowed'!$B$8:$AY$158, MATCH($A31, 'Inputs - Allowed'!$A$8:$A$158, 0), MATCH(U$6, 'Inputs - Allowed'!$B$6:$AY$6, 0)),0),$K31 = "y",_xlfn.IFNA(INDEX('Inputs - Actual'!$B$8:$V$200, MATCH($A31, 'Inputs - Actual'!$A$8:$A$200, 0), MATCH(U$6, 'Inputs - Actual'!$B$6:$V$6, 0)) -INDEX('Inputs - Allowed'!$B$8:$AY$158, MATCH($A31, 'Inputs - Allowed'!$A$8:$A$158, 0), MATCH(T$6, 'Inputs - Allowed'!$B$6:$AY$6, 0)),0)))</f>
        <v>0</v>
      </c>
      <c r="V31" s="116" cm="1">
        <f t="array" ref="V31">IF($K31=0,0,_xlfn.IFS($K31 = "n",_xlfn.IFNA(INDEX('Inputs - Actual'!$B$8:$V$200, MATCH($A31, 'Inputs - Actual'!$A$8:$A$200, 0), MATCH(V$6, 'Inputs - Actual'!$B$6:$V$6, 0)) - INDEX('Inputs - Allowed'!$B$8:$AY$158, MATCH($A31, 'Inputs - Allowed'!$A$8:$A$158, 0), MATCH(V$6, 'Inputs - Allowed'!$B$6:$AY$6, 0)),0),$K31 = "y",_xlfn.IFNA(INDEX('Inputs - Actual'!$B$8:$V$200, MATCH($A31, 'Inputs - Actual'!$A$8:$A$200, 0), MATCH(V$6, 'Inputs - Actual'!$B$6:$V$6, 0)) -INDEX('Inputs - Allowed'!$B$8:$AY$158, MATCH($A31, 'Inputs - Allowed'!$A$8:$A$158, 0), MATCH(U$6, 'Inputs - Allowed'!$B$6:$AY$6, 0)),0)))</f>
        <v>0</v>
      </c>
      <c r="W31" s="116" cm="1">
        <f t="array" ref="W31">IF($K31=0,0,_xlfn.IFS($K31 = "n",_xlfn.IFNA(INDEX('Inputs - Actual'!$B$8:$V$200, MATCH($A31, 'Inputs - Actual'!$A$8:$A$200, 0), MATCH(W$6, 'Inputs - Actual'!$B$6:$V$6, 0)) - INDEX('Inputs - Allowed'!$B$8:$AY$158, MATCH($A31, 'Inputs - Allowed'!$A$8:$A$158, 0), MATCH(W$6, 'Inputs - Allowed'!$B$6:$AY$6, 0)),0),$K31 = "y",_xlfn.IFNA(INDEX('Inputs - Actual'!$B$8:$V$200, MATCH($A31, 'Inputs - Actual'!$A$8:$A$200, 0), MATCH(W$6, 'Inputs - Actual'!$B$6:$V$6, 0)) -INDEX('Inputs - Allowed'!$B$8:$AY$158, MATCH($A31, 'Inputs - Allowed'!$A$8:$A$158, 0), MATCH(V$6, 'Inputs - Allowed'!$B$6:$AY$6, 0)),0)))</f>
        <v>0</v>
      </c>
      <c r="X31" s="116" cm="1">
        <f t="array" ref="X31">IF($K31=0,0,_xlfn.IFS($K31 = "n",_xlfn.IFNA(INDEX('Inputs - Actual'!$B$8:$V$200, MATCH($A31, 'Inputs - Actual'!$A$8:$A$200, 0), MATCH(X$6, 'Inputs - Actual'!$B$6:$V$6, 0)) - INDEX('Inputs - Allowed'!$B$8:$AY$158, MATCH($A31, 'Inputs - Allowed'!$A$8:$A$158, 0), MATCH(X$6, 'Inputs - Allowed'!$B$6:$AY$6, 0)),0),$K31 = "y",_xlfn.IFNA(INDEX('Inputs - Actual'!$B$8:$V$200, MATCH($A31, 'Inputs - Actual'!$A$8:$A$200, 0), MATCH(X$6, 'Inputs - Actual'!$B$6:$V$6, 0)) -INDEX('Inputs - Allowed'!$B$8:$AY$158, MATCH($A31, 'Inputs - Allowed'!$A$8:$A$158, 0), MATCH(W$6, 'Inputs - Allowed'!$B$6:$AY$6, 0)),0)))</f>
        <v>0</v>
      </c>
      <c r="Y31" s="76"/>
      <c r="Z31" s="76"/>
      <c r="AA31" s="116">
        <f t="shared" si="1"/>
        <v>0</v>
      </c>
      <c r="AB31" s="116">
        <f t="shared" si="2"/>
        <v>0</v>
      </c>
      <c r="AC31" s="116">
        <f t="shared" si="9"/>
        <v>0</v>
      </c>
      <c r="AD31" s="116">
        <f t="shared" si="3"/>
        <v>0</v>
      </c>
      <c r="AE31" s="116">
        <f t="shared" si="10"/>
        <v>0</v>
      </c>
      <c r="AF31" s="116">
        <f t="shared" si="4"/>
        <v>0</v>
      </c>
      <c r="AG31" s="116">
        <f t="shared" si="5"/>
        <v>0</v>
      </c>
      <c r="AH31" s="116">
        <f t="shared" si="6"/>
        <v>0</v>
      </c>
      <c r="AI31" s="116">
        <f t="shared" si="7"/>
        <v>0</v>
      </c>
      <c r="AJ31" s="116">
        <f t="shared" si="8"/>
        <v>0</v>
      </c>
      <c r="AK31" s="116">
        <f t="shared" si="11"/>
        <v>0</v>
      </c>
    </row>
    <row r="32" spans="1:37">
      <c r="A32" s="6"/>
      <c r="B32" s="36"/>
      <c r="C32" s="36"/>
      <c r="D32" s="36"/>
      <c r="E32" s="36">
        <f>_xlfn.IFNA(INDEX('Inputs - Allowed'!$B$8:$AY$158,MATCH($A32,'Inputs - Allowed'!$A$8:$A$158,0),MATCH('TI - Underperformance'!E$6,'Inputs - Allowed'!$B$6:$AY$6,0)),0)</f>
        <v>0</v>
      </c>
      <c r="F32" s="36">
        <f>_xlfn.IFNA(INDEX('Inputs - Allowed'!$B$8:$AY$158,MATCH($A32,'Inputs - Allowed'!$A$8:$A$158,0),MATCH('TI - Underperformance'!F$6,'Inputs - Allowed'!$B$6:$AY$6,0)),0)</f>
        <v>0</v>
      </c>
      <c r="G32" s="36">
        <f>_xlfn.IFNA(INDEX('Inputs - Allowed'!$B$8:$AY$158,MATCH($A32,'Inputs - Allowed'!$A$8:$A$158,0),MATCH('TI - Underperformance'!G$6,'Inputs - Allowed'!$B$6:$AY$6,0)),0)</f>
        <v>0</v>
      </c>
      <c r="H32" s="36">
        <f>_xlfn.IFNA(INDEX('Inputs - Allowed'!$B$8:$AY$158,MATCH($A32,'Inputs - Allowed'!$A$8:$A$158,0),MATCH('TI - Underperformance'!H$6,'Inputs - Allowed'!$B$6:$AY$6,0)),0)</f>
        <v>0</v>
      </c>
      <c r="I32" s="36">
        <f>_xlfn.IFNA(INDEX('Inputs - Allowed'!$B$8:$AY$158,MATCH($A32,'Inputs - Allowed'!$A$8:$A$158,0),MATCH('TI - Underperformance'!I$6,'Inputs - Allowed'!$B$6:$AY$6,0)),0)</f>
        <v>0</v>
      </c>
      <c r="J32" s="36">
        <f>_xlfn.IFNA(INDEX('Inputs - Allowed'!$B$8:$AY$158,MATCH($A32,'Inputs - Allowed'!$A$8:$A$158,0),MATCH('TI - Underperformance'!J$6,'Inputs - Allowed'!$B$6:$AY$6,0)),0)</f>
        <v>0</v>
      </c>
      <c r="K32" s="36">
        <f>_xlfn.IFNA(INDEX('Inputs - Allowed'!$B$8:$AY$158,MATCH($A32,'Inputs - Allowed'!$A$8:$A$158,0),MATCH('TI - Underperformance'!K$6,'Inputs - Allowed'!$B$6:$AY$6,0)),0)</f>
        <v>0</v>
      </c>
      <c r="L32" s="36">
        <f>_xlfn.IFNA(INDEX('Inputs - Allowed'!$B$8:$AY$158,MATCH($A32,'Inputs - Allowed'!$A$8:$A$158,0),MATCH('TI - Underperformance'!L$6,'Inputs - Allowed'!$B$6:$AY$6,0)),0)</f>
        <v>0</v>
      </c>
      <c r="M32" s="76"/>
      <c r="N32" s="76"/>
      <c r="O32" s="116" cm="1">
        <f t="array" ref="O32">IF($K32=0,0,_xlfn.IFS($K32 = "n",_xlfn.IFNA(INDEX('Inputs - Actual'!$B$8:$V$200, MATCH($A32, 'Inputs - Actual'!$A$8:$A$200, 0), MATCH(O$6, 'Inputs - Actual'!$B$6:$V$6, 0)) - INDEX('Inputs - Allowed'!$B$8:$AY$158, MATCH($A32, 'Inputs - Allowed'!$A$8:$A$158, 0), MATCH(O$6, 'Inputs - Allowed'!$B$6:$AY$6, 0)),0),$K32 = "y",_xlfn.IFNA(INDEX('Inputs - Actual'!$B$8:$V$200, MATCH($A32, 'Inputs - Actual'!$A$8:$A$200, 0), MATCH(O$6, 'Inputs - Actual'!$B$6:$V$6, 0)) -INDEX('Inputs - Allowed'!$B$8:$AY$158, MATCH($A32, 'Inputs - Allowed'!$A$8:$A$158, 0), MATCH(N$6, 'Inputs - Allowed'!$B$6:$AY$6, 0)),0)))</f>
        <v>0</v>
      </c>
      <c r="P32" s="116" cm="1">
        <f t="array" ref="P32">IF($K32=0,0,_xlfn.IFS($K32 = "n",_xlfn.IFNA(INDEX('Inputs - Actual'!$B$8:$V$200, MATCH($A32, 'Inputs - Actual'!$A$8:$A$200, 0), MATCH(P$6, 'Inputs - Actual'!$B$6:$V$6, 0)) - INDEX('Inputs - Allowed'!$B$8:$AY$158, MATCH($A32, 'Inputs - Allowed'!$A$8:$A$158, 0), MATCH(P$6, 'Inputs - Allowed'!$B$6:$AY$6, 0)),0),$K32 = "y",_xlfn.IFNA(INDEX('Inputs - Actual'!$B$8:$V$200, MATCH($A32, 'Inputs - Actual'!$A$8:$A$200, 0), MATCH(P$6, 'Inputs - Actual'!$B$6:$V$6, 0)) -INDEX('Inputs - Allowed'!$B$8:$AY$158, MATCH($A32, 'Inputs - Allowed'!$A$8:$A$158, 0), MATCH(O$6, 'Inputs - Allowed'!$B$6:$AY$6, 0)),0)))</f>
        <v>0</v>
      </c>
      <c r="Q32" s="116" cm="1">
        <f t="array" ref="Q32">IF($K32=0,0,_xlfn.IFS($K32 = "n",_xlfn.IFNA(INDEX('Inputs - Actual'!$B$8:$V$200, MATCH($A32, 'Inputs - Actual'!$A$8:$A$200, 0), MATCH(Q$6, 'Inputs - Actual'!$B$6:$V$6, 0)) - INDEX('Inputs - Allowed'!$B$8:$AY$158, MATCH($A32, 'Inputs - Allowed'!$A$8:$A$158, 0), MATCH(Q$6, 'Inputs - Allowed'!$B$6:$AY$6, 0)),0),$K32 = "y",_xlfn.IFNA(INDEX('Inputs - Actual'!$B$8:$V$200, MATCH($A32, 'Inputs - Actual'!$A$8:$A$200, 0), MATCH(Q$6, 'Inputs - Actual'!$B$6:$V$6, 0)) -INDEX('Inputs - Allowed'!$B$8:$AY$158, MATCH($A32, 'Inputs - Allowed'!$A$8:$A$158, 0), MATCH(P$6, 'Inputs - Allowed'!$B$6:$AY$6, 0)),0)))</f>
        <v>0</v>
      </c>
      <c r="R32" s="116" cm="1">
        <f t="array" ref="R32">IF($K32=0,0,_xlfn.IFS($K32 = "n",_xlfn.IFNA(INDEX('Inputs - Actual'!$B$8:$V$200, MATCH($A32, 'Inputs - Actual'!$A$8:$A$200, 0), MATCH(R$6, 'Inputs - Actual'!$B$6:$V$6, 0)) - INDEX('Inputs - Allowed'!$B$8:$AY$158, MATCH($A32, 'Inputs - Allowed'!$A$8:$A$158, 0), MATCH(R$6, 'Inputs - Allowed'!$B$6:$AY$6, 0)),0),$K32 = "y",_xlfn.IFNA(INDEX('Inputs - Actual'!$B$8:$V$200, MATCH($A32, 'Inputs - Actual'!$A$8:$A$200, 0), MATCH(R$6, 'Inputs - Actual'!$B$6:$V$6, 0)) -INDEX('Inputs - Allowed'!$B$8:$AY$158, MATCH($A32, 'Inputs - Allowed'!$A$8:$A$158, 0), MATCH(Q$6, 'Inputs - Allowed'!$B$6:$AY$6, 0)),0)))</f>
        <v>0</v>
      </c>
      <c r="S32" s="116" cm="1">
        <f t="array" ref="S32">IF($K32=0,0,_xlfn.IFS($K32 = "n",_xlfn.IFNA(INDEX('Inputs - Actual'!$B$8:$V$200, MATCH($A32, 'Inputs - Actual'!$A$8:$A$200, 0), MATCH(S$6, 'Inputs - Actual'!$B$6:$V$6, 0)) - INDEX('Inputs - Allowed'!$B$8:$AY$158, MATCH($A32, 'Inputs - Allowed'!$A$8:$A$158, 0), MATCH(S$6, 'Inputs - Allowed'!$B$6:$AY$6, 0)),0),$K32 = "y",_xlfn.IFNA(INDEX('Inputs - Actual'!$B$8:$V$200, MATCH($A32, 'Inputs - Actual'!$A$8:$A$200, 0), MATCH(S$6, 'Inputs - Actual'!$B$6:$V$6, 0)) -INDEX('Inputs - Allowed'!$B$8:$AY$158, MATCH($A32, 'Inputs - Allowed'!$A$8:$A$158, 0), MATCH(R$6, 'Inputs - Allowed'!$B$6:$AY$6, 0)),0)))</f>
        <v>0</v>
      </c>
      <c r="T32" s="116" cm="1">
        <f t="array" ref="T32">IF($K32=0,0,_xlfn.IFS($K32 = "n",_xlfn.IFNA(INDEX('Inputs - Actual'!$B$8:$V$200, MATCH($A32, 'Inputs - Actual'!$A$8:$A$200, 0), MATCH(T$6, 'Inputs - Actual'!$B$6:$V$6, 0)) - INDEX('Inputs - Allowed'!$B$8:$AY$158, MATCH($A32, 'Inputs - Allowed'!$A$8:$A$158, 0), MATCH(T$6, 'Inputs - Allowed'!$B$6:$AY$6, 0)),0),$K32 = "y",_xlfn.IFNA(INDEX('Inputs - Actual'!$B$8:$V$200, MATCH($A32, 'Inputs - Actual'!$A$8:$A$200, 0), MATCH(T$6, 'Inputs - Actual'!$B$6:$V$6, 0)) -INDEX('Inputs - Allowed'!$B$8:$AY$158, MATCH($A32, 'Inputs - Allowed'!$A$8:$A$158, 0), MATCH(S$6, 'Inputs - Allowed'!$B$6:$AY$6, 0)),0)))</f>
        <v>0</v>
      </c>
      <c r="U32" s="116" cm="1">
        <f t="array" ref="U32">IF($K32=0,0,_xlfn.IFS($K32 = "n",_xlfn.IFNA(INDEX('Inputs - Actual'!$B$8:$V$200, MATCH($A32, 'Inputs - Actual'!$A$8:$A$200, 0), MATCH(U$6, 'Inputs - Actual'!$B$6:$V$6, 0)) - INDEX('Inputs - Allowed'!$B$8:$AY$158, MATCH($A32, 'Inputs - Allowed'!$A$8:$A$158, 0), MATCH(U$6, 'Inputs - Allowed'!$B$6:$AY$6, 0)),0),$K32 = "y",_xlfn.IFNA(INDEX('Inputs - Actual'!$B$8:$V$200, MATCH($A32, 'Inputs - Actual'!$A$8:$A$200, 0), MATCH(U$6, 'Inputs - Actual'!$B$6:$V$6, 0)) -INDEX('Inputs - Allowed'!$B$8:$AY$158, MATCH($A32, 'Inputs - Allowed'!$A$8:$A$158, 0), MATCH(T$6, 'Inputs - Allowed'!$B$6:$AY$6, 0)),0)))</f>
        <v>0</v>
      </c>
      <c r="V32" s="116" cm="1">
        <f t="array" ref="V32">IF($K32=0,0,_xlfn.IFS($K32 = "n",_xlfn.IFNA(INDEX('Inputs - Actual'!$B$8:$V$200, MATCH($A32, 'Inputs - Actual'!$A$8:$A$200, 0), MATCH(V$6, 'Inputs - Actual'!$B$6:$V$6, 0)) - INDEX('Inputs - Allowed'!$B$8:$AY$158, MATCH($A32, 'Inputs - Allowed'!$A$8:$A$158, 0), MATCH(V$6, 'Inputs - Allowed'!$B$6:$AY$6, 0)),0),$K32 = "y",_xlfn.IFNA(INDEX('Inputs - Actual'!$B$8:$V$200, MATCH($A32, 'Inputs - Actual'!$A$8:$A$200, 0), MATCH(V$6, 'Inputs - Actual'!$B$6:$V$6, 0)) -INDEX('Inputs - Allowed'!$B$8:$AY$158, MATCH($A32, 'Inputs - Allowed'!$A$8:$A$158, 0), MATCH(U$6, 'Inputs - Allowed'!$B$6:$AY$6, 0)),0)))</f>
        <v>0</v>
      </c>
      <c r="W32" s="116" cm="1">
        <f t="array" ref="W32">IF($K32=0,0,_xlfn.IFS($K32 = "n",_xlfn.IFNA(INDEX('Inputs - Actual'!$B$8:$V$200, MATCH($A32, 'Inputs - Actual'!$A$8:$A$200, 0), MATCH(W$6, 'Inputs - Actual'!$B$6:$V$6, 0)) - INDEX('Inputs - Allowed'!$B$8:$AY$158, MATCH($A32, 'Inputs - Allowed'!$A$8:$A$158, 0), MATCH(W$6, 'Inputs - Allowed'!$B$6:$AY$6, 0)),0),$K32 = "y",_xlfn.IFNA(INDEX('Inputs - Actual'!$B$8:$V$200, MATCH($A32, 'Inputs - Actual'!$A$8:$A$200, 0), MATCH(W$6, 'Inputs - Actual'!$B$6:$V$6, 0)) -INDEX('Inputs - Allowed'!$B$8:$AY$158, MATCH($A32, 'Inputs - Allowed'!$A$8:$A$158, 0), MATCH(V$6, 'Inputs - Allowed'!$B$6:$AY$6, 0)),0)))</f>
        <v>0</v>
      </c>
      <c r="X32" s="116" cm="1">
        <f t="array" ref="X32">IF($K32=0,0,_xlfn.IFS($K32 = "n",_xlfn.IFNA(INDEX('Inputs - Actual'!$B$8:$V$200, MATCH($A32, 'Inputs - Actual'!$A$8:$A$200, 0), MATCH(X$6, 'Inputs - Actual'!$B$6:$V$6, 0)) - INDEX('Inputs - Allowed'!$B$8:$AY$158, MATCH($A32, 'Inputs - Allowed'!$A$8:$A$158, 0), MATCH(X$6, 'Inputs - Allowed'!$B$6:$AY$6, 0)),0),$K32 = "y",_xlfn.IFNA(INDEX('Inputs - Actual'!$B$8:$V$200, MATCH($A32, 'Inputs - Actual'!$A$8:$A$200, 0), MATCH(X$6, 'Inputs - Actual'!$B$6:$V$6, 0)) -INDEX('Inputs - Allowed'!$B$8:$AY$158, MATCH($A32, 'Inputs - Allowed'!$A$8:$A$158, 0), MATCH(W$6, 'Inputs - Allowed'!$B$6:$AY$6, 0)),0)))</f>
        <v>0</v>
      </c>
      <c r="Y32" s="76"/>
      <c r="Z32" s="76"/>
      <c r="AA32" s="116">
        <f t="shared" si="1"/>
        <v>0</v>
      </c>
      <c r="AB32" s="116">
        <f t="shared" si="2"/>
        <v>0</v>
      </c>
      <c r="AC32" s="116">
        <f t="shared" si="9"/>
        <v>0</v>
      </c>
      <c r="AD32" s="116">
        <f t="shared" si="3"/>
        <v>0</v>
      </c>
      <c r="AE32" s="116">
        <f t="shared" si="10"/>
        <v>0</v>
      </c>
      <c r="AF32" s="116">
        <f t="shared" si="4"/>
        <v>0</v>
      </c>
      <c r="AG32" s="116">
        <f t="shared" si="5"/>
        <v>0</v>
      </c>
      <c r="AH32" s="116">
        <f t="shared" si="6"/>
        <v>0</v>
      </c>
      <c r="AI32" s="116">
        <f t="shared" si="7"/>
        <v>0</v>
      </c>
      <c r="AJ32" s="116">
        <f t="shared" si="8"/>
        <v>0</v>
      </c>
      <c r="AK32" s="116">
        <f t="shared" si="11"/>
        <v>0</v>
      </c>
    </row>
    <row r="33" spans="1:37">
      <c r="A33" s="6"/>
      <c r="B33" s="36"/>
      <c r="C33" s="36"/>
      <c r="D33" s="36"/>
      <c r="E33" s="36">
        <f>_xlfn.IFNA(INDEX('Inputs - Allowed'!$B$8:$AY$158,MATCH($A33,'Inputs - Allowed'!$A$8:$A$158,0),MATCH('TI - Underperformance'!E$6,'Inputs - Allowed'!$B$6:$AY$6,0)),0)</f>
        <v>0</v>
      </c>
      <c r="F33" s="36">
        <f>_xlfn.IFNA(INDEX('Inputs - Allowed'!$B$8:$AY$158,MATCH($A33,'Inputs - Allowed'!$A$8:$A$158,0),MATCH('TI - Underperformance'!F$6,'Inputs - Allowed'!$B$6:$AY$6,0)),0)</f>
        <v>0</v>
      </c>
      <c r="G33" s="36">
        <f>_xlfn.IFNA(INDEX('Inputs - Allowed'!$B$8:$AY$158,MATCH($A33,'Inputs - Allowed'!$A$8:$A$158,0),MATCH('TI - Underperformance'!G$6,'Inputs - Allowed'!$B$6:$AY$6,0)),0)</f>
        <v>0</v>
      </c>
      <c r="H33" s="36">
        <f>_xlfn.IFNA(INDEX('Inputs - Allowed'!$B$8:$AY$158,MATCH($A33,'Inputs - Allowed'!$A$8:$A$158,0),MATCH('TI - Underperformance'!H$6,'Inputs - Allowed'!$B$6:$AY$6,0)),0)</f>
        <v>0</v>
      </c>
      <c r="I33" s="36">
        <f>_xlfn.IFNA(INDEX('Inputs - Allowed'!$B$8:$AY$158,MATCH($A33,'Inputs - Allowed'!$A$8:$A$158,0),MATCH('TI - Underperformance'!I$6,'Inputs - Allowed'!$B$6:$AY$6,0)),0)</f>
        <v>0</v>
      </c>
      <c r="J33" s="36">
        <f>_xlfn.IFNA(INDEX('Inputs - Allowed'!$B$8:$AY$158,MATCH($A33,'Inputs - Allowed'!$A$8:$A$158,0),MATCH('TI - Underperformance'!J$6,'Inputs - Allowed'!$B$6:$AY$6,0)),0)</f>
        <v>0</v>
      </c>
      <c r="K33" s="36">
        <f>_xlfn.IFNA(INDEX('Inputs - Allowed'!$B$8:$AY$158,MATCH($A33,'Inputs - Allowed'!$A$8:$A$158,0),MATCH('TI - Underperformance'!K$6,'Inputs - Allowed'!$B$6:$AY$6,0)),0)</f>
        <v>0</v>
      </c>
      <c r="L33" s="36">
        <f>_xlfn.IFNA(INDEX('Inputs - Allowed'!$B$8:$AY$158,MATCH($A33,'Inputs - Allowed'!$A$8:$A$158,0),MATCH('TI - Underperformance'!L$6,'Inputs - Allowed'!$B$6:$AY$6,0)),0)</f>
        <v>0</v>
      </c>
      <c r="M33" s="76"/>
      <c r="N33" s="76"/>
      <c r="O33" s="116" cm="1">
        <f t="array" ref="O33">IF($K33=0,0,_xlfn.IFS($K33 = "n",_xlfn.IFNA(INDEX('Inputs - Actual'!$B$8:$V$200, MATCH($A33, 'Inputs - Actual'!$A$8:$A$200, 0), MATCH(O$6, 'Inputs - Actual'!$B$6:$V$6, 0)) - INDEX('Inputs - Allowed'!$B$8:$AY$158, MATCH($A33, 'Inputs - Allowed'!$A$8:$A$158, 0), MATCH(O$6, 'Inputs - Allowed'!$B$6:$AY$6, 0)),0),$K33 = "y",_xlfn.IFNA(INDEX('Inputs - Actual'!$B$8:$V$200, MATCH($A33, 'Inputs - Actual'!$A$8:$A$200, 0), MATCH(O$6, 'Inputs - Actual'!$B$6:$V$6, 0)) -INDEX('Inputs - Allowed'!$B$8:$AY$158, MATCH($A33, 'Inputs - Allowed'!$A$8:$A$158, 0), MATCH(N$6, 'Inputs - Allowed'!$B$6:$AY$6, 0)),0)))</f>
        <v>0</v>
      </c>
      <c r="P33" s="116" cm="1">
        <f t="array" ref="P33">IF($K33=0,0,_xlfn.IFS($K33 = "n",_xlfn.IFNA(INDEX('Inputs - Actual'!$B$8:$V$200, MATCH($A33, 'Inputs - Actual'!$A$8:$A$200, 0), MATCH(P$6, 'Inputs - Actual'!$B$6:$V$6, 0)) - INDEX('Inputs - Allowed'!$B$8:$AY$158, MATCH($A33, 'Inputs - Allowed'!$A$8:$A$158, 0), MATCH(P$6, 'Inputs - Allowed'!$B$6:$AY$6, 0)),0),$K33 = "y",_xlfn.IFNA(INDEX('Inputs - Actual'!$B$8:$V$200, MATCH($A33, 'Inputs - Actual'!$A$8:$A$200, 0), MATCH(P$6, 'Inputs - Actual'!$B$6:$V$6, 0)) -INDEX('Inputs - Allowed'!$B$8:$AY$158, MATCH($A33, 'Inputs - Allowed'!$A$8:$A$158, 0), MATCH(O$6, 'Inputs - Allowed'!$B$6:$AY$6, 0)),0)))</f>
        <v>0</v>
      </c>
      <c r="Q33" s="116" cm="1">
        <f t="array" ref="Q33">IF($K33=0,0,_xlfn.IFS($K33 = "n",_xlfn.IFNA(INDEX('Inputs - Actual'!$B$8:$V$200, MATCH($A33, 'Inputs - Actual'!$A$8:$A$200, 0), MATCH(Q$6, 'Inputs - Actual'!$B$6:$V$6, 0)) - INDEX('Inputs - Allowed'!$B$8:$AY$158, MATCH($A33, 'Inputs - Allowed'!$A$8:$A$158, 0), MATCH(Q$6, 'Inputs - Allowed'!$B$6:$AY$6, 0)),0),$K33 = "y",_xlfn.IFNA(INDEX('Inputs - Actual'!$B$8:$V$200, MATCH($A33, 'Inputs - Actual'!$A$8:$A$200, 0), MATCH(Q$6, 'Inputs - Actual'!$B$6:$V$6, 0)) -INDEX('Inputs - Allowed'!$B$8:$AY$158, MATCH($A33, 'Inputs - Allowed'!$A$8:$A$158, 0), MATCH(P$6, 'Inputs - Allowed'!$B$6:$AY$6, 0)),0)))</f>
        <v>0</v>
      </c>
      <c r="R33" s="116" cm="1">
        <f t="array" ref="R33">IF($K33=0,0,_xlfn.IFS($K33 = "n",_xlfn.IFNA(INDEX('Inputs - Actual'!$B$8:$V$200, MATCH($A33, 'Inputs - Actual'!$A$8:$A$200, 0), MATCH(R$6, 'Inputs - Actual'!$B$6:$V$6, 0)) - INDEX('Inputs - Allowed'!$B$8:$AY$158, MATCH($A33, 'Inputs - Allowed'!$A$8:$A$158, 0), MATCH(R$6, 'Inputs - Allowed'!$B$6:$AY$6, 0)),0),$K33 = "y",_xlfn.IFNA(INDEX('Inputs - Actual'!$B$8:$V$200, MATCH($A33, 'Inputs - Actual'!$A$8:$A$200, 0), MATCH(R$6, 'Inputs - Actual'!$B$6:$V$6, 0)) -INDEX('Inputs - Allowed'!$B$8:$AY$158, MATCH($A33, 'Inputs - Allowed'!$A$8:$A$158, 0), MATCH(Q$6, 'Inputs - Allowed'!$B$6:$AY$6, 0)),0)))</f>
        <v>0</v>
      </c>
      <c r="S33" s="116" cm="1">
        <f t="array" ref="S33">IF($K33=0,0,_xlfn.IFS($K33 = "n",_xlfn.IFNA(INDEX('Inputs - Actual'!$B$8:$V$200, MATCH($A33, 'Inputs - Actual'!$A$8:$A$200, 0), MATCH(S$6, 'Inputs - Actual'!$B$6:$V$6, 0)) - INDEX('Inputs - Allowed'!$B$8:$AY$158, MATCH($A33, 'Inputs - Allowed'!$A$8:$A$158, 0), MATCH(S$6, 'Inputs - Allowed'!$B$6:$AY$6, 0)),0),$K33 = "y",_xlfn.IFNA(INDEX('Inputs - Actual'!$B$8:$V$200, MATCH($A33, 'Inputs - Actual'!$A$8:$A$200, 0), MATCH(S$6, 'Inputs - Actual'!$B$6:$V$6, 0)) -INDEX('Inputs - Allowed'!$B$8:$AY$158, MATCH($A33, 'Inputs - Allowed'!$A$8:$A$158, 0), MATCH(R$6, 'Inputs - Allowed'!$B$6:$AY$6, 0)),0)))</f>
        <v>0</v>
      </c>
      <c r="T33" s="116" cm="1">
        <f t="array" ref="T33">IF($K33=0,0,_xlfn.IFS($K33 = "n",_xlfn.IFNA(INDEX('Inputs - Actual'!$B$8:$V$200, MATCH($A33, 'Inputs - Actual'!$A$8:$A$200, 0), MATCH(T$6, 'Inputs - Actual'!$B$6:$V$6, 0)) - INDEX('Inputs - Allowed'!$B$8:$AY$158, MATCH($A33, 'Inputs - Allowed'!$A$8:$A$158, 0), MATCH(T$6, 'Inputs - Allowed'!$B$6:$AY$6, 0)),0),$K33 = "y",_xlfn.IFNA(INDEX('Inputs - Actual'!$B$8:$V$200, MATCH($A33, 'Inputs - Actual'!$A$8:$A$200, 0), MATCH(T$6, 'Inputs - Actual'!$B$6:$V$6, 0)) -INDEX('Inputs - Allowed'!$B$8:$AY$158, MATCH($A33, 'Inputs - Allowed'!$A$8:$A$158, 0), MATCH(S$6, 'Inputs - Allowed'!$B$6:$AY$6, 0)),0)))</f>
        <v>0</v>
      </c>
      <c r="U33" s="116" cm="1">
        <f t="array" ref="U33">IF($K33=0,0,_xlfn.IFS($K33 = "n",_xlfn.IFNA(INDEX('Inputs - Actual'!$B$8:$V$200, MATCH($A33, 'Inputs - Actual'!$A$8:$A$200, 0), MATCH(U$6, 'Inputs - Actual'!$B$6:$V$6, 0)) - INDEX('Inputs - Allowed'!$B$8:$AY$158, MATCH($A33, 'Inputs - Allowed'!$A$8:$A$158, 0), MATCH(U$6, 'Inputs - Allowed'!$B$6:$AY$6, 0)),0),$K33 = "y",_xlfn.IFNA(INDEX('Inputs - Actual'!$B$8:$V$200, MATCH($A33, 'Inputs - Actual'!$A$8:$A$200, 0), MATCH(U$6, 'Inputs - Actual'!$B$6:$V$6, 0)) -INDEX('Inputs - Allowed'!$B$8:$AY$158, MATCH($A33, 'Inputs - Allowed'!$A$8:$A$158, 0), MATCH(T$6, 'Inputs - Allowed'!$B$6:$AY$6, 0)),0)))</f>
        <v>0</v>
      </c>
      <c r="V33" s="116" cm="1">
        <f t="array" ref="V33">IF($K33=0,0,_xlfn.IFS($K33 = "n",_xlfn.IFNA(INDEX('Inputs - Actual'!$B$8:$V$200, MATCH($A33, 'Inputs - Actual'!$A$8:$A$200, 0), MATCH(V$6, 'Inputs - Actual'!$B$6:$V$6, 0)) - INDEX('Inputs - Allowed'!$B$8:$AY$158, MATCH($A33, 'Inputs - Allowed'!$A$8:$A$158, 0), MATCH(V$6, 'Inputs - Allowed'!$B$6:$AY$6, 0)),0),$K33 = "y",_xlfn.IFNA(INDEX('Inputs - Actual'!$B$8:$V$200, MATCH($A33, 'Inputs - Actual'!$A$8:$A$200, 0), MATCH(V$6, 'Inputs - Actual'!$B$6:$V$6, 0)) -INDEX('Inputs - Allowed'!$B$8:$AY$158, MATCH($A33, 'Inputs - Allowed'!$A$8:$A$158, 0), MATCH(U$6, 'Inputs - Allowed'!$B$6:$AY$6, 0)),0)))</f>
        <v>0</v>
      </c>
      <c r="W33" s="116" cm="1">
        <f t="array" ref="W33">IF($K33=0,0,_xlfn.IFS($K33 = "n",_xlfn.IFNA(INDEX('Inputs - Actual'!$B$8:$V$200, MATCH($A33, 'Inputs - Actual'!$A$8:$A$200, 0), MATCH(W$6, 'Inputs - Actual'!$B$6:$V$6, 0)) - INDEX('Inputs - Allowed'!$B$8:$AY$158, MATCH($A33, 'Inputs - Allowed'!$A$8:$A$158, 0), MATCH(W$6, 'Inputs - Allowed'!$B$6:$AY$6, 0)),0),$K33 = "y",_xlfn.IFNA(INDEX('Inputs - Actual'!$B$8:$V$200, MATCH($A33, 'Inputs - Actual'!$A$8:$A$200, 0), MATCH(W$6, 'Inputs - Actual'!$B$6:$V$6, 0)) -INDEX('Inputs - Allowed'!$B$8:$AY$158, MATCH($A33, 'Inputs - Allowed'!$A$8:$A$158, 0), MATCH(V$6, 'Inputs - Allowed'!$B$6:$AY$6, 0)),0)))</f>
        <v>0</v>
      </c>
      <c r="X33" s="116" cm="1">
        <f t="array" ref="X33">IF($K33=0,0,_xlfn.IFS($K33 = "n",_xlfn.IFNA(INDEX('Inputs - Actual'!$B$8:$V$200, MATCH($A33, 'Inputs - Actual'!$A$8:$A$200, 0), MATCH(X$6, 'Inputs - Actual'!$B$6:$V$6, 0)) - INDEX('Inputs - Allowed'!$B$8:$AY$158, MATCH($A33, 'Inputs - Allowed'!$A$8:$A$158, 0), MATCH(X$6, 'Inputs - Allowed'!$B$6:$AY$6, 0)),0),$K33 = "y",_xlfn.IFNA(INDEX('Inputs - Actual'!$B$8:$V$200, MATCH($A33, 'Inputs - Actual'!$A$8:$A$200, 0), MATCH(X$6, 'Inputs - Actual'!$B$6:$V$6, 0)) -INDEX('Inputs - Allowed'!$B$8:$AY$158, MATCH($A33, 'Inputs - Allowed'!$A$8:$A$158, 0), MATCH(W$6, 'Inputs - Allowed'!$B$6:$AY$6, 0)),0)))</f>
        <v>0</v>
      </c>
      <c r="Y33" s="76"/>
      <c r="Z33" s="76"/>
      <c r="AA33" s="116">
        <f t="shared" si="1"/>
        <v>0</v>
      </c>
      <c r="AB33" s="116">
        <f t="shared" si="2"/>
        <v>0</v>
      </c>
      <c r="AC33" s="116">
        <f t="shared" si="9"/>
        <v>0</v>
      </c>
      <c r="AD33" s="116">
        <f t="shared" si="3"/>
        <v>0</v>
      </c>
      <c r="AE33" s="116">
        <f t="shared" si="10"/>
        <v>0</v>
      </c>
      <c r="AF33" s="116">
        <f t="shared" si="4"/>
        <v>0</v>
      </c>
      <c r="AG33" s="116">
        <f t="shared" si="5"/>
        <v>0</v>
      </c>
      <c r="AH33" s="116">
        <f t="shared" si="6"/>
        <v>0</v>
      </c>
      <c r="AI33" s="116">
        <f t="shared" si="7"/>
        <v>0</v>
      </c>
      <c r="AJ33" s="116">
        <f t="shared" si="8"/>
        <v>0</v>
      </c>
      <c r="AK33" s="116">
        <f t="shared" si="11"/>
        <v>0</v>
      </c>
    </row>
    <row r="34" spans="1:37">
      <c r="A34" s="6"/>
      <c r="B34" s="36"/>
      <c r="C34" s="36"/>
      <c r="D34" s="36"/>
      <c r="E34" s="36">
        <f>_xlfn.IFNA(INDEX('Inputs - Allowed'!$B$8:$AY$158,MATCH($A34,'Inputs - Allowed'!$A$8:$A$158,0),MATCH('TI - Underperformance'!E$6,'Inputs - Allowed'!$B$6:$AY$6,0)),0)</f>
        <v>0</v>
      </c>
      <c r="F34" s="36">
        <f>_xlfn.IFNA(INDEX('Inputs - Allowed'!$B$8:$AY$158,MATCH($A34,'Inputs - Allowed'!$A$8:$A$158,0),MATCH('TI - Underperformance'!F$6,'Inputs - Allowed'!$B$6:$AY$6,0)),0)</f>
        <v>0</v>
      </c>
      <c r="G34" s="36">
        <f>_xlfn.IFNA(INDEX('Inputs - Allowed'!$B$8:$AY$158,MATCH($A34,'Inputs - Allowed'!$A$8:$A$158,0),MATCH('TI - Underperformance'!G$6,'Inputs - Allowed'!$B$6:$AY$6,0)),0)</f>
        <v>0</v>
      </c>
      <c r="H34" s="36">
        <f>_xlfn.IFNA(INDEX('Inputs - Allowed'!$B$8:$AY$158,MATCH($A34,'Inputs - Allowed'!$A$8:$A$158,0),MATCH('TI - Underperformance'!H$6,'Inputs - Allowed'!$B$6:$AY$6,0)),0)</f>
        <v>0</v>
      </c>
      <c r="I34" s="36">
        <f>_xlfn.IFNA(INDEX('Inputs - Allowed'!$B$8:$AY$158,MATCH($A34,'Inputs - Allowed'!$A$8:$A$158,0),MATCH('TI - Underperformance'!I$6,'Inputs - Allowed'!$B$6:$AY$6,0)),0)</f>
        <v>0</v>
      </c>
      <c r="J34" s="36">
        <f>_xlfn.IFNA(INDEX('Inputs - Allowed'!$B$8:$AY$158,MATCH($A34,'Inputs - Allowed'!$A$8:$A$158,0),MATCH('TI - Underperformance'!J$6,'Inputs - Allowed'!$B$6:$AY$6,0)),0)</f>
        <v>0</v>
      </c>
      <c r="K34" s="36">
        <f>_xlfn.IFNA(INDEX('Inputs - Allowed'!$B$8:$AY$158,MATCH($A34,'Inputs - Allowed'!$A$8:$A$158,0),MATCH('TI - Underperformance'!K$6,'Inputs - Allowed'!$B$6:$AY$6,0)),0)</f>
        <v>0</v>
      </c>
      <c r="L34" s="36">
        <f>_xlfn.IFNA(INDEX('Inputs - Allowed'!$B$8:$AY$158,MATCH($A34,'Inputs - Allowed'!$A$8:$A$158,0),MATCH('TI - Underperformance'!L$6,'Inputs - Allowed'!$B$6:$AY$6,0)),0)</f>
        <v>0</v>
      </c>
      <c r="M34" s="76"/>
      <c r="N34" s="76"/>
      <c r="O34" s="116" cm="1">
        <f t="array" ref="O34">IF($K34=0,0,_xlfn.IFS($K34 = "n",_xlfn.IFNA(INDEX('Inputs - Actual'!$B$8:$V$200, MATCH($A34, 'Inputs - Actual'!$A$8:$A$200, 0), MATCH(O$6, 'Inputs - Actual'!$B$6:$V$6, 0)) - INDEX('Inputs - Allowed'!$B$8:$AY$158, MATCH($A34, 'Inputs - Allowed'!$A$8:$A$158, 0), MATCH(O$6, 'Inputs - Allowed'!$B$6:$AY$6, 0)),0),$K34 = "y",_xlfn.IFNA(INDEX('Inputs - Actual'!$B$8:$V$200, MATCH($A34, 'Inputs - Actual'!$A$8:$A$200, 0), MATCH(O$6, 'Inputs - Actual'!$B$6:$V$6, 0)) -INDEX('Inputs - Allowed'!$B$8:$AY$158, MATCH($A34, 'Inputs - Allowed'!$A$8:$A$158, 0), MATCH(N$6, 'Inputs - Allowed'!$B$6:$AY$6, 0)),0)))</f>
        <v>0</v>
      </c>
      <c r="P34" s="116" cm="1">
        <f t="array" ref="P34">IF($K34=0,0,_xlfn.IFS($K34 = "n",_xlfn.IFNA(INDEX('Inputs - Actual'!$B$8:$V$200, MATCH($A34, 'Inputs - Actual'!$A$8:$A$200, 0), MATCH(P$6, 'Inputs - Actual'!$B$6:$V$6, 0)) - INDEX('Inputs - Allowed'!$B$8:$AY$158, MATCH($A34, 'Inputs - Allowed'!$A$8:$A$158, 0), MATCH(P$6, 'Inputs - Allowed'!$B$6:$AY$6, 0)),0),$K34 = "y",_xlfn.IFNA(INDEX('Inputs - Actual'!$B$8:$V$200, MATCH($A34, 'Inputs - Actual'!$A$8:$A$200, 0), MATCH(P$6, 'Inputs - Actual'!$B$6:$V$6, 0)) -INDEX('Inputs - Allowed'!$B$8:$AY$158, MATCH($A34, 'Inputs - Allowed'!$A$8:$A$158, 0), MATCH(O$6, 'Inputs - Allowed'!$B$6:$AY$6, 0)),0)))</f>
        <v>0</v>
      </c>
      <c r="Q34" s="116" cm="1">
        <f t="array" ref="Q34">IF($K34=0,0,_xlfn.IFS($K34 = "n",_xlfn.IFNA(INDEX('Inputs - Actual'!$B$8:$V$200, MATCH($A34, 'Inputs - Actual'!$A$8:$A$200, 0), MATCH(Q$6, 'Inputs - Actual'!$B$6:$V$6, 0)) - INDEX('Inputs - Allowed'!$B$8:$AY$158, MATCH($A34, 'Inputs - Allowed'!$A$8:$A$158, 0), MATCH(Q$6, 'Inputs - Allowed'!$B$6:$AY$6, 0)),0),$K34 = "y",_xlfn.IFNA(INDEX('Inputs - Actual'!$B$8:$V$200, MATCH($A34, 'Inputs - Actual'!$A$8:$A$200, 0), MATCH(Q$6, 'Inputs - Actual'!$B$6:$V$6, 0)) -INDEX('Inputs - Allowed'!$B$8:$AY$158, MATCH($A34, 'Inputs - Allowed'!$A$8:$A$158, 0), MATCH(P$6, 'Inputs - Allowed'!$B$6:$AY$6, 0)),0)))</f>
        <v>0</v>
      </c>
      <c r="R34" s="116" cm="1">
        <f t="array" ref="R34">IF($K34=0,0,_xlfn.IFS($K34 = "n",_xlfn.IFNA(INDEX('Inputs - Actual'!$B$8:$V$200, MATCH($A34, 'Inputs - Actual'!$A$8:$A$200, 0), MATCH(R$6, 'Inputs - Actual'!$B$6:$V$6, 0)) - INDEX('Inputs - Allowed'!$B$8:$AY$158, MATCH($A34, 'Inputs - Allowed'!$A$8:$A$158, 0), MATCH(R$6, 'Inputs - Allowed'!$B$6:$AY$6, 0)),0),$K34 = "y",_xlfn.IFNA(INDEX('Inputs - Actual'!$B$8:$V$200, MATCH($A34, 'Inputs - Actual'!$A$8:$A$200, 0), MATCH(R$6, 'Inputs - Actual'!$B$6:$V$6, 0)) -INDEX('Inputs - Allowed'!$B$8:$AY$158, MATCH($A34, 'Inputs - Allowed'!$A$8:$A$158, 0), MATCH(Q$6, 'Inputs - Allowed'!$B$6:$AY$6, 0)),0)))</f>
        <v>0</v>
      </c>
      <c r="S34" s="116" cm="1">
        <f t="array" ref="S34">IF($K34=0,0,_xlfn.IFS($K34 = "n",_xlfn.IFNA(INDEX('Inputs - Actual'!$B$8:$V$200, MATCH($A34, 'Inputs - Actual'!$A$8:$A$200, 0), MATCH(S$6, 'Inputs - Actual'!$B$6:$V$6, 0)) - INDEX('Inputs - Allowed'!$B$8:$AY$158, MATCH($A34, 'Inputs - Allowed'!$A$8:$A$158, 0), MATCH(S$6, 'Inputs - Allowed'!$B$6:$AY$6, 0)),0),$K34 = "y",_xlfn.IFNA(INDEX('Inputs - Actual'!$B$8:$V$200, MATCH($A34, 'Inputs - Actual'!$A$8:$A$200, 0), MATCH(S$6, 'Inputs - Actual'!$B$6:$V$6, 0)) -INDEX('Inputs - Allowed'!$B$8:$AY$158, MATCH($A34, 'Inputs - Allowed'!$A$8:$A$158, 0), MATCH(R$6, 'Inputs - Allowed'!$B$6:$AY$6, 0)),0)))</f>
        <v>0</v>
      </c>
      <c r="T34" s="116" cm="1">
        <f t="array" ref="T34">IF($K34=0,0,_xlfn.IFS($K34 = "n",_xlfn.IFNA(INDEX('Inputs - Actual'!$B$8:$V$200, MATCH($A34, 'Inputs - Actual'!$A$8:$A$200, 0), MATCH(T$6, 'Inputs - Actual'!$B$6:$V$6, 0)) - INDEX('Inputs - Allowed'!$B$8:$AY$158, MATCH($A34, 'Inputs - Allowed'!$A$8:$A$158, 0), MATCH(T$6, 'Inputs - Allowed'!$B$6:$AY$6, 0)),0),$K34 = "y",_xlfn.IFNA(INDEX('Inputs - Actual'!$B$8:$V$200, MATCH($A34, 'Inputs - Actual'!$A$8:$A$200, 0), MATCH(T$6, 'Inputs - Actual'!$B$6:$V$6, 0)) -INDEX('Inputs - Allowed'!$B$8:$AY$158, MATCH($A34, 'Inputs - Allowed'!$A$8:$A$158, 0), MATCH(S$6, 'Inputs - Allowed'!$B$6:$AY$6, 0)),0)))</f>
        <v>0</v>
      </c>
      <c r="U34" s="116" cm="1">
        <f t="array" ref="U34">IF($K34=0,0,_xlfn.IFS($K34 = "n",_xlfn.IFNA(INDEX('Inputs - Actual'!$B$8:$V$200, MATCH($A34, 'Inputs - Actual'!$A$8:$A$200, 0), MATCH(U$6, 'Inputs - Actual'!$B$6:$V$6, 0)) - INDEX('Inputs - Allowed'!$B$8:$AY$158, MATCH($A34, 'Inputs - Allowed'!$A$8:$A$158, 0), MATCH(U$6, 'Inputs - Allowed'!$B$6:$AY$6, 0)),0),$K34 = "y",_xlfn.IFNA(INDEX('Inputs - Actual'!$B$8:$V$200, MATCH($A34, 'Inputs - Actual'!$A$8:$A$200, 0), MATCH(U$6, 'Inputs - Actual'!$B$6:$V$6, 0)) -INDEX('Inputs - Allowed'!$B$8:$AY$158, MATCH($A34, 'Inputs - Allowed'!$A$8:$A$158, 0), MATCH(T$6, 'Inputs - Allowed'!$B$6:$AY$6, 0)),0)))</f>
        <v>0</v>
      </c>
      <c r="V34" s="116" cm="1">
        <f t="array" ref="V34">IF($K34=0,0,_xlfn.IFS($K34 = "n",_xlfn.IFNA(INDEX('Inputs - Actual'!$B$8:$V$200, MATCH($A34, 'Inputs - Actual'!$A$8:$A$200, 0), MATCH(V$6, 'Inputs - Actual'!$B$6:$V$6, 0)) - INDEX('Inputs - Allowed'!$B$8:$AY$158, MATCH($A34, 'Inputs - Allowed'!$A$8:$A$158, 0), MATCH(V$6, 'Inputs - Allowed'!$B$6:$AY$6, 0)),0),$K34 = "y",_xlfn.IFNA(INDEX('Inputs - Actual'!$B$8:$V$200, MATCH($A34, 'Inputs - Actual'!$A$8:$A$200, 0), MATCH(V$6, 'Inputs - Actual'!$B$6:$V$6, 0)) -INDEX('Inputs - Allowed'!$B$8:$AY$158, MATCH($A34, 'Inputs - Allowed'!$A$8:$A$158, 0), MATCH(U$6, 'Inputs - Allowed'!$B$6:$AY$6, 0)),0)))</f>
        <v>0</v>
      </c>
      <c r="W34" s="116" cm="1">
        <f t="array" ref="W34">IF($K34=0,0,_xlfn.IFS($K34 = "n",_xlfn.IFNA(INDEX('Inputs - Actual'!$B$8:$V$200, MATCH($A34, 'Inputs - Actual'!$A$8:$A$200, 0), MATCH(W$6, 'Inputs - Actual'!$B$6:$V$6, 0)) - INDEX('Inputs - Allowed'!$B$8:$AY$158, MATCH($A34, 'Inputs - Allowed'!$A$8:$A$158, 0), MATCH(W$6, 'Inputs - Allowed'!$B$6:$AY$6, 0)),0),$K34 = "y",_xlfn.IFNA(INDEX('Inputs - Actual'!$B$8:$V$200, MATCH($A34, 'Inputs - Actual'!$A$8:$A$200, 0), MATCH(W$6, 'Inputs - Actual'!$B$6:$V$6, 0)) -INDEX('Inputs - Allowed'!$B$8:$AY$158, MATCH($A34, 'Inputs - Allowed'!$A$8:$A$158, 0), MATCH(V$6, 'Inputs - Allowed'!$B$6:$AY$6, 0)),0)))</f>
        <v>0</v>
      </c>
      <c r="X34" s="116" cm="1">
        <f t="array" ref="X34">IF($K34=0,0,_xlfn.IFS($K34 = "n",_xlfn.IFNA(INDEX('Inputs - Actual'!$B$8:$V$200, MATCH($A34, 'Inputs - Actual'!$A$8:$A$200, 0), MATCH(X$6, 'Inputs - Actual'!$B$6:$V$6, 0)) - INDEX('Inputs - Allowed'!$B$8:$AY$158, MATCH($A34, 'Inputs - Allowed'!$A$8:$A$158, 0), MATCH(X$6, 'Inputs - Allowed'!$B$6:$AY$6, 0)),0),$K34 = "y",_xlfn.IFNA(INDEX('Inputs - Actual'!$B$8:$V$200, MATCH($A34, 'Inputs - Actual'!$A$8:$A$200, 0), MATCH(X$6, 'Inputs - Actual'!$B$6:$V$6, 0)) -INDEX('Inputs - Allowed'!$B$8:$AY$158, MATCH($A34, 'Inputs - Allowed'!$A$8:$A$158, 0), MATCH(W$6, 'Inputs - Allowed'!$B$6:$AY$6, 0)),0)))</f>
        <v>0</v>
      </c>
      <c r="Y34" s="76"/>
      <c r="Z34" s="76"/>
      <c r="AA34" s="116">
        <f t="shared" si="1"/>
        <v>0</v>
      </c>
      <c r="AB34" s="116">
        <f t="shared" si="2"/>
        <v>0</v>
      </c>
      <c r="AC34" s="116">
        <f t="shared" si="9"/>
        <v>0</v>
      </c>
      <c r="AD34" s="116">
        <f t="shared" si="3"/>
        <v>0</v>
      </c>
      <c r="AE34" s="116">
        <f t="shared" si="10"/>
        <v>0</v>
      </c>
      <c r="AF34" s="116">
        <f t="shared" si="4"/>
        <v>0</v>
      </c>
      <c r="AG34" s="116">
        <f t="shared" si="5"/>
        <v>0</v>
      </c>
      <c r="AH34" s="116">
        <f t="shared" si="6"/>
        <v>0</v>
      </c>
      <c r="AI34" s="116">
        <f t="shared" si="7"/>
        <v>0</v>
      </c>
      <c r="AJ34" s="116">
        <f t="shared" si="8"/>
        <v>0</v>
      </c>
      <c r="AK34" s="116">
        <f t="shared" si="11"/>
        <v>0</v>
      </c>
    </row>
    <row r="35" spans="1:37">
      <c r="A35" s="6"/>
      <c r="B35" s="36"/>
      <c r="C35" s="36"/>
      <c r="D35" s="36"/>
      <c r="E35" s="36">
        <f>_xlfn.IFNA(INDEX('Inputs - Allowed'!$B$8:$AY$158,MATCH($A35,'Inputs - Allowed'!$A$8:$A$158,0),MATCH('TI - Underperformance'!E$6,'Inputs - Allowed'!$B$6:$AY$6,0)),0)</f>
        <v>0</v>
      </c>
      <c r="F35" s="36">
        <f>_xlfn.IFNA(INDEX('Inputs - Allowed'!$B$8:$AY$158,MATCH($A35,'Inputs - Allowed'!$A$8:$A$158,0),MATCH('TI - Underperformance'!F$6,'Inputs - Allowed'!$B$6:$AY$6,0)),0)</f>
        <v>0</v>
      </c>
      <c r="G35" s="36">
        <f>_xlfn.IFNA(INDEX('Inputs - Allowed'!$B$8:$AY$158,MATCH($A35,'Inputs - Allowed'!$A$8:$A$158,0),MATCH('TI - Underperformance'!G$6,'Inputs - Allowed'!$B$6:$AY$6,0)),0)</f>
        <v>0</v>
      </c>
      <c r="H35" s="36">
        <f>_xlfn.IFNA(INDEX('Inputs - Allowed'!$B$8:$AY$158,MATCH($A35,'Inputs - Allowed'!$A$8:$A$158,0),MATCH('TI - Underperformance'!H$6,'Inputs - Allowed'!$B$6:$AY$6,0)),0)</f>
        <v>0</v>
      </c>
      <c r="I35" s="36">
        <f>_xlfn.IFNA(INDEX('Inputs - Allowed'!$B$8:$AY$158,MATCH($A35,'Inputs - Allowed'!$A$8:$A$158,0),MATCH('TI - Underperformance'!I$6,'Inputs - Allowed'!$B$6:$AY$6,0)),0)</f>
        <v>0</v>
      </c>
      <c r="J35" s="36">
        <f>_xlfn.IFNA(INDEX('Inputs - Allowed'!$B$8:$AY$158,MATCH($A35,'Inputs - Allowed'!$A$8:$A$158,0),MATCH('TI - Underperformance'!J$6,'Inputs - Allowed'!$B$6:$AY$6,0)),0)</f>
        <v>0</v>
      </c>
      <c r="K35" s="36">
        <f>_xlfn.IFNA(INDEX('Inputs - Allowed'!$B$8:$AY$158,MATCH($A35,'Inputs - Allowed'!$A$8:$A$158,0),MATCH('TI - Underperformance'!K$6,'Inputs - Allowed'!$B$6:$AY$6,0)),0)</f>
        <v>0</v>
      </c>
      <c r="L35" s="36">
        <f>_xlfn.IFNA(INDEX('Inputs - Allowed'!$B$8:$AY$158,MATCH($A35,'Inputs - Allowed'!$A$8:$A$158,0),MATCH('TI - Underperformance'!L$6,'Inputs - Allowed'!$B$6:$AY$6,0)),0)</f>
        <v>0</v>
      </c>
      <c r="M35" s="76"/>
      <c r="N35" s="76"/>
      <c r="O35" s="116" cm="1">
        <f t="array" ref="O35">IF($K35=0,0,_xlfn.IFS($K35 = "n",_xlfn.IFNA(INDEX('Inputs - Actual'!$B$8:$V$200, MATCH($A35, 'Inputs - Actual'!$A$8:$A$200, 0), MATCH(O$6, 'Inputs - Actual'!$B$6:$V$6, 0)) - INDEX('Inputs - Allowed'!$B$8:$AY$158, MATCH($A35, 'Inputs - Allowed'!$A$8:$A$158, 0), MATCH(O$6, 'Inputs - Allowed'!$B$6:$AY$6, 0)),0),$K35 = "y",_xlfn.IFNA(INDEX('Inputs - Actual'!$B$8:$V$200, MATCH($A35, 'Inputs - Actual'!$A$8:$A$200, 0), MATCH(O$6, 'Inputs - Actual'!$B$6:$V$6, 0)) -INDEX('Inputs - Allowed'!$B$8:$AY$158, MATCH($A35, 'Inputs - Allowed'!$A$8:$A$158, 0), MATCH(N$6, 'Inputs - Allowed'!$B$6:$AY$6, 0)),0)))</f>
        <v>0</v>
      </c>
      <c r="P35" s="116" cm="1">
        <f t="array" ref="P35">IF($K35=0,0,_xlfn.IFS($K35 = "n",_xlfn.IFNA(INDEX('Inputs - Actual'!$B$8:$V$200, MATCH($A35, 'Inputs - Actual'!$A$8:$A$200, 0), MATCH(P$6, 'Inputs - Actual'!$B$6:$V$6, 0)) - INDEX('Inputs - Allowed'!$B$8:$AY$158, MATCH($A35, 'Inputs - Allowed'!$A$8:$A$158, 0), MATCH(P$6, 'Inputs - Allowed'!$B$6:$AY$6, 0)),0),$K35 = "y",_xlfn.IFNA(INDEX('Inputs - Actual'!$B$8:$V$200, MATCH($A35, 'Inputs - Actual'!$A$8:$A$200, 0), MATCH(P$6, 'Inputs - Actual'!$B$6:$V$6, 0)) -INDEX('Inputs - Allowed'!$B$8:$AY$158, MATCH($A35, 'Inputs - Allowed'!$A$8:$A$158, 0), MATCH(O$6, 'Inputs - Allowed'!$B$6:$AY$6, 0)),0)))</f>
        <v>0</v>
      </c>
      <c r="Q35" s="116" cm="1">
        <f t="array" ref="Q35">IF($K35=0,0,_xlfn.IFS($K35 = "n",_xlfn.IFNA(INDEX('Inputs - Actual'!$B$8:$V$200, MATCH($A35, 'Inputs - Actual'!$A$8:$A$200, 0), MATCH(Q$6, 'Inputs - Actual'!$B$6:$V$6, 0)) - INDEX('Inputs - Allowed'!$B$8:$AY$158, MATCH($A35, 'Inputs - Allowed'!$A$8:$A$158, 0), MATCH(Q$6, 'Inputs - Allowed'!$B$6:$AY$6, 0)),0),$K35 = "y",_xlfn.IFNA(INDEX('Inputs - Actual'!$B$8:$V$200, MATCH($A35, 'Inputs - Actual'!$A$8:$A$200, 0), MATCH(Q$6, 'Inputs - Actual'!$B$6:$V$6, 0)) -INDEX('Inputs - Allowed'!$B$8:$AY$158, MATCH($A35, 'Inputs - Allowed'!$A$8:$A$158, 0), MATCH(P$6, 'Inputs - Allowed'!$B$6:$AY$6, 0)),0)))</f>
        <v>0</v>
      </c>
      <c r="R35" s="116" cm="1">
        <f t="array" ref="R35">IF($K35=0,0,_xlfn.IFS($K35 = "n",_xlfn.IFNA(INDEX('Inputs - Actual'!$B$8:$V$200, MATCH($A35, 'Inputs - Actual'!$A$8:$A$200, 0), MATCH(R$6, 'Inputs - Actual'!$B$6:$V$6, 0)) - INDEX('Inputs - Allowed'!$B$8:$AY$158, MATCH($A35, 'Inputs - Allowed'!$A$8:$A$158, 0), MATCH(R$6, 'Inputs - Allowed'!$B$6:$AY$6, 0)),0),$K35 = "y",_xlfn.IFNA(INDEX('Inputs - Actual'!$B$8:$V$200, MATCH($A35, 'Inputs - Actual'!$A$8:$A$200, 0), MATCH(R$6, 'Inputs - Actual'!$B$6:$V$6, 0)) -INDEX('Inputs - Allowed'!$B$8:$AY$158, MATCH($A35, 'Inputs - Allowed'!$A$8:$A$158, 0), MATCH(Q$6, 'Inputs - Allowed'!$B$6:$AY$6, 0)),0)))</f>
        <v>0</v>
      </c>
      <c r="S35" s="116" cm="1">
        <f t="array" ref="S35">IF($K35=0,0,_xlfn.IFS($K35 = "n",_xlfn.IFNA(INDEX('Inputs - Actual'!$B$8:$V$200, MATCH($A35, 'Inputs - Actual'!$A$8:$A$200, 0), MATCH(S$6, 'Inputs - Actual'!$B$6:$V$6, 0)) - INDEX('Inputs - Allowed'!$B$8:$AY$158, MATCH($A35, 'Inputs - Allowed'!$A$8:$A$158, 0), MATCH(S$6, 'Inputs - Allowed'!$B$6:$AY$6, 0)),0),$K35 = "y",_xlfn.IFNA(INDEX('Inputs - Actual'!$B$8:$V$200, MATCH($A35, 'Inputs - Actual'!$A$8:$A$200, 0), MATCH(S$6, 'Inputs - Actual'!$B$6:$V$6, 0)) -INDEX('Inputs - Allowed'!$B$8:$AY$158, MATCH($A35, 'Inputs - Allowed'!$A$8:$A$158, 0), MATCH(R$6, 'Inputs - Allowed'!$B$6:$AY$6, 0)),0)))</f>
        <v>0</v>
      </c>
      <c r="T35" s="116" cm="1">
        <f t="array" ref="T35">IF($K35=0,0,_xlfn.IFS($K35 = "n",_xlfn.IFNA(INDEX('Inputs - Actual'!$B$8:$V$200, MATCH($A35, 'Inputs - Actual'!$A$8:$A$200, 0), MATCH(T$6, 'Inputs - Actual'!$B$6:$V$6, 0)) - INDEX('Inputs - Allowed'!$B$8:$AY$158, MATCH($A35, 'Inputs - Allowed'!$A$8:$A$158, 0), MATCH(T$6, 'Inputs - Allowed'!$B$6:$AY$6, 0)),0),$K35 = "y",_xlfn.IFNA(INDEX('Inputs - Actual'!$B$8:$V$200, MATCH($A35, 'Inputs - Actual'!$A$8:$A$200, 0), MATCH(T$6, 'Inputs - Actual'!$B$6:$V$6, 0)) -INDEX('Inputs - Allowed'!$B$8:$AY$158, MATCH($A35, 'Inputs - Allowed'!$A$8:$A$158, 0), MATCH(S$6, 'Inputs - Allowed'!$B$6:$AY$6, 0)),0)))</f>
        <v>0</v>
      </c>
      <c r="U35" s="116" cm="1">
        <f t="array" ref="U35">IF($K35=0,0,_xlfn.IFS($K35 = "n",_xlfn.IFNA(INDEX('Inputs - Actual'!$B$8:$V$200, MATCH($A35, 'Inputs - Actual'!$A$8:$A$200, 0), MATCH(U$6, 'Inputs - Actual'!$B$6:$V$6, 0)) - INDEX('Inputs - Allowed'!$B$8:$AY$158, MATCH($A35, 'Inputs - Allowed'!$A$8:$A$158, 0), MATCH(U$6, 'Inputs - Allowed'!$B$6:$AY$6, 0)),0),$K35 = "y",_xlfn.IFNA(INDEX('Inputs - Actual'!$B$8:$V$200, MATCH($A35, 'Inputs - Actual'!$A$8:$A$200, 0), MATCH(U$6, 'Inputs - Actual'!$B$6:$V$6, 0)) -INDEX('Inputs - Allowed'!$B$8:$AY$158, MATCH($A35, 'Inputs - Allowed'!$A$8:$A$158, 0), MATCH(T$6, 'Inputs - Allowed'!$B$6:$AY$6, 0)),0)))</f>
        <v>0</v>
      </c>
      <c r="V35" s="116" cm="1">
        <f t="array" ref="V35">IF($K35=0,0,_xlfn.IFS($K35 = "n",_xlfn.IFNA(INDEX('Inputs - Actual'!$B$8:$V$200, MATCH($A35, 'Inputs - Actual'!$A$8:$A$200, 0), MATCH(V$6, 'Inputs - Actual'!$B$6:$V$6, 0)) - INDEX('Inputs - Allowed'!$B$8:$AY$158, MATCH($A35, 'Inputs - Allowed'!$A$8:$A$158, 0), MATCH(V$6, 'Inputs - Allowed'!$B$6:$AY$6, 0)),0),$K35 = "y",_xlfn.IFNA(INDEX('Inputs - Actual'!$B$8:$V$200, MATCH($A35, 'Inputs - Actual'!$A$8:$A$200, 0), MATCH(V$6, 'Inputs - Actual'!$B$6:$V$6, 0)) -INDEX('Inputs - Allowed'!$B$8:$AY$158, MATCH($A35, 'Inputs - Allowed'!$A$8:$A$158, 0), MATCH(U$6, 'Inputs - Allowed'!$B$6:$AY$6, 0)),0)))</f>
        <v>0</v>
      </c>
      <c r="W35" s="116" cm="1">
        <f t="array" ref="W35">IF($K35=0,0,_xlfn.IFS($K35 = "n",_xlfn.IFNA(INDEX('Inputs - Actual'!$B$8:$V$200, MATCH($A35, 'Inputs - Actual'!$A$8:$A$200, 0), MATCH(W$6, 'Inputs - Actual'!$B$6:$V$6, 0)) - INDEX('Inputs - Allowed'!$B$8:$AY$158, MATCH($A35, 'Inputs - Allowed'!$A$8:$A$158, 0), MATCH(W$6, 'Inputs - Allowed'!$B$6:$AY$6, 0)),0),$K35 = "y",_xlfn.IFNA(INDEX('Inputs - Actual'!$B$8:$V$200, MATCH($A35, 'Inputs - Actual'!$A$8:$A$200, 0), MATCH(W$6, 'Inputs - Actual'!$B$6:$V$6, 0)) -INDEX('Inputs - Allowed'!$B$8:$AY$158, MATCH($A35, 'Inputs - Allowed'!$A$8:$A$158, 0), MATCH(V$6, 'Inputs - Allowed'!$B$6:$AY$6, 0)),0)))</f>
        <v>0</v>
      </c>
      <c r="X35" s="116" cm="1">
        <f t="array" ref="X35">IF($K35=0,0,_xlfn.IFS($K35 = "n",_xlfn.IFNA(INDEX('Inputs - Actual'!$B$8:$V$200, MATCH($A35, 'Inputs - Actual'!$A$8:$A$200, 0), MATCH(X$6, 'Inputs - Actual'!$B$6:$V$6, 0)) - INDEX('Inputs - Allowed'!$B$8:$AY$158, MATCH($A35, 'Inputs - Allowed'!$A$8:$A$158, 0), MATCH(X$6, 'Inputs - Allowed'!$B$6:$AY$6, 0)),0),$K35 = "y",_xlfn.IFNA(INDEX('Inputs - Actual'!$B$8:$V$200, MATCH($A35, 'Inputs - Actual'!$A$8:$A$200, 0), MATCH(X$6, 'Inputs - Actual'!$B$6:$V$6, 0)) -INDEX('Inputs - Allowed'!$B$8:$AY$158, MATCH($A35, 'Inputs - Allowed'!$A$8:$A$158, 0), MATCH(W$6, 'Inputs - Allowed'!$B$6:$AY$6, 0)),0)))</f>
        <v>0</v>
      </c>
      <c r="Y35" s="76"/>
      <c r="Z35" s="76"/>
      <c r="AA35" s="116">
        <f t="shared" si="1"/>
        <v>0</v>
      </c>
      <c r="AB35" s="116">
        <f t="shared" si="2"/>
        <v>0</v>
      </c>
      <c r="AC35" s="116">
        <f t="shared" si="9"/>
        <v>0</v>
      </c>
      <c r="AD35" s="116">
        <f t="shared" si="3"/>
        <v>0</v>
      </c>
      <c r="AE35" s="116">
        <f t="shared" si="10"/>
        <v>0</v>
      </c>
      <c r="AF35" s="116">
        <f t="shared" si="4"/>
        <v>0</v>
      </c>
      <c r="AG35" s="116">
        <f t="shared" si="5"/>
        <v>0</v>
      </c>
      <c r="AH35" s="116">
        <f t="shared" si="6"/>
        <v>0</v>
      </c>
      <c r="AI35" s="116">
        <f t="shared" si="7"/>
        <v>0</v>
      </c>
      <c r="AJ35" s="116">
        <f t="shared" si="8"/>
        <v>0</v>
      </c>
      <c r="AK35" s="116">
        <f t="shared" si="11"/>
        <v>0</v>
      </c>
    </row>
    <row r="36" spans="1:37">
      <c r="A36" s="6"/>
      <c r="B36" s="36"/>
      <c r="C36" s="36"/>
      <c r="D36" s="36"/>
      <c r="E36" s="36">
        <f>_xlfn.IFNA(INDEX('Inputs - Allowed'!$B$8:$AY$158,MATCH($A36,'Inputs - Allowed'!$A$8:$A$158,0),MATCH('TI - Underperformance'!E$6,'Inputs - Allowed'!$B$6:$AY$6,0)),0)</f>
        <v>0</v>
      </c>
      <c r="F36" s="36">
        <f>_xlfn.IFNA(INDEX('Inputs - Allowed'!$B$8:$AY$158,MATCH($A36,'Inputs - Allowed'!$A$8:$A$158,0),MATCH('TI - Underperformance'!F$6,'Inputs - Allowed'!$B$6:$AY$6,0)),0)</f>
        <v>0</v>
      </c>
      <c r="G36" s="36">
        <f>_xlfn.IFNA(INDEX('Inputs - Allowed'!$B$8:$AY$158,MATCH($A36,'Inputs - Allowed'!$A$8:$A$158,0),MATCH('TI - Underperformance'!G$6,'Inputs - Allowed'!$B$6:$AY$6,0)),0)</f>
        <v>0</v>
      </c>
      <c r="H36" s="36">
        <f>_xlfn.IFNA(INDEX('Inputs - Allowed'!$B$8:$AY$158,MATCH($A36,'Inputs - Allowed'!$A$8:$A$158,0),MATCH('TI - Underperformance'!H$6,'Inputs - Allowed'!$B$6:$AY$6,0)),0)</f>
        <v>0</v>
      </c>
      <c r="I36" s="36">
        <f>_xlfn.IFNA(INDEX('Inputs - Allowed'!$B$8:$AY$158,MATCH($A36,'Inputs - Allowed'!$A$8:$A$158,0),MATCH('TI - Underperformance'!I$6,'Inputs - Allowed'!$B$6:$AY$6,0)),0)</f>
        <v>0</v>
      </c>
      <c r="J36" s="36">
        <f>_xlfn.IFNA(INDEX('Inputs - Allowed'!$B$8:$AY$158,MATCH($A36,'Inputs - Allowed'!$A$8:$A$158,0),MATCH('TI - Underperformance'!J$6,'Inputs - Allowed'!$B$6:$AY$6,0)),0)</f>
        <v>0</v>
      </c>
      <c r="K36" s="36">
        <f>_xlfn.IFNA(INDEX('Inputs - Allowed'!$B$8:$AY$158,MATCH($A36,'Inputs - Allowed'!$A$8:$A$158,0),MATCH('TI - Underperformance'!K$6,'Inputs - Allowed'!$B$6:$AY$6,0)),0)</f>
        <v>0</v>
      </c>
      <c r="L36" s="36">
        <f>_xlfn.IFNA(INDEX('Inputs - Allowed'!$B$8:$AY$158,MATCH($A36,'Inputs - Allowed'!$A$8:$A$158,0),MATCH('TI - Underperformance'!L$6,'Inputs - Allowed'!$B$6:$AY$6,0)),0)</f>
        <v>0</v>
      </c>
      <c r="M36" s="76"/>
      <c r="N36" s="76"/>
      <c r="O36" s="116" cm="1">
        <f t="array" ref="O36">IF($K36=0,0,_xlfn.IFS($K36 = "n",_xlfn.IFNA(INDEX('Inputs - Actual'!$B$8:$V$200, MATCH($A36, 'Inputs - Actual'!$A$8:$A$200, 0), MATCH(O$6, 'Inputs - Actual'!$B$6:$V$6, 0)) - INDEX('Inputs - Allowed'!$B$8:$AY$158, MATCH($A36, 'Inputs - Allowed'!$A$8:$A$158, 0), MATCH(O$6, 'Inputs - Allowed'!$B$6:$AY$6, 0)),0),$K36 = "y",_xlfn.IFNA(INDEX('Inputs - Actual'!$B$8:$V$200, MATCH($A36, 'Inputs - Actual'!$A$8:$A$200, 0), MATCH(O$6, 'Inputs - Actual'!$B$6:$V$6, 0)) -INDEX('Inputs - Allowed'!$B$8:$AY$158, MATCH($A36, 'Inputs - Allowed'!$A$8:$A$158, 0), MATCH(N$6, 'Inputs - Allowed'!$B$6:$AY$6, 0)),0)))</f>
        <v>0</v>
      </c>
      <c r="P36" s="116" cm="1">
        <f t="array" ref="P36">IF($K36=0,0,_xlfn.IFS($K36 = "n",_xlfn.IFNA(INDEX('Inputs - Actual'!$B$8:$V$200, MATCH($A36, 'Inputs - Actual'!$A$8:$A$200, 0), MATCH(P$6, 'Inputs - Actual'!$B$6:$V$6, 0)) - INDEX('Inputs - Allowed'!$B$8:$AY$158, MATCH($A36, 'Inputs - Allowed'!$A$8:$A$158, 0), MATCH(P$6, 'Inputs - Allowed'!$B$6:$AY$6, 0)),0),$K36 = "y",_xlfn.IFNA(INDEX('Inputs - Actual'!$B$8:$V$200, MATCH($A36, 'Inputs - Actual'!$A$8:$A$200, 0), MATCH(P$6, 'Inputs - Actual'!$B$6:$V$6, 0)) -INDEX('Inputs - Allowed'!$B$8:$AY$158, MATCH($A36, 'Inputs - Allowed'!$A$8:$A$158, 0), MATCH(O$6, 'Inputs - Allowed'!$B$6:$AY$6, 0)),0)))</f>
        <v>0</v>
      </c>
      <c r="Q36" s="116" cm="1">
        <f t="array" ref="Q36">IF($K36=0,0,_xlfn.IFS($K36 = "n",_xlfn.IFNA(INDEX('Inputs - Actual'!$B$8:$V$200, MATCH($A36, 'Inputs - Actual'!$A$8:$A$200, 0), MATCH(Q$6, 'Inputs - Actual'!$B$6:$V$6, 0)) - INDEX('Inputs - Allowed'!$B$8:$AY$158, MATCH($A36, 'Inputs - Allowed'!$A$8:$A$158, 0), MATCH(Q$6, 'Inputs - Allowed'!$B$6:$AY$6, 0)),0),$K36 = "y",_xlfn.IFNA(INDEX('Inputs - Actual'!$B$8:$V$200, MATCH($A36, 'Inputs - Actual'!$A$8:$A$200, 0), MATCH(Q$6, 'Inputs - Actual'!$B$6:$V$6, 0)) -INDEX('Inputs - Allowed'!$B$8:$AY$158, MATCH($A36, 'Inputs - Allowed'!$A$8:$A$158, 0), MATCH(P$6, 'Inputs - Allowed'!$B$6:$AY$6, 0)),0)))</f>
        <v>0</v>
      </c>
      <c r="R36" s="116" cm="1">
        <f t="array" ref="R36">IF($K36=0,0,_xlfn.IFS($K36 = "n",_xlfn.IFNA(INDEX('Inputs - Actual'!$B$8:$V$200, MATCH($A36, 'Inputs - Actual'!$A$8:$A$200, 0), MATCH(R$6, 'Inputs - Actual'!$B$6:$V$6, 0)) - INDEX('Inputs - Allowed'!$B$8:$AY$158, MATCH($A36, 'Inputs - Allowed'!$A$8:$A$158, 0), MATCH(R$6, 'Inputs - Allowed'!$B$6:$AY$6, 0)),0),$K36 = "y",_xlfn.IFNA(INDEX('Inputs - Actual'!$B$8:$V$200, MATCH($A36, 'Inputs - Actual'!$A$8:$A$200, 0), MATCH(R$6, 'Inputs - Actual'!$B$6:$V$6, 0)) -INDEX('Inputs - Allowed'!$B$8:$AY$158, MATCH($A36, 'Inputs - Allowed'!$A$8:$A$158, 0), MATCH(Q$6, 'Inputs - Allowed'!$B$6:$AY$6, 0)),0)))</f>
        <v>0</v>
      </c>
      <c r="S36" s="116" cm="1">
        <f t="array" ref="S36">IF($K36=0,0,_xlfn.IFS($K36 = "n",_xlfn.IFNA(INDEX('Inputs - Actual'!$B$8:$V$200, MATCH($A36, 'Inputs - Actual'!$A$8:$A$200, 0), MATCH(S$6, 'Inputs - Actual'!$B$6:$V$6, 0)) - INDEX('Inputs - Allowed'!$B$8:$AY$158, MATCH($A36, 'Inputs - Allowed'!$A$8:$A$158, 0), MATCH(S$6, 'Inputs - Allowed'!$B$6:$AY$6, 0)),0),$K36 = "y",_xlfn.IFNA(INDEX('Inputs - Actual'!$B$8:$V$200, MATCH($A36, 'Inputs - Actual'!$A$8:$A$200, 0), MATCH(S$6, 'Inputs - Actual'!$B$6:$V$6, 0)) -INDEX('Inputs - Allowed'!$B$8:$AY$158, MATCH($A36, 'Inputs - Allowed'!$A$8:$A$158, 0), MATCH(R$6, 'Inputs - Allowed'!$B$6:$AY$6, 0)),0)))</f>
        <v>0</v>
      </c>
      <c r="T36" s="116" cm="1">
        <f t="array" ref="T36">IF($K36=0,0,_xlfn.IFS($K36 = "n",_xlfn.IFNA(INDEX('Inputs - Actual'!$B$8:$V$200, MATCH($A36, 'Inputs - Actual'!$A$8:$A$200, 0), MATCH(T$6, 'Inputs - Actual'!$B$6:$V$6, 0)) - INDEX('Inputs - Allowed'!$B$8:$AY$158, MATCH($A36, 'Inputs - Allowed'!$A$8:$A$158, 0), MATCH(T$6, 'Inputs - Allowed'!$B$6:$AY$6, 0)),0),$K36 = "y",_xlfn.IFNA(INDEX('Inputs - Actual'!$B$8:$V$200, MATCH($A36, 'Inputs - Actual'!$A$8:$A$200, 0), MATCH(T$6, 'Inputs - Actual'!$B$6:$V$6, 0)) -INDEX('Inputs - Allowed'!$B$8:$AY$158, MATCH($A36, 'Inputs - Allowed'!$A$8:$A$158, 0), MATCH(S$6, 'Inputs - Allowed'!$B$6:$AY$6, 0)),0)))</f>
        <v>0</v>
      </c>
      <c r="U36" s="116" cm="1">
        <f t="array" ref="U36">IF($K36=0,0,_xlfn.IFS($K36 = "n",_xlfn.IFNA(INDEX('Inputs - Actual'!$B$8:$V$200, MATCH($A36, 'Inputs - Actual'!$A$8:$A$200, 0), MATCH(U$6, 'Inputs - Actual'!$B$6:$V$6, 0)) - INDEX('Inputs - Allowed'!$B$8:$AY$158, MATCH($A36, 'Inputs - Allowed'!$A$8:$A$158, 0), MATCH(U$6, 'Inputs - Allowed'!$B$6:$AY$6, 0)),0),$K36 = "y",_xlfn.IFNA(INDEX('Inputs - Actual'!$B$8:$V$200, MATCH($A36, 'Inputs - Actual'!$A$8:$A$200, 0), MATCH(U$6, 'Inputs - Actual'!$B$6:$V$6, 0)) -INDEX('Inputs - Allowed'!$B$8:$AY$158, MATCH($A36, 'Inputs - Allowed'!$A$8:$A$158, 0), MATCH(T$6, 'Inputs - Allowed'!$B$6:$AY$6, 0)),0)))</f>
        <v>0</v>
      </c>
      <c r="V36" s="116" cm="1">
        <f t="array" ref="V36">IF($K36=0,0,_xlfn.IFS($K36 = "n",_xlfn.IFNA(INDEX('Inputs - Actual'!$B$8:$V$200, MATCH($A36, 'Inputs - Actual'!$A$8:$A$200, 0), MATCH(V$6, 'Inputs - Actual'!$B$6:$V$6, 0)) - INDEX('Inputs - Allowed'!$B$8:$AY$158, MATCH($A36, 'Inputs - Allowed'!$A$8:$A$158, 0), MATCH(V$6, 'Inputs - Allowed'!$B$6:$AY$6, 0)),0),$K36 = "y",_xlfn.IFNA(INDEX('Inputs - Actual'!$B$8:$V$200, MATCH($A36, 'Inputs - Actual'!$A$8:$A$200, 0), MATCH(V$6, 'Inputs - Actual'!$B$6:$V$6, 0)) -INDEX('Inputs - Allowed'!$B$8:$AY$158, MATCH($A36, 'Inputs - Allowed'!$A$8:$A$158, 0), MATCH(U$6, 'Inputs - Allowed'!$B$6:$AY$6, 0)),0)))</f>
        <v>0</v>
      </c>
      <c r="W36" s="116" cm="1">
        <f t="array" ref="W36">IF($K36=0,0,_xlfn.IFS($K36 = "n",_xlfn.IFNA(INDEX('Inputs - Actual'!$B$8:$V$200, MATCH($A36, 'Inputs - Actual'!$A$8:$A$200, 0), MATCH(W$6, 'Inputs - Actual'!$B$6:$V$6, 0)) - INDEX('Inputs - Allowed'!$B$8:$AY$158, MATCH($A36, 'Inputs - Allowed'!$A$8:$A$158, 0), MATCH(W$6, 'Inputs - Allowed'!$B$6:$AY$6, 0)),0),$K36 = "y",_xlfn.IFNA(INDEX('Inputs - Actual'!$B$8:$V$200, MATCH($A36, 'Inputs - Actual'!$A$8:$A$200, 0), MATCH(W$6, 'Inputs - Actual'!$B$6:$V$6, 0)) -INDEX('Inputs - Allowed'!$B$8:$AY$158, MATCH($A36, 'Inputs - Allowed'!$A$8:$A$158, 0), MATCH(V$6, 'Inputs - Allowed'!$B$6:$AY$6, 0)),0)))</f>
        <v>0</v>
      </c>
      <c r="X36" s="116" cm="1">
        <f t="array" ref="X36">IF($K36=0,0,_xlfn.IFS($K36 = "n",_xlfn.IFNA(INDEX('Inputs - Actual'!$B$8:$V$200, MATCH($A36, 'Inputs - Actual'!$A$8:$A$200, 0), MATCH(X$6, 'Inputs - Actual'!$B$6:$V$6, 0)) - INDEX('Inputs - Allowed'!$B$8:$AY$158, MATCH($A36, 'Inputs - Allowed'!$A$8:$A$158, 0), MATCH(X$6, 'Inputs - Allowed'!$B$6:$AY$6, 0)),0),$K36 = "y",_xlfn.IFNA(INDEX('Inputs - Actual'!$B$8:$V$200, MATCH($A36, 'Inputs - Actual'!$A$8:$A$200, 0), MATCH(X$6, 'Inputs - Actual'!$B$6:$V$6, 0)) -INDEX('Inputs - Allowed'!$B$8:$AY$158, MATCH($A36, 'Inputs - Allowed'!$A$8:$A$158, 0), MATCH(W$6, 'Inputs - Allowed'!$B$6:$AY$6, 0)),0)))</f>
        <v>0</v>
      </c>
      <c r="Y36" s="76"/>
      <c r="Z36" s="76"/>
      <c r="AA36" s="116">
        <f t="shared" si="1"/>
        <v>0</v>
      </c>
      <c r="AB36" s="116">
        <f t="shared" si="2"/>
        <v>0</v>
      </c>
      <c r="AC36" s="116">
        <f t="shared" si="9"/>
        <v>0</v>
      </c>
      <c r="AD36" s="116">
        <f t="shared" si="3"/>
        <v>0</v>
      </c>
      <c r="AE36" s="116">
        <f t="shared" si="10"/>
        <v>0</v>
      </c>
      <c r="AF36" s="116">
        <f t="shared" si="4"/>
        <v>0</v>
      </c>
      <c r="AG36" s="116">
        <f t="shared" si="5"/>
        <v>0</v>
      </c>
      <c r="AH36" s="116">
        <f t="shared" si="6"/>
        <v>0</v>
      </c>
      <c r="AI36" s="116">
        <f t="shared" si="7"/>
        <v>0</v>
      </c>
      <c r="AJ36" s="116">
        <f t="shared" si="8"/>
        <v>0</v>
      </c>
      <c r="AK36" s="116">
        <f t="shared" si="11"/>
        <v>0</v>
      </c>
    </row>
    <row r="37" spans="1:37">
      <c r="A37" s="6"/>
      <c r="B37" s="36"/>
      <c r="C37" s="36"/>
      <c r="D37" s="36"/>
      <c r="E37" s="36">
        <f>_xlfn.IFNA(INDEX('Inputs - Allowed'!$B$8:$AY$158,MATCH($A37,'Inputs - Allowed'!$A$8:$A$158,0),MATCH('TI - Underperformance'!E$6,'Inputs - Allowed'!$B$6:$AY$6,0)),0)</f>
        <v>0</v>
      </c>
      <c r="F37" s="36">
        <f>_xlfn.IFNA(INDEX('Inputs - Allowed'!$B$8:$AY$158,MATCH($A37,'Inputs - Allowed'!$A$8:$A$158,0),MATCH('TI - Underperformance'!F$6,'Inputs - Allowed'!$B$6:$AY$6,0)),0)</f>
        <v>0</v>
      </c>
      <c r="G37" s="36">
        <f>_xlfn.IFNA(INDEX('Inputs - Allowed'!$B$8:$AY$158,MATCH($A37,'Inputs - Allowed'!$A$8:$A$158,0),MATCH('TI - Underperformance'!G$6,'Inputs - Allowed'!$B$6:$AY$6,0)),0)</f>
        <v>0</v>
      </c>
      <c r="H37" s="36">
        <f>_xlfn.IFNA(INDEX('Inputs - Allowed'!$B$8:$AY$158,MATCH($A37,'Inputs - Allowed'!$A$8:$A$158,0),MATCH('TI - Underperformance'!H$6,'Inputs - Allowed'!$B$6:$AY$6,0)),0)</f>
        <v>0</v>
      </c>
      <c r="I37" s="36">
        <f>_xlfn.IFNA(INDEX('Inputs - Allowed'!$B$8:$AY$158,MATCH($A37,'Inputs - Allowed'!$A$8:$A$158,0),MATCH('TI - Underperformance'!I$6,'Inputs - Allowed'!$B$6:$AY$6,0)),0)</f>
        <v>0</v>
      </c>
      <c r="J37" s="36">
        <f>_xlfn.IFNA(INDEX('Inputs - Allowed'!$B$8:$AY$158,MATCH($A37,'Inputs - Allowed'!$A$8:$A$158,0),MATCH('TI - Underperformance'!J$6,'Inputs - Allowed'!$B$6:$AY$6,0)),0)</f>
        <v>0</v>
      </c>
      <c r="K37" s="36">
        <f>_xlfn.IFNA(INDEX('Inputs - Allowed'!$B$8:$AY$158,MATCH($A37,'Inputs - Allowed'!$A$8:$A$158,0),MATCH('TI - Underperformance'!K$6,'Inputs - Allowed'!$B$6:$AY$6,0)),0)</f>
        <v>0</v>
      </c>
      <c r="L37" s="36">
        <f>_xlfn.IFNA(INDEX('Inputs - Allowed'!$B$8:$AY$158,MATCH($A37,'Inputs - Allowed'!$A$8:$A$158,0),MATCH('TI - Underperformance'!L$6,'Inputs - Allowed'!$B$6:$AY$6,0)),0)</f>
        <v>0</v>
      </c>
      <c r="M37" s="76"/>
      <c r="N37" s="76"/>
      <c r="O37" s="116" cm="1">
        <f t="array" ref="O37">IF($K37=0,0,_xlfn.IFS($K37 = "n",_xlfn.IFNA(INDEX('Inputs - Actual'!$B$8:$V$200, MATCH($A37, 'Inputs - Actual'!$A$8:$A$200, 0), MATCH(O$6, 'Inputs - Actual'!$B$6:$V$6, 0)) - INDEX('Inputs - Allowed'!$B$8:$AY$158, MATCH($A37, 'Inputs - Allowed'!$A$8:$A$158, 0), MATCH(O$6, 'Inputs - Allowed'!$B$6:$AY$6, 0)),0),$K37 = "y",_xlfn.IFNA(INDEX('Inputs - Actual'!$B$8:$V$200, MATCH($A37, 'Inputs - Actual'!$A$8:$A$200, 0), MATCH(O$6, 'Inputs - Actual'!$B$6:$V$6, 0)) -INDEX('Inputs - Allowed'!$B$8:$AY$158, MATCH($A37, 'Inputs - Allowed'!$A$8:$A$158, 0), MATCH(N$6, 'Inputs - Allowed'!$B$6:$AY$6, 0)),0)))</f>
        <v>0</v>
      </c>
      <c r="P37" s="116" cm="1">
        <f t="array" ref="P37">IF($K37=0,0,_xlfn.IFS($K37 = "n",_xlfn.IFNA(INDEX('Inputs - Actual'!$B$8:$V$200, MATCH($A37, 'Inputs - Actual'!$A$8:$A$200, 0), MATCH(P$6, 'Inputs - Actual'!$B$6:$V$6, 0)) - INDEX('Inputs - Allowed'!$B$8:$AY$158, MATCH($A37, 'Inputs - Allowed'!$A$8:$A$158, 0), MATCH(P$6, 'Inputs - Allowed'!$B$6:$AY$6, 0)),0),$K37 = "y",_xlfn.IFNA(INDEX('Inputs - Actual'!$B$8:$V$200, MATCH($A37, 'Inputs - Actual'!$A$8:$A$200, 0), MATCH(P$6, 'Inputs - Actual'!$B$6:$V$6, 0)) -INDEX('Inputs - Allowed'!$B$8:$AY$158, MATCH($A37, 'Inputs - Allowed'!$A$8:$A$158, 0), MATCH(O$6, 'Inputs - Allowed'!$B$6:$AY$6, 0)),0)))</f>
        <v>0</v>
      </c>
      <c r="Q37" s="116" cm="1">
        <f t="array" ref="Q37">IF($K37=0,0,_xlfn.IFS($K37 = "n",_xlfn.IFNA(INDEX('Inputs - Actual'!$B$8:$V$200, MATCH($A37, 'Inputs - Actual'!$A$8:$A$200, 0), MATCH(Q$6, 'Inputs - Actual'!$B$6:$V$6, 0)) - INDEX('Inputs - Allowed'!$B$8:$AY$158, MATCH($A37, 'Inputs - Allowed'!$A$8:$A$158, 0), MATCH(Q$6, 'Inputs - Allowed'!$B$6:$AY$6, 0)),0),$K37 = "y",_xlfn.IFNA(INDEX('Inputs - Actual'!$B$8:$V$200, MATCH($A37, 'Inputs - Actual'!$A$8:$A$200, 0), MATCH(Q$6, 'Inputs - Actual'!$B$6:$V$6, 0)) -INDEX('Inputs - Allowed'!$B$8:$AY$158, MATCH($A37, 'Inputs - Allowed'!$A$8:$A$158, 0), MATCH(P$6, 'Inputs - Allowed'!$B$6:$AY$6, 0)),0)))</f>
        <v>0</v>
      </c>
      <c r="R37" s="116" cm="1">
        <f t="array" ref="R37">IF($K37=0,0,_xlfn.IFS($K37 = "n",_xlfn.IFNA(INDEX('Inputs - Actual'!$B$8:$V$200, MATCH($A37, 'Inputs - Actual'!$A$8:$A$200, 0), MATCH(R$6, 'Inputs - Actual'!$B$6:$V$6, 0)) - INDEX('Inputs - Allowed'!$B$8:$AY$158, MATCH($A37, 'Inputs - Allowed'!$A$8:$A$158, 0), MATCH(R$6, 'Inputs - Allowed'!$B$6:$AY$6, 0)),0),$K37 = "y",_xlfn.IFNA(INDEX('Inputs - Actual'!$B$8:$V$200, MATCH($A37, 'Inputs - Actual'!$A$8:$A$200, 0), MATCH(R$6, 'Inputs - Actual'!$B$6:$V$6, 0)) -INDEX('Inputs - Allowed'!$B$8:$AY$158, MATCH($A37, 'Inputs - Allowed'!$A$8:$A$158, 0), MATCH(Q$6, 'Inputs - Allowed'!$B$6:$AY$6, 0)),0)))</f>
        <v>0</v>
      </c>
      <c r="S37" s="116" cm="1">
        <f t="array" ref="S37">IF($K37=0,0,_xlfn.IFS($K37 = "n",_xlfn.IFNA(INDEX('Inputs - Actual'!$B$8:$V$200, MATCH($A37, 'Inputs - Actual'!$A$8:$A$200, 0), MATCH(S$6, 'Inputs - Actual'!$B$6:$V$6, 0)) - INDEX('Inputs - Allowed'!$B$8:$AY$158, MATCH($A37, 'Inputs - Allowed'!$A$8:$A$158, 0), MATCH(S$6, 'Inputs - Allowed'!$B$6:$AY$6, 0)),0),$K37 = "y",_xlfn.IFNA(INDEX('Inputs - Actual'!$B$8:$V$200, MATCH($A37, 'Inputs - Actual'!$A$8:$A$200, 0), MATCH(S$6, 'Inputs - Actual'!$B$6:$V$6, 0)) -INDEX('Inputs - Allowed'!$B$8:$AY$158, MATCH($A37, 'Inputs - Allowed'!$A$8:$A$158, 0), MATCH(R$6, 'Inputs - Allowed'!$B$6:$AY$6, 0)),0)))</f>
        <v>0</v>
      </c>
      <c r="T37" s="116" cm="1">
        <f t="array" ref="T37">IF($K37=0,0,_xlfn.IFS($K37 = "n",_xlfn.IFNA(INDEX('Inputs - Actual'!$B$8:$V$200, MATCH($A37, 'Inputs - Actual'!$A$8:$A$200, 0), MATCH(T$6, 'Inputs - Actual'!$B$6:$V$6, 0)) - INDEX('Inputs - Allowed'!$B$8:$AY$158, MATCH($A37, 'Inputs - Allowed'!$A$8:$A$158, 0), MATCH(T$6, 'Inputs - Allowed'!$B$6:$AY$6, 0)),0),$K37 = "y",_xlfn.IFNA(INDEX('Inputs - Actual'!$B$8:$V$200, MATCH($A37, 'Inputs - Actual'!$A$8:$A$200, 0), MATCH(T$6, 'Inputs - Actual'!$B$6:$V$6, 0)) -INDEX('Inputs - Allowed'!$B$8:$AY$158, MATCH($A37, 'Inputs - Allowed'!$A$8:$A$158, 0), MATCH(S$6, 'Inputs - Allowed'!$B$6:$AY$6, 0)),0)))</f>
        <v>0</v>
      </c>
      <c r="U37" s="116" cm="1">
        <f t="array" ref="U37">IF($K37=0,0,_xlfn.IFS($K37 = "n",_xlfn.IFNA(INDEX('Inputs - Actual'!$B$8:$V$200, MATCH($A37, 'Inputs - Actual'!$A$8:$A$200, 0), MATCH(U$6, 'Inputs - Actual'!$B$6:$V$6, 0)) - INDEX('Inputs - Allowed'!$B$8:$AY$158, MATCH($A37, 'Inputs - Allowed'!$A$8:$A$158, 0), MATCH(U$6, 'Inputs - Allowed'!$B$6:$AY$6, 0)),0),$K37 = "y",_xlfn.IFNA(INDEX('Inputs - Actual'!$B$8:$V$200, MATCH($A37, 'Inputs - Actual'!$A$8:$A$200, 0), MATCH(U$6, 'Inputs - Actual'!$B$6:$V$6, 0)) -INDEX('Inputs - Allowed'!$B$8:$AY$158, MATCH($A37, 'Inputs - Allowed'!$A$8:$A$158, 0), MATCH(T$6, 'Inputs - Allowed'!$B$6:$AY$6, 0)),0)))</f>
        <v>0</v>
      </c>
      <c r="V37" s="116" cm="1">
        <f t="array" ref="V37">IF($K37=0,0,_xlfn.IFS($K37 = "n",_xlfn.IFNA(INDEX('Inputs - Actual'!$B$8:$V$200, MATCH($A37, 'Inputs - Actual'!$A$8:$A$200, 0), MATCH(V$6, 'Inputs - Actual'!$B$6:$V$6, 0)) - INDEX('Inputs - Allowed'!$B$8:$AY$158, MATCH($A37, 'Inputs - Allowed'!$A$8:$A$158, 0), MATCH(V$6, 'Inputs - Allowed'!$B$6:$AY$6, 0)),0),$K37 = "y",_xlfn.IFNA(INDEX('Inputs - Actual'!$B$8:$V$200, MATCH($A37, 'Inputs - Actual'!$A$8:$A$200, 0), MATCH(V$6, 'Inputs - Actual'!$B$6:$V$6, 0)) -INDEX('Inputs - Allowed'!$B$8:$AY$158, MATCH($A37, 'Inputs - Allowed'!$A$8:$A$158, 0), MATCH(U$6, 'Inputs - Allowed'!$B$6:$AY$6, 0)),0)))</f>
        <v>0</v>
      </c>
      <c r="W37" s="116" cm="1">
        <f t="array" ref="W37">IF($K37=0,0,_xlfn.IFS($K37 = "n",_xlfn.IFNA(INDEX('Inputs - Actual'!$B$8:$V$200, MATCH($A37, 'Inputs - Actual'!$A$8:$A$200, 0), MATCH(W$6, 'Inputs - Actual'!$B$6:$V$6, 0)) - INDEX('Inputs - Allowed'!$B$8:$AY$158, MATCH($A37, 'Inputs - Allowed'!$A$8:$A$158, 0), MATCH(W$6, 'Inputs - Allowed'!$B$6:$AY$6, 0)),0),$K37 = "y",_xlfn.IFNA(INDEX('Inputs - Actual'!$B$8:$V$200, MATCH($A37, 'Inputs - Actual'!$A$8:$A$200, 0), MATCH(W$6, 'Inputs - Actual'!$B$6:$V$6, 0)) -INDEX('Inputs - Allowed'!$B$8:$AY$158, MATCH($A37, 'Inputs - Allowed'!$A$8:$A$158, 0), MATCH(V$6, 'Inputs - Allowed'!$B$6:$AY$6, 0)),0)))</f>
        <v>0</v>
      </c>
      <c r="X37" s="116" cm="1">
        <f t="array" ref="X37">IF($K37=0,0,_xlfn.IFS($K37 = "n",_xlfn.IFNA(INDEX('Inputs - Actual'!$B$8:$V$200, MATCH($A37, 'Inputs - Actual'!$A$8:$A$200, 0), MATCH(X$6, 'Inputs - Actual'!$B$6:$V$6, 0)) - INDEX('Inputs - Allowed'!$B$8:$AY$158, MATCH($A37, 'Inputs - Allowed'!$A$8:$A$158, 0), MATCH(X$6, 'Inputs - Allowed'!$B$6:$AY$6, 0)),0),$K37 = "y",_xlfn.IFNA(INDEX('Inputs - Actual'!$B$8:$V$200, MATCH($A37, 'Inputs - Actual'!$A$8:$A$200, 0), MATCH(X$6, 'Inputs - Actual'!$B$6:$V$6, 0)) -INDEX('Inputs - Allowed'!$B$8:$AY$158, MATCH($A37, 'Inputs - Allowed'!$A$8:$A$158, 0), MATCH(W$6, 'Inputs - Allowed'!$B$6:$AY$6, 0)),0)))</f>
        <v>0</v>
      </c>
      <c r="Y37" s="76"/>
      <c r="Z37" s="76"/>
      <c r="AA37" s="116">
        <f t="shared" si="1"/>
        <v>0</v>
      </c>
      <c r="AB37" s="116">
        <f t="shared" si="2"/>
        <v>0</v>
      </c>
      <c r="AC37" s="116">
        <f t="shared" si="9"/>
        <v>0</v>
      </c>
      <c r="AD37" s="116">
        <f t="shared" si="3"/>
        <v>0</v>
      </c>
      <c r="AE37" s="116">
        <f t="shared" si="10"/>
        <v>0</v>
      </c>
      <c r="AF37" s="116">
        <f t="shared" si="4"/>
        <v>0</v>
      </c>
      <c r="AG37" s="116">
        <f t="shared" si="5"/>
        <v>0</v>
      </c>
      <c r="AH37" s="116">
        <f t="shared" si="6"/>
        <v>0</v>
      </c>
      <c r="AI37" s="116">
        <f t="shared" si="7"/>
        <v>0</v>
      </c>
      <c r="AJ37" s="116">
        <f t="shared" si="8"/>
        <v>0</v>
      </c>
      <c r="AK37" s="116">
        <f t="shared" si="11"/>
        <v>0</v>
      </c>
    </row>
    <row r="38" spans="1:37">
      <c r="A38" s="6"/>
      <c r="B38" s="36"/>
      <c r="C38" s="36"/>
      <c r="D38" s="36"/>
      <c r="E38" s="36">
        <f>_xlfn.IFNA(INDEX('Inputs - Allowed'!$B$8:$AY$158,MATCH($A38,'Inputs - Allowed'!$A$8:$A$158,0),MATCH('TI - Underperformance'!E$6,'Inputs - Allowed'!$B$6:$AY$6,0)),0)</f>
        <v>0</v>
      </c>
      <c r="F38" s="36">
        <f>_xlfn.IFNA(INDEX('Inputs - Allowed'!$B$8:$AY$158,MATCH($A38,'Inputs - Allowed'!$A$8:$A$158,0),MATCH('TI - Underperformance'!F$6,'Inputs - Allowed'!$B$6:$AY$6,0)),0)</f>
        <v>0</v>
      </c>
      <c r="G38" s="36">
        <f>_xlfn.IFNA(INDEX('Inputs - Allowed'!$B$8:$AY$158,MATCH($A38,'Inputs - Allowed'!$A$8:$A$158,0),MATCH('TI - Underperformance'!G$6,'Inputs - Allowed'!$B$6:$AY$6,0)),0)</f>
        <v>0</v>
      </c>
      <c r="H38" s="36">
        <f>_xlfn.IFNA(INDEX('Inputs - Allowed'!$B$8:$AY$158,MATCH($A38,'Inputs - Allowed'!$A$8:$A$158,0),MATCH('TI - Underperformance'!H$6,'Inputs - Allowed'!$B$6:$AY$6,0)),0)</f>
        <v>0</v>
      </c>
      <c r="I38" s="36">
        <f>_xlfn.IFNA(INDEX('Inputs - Allowed'!$B$8:$AY$158,MATCH($A38,'Inputs - Allowed'!$A$8:$A$158,0),MATCH('TI - Underperformance'!I$6,'Inputs - Allowed'!$B$6:$AY$6,0)),0)</f>
        <v>0</v>
      </c>
      <c r="J38" s="36">
        <f>_xlfn.IFNA(INDEX('Inputs - Allowed'!$B$8:$AY$158,MATCH($A38,'Inputs - Allowed'!$A$8:$A$158,0),MATCH('TI - Underperformance'!J$6,'Inputs - Allowed'!$B$6:$AY$6,0)),0)</f>
        <v>0</v>
      </c>
      <c r="K38" s="36">
        <f>_xlfn.IFNA(INDEX('Inputs - Allowed'!$B$8:$AY$158,MATCH($A38,'Inputs - Allowed'!$A$8:$A$158,0),MATCH('TI - Underperformance'!K$6,'Inputs - Allowed'!$B$6:$AY$6,0)),0)</f>
        <v>0</v>
      </c>
      <c r="L38" s="36">
        <f>_xlfn.IFNA(INDEX('Inputs - Allowed'!$B$8:$AY$158,MATCH($A38,'Inputs - Allowed'!$A$8:$A$158,0),MATCH('TI - Underperformance'!L$6,'Inputs - Allowed'!$B$6:$AY$6,0)),0)</f>
        <v>0</v>
      </c>
      <c r="M38" s="76"/>
      <c r="N38" s="76"/>
      <c r="O38" s="116" cm="1">
        <f t="array" ref="O38">IF($K38=0,0,_xlfn.IFS($K38 = "n",_xlfn.IFNA(INDEX('Inputs - Actual'!$B$8:$V$200, MATCH($A38, 'Inputs - Actual'!$A$8:$A$200, 0), MATCH(O$6, 'Inputs - Actual'!$B$6:$V$6, 0)) - INDEX('Inputs - Allowed'!$B$8:$AY$158, MATCH($A38, 'Inputs - Allowed'!$A$8:$A$158, 0), MATCH(O$6, 'Inputs - Allowed'!$B$6:$AY$6, 0)),0),$K38 = "y",_xlfn.IFNA(INDEX('Inputs - Actual'!$B$8:$V$200, MATCH($A38, 'Inputs - Actual'!$A$8:$A$200, 0), MATCH(O$6, 'Inputs - Actual'!$B$6:$V$6, 0)) -INDEX('Inputs - Allowed'!$B$8:$AY$158, MATCH($A38, 'Inputs - Allowed'!$A$8:$A$158, 0), MATCH(N$6, 'Inputs - Allowed'!$B$6:$AY$6, 0)),0)))</f>
        <v>0</v>
      </c>
      <c r="P38" s="116" cm="1">
        <f t="array" ref="P38">IF($K38=0,0,_xlfn.IFS($K38 = "n",_xlfn.IFNA(INDEX('Inputs - Actual'!$B$8:$V$200, MATCH($A38, 'Inputs - Actual'!$A$8:$A$200, 0), MATCH(P$6, 'Inputs - Actual'!$B$6:$V$6, 0)) - INDEX('Inputs - Allowed'!$B$8:$AY$158, MATCH($A38, 'Inputs - Allowed'!$A$8:$A$158, 0), MATCH(P$6, 'Inputs - Allowed'!$B$6:$AY$6, 0)),0),$K38 = "y",_xlfn.IFNA(INDEX('Inputs - Actual'!$B$8:$V$200, MATCH($A38, 'Inputs - Actual'!$A$8:$A$200, 0), MATCH(P$6, 'Inputs - Actual'!$B$6:$V$6, 0)) -INDEX('Inputs - Allowed'!$B$8:$AY$158, MATCH($A38, 'Inputs - Allowed'!$A$8:$A$158, 0), MATCH(O$6, 'Inputs - Allowed'!$B$6:$AY$6, 0)),0)))</f>
        <v>0</v>
      </c>
      <c r="Q38" s="116" cm="1">
        <f t="array" ref="Q38">IF($K38=0,0,_xlfn.IFS($K38 = "n",_xlfn.IFNA(INDEX('Inputs - Actual'!$B$8:$V$200, MATCH($A38, 'Inputs - Actual'!$A$8:$A$200, 0), MATCH(Q$6, 'Inputs - Actual'!$B$6:$V$6, 0)) - INDEX('Inputs - Allowed'!$B$8:$AY$158, MATCH($A38, 'Inputs - Allowed'!$A$8:$A$158, 0), MATCH(Q$6, 'Inputs - Allowed'!$B$6:$AY$6, 0)),0),$K38 = "y",_xlfn.IFNA(INDEX('Inputs - Actual'!$B$8:$V$200, MATCH($A38, 'Inputs - Actual'!$A$8:$A$200, 0), MATCH(Q$6, 'Inputs - Actual'!$B$6:$V$6, 0)) -INDEX('Inputs - Allowed'!$B$8:$AY$158, MATCH($A38, 'Inputs - Allowed'!$A$8:$A$158, 0), MATCH(P$6, 'Inputs - Allowed'!$B$6:$AY$6, 0)),0)))</f>
        <v>0</v>
      </c>
      <c r="R38" s="116" cm="1">
        <f t="array" ref="R38">IF($K38=0,0,_xlfn.IFS($K38 = "n",_xlfn.IFNA(INDEX('Inputs - Actual'!$B$8:$V$200, MATCH($A38, 'Inputs - Actual'!$A$8:$A$200, 0), MATCH(R$6, 'Inputs - Actual'!$B$6:$V$6, 0)) - INDEX('Inputs - Allowed'!$B$8:$AY$158, MATCH($A38, 'Inputs - Allowed'!$A$8:$A$158, 0), MATCH(R$6, 'Inputs - Allowed'!$B$6:$AY$6, 0)),0),$K38 = "y",_xlfn.IFNA(INDEX('Inputs - Actual'!$B$8:$V$200, MATCH($A38, 'Inputs - Actual'!$A$8:$A$200, 0), MATCH(R$6, 'Inputs - Actual'!$B$6:$V$6, 0)) -INDEX('Inputs - Allowed'!$B$8:$AY$158, MATCH($A38, 'Inputs - Allowed'!$A$8:$A$158, 0), MATCH(Q$6, 'Inputs - Allowed'!$B$6:$AY$6, 0)),0)))</f>
        <v>0</v>
      </c>
      <c r="S38" s="116" cm="1">
        <f t="array" ref="S38">IF($K38=0,0,_xlfn.IFS($K38 = "n",_xlfn.IFNA(INDEX('Inputs - Actual'!$B$8:$V$200, MATCH($A38, 'Inputs - Actual'!$A$8:$A$200, 0), MATCH(S$6, 'Inputs - Actual'!$B$6:$V$6, 0)) - INDEX('Inputs - Allowed'!$B$8:$AY$158, MATCH($A38, 'Inputs - Allowed'!$A$8:$A$158, 0), MATCH(S$6, 'Inputs - Allowed'!$B$6:$AY$6, 0)),0),$K38 = "y",_xlfn.IFNA(INDEX('Inputs - Actual'!$B$8:$V$200, MATCH($A38, 'Inputs - Actual'!$A$8:$A$200, 0), MATCH(S$6, 'Inputs - Actual'!$B$6:$V$6, 0)) -INDEX('Inputs - Allowed'!$B$8:$AY$158, MATCH($A38, 'Inputs - Allowed'!$A$8:$A$158, 0), MATCH(R$6, 'Inputs - Allowed'!$B$6:$AY$6, 0)),0)))</f>
        <v>0</v>
      </c>
      <c r="T38" s="116" cm="1">
        <f t="array" ref="T38">IF($K38=0,0,_xlfn.IFS($K38 = "n",_xlfn.IFNA(INDEX('Inputs - Actual'!$B$8:$V$200, MATCH($A38, 'Inputs - Actual'!$A$8:$A$200, 0), MATCH(T$6, 'Inputs - Actual'!$B$6:$V$6, 0)) - INDEX('Inputs - Allowed'!$B$8:$AY$158, MATCH($A38, 'Inputs - Allowed'!$A$8:$A$158, 0), MATCH(T$6, 'Inputs - Allowed'!$B$6:$AY$6, 0)),0),$K38 = "y",_xlfn.IFNA(INDEX('Inputs - Actual'!$B$8:$V$200, MATCH($A38, 'Inputs - Actual'!$A$8:$A$200, 0), MATCH(T$6, 'Inputs - Actual'!$B$6:$V$6, 0)) -INDEX('Inputs - Allowed'!$B$8:$AY$158, MATCH($A38, 'Inputs - Allowed'!$A$8:$A$158, 0), MATCH(S$6, 'Inputs - Allowed'!$B$6:$AY$6, 0)),0)))</f>
        <v>0</v>
      </c>
      <c r="U38" s="116" cm="1">
        <f t="array" ref="U38">IF($K38=0,0,_xlfn.IFS($K38 = "n",_xlfn.IFNA(INDEX('Inputs - Actual'!$B$8:$V$200, MATCH($A38, 'Inputs - Actual'!$A$8:$A$200, 0), MATCH(U$6, 'Inputs - Actual'!$B$6:$V$6, 0)) - INDEX('Inputs - Allowed'!$B$8:$AY$158, MATCH($A38, 'Inputs - Allowed'!$A$8:$A$158, 0), MATCH(U$6, 'Inputs - Allowed'!$B$6:$AY$6, 0)),0),$K38 = "y",_xlfn.IFNA(INDEX('Inputs - Actual'!$B$8:$V$200, MATCH($A38, 'Inputs - Actual'!$A$8:$A$200, 0), MATCH(U$6, 'Inputs - Actual'!$B$6:$V$6, 0)) -INDEX('Inputs - Allowed'!$B$8:$AY$158, MATCH($A38, 'Inputs - Allowed'!$A$8:$A$158, 0), MATCH(T$6, 'Inputs - Allowed'!$B$6:$AY$6, 0)),0)))</f>
        <v>0</v>
      </c>
      <c r="V38" s="116" cm="1">
        <f t="array" ref="V38">IF($K38=0,0,_xlfn.IFS($K38 = "n",_xlfn.IFNA(INDEX('Inputs - Actual'!$B$8:$V$200, MATCH($A38, 'Inputs - Actual'!$A$8:$A$200, 0), MATCH(V$6, 'Inputs - Actual'!$B$6:$V$6, 0)) - INDEX('Inputs - Allowed'!$B$8:$AY$158, MATCH($A38, 'Inputs - Allowed'!$A$8:$A$158, 0), MATCH(V$6, 'Inputs - Allowed'!$B$6:$AY$6, 0)),0),$K38 = "y",_xlfn.IFNA(INDEX('Inputs - Actual'!$B$8:$V$200, MATCH($A38, 'Inputs - Actual'!$A$8:$A$200, 0), MATCH(V$6, 'Inputs - Actual'!$B$6:$V$6, 0)) -INDEX('Inputs - Allowed'!$B$8:$AY$158, MATCH($A38, 'Inputs - Allowed'!$A$8:$A$158, 0), MATCH(U$6, 'Inputs - Allowed'!$B$6:$AY$6, 0)),0)))</f>
        <v>0</v>
      </c>
      <c r="W38" s="116" cm="1">
        <f t="array" ref="W38">IF($K38=0,0,_xlfn.IFS($K38 = "n",_xlfn.IFNA(INDEX('Inputs - Actual'!$B$8:$V$200, MATCH($A38, 'Inputs - Actual'!$A$8:$A$200, 0), MATCH(W$6, 'Inputs - Actual'!$B$6:$V$6, 0)) - INDEX('Inputs - Allowed'!$B$8:$AY$158, MATCH($A38, 'Inputs - Allowed'!$A$8:$A$158, 0), MATCH(W$6, 'Inputs - Allowed'!$B$6:$AY$6, 0)),0),$K38 = "y",_xlfn.IFNA(INDEX('Inputs - Actual'!$B$8:$V$200, MATCH($A38, 'Inputs - Actual'!$A$8:$A$200, 0), MATCH(W$6, 'Inputs - Actual'!$B$6:$V$6, 0)) -INDEX('Inputs - Allowed'!$B$8:$AY$158, MATCH($A38, 'Inputs - Allowed'!$A$8:$A$158, 0), MATCH(V$6, 'Inputs - Allowed'!$B$6:$AY$6, 0)),0)))</f>
        <v>0</v>
      </c>
      <c r="X38" s="116" cm="1">
        <f t="array" ref="X38">IF($K38=0,0,_xlfn.IFS($K38 = "n",_xlfn.IFNA(INDEX('Inputs - Actual'!$B$8:$V$200, MATCH($A38, 'Inputs - Actual'!$A$8:$A$200, 0), MATCH(X$6, 'Inputs - Actual'!$B$6:$V$6, 0)) - INDEX('Inputs - Allowed'!$B$8:$AY$158, MATCH($A38, 'Inputs - Allowed'!$A$8:$A$158, 0), MATCH(X$6, 'Inputs - Allowed'!$B$6:$AY$6, 0)),0),$K38 = "y",_xlfn.IFNA(INDEX('Inputs - Actual'!$B$8:$V$200, MATCH($A38, 'Inputs - Actual'!$A$8:$A$200, 0), MATCH(X$6, 'Inputs - Actual'!$B$6:$V$6, 0)) -INDEX('Inputs - Allowed'!$B$8:$AY$158, MATCH($A38, 'Inputs - Allowed'!$A$8:$A$158, 0), MATCH(W$6, 'Inputs - Allowed'!$B$6:$AY$6, 0)),0)))</f>
        <v>0</v>
      </c>
      <c r="Y38" s="76"/>
      <c r="Z38" s="76"/>
      <c r="AA38" s="116">
        <f t="shared" si="1"/>
        <v>0</v>
      </c>
      <c r="AB38" s="116">
        <f t="shared" si="2"/>
        <v>0</v>
      </c>
      <c r="AC38" s="116">
        <f t="shared" si="9"/>
        <v>0</v>
      </c>
      <c r="AD38" s="116">
        <f t="shared" si="3"/>
        <v>0</v>
      </c>
      <c r="AE38" s="116">
        <f t="shared" si="10"/>
        <v>0</v>
      </c>
      <c r="AF38" s="116">
        <f t="shared" si="4"/>
        <v>0</v>
      </c>
      <c r="AG38" s="116">
        <f t="shared" si="5"/>
        <v>0</v>
      </c>
      <c r="AH38" s="116">
        <f t="shared" si="6"/>
        <v>0</v>
      </c>
      <c r="AI38" s="116">
        <f t="shared" si="7"/>
        <v>0</v>
      </c>
      <c r="AJ38" s="116">
        <f t="shared" si="8"/>
        <v>0</v>
      </c>
      <c r="AK38" s="116">
        <f t="shared" si="11"/>
        <v>0</v>
      </c>
    </row>
    <row r="39" spans="1:37">
      <c r="A39" s="6"/>
      <c r="B39" s="36"/>
      <c r="C39" s="36"/>
      <c r="D39" s="36"/>
      <c r="E39" s="36">
        <f>_xlfn.IFNA(INDEX('Inputs - Allowed'!$B$8:$AY$158,MATCH($A39,'Inputs - Allowed'!$A$8:$A$158,0),MATCH('TI - Underperformance'!E$6,'Inputs - Allowed'!$B$6:$AY$6,0)),0)</f>
        <v>0</v>
      </c>
      <c r="F39" s="36">
        <f>_xlfn.IFNA(INDEX('Inputs - Allowed'!$B$8:$AY$158,MATCH($A39,'Inputs - Allowed'!$A$8:$A$158,0),MATCH('TI - Underperformance'!F$6,'Inputs - Allowed'!$B$6:$AY$6,0)),0)</f>
        <v>0</v>
      </c>
      <c r="G39" s="36">
        <f>_xlfn.IFNA(INDEX('Inputs - Allowed'!$B$8:$AY$158,MATCH($A39,'Inputs - Allowed'!$A$8:$A$158,0),MATCH('TI - Underperformance'!G$6,'Inputs - Allowed'!$B$6:$AY$6,0)),0)</f>
        <v>0</v>
      </c>
      <c r="H39" s="36">
        <f>_xlfn.IFNA(INDEX('Inputs - Allowed'!$B$8:$AY$158,MATCH($A39,'Inputs - Allowed'!$A$8:$A$158,0),MATCH('TI - Underperformance'!H$6,'Inputs - Allowed'!$B$6:$AY$6,0)),0)</f>
        <v>0</v>
      </c>
      <c r="I39" s="36">
        <f>_xlfn.IFNA(INDEX('Inputs - Allowed'!$B$8:$AY$158,MATCH($A39,'Inputs - Allowed'!$A$8:$A$158,0),MATCH('TI - Underperformance'!I$6,'Inputs - Allowed'!$B$6:$AY$6,0)),0)</f>
        <v>0</v>
      </c>
      <c r="J39" s="36">
        <f>_xlfn.IFNA(INDEX('Inputs - Allowed'!$B$8:$AY$158,MATCH($A39,'Inputs - Allowed'!$A$8:$A$158,0),MATCH('TI - Underperformance'!J$6,'Inputs - Allowed'!$B$6:$AY$6,0)),0)</f>
        <v>0</v>
      </c>
      <c r="K39" s="36">
        <f>_xlfn.IFNA(INDEX('Inputs - Allowed'!$B$8:$AY$158,MATCH($A39,'Inputs - Allowed'!$A$8:$A$158,0),MATCH('TI - Underperformance'!K$6,'Inputs - Allowed'!$B$6:$AY$6,0)),0)</f>
        <v>0</v>
      </c>
      <c r="L39" s="36">
        <f>_xlfn.IFNA(INDEX('Inputs - Allowed'!$B$8:$AY$158,MATCH($A39,'Inputs - Allowed'!$A$8:$A$158,0),MATCH('TI - Underperformance'!L$6,'Inputs - Allowed'!$B$6:$AY$6,0)),0)</f>
        <v>0</v>
      </c>
      <c r="M39" s="76"/>
      <c r="N39" s="76"/>
      <c r="O39" s="116" cm="1">
        <f t="array" ref="O39">IF($K39=0,0,_xlfn.IFS($K39 = "n",_xlfn.IFNA(INDEX('Inputs - Actual'!$B$8:$V$200, MATCH($A39, 'Inputs - Actual'!$A$8:$A$200, 0), MATCH(O$6, 'Inputs - Actual'!$B$6:$V$6, 0)) - INDEX('Inputs - Allowed'!$B$8:$AY$158, MATCH($A39, 'Inputs - Allowed'!$A$8:$A$158, 0), MATCH(O$6, 'Inputs - Allowed'!$B$6:$AY$6, 0)),0),$K39 = "y",_xlfn.IFNA(INDEX('Inputs - Actual'!$B$8:$V$200, MATCH($A39, 'Inputs - Actual'!$A$8:$A$200, 0), MATCH(O$6, 'Inputs - Actual'!$B$6:$V$6, 0)) -INDEX('Inputs - Allowed'!$B$8:$AY$158, MATCH($A39, 'Inputs - Allowed'!$A$8:$A$158, 0), MATCH(N$6, 'Inputs - Allowed'!$B$6:$AY$6, 0)),0)))</f>
        <v>0</v>
      </c>
      <c r="P39" s="116" cm="1">
        <f t="array" ref="P39">IF($K39=0,0,_xlfn.IFS($K39 = "n",_xlfn.IFNA(INDEX('Inputs - Actual'!$B$8:$V$200, MATCH($A39, 'Inputs - Actual'!$A$8:$A$200, 0), MATCH(P$6, 'Inputs - Actual'!$B$6:$V$6, 0)) - INDEX('Inputs - Allowed'!$B$8:$AY$158, MATCH($A39, 'Inputs - Allowed'!$A$8:$A$158, 0), MATCH(P$6, 'Inputs - Allowed'!$B$6:$AY$6, 0)),0),$K39 = "y",_xlfn.IFNA(INDEX('Inputs - Actual'!$B$8:$V$200, MATCH($A39, 'Inputs - Actual'!$A$8:$A$200, 0), MATCH(P$6, 'Inputs - Actual'!$B$6:$V$6, 0)) -INDEX('Inputs - Allowed'!$B$8:$AY$158, MATCH($A39, 'Inputs - Allowed'!$A$8:$A$158, 0), MATCH(O$6, 'Inputs - Allowed'!$B$6:$AY$6, 0)),0)))</f>
        <v>0</v>
      </c>
      <c r="Q39" s="116" cm="1">
        <f t="array" ref="Q39">IF($K39=0,0,_xlfn.IFS($K39 = "n",_xlfn.IFNA(INDEX('Inputs - Actual'!$B$8:$V$200, MATCH($A39, 'Inputs - Actual'!$A$8:$A$200, 0), MATCH(Q$6, 'Inputs - Actual'!$B$6:$V$6, 0)) - INDEX('Inputs - Allowed'!$B$8:$AY$158, MATCH($A39, 'Inputs - Allowed'!$A$8:$A$158, 0), MATCH(Q$6, 'Inputs - Allowed'!$B$6:$AY$6, 0)),0),$K39 = "y",_xlfn.IFNA(INDEX('Inputs - Actual'!$B$8:$V$200, MATCH($A39, 'Inputs - Actual'!$A$8:$A$200, 0), MATCH(Q$6, 'Inputs - Actual'!$B$6:$V$6, 0)) -INDEX('Inputs - Allowed'!$B$8:$AY$158, MATCH($A39, 'Inputs - Allowed'!$A$8:$A$158, 0), MATCH(P$6, 'Inputs - Allowed'!$B$6:$AY$6, 0)),0)))</f>
        <v>0</v>
      </c>
      <c r="R39" s="116" cm="1">
        <f t="array" ref="R39">IF($K39=0,0,_xlfn.IFS($K39 = "n",_xlfn.IFNA(INDEX('Inputs - Actual'!$B$8:$V$200, MATCH($A39, 'Inputs - Actual'!$A$8:$A$200, 0), MATCH(R$6, 'Inputs - Actual'!$B$6:$V$6, 0)) - INDEX('Inputs - Allowed'!$B$8:$AY$158, MATCH($A39, 'Inputs - Allowed'!$A$8:$A$158, 0), MATCH(R$6, 'Inputs - Allowed'!$B$6:$AY$6, 0)),0),$K39 = "y",_xlfn.IFNA(INDEX('Inputs - Actual'!$B$8:$V$200, MATCH($A39, 'Inputs - Actual'!$A$8:$A$200, 0), MATCH(R$6, 'Inputs - Actual'!$B$6:$V$6, 0)) -INDEX('Inputs - Allowed'!$B$8:$AY$158, MATCH($A39, 'Inputs - Allowed'!$A$8:$A$158, 0), MATCH(Q$6, 'Inputs - Allowed'!$B$6:$AY$6, 0)),0)))</f>
        <v>0</v>
      </c>
      <c r="S39" s="116" cm="1">
        <f t="array" ref="S39">IF($K39=0,0,_xlfn.IFS($K39 = "n",_xlfn.IFNA(INDEX('Inputs - Actual'!$B$8:$V$200, MATCH($A39, 'Inputs - Actual'!$A$8:$A$200, 0), MATCH(S$6, 'Inputs - Actual'!$B$6:$V$6, 0)) - INDEX('Inputs - Allowed'!$B$8:$AY$158, MATCH($A39, 'Inputs - Allowed'!$A$8:$A$158, 0), MATCH(S$6, 'Inputs - Allowed'!$B$6:$AY$6, 0)),0),$K39 = "y",_xlfn.IFNA(INDEX('Inputs - Actual'!$B$8:$V$200, MATCH($A39, 'Inputs - Actual'!$A$8:$A$200, 0), MATCH(S$6, 'Inputs - Actual'!$B$6:$V$6, 0)) -INDEX('Inputs - Allowed'!$B$8:$AY$158, MATCH($A39, 'Inputs - Allowed'!$A$8:$A$158, 0), MATCH(R$6, 'Inputs - Allowed'!$B$6:$AY$6, 0)),0)))</f>
        <v>0</v>
      </c>
      <c r="T39" s="116" cm="1">
        <f t="array" ref="T39">IF($K39=0,0,_xlfn.IFS($K39 = "n",_xlfn.IFNA(INDEX('Inputs - Actual'!$B$8:$V$200, MATCH($A39, 'Inputs - Actual'!$A$8:$A$200, 0), MATCH(T$6, 'Inputs - Actual'!$B$6:$V$6, 0)) - INDEX('Inputs - Allowed'!$B$8:$AY$158, MATCH($A39, 'Inputs - Allowed'!$A$8:$A$158, 0), MATCH(T$6, 'Inputs - Allowed'!$B$6:$AY$6, 0)),0),$K39 = "y",_xlfn.IFNA(INDEX('Inputs - Actual'!$B$8:$V$200, MATCH($A39, 'Inputs - Actual'!$A$8:$A$200, 0), MATCH(T$6, 'Inputs - Actual'!$B$6:$V$6, 0)) -INDEX('Inputs - Allowed'!$B$8:$AY$158, MATCH($A39, 'Inputs - Allowed'!$A$8:$A$158, 0), MATCH(S$6, 'Inputs - Allowed'!$B$6:$AY$6, 0)),0)))</f>
        <v>0</v>
      </c>
      <c r="U39" s="116" cm="1">
        <f t="array" ref="U39">IF($K39=0,0,_xlfn.IFS($K39 = "n",_xlfn.IFNA(INDEX('Inputs - Actual'!$B$8:$V$200, MATCH($A39, 'Inputs - Actual'!$A$8:$A$200, 0), MATCH(U$6, 'Inputs - Actual'!$B$6:$V$6, 0)) - INDEX('Inputs - Allowed'!$B$8:$AY$158, MATCH($A39, 'Inputs - Allowed'!$A$8:$A$158, 0), MATCH(U$6, 'Inputs - Allowed'!$B$6:$AY$6, 0)),0),$K39 = "y",_xlfn.IFNA(INDEX('Inputs - Actual'!$B$8:$V$200, MATCH($A39, 'Inputs - Actual'!$A$8:$A$200, 0), MATCH(U$6, 'Inputs - Actual'!$B$6:$V$6, 0)) -INDEX('Inputs - Allowed'!$B$8:$AY$158, MATCH($A39, 'Inputs - Allowed'!$A$8:$A$158, 0), MATCH(T$6, 'Inputs - Allowed'!$B$6:$AY$6, 0)),0)))</f>
        <v>0</v>
      </c>
      <c r="V39" s="116" cm="1">
        <f t="array" ref="V39">IF($K39=0,0,_xlfn.IFS($K39 = "n",_xlfn.IFNA(INDEX('Inputs - Actual'!$B$8:$V$200, MATCH($A39, 'Inputs - Actual'!$A$8:$A$200, 0), MATCH(V$6, 'Inputs - Actual'!$B$6:$V$6, 0)) - INDEX('Inputs - Allowed'!$B$8:$AY$158, MATCH($A39, 'Inputs - Allowed'!$A$8:$A$158, 0), MATCH(V$6, 'Inputs - Allowed'!$B$6:$AY$6, 0)),0),$K39 = "y",_xlfn.IFNA(INDEX('Inputs - Actual'!$B$8:$V$200, MATCH($A39, 'Inputs - Actual'!$A$8:$A$200, 0), MATCH(V$6, 'Inputs - Actual'!$B$6:$V$6, 0)) -INDEX('Inputs - Allowed'!$B$8:$AY$158, MATCH($A39, 'Inputs - Allowed'!$A$8:$A$158, 0), MATCH(U$6, 'Inputs - Allowed'!$B$6:$AY$6, 0)),0)))</f>
        <v>0</v>
      </c>
      <c r="W39" s="116" cm="1">
        <f t="array" ref="W39">IF($K39=0,0,_xlfn.IFS($K39 = "n",_xlfn.IFNA(INDEX('Inputs - Actual'!$B$8:$V$200, MATCH($A39, 'Inputs - Actual'!$A$8:$A$200, 0), MATCH(W$6, 'Inputs - Actual'!$B$6:$V$6, 0)) - INDEX('Inputs - Allowed'!$B$8:$AY$158, MATCH($A39, 'Inputs - Allowed'!$A$8:$A$158, 0), MATCH(W$6, 'Inputs - Allowed'!$B$6:$AY$6, 0)),0),$K39 = "y",_xlfn.IFNA(INDEX('Inputs - Actual'!$B$8:$V$200, MATCH($A39, 'Inputs - Actual'!$A$8:$A$200, 0), MATCH(W$6, 'Inputs - Actual'!$B$6:$V$6, 0)) -INDEX('Inputs - Allowed'!$B$8:$AY$158, MATCH($A39, 'Inputs - Allowed'!$A$8:$A$158, 0), MATCH(V$6, 'Inputs - Allowed'!$B$6:$AY$6, 0)),0)))</f>
        <v>0</v>
      </c>
      <c r="X39" s="116" cm="1">
        <f t="array" ref="X39">IF($K39=0,0,_xlfn.IFS($K39 = "n",_xlfn.IFNA(INDEX('Inputs - Actual'!$B$8:$V$200, MATCH($A39, 'Inputs - Actual'!$A$8:$A$200, 0), MATCH(X$6, 'Inputs - Actual'!$B$6:$V$6, 0)) - INDEX('Inputs - Allowed'!$B$8:$AY$158, MATCH($A39, 'Inputs - Allowed'!$A$8:$A$158, 0), MATCH(X$6, 'Inputs - Allowed'!$B$6:$AY$6, 0)),0),$K39 = "y",_xlfn.IFNA(INDEX('Inputs - Actual'!$B$8:$V$200, MATCH($A39, 'Inputs - Actual'!$A$8:$A$200, 0), MATCH(X$6, 'Inputs - Actual'!$B$6:$V$6, 0)) -INDEX('Inputs - Allowed'!$B$8:$AY$158, MATCH($A39, 'Inputs - Allowed'!$A$8:$A$158, 0), MATCH(W$6, 'Inputs - Allowed'!$B$6:$AY$6, 0)),0)))</f>
        <v>0</v>
      </c>
      <c r="Y39" s="76"/>
      <c r="Z39" s="76"/>
      <c r="AA39" s="116">
        <f t="shared" si="1"/>
        <v>0</v>
      </c>
      <c r="AB39" s="116">
        <f t="shared" si="2"/>
        <v>0</v>
      </c>
      <c r="AC39" s="116">
        <f t="shared" si="9"/>
        <v>0</v>
      </c>
      <c r="AD39" s="116">
        <f t="shared" si="3"/>
        <v>0</v>
      </c>
      <c r="AE39" s="116">
        <f t="shared" si="10"/>
        <v>0</v>
      </c>
      <c r="AF39" s="116">
        <f t="shared" si="4"/>
        <v>0</v>
      </c>
      <c r="AG39" s="116">
        <f t="shared" si="5"/>
        <v>0</v>
      </c>
      <c r="AH39" s="116">
        <f t="shared" si="6"/>
        <v>0</v>
      </c>
      <c r="AI39" s="116">
        <f t="shared" si="7"/>
        <v>0</v>
      </c>
      <c r="AJ39" s="116">
        <f t="shared" si="8"/>
        <v>0</v>
      </c>
      <c r="AK39" s="116">
        <f t="shared" si="11"/>
        <v>0</v>
      </c>
    </row>
    <row r="40" spans="1:37">
      <c r="A40" s="6"/>
      <c r="B40" s="36"/>
      <c r="C40" s="36"/>
      <c r="D40" s="36"/>
      <c r="E40" s="36">
        <f>_xlfn.IFNA(INDEX('Inputs - Allowed'!$B$8:$AY$158,MATCH($A40,'Inputs - Allowed'!$A$8:$A$158,0),MATCH('TI - Underperformance'!E$6,'Inputs - Allowed'!$B$6:$AY$6,0)),0)</f>
        <v>0</v>
      </c>
      <c r="F40" s="36">
        <f>_xlfn.IFNA(INDEX('Inputs - Allowed'!$B$8:$AY$158,MATCH($A40,'Inputs - Allowed'!$A$8:$A$158,0),MATCH('TI - Underperformance'!F$6,'Inputs - Allowed'!$B$6:$AY$6,0)),0)</f>
        <v>0</v>
      </c>
      <c r="G40" s="36">
        <f>_xlfn.IFNA(INDEX('Inputs - Allowed'!$B$8:$AY$158,MATCH($A40,'Inputs - Allowed'!$A$8:$A$158,0),MATCH('TI - Underperformance'!G$6,'Inputs - Allowed'!$B$6:$AY$6,0)),0)</f>
        <v>0</v>
      </c>
      <c r="H40" s="36">
        <f>_xlfn.IFNA(INDEX('Inputs - Allowed'!$B$8:$AY$158,MATCH($A40,'Inputs - Allowed'!$A$8:$A$158,0),MATCH('TI - Underperformance'!H$6,'Inputs - Allowed'!$B$6:$AY$6,0)),0)</f>
        <v>0</v>
      </c>
      <c r="I40" s="36">
        <f>_xlfn.IFNA(INDEX('Inputs - Allowed'!$B$8:$AY$158,MATCH($A40,'Inputs - Allowed'!$A$8:$A$158,0),MATCH('TI - Underperformance'!I$6,'Inputs - Allowed'!$B$6:$AY$6,0)),0)</f>
        <v>0</v>
      </c>
      <c r="J40" s="36">
        <f>_xlfn.IFNA(INDEX('Inputs - Allowed'!$B$8:$AY$158,MATCH($A40,'Inputs - Allowed'!$A$8:$A$158,0),MATCH('TI - Underperformance'!J$6,'Inputs - Allowed'!$B$6:$AY$6,0)),0)</f>
        <v>0</v>
      </c>
      <c r="K40" s="36">
        <f>_xlfn.IFNA(INDEX('Inputs - Allowed'!$B$8:$AY$158,MATCH($A40,'Inputs - Allowed'!$A$8:$A$158,0),MATCH('TI - Underperformance'!K$6,'Inputs - Allowed'!$B$6:$AY$6,0)),0)</f>
        <v>0</v>
      </c>
      <c r="L40" s="36">
        <f>_xlfn.IFNA(INDEX('Inputs - Allowed'!$B$8:$AY$158,MATCH($A40,'Inputs - Allowed'!$A$8:$A$158,0),MATCH('TI - Underperformance'!L$6,'Inputs - Allowed'!$B$6:$AY$6,0)),0)</f>
        <v>0</v>
      </c>
      <c r="M40" s="76"/>
      <c r="N40" s="76"/>
      <c r="O40" s="116" cm="1">
        <f t="array" ref="O40">IF($K40=0,0,_xlfn.IFS($K40 = "n",_xlfn.IFNA(INDEX('Inputs - Actual'!$B$8:$V$200, MATCH($A40, 'Inputs - Actual'!$A$8:$A$200, 0), MATCH(O$6, 'Inputs - Actual'!$B$6:$V$6, 0)) - INDEX('Inputs - Allowed'!$B$8:$AY$158, MATCH($A40, 'Inputs - Allowed'!$A$8:$A$158, 0), MATCH(O$6, 'Inputs - Allowed'!$B$6:$AY$6, 0)),0),$K40 = "y",_xlfn.IFNA(INDEX('Inputs - Actual'!$B$8:$V$200, MATCH($A40, 'Inputs - Actual'!$A$8:$A$200, 0), MATCH(O$6, 'Inputs - Actual'!$B$6:$V$6, 0)) -INDEX('Inputs - Allowed'!$B$8:$AY$158, MATCH($A40, 'Inputs - Allowed'!$A$8:$A$158, 0), MATCH(N$6, 'Inputs - Allowed'!$B$6:$AY$6, 0)),0)))</f>
        <v>0</v>
      </c>
      <c r="P40" s="116" cm="1">
        <f t="array" ref="P40">IF($K40=0,0,_xlfn.IFS($K40 = "n",_xlfn.IFNA(INDEX('Inputs - Actual'!$B$8:$V$200, MATCH($A40, 'Inputs - Actual'!$A$8:$A$200, 0), MATCH(P$6, 'Inputs - Actual'!$B$6:$V$6, 0)) - INDEX('Inputs - Allowed'!$B$8:$AY$158, MATCH($A40, 'Inputs - Allowed'!$A$8:$A$158, 0), MATCH(P$6, 'Inputs - Allowed'!$B$6:$AY$6, 0)),0),$K40 = "y",_xlfn.IFNA(INDEX('Inputs - Actual'!$B$8:$V$200, MATCH($A40, 'Inputs - Actual'!$A$8:$A$200, 0), MATCH(P$6, 'Inputs - Actual'!$B$6:$V$6, 0)) -INDEX('Inputs - Allowed'!$B$8:$AY$158, MATCH($A40, 'Inputs - Allowed'!$A$8:$A$158, 0), MATCH(O$6, 'Inputs - Allowed'!$B$6:$AY$6, 0)),0)))</f>
        <v>0</v>
      </c>
      <c r="Q40" s="116" cm="1">
        <f t="array" ref="Q40">IF($K40=0,0,_xlfn.IFS($K40 = "n",_xlfn.IFNA(INDEX('Inputs - Actual'!$B$8:$V$200, MATCH($A40, 'Inputs - Actual'!$A$8:$A$200, 0), MATCH(Q$6, 'Inputs - Actual'!$B$6:$V$6, 0)) - INDEX('Inputs - Allowed'!$B$8:$AY$158, MATCH($A40, 'Inputs - Allowed'!$A$8:$A$158, 0), MATCH(Q$6, 'Inputs - Allowed'!$B$6:$AY$6, 0)),0),$K40 = "y",_xlfn.IFNA(INDEX('Inputs - Actual'!$B$8:$V$200, MATCH($A40, 'Inputs - Actual'!$A$8:$A$200, 0), MATCH(Q$6, 'Inputs - Actual'!$B$6:$V$6, 0)) -INDEX('Inputs - Allowed'!$B$8:$AY$158, MATCH($A40, 'Inputs - Allowed'!$A$8:$A$158, 0), MATCH(P$6, 'Inputs - Allowed'!$B$6:$AY$6, 0)),0)))</f>
        <v>0</v>
      </c>
      <c r="R40" s="116" cm="1">
        <f t="array" ref="R40">IF($K40=0,0,_xlfn.IFS($K40 = "n",_xlfn.IFNA(INDEX('Inputs - Actual'!$B$8:$V$200, MATCH($A40, 'Inputs - Actual'!$A$8:$A$200, 0), MATCH(R$6, 'Inputs - Actual'!$B$6:$V$6, 0)) - INDEX('Inputs - Allowed'!$B$8:$AY$158, MATCH($A40, 'Inputs - Allowed'!$A$8:$A$158, 0), MATCH(R$6, 'Inputs - Allowed'!$B$6:$AY$6, 0)),0),$K40 = "y",_xlfn.IFNA(INDEX('Inputs - Actual'!$B$8:$V$200, MATCH($A40, 'Inputs - Actual'!$A$8:$A$200, 0), MATCH(R$6, 'Inputs - Actual'!$B$6:$V$6, 0)) -INDEX('Inputs - Allowed'!$B$8:$AY$158, MATCH($A40, 'Inputs - Allowed'!$A$8:$A$158, 0), MATCH(Q$6, 'Inputs - Allowed'!$B$6:$AY$6, 0)),0)))</f>
        <v>0</v>
      </c>
      <c r="S40" s="116" cm="1">
        <f t="array" ref="S40">IF($K40=0,0,_xlfn.IFS($K40 = "n",_xlfn.IFNA(INDEX('Inputs - Actual'!$B$8:$V$200, MATCH($A40, 'Inputs - Actual'!$A$8:$A$200, 0), MATCH(S$6, 'Inputs - Actual'!$B$6:$V$6, 0)) - INDEX('Inputs - Allowed'!$B$8:$AY$158, MATCH($A40, 'Inputs - Allowed'!$A$8:$A$158, 0), MATCH(S$6, 'Inputs - Allowed'!$B$6:$AY$6, 0)),0),$K40 = "y",_xlfn.IFNA(INDEX('Inputs - Actual'!$B$8:$V$200, MATCH($A40, 'Inputs - Actual'!$A$8:$A$200, 0), MATCH(S$6, 'Inputs - Actual'!$B$6:$V$6, 0)) -INDEX('Inputs - Allowed'!$B$8:$AY$158, MATCH($A40, 'Inputs - Allowed'!$A$8:$A$158, 0), MATCH(R$6, 'Inputs - Allowed'!$B$6:$AY$6, 0)),0)))</f>
        <v>0</v>
      </c>
      <c r="T40" s="116" cm="1">
        <f t="array" ref="T40">IF($K40=0,0,_xlfn.IFS($K40 = "n",_xlfn.IFNA(INDEX('Inputs - Actual'!$B$8:$V$200, MATCH($A40, 'Inputs - Actual'!$A$8:$A$200, 0), MATCH(T$6, 'Inputs - Actual'!$B$6:$V$6, 0)) - INDEX('Inputs - Allowed'!$B$8:$AY$158, MATCH($A40, 'Inputs - Allowed'!$A$8:$A$158, 0), MATCH(T$6, 'Inputs - Allowed'!$B$6:$AY$6, 0)),0),$K40 = "y",_xlfn.IFNA(INDEX('Inputs - Actual'!$B$8:$V$200, MATCH($A40, 'Inputs - Actual'!$A$8:$A$200, 0), MATCH(T$6, 'Inputs - Actual'!$B$6:$V$6, 0)) -INDEX('Inputs - Allowed'!$B$8:$AY$158, MATCH($A40, 'Inputs - Allowed'!$A$8:$A$158, 0), MATCH(S$6, 'Inputs - Allowed'!$B$6:$AY$6, 0)),0)))</f>
        <v>0</v>
      </c>
      <c r="U40" s="116" cm="1">
        <f t="array" ref="U40">IF($K40=0,0,_xlfn.IFS($K40 = "n",_xlfn.IFNA(INDEX('Inputs - Actual'!$B$8:$V$200, MATCH($A40, 'Inputs - Actual'!$A$8:$A$200, 0), MATCH(U$6, 'Inputs - Actual'!$B$6:$V$6, 0)) - INDEX('Inputs - Allowed'!$B$8:$AY$158, MATCH($A40, 'Inputs - Allowed'!$A$8:$A$158, 0), MATCH(U$6, 'Inputs - Allowed'!$B$6:$AY$6, 0)),0),$K40 = "y",_xlfn.IFNA(INDEX('Inputs - Actual'!$B$8:$V$200, MATCH($A40, 'Inputs - Actual'!$A$8:$A$200, 0), MATCH(U$6, 'Inputs - Actual'!$B$6:$V$6, 0)) -INDEX('Inputs - Allowed'!$B$8:$AY$158, MATCH($A40, 'Inputs - Allowed'!$A$8:$A$158, 0), MATCH(T$6, 'Inputs - Allowed'!$B$6:$AY$6, 0)),0)))</f>
        <v>0</v>
      </c>
      <c r="V40" s="116" cm="1">
        <f t="array" ref="V40">IF($K40=0,0,_xlfn.IFS($K40 = "n",_xlfn.IFNA(INDEX('Inputs - Actual'!$B$8:$V$200, MATCH($A40, 'Inputs - Actual'!$A$8:$A$200, 0), MATCH(V$6, 'Inputs - Actual'!$B$6:$V$6, 0)) - INDEX('Inputs - Allowed'!$B$8:$AY$158, MATCH($A40, 'Inputs - Allowed'!$A$8:$A$158, 0), MATCH(V$6, 'Inputs - Allowed'!$B$6:$AY$6, 0)),0),$K40 = "y",_xlfn.IFNA(INDEX('Inputs - Actual'!$B$8:$V$200, MATCH($A40, 'Inputs - Actual'!$A$8:$A$200, 0), MATCH(V$6, 'Inputs - Actual'!$B$6:$V$6, 0)) -INDEX('Inputs - Allowed'!$B$8:$AY$158, MATCH($A40, 'Inputs - Allowed'!$A$8:$A$158, 0), MATCH(U$6, 'Inputs - Allowed'!$B$6:$AY$6, 0)),0)))</f>
        <v>0</v>
      </c>
      <c r="W40" s="116" cm="1">
        <f t="array" ref="W40">IF($K40=0,0,_xlfn.IFS($K40 = "n",_xlfn.IFNA(INDEX('Inputs - Actual'!$B$8:$V$200, MATCH($A40, 'Inputs - Actual'!$A$8:$A$200, 0), MATCH(W$6, 'Inputs - Actual'!$B$6:$V$6, 0)) - INDEX('Inputs - Allowed'!$B$8:$AY$158, MATCH($A40, 'Inputs - Allowed'!$A$8:$A$158, 0), MATCH(W$6, 'Inputs - Allowed'!$B$6:$AY$6, 0)),0),$K40 = "y",_xlfn.IFNA(INDEX('Inputs - Actual'!$B$8:$V$200, MATCH($A40, 'Inputs - Actual'!$A$8:$A$200, 0), MATCH(W$6, 'Inputs - Actual'!$B$6:$V$6, 0)) -INDEX('Inputs - Allowed'!$B$8:$AY$158, MATCH($A40, 'Inputs - Allowed'!$A$8:$A$158, 0), MATCH(V$6, 'Inputs - Allowed'!$B$6:$AY$6, 0)),0)))</f>
        <v>0</v>
      </c>
      <c r="X40" s="116" cm="1">
        <f t="array" ref="X40">IF($K40=0,0,_xlfn.IFS($K40 = "n",_xlfn.IFNA(INDEX('Inputs - Actual'!$B$8:$V$200, MATCH($A40, 'Inputs - Actual'!$A$8:$A$200, 0), MATCH(X$6, 'Inputs - Actual'!$B$6:$V$6, 0)) - INDEX('Inputs - Allowed'!$B$8:$AY$158, MATCH($A40, 'Inputs - Allowed'!$A$8:$A$158, 0), MATCH(X$6, 'Inputs - Allowed'!$B$6:$AY$6, 0)),0),$K40 = "y",_xlfn.IFNA(INDEX('Inputs - Actual'!$B$8:$V$200, MATCH($A40, 'Inputs - Actual'!$A$8:$A$200, 0), MATCH(X$6, 'Inputs - Actual'!$B$6:$V$6, 0)) -INDEX('Inputs - Allowed'!$B$8:$AY$158, MATCH($A40, 'Inputs - Allowed'!$A$8:$A$158, 0), MATCH(W$6, 'Inputs - Allowed'!$B$6:$AY$6, 0)),0)))</f>
        <v>0</v>
      </c>
      <c r="Y40" s="76"/>
      <c r="Z40" s="76"/>
      <c r="AA40" s="116">
        <f t="shared" si="1"/>
        <v>0</v>
      </c>
      <c r="AB40" s="116">
        <f t="shared" si="2"/>
        <v>0</v>
      </c>
      <c r="AC40" s="116">
        <f t="shared" si="9"/>
        <v>0</v>
      </c>
      <c r="AD40" s="116">
        <f t="shared" si="3"/>
        <v>0</v>
      </c>
      <c r="AE40" s="116">
        <f t="shared" si="10"/>
        <v>0</v>
      </c>
      <c r="AF40" s="116">
        <f t="shared" si="4"/>
        <v>0</v>
      </c>
      <c r="AG40" s="116">
        <f t="shared" si="5"/>
        <v>0</v>
      </c>
      <c r="AH40" s="116">
        <f t="shared" si="6"/>
        <v>0</v>
      </c>
      <c r="AI40" s="116">
        <f t="shared" si="7"/>
        <v>0</v>
      </c>
      <c r="AJ40" s="116">
        <f t="shared" si="8"/>
        <v>0</v>
      </c>
      <c r="AK40" s="116">
        <f t="shared" ref="AK40:AK71" si="24">SUM(Y40:AJ40)</f>
        <v>0</v>
      </c>
    </row>
    <row r="41" spans="1:37">
      <c r="A41" s="6"/>
      <c r="B41" s="36"/>
      <c r="C41" s="36"/>
      <c r="D41" s="36"/>
      <c r="E41" s="36">
        <f>_xlfn.IFNA(INDEX('Inputs - Allowed'!$B$8:$AY$158,MATCH($A41,'Inputs - Allowed'!$A$8:$A$158,0),MATCH('TI - Underperformance'!E$6,'Inputs - Allowed'!$B$6:$AY$6,0)),0)</f>
        <v>0</v>
      </c>
      <c r="F41" s="36">
        <f>_xlfn.IFNA(INDEX('Inputs - Allowed'!$B$8:$AY$158,MATCH($A41,'Inputs - Allowed'!$A$8:$A$158,0),MATCH('TI - Underperformance'!F$6,'Inputs - Allowed'!$B$6:$AY$6,0)),0)</f>
        <v>0</v>
      </c>
      <c r="G41" s="36">
        <f>_xlfn.IFNA(INDEX('Inputs - Allowed'!$B$8:$AY$158,MATCH($A41,'Inputs - Allowed'!$A$8:$A$158,0),MATCH('TI - Underperformance'!G$6,'Inputs - Allowed'!$B$6:$AY$6,0)),0)</f>
        <v>0</v>
      </c>
      <c r="H41" s="36">
        <f>_xlfn.IFNA(INDEX('Inputs - Allowed'!$B$8:$AY$158,MATCH($A41,'Inputs - Allowed'!$A$8:$A$158,0),MATCH('TI - Underperformance'!H$6,'Inputs - Allowed'!$B$6:$AY$6,0)),0)</f>
        <v>0</v>
      </c>
      <c r="I41" s="36">
        <f>_xlfn.IFNA(INDEX('Inputs - Allowed'!$B$8:$AY$158,MATCH($A41,'Inputs - Allowed'!$A$8:$A$158,0),MATCH('TI - Underperformance'!I$6,'Inputs - Allowed'!$B$6:$AY$6,0)),0)</f>
        <v>0</v>
      </c>
      <c r="J41" s="36">
        <f>_xlfn.IFNA(INDEX('Inputs - Allowed'!$B$8:$AY$158,MATCH($A41,'Inputs - Allowed'!$A$8:$A$158,0),MATCH('TI - Underperformance'!J$6,'Inputs - Allowed'!$B$6:$AY$6,0)),0)</f>
        <v>0</v>
      </c>
      <c r="K41" s="36">
        <f>_xlfn.IFNA(INDEX('Inputs - Allowed'!$B$8:$AY$158,MATCH($A41,'Inputs - Allowed'!$A$8:$A$158,0),MATCH('TI - Underperformance'!K$6,'Inputs - Allowed'!$B$6:$AY$6,0)),0)</f>
        <v>0</v>
      </c>
      <c r="L41" s="36">
        <f>_xlfn.IFNA(INDEX('Inputs - Allowed'!$B$8:$AY$158,MATCH($A41,'Inputs - Allowed'!$A$8:$A$158,0),MATCH('TI - Underperformance'!L$6,'Inputs - Allowed'!$B$6:$AY$6,0)),0)</f>
        <v>0</v>
      </c>
      <c r="M41" s="76"/>
      <c r="N41" s="76"/>
      <c r="O41" s="116" cm="1">
        <f t="array" ref="O41">IF($K41=0,0,_xlfn.IFS($K41 = "n",_xlfn.IFNA(INDEX('Inputs - Actual'!$B$8:$V$200, MATCH($A41, 'Inputs - Actual'!$A$8:$A$200, 0), MATCH(O$6, 'Inputs - Actual'!$B$6:$V$6, 0)) - INDEX('Inputs - Allowed'!$B$8:$AY$158, MATCH($A41, 'Inputs - Allowed'!$A$8:$A$158, 0), MATCH(O$6, 'Inputs - Allowed'!$B$6:$AY$6, 0)),0),$K41 = "y",_xlfn.IFNA(INDEX('Inputs - Actual'!$B$8:$V$200, MATCH($A41, 'Inputs - Actual'!$A$8:$A$200, 0), MATCH(O$6, 'Inputs - Actual'!$B$6:$V$6, 0)) -INDEX('Inputs - Allowed'!$B$8:$AY$158, MATCH($A41, 'Inputs - Allowed'!$A$8:$A$158, 0), MATCH(N$6, 'Inputs - Allowed'!$B$6:$AY$6, 0)),0)))</f>
        <v>0</v>
      </c>
      <c r="P41" s="116" cm="1">
        <f t="array" ref="P41">IF($K41=0,0,_xlfn.IFS($K41 = "n",_xlfn.IFNA(INDEX('Inputs - Actual'!$B$8:$V$200, MATCH($A41, 'Inputs - Actual'!$A$8:$A$200, 0), MATCH(P$6, 'Inputs - Actual'!$B$6:$V$6, 0)) - INDEX('Inputs - Allowed'!$B$8:$AY$158, MATCH($A41, 'Inputs - Allowed'!$A$8:$A$158, 0), MATCH(P$6, 'Inputs - Allowed'!$B$6:$AY$6, 0)),0),$K41 = "y",_xlfn.IFNA(INDEX('Inputs - Actual'!$B$8:$V$200, MATCH($A41, 'Inputs - Actual'!$A$8:$A$200, 0), MATCH(P$6, 'Inputs - Actual'!$B$6:$V$6, 0)) -INDEX('Inputs - Allowed'!$B$8:$AY$158, MATCH($A41, 'Inputs - Allowed'!$A$8:$A$158, 0), MATCH(O$6, 'Inputs - Allowed'!$B$6:$AY$6, 0)),0)))</f>
        <v>0</v>
      </c>
      <c r="Q41" s="116" cm="1">
        <f t="array" ref="Q41">IF($K41=0,0,_xlfn.IFS($K41 = "n",_xlfn.IFNA(INDEX('Inputs - Actual'!$B$8:$V$200, MATCH($A41, 'Inputs - Actual'!$A$8:$A$200, 0), MATCH(Q$6, 'Inputs - Actual'!$B$6:$V$6, 0)) - INDEX('Inputs - Allowed'!$B$8:$AY$158, MATCH($A41, 'Inputs - Allowed'!$A$8:$A$158, 0), MATCH(Q$6, 'Inputs - Allowed'!$B$6:$AY$6, 0)),0),$K41 = "y",_xlfn.IFNA(INDEX('Inputs - Actual'!$B$8:$V$200, MATCH($A41, 'Inputs - Actual'!$A$8:$A$200, 0), MATCH(Q$6, 'Inputs - Actual'!$B$6:$V$6, 0)) -INDEX('Inputs - Allowed'!$B$8:$AY$158, MATCH($A41, 'Inputs - Allowed'!$A$8:$A$158, 0), MATCH(P$6, 'Inputs - Allowed'!$B$6:$AY$6, 0)),0)))</f>
        <v>0</v>
      </c>
      <c r="R41" s="116" cm="1">
        <f t="array" ref="R41">IF($K41=0,0,_xlfn.IFS($K41 = "n",_xlfn.IFNA(INDEX('Inputs - Actual'!$B$8:$V$200, MATCH($A41, 'Inputs - Actual'!$A$8:$A$200, 0), MATCH(R$6, 'Inputs - Actual'!$B$6:$V$6, 0)) - INDEX('Inputs - Allowed'!$B$8:$AY$158, MATCH($A41, 'Inputs - Allowed'!$A$8:$A$158, 0), MATCH(R$6, 'Inputs - Allowed'!$B$6:$AY$6, 0)),0),$K41 = "y",_xlfn.IFNA(INDEX('Inputs - Actual'!$B$8:$V$200, MATCH($A41, 'Inputs - Actual'!$A$8:$A$200, 0), MATCH(R$6, 'Inputs - Actual'!$B$6:$V$6, 0)) -INDEX('Inputs - Allowed'!$B$8:$AY$158, MATCH($A41, 'Inputs - Allowed'!$A$8:$A$158, 0), MATCH(Q$6, 'Inputs - Allowed'!$B$6:$AY$6, 0)),0)))</f>
        <v>0</v>
      </c>
      <c r="S41" s="116" cm="1">
        <f t="array" ref="S41">IF($K41=0,0,_xlfn.IFS($K41 = "n",_xlfn.IFNA(INDEX('Inputs - Actual'!$B$8:$V$200, MATCH($A41, 'Inputs - Actual'!$A$8:$A$200, 0), MATCH(S$6, 'Inputs - Actual'!$B$6:$V$6, 0)) - INDEX('Inputs - Allowed'!$B$8:$AY$158, MATCH($A41, 'Inputs - Allowed'!$A$8:$A$158, 0), MATCH(S$6, 'Inputs - Allowed'!$B$6:$AY$6, 0)),0),$K41 = "y",_xlfn.IFNA(INDEX('Inputs - Actual'!$B$8:$V$200, MATCH($A41, 'Inputs - Actual'!$A$8:$A$200, 0), MATCH(S$6, 'Inputs - Actual'!$B$6:$V$6, 0)) -INDEX('Inputs - Allowed'!$B$8:$AY$158, MATCH($A41, 'Inputs - Allowed'!$A$8:$A$158, 0), MATCH(R$6, 'Inputs - Allowed'!$B$6:$AY$6, 0)),0)))</f>
        <v>0</v>
      </c>
      <c r="T41" s="116" cm="1">
        <f t="array" ref="T41">IF($K41=0,0,_xlfn.IFS($K41 = "n",_xlfn.IFNA(INDEX('Inputs - Actual'!$B$8:$V$200, MATCH($A41, 'Inputs - Actual'!$A$8:$A$200, 0), MATCH(T$6, 'Inputs - Actual'!$B$6:$V$6, 0)) - INDEX('Inputs - Allowed'!$B$8:$AY$158, MATCH($A41, 'Inputs - Allowed'!$A$8:$A$158, 0), MATCH(T$6, 'Inputs - Allowed'!$B$6:$AY$6, 0)),0),$K41 = "y",_xlfn.IFNA(INDEX('Inputs - Actual'!$B$8:$V$200, MATCH($A41, 'Inputs - Actual'!$A$8:$A$200, 0), MATCH(T$6, 'Inputs - Actual'!$B$6:$V$6, 0)) -INDEX('Inputs - Allowed'!$B$8:$AY$158, MATCH($A41, 'Inputs - Allowed'!$A$8:$A$158, 0), MATCH(S$6, 'Inputs - Allowed'!$B$6:$AY$6, 0)),0)))</f>
        <v>0</v>
      </c>
      <c r="U41" s="116" cm="1">
        <f t="array" ref="U41">IF($K41=0,0,_xlfn.IFS($K41 = "n",_xlfn.IFNA(INDEX('Inputs - Actual'!$B$8:$V$200, MATCH($A41, 'Inputs - Actual'!$A$8:$A$200, 0), MATCH(U$6, 'Inputs - Actual'!$B$6:$V$6, 0)) - INDEX('Inputs - Allowed'!$B$8:$AY$158, MATCH($A41, 'Inputs - Allowed'!$A$8:$A$158, 0), MATCH(U$6, 'Inputs - Allowed'!$B$6:$AY$6, 0)),0),$K41 = "y",_xlfn.IFNA(INDEX('Inputs - Actual'!$B$8:$V$200, MATCH($A41, 'Inputs - Actual'!$A$8:$A$200, 0), MATCH(U$6, 'Inputs - Actual'!$B$6:$V$6, 0)) -INDEX('Inputs - Allowed'!$B$8:$AY$158, MATCH($A41, 'Inputs - Allowed'!$A$8:$A$158, 0), MATCH(T$6, 'Inputs - Allowed'!$B$6:$AY$6, 0)),0)))</f>
        <v>0</v>
      </c>
      <c r="V41" s="116" cm="1">
        <f t="array" ref="V41">IF($K41=0,0,_xlfn.IFS($K41 = "n",_xlfn.IFNA(INDEX('Inputs - Actual'!$B$8:$V$200, MATCH($A41, 'Inputs - Actual'!$A$8:$A$200, 0), MATCH(V$6, 'Inputs - Actual'!$B$6:$V$6, 0)) - INDEX('Inputs - Allowed'!$B$8:$AY$158, MATCH($A41, 'Inputs - Allowed'!$A$8:$A$158, 0), MATCH(V$6, 'Inputs - Allowed'!$B$6:$AY$6, 0)),0),$K41 = "y",_xlfn.IFNA(INDEX('Inputs - Actual'!$B$8:$V$200, MATCH($A41, 'Inputs - Actual'!$A$8:$A$200, 0), MATCH(V$6, 'Inputs - Actual'!$B$6:$V$6, 0)) -INDEX('Inputs - Allowed'!$B$8:$AY$158, MATCH($A41, 'Inputs - Allowed'!$A$8:$A$158, 0), MATCH(U$6, 'Inputs - Allowed'!$B$6:$AY$6, 0)),0)))</f>
        <v>0</v>
      </c>
      <c r="W41" s="116" cm="1">
        <f t="array" ref="W41">IF($K41=0,0,_xlfn.IFS($K41 = "n",_xlfn.IFNA(INDEX('Inputs - Actual'!$B$8:$V$200, MATCH($A41, 'Inputs - Actual'!$A$8:$A$200, 0), MATCH(W$6, 'Inputs - Actual'!$B$6:$V$6, 0)) - INDEX('Inputs - Allowed'!$B$8:$AY$158, MATCH($A41, 'Inputs - Allowed'!$A$8:$A$158, 0), MATCH(W$6, 'Inputs - Allowed'!$B$6:$AY$6, 0)),0),$K41 = "y",_xlfn.IFNA(INDEX('Inputs - Actual'!$B$8:$V$200, MATCH($A41, 'Inputs - Actual'!$A$8:$A$200, 0), MATCH(W$6, 'Inputs - Actual'!$B$6:$V$6, 0)) -INDEX('Inputs - Allowed'!$B$8:$AY$158, MATCH($A41, 'Inputs - Allowed'!$A$8:$A$158, 0), MATCH(V$6, 'Inputs - Allowed'!$B$6:$AY$6, 0)),0)))</f>
        <v>0</v>
      </c>
      <c r="X41" s="116" cm="1">
        <f t="array" ref="X41">IF($K41=0,0,_xlfn.IFS($K41 = "n",_xlfn.IFNA(INDEX('Inputs - Actual'!$B$8:$V$200, MATCH($A41, 'Inputs - Actual'!$A$8:$A$200, 0), MATCH(X$6, 'Inputs - Actual'!$B$6:$V$6, 0)) - INDEX('Inputs - Allowed'!$B$8:$AY$158, MATCH($A41, 'Inputs - Allowed'!$A$8:$A$158, 0), MATCH(X$6, 'Inputs - Allowed'!$B$6:$AY$6, 0)),0),$K41 = "y",_xlfn.IFNA(INDEX('Inputs - Actual'!$B$8:$V$200, MATCH($A41, 'Inputs - Actual'!$A$8:$A$200, 0), MATCH(X$6, 'Inputs - Actual'!$B$6:$V$6, 0)) -INDEX('Inputs - Allowed'!$B$8:$AY$158, MATCH($A41, 'Inputs - Allowed'!$A$8:$A$158, 0), MATCH(W$6, 'Inputs - Allowed'!$B$6:$AY$6, 0)),0)))</f>
        <v>0</v>
      </c>
      <c r="Y41" s="76"/>
      <c r="Z41" s="76"/>
      <c r="AA41" s="116">
        <f t="shared" si="1"/>
        <v>0</v>
      </c>
      <c r="AB41" s="116">
        <f t="shared" ref="AB41:AB72" si="25">IF(P41&lt;0,P41*$L41,0)*10^-6</f>
        <v>0</v>
      </c>
      <c r="AC41" s="116">
        <f t="shared" si="9"/>
        <v>0</v>
      </c>
      <c r="AD41" s="116">
        <f t="shared" si="3"/>
        <v>0</v>
      </c>
      <c r="AE41" s="116">
        <f t="shared" si="10"/>
        <v>0</v>
      </c>
      <c r="AF41" s="116">
        <f t="shared" si="4"/>
        <v>0</v>
      </c>
      <c r="AG41" s="116">
        <f t="shared" si="5"/>
        <v>0</v>
      </c>
      <c r="AH41" s="116">
        <f t="shared" si="6"/>
        <v>0</v>
      </c>
      <c r="AI41" s="116">
        <f t="shared" si="7"/>
        <v>0</v>
      </c>
      <c r="AJ41" s="116">
        <f t="shared" si="8"/>
        <v>0</v>
      </c>
      <c r="AK41" s="116">
        <f t="shared" si="24"/>
        <v>0</v>
      </c>
    </row>
    <row r="42" spans="1:37">
      <c r="A42" s="6"/>
      <c r="B42" s="36"/>
      <c r="C42" s="36"/>
      <c r="D42" s="36"/>
      <c r="E42" s="36">
        <f>_xlfn.IFNA(INDEX('Inputs - Allowed'!$B$8:$AY$158,MATCH($A42,'Inputs - Allowed'!$A$8:$A$158,0),MATCH('TI - Underperformance'!E$6,'Inputs - Allowed'!$B$6:$AY$6,0)),0)</f>
        <v>0</v>
      </c>
      <c r="F42" s="36">
        <f>_xlfn.IFNA(INDEX('Inputs - Allowed'!$B$8:$AY$158,MATCH($A42,'Inputs - Allowed'!$A$8:$A$158,0),MATCH('TI - Underperformance'!F$6,'Inputs - Allowed'!$B$6:$AY$6,0)),0)</f>
        <v>0</v>
      </c>
      <c r="G42" s="36">
        <f>_xlfn.IFNA(INDEX('Inputs - Allowed'!$B$8:$AY$158,MATCH($A42,'Inputs - Allowed'!$A$8:$A$158,0),MATCH('TI - Underperformance'!G$6,'Inputs - Allowed'!$B$6:$AY$6,0)),0)</f>
        <v>0</v>
      </c>
      <c r="H42" s="36">
        <f>_xlfn.IFNA(INDEX('Inputs - Allowed'!$B$8:$AY$158,MATCH($A42,'Inputs - Allowed'!$A$8:$A$158,0),MATCH('TI - Underperformance'!H$6,'Inputs - Allowed'!$B$6:$AY$6,0)),0)</f>
        <v>0</v>
      </c>
      <c r="I42" s="36">
        <f>_xlfn.IFNA(INDEX('Inputs - Allowed'!$B$8:$AY$158,MATCH($A42,'Inputs - Allowed'!$A$8:$A$158,0),MATCH('TI - Underperformance'!I$6,'Inputs - Allowed'!$B$6:$AY$6,0)),0)</f>
        <v>0</v>
      </c>
      <c r="J42" s="36">
        <f>_xlfn.IFNA(INDEX('Inputs - Allowed'!$B$8:$AY$158,MATCH($A42,'Inputs - Allowed'!$A$8:$A$158,0),MATCH('TI - Underperformance'!J$6,'Inputs - Allowed'!$B$6:$AY$6,0)),0)</f>
        <v>0</v>
      </c>
      <c r="K42" s="36">
        <f>_xlfn.IFNA(INDEX('Inputs - Allowed'!$B$8:$AY$158,MATCH($A42,'Inputs - Allowed'!$A$8:$A$158,0),MATCH('TI - Underperformance'!K$6,'Inputs - Allowed'!$B$6:$AY$6,0)),0)</f>
        <v>0</v>
      </c>
      <c r="L42" s="36">
        <f>_xlfn.IFNA(INDEX('Inputs - Allowed'!$B$8:$AY$158,MATCH($A42,'Inputs - Allowed'!$A$8:$A$158,0),MATCH('TI - Underperformance'!L$6,'Inputs - Allowed'!$B$6:$AY$6,0)),0)</f>
        <v>0</v>
      </c>
      <c r="M42" s="76"/>
      <c r="N42" s="76"/>
      <c r="O42" s="116" cm="1">
        <f t="array" ref="O42">IF($K42=0,0,_xlfn.IFS($K42 = "n",_xlfn.IFNA(INDEX('Inputs - Actual'!$B$8:$V$200, MATCH($A42, 'Inputs - Actual'!$A$8:$A$200, 0), MATCH(O$6, 'Inputs - Actual'!$B$6:$V$6, 0)) - INDEX('Inputs - Allowed'!$B$8:$AY$158, MATCH($A42, 'Inputs - Allowed'!$A$8:$A$158, 0), MATCH(O$6, 'Inputs - Allowed'!$B$6:$AY$6, 0)),0),$K42 = "y",_xlfn.IFNA(INDEX('Inputs - Actual'!$B$8:$V$200, MATCH($A42, 'Inputs - Actual'!$A$8:$A$200, 0), MATCH(O$6, 'Inputs - Actual'!$B$6:$V$6, 0)) -INDEX('Inputs - Allowed'!$B$8:$AY$158, MATCH($A42, 'Inputs - Allowed'!$A$8:$A$158, 0), MATCH(N$6, 'Inputs - Allowed'!$B$6:$AY$6, 0)),0)))</f>
        <v>0</v>
      </c>
      <c r="P42" s="116" cm="1">
        <f t="array" ref="P42">IF($K42=0,0,_xlfn.IFS($K42 = "n",_xlfn.IFNA(INDEX('Inputs - Actual'!$B$8:$V$200, MATCH($A42, 'Inputs - Actual'!$A$8:$A$200, 0), MATCH(P$6, 'Inputs - Actual'!$B$6:$V$6, 0)) - INDEX('Inputs - Allowed'!$B$8:$AY$158, MATCH($A42, 'Inputs - Allowed'!$A$8:$A$158, 0), MATCH(P$6, 'Inputs - Allowed'!$B$6:$AY$6, 0)),0),$K42 = "y",_xlfn.IFNA(INDEX('Inputs - Actual'!$B$8:$V$200, MATCH($A42, 'Inputs - Actual'!$A$8:$A$200, 0), MATCH(P$6, 'Inputs - Actual'!$B$6:$V$6, 0)) -INDEX('Inputs - Allowed'!$B$8:$AY$158, MATCH($A42, 'Inputs - Allowed'!$A$8:$A$158, 0), MATCH(O$6, 'Inputs - Allowed'!$B$6:$AY$6, 0)),0)))</f>
        <v>0</v>
      </c>
      <c r="Q42" s="116" cm="1">
        <f t="array" ref="Q42">IF($K42=0,0,_xlfn.IFS($K42 = "n",_xlfn.IFNA(INDEX('Inputs - Actual'!$B$8:$V$200, MATCH($A42, 'Inputs - Actual'!$A$8:$A$200, 0), MATCH(Q$6, 'Inputs - Actual'!$B$6:$V$6, 0)) - INDEX('Inputs - Allowed'!$B$8:$AY$158, MATCH($A42, 'Inputs - Allowed'!$A$8:$A$158, 0), MATCH(Q$6, 'Inputs - Allowed'!$B$6:$AY$6, 0)),0),$K42 = "y",_xlfn.IFNA(INDEX('Inputs - Actual'!$B$8:$V$200, MATCH($A42, 'Inputs - Actual'!$A$8:$A$200, 0), MATCH(Q$6, 'Inputs - Actual'!$B$6:$V$6, 0)) -INDEX('Inputs - Allowed'!$B$8:$AY$158, MATCH($A42, 'Inputs - Allowed'!$A$8:$A$158, 0), MATCH(P$6, 'Inputs - Allowed'!$B$6:$AY$6, 0)),0)))</f>
        <v>0</v>
      </c>
      <c r="R42" s="116" cm="1">
        <f t="array" ref="R42">IF($K42=0,0,_xlfn.IFS($K42 = "n",_xlfn.IFNA(INDEX('Inputs - Actual'!$B$8:$V$200, MATCH($A42, 'Inputs - Actual'!$A$8:$A$200, 0), MATCH(R$6, 'Inputs - Actual'!$B$6:$V$6, 0)) - INDEX('Inputs - Allowed'!$B$8:$AY$158, MATCH($A42, 'Inputs - Allowed'!$A$8:$A$158, 0), MATCH(R$6, 'Inputs - Allowed'!$B$6:$AY$6, 0)),0),$K42 = "y",_xlfn.IFNA(INDEX('Inputs - Actual'!$B$8:$V$200, MATCH($A42, 'Inputs - Actual'!$A$8:$A$200, 0), MATCH(R$6, 'Inputs - Actual'!$B$6:$V$6, 0)) -INDEX('Inputs - Allowed'!$B$8:$AY$158, MATCH($A42, 'Inputs - Allowed'!$A$8:$A$158, 0), MATCH(Q$6, 'Inputs - Allowed'!$B$6:$AY$6, 0)),0)))</f>
        <v>0</v>
      </c>
      <c r="S42" s="116" cm="1">
        <f t="array" ref="S42">IF($K42=0,0,_xlfn.IFS($K42 = "n",_xlfn.IFNA(INDEX('Inputs - Actual'!$B$8:$V$200, MATCH($A42, 'Inputs - Actual'!$A$8:$A$200, 0), MATCH(S$6, 'Inputs - Actual'!$B$6:$V$6, 0)) - INDEX('Inputs - Allowed'!$B$8:$AY$158, MATCH($A42, 'Inputs - Allowed'!$A$8:$A$158, 0), MATCH(S$6, 'Inputs - Allowed'!$B$6:$AY$6, 0)),0),$K42 = "y",_xlfn.IFNA(INDEX('Inputs - Actual'!$B$8:$V$200, MATCH($A42, 'Inputs - Actual'!$A$8:$A$200, 0), MATCH(S$6, 'Inputs - Actual'!$B$6:$V$6, 0)) -INDEX('Inputs - Allowed'!$B$8:$AY$158, MATCH($A42, 'Inputs - Allowed'!$A$8:$A$158, 0), MATCH(R$6, 'Inputs - Allowed'!$B$6:$AY$6, 0)),0)))</f>
        <v>0</v>
      </c>
      <c r="T42" s="116" cm="1">
        <f t="array" ref="T42">IF($K42=0,0,_xlfn.IFS($K42 = "n",_xlfn.IFNA(INDEX('Inputs - Actual'!$B$8:$V$200, MATCH($A42, 'Inputs - Actual'!$A$8:$A$200, 0), MATCH(T$6, 'Inputs - Actual'!$B$6:$V$6, 0)) - INDEX('Inputs - Allowed'!$B$8:$AY$158, MATCH($A42, 'Inputs - Allowed'!$A$8:$A$158, 0), MATCH(T$6, 'Inputs - Allowed'!$B$6:$AY$6, 0)),0),$K42 = "y",_xlfn.IFNA(INDEX('Inputs - Actual'!$B$8:$V$200, MATCH($A42, 'Inputs - Actual'!$A$8:$A$200, 0), MATCH(T$6, 'Inputs - Actual'!$B$6:$V$6, 0)) -INDEX('Inputs - Allowed'!$B$8:$AY$158, MATCH($A42, 'Inputs - Allowed'!$A$8:$A$158, 0), MATCH(S$6, 'Inputs - Allowed'!$B$6:$AY$6, 0)),0)))</f>
        <v>0</v>
      </c>
      <c r="U42" s="116" cm="1">
        <f t="array" ref="U42">IF($K42=0,0,_xlfn.IFS($K42 = "n",_xlfn.IFNA(INDEX('Inputs - Actual'!$B$8:$V$200, MATCH($A42, 'Inputs - Actual'!$A$8:$A$200, 0), MATCH(U$6, 'Inputs - Actual'!$B$6:$V$6, 0)) - INDEX('Inputs - Allowed'!$B$8:$AY$158, MATCH($A42, 'Inputs - Allowed'!$A$8:$A$158, 0), MATCH(U$6, 'Inputs - Allowed'!$B$6:$AY$6, 0)),0),$K42 = "y",_xlfn.IFNA(INDEX('Inputs - Actual'!$B$8:$V$200, MATCH($A42, 'Inputs - Actual'!$A$8:$A$200, 0), MATCH(U$6, 'Inputs - Actual'!$B$6:$V$6, 0)) -INDEX('Inputs - Allowed'!$B$8:$AY$158, MATCH($A42, 'Inputs - Allowed'!$A$8:$A$158, 0), MATCH(T$6, 'Inputs - Allowed'!$B$6:$AY$6, 0)),0)))</f>
        <v>0</v>
      </c>
      <c r="V42" s="116" cm="1">
        <f t="array" ref="V42">IF($K42=0,0,_xlfn.IFS($K42 = "n",_xlfn.IFNA(INDEX('Inputs - Actual'!$B$8:$V$200, MATCH($A42, 'Inputs - Actual'!$A$8:$A$200, 0), MATCH(V$6, 'Inputs - Actual'!$B$6:$V$6, 0)) - INDEX('Inputs - Allowed'!$B$8:$AY$158, MATCH($A42, 'Inputs - Allowed'!$A$8:$A$158, 0), MATCH(V$6, 'Inputs - Allowed'!$B$6:$AY$6, 0)),0),$K42 = "y",_xlfn.IFNA(INDEX('Inputs - Actual'!$B$8:$V$200, MATCH($A42, 'Inputs - Actual'!$A$8:$A$200, 0), MATCH(V$6, 'Inputs - Actual'!$B$6:$V$6, 0)) -INDEX('Inputs - Allowed'!$B$8:$AY$158, MATCH($A42, 'Inputs - Allowed'!$A$8:$A$158, 0), MATCH(U$6, 'Inputs - Allowed'!$B$6:$AY$6, 0)),0)))</f>
        <v>0</v>
      </c>
      <c r="W42" s="116" cm="1">
        <f t="array" ref="W42">IF($K42=0,0,_xlfn.IFS($K42 = "n",_xlfn.IFNA(INDEX('Inputs - Actual'!$B$8:$V$200, MATCH($A42, 'Inputs - Actual'!$A$8:$A$200, 0), MATCH(W$6, 'Inputs - Actual'!$B$6:$V$6, 0)) - INDEX('Inputs - Allowed'!$B$8:$AY$158, MATCH($A42, 'Inputs - Allowed'!$A$8:$A$158, 0), MATCH(W$6, 'Inputs - Allowed'!$B$6:$AY$6, 0)),0),$K42 = "y",_xlfn.IFNA(INDEX('Inputs - Actual'!$B$8:$V$200, MATCH($A42, 'Inputs - Actual'!$A$8:$A$200, 0), MATCH(W$6, 'Inputs - Actual'!$B$6:$V$6, 0)) -INDEX('Inputs - Allowed'!$B$8:$AY$158, MATCH($A42, 'Inputs - Allowed'!$A$8:$A$158, 0), MATCH(V$6, 'Inputs - Allowed'!$B$6:$AY$6, 0)),0)))</f>
        <v>0</v>
      </c>
      <c r="X42" s="116" cm="1">
        <f t="array" ref="X42">IF($K42=0,0,_xlfn.IFS($K42 = "n",_xlfn.IFNA(INDEX('Inputs - Actual'!$B$8:$V$200, MATCH($A42, 'Inputs - Actual'!$A$8:$A$200, 0), MATCH(X$6, 'Inputs - Actual'!$B$6:$V$6, 0)) - INDEX('Inputs - Allowed'!$B$8:$AY$158, MATCH($A42, 'Inputs - Allowed'!$A$8:$A$158, 0), MATCH(X$6, 'Inputs - Allowed'!$B$6:$AY$6, 0)),0),$K42 = "y",_xlfn.IFNA(INDEX('Inputs - Actual'!$B$8:$V$200, MATCH($A42, 'Inputs - Actual'!$A$8:$A$200, 0), MATCH(X$6, 'Inputs - Actual'!$B$6:$V$6, 0)) -INDEX('Inputs - Allowed'!$B$8:$AY$158, MATCH($A42, 'Inputs - Allowed'!$A$8:$A$158, 0), MATCH(W$6, 'Inputs - Allowed'!$B$6:$AY$6, 0)),0)))</f>
        <v>0</v>
      </c>
      <c r="Y42" s="76"/>
      <c r="Z42" s="76"/>
      <c r="AA42" s="116">
        <f t="shared" si="1"/>
        <v>0</v>
      </c>
      <c r="AB42" s="116">
        <f t="shared" si="25"/>
        <v>0</v>
      </c>
      <c r="AC42" s="116">
        <f t="shared" si="9"/>
        <v>0</v>
      </c>
      <c r="AD42" s="116">
        <f t="shared" si="3"/>
        <v>0</v>
      </c>
      <c r="AE42" s="116">
        <f t="shared" si="10"/>
        <v>0</v>
      </c>
      <c r="AF42" s="116">
        <f t="shared" si="4"/>
        <v>0</v>
      </c>
      <c r="AG42" s="116">
        <f t="shared" si="5"/>
        <v>0</v>
      </c>
      <c r="AH42" s="116">
        <f t="shared" si="6"/>
        <v>0</v>
      </c>
      <c r="AI42" s="116">
        <f t="shared" si="7"/>
        <v>0</v>
      </c>
      <c r="AJ42" s="116">
        <f t="shared" si="8"/>
        <v>0</v>
      </c>
      <c r="AK42" s="116">
        <f t="shared" si="24"/>
        <v>0</v>
      </c>
    </row>
    <row r="43" spans="1:37">
      <c r="A43" s="6"/>
      <c r="B43" s="36"/>
      <c r="C43" s="36"/>
      <c r="D43" s="36"/>
      <c r="E43" s="36">
        <f>_xlfn.IFNA(INDEX('Inputs - Allowed'!$B$8:$AY$158,MATCH($A43,'Inputs - Allowed'!$A$8:$A$158,0),MATCH('TI - Underperformance'!E$6,'Inputs - Allowed'!$B$6:$AY$6,0)),0)</f>
        <v>0</v>
      </c>
      <c r="F43" s="36">
        <f>_xlfn.IFNA(INDEX('Inputs - Allowed'!$B$8:$AY$158,MATCH($A43,'Inputs - Allowed'!$A$8:$A$158,0),MATCH('TI - Underperformance'!F$6,'Inputs - Allowed'!$B$6:$AY$6,0)),0)</f>
        <v>0</v>
      </c>
      <c r="G43" s="36">
        <f>_xlfn.IFNA(INDEX('Inputs - Allowed'!$B$8:$AY$158,MATCH($A43,'Inputs - Allowed'!$A$8:$A$158,0),MATCH('TI - Underperformance'!G$6,'Inputs - Allowed'!$B$6:$AY$6,0)),0)</f>
        <v>0</v>
      </c>
      <c r="H43" s="36">
        <f>_xlfn.IFNA(INDEX('Inputs - Allowed'!$B$8:$AY$158,MATCH($A43,'Inputs - Allowed'!$A$8:$A$158,0),MATCH('TI - Underperformance'!H$6,'Inputs - Allowed'!$B$6:$AY$6,0)),0)</f>
        <v>0</v>
      </c>
      <c r="I43" s="36">
        <f>_xlfn.IFNA(INDEX('Inputs - Allowed'!$B$8:$AY$158,MATCH($A43,'Inputs - Allowed'!$A$8:$A$158,0),MATCH('TI - Underperformance'!I$6,'Inputs - Allowed'!$B$6:$AY$6,0)),0)</f>
        <v>0</v>
      </c>
      <c r="J43" s="36">
        <f>_xlfn.IFNA(INDEX('Inputs - Allowed'!$B$8:$AY$158,MATCH($A43,'Inputs - Allowed'!$A$8:$A$158,0),MATCH('TI - Underperformance'!J$6,'Inputs - Allowed'!$B$6:$AY$6,0)),0)</f>
        <v>0</v>
      </c>
      <c r="K43" s="36">
        <f>_xlfn.IFNA(INDEX('Inputs - Allowed'!$B$8:$AY$158,MATCH($A43,'Inputs - Allowed'!$A$8:$A$158,0),MATCH('TI - Underperformance'!K$6,'Inputs - Allowed'!$B$6:$AY$6,0)),0)</f>
        <v>0</v>
      </c>
      <c r="L43" s="36">
        <f>_xlfn.IFNA(INDEX('Inputs - Allowed'!$B$8:$AY$158,MATCH($A43,'Inputs - Allowed'!$A$8:$A$158,0),MATCH('TI - Underperformance'!L$6,'Inputs - Allowed'!$B$6:$AY$6,0)),0)</f>
        <v>0</v>
      </c>
      <c r="M43" s="76"/>
      <c r="N43" s="76"/>
      <c r="O43" s="116" cm="1">
        <f t="array" ref="O43">IF($K43=0,0,_xlfn.IFS($K43 = "n",_xlfn.IFNA(INDEX('Inputs - Actual'!$B$8:$V$200, MATCH($A43, 'Inputs - Actual'!$A$8:$A$200, 0), MATCH(O$6, 'Inputs - Actual'!$B$6:$V$6, 0)) - INDEX('Inputs - Allowed'!$B$8:$AY$158, MATCH($A43, 'Inputs - Allowed'!$A$8:$A$158, 0), MATCH(O$6, 'Inputs - Allowed'!$B$6:$AY$6, 0)),0),$K43 = "y",_xlfn.IFNA(INDEX('Inputs - Actual'!$B$8:$V$200, MATCH($A43, 'Inputs - Actual'!$A$8:$A$200, 0), MATCH(O$6, 'Inputs - Actual'!$B$6:$V$6, 0)) -INDEX('Inputs - Allowed'!$B$8:$AY$158, MATCH($A43, 'Inputs - Allowed'!$A$8:$A$158, 0), MATCH(N$6, 'Inputs - Allowed'!$B$6:$AY$6, 0)),0)))</f>
        <v>0</v>
      </c>
      <c r="P43" s="116" cm="1">
        <f t="array" ref="P43">IF($K43=0,0,_xlfn.IFS($K43 = "n",_xlfn.IFNA(INDEX('Inputs - Actual'!$B$8:$V$200, MATCH($A43, 'Inputs - Actual'!$A$8:$A$200, 0), MATCH(P$6, 'Inputs - Actual'!$B$6:$V$6, 0)) - INDEX('Inputs - Allowed'!$B$8:$AY$158, MATCH($A43, 'Inputs - Allowed'!$A$8:$A$158, 0), MATCH(P$6, 'Inputs - Allowed'!$B$6:$AY$6, 0)),0),$K43 = "y",_xlfn.IFNA(INDEX('Inputs - Actual'!$B$8:$V$200, MATCH($A43, 'Inputs - Actual'!$A$8:$A$200, 0), MATCH(P$6, 'Inputs - Actual'!$B$6:$V$6, 0)) -INDEX('Inputs - Allowed'!$B$8:$AY$158, MATCH($A43, 'Inputs - Allowed'!$A$8:$A$158, 0), MATCH(O$6, 'Inputs - Allowed'!$B$6:$AY$6, 0)),0)))</f>
        <v>0</v>
      </c>
      <c r="Q43" s="116" cm="1">
        <f t="array" ref="Q43">IF($K43=0,0,_xlfn.IFS($K43 = "n",_xlfn.IFNA(INDEX('Inputs - Actual'!$B$8:$V$200, MATCH($A43, 'Inputs - Actual'!$A$8:$A$200, 0), MATCH(Q$6, 'Inputs - Actual'!$B$6:$V$6, 0)) - INDEX('Inputs - Allowed'!$B$8:$AY$158, MATCH($A43, 'Inputs - Allowed'!$A$8:$A$158, 0), MATCH(Q$6, 'Inputs - Allowed'!$B$6:$AY$6, 0)),0),$K43 = "y",_xlfn.IFNA(INDEX('Inputs - Actual'!$B$8:$V$200, MATCH($A43, 'Inputs - Actual'!$A$8:$A$200, 0), MATCH(Q$6, 'Inputs - Actual'!$B$6:$V$6, 0)) -INDEX('Inputs - Allowed'!$B$8:$AY$158, MATCH($A43, 'Inputs - Allowed'!$A$8:$A$158, 0), MATCH(P$6, 'Inputs - Allowed'!$B$6:$AY$6, 0)),0)))</f>
        <v>0</v>
      </c>
      <c r="R43" s="116" cm="1">
        <f t="array" ref="R43">IF($K43=0,0,_xlfn.IFS($K43 = "n",_xlfn.IFNA(INDEX('Inputs - Actual'!$B$8:$V$200, MATCH($A43, 'Inputs - Actual'!$A$8:$A$200, 0), MATCH(R$6, 'Inputs - Actual'!$B$6:$V$6, 0)) - INDEX('Inputs - Allowed'!$B$8:$AY$158, MATCH($A43, 'Inputs - Allowed'!$A$8:$A$158, 0), MATCH(R$6, 'Inputs - Allowed'!$B$6:$AY$6, 0)),0),$K43 = "y",_xlfn.IFNA(INDEX('Inputs - Actual'!$B$8:$V$200, MATCH($A43, 'Inputs - Actual'!$A$8:$A$200, 0), MATCH(R$6, 'Inputs - Actual'!$B$6:$V$6, 0)) -INDEX('Inputs - Allowed'!$B$8:$AY$158, MATCH($A43, 'Inputs - Allowed'!$A$8:$A$158, 0), MATCH(Q$6, 'Inputs - Allowed'!$B$6:$AY$6, 0)),0)))</f>
        <v>0</v>
      </c>
      <c r="S43" s="116" cm="1">
        <f t="array" ref="S43">IF($K43=0,0,_xlfn.IFS($K43 = "n",_xlfn.IFNA(INDEX('Inputs - Actual'!$B$8:$V$200, MATCH($A43, 'Inputs - Actual'!$A$8:$A$200, 0), MATCH(S$6, 'Inputs - Actual'!$B$6:$V$6, 0)) - INDEX('Inputs - Allowed'!$B$8:$AY$158, MATCH($A43, 'Inputs - Allowed'!$A$8:$A$158, 0), MATCH(S$6, 'Inputs - Allowed'!$B$6:$AY$6, 0)),0),$K43 = "y",_xlfn.IFNA(INDEX('Inputs - Actual'!$B$8:$V$200, MATCH($A43, 'Inputs - Actual'!$A$8:$A$200, 0), MATCH(S$6, 'Inputs - Actual'!$B$6:$V$6, 0)) -INDEX('Inputs - Allowed'!$B$8:$AY$158, MATCH($A43, 'Inputs - Allowed'!$A$8:$A$158, 0), MATCH(R$6, 'Inputs - Allowed'!$B$6:$AY$6, 0)),0)))</f>
        <v>0</v>
      </c>
      <c r="T43" s="116" cm="1">
        <f t="array" ref="T43">IF($K43=0,0,_xlfn.IFS($K43 = "n",_xlfn.IFNA(INDEX('Inputs - Actual'!$B$8:$V$200, MATCH($A43, 'Inputs - Actual'!$A$8:$A$200, 0), MATCH(T$6, 'Inputs - Actual'!$B$6:$V$6, 0)) - INDEX('Inputs - Allowed'!$B$8:$AY$158, MATCH($A43, 'Inputs - Allowed'!$A$8:$A$158, 0), MATCH(T$6, 'Inputs - Allowed'!$B$6:$AY$6, 0)),0),$K43 = "y",_xlfn.IFNA(INDEX('Inputs - Actual'!$B$8:$V$200, MATCH($A43, 'Inputs - Actual'!$A$8:$A$200, 0), MATCH(T$6, 'Inputs - Actual'!$B$6:$V$6, 0)) -INDEX('Inputs - Allowed'!$B$8:$AY$158, MATCH($A43, 'Inputs - Allowed'!$A$8:$A$158, 0), MATCH(S$6, 'Inputs - Allowed'!$B$6:$AY$6, 0)),0)))</f>
        <v>0</v>
      </c>
      <c r="U43" s="116" cm="1">
        <f t="array" ref="U43">IF($K43=0,0,_xlfn.IFS($K43 = "n",_xlfn.IFNA(INDEX('Inputs - Actual'!$B$8:$V$200, MATCH($A43, 'Inputs - Actual'!$A$8:$A$200, 0), MATCH(U$6, 'Inputs - Actual'!$B$6:$V$6, 0)) - INDEX('Inputs - Allowed'!$B$8:$AY$158, MATCH($A43, 'Inputs - Allowed'!$A$8:$A$158, 0), MATCH(U$6, 'Inputs - Allowed'!$B$6:$AY$6, 0)),0),$K43 = "y",_xlfn.IFNA(INDEX('Inputs - Actual'!$B$8:$V$200, MATCH($A43, 'Inputs - Actual'!$A$8:$A$200, 0), MATCH(U$6, 'Inputs - Actual'!$B$6:$V$6, 0)) -INDEX('Inputs - Allowed'!$B$8:$AY$158, MATCH($A43, 'Inputs - Allowed'!$A$8:$A$158, 0), MATCH(T$6, 'Inputs - Allowed'!$B$6:$AY$6, 0)),0)))</f>
        <v>0</v>
      </c>
      <c r="V43" s="116" cm="1">
        <f t="array" ref="V43">IF($K43=0,0,_xlfn.IFS($K43 = "n",_xlfn.IFNA(INDEX('Inputs - Actual'!$B$8:$V$200, MATCH($A43, 'Inputs - Actual'!$A$8:$A$200, 0), MATCH(V$6, 'Inputs - Actual'!$B$6:$V$6, 0)) - INDEX('Inputs - Allowed'!$B$8:$AY$158, MATCH($A43, 'Inputs - Allowed'!$A$8:$A$158, 0), MATCH(V$6, 'Inputs - Allowed'!$B$6:$AY$6, 0)),0),$K43 = "y",_xlfn.IFNA(INDEX('Inputs - Actual'!$B$8:$V$200, MATCH($A43, 'Inputs - Actual'!$A$8:$A$200, 0), MATCH(V$6, 'Inputs - Actual'!$B$6:$V$6, 0)) -INDEX('Inputs - Allowed'!$B$8:$AY$158, MATCH($A43, 'Inputs - Allowed'!$A$8:$A$158, 0), MATCH(U$6, 'Inputs - Allowed'!$B$6:$AY$6, 0)),0)))</f>
        <v>0</v>
      </c>
      <c r="W43" s="116" cm="1">
        <f t="array" ref="W43">IF($K43=0,0,_xlfn.IFS($K43 = "n",_xlfn.IFNA(INDEX('Inputs - Actual'!$B$8:$V$200, MATCH($A43, 'Inputs - Actual'!$A$8:$A$200, 0), MATCH(W$6, 'Inputs - Actual'!$B$6:$V$6, 0)) - INDEX('Inputs - Allowed'!$B$8:$AY$158, MATCH($A43, 'Inputs - Allowed'!$A$8:$A$158, 0), MATCH(W$6, 'Inputs - Allowed'!$B$6:$AY$6, 0)),0),$K43 = "y",_xlfn.IFNA(INDEX('Inputs - Actual'!$B$8:$V$200, MATCH($A43, 'Inputs - Actual'!$A$8:$A$200, 0), MATCH(W$6, 'Inputs - Actual'!$B$6:$V$6, 0)) -INDEX('Inputs - Allowed'!$B$8:$AY$158, MATCH($A43, 'Inputs - Allowed'!$A$8:$A$158, 0), MATCH(V$6, 'Inputs - Allowed'!$B$6:$AY$6, 0)),0)))</f>
        <v>0</v>
      </c>
      <c r="X43" s="116" cm="1">
        <f t="array" ref="X43">IF($K43=0,0,_xlfn.IFS($K43 = "n",_xlfn.IFNA(INDEX('Inputs - Actual'!$B$8:$V$200, MATCH($A43, 'Inputs - Actual'!$A$8:$A$200, 0), MATCH(X$6, 'Inputs - Actual'!$B$6:$V$6, 0)) - INDEX('Inputs - Allowed'!$B$8:$AY$158, MATCH($A43, 'Inputs - Allowed'!$A$8:$A$158, 0), MATCH(X$6, 'Inputs - Allowed'!$B$6:$AY$6, 0)),0),$K43 = "y",_xlfn.IFNA(INDEX('Inputs - Actual'!$B$8:$V$200, MATCH($A43, 'Inputs - Actual'!$A$8:$A$200, 0), MATCH(X$6, 'Inputs - Actual'!$B$6:$V$6, 0)) -INDEX('Inputs - Allowed'!$B$8:$AY$158, MATCH($A43, 'Inputs - Allowed'!$A$8:$A$158, 0), MATCH(W$6, 'Inputs - Allowed'!$B$6:$AY$6, 0)),0)))</f>
        <v>0</v>
      </c>
      <c r="Y43" s="76"/>
      <c r="Z43" s="76"/>
      <c r="AA43" s="116">
        <f t="shared" si="1"/>
        <v>0</v>
      </c>
      <c r="AB43" s="116">
        <f t="shared" si="25"/>
        <v>0</v>
      </c>
      <c r="AC43" s="116">
        <f t="shared" si="9"/>
        <v>0</v>
      </c>
      <c r="AD43" s="116">
        <f t="shared" si="3"/>
        <v>0</v>
      </c>
      <c r="AE43" s="116">
        <f t="shared" si="10"/>
        <v>0</v>
      </c>
      <c r="AF43" s="116">
        <f t="shared" si="4"/>
        <v>0</v>
      </c>
      <c r="AG43" s="116">
        <f t="shared" si="5"/>
        <v>0</v>
      </c>
      <c r="AH43" s="116">
        <f t="shared" si="6"/>
        <v>0</v>
      </c>
      <c r="AI43" s="116">
        <f t="shared" si="7"/>
        <v>0</v>
      </c>
      <c r="AJ43" s="116">
        <f t="shared" si="8"/>
        <v>0</v>
      </c>
      <c r="AK43" s="116">
        <f t="shared" si="24"/>
        <v>0</v>
      </c>
    </row>
    <row r="44" spans="1:37">
      <c r="A44" s="6"/>
      <c r="B44" s="36"/>
      <c r="C44" s="36"/>
      <c r="D44" s="36"/>
      <c r="E44" s="36">
        <f>_xlfn.IFNA(INDEX('Inputs - Allowed'!$B$8:$AY$158,MATCH($A44,'Inputs - Allowed'!$A$8:$A$158,0),MATCH('TI - Underperformance'!E$6,'Inputs - Allowed'!$B$6:$AY$6,0)),0)</f>
        <v>0</v>
      </c>
      <c r="F44" s="36">
        <f>_xlfn.IFNA(INDEX('Inputs - Allowed'!$B$8:$AY$158,MATCH($A44,'Inputs - Allowed'!$A$8:$A$158,0),MATCH('TI - Underperformance'!F$6,'Inputs - Allowed'!$B$6:$AY$6,0)),0)</f>
        <v>0</v>
      </c>
      <c r="G44" s="36">
        <f>_xlfn.IFNA(INDEX('Inputs - Allowed'!$B$8:$AY$158,MATCH($A44,'Inputs - Allowed'!$A$8:$A$158,0),MATCH('TI - Underperformance'!G$6,'Inputs - Allowed'!$B$6:$AY$6,0)),0)</f>
        <v>0</v>
      </c>
      <c r="H44" s="36">
        <f>_xlfn.IFNA(INDEX('Inputs - Allowed'!$B$8:$AY$158,MATCH($A44,'Inputs - Allowed'!$A$8:$A$158,0),MATCH('TI - Underperformance'!H$6,'Inputs - Allowed'!$B$6:$AY$6,0)),0)</f>
        <v>0</v>
      </c>
      <c r="I44" s="36">
        <f>_xlfn.IFNA(INDEX('Inputs - Allowed'!$B$8:$AY$158,MATCH($A44,'Inputs - Allowed'!$A$8:$A$158,0),MATCH('TI - Underperformance'!I$6,'Inputs - Allowed'!$B$6:$AY$6,0)),0)</f>
        <v>0</v>
      </c>
      <c r="J44" s="36">
        <f>_xlfn.IFNA(INDEX('Inputs - Allowed'!$B$8:$AY$158,MATCH($A44,'Inputs - Allowed'!$A$8:$A$158,0),MATCH('TI - Underperformance'!J$6,'Inputs - Allowed'!$B$6:$AY$6,0)),0)</f>
        <v>0</v>
      </c>
      <c r="K44" s="36">
        <f>_xlfn.IFNA(INDEX('Inputs - Allowed'!$B$8:$AY$158,MATCH($A44,'Inputs - Allowed'!$A$8:$A$158,0),MATCH('TI - Underperformance'!K$6,'Inputs - Allowed'!$B$6:$AY$6,0)),0)</f>
        <v>0</v>
      </c>
      <c r="L44" s="36">
        <f>_xlfn.IFNA(INDEX('Inputs - Allowed'!$B$8:$AY$158,MATCH($A44,'Inputs - Allowed'!$A$8:$A$158,0),MATCH('TI - Underperformance'!L$6,'Inputs - Allowed'!$B$6:$AY$6,0)),0)</f>
        <v>0</v>
      </c>
      <c r="M44" s="76"/>
      <c r="N44" s="76"/>
      <c r="O44" s="116" cm="1">
        <f t="array" ref="O44">IF($K44=0,0,_xlfn.IFS($K44 = "n",_xlfn.IFNA(INDEX('Inputs - Actual'!$B$8:$V$200, MATCH($A44, 'Inputs - Actual'!$A$8:$A$200, 0), MATCH(O$6, 'Inputs - Actual'!$B$6:$V$6, 0)) - INDEX('Inputs - Allowed'!$B$8:$AY$158, MATCH($A44, 'Inputs - Allowed'!$A$8:$A$158, 0), MATCH(O$6, 'Inputs - Allowed'!$B$6:$AY$6, 0)),0),$K44 = "y",_xlfn.IFNA(INDEX('Inputs - Actual'!$B$8:$V$200, MATCH($A44, 'Inputs - Actual'!$A$8:$A$200, 0), MATCH(O$6, 'Inputs - Actual'!$B$6:$V$6, 0)) -INDEX('Inputs - Allowed'!$B$8:$AY$158, MATCH($A44, 'Inputs - Allowed'!$A$8:$A$158, 0), MATCH(N$6, 'Inputs - Allowed'!$B$6:$AY$6, 0)),0)))</f>
        <v>0</v>
      </c>
      <c r="P44" s="116" cm="1">
        <f t="array" ref="P44">IF($K44=0,0,_xlfn.IFS($K44 = "n",_xlfn.IFNA(INDEX('Inputs - Actual'!$B$8:$V$200, MATCH($A44, 'Inputs - Actual'!$A$8:$A$200, 0), MATCH(P$6, 'Inputs - Actual'!$B$6:$V$6, 0)) - INDEX('Inputs - Allowed'!$B$8:$AY$158, MATCH($A44, 'Inputs - Allowed'!$A$8:$A$158, 0), MATCH(P$6, 'Inputs - Allowed'!$B$6:$AY$6, 0)),0),$K44 = "y",_xlfn.IFNA(INDEX('Inputs - Actual'!$B$8:$V$200, MATCH($A44, 'Inputs - Actual'!$A$8:$A$200, 0), MATCH(P$6, 'Inputs - Actual'!$B$6:$V$6, 0)) -INDEX('Inputs - Allowed'!$B$8:$AY$158, MATCH($A44, 'Inputs - Allowed'!$A$8:$A$158, 0), MATCH(O$6, 'Inputs - Allowed'!$B$6:$AY$6, 0)),0)))</f>
        <v>0</v>
      </c>
      <c r="Q44" s="116" cm="1">
        <f t="array" ref="Q44">IF($K44=0,0,_xlfn.IFS($K44 = "n",_xlfn.IFNA(INDEX('Inputs - Actual'!$B$8:$V$200, MATCH($A44, 'Inputs - Actual'!$A$8:$A$200, 0), MATCH(Q$6, 'Inputs - Actual'!$B$6:$V$6, 0)) - INDEX('Inputs - Allowed'!$B$8:$AY$158, MATCH($A44, 'Inputs - Allowed'!$A$8:$A$158, 0), MATCH(Q$6, 'Inputs - Allowed'!$B$6:$AY$6, 0)),0),$K44 = "y",_xlfn.IFNA(INDEX('Inputs - Actual'!$B$8:$V$200, MATCH($A44, 'Inputs - Actual'!$A$8:$A$200, 0), MATCH(Q$6, 'Inputs - Actual'!$B$6:$V$6, 0)) -INDEX('Inputs - Allowed'!$B$8:$AY$158, MATCH($A44, 'Inputs - Allowed'!$A$8:$A$158, 0), MATCH(P$6, 'Inputs - Allowed'!$B$6:$AY$6, 0)),0)))</f>
        <v>0</v>
      </c>
      <c r="R44" s="116" cm="1">
        <f t="array" ref="R44">IF($K44=0,0,_xlfn.IFS($K44 = "n",_xlfn.IFNA(INDEX('Inputs - Actual'!$B$8:$V$200, MATCH($A44, 'Inputs - Actual'!$A$8:$A$200, 0), MATCH(R$6, 'Inputs - Actual'!$B$6:$V$6, 0)) - INDEX('Inputs - Allowed'!$B$8:$AY$158, MATCH($A44, 'Inputs - Allowed'!$A$8:$A$158, 0), MATCH(R$6, 'Inputs - Allowed'!$B$6:$AY$6, 0)),0),$K44 = "y",_xlfn.IFNA(INDEX('Inputs - Actual'!$B$8:$V$200, MATCH($A44, 'Inputs - Actual'!$A$8:$A$200, 0), MATCH(R$6, 'Inputs - Actual'!$B$6:$V$6, 0)) -INDEX('Inputs - Allowed'!$B$8:$AY$158, MATCH($A44, 'Inputs - Allowed'!$A$8:$A$158, 0), MATCH(Q$6, 'Inputs - Allowed'!$B$6:$AY$6, 0)),0)))</f>
        <v>0</v>
      </c>
      <c r="S44" s="116" cm="1">
        <f t="array" ref="S44">IF($K44=0,0,_xlfn.IFS($K44 = "n",_xlfn.IFNA(INDEX('Inputs - Actual'!$B$8:$V$200, MATCH($A44, 'Inputs - Actual'!$A$8:$A$200, 0), MATCH(S$6, 'Inputs - Actual'!$B$6:$V$6, 0)) - INDEX('Inputs - Allowed'!$B$8:$AY$158, MATCH($A44, 'Inputs - Allowed'!$A$8:$A$158, 0), MATCH(S$6, 'Inputs - Allowed'!$B$6:$AY$6, 0)),0),$K44 = "y",_xlfn.IFNA(INDEX('Inputs - Actual'!$B$8:$V$200, MATCH($A44, 'Inputs - Actual'!$A$8:$A$200, 0), MATCH(S$6, 'Inputs - Actual'!$B$6:$V$6, 0)) -INDEX('Inputs - Allowed'!$B$8:$AY$158, MATCH($A44, 'Inputs - Allowed'!$A$8:$A$158, 0), MATCH(R$6, 'Inputs - Allowed'!$B$6:$AY$6, 0)),0)))</f>
        <v>0</v>
      </c>
      <c r="T44" s="116" cm="1">
        <f t="array" ref="T44">IF($K44=0,0,_xlfn.IFS($K44 = "n",_xlfn.IFNA(INDEX('Inputs - Actual'!$B$8:$V$200, MATCH($A44, 'Inputs - Actual'!$A$8:$A$200, 0), MATCH(T$6, 'Inputs - Actual'!$B$6:$V$6, 0)) - INDEX('Inputs - Allowed'!$B$8:$AY$158, MATCH($A44, 'Inputs - Allowed'!$A$8:$A$158, 0), MATCH(T$6, 'Inputs - Allowed'!$B$6:$AY$6, 0)),0),$K44 = "y",_xlfn.IFNA(INDEX('Inputs - Actual'!$B$8:$V$200, MATCH($A44, 'Inputs - Actual'!$A$8:$A$200, 0), MATCH(T$6, 'Inputs - Actual'!$B$6:$V$6, 0)) -INDEX('Inputs - Allowed'!$B$8:$AY$158, MATCH($A44, 'Inputs - Allowed'!$A$8:$A$158, 0), MATCH(S$6, 'Inputs - Allowed'!$B$6:$AY$6, 0)),0)))</f>
        <v>0</v>
      </c>
      <c r="U44" s="116" cm="1">
        <f t="array" ref="U44">IF($K44=0,0,_xlfn.IFS($K44 = "n",_xlfn.IFNA(INDEX('Inputs - Actual'!$B$8:$V$200, MATCH($A44, 'Inputs - Actual'!$A$8:$A$200, 0), MATCH(U$6, 'Inputs - Actual'!$B$6:$V$6, 0)) - INDEX('Inputs - Allowed'!$B$8:$AY$158, MATCH($A44, 'Inputs - Allowed'!$A$8:$A$158, 0), MATCH(U$6, 'Inputs - Allowed'!$B$6:$AY$6, 0)),0),$K44 = "y",_xlfn.IFNA(INDEX('Inputs - Actual'!$B$8:$V$200, MATCH($A44, 'Inputs - Actual'!$A$8:$A$200, 0), MATCH(U$6, 'Inputs - Actual'!$B$6:$V$6, 0)) -INDEX('Inputs - Allowed'!$B$8:$AY$158, MATCH($A44, 'Inputs - Allowed'!$A$8:$A$158, 0), MATCH(T$6, 'Inputs - Allowed'!$B$6:$AY$6, 0)),0)))</f>
        <v>0</v>
      </c>
      <c r="V44" s="116" cm="1">
        <f t="array" ref="V44">IF($K44=0,0,_xlfn.IFS($K44 = "n",_xlfn.IFNA(INDEX('Inputs - Actual'!$B$8:$V$200, MATCH($A44, 'Inputs - Actual'!$A$8:$A$200, 0), MATCH(V$6, 'Inputs - Actual'!$B$6:$V$6, 0)) - INDEX('Inputs - Allowed'!$B$8:$AY$158, MATCH($A44, 'Inputs - Allowed'!$A$8:$A$158, 0), MATCH(V$6, 'Inputs - Allowed'!$B$6:$AY$6, 0)),0),$K44 = "y",_xlfn.IFNA(INDEX('Inputs - Actual'!$B$8:$V$200, MATCH($A44, 'Inputs - Actual'!$A$8:$A$200, 0), MATCH(V$6, 'Inputs - Actual'!$B$6:$V$6, 0)) -INDEX('Inputs - Allowed'!$B$8:$AY$158, MATCH($A44, 'Inputs - Allowed'!$A$8:$A$158, 0), MATCH(U$6, 'Inputs - Allowed'!$B$6:$AY$6, 0)),0)))</f>
        <v>0</v>
      </c>
      <c r="W44" s="116" cm="1">
        <f t="array" ref="W44">IF($K44=0,0,_xlfn.IFS($K44 = "n",_xlfn.IFNA(INDEX('Inputs - Actual'!$B$8:$V$200, MATCH($A44, 'Inputs - Actual'!$A$8:$A$200, 0), MATCH(W$6, 'Inputs - Actual'!$B$6:$V$6, 0)) - INDEX('Inputs - Allowed'!$B$8:$AY$158, MATCH($A44, 'Inputs - Allowed'!$A$8:$A$158, 0), MATCH(W$6, 'Inputs - Allowed'!$B$6:$AY$6, 0)),0),$K44 = "y",_xlfn.IFNA(INDEX('Inputs - Actual'!$B$8:$V$200, MATCH($A44, 'Inputs - Actual'!$A$8:$A$200, 0), MATCH(W$6, 'Inputs - Actual'!$B$6:$V$6, 0)) -INDEX('Inputs - Allowed'!$B$8:$AY$158, MATCH($A44, 'Inputs - Allowed'!$A$8:$A$158, 0), MATCH(V$6, 'Inputs - Allowed'!$B$6:$AY$6, 0)),0)))</f>
        <v>0</v>
      </c>
      <c r="X44" s="116" cm="1">
        <f t="array" ref="X44">IF($K44=0,0,_xlfn.IFS($K44 = "n",_xlfn.IFNA(INDEX('Inputs - Actual'!$B$8:$V$200, MATCH($A44, 'Inputs - Actual'!$A$8:$A$200, 0), MATCH(X$6, 'Inputs - Actual'!$B$6:$V$6, 0)) - INDEX('Inputs - Allowed'!$B$8:$AY$158, MATCH($A44, 'Inputs - Allowed'!$A$8:$A$158, 0), MATCH(X$6, 'Inputs - Allowed'!$B$6:$AY$6, 0)),0),$K44 = "y",_xlfn.IFNA(INDEX('Inputs - Actual'!$B$8:$V$200, MATCH($A44, 'Inputs - Actual'!$A$8:$A$200, 0), MATCH(X$6, 'Inputs - Actual'!$B$6:$V$6, 0)) -INDEX('Inputs - Allowed'!$B$8:$AY$158, MATCH($A44, 'Inputs - Allowed'!$A$8:$A$158, 0), MATCH(W$6, 'Inputs - Allowed'!$B$6:$AY$6, 0)),0)))</f>
        <v>0</v>
      </c>
      <c r="Y44" s="76"/>
      <c r="Z44" s="76"/>
      <c r="AA44" s="116">
        <f t="shared" si="1"/>
        <v>0</v>
      </c>
      <c r="AB44" s="116">
        <f t="shared" si="25"/>
        <v>0</v>
      </c>
      <c r="AC44" s="116">
        <f t="shared" si="9"/>
        <v>0</v>
      </c>
      <c r="AD44" s="116">
        <f t="shared" si="3"/>
        <v>0</v>
      </c>
      <c r="AE44" s="116">
        <f t="shared" si="10"/>
        <v>0</v>
      </c>
      <c r="AF44" s="116">
        <f t="shared" si="4"/>
        <v>0</v>
      </c>
      <c r="AG44" s="116">
        <f t="shared" si="5"/>
        <v>0</v>
      </c>
      <c r="AH44" s="116">
        <f t="shared" si="6"/>
        <v>0</v>
      </c>
      <c r="AI44" s="116">
        <f t="shared" si="7"/>
        <v>0</v>
      </c>
      <c r="AJ44" s="116">
        <f t="shared" si="8"/>
        <v>0</v>
      </c>
      <c r="AK44" s="116">
        <f t="shared" si="24"/>
        <v>0</v>
      </c>
    </row>
    <row r="45" spans="1:37">
      <c r="A45" s="6"/>
      <c r="B45" s="36"/>
      <c r="C45" s="36"/>
      <c r="D45" s="36"/>
      <c r="E45" s="36">
        <f>_xlfn.IFNA(INDEX('Inputs - Allowed'!$B$8:$AY$158,MATCH($A45,'Inputs - Allowed'!$A$8:$A$158,0),MATCH('TI - Underperformance'!E$6,'Inputs - Allowed'!$B$6:$AY$6,0)),0)</f>
        <v>0</v>
      </c>
      <c r="F45" s="36">
        <f>_xlfn.IFNA(INDEX('Inputs - Allowed'!$B$8:$AY$158,MATCH($A45,'Inputs - Allowed'!$A$8:$A$158,0),MATCH('TI - Underperformance'!F$6,'Inputs - Allowed'!$B$6:$AY$6,0)),0)</f>
        <v>0</v>
      </c>
      <c r="G45" s="36">
        <f>_xlfn.IFNA(INDEX('Inputs - Allowed'!$B$8:$AY$158,MATCH($A45,'Inputs - Allowed'!$A$8:$A$158,0),MATCH('TI - Underperformance'!G$6,'Inputs - Allowed'!$B$6:$AY$6,0)),0)</f>
        <v>0</v>
      </c>
      <c r="H45" s="36">
        <f>_xlfn.IFNA(INDEX('Inputs - Allowed'!$B$8:$AY$158,MATCH($A45,'Inputs - Allowed'!$A$8:$A$158,0),MATCH('TI - Underperformance'!H$6,'Inputs - Allowed'!$B$6:$AY$6,0)),0)</f>
        <v>0</v>
      </c>
      <c r="I45" s="36">
        <f>_xlfn.IFNA(INDEX('Inputs - Allowed'!$B$8:$AY$158,MATCH($A45,'Inputs - Allowed'!$A$8:$A$158,0),MATCH('TI - Underperformance'!I$6,'Inputs - Allowed'!$B$6:$AY$6,0)),0)</f>
        <v>0</v>
      </c>
      <c r="J45" s="36">
        <f>_xlfn.IFNA(INDEX('Inputs - Allowed'!$B$8:$AY$158,MATCH($A45,'Inputs - Allowed'!$A$8:$A$158,0),MATCH('TI - Underperformance'!J$6,'Inputs - Allowed'!$B$6:$AY$6,0)),0)</f>
        <v>0</v>
      </c>
      <c r="K45" s="36">
        <f>_xlfn.IFNA(INDEX('Inputs - Allowed'!$B$8:$AY$158,MATCH($A45,'Inputs - Allowed'!$A$8:$A$158,0),MATCH('TI - Underperformance'!K$6,'Inputs - Allowed'!$B$6:$AY$6,0)),0)</f>
        <v>0</v>
      </c>
      <c r="L45" s="36">
        <f>_xlfn.IFNA(INDEX('Inputs - Allowed'!$B$8:$AY$158,MATCH($A45,'Inputs - Allowed'!$A$8:$A$158,0),MATCH('TI - Underperformance'!L$6,'Inputs - Allowed'!$B$6:$AY$6,0)),0)</f>
        <v>0</v>
      </c>
      <c r="M45" s="76"/>
      <c r="N45" s="76"/>
      <c r="O45" s="116" cm="1">
        <f t="array" ref="O45">IF($K45=0,0,_xlfn.IFS($K45 = "n",_xlfn.IFNA(INDEX('Inputs - Actual'!$B$8:$V$200, MATCH($A45, 'Inputs - Actual'!$A$8:$A$200, 0), MATCH(O$6, 'Inputs - Actual'!$B$6:$V$6, 0)) - INDEX('Inputs - Allowed'!$B$8:$AY$158, MATCH($A45, 'Inputs - Allowed'!$A$8:$A$158, 0), MATCH(O$6, 'Inputs - Allowed'!$B$6:$AY$6, 0)),0),$K45 = "y",_xlfn.IFNA(INDEX('Inputs - Actual'!$B$8:$V$200, MATCH($A45, 'Inputs - Actual'!$A$8:$A$200, 0), MATCH(O$6, 'Inputs - Actual'!$B$6:$V$6, 0)) -INDEX('Inputs - Allowed'!$B$8:$AY$158, MATCH($A45, 'Inputs - Allowed'!$A$8:$A$158, 0), MATCH(N$6, 'Inputs - Allowed'!$B$6:$AY$6, 0)),0)))</f>
        <v>0</v>
      </c>
      <c r="P45" s="116" cm="1">
        <f t="array" ref="P45">IF($K45=0,0,_xlfn.IFS($K45 = "n",_xlfn.IFNA(INDEX('Inputs - Actual'!$B$8:$V$200, MATCH($A45, 'Inputs - Actual'!$A$8:$A$200, 0), MATCH(P$6, 'Inputs - Actual'!$B$6:$V$6, 0)) - INDEX('Inputs - Allowed'!$B$8:$AY$158, MATCH($A45, 'Inputs - Allowed'!$A$8:$A$158, 0), MATCH(P$6, 'Inputs - Allowed'!$B$6:$AY$6, 0)),0),$K45 = "y",_xlfn.IFNA(INDEX('Inputs - Actual'!$B$8:$V$200, MATCH($A45, 'Inputs - Actual'!$A$8:$A$200, 0), MATCH(P$6, 'Inputs - Actual'!$B$6:$V$6, 0)) -INDEX('Inputs - Allowed'!$B$8:$AY$158, MATCH($A45, 'Inputs - Allowed'!$A$8:$A$158, 0), MATCH(O$6, 'Inputs - Allowed'!$B$6:$AY$6, 0)),0)))</f>
        <v>0</v>
      </c>
      <c r="Q45" s="116" cm="1">
        <f t="array" ref="Q45">IF($K45=0,0,_xlfn.IFS($K45 = "n",_xlfn.IFNA(INDEX('Inputs - Actual'!$B$8:$V$200, MATCH($A45, 'Inputs - Actual'!$A$8:$A$200, 0), MATCH(Q$6, 'Inputs - Actual'!$B$6:$V$6, 0)) - INDEX('Inputs - Allowed'!$B$8:$AY$158, MATCH($A45, 'Inputs - Allowed'!$A$8:$A$158, 0), MATCH(Q$6, 'Inputs - Allowed'!$B$6:$AY$6, 0)),0),$K45 = "y",_xlfn.IFNA(INDEX('Inputs - Actual'!$B$8:$V$200, MATCH($A45, 'Inputs - Actual'!$A$8:$A$200, 0), MATCH(Q$6, 'Inputs - Actual'!$B$6:$V$6, 0)) -INDEX('Inputs - Allowed'!$B$8:$AY$158, MATCH($A45, 'Inputs - Allowed'!$A$8:$A$158, 0), MATCH(P$6, 'Inputs - Allowed'!$B$6:$AY$6, 0)),0)))</f>
        <v>0</v>
      </c>
      <c r="R45" s="116" cm="1">
        <f t="array" ref="R45">IF($K45=0,0,_xlfn.IFS($K45 = "n",_xlfn.IFNA(INDEX('Inputs - Actual'!$B$8:$V$200, MATCH($A45, 'Inputs - Actual'!$A$8:$A$200, 0), MATCH(R$6, 'Inputs - Actual'!$B$6:$V$6, 0)) - INDEX('Inputs - Allowed'!$B$8:$AY$158, MATCH($A45, 'Inputs - Allowed'!$A$8:$A$158, 0), MATCH(R$6, 'Inputs - Allowed'!$B$6:$AY$6, 0)),0),$K45 = "y",_xlfn.IFNA(INDEX('Inputs - Actual'!$B$8:$V$200, MATCH($A45, 'Inputs - Actual'!$A$8:$A$200, 0), MATCH(R$6, 'Inputs - Actual'!$B$6:$V$6, 0)) -INDEX('Inputs - Allowed'!$B$8:$AY$158, MATCH($A45, 'Inputs - Allowed'!$A$8:$A$158, 0), MATCH(Q$6, 'Inputs - Allowed'!$B$6:$AY$6, 0)),0)))</f>
        <v>0</v>
      </c>
      <c r="S45" s="116" cm="1">
        <f t="array" ref="S45">IF($K45=0,0,_xlfn.IFS($K45 = "n",_xlfn.IFNA(INDEX('Inputs - Actual'!$B$8:$V$200, MATCH($A45, 'Inputs - Actual'!$A$8:$A$200, 0), MATCH(S$6, 'Inputs - Actual'!$B$6:$V$6, 0)) - INDEX('Inputs - Allowed'!$B$8:$AY$158, MATCH($A45, 'Inputs - Allowed'!$A$8:$A$158, 0), MATCH(S$6, 'Inputs - Allowed'!$B$6:$AY$6, 0)),0),$K45 = "y",_xlfn.IFNA(INDEX('Inputs - Actual'!$B$8:$V$200, MATCH($A45, 'Inputs - Actual'!$A$8:$A$200, 0), MATCH(S$6, 'Inputs - Actual'!$B$6:$V$6, 0)) -INDEX('Inputs - Allowed'!$B$8:$AY$158, MATCH($A45, 'Inputs - Allowed'!$A$8:$A$158, 0), MATCH(R$6, 'Inputs - Allowed'!$B$6:$AY$6, 0)),0)))</f>
        <v>0</v>
      </c>
      <c r="T45" s="116" cm="1">
        <f t="array" ref="T45">IF($K45=0,0,_xlfn.IFS($K45 = "n",_xlfn.IFNA(INDEX('Inputs - Actual'!$B$8:$V$200, MATCH($A45, 'Inputs - Actual'!$A$8:$A$200, 0), MATCH(T$6, 'Inputs - Actual'!$B$6:$V$6, 0)) - INDEX('Inputs - Allowed'!$B$8:$AY$158, MATCH($A45, 'Inputs - Allowed'!$A$8:$A$158, 0), MATCH(T$6, 'Inputs - Allowed'!$B$6:$AY$6, 0)),0),$K45 = "y",_xlfn.IFNA(INDEX('Inputs - Actual'!$B$8:$V$200, MATCH($A45, 'Inputs - Actual'!$A$8:$A$200, 0), MATCH(T$6, 'Inputs - Actual'!$B$6:$V$6, 0)) -INDEX('Inputs - Allowed'!$B$8:$AY$158, MATCH($A45, 'Inputs - Allowed'!$A$8:$A$158, 0), MATCH(S$6, 'Inputs - Allowed'!$B$6:$AY$6, 0)),0)))</f>
        <v>0</v>
      </c>
      <c r="U45" s="116" cm="1">
        <f t="array" ref="U45">IF($K45=0,0,_xlfn.IFS($K45 = "n",_xlfn.IFNA(INDEX('Inputs - Actual'!$B$8:$V$200, MATCH($A45, 'Inputs - Actual'!$A$8:$A$200, 0), MATCH(U$6, 'Inputs - Actual'!$B$6:$V$6, 0)) - INDEX('Inputs - Allowed'!$B$8:$AY$158, MATCH($A45, 'Inputs - Allowed'!$A$8:$A$158, 0), MATCH(U$6, 'Inputs - Allowed'!$B$6:$AY$6, 0)),0),$K45 = "y",_xlfn.IFNA(INDEX('Inputs - Actual'!$B$8:$V$200, MATCH($A45, 'Inputs - Actual'!$A$8:$A$200, 0), MATCH(U$6, 'Inputs - Actual'!$B$6:$V$6, 0)) -INDEX('Inputs - Allowed'!$B$8:$AY$158, MATCH($A45, 'Inputs - Allowed'!$A$8:$A$158, 0), MATCH(T$6, 'Inputs - Allowed'!$B$6:$AY$6, 0)),0)))</f>
        <v>0</v>
      </c>
      <c r="V45" s="116" cm="1">
        <f t="array" ref="V45">IF($K45=0,0,_xlfn.IFS($K45 = "n",_xlfn.IFNA(INDEX('Inputs - Actual'!$B$8:$V$200, MATCH($A45, 'Inputs - Actual'!$A$8:$A$200, 0), MATCH(V$6, 'Inputs - Actual'!$B$6:$V$6, 0)) - INDEX('Inputs - Allowed'!$B$8:$AY$158, MATCH($A45, 'Inputs - Allowed'!$A$8:$A$158, 0), MATCH(V$6, 'Inputs - Allowed'!$B$6:$AY$6, 0)),0),$K45 = "y",_xlfn.IFNA(INDEX('Inputs - Actual'!$B$8:$V$200, MATCH($A45, 'Inputs - Actual'!$A$8:$A$200, 0), MATCH(V$6, 'Inputs - Actual'!$B$6:$V$6, 0)) -INDEX('Inputs - Allowed'!$B$8:$AY$158, MATCH($A45, 'Inputs - Allowed'!$A$8:$A$158, 0), MATCH(U$6, 'Inputs - Allowed'!$B$6:$AY$6, 0)),0)))</f>
        <v>0</v>
      </c>
      <c r="W45" s="116" cm="1">
        <f t="array" ref="W45">IF($K45=0,0,_xlfn.IFS($K45 = "n",_xlfn.IFNA(INDEX('Inputs - Actual'!$B$8:$V$200, MATCH($A45, 'Inputs - Actual'!$A$8:$A$200, 0), MATCH(W$6, 'Inputs - Actual'!$B$6:$V$6, 0)) - INDEX('Inputs - Allowed'!$B$8:$AY$158, MATCH($A45, 'Inputs - Allowed'!$A$8:$A$158, 0), MATCH(W$6, 'Inputs - Allowed'!$B$6:$AY$6, 0)),0),$K45 = "y",_xlfn.IFNA(INDEX('Inputs - Actual'!$B$8:$V$200, MATCH($A45, 'Inputs - Actual'!$A$8:$A$200, 0), MATCH(W$6, 'Inputs - Actual'!$B$6:$V$6, 0)) -INDEX('Inputs - Allowed'!$B$8:$AY$158, MATCH($A45, 'Inputs - Allowed'!$A$8:$A$158, 0), MATCH(V$6, 'Inputs - Allowed'!$B$6:$AY$6, 0)),0)))</f>
        <v>0</v>
      </c>
      <c r="X45" s="116" cm="1">
        <f t="array" ref="X45">IF($K45=0,0,_xlfn.IFS($K45 = "n",_xlfn.IFNA(INDEX('Inputs - Actual'!$B$8:$V$200, MATCH($A45, 'Inputs - Actual'!$A$8:$A$200, 0), MATCH(X$6, 'Inputs - Actual'!$B$6:$V$6, 0)) - INDEX('Inputs - Allowed'!$B$8:$AY$158, MATCH($A45, 'Inputs - Allowed'!$A$8:$A$158, 0), MATCH(X$6, 'Inputs - Allowed'!$B$6:$AY$6, 0)),0),$K45 = "y",_xlfn.IFNA(INDEX('Inputs - Actual'!$B$8:$V$200, MATCH($A45, 'Inputs - Actual'!$A$8:$A$200, 0), MATCH(X$6, 'Inputs - Actual'!$B$6:$V$6, 0)) -INDEX('Inputs - Allowed'!$B$8:$AY$158, MATCH($A45, 'Inputs - Allowed'!$A$8:$A$158, 0), MATCH(W$6, 'Inputs - Allowed'!$B$6:$AY$6, 0)),0)))</f>
        <v>0</v>
      </c>
      <c r="Y45" s="76"/>
      <c r="Z45" s="76"/>
      <c r="AA45" s="116">
        <f t="shared" si="1"/>
        <v>0</v>
      </c>
      <c r="AB45" s="116">
        <f t="shared" si="25"/>
        <v>0</v>
      </c>
      <c r="AC45" s="116">
        <f t="shared" si="9"/>
        <v>0</v>
      </c>
      <c r="AD45" s="116">
        <f t="shared" si="3"/>
        <v>0</v>
      </c>
      <c r="AE45" s="116">
        <f t="shared" si="10"/>
        <v>0</v>
      </c>
      <c r="AF45" s="116">
        <f t="shared" si="4"/>
        <v>0</v>
      </c>
      <c r="AG45" s="116">
        <f t="shared" si="5"/>
        <v>0</v>
      </c>
      <c r="AH45" s="116">
        <f t="shared" si="6"/>
        <v>0</v>
      </c>
      <c r="AI45" s="116">
        <f t="shared" si="7"/>
        <v>0</v>
      </c>
      <c r="AJ45" s="116">
        <f t="shared" si="8"/>
        <v>0</v>
      </c>
      <c r="AK45" s="116">
        <f t="shared" si="24"/>
        <v>0</v>
      </c>
    </row>
    <row r="46" spans="1:37">
      <c r="A46" s="6"/>
      <c r="B46" s="36"/>
      <c r="C46" s="36"/>
      <c r="D46" s="36"/>
      <c r="E46" s="36">
        <f>_xlfn.IFNA(INDEX('Inputs - Allowed'!$B$8:$AY$158,MATCH($A46,'Inputs - Allowed'!$A$8:$A$158,0),MATCH('TI - Underperformance'!E$6,'Inputs - Allowed'!$B$6:$AY$6,0)),0)</f>
        <v>0</v>
      </c>
      <c r="F46" s="36">
        <f>_xlfn.IFNA(INDEX('Inputs - Allowed'!$B$8:$AY$158,MATCH($A46,'Inputs - Allowed'!$A$8:$A$158,0),MATCH('TI - Underperformance'!F$6,'Inputs - Allowed'!$B$6:$AY$6,0)),0)</f>
        <v>0</v>
      </c>
      <c r="G46" s="36">
        <f>_xlfn.IFNA(INDEX('Inputs - Allowed'!$B$8:$AY$158,MATCH($A46,'Inputs - Allowed'!$A$8:$A$158,0),MATCH('TI - Underperformance'!G$6,'Inputs - Allowed'!$B$6:$AY$6,0)),0)</f>
        <v>0</v>
      </c>
      <c r="H46" s="36">
        <f>_xlfn.IFNA(INDEX('Inputs - Allowed'!$B$8:$AY$158,MATCH($A46,'Inputs - Allowed'!$A$8:$A$158,0),MATCH('TI - Underperformance'!H$6,'Inputs - Allowed'!$B$6:$AY$6,0)),0)</f>
        <v>0</v>
      </c>
      <c r="I46" s="36">
        <f>_xlfn.IFNA(INDEX('Inputs - Allowed'!$B$8:$AY$158,MATCH($A46,'Inputs - Allowed'!$A$8:$A$158,0),MATCH('TI - Underperformance'!I$6,'Inputs - Allowed'!$B$6:$AY$6,0)),0)</f>
        <v>0</v>
      </c>
      <c r="J46" s="36">
        <f>_xlfn.IFNA(INDEX('Inputs - Allowed'!$B$8:$AY$158,MATCH($A46,'Inputs - Allowed'!$A$8:$A$158,0),MATCH('TI - Underperformance'!J$6,'Inputs - Allowed'!$B$6:$AY$6,0)),0)</f>
        <v>0</v>
      </c>
      <c r="K46" s="36">
        <f>_xlfn.IFNA(INDEX('Inputs - Allowed'!$B$8:$AY$158,MATCH($A46,'Inputs - Allowed'!$A$8:$A$158,0),MATCH('TI - Underperformance'!K$6,'Inputs - Allowed'!$B$6:$AY$6,0)),0)</f>
        <v>0</v>
      </c>
      <c r="L46" s="36">
        <f>_xlfn.IFNA(INDEX('Inputs - Allowed'!$B$8:$AY$158,MATCH($A46,'Inputs - Allowed'!$A$8:$A$158,0),MATCH('TI - Underperformance'!L$6,'Inputs - Allowed'!$B$6:$AY$6,0)),0)</f>
        <v>0</v>
      </c>
      <c r="M46" s="76"/>
      <c r="N46" s="76"/>
      <c r="O46" s="116" cm="1">
        <f t="array" ref="O46">IF($K46=0,0,_xlfn.IFS($K46 = "n",_xlfn.IFNA(INDEX('Inputs - Actual'!$B$8:$V$200, MATCH($A46, 'Inputs - Actual'!$A$8:$A$200, 0), MATCH(O$6, 'Inputs - Actual'!$B$6:$V$6, 0)) - INDEX('Inputs - Allowed'!$B$8:$AY$158, MATCH($A46, 'Inputs - Allowed'!$A$8:$A$158, 0), MATCH(O$6, 'Inputs - Allowed'!$B$6:$AY$6, 0)),0),$K46 = "y",_xlfn.IFNA(INDEX('Inputs - Actual'!$B$8:$V$200, MATCH($A46, 'Inputs - Actual'!$A$8:$A$200, 0), MATCH(O$6, 'Inputs - Actual'!$B$6:$V$6, 0)) -INDEX('Inputs - Allowed'!$B$8:$AY$158, MATCH($A46, 'Inputs - Allowed'!$A$8:$A$158, 0), MATCH(N$6, 'Inputs - Allowed'!$B$6:$AY$6, 0)),0)))</f>
        <v>0</v>
      </c>
      <c r="P46" s="116" cm="1">
        <f t="array" ref="P46">IF($K46=0,0,_xlfn.IFS($K46 = "n",_xlfn.IFNA(INDEX('Inputs - Actual'!$B$8:$V$200, MATCH($A46, 'Inputs - Actual'!$A$8:$A$200, 0), MATCH(P$6, 'Inputs - Actual'!$B$6:$V$6, 0)) - INDEX('Inputs - Allowed'!$B$8:$AY$158, MATCH($A46, 'Inputs - Allowed'!$A$8:$A$158, 0), MATCH(P$6, 'Inputs - Allowed'!$B$6:$AY$6, 0)),0),$K46 = "y",_xlfn.IFNA(INDEX('Inputs - Actual'!$B$8:$V$200, MATCH($A46, 'Inputs - Actual'!$A$8:$A$200, 0), MATCH(P$6, 'Inputs - Actual'!$B$6:$V$6, 0)) -INDEX('Inputs - Allowed'!$B$8:$AY$158, MATCH($A46, 'Inputs - Allowed'!$A$8:$A$158, 0), MATCH(O$6, 'Inputs - Allowed'!$B$6:$AY$6, 0)),0)))</f>
        <v>0</v>
      </c>
      <c r="Q46" s="116" cm="1">
        <f t="array" ref="Q46">IF($K46=0,0,_xlfn.IFS($K46 = "n",_xlfn.IFNA(INDEX('Inputs - Actual'!$B$8:$V$200, MATCH($A46, 'Inputs - Actual'!$A$8:$A$200, 0), MATCH(Q$6, 'Inputs - Actual'!$B$6:$V$6, 0)) - INDEX('Inputs - Allowed'!$B$8:$AY$158, MATCH($A46, 'Inputs - Allowed'!$A$8:$A$158, 0), MATCH(Q$6, 'Inputs - Allowed'!$B$6:$AY$6, 0)),0),$K46 = "y",_xlfn.IFNA(INDEX('Inputs - Actual'!$B$8:$V$200, MATCH($A46, 'Inputs - Actual'!$A$8:$A$200, 0), MATCH(Q$6, 'Inputs - Actual'!$B$6:$V$6, 0)) -INDEX('Inputs - Allowed'!$B$8:$AY$158, MATCH($A46, 'Inputs - Allowed'!$A$8:$A$158, 0), MATCH(P$6, 'Inputs - Allowed'!$B$6:$AY$6, 0)),0)))</f>
        <v>0</v>
      </c>
      <c r="R46" s="116" cm="1">
        <f t="array" ref="R46">IF($K46=0,0,_xlfn.IFS($K46 = "n",_xlfn.IFNA(INDEX('Inputs - Actual'!$B$8:$V$200, MATCH($A46, 'Inputs - Actual'!$A$8:$A$200, 0), MATCH(R$6, 'Inputs - Actual'!$B$6:$V$6, 0)) - INDEX('Inputs - Allowed'!$B$8:$AY$158, MATCH($A46, 'Inputs - Allowed'!$A$8:$A$158, 0), MATCH(R$6, 'Inputs - Allowed'!$B$6:$AY$6, 0)),0),$K46 = "y",_xlfn.IFNA(INDEX('Inputs - Actual'!$B$8:$V$200, MATCH($A46, 'Inputs - Actual'!$A$8:$A$200, 0), MATCH(R$6, 'Inputs - Actual'!$B$6:$V$6, 0)) -INDEX('Inputs - Allowed'!$B$8:$AY$158, MATCH($A46, 'Inputs - Allowed'!$A$8:$A$158, 0), MATCH(Q$6, 'Inputs - Allowed'!$B$6:$AY$6, 0)),0)))</f>
        <v>0</v>
      </c>
      <c r="S46" s="116" cm="1">
        <f t="array" ref="S46">IF($K46=0,0,_xlfn.IFS($K46 = "n",_xlfn.IFNA(INDEX('Inputs - Actual'!$B$8:$V$200, MATCH($A46, 'Inputs - Actual'!$A$8:$A$200, 0), MATCH(S$6, 'Inputs - Actual'!$B$6:$V$6, 0)) - INDEX('Inputs - Allowed'!$B$8:$AY$158, MATCH($A46, 'Inputs - Allowed'!$A$8:$A$158, 0), MATCH(S$6, 'Inputs - Allowed'!$B$6:$AY$6, 0)),0),$K46 = "y",_xlfn.IFNA(INDEX('Inputs - Actual'!$B$8:$V$200, MATCH($A46, 'Inputs - Actual'!$A$8:$A$200, 0), MATCH(S$6, 'Inputs - Actual'!$B$6:$V$6, 0)) -INDEX('Inputs - Allowed'!$B$8:$AY$158, MATCH($A46, 'Inputs - Allowed'!$A$8:$A$158, 0), MATCH(R$6, 'Inputs - Allowed'!$B$6:$AY$6, 0)),0)))</f>
        <v>0</v>
      </c>
      <c r="T46" s="116" cm="1">
        <f t="array" ref="T46">IF($K46=0,0,_xlfn.IFS($K46 = "n",_xlfn.IFNA(INDEX('Inputs - Actual'!$B$8:$V$200, MATCH($A46, 'Inputs - Actual'!$A$8:$A$200, 0), MATCH(T$6, 'Inputs - Actual'!$B$6:$V$6, 0)) - INDEX('Inputs - Allowed'!$B$8:$AY$158, MATCH($A46, 'Inputs - Allowed'!$A$8:$A$158, 0), MATCH(T$6, 'Inputs - Allowed'!$B$6:$AY$6, 0)),0),$K46 = "y",_xlfn.IFNA(INDEX('Inputs - Actual'!$B$8:$V$200, MATCH($A46, 'Inputs - Actual'!$A$8:$A$200, 0), MATCH(T$6, 'Inputs - Actual'!$B$6:$V$6, 0)) -INDEX('Inputs - Allowed'!$B$8:$AY$158, MATCH($A46, 'Inputs - Allowed'!$A$8:$A$158, 0), MATCH(S$6, 'Inputs - Allowed'!$B$6:$AY$6, 0)),0)))</f>
        <v>0</v>
      </c>
      <c r="U46" s="116" cm="1">
        <f t="array" ref="U46">IF($K46=0,0,_xlfn.IFS($K46 = "n",_xlfn.IFNA(INDEX('Inputs - Actual'!$B$8:$V$200, MATCH($A46, 'Inputs - Actual'!$A$8:$A$200, 0), MATCH(U$6, 'Inputs - Actual'!$B$6:$V$6, 0)) - INDEX('Inputs - Allowed'!$B$8:$AY$158, MATCH($A46, 'Inputs - Allowed'!$A$8:$A$158, 0), MATCH(U$6, 'Inputs - Allowed'!$B$6:$AY$6, 0)),0),$K46 = "y",_xlfn.IFNA(INDEX('Inputs - Actual'!$B$8:$V$200, MATCH($A46, 'Inputs - Actual'!$A$8:$A$200, 0), MATCH(U$6, 'Inputs - Actual'!$B$6:$V$6, 0)) -INDEX('Inputs - Allowed'!$B$8:$AY$158, MATCH($A46, 'Inputs - Allowed'!$A$8:$A$158, 0), MATCH(T$6, 'Inputs - Allowed'!$B$6:$AY$6, 0)),0)))</f>
        <v>0</v>
      </c>
      <c r="V46" s="116" cm="1">
        <f t="array" ref="V46">IF($K46=0,0,_xlfn.IFS($K46 = "n",_xlfn.IFNA(INDEX('Inputs - Actual'!$B$8:$V$200, MATCH($A46, 'Inputs - Actual'!$A$8:$A$200, 0), MATCH(V$6, 'Inputs - Actual'!$B$6:$V$6, 0)) - INDEX('Inputs - Allowed'!$B$8:$AY$158, MATCH($A46, 'Inputs - Allowed'!$A$8:$A$158, 0), MATCH(V$6, 'Inputs - Allowed'!$B$6:$AY$6, 0)),0),$K46 = "y",_xlfn.IFNA(INDEX('Inputs - Actual'!$B$8:$V$200, MATCH($A46, 'Inputs - Actual'!$A$8:$A$200, 0), MATCH(V$6, 'Inputs - Actual'!$B$6:$V$6, 0)) -INDEX('Inputs - Allowed'!$B$8:$AY$158, MATCH($A46, 'Inputs - Allowed'!$A$8:$A$158, 0), MATCH(U$6, 'Inputs - Allowed'!$B$6:$AY$6, 0)),0)))</f>
        <v>0</v>
      </c>
      <c r="W46" s="116" cm="1">
        <f t="array" ref="W46">IF($K46=0,0,_xlfn.IFS($K46 = "n",_xlfn.IFNA(INDEX('Inputs - Actual'!$B$8:$V$200, MATCH($A46, 'Inputs - Actual'!$A$8:$A$200, 0), MATCH(W$6, 'Inputs - Actual'!$B$6:$V$6, 0)) - INDEX('Inputs - Allowed'!$B$8:$AY$158, MATCH($A46, 'Inputs - Allowed'!$A$8:$A$158, 0), MATCH(W$6, 'Inputs - Allowed'!$B$6:$AY$6, 0)),0),$K46 = "y",_xlfn.IFNA(INDEX('Inputs - Actual'!$B$8:$V$200, MATCH($A46, 'Inputs - Actual'!$A$8:$A$200, 0), MATCH(W$6, 'Inputs - Actual'!$B$6:$V$6, 0)) -INDEX('Inputs - Allowed'!$B$8:$AY$158, MATCH($A46, 'Inputs - Allowed'!$A$8:$A$158, 0), MATCH(V$6, 'Inputs - Allowed'!$B$6:$AY$6, 0)),0)))</f>
        <v>0</v>
      </c>
      <c r="X46" s="116" cm="1">
        <f t="array" ref="X46">IF($K46=0,0,_xlfn.IFS($K46 = "n",_xlfn.IFNA(INDEX('Inputs - Actual'!$B$8:$V$200, MATCH($A46, 'Inputs - Actual'!$A$8:$A$200, 0), MATCH(X$6, 'Inputs - Actual'!$B$6:$V$6, 0)) - INDEX('Inputs - Allowed'!$B$8:$AY$158, MATCH($A46, 'Inputs - Allowed'!$A$8:$A$158, 0), MATCH(X$6, 'Inputs - Allowed'!$B$6:$AY$6, 0)),0),$K46 = "y",_xlfn.IFNA(INDEX('Inputs - Actual'!$B$8:$V$200, MATCH($A46, 'Inputs - Actual'!$A$8:$A$200, 0), MATCH(X$6, 'Inputs - Actual'!$B$6:$V$6, 0)) -INDEX('Inputs - Allowed'!$B$8:$AY$158, MATCH($A46, 'Inputs - Allowed'!$A$8:$A$158, 0), MATCH(W$6, 'Inputs - Allowed'!$B$6:$AY$6, 0)),0)))</f>
        <v>0</v>
      </c>
      <c r="Y46" s="76"/>
      <c r="Z46" s="76"/>
      <c r="AA46" s="116">
        <f t="shared" si="1"/>
        <v>0</v>
      </c>
      <c r="AB46" s="116">
        <f t="shared" si="25"/>
        <v>0</v>
      </c>
      <c r="AC46" s="116">
        <f t="shared" si="9"/>
        <v>0</v>
      </c>
      <c r="AD46" s="116">
        <f t="shared" si="3"/>
        <v>0</v>
      </c>
      <c r="AE46" s="116">
        <f t="shared" si="10"/>
        <v>0</v>
      </c>
      <c r="AF46" s="116">
        <f t="shared" si="4"/>
        <v>0</v>
      </c>
      <c r="AG46" s="116">
        <f t="shared" si="5"/>
        <v>0</v>
      </c>
      <c r="AH46" s="116">
        <f t="shared" si="6"/>
        <v>0</v>
      </c>
      <c r="AI46" s="116">
        <f t="shared" si="7"/>
        <v>0</v>
      </c>
      <c r="AJ46" s="116">
        <f t="shared" si="8"/>
        <v>0</v>
      </c>
      <c r="AK46" s="116">
        <f t="shared" si="24"/>
        <v>0</v>
      </c>
    </row>
    <row r="47" spans="1:37">
      <c r="A47" s="6"/>
      <c r="B47" s="36"/>
      <c r="C47" s="36"/>
      <c r="D47" s="36"/>
      <c r="E47" s="36">
        <f>_xlfn.IFNA(INDEX('Inputs - Allowed'!$B$8:$AY$158,MATCH($A47,'Inputs - Allowed'!$A$8:$A$158,0),MATCH('TI - Underperformance'!E$6,'Inputs - Allowed'!$B$6:$AY$6,0)),0)</f>
        <v>0</v>
      </c>
      <c r="F47" s="36">
        <f>_xlfn.IFNA(INDEX('Inputs - Allowed'!$B$8:$AY$158,MATCH($A47,'Inputs - Allowed'!$A$8:$A$158,0),MATCH('TI - Underperformance'!F$6,'Inputs - Allowed'!$B$6:$AY$6,0)),0)</f>
        <v>0</v>
      </c>
      <c r="G47" s="36">
        <f>_xlfn.IFNA(INDEX('Inputs - Allowed'!$B$8:$AY$158,MATCH($A47,'Inputs - Allowed'!$A$8:$A$158,0),MATCH('TI - Underperformance'!G$6,'Inputs - Allowed'!$B$6:$AY$6,0)),0)</f>
        <v>0</v>
      </c>
      <c r="H47" s="36">
        <f>_xlfn.IFNA(INDEX('Inputs - Allowed'!$B$8:$AY$158,MATCH($A47,'Inputs - Allowed'!$A$8:$A$158,0),MATCH('TI - Underperformance'!H$6,'Inputs - Allowed'!$B$6:$AY$6,0)),0)</f>
        <v>0</v>
      </c>
      <c r="I47" s="36">
        <f>_xlfn.IFNA(INDEX('Inputs - Allowed'!$B$8:$AY$158,MATCH($A47,'Inputs - Allowed'!$A$8:$A$158,0),MATCH('TI - Underperformance'!I$6,'Inputs - Allowed'!$B$6:$AY$6,0)),0)</f>
        <v>0</v>
      </c>
      <c r="J47" s="36">
        <f>_xlfn.IFNA(INDEX('Inputs - Allowed'!$B$8:$AY$158,MATCH($A47,'Inputs - Allowed'!$A$8:$A$158,0),MATCH('TI - Underperformance'!J$6,'Inputs - Allowed'!$B$6:$AY$6,0)),0)</f>
        <v>0</v>
      </c>
      <c r="K47" s="36">
        <f>_xlfn.IFNA(INDEX('Inputs - Allowed'!$B$8:$AY$158,MATCH($A47,'Inputs - Allowed'!$A$8:$A$158,0),MATCH('TI - Underperformance'!K$6,'Inputs - Allowed'!$B$6:$AY$6,0)),0)</f>
        <v>0</v>
      </c>
      <c r="L47" s="36">
        <f>_xlfn.IFNA(INDEX('Inputs - Allowed'!$B$8:$AY$158,MATCH($A47,'Inputs - Allowed'!$A$8:$A$158,0),MATCH('TI - Underperformance'!L$6,'Inputs - Allowed'!$B$6:$AY$6,0)),0)</f>
        <v>0</v>
      </c>
      <c r="M47" s="76"/>
      <c r="N47" s="76"/>
      <c r="O47" s="116" cm="1">
        <f t="array" ref="O47">IF($K47=0,0,_xlfn.IFS($K47 = "n",_xlfn.IFNA(INDEX('Inputs - Actual'!$B$8:$V$200, MATCH($A47, 'Inputs - Actual'!$A$8:$A$200, 0), MATCH(O$6, 'Inputs - Actual'!$B$6:$V$6, 0)) - INDEX('Inputs - Allowed'!$B$8:$AY$158, MATCH($A47, 'Inputs - Allowed'!$A$8:$A$158, 0), MATCH(O$6, 'Inputs - Allowed'!$B$6:$AY$6, 0)),0),$K47 = "y",_xlfn.IFNA(INDEX('Inputs - Actual'!$B$8:$V$200, MATCH($A47, 'Inputs - Actual'!$A$8:$A$200, 0), MATCH(O$6, 'Inputs - Actual'!$B$6:$V$6, 0)) -INDEX('Inputs - Allowed'!$B$8:$AY$158, MATCH($A47, 'Inputs - Allowed'!$A$8:$A$158, 0), MATCH(N$6, 'Inputs - Allowed'!$B$6:$AY$6, 0)),0)))</f>
        <v>0</v>
      </c>
      <c r="P47" s="116" cm="1">
        <f t="array" ref="P47">IF($K47=0,0,_xlfn.IFS($K47 = "n",_xlfn.IFNA(INDEX('Inputs - Actual'!$B$8:$V$200, MATCH($A47, 'Inputs - Actual'!$A$8:$A$200, 0), MATCH(P$6, 'Inputs - Actual'!$B$6:$V$6, 0)) - INDEX('Inputs - Allowed'!$B$8:$AY$158, MATCH($A47, 'Inputs - Allowed'!$A$8:$A$158, 0), MATCH(P$6, 'Inputs - Allowed'!$B$6:$AY$6, 0)),0),$K47 = "y",_xlfn.IFNA(INDEX('Inputs - Actual'!$B$8:$V$200, MATCH($A47, 'Inputs - Actual'!$A$8:$A$200, 0), MATCH(P$6, 'Inputs - Actual'!$B$6:$V$6, 0)) -INDEX('Inputs - Allowed'!$B$8:$AY$158, MATCH($A47, 'Inputs - Allowed'!$A$8:$A$158, 0), MATCH(O$6, 'Inputs - Allowed'!$B$6:$AY$6, 0)),0)))</f>
        <v>0</v>
      </c>
      <c r="Q47" s="116" cm="1">
        <f t="array" ref="Q47">IF($K47=0,0,_xlfn.IFS($K47 = "n",_xlfn.IFNA(INDEX('Inputs - Actual'!$B$8:$V$200, MATCH($A47, 'Inputs - Actual'!$A$8:$A$200, 0), MATCH(Q$6, 'Inputs - Actual'!$B$6:$V$6, 0)) - INDEX('Inputs - Allowed'!$B$8:$AY$158, MATCH($A47, 'Inputs - Allowed'!$A$8:$A$158, 0), MATCH(Q$6, 'Inputs - Allowed'!$B$6:$AY$6, 0)),0),$K47 = "y",_xlfn.IFNA(INDEX('Inputs - Actual'!$B$8:$V$200, MATCH($A47, 'Inputs - Actual'!$A$8:$A$200, 0), MATCH(Q$6, 'Inputs - Actual'!$B$6:$V$6, 0)) -INDEX('Inputs - Allowed'!$B$8:$AY$158, MATCH($A47, 'Inputs - Allowed'!$A$8:$A$158, 0), MATCH(P$6, 'Inputs - Allowed'!$B$6:$AY$6, 0)),0)))</f>
        <v>0</v>
      </c>
      <c r="R47" s="116" cm="1">
        <f t="array" ref="R47">IF($K47=0,0,_xlfn.IFS($K47 = "n",_xlfn.IFNA(INDEX('Inputs - Actual'!$B$8:$V$200, MATCH($A47, 'Inputs - Actual'!$A$8:$A$200, 0), MATCH(R$6, 'Inputs - Actual'!$B$6:$V$6, 0)) - INDEX('Inputs - Allowed'!$B$8:$AY$158, MATCH($A47, 'Inputs - Allowed'!$A$8:$A$158, 0), MATCH(R$6, 'Inputs - Allowed'!$B$6:$AY$6, 0)),0),$K47 = "y",_xlfn.IFNA(INDEX('Inputs - Actual'!$B$8:$V$200, MATCH($A47, 'Inputs - Actual'!$A$8:$A$200, 0), MATCH(R$6, 'Inputs - Actual'!$B$6:$V$6, 0)) -INDEX('Inputs - Allowed'!$B$8:$AY$158, MATCH($A47, 'Inputs - Allowed'!$A$8:$A$158, 0), MATCH(Q$6, 'Inputs - Allowed'!$B$6:$AY$6, 0)),0)))</f>
        <v>0</v>
      </c>
      <c r="S47" s="116" cm="1">
        <f t="array" ref="S47">IF($K47=0,0,_xlfn.IFS($K47 = "n",_xlfn.IFNA(INDEX('Inputs - Actual'!$B$8:$V$200, MATCH($A47, 'Inputs - Actual'!$A$8:$A$200, 0), MATCH(S$6, 'Inputs - Actual'!$B$6:$V$6, 0)) - INDEX('Inputs - Allowed'!$B$8:$AY$158, MATCH($A47, 'Inputs - Allowed'!$A$8:$A$158, 0), MATCH(S$6, 'Inputs - Allowed'!$B$6:$AY$6, 0)),0),$K47 = "y",_xlfn.IFNA(INDEX('Inputs - Actual'!$B$8:$V$200, MATCH($A47, 'Inputs - Actual'!$A$8:$A$200, 0), MATCH(S$6, 'Inputs - Actual'!$B$6:$V$6, 0)) -INDEX('Inputs - Allowed'!$B$8:$AY$158, MATCH($A47, 'Inputs - Allowed'!$A$8:$A$158, 0), MATCH(R$6, 'Inputs - Allowed'!$B$6:$AY$6, 0)),0)))</f>
        <v>0</v>
      </c>
      <c r="T47" s="116" cm="1">
        <f t="array" ref="T47">IF($K47=0,0,_xlfn.IFS($K47 = "n",_xlfn.IFNA(INDEX('Inputs - Actual'!$B$8:$V$200, MATCH($A47, 'Inputs - Actual'!$A$8:$A$200, 0), MATCH(T$6, 'Inputs - Actual'!$B$6:$V$6, 0)) - INDEX('Inputs - Allowed'!$B$8:$AY$158, MATCH($A47, 'Inputs - Allowed'!$A$8:$A$158, 0), MATCH(T$6, 'Inputs - Allowed'!$B$6:$AY$6, 0)),0),$K47 = "y",_xlfn.IFNA(INDEX('Inputs - Actual'!$B$8:$V$200, MATCH($A47, 'Inputs - Actual'!$A$8:$A$200, 0), MATCH(T$6, 'Inputs - Actual'!$B$6:$V$6, 0)) -INDEX('Inputs - Allowed'!$B$8:$AY$158, MATCH($A47, 'Inputs - Allowed'!$A$8:$A$158, 0), MATCH(S$6, 'Inputs - Allowed'!$B$6:$AY$6, 0)),0)))</f>
        <v>0</v>
      </c>
      <c r="U47" s="116" cm="1">
        <f t="array" ref="U47">IF($K47=0,0,_xlfn.IFS($K47 = "n",_xlfn.IFNA(INDEX('Inputs - Actual'!$B$8:$V$200, MATCH($A47, 'Inputs - Actual'!$A$8:$A$200, 0), MATCH(U$6, 'Inputs - Actual'!$B$6:$V$6, 0)) - INDEX('Inputs - Allowed'!$B$8:$AY$158, MATCH($A47, 'Inputs - Allowed'!$A$8:$A$158, 0), MATCH(U$6, 'Inputs - Allowed'!$B$6:$AY$6, 0)),0),$K47 = "y",_xlfn.IFNA(INDEX('Inputs - Actual'!$B$8:$V$200, MATCH($A47, 'Inputs - Actual'!$A$8:$A$200, 0), MATCH(U$6, 'Inputs - Actual'!$B$6:$V$6, 0)) -INDEX('Inputs - Allowed'!$B$8:$AY$158, MATCH($A47, 'Inputs - Allowed'!$A$8:$A$158, 0), MATCH(T$6, 'Inputs - Allowed'!$B$6:$AY$6, 0)),0)))</f>
        <v>0</v>
      </c>
      <c r="V47" s="116" cm="1">
        <f t="array" ref="V47">IF($K47=0,0,_xlfn.IFS($K47 = "n",_xlfn.IFNA(INDEX('Inputs - Actual'!$B$8:$V$200, MATCH($A47, 'Inputs - Actual'!$A$8:$A$200, 0), MATCH(V$6, 'Inputs - Actual'!$B$6:$V$6, 0)) - INDEX('Inputs - Allowed'!$B$8:$AY$158, MATCH($A47, 'Inputs - Allowed'!$A$8:$A$158, 0), MATCH(V$6, 'Inputs - Allowed'!$B$6:$AY$6, 0)),0),$K47 = "y",_xlfn.IFNA(INDEX('Inputs - Actual'!$B$8:$V$200, MATCH($A47, 'Inputs - Actual'!$A$8:$A$200, 0), MATCH(V$6, 'Inputs - Actual'!$B$6:$V$6, 0)) -INDEX('Inputs - Allowed'!$B$8:$AY$158, MATCH($A47, 'Inputs - Allowed'!$A$8:$A$158, 0), MATCH(U$6, 'Inputs - Allowed'!$B$6:$AY$6, 0)),0)))</f>
        <v>0</v>
      </c>
      <c r="W47" s="116" cm="1">
        <f t="array" ref="W47">IF($K47=0,0,_xlfn.IFS($K47 = "n",_xlfn.IFNA(INDEX('Inputs - Actual'!$B$8:$V$200, MATCH($A47, 'Inputs - Actual'!$A$8:$A$200, 0), MATCH(W$6, 'Inputs - Actual'!$B$6:$V$6, 0)) - INDEX('Inputs - Allowed'!$B$8:$AY$158, MATCH($A47, 'Inputs - Allowed'!$A$8:$A$158, 0), MATCH(W$6, 'Inputs - Allowed'!$B$6:$AY$6, 0)),0),$K47 = "y",_xlfn.IFNA(INDEX('Inputs - Actual'!$B$8:$V$200, MATCH($A47, 'Inputs - Actual'!$A$8:$A$200, 0), MATCH(W$6, 'Inputs - Actual'!$B$6:$V$6, 0)) -INDEX('Inputs - Allowed'!$B$8:$AY$158, MATCH($A47, 'Inputs - Allowed'!$A$8:$A$158, 0), MATCH(V$6, 'Inputs - Allowed'!$B$6:$AY$6, 0)),0)))</f>
        <v>0</v>
      </c>
      <c r="X47" s="116" cm="1">
        <f t="array" ref="X47">IF($K47=0,0,_xlfn.IFS($K47 = "n",_xlfn.IFNA(INDEX('Inputs - Actual'!$B$8:$V$200, MATCH($A47, 'Inputs - Actual'!$A$8:$A$200, 0), MATCH(X$6, 'Inputs - Actual'!$B$6:$V$6, 0)) - INDEX('Inputs - Allowed'!$B$8:$AY$158, MATCH($A47, 'Inputs - Allowed'!$A$8:$A$158, 0), MATCH(X$6, 'Inputs - Allowed'!$B$6:$AY$6, 0)),0),$K47 = "y",_xlfn.IFNA(INDEX('Inputs - Actual'!$B$8:$V$200, MATCH($A47, 'Inputs - Actual'!$A$8:$A$200, 0), MATCH(X$6, 'Inputs - Actual'!$B$6:$V$6, 0)) -INDEX('Inputs - Allowed'!$B$8:$AY$158, MATCH($A47, 'Inputs - Allowed'!$A$8:$A$158, 0), MATCH(W$6, 'Inputs - Allowed'!$B$6:$AY$6, 0)),0)))</f>
        <v>0</v>
      </c>
      <c r="Y47" s="76"/>
      <c r="Z47" s="76"/>
      <c r="AA47" s="116">
        <f t="shared" si="1"/>
        <v>0</v>
      </c>
      <c r="AB47" s="116">
        <f t="shared" si="25"/>
        <v>0</v>
      </c>
      <c r="AC47" s="116">
        <f t="shared" si="9"/>
        <v>0</v>
      </c>
      <c r="AD47" s="116">
        <f t="shared" si="3"/>
        <v>0</v>
      </c>
      <c r="AE47" s="116">
        <f t="shared" si="10"/>
        <v>0</v>
      </c>
      <c r="AF47" s="116">
        <f t="shared" si="4"/>
        <v>0</v>
      </c>
      <c r="AG47" s="116">
        <f t="shared" si="5"/>
        <v>0</v>
      </c>
      <c r="AH47" s="116">
        <f t="shared" si="6"/>
        <v>0</v>
      </c>
      <c r="AI47" s="116">
        <f t="shared" si="7"/>
        <v>0</v>
      </c>
      <c r="AJ47" s="116">
        <f t="shared" si="8"/>
        <v>0</v>
      </c>
      <c r="AK47" s="116">
        <f t="shared" si="24"/>
        <v>0</v>
      </c>
    </row>
    <row r="48" spans="1:37">
      <c r="A48" s="6"/>
      <c r="B48" s="36"/>
      <c r="C48" s="36"/>
      <c r="D48" s="36"/>
      <c r="E48" s="36">
        <f>_xlfn.IFNA(INDEX('Inputs - Allowed'!$B$8:$AY$158,MATCH($A48,'Inputs - Allowed'!$A$8:$A$158,0),MATCH('TI - Underperformance'!E$6,'Inputs - Allowed'!$B$6:$AY$6,0)),0)</f>
        <v>0</v>
      </c>
      <c r="F48" s="36">
        <f>_xlfn.IFNA(INDEX('Inputs - Allowed'!$B$8:$AY$158,MATCH($A48,'Inputs - Allowed'!$A$8:$A$158,0),MATCH('TI - Underperformance'!F$6,'Inputs - Allowed'!$B$6:$AY$6,0)),0)</f>
        <v>0</v>
      </c>
      <c r="G48" s="36">
        <f>_xlfn.IFNA(INDEX('Inputs - Allowed'!$B$8:$AY$158,MATCH($A48,'Inputs - Allowed'!$A$8:$A$158,0),MATCH('TI - Underperformance'!G$6,'Inputs - Allowed'!$B$6:$AY$6,0)),0)</f>
        <v>0</v>
      </c>
      <c r="H48" s="36">
        <f>_xlfn.IFNA(INDEX('Inputs - Allowed'!$B$8:$AY$158,MATCH($A48,'Inputs - Allowed'!$A$8:$A$158,0),MATCH('TI - Underperformance'!H$6,'Inputs - Allowed'!$B$6:$AY$6,0)),0)</f>
        <v>0</v>
      </c>
      <c r="I48" s="36">
        <f>_xlfn.IFNA(INDEX('Inputs - Allowed'!$B$8:$AY$158,MATCH($A48,'Inputs - Allowed'!$A$8:$A$158,0),MATCH('TI - Underperformance'!I$6,'Inputs - Allowed'!$B$6:$AY$6,0)),0)</f>
        <v>0</v>
      </c>
      <c r="J48" s="36">
        <f>_xlfn.IFNA(INDEX('Inputs - Allowed'!$B$8:$AY$158,MATCH($A48,'Inputs - Allowed'!$A$8:$A$158,0),MATCH('TI - Underperformance'!J$6,'Inputs - Allowed'!$B$6:$AY$6,0)),0)</f>
        <v>0</v>
      </c>
      <c r="K48" s="36">
        <f>_xlfn.IFNA(INDEX('Inputs - Allowed'!$B$8:$AY$158,MATCH($A48,'Inputs - Allowed'!$A$8:$A$158,0),MATCH('TI - Underperformance'!K$6,'Inputs - Allowed'!$B$6:$AY$6,0)),0)</f>
        <v>0</v>
      </c>
      <c r="L48" s="36">
        <f>_xlfn.IFNA(INDEX('Inputs - Allowed'!$B$8:$AY$158,MATCH($A48,'Inputs - Allowed'!$A$8:$A$158,0),MATCH('TI - Underperformance'!L$6,'Inputs - Allowed'!$B$6:$AY$6,0)),0)</f>
        <v>0</v>
      </c>
      <c r="M48" s="76"/>
      <c r="N48" s="76"/>
      <c r="O48" s="116" cm="1">
        <f t="array" ref="O48">IF($K48=0,0,_xlfn.IFS($K48 = "n",_xlfn.IFNA(INDEX('Inputs - Actual'!$B$8:$V$200, MATCH($A48, 'Inputs - Actual'!$A$8:$A$200, 0), MATCH(O$6, 'Inputs - Actual'!$B$6:$V$6, 0)) - INDEX('Inputs - Allowed'!$B$8:$AY$158, MATCH($A48, 'Inputs - Allowed'!$A$8:$A$158, 0), MATCH(O$6, 'Inputs - Allowed'!$B$6:$AY$6, 0)),0),$K48 = "y",_xlfn.IFNA(INDEX('Inputs - Actual'!$B$8:$V$200, MATCH($A48, 'Inputs - Actual'!$A$8:$A$200, 0), MATCH(O$6, 'Inputs - Actual'!$B$6:$V$6, 0)) -INDEX('Inputs - Allowed'!$B$8:$AY$158, MATCH($A48, 'Inputs - Allowed'!$A$8:$A$158, 0), MATCH(N$6, 'Inputs - Allowed'!$B$6:$AY$6, 0)),0)))</f>
        <v>0</v>
      </c>
      <c r="P48" s="116" cm="1">
        <f t="array" ref="P48">IF($K48=0,0,_xlfn.IFS($K48 = "n",_xlfn.IFNA(INDEX('Inputs - Actual'!$B$8:$V$200, MATCH($A48, 'Inputs - Actual'!$A$8:$A$200, 0), MATCH(P$6, 'Inputs - Actual'!$B$6:$V$6, 0)) - INDEX('Inputs - Allowed'!$B$8:$AY$158, MATCH($A48, 'Inputs - Allowed'!$A$8:$A$158, 0), MATCH(P$6, 'Inputs - Allowed'!$B$6:$AY$6, 0)),0),$K48 = "y",_xlfn.IFNA(INDEX('Inputs - Actual'!$B$8:$V$200, MATCH($A48, 'Inputs - Actual'!$A$8:$A$200, 0), MATCH(P$6, 'Inputs - Actual'!$B$6:$V$6, 0)) -INDEX('Inputs - Allowed'!$B$8:$AY$158, MATCH($A48, 'Inputs - Allowed'!$A$8:$A$158, 0), MATCH(O$6, 'Inputs - Allowed'!$B$6:$AY$6, 0)),0)))</f>
        <v>0</v>
      </c>
      <c r="Q48" s="116" cm="1">
        <f t="array" ref="Q48">IF($K48=0,0,_xlfn.IFS($K48 = "n",_xlfn.IFNA(INDEX('Inputs - Actual'!$B$8:$V$200, MATCH($A48, 'Inputs - Actual'!$A$8:$A$200, 0), MATCH(Q$6, 'Inputs - Actual'!$B$6:$V$6, 0)) - INDEX('Inputs - Allowed'!$B$8:$AY$158, MATCH($A48, 'Inputs - Allowed'!$A$8:$A$158, 0), MATCH(Q$6, 'Inputs - Allowed'!$B$6:$AY$6, 0)),0),$K48 = "y",_xlfn.IFNA(INDEX('Inputs - Actual'!$B$8:$V$200, MATCH($A48, 'Inputs - Actual'!$A$8:$A$200, 0), MATCH(Q$6, 'Inputs - Actual'!$B$6:$V$6, 0)) -INDEX('Inputs - Allowed'!$B$8:$AY$158, MATCH($A48, 'Inputs - Allowed'!$A$8:$A$158, 0), MATCH(P$6, 'Inputs - Allowed'!$B$6:$AY$6, 0)),0)))</f>
        <v>0</v>
      </c>
      <c r="R48" s="116" cm="1">
        <f t="array" ref="R48">IF($K48=0,0,_xlfn.IFS($K48 = "n",_xlfn.IFNA(INDEX('Inputs - Actual'!$B$8:$V$200, MATCH($A48, 'Inputs - Actual'!$A$8:$A$200, 0), MATCH(R$6, 'Inputs - Actual'!$B$6:$V$6, 0)) - INDEX('Inputs - Allowed'!$B$8:$AY$158, MATCH($A48, 'Inputs - Allowed'!$A$8:$A$158, 0), MATCH(R$6, 'Inputs - Allowed'!$B$6:$AY$6, 0)),0),$K48 = "y",_xlfn.IFNA(INDEX('Inputs - Actual'!$B$8:$V$200, MATCH($A48, 'Inputs - Actual'!$A$8:$A$200, 0), MATCH(R$6, 'Inputs - Actual'!$B$6:$V$6, 0)) -INDEX('Inputs - Allowed'!$B$8:$AY$158, MATCH($A48, 'Inputs - Allowed'!$A$8:$A$158, 0), MATCH(Q$6, 'Inputs - Allowed'!$B$6:$AY$6, 0)),0)))</f>
        <v>0</v>
      </c>
      <c r="S48" s="116" cm="1">
        <f t="array" ref="S48">IF($K48=0,0,_xlfn.IFS($K48 = "n",_xlfn.IFNA(INDEX('Inputs - Actual'!$B$8:$V$200, MATCH($A48, 'Inputs - Actual'!$A$8:$A$200, 0), MATCH(S$6, 'Inputs - Actual'!$B$6:$V$6, 0)) - INDEX('Inputs - Allowed'!$B$8:$AY$158, MATCH($A48, 'Inputs - Allowed'!$A$8:$A$158, 0), MATCH(S$6, 'Inputs - Allowed'!$B$6:$AY$6, 0)),0),$K48 = "y",_xlfn.IFNA(INDEX('Inputs - Actual'!$B$8:$V$200, MATCH($A48, 'Inputs - Actual'!$A$8:$A$200, 0), MATCH(S$6, 'Inputs - Actual'!$B$6:$V$6, 0)) -INDEX('Inputs - Allowed'!$B$8:$AY$158, MATCH($A48, 'Inputs - Allowed'!$A$8:$A$158, 0), MATCH(R$6, 'Inputs - Allowed'!$B$6:$AY$6, 0)),0)))</f>
        <v>0</v>
      </c>
      <c r="T48" s="116" cm="1">
        <f t="array" ref="T48">IF($K48=0,0,_xlfn.IFS($K48 = "n",_xlfn.IFNA(INDEX('Inputs - Actual'!$B$8:$V$200, MATCH($A48, 'Inputs - Actual'!$A$8:$A$200, 0), MATCH(T$6, 'Inputs - Actual'!$B$6:$V$6, 0)) - INDEX('Inputs - Allowed'!$B$8:$AY$158, MATCH($A48, 'Inputs - Allowed'!$A$8:$A$158, 0), MATCH(T$6, 'Inputs - Allowed'!$B$6:$AY$6, 0)),0),$K48 = "y",_xlfn.IFNA(INDEX('Inputs - Actual'!$B$8:$V$200, MATCH($A48, 'Inputs - Actual'!$A$8:$A$200, 0), MATCH(T$6, 'Inputs - Actual'!$B$6:$V$6, 0)) -INDEX('Inputs - Allowed'!$B$8:$AY$158, MATCH($A48, 'Inputs - Allowed'!$A$8:$A$158, 0), MATCH(S$6, 'Inputs - Allowed'!$B$6:$AY$6, 0)),0)))</f>
        <v>0</v>
      </c>
      <c r="U48" s="116" cm="1">
        <f t="array" ref="U48">IF($K48=0,0,_xlfn.IFS($K48 = "n",_xlfn.IFNA(INDEX('Inputs - Actual'!$B$8:$V$200, MATCH($A48, 'Inputs - Actual'!$A$8:$A$200, 0), MATCH(U$6, 'Inputs - Actual'!$B$6:$V$6, 0)) - INDEX('Inputs - Allowed'!$B$8:$AY$158, MATCH($A48, 'Inputs - Allowed'!$A$8:$A$158, 0), MATCH(U$6, 'Inputs - Allowed'!$B$6:$AY$6, 0)),0),$K48 = "y",_xlfn.IFNA(INDEX('Inputs - Actual'!$B$8:$V$200, MATCH($A48, 'Inputs - Actual'!$A$8:$A$200, 0), MATCH(U$6, 'Inputs - Actual'!$B$6:$V$6, 0)) -INDEX('Inputs - Allowed'!$B$8:$AY$158, MATCH($A48, 'Inputs - Allowed'!$A$8:$A$158, 0), MATCH(T$6, 'Inputs - Allowed'!$B$6:$AY$6, 0)),0)))</f>
        <v>0</v>
      </c>
      <c r="V48" s="116" cm="1">
        <f t="array" ref="V48">IF($K48=0,0,_xlfn.IFS($K48 = "n",_xlfn.IFNA(INDEX('Inputs - Actual'!$B$8:$V$200, MATCH($A48, 'Inputs - Actual'!$A$8:$A$200, 0), MATCH(V$6, 'Inputs - Actual'!$B$6:$V$6, 0)) - INDEX('Inputs - Allowed'!$B$8:$AY$158, MATCH($A48, 'Inputs - Allowed'!$A$8:$A$158, 0), MATCH(V$6, 'Inputs - Allowed'!$B$6:$AY$6, 0)),0),$K48 = "y",_xlfn.IFNA(INDEX('Inputs - Actual'!$B$8:$V$200, MATCH($A48, 'Inputs - Actual'!$A$8:$A$200, 0), MATCH(V$6, 'Inputs - Actual'!$B$6:$V$6, 0)) -INDEX('Inputs - Allowed'!$B$8:$AY$158, MATCH($A48, 'Inputs - Allowed'!$A$8:$A$158, 0), MATCH(U$6, 'Inputs - Allowed'!$B$6:$AY$6, 0)),0)))</f>
        <v>0</v>
      </c>
      <c r="W48" s="116" cm="1">
        <f t="array" ref="W48">IF($K48=0,0,_xlfn.IFS($K48 = "n",_xlfn.IFNA(INDEX('Inputs - Actual'!$B$8:$V$200, MATCH($A48, 'Inputs - Actual'!$A$8:$A$200, 0), MATCH(W$6, 'Inputs - Actual'!$B$6:$V$6, 0)) - INDEX('Inputs - Allowed'!$B$8:$AY$158, MATCH($A48, 'Inputs - Allowed'!$A$8:$A$158, 0), MATCH(W$6, 'Inputs - Allowed'!$B$6:$AY$6, 0)),0),$K48 = "y",_xlfn.IFNA(INDEX('Inputs - Actual'!$B$8:$V$200, MATCH($A48, 'Inputs - Actual'!$A$8:$A$200, 0), MATCH(W$6, 'Inputs - Actual'!$B$6:$V$6, 0)) -INDEX('Inputs - Allowed'!$B$8:$AY$158, MATCH($A48, 'Inputs - Allowed'!$A$8:$A$158, 0), MATCH(V$6, 'Inputs - Allowed'!$B$6:$AY$6, 0)),0)))</f>
        <v>0</v>
      </c>
      <c r="X48" s="116" cm="1">
        <f t="array" ref="X48">IF($K48=0,0,_xlfn.IFS($K48 = "n",_xlfn.IFNA(INDEX('Inputs - Actual'!$B$8:$V$200, MATCH($A48, 'Inputs - Actual'!$A$8:$A$200, 0), MATCH(X$6, 'Inputs - Actual'!$B$6:$V$6, 0)) - INDEX('Inputs - Allowed'!$B$8:$AY$158, MATCH($A48, 'Inputs - Allowed'!$A$8:$A$158, 0), MATCH(X$6, 'Inputs - Allowed'!$B$6:$AY$6, 0)),0),$K48 = "y",_xlfn.IFNA(INDEX('Inputs - Actual'!$B$8:$V$200, MATCH($A48, 'Inputs - Actual'!$A$8:$A$200, 0), MATCH(X$6, 'Inputs - Actual'!$B$6:$V$6, 0)) -INDEX('Inputs - Allowed'!$B$8:$AY$158, MATCH($A48, 'Inputs - Allowed'!$A$8:$A$158, 0), MATCH(W$6, 'Inputs - Allowed'!$B$6:$AY$6, 0)),0)))</f>
        <v>0</v>
      </c>
      <c r="Y48" s="76"/>
      <c r="Z48" s="76"/>
      <c r="AA48" s="116">
        <f t="shared" si="1"/>
        <v>0</v>
      </c>
      <c r="AB48" s="116">
        <f t="shared" si="25"/>
        <v>0</v>
      </c>
      <c r="AC48" s="116">
        <f t="shared" si="9"/>
        <v>0</v>
      </c>
      <c r="AD48" s="116">
        <f t="shared" si="3"/>
        <v>0</v>
      </c>
      <c r="AE48" s="116">
        <f t="shared" si="10"/>
        <v>0</v>
      </c>
      <c r="AF48" s="116">
        <f t="shared" si="4"/>
        <v>0</v>
      </c>
      <c r="AG48" s="116">
        <f t="shared" si="5"/>
        <v>0</v>
      </c>
      <c r="AH48" s="116">
        <f t="shared" si="6"/>
        <v>0</v>
      </c>
      <c r="AI48" s="116">
        <f t="shared" si="7"/>
        <v>0</v>
      </c>
      <c r="AJ48" s="116">
        <f t="shared" si="8"/>
        <v>0</v>
      </c>
      <c r="AK48" s="116">
        <f t="shared" si="24"/>
        <v>0</v>
      </c>
    </row>
    <row r="49" spans="1:37">
      <c r="A49" s="6"/>
      <c r="B49" s="36"/>
      <c r="C49" s="36"/>
      <c r="D49" s="36"/>
      <c r="E49" s="36">
        <f>_xlfn.IFNA(INDEX('Inputs - Allowed'!$B$8:$AY$158,MATCH($A49,'Inputs - Allowed'!$A$8:$A$158,0),MATCH('TI - Underperformance'!E$6,'Inputs - Allowed'!$B$6:$AY$6,0)),0)</f>
        <v>0</v>
      </c>
      <c r="F49" s="36">
        <f>_xlfn.IFNA(INDEX('Inputs - Allowed'!$B$8:$AY$158,MATCH($A49,'Inputs - Allowed'!$A$8:$A$158,0),MATCH('TI - Underperformance'!F$6,'Inputs - Allowed'!$B$6:$AY$6,0)),0)</f>
        <v>0</v>
      </c>
      <c r="G49" s="36">
        <f>_xlfn.IFNA(INDEX('Inputs - Allowed'!$B$8:$AY$158,MATCH($A49,'Inputs - Allowed'!$A$8:$A$158,0),MATCH('TI - Underperformance'!G$6,'Inputs - Allowed'!$B$6:$AY$6,0)),0)</f>
        <v>0</v>
      </c>
      <c r="H49" s="36">
        <f>_xlfn.IFNA(INDEX('Inputs - Allowed'!$B$8:$AY$158,MATCH($A49,'Inputs - Allowed'!$A$8:$A$158,0),MATCH('TI - Underperformance'!H$6,'Inputs - Allowed'!$B$6:$AY$6,0)),0)</f>
        <v>0</v>
      </c>
      <c r="I49" s="36">
        <f>_xlfn.IFNA(INDEX('Inputs - Allowed'!$B$8:$AY$158,MATCH($A49,'Inputs - Allowed'!$A$8:$A$158,0),MATCH('TI - Underperformance'!I$6,'Inputs - Allowed'!$B$6:$AY$6,0)),0)</f>
        <v>0</v>
      </c>
      <c r="J49" s="36">
        <f>_xlfn.IFNA(INDEX('Inputs - Allowed'!$B$8:$AY$158,MATCH($A49,'Inputs - Allowed'!$A$8:$A$158,0),MATCH('TI - Underperformance'!J$6,'Inputs - Allowed'!$B$6:$AY$6,0)),0)</f>
        <v>0</v>
      </c>
      <c r="K49" s="36">
        <f>_xlfn.IFNA(INDEX('Inputs - Allowed'!$B$8:$AY$158,MATCH($A49,'Inputs - Allowed'!$A$8:$A$158,0),MATCH('TI - Underperformance'!K$6,'Inputs - Allowed'!$B$6:$AY$6,0)),0)</f>
        <v>0</v>
      </c>
      <c r="L49" s="36">
        <f>_xlfn.IFNA(INDEX('Inputs - Allowed'!$B$8:$AY$158,MATCH($A49,'Inputs - Allowed'!$A$8:$A$158,0),MATCH('TI - Underperformance'!L$6,'Inputs - Allowed'!$B$6:$AY$6,0)),0)</f>
        <v>0</v>
      </c>
      <c r="M49" s="76"/>
      <c r="N49" s="76"/>
      <c r="O49" s="116" cm="1">
        <f t="array" ref="O49">IF($K49=0,0,_xlfn.IFS($K49 = "n",_xlfn.IFNA(INDEX('Inputs - Actual'!$B$8:$V$200, MATCH($A49, 'Inputs - Actual'!$A$8:$A$200, 0), MATCH(O$6, 'Inputs - Actual'!$B$6:$V$6, 0)) - INDEX('Inputs - Allowed'!$B$8:$AY$158, MATCH($A49, 'Inputs - Allowed'!$A$8:$A$158, 0), MATCH(O$6, 'Inputs - Allowed'!$B$6:$AY$6, 0)),0),$K49 = "y",_xlfn.IFNA(INDEX('Inputs - Actual'!$B$8:$V$200, MATCH($A49, 'Inputs - Actual'!$A$8:$A$200, 0), MATCH(O$6, 'Inputs - Actual'!$B$6:$V$6, 0)) -INDEX('Inputs - Allowed'!$B$8:$AY$158, MATCH($A49, 'Inputs - Allowed'!$A$8:$A$158, 0), MATCH(N$6, 'Inputs - Allowed'!$B$6:$AY$6, 0)),0)))</f>
        <v>0</v>
      </c>
      <c r="P49" s="116" cm="1">
        <f t="array" ref="P49">IF($K49=0,0,_xlfn.IFS($K49 = "n",_xlfn.IFNA(INDEX('Inputs - Actual'!$B$8:$V$200, MATCH($A49, 'Inputs - Actual'!$A$8:$A$200, 0), MATCH(P$6, 'Inputs - Actual'!$B$6:$V$6, 0)) - INDEX('Inputs - Allowed'!$B$8:$AY$158, MATCH($A49, 'Inputs - Allowed'!$A$8:$A$158, 0), MATCH(P$6, 'Inputs - Allowed'!$B$6:$AY$6, 0)),0),$K49 = "y",_xlfn.IFNA(INDEX('Inputs - Actual'!$B$8:$V$200, MATCH($A49, 'Inputs - Actual'!$A$8:$A$200, 0), MATCH(P$6, 'Inputs - Actual'!$B$6:$V$6, 0)) -INDEX('Inputs - Allowed'!$B$8:$AY$158, MATCH($A49, 'Inputs - Allowed'!$A$8:$A$158, 0), MATCH(O$6, 'Inputs - Allowed'!$B$6:$AY$6, 0)),0)))</f>
        <v>0</v>
      </c>
      <c r="Q49" s="116" cm="1">
        <f t="array" ref="Q49">IF($K49=0,0,_xlfn.IFS($K49 = "n",_xlfn.IFNA(INDEX('Inputs - Actual'!$B$8:$V$200, MATCH($A49, 'Inputs - Actual'!$A$8:$A$200, 0), MATCH(Q$6, 'Inputs - Actual'!$B$6:$V$6, 0)) - INDEX('Inputs - Allowed'!$B$8:$AY$158, MATCH($A49, 'Inputs - Allowed'!$A$8:$A$158, 0), MATCH(Q$6, 'Inputs - Allowed'!$B$6:$AY$6, 0)),0),$K49 = "y",_xlfn.IFNA(INDEX('Inputs - Actual'!$B$8:$V$200, MATCH($A49, 'Inputs - Actual'!$A$8:$A$200, 0), MATCH(Q$6, 'Inputs - Actual'!$B$6:$V$6, 0)) -INDEX('Inputs - Allowed'!$B$8:$AY$158, MATCH($A49, 'Inputs - Allowed'!$A$8:$A$158, 0), MATCH(P$6, 'Inputs - Allowed'!$B$6:$AY$6, 0)),0)))</f>
        <v>0</v>
      </c>
      <c r="R49" s="116" cm="1">
        <f t="array" ref="R49">IF($K49=0,0,_xlfn.IFS($K49 = "n",_xlfn.IFNA(INDEX('Inputs - Actual'!$B$8:$V$200, MATCH($A49, 'Inputs - Actual'!$A$8:$A$200, 0), MATCH(R$6, 'Inputs - Actual'!$B$6:$V$6, 0)) - INDEX('Inputs - Allowed'!$B$8:$AY$158, MATCH($A49, 'Inputs - Allowed'!$A$8:$A$158, 0), MATCH(R$6, 'Inputs - Allowed'!$B$6:$AY$6, 0)),0),$K49 = "y",_xlfn.IFNA(INDEX('Inputs - Actual'!$B$8:$V$200, MATCH($A49, 'Inputs - Actual'!$A$8:$A$200, 0), MATCH(R$6, 'Inputs - Actual'!$B$6:$V$6, 0)) -INDEX('Inputs - Allowed'!$B$8:$AY$158, MATCH($A49, 'Inputs - Allowed'!$A$8:$A$158, 0), MATCH(Q$6, 'Inputs - Allowed'!$B$6:$AY$6, 0)),0)))</f>
        <v>0</v>
      </c>
      <c r="S49" s="116" cm="1">
        <f t="array" ref="S49">IF($K49=0,0,_xlfn.IFS($K49 = "n",_xlfn.IFNA(INDEX('Inputs - Actual'!$B$8:$V$200, MATCH($A49, 'Inputs - Actual'!$A$8:$A$200, 0), MATCH(S$6, 'Inputs - Actual'!$B$6:$V$6, 0)) - INDEX('Inputs - Allowed'!$B$8:$AY$158, MATCH($A49, 'Inputs - Allowed'!$A$8:$A$158, 0), MATCH(S$6, 'Inputs - Allowed'!$B$6:$AY$6, 0)),0),$K49 = "y",_xlfn.IFNA(INDEX('Inputs - Actual'!$B$8:$V$200, MATCH($A49, 'Inputs - Actual'!$A$8:$A$200, 0), MATCH(S$6, 'Inputs - Actual'!$B$6:$V$6, 0)) -INDEX('Inputs - Allowed'!$B$8:$AY$158, MATCH($A49, 'Inputs - Allowed'!$A$8:$A$158, 0), MATCH(R$6, 'Inputs - Allowed'!$B$6:$AY$6, 0)),0)))</f>
        <v>0</v>
      </c>
      <c r="T49" s="116" cm="1">
        <f t="array" ref="T49">IF($K49=0,0,_xlfn.IFS($K49 = "n",_xlfn.IFNA(INDEX('Inputs - Actual'!$B$8:$V$200, MATCH($A49, 'Inputs - Actual'!$A$8:$A$200, 0), MATCH(T$6, 'Inputs - Actual'!$B$6:$V$6, 0)) - INDEX('Inputs - Allowed'!$B$8:$AY$158, MATCH($A49, 'Inputs - Allowed'!$A$8:$A$158, 0), MATCH(T$6, 'Inputs - Allowed'!$B$6:$AY$6, 0)),0),$K49 = "y",_xlfn.IFNA(INDEX('Inputs - Actual'!$B$8:$V$200, MATCH($A49, 'Inputs - Actual'!$A$8:$A$200, 0), MATCH(T$6, 'Inputs - Actual'!$B$6:$V$6, 0)) -INDEX('Inputs - Allowed'!$B$8:$AY$158, MATCH($A49, 'Inputs - Allowed'!$A$8:$A$158, 0), MATCH(S$6, 'Inputs - Allowed'!$B$6:$AY$6, 0)),0)))</f>
        <v>0</v>
      </c>
      <c r="U49" s="116" cm="1">
        <f t="array" ref="U49">IF($K49=0,0,_xlfn.IFS($K49 = "n",_xlfn.IFNA(INDEX('Inputs - Actual'!$B$8:$V$200, MATCH($A49, 'Inputs - Actual'!$A$8:$A$200, 0), MATCH(U$6, 'Inputs - Actual'!$B$6:$V$6, 0)) - INDEX('Inputs - Allowed'!$B$8:$AY$158, MATCH($A49, 'Inputs - Allowed'!$A$8:$A$158, 0), MATCH(U$6, 'Inputs - Allowed'!$B$6:$AY$6, 0)),0),$K49 = "y",_xlfn.IFNA(INDEX('Inputs - Actual'!$B$8:$V$200, MATCH($A49, 'Inputs - Actual'!$A$8:$A$200, 0), MATCH(U$6, 'Inputs - Actual'!$B$6:$V$6, 0)) -INDEX('Inputs - Allowed'!$B$8:$AY$158, MATCH($A49, 'Inputs - Allowed'!$A$8:$A$158, 0), MATCH(T$6, 'Inputs - Allowed'!$B$6:$AY$6, 0)),0)))</f>
        <v>0</v>
      </c>
      <c r="V49" s="116" cm="1">
        <f t="array" ref="V49">IF($K49=0,0,_xlfn.IFS($K49 = "n",_xlfn.IFNA(INDEX('Inputs - Actual'!$B$8:$V$200, MATCH($A49, 'Inputs - Actual'!$A$8:$A$200, 0), MATCH(V$6, 'Inputs - Actual'!$B$6:$V$6, 0)) - INDEX('Inputs - Allowed'!$B$8:$AY$158, MATCH($A49, 'Inputs - Allowed'!$A$8:$A$158, 0), MATCH(V$6, 'Inputs - Allowed'!$B$6:$AY$6, 0)),0),$K49 = "y",_xlfn.IFNA(INDEX('Inputs - Actual'!$B$8:$V$200, MATCH($A49, 'Inputs - Actual'!$A$8:$A$200, 0), MATCH(V$6, 'Inputs - Actual'!$B$6:$V$6, 0)) -INDEX('Inputs - Allowed'!$B$8:$AY$158, MATCH($A49, 'Inputs - Allowed'!$A$8:$A$158, 0), MATCH(U$6, 'Inputs - Allowed'!$B$6:$AY$6, 0)),0)))</f>
        <v>0</v>
      </c>
      <c r="W49" s="116" cm="1">
        <f t="array" ref="W49">IF($K49=0,0,_xlfn.IFS($K49 = "n",_xlfn.IFNA(INDEX('Inputs - Actual'!$B$8:$V$200, MATCH($A49, 'Inputs - Actual'!$A$8:$A$200, 0), MATCH(W$6, 'Inputs - Actual'!$B$6:$V$6, 0)) - INDEX('Inputs - Allowed'!$B$8:$AY$158, MATCH($A49, 'Inputs - Allowed'!$A$8:$A$158, 0), MATCH(W$6, 'Inputs - Allowed'!$B$6:$AY$6, 0)),0),$K49 = "y",_xlfn.IFNA(INDEX('Inputs - Actual'!$B$8:$V$200, MATCH($A49, 'Inputs - Actual'!$A$8:$A$200, 0), MATCH(W$6, 'Inputs - Actual'!$B$6:$V$6, 0)) -INDEX('Inputs - Allowed'!$B$8:$AY$158, MATCH($A49, 'Inputs - Allowed'!$A$8:$A$158, 0), MATCH(V$6, 'Inputs - Allowed'!$B$6:$AY$6, 0)),0)))</f>
        <v>0</v>
      </c>
      <c r="X49" s="116" cm="1">
        <f t="array" ref="X49">IF($K49=0,0,_xlfn.IFS($K49 = "n",_xlfn.IFNA(INDEX('Inputs - Actual'!$B$8:$V$200, MATCH($A49, 'Inputs - Actual'!$A$8:$A$200, 0), MATCH(X$6, 'Inputs - Actual'!$B$6:$V$6, 0)) - INDEX('Inputs - Allowed'!$B$8:$AY$158, MATCH($A49, 'Inputs - Allowed'!$A$8:$A$158, 0), MATCH(X$6, 'Inputs - Allowed'!$B$6:$AY$6, 0)),0),$K49 = "y",_xlfn.IFNA(INDEX('Inputs - Actual'!$B$8:$V$200, MATCH($A49, 'Inputs - Actual'!$A$8:$A$200, 0), MATCH(X$6, 'Inputs - Actual'!$B$6:$V$6, 0)) -INDEX('Inputs - Allowed'!$B$8:$AY$158, MATCH($A49, 'Inputs - Allowed'!$A$8:$A$158, 0), MATCH(W$6, 'Inputs - Allowed'!$B$6:$AY$6, 0)),0)))</f>
        <v>0</v>
      </c>
      <c r="Y49" s="76"/>
      <c r="Z49" s="76"/>
      <c r="AA49" s="116">
        <f t="shared" si="1"/>
        <v>0</v>
      </c>
      <c r="AB49" s="116">
        <f t="shared" si="25"/>
        <v>0</v>
      </c>
      <c r="AC49" s="116">
        <f t="shared" si="9"/>
        <v>0</v>
      </c>
      <c r="AD49" s="116">
        <f t="shared" si="3"/>
        <v>0</v>
      </c>
      <c r="AE49" s="116">
        <f t="shared" si="10"/>
        <v>0</v>
      </c>
      <c r="AF49" s="116">
        <f t="shared" si="4"/>
        <v>0</v>
      </c>
      <c r="AG49" s="116">
        <f t="shared" si="5"/>
        <v>0</v>
      </c>
      <c r="AH49" s="116">
        <f t="shared" si="6"/>
        <v>0</v>
      </c>
      <c r="AI49" s="116">
        <f t="shared" si="7"/>
        <v>0</v>
      </c>
      <c r="AJ49" s="116">
        <f t="shared" si="8"/>
        <v>0</v>
      </c>
      <c r="AK49" s="116">
        <f t="shared" si="24"/>
        <v>0</v>
      </c>
    </row>
    <row r="50" spans="1:37">
      <c r="A50" s="6"/>
      <c r="B50" s="36"/>
      <c r="C50" s="36"/>
      <c r="D50" s="36"/>
      <c r="E50" s="36">
        <f>_xlfn.IFNA(INDEX('Inputs - Allowed'!$B$8:$AY$158,MATCH($A50,'Inputs - Allowed'!$A$8:$A$158,0),MATCH('TI - Underperformance'!E$6,'Inputs - Allowed'!$B$6:$AY$6,0)),0)</f>
        <v>0</v>
      </c>
      <c r="F50" s="36">
        <f>_xlfn.IFNA(INDEX('Inputs - Allowed'!$B$8:$AY$158,MATCH($A50,'Inputs - Allowed'!$A$8:$A$158,0),MATCH('TI - Underperformance'!F$6,'Inputs - Allowed'!$B$6:$AY$6,0)),0)</f>
        <v>0</v>
      </c>
      <c r="G50" s="36">
        <f>_xlfn.IFNA(INDEX('Inputs - Allowed'!$B$8:$AY$158,MATCH($A50,'Inputs - Allowed'!$A$8:$A$158,0),MATCH('TI - Underperformance'!G$6,'Inputs - Allowed'!$B$6:$AY$6,0)),0)</f>
        <v>0</v>
      </c>
      <c r="H50" s="36">
        <f>_xlfn.IFNA(INDEX('Inputs - Allowed'!$B$8:$AY$158,MATCH($A50,'Inputs - Allowed'!$A$8:$A$158,0),MATCH('TI - Underperformance'!H$6,'Inputs - Allowed'!$B$6:$AY$6,0)),0)</f>
        <v>0</v>
      </c>
      <c r="I50" s="36">
        <f>_xlfn.IFNA(INDEX('Inputs - Allowed'!$B$8:$AY$158,MATCH($A50,'Inputs - Allowed'!$A$8:$A$158,0),MATCH('TI - Underperformance'!I$6,'Inputs - Allowed'!$B$6:$AY$6,0)),0)</f>
        <v>0</v>
      </c>
      <c r="J50" s="36">
        <f>_xlfn.IFNA(INDEX('Inputs - Allowed'!$B$8:$AY$158,MATCH($A50,'Inputs - Allowed'!$A$8:$A$158,0),MATCH('TI - Underperformance'!J$6,'Inputs - Allowed'!$B$6:$AY$6,0)),0)</f>
        <v>0</v>
      </c>
      <c r="K50" s="36">
        <f>_xlfn.IFNA(INDEX('Inputs - Allowed'!$B$8:$AY$158,MATCH($A50,'Inputs - Allowed'!$A$8:$A$158,0),MATCH('TI - Underperformance'!K$6,'Inputs - Allowed'!$B$6:$AY$6,0)),0)</f>
        <v>0</v>
      </c>
      <c r="L50" s="36">
        <f>_xlfn.IFNA(INDEX('Inputs - Allowed'!$B$8:$AY$158,MATCH($A50,'Inputs - Allowed'!$A$8:$A$158,0),MATCH('TI - Underperformance'!L$6,'Inputs - Allowed'!$B$6:$AY$6,0)),0)</f>
        <v>0</v>
      </c>
      <c r="M50" s="76"/>
      <c r="N50" s="76"/>
      <c r="O50" s="116" cm="1">
        <f t="array" ref="O50">IF($K50=0,0,_xlfn.IFS($K50 = "n",_xlfn.IFNA(INDEX('Inputs - Actual'!$B$8:$V$200, MATCH($A50, 'Inputs - Actual'!$A$8:$A$200, 0), MATCH(O$6, 'Inputs - Actual'!$B$6:$V$6, 0)) - INDEX('Inputs - Allowed'!$B$8:$AY$158, MATCH($A50, 'Inputs - Allowed'!$A$8:$A$158, 0), MATCH(O$6, 'Inputs - Allowed'!$B$6:$AY$6, 0)),0),$K50 = "y",_xlfn.IFNA(INDEX('Inputs - Actual'!$B$8:$V$200, MATCH($A50, 'Inputs - Actual'!$A$8:$A$200, 0), MATCH(O$6, 'Inputs - Actual'!$B$6:$V$6, 0)) -INDEX('Inputs - Allowed'!$B$8:$AY$158, MATCH($A50, 'Inputs - Allowed'!$A$8:$A$158, 0), MATCH(N$6, 'Inputs - Allowed'!$B$6:$AY$6, 0)),0)))</f>
        <v>0</v>
      </c>
      <c r="P50" s="116" cm="1">
        <f t="array" ref="P50">IF($K50=0,0,_xlfn.IFS($K50 = "n",_xlfn.IFNA(INDEX('Inputs - Actual'!$B$8:$V$200, MATCH($A50, 'Inputs - Actual'!$A$8:$A$200, 0), MATCH(P$6, 'Inputs - Actual'!$B$6:$V$6, 0)) - INDEX('Inputs - Allowed'!$B$8:$AY$158, MATCH($A50, 'Inputs - Allowed'!$A$8:$A$158, 0), MATCH(P$6, 'Inputs - Allowed'!$B$6:$AY$6, 0)),0),$K50 = "y",_xlfn.IFNA(INDEX('Inputs - Actual'!$B$8:$V$200, MATCH($A50, 'Inputs - Actual'!$A$8:$A$200, 0), MATCH(P$6, 'Inputs - Actual'!$B$6:$V$6, 0)) -INDEX('Inputs - Allowed'!$B$8:$AY$158, MATCH($A50, 'Inputs - Allowed'!$A$8:$A$158, 0), MATCH(O$6, 'Inputs - Allowed'!$B$6:$AY$6, 0)),0)))</f>
        <v>0</v>
      </c>
      <c r="Q50" s="116" cm="1">
        <f t="array" ref="Q50">IF($K50=0,0,_xlfn.IFS($K50 = "n",_xlfn.IFNA(INDEX('Inputs - Actual'!$B$8:$V$200, MATCH($A50, 'Inputs - Actual'!$A$8:$A$200, 0), MATCH(Q$6, 'Inputs - Actual'!$B$6:$V$6, 0)) - INDEX('Inputs - Allowed'!$B$8:$AY$158, MATCH($A50, 'Inputs - Allowed'!$A$8:$A$158, 0), MATCH(Q$6, 'Inputs - Allowed'!$B$6:$AY$6, 0)),0),$K50 = "y",_xlfn.IFNA(INDEX('Inputs - Actual'!$B$8:$V$200, MATCH($A50, 'Inputs - Actual'!$A$8:$A$200, 0), MATCH(Q$6, 'Inputs - Actual'!$B$6:$V$6, 0)) -INDEX('Inputs - Allowed'!$B$8:$AY$158, MATCH($A50, 'Inputs - Allowed'!$A$8:$A$158, 0), MATCH(P$6, 'Inputs - Allowed'!$B$6:$AY$6, 0)),0)))</f>
        <v>0</v>
      </c>
      <c r="R50" s="116" cm="1">
        <f t="array" ref="R50">IF($K50=0,0,_xlfn.IFS($K50 = "n",_xlfn.IFNA(INDEX('Inputs - Actual'!$B$8:$V$200, MATCH($A50, 'Inputs - Actual'!$A$8:$A$200, 0), MATCH(R$6, 'Inputs - Actual'!$B$6:$V$6, 0)) - INDEX('Inputs - Allowed'!$B$8:$AY$158, MATCH($A50, 'Inputs - Allowed'!$A$8:$A$158, 0), MATCH(R$6, 'Inputs - Allowed'!$B$6:$AY$6, 0)),0),$K50 = "y",_xlfn.IFNA(INDEX('Inputs - Actual'!$B$8:$V$200, MATCH($A50, 'Inputs - Actual'!$A$8:$A$200, 0), MATCH(R$6, 'Inputs - Actual'!$B$6:$V$6, 0)) -INDEX('Inputs - Allowed'!$B$8:$AY$158, MATCH($A50, 'Inputs - Allowed'!$A$8:$A$158, 0), MATCH(Q$6, 'Inputs - Allowed'!$B$6:$AY$6, 0)),0)))</f>
        <v>0</v>
      </c>
      <c r="S50" s="116" cm="1">
        <f t="array" ref="S50">IF($K50=0,0,_xlfn.IFS($K50 = "n",_xlfn.IFNA(INDEX('Inputs - Actual'!$B$8:$V$200, MATCH($A50, 'Inputs - Actual'!$A$8:$A$200, 0), MATCH(S$6, 'Inputs - Actual'!$B$6:$V$6, 0)) - INDEX('Inputs - Allowed'!$B$8:$AY$158, MATCH($A50, 'Inputs - Allowed'!$A$8:$A$158, 0), MATCH(S$6, 'Inputs - Allowed'!$B$6:$AY$6, 0)),0),$K50 = "y",_xlfn.IFNA(INDEX('Inputs - Actual'!$B$8:$V$200, MATCH($A50, 'Inputs - Actual'!$A$8:$A$200, 0), MATCH(S$6, 'Inputs - Actual'!$B$6:$V$6, 0)) -INDEX('Inputs - Allowed'!$B$8:$AY$158, MATCH($A50, 'Inputs - Allowed'!$A$8:$A$158, 0), MATCH(R$6, 'Inputs - Allowed'!$B$6:$AY$6, 0)),0)))</f>
        <v>0</v>
      </c>
      <c r="T50" s="116" cm="1">
        <f t="array" ref="T50">IF($K50=0,0,_xlfn.IFS($K50 = "n",_xlfn.IFNA(INDEX('Inputs - Actual'!$B$8:$V$200, MATCH($A50, 'Inputs - Actual'!$A$8:$A$200, 0), MATCH(T$6, 'Inputs - Actual'!$B$6:$V$6, 0)) - INDEX('Inputs - Allowed'!$B$8:$AY$158, MATCH($A50, 'Inputs - Allowed'!$A$8:$A$158, 0), MATCH(T$6, 'Inputs - Allowed'!$B$6:$AY$6, 0)),0),$K50 = "y",_xlfn.IFNA(INDEX('Inputs - Actual'!$B$8:$V$200, MATCH($A50, 'Inputs - Actual'!$A$8:$A$200, 0), MATCH(T$6, 'Inputs - Actual'!$B$6:$V$6, 0)) -INDEX('Inputs - Allowed'!$B$8:$AY$158, MATCH($A50, 'Inputs - Allowed'!$A$8:$A$158, 0), MATCH(S$6, 'Inputs - Allowed'!$B$6:$AY$6, 0)),0)))</f>
        <v>0</v>
      </c>
      <c r="U50" s="116" cm="1">
        <f t="array" ref="U50">IF($K50=0,0,_xlfn.IFS($K50 = "n",_xlfn.IFNA(INDEX('Inputs - Actual'!$B$8:$V$200, MATCH($A50, 'Inputs - Actual'!$A$8:$A$200, 0), MATCH(U$6, 'Inputs - Actual'!$B$6:$V$6, 0)) - INDEX('Inputs - Allowed'!$B$8:$AY$158, MATCH($A50, 'Inputs - Allowed'!$A$8:$A$158, 0), MATCH(U$6, 'Inputs - Allowed'!$B$6:$AY$6, 0)),0),$K50 = "y",_xlfn.IFNA(INDEX('Inputs - Actual'!$B$8:$V$200, MATCH($A50, 'Inputs - Actual'!$A$8:$A$200, 0), MATCH(U$6, 'Inputs - Actual'!$B$6:$V$6, 0)) -INDEX('Inputs - Allowed'!$B$8:$AY$158, MATCH($A50, 'Inputs - Allowed'!$A$8:$A$158, 0), MATCH(T$6, 'Inputs - Allowed'!$B$6:$AY$6, 0)),0)))</f>
        <v>0</v>
      </c>
      <c r="V50" s="116" cm="1">
        <f t="array" ref="V50">IF($K50=0,0,_xlfn.IFS($K50 = "n",_xlfn.IFNA(INDEX('Inputs - Actual'!$B$8:$V$200, MATCH($A50, 'Inputs - Actual'!$A$8:$A$200, 0), MATCH(V$6, 'Inputs - Actual'!$B$6:$V$6, 0)) - INDEX('Inputs - Allowed'!$B$8:$AY$158, MATCH($A50, 'Inputs - Allowed'!$A$8:$A$158, 0), MATCH(V$6, 'Inputs - Allowed'!$B$6:$AY$6, 0)),0),$K50 = "y",_xlfn.IFNA(INDEX('Inputs - Actual'!$B$8:$V$200, MATCH($A50, 'Inputs - Actual'!$A$8:$A$200, 0), MATCH(V$6, 'Inputs - Actual'!$B$6:$V$6, 0)) -INDEX('Inputs - Allowed'!$B$8:$AY$158, MATCH($A50, 'Inputs - Allowed'!$A$8:$A$158, 0), MATCH(U$6, 'Inputs - Allowed'!$B$6:$AY$6, 0)),0)))</f>
        <v>0</v>
      </c>
      <c r="W50" s="116" cm="1">
        <f t="array" ref="W50">IF($K50=0,0,_xlfn.IFS($K50 = "n",_xlfn.IFNA(INDEX('Inputs - Actual'!$B$8:$V$200, MATCH($A50, 'Inputs - Actual'!$A$8:$A$200, 0), MATCH(W$6, 'Inputs - Actual'!$B$6:$V$6, 0)) - INDEX('Inputs - Allowed'!$B$8:$AY$158, MATCH($A50, 'Inputs - Allowed'!$A$8:$A$158, 0), MATCH(W$6, 'Inputs - Allowed'!$B$6:$AY$6, 0)),0),$K50 = "y",_xlfn.IFNA(INDEX('Inputs - Actual'!$B$8:$V$200, MATCH($A50, 'Inputs - Actual'!$A$8:$A$200, 0), MATCH(W$6, 'Inputs - Actual'!$B$6:$V$6, 0)) -INDEX('Inputs - Allowed'!$B$8:$AY$158, MATCH($A50, 'Inputs - Allowed'!$A$8:$A$158, 0), MATCH(V$6, 'Inputs - Allowed'!$B$6:$AY$6, 0)),0)))</f>
        <v>0</v>
      </c>
      <c r="X50" s="116" cm="1">
        <f t="array" ref="X50">IF($K50=0,0,_xlfn.IFS($K50 = "n",_xlfn.IFNA(INDEX('Inputs - Actual'!$B$8:$V$200, MATCH($A50, 'Inputs - Actual'!$A$8:$A$200, 0), MATCH(X$6, 'Inputs - Actual'!$B$6:$V$6, 0)) - INDEX('Inputs - Allowed'!$B$8:$AY$158, MATCH($A50, 'Inputs - Allowed'!$A$8:$A$158, 0), MATCH(X$6, 'Inputs - Allowed'!$B$6:$AY$6, 0)),0),$K50 = "y",_xlfn.IFNA(INDEX('Inputs - Actual'!$B$8:$V$200, MATCH($A50, 'Inputs - Actual'!$A$8:$A$200, 0), MATCH(X$6, 'Inputs - Actual'!$B$6:$V$6, 0)) -INDEX('Inputs - Allowed'!$B$8:$AY$158, MATCH($A50, 'Inputs - Allowed'!$A$8:$A$158, 0), MATCH(W$6, 'Inputs - Allowed'!$B$6:$AY$6, 0)),0)))</f>
        <v>0</v>
      </c>
      <c r="Y50" s="76"/>
      <c r="Z50" s="76"/>
      <c r="AA50" s="116">
        <f t="shared" si="1"/>
        <v>0</v>
      </c>
      <c r="AB50" s="116">
        <f t="shared" si="25"/>
        <v>0</v>
      </c>
      <c r="AC50" s="116">
        <f t="shared" si="9"/>
        <v>0</v>
      </c>
      <c r="AD50" s="116">
        <f t="shared" si="3"/>
        <v>0</v>
      </c>
      <c r="AE50" s="116">
        <f t="shared" si="10"/>
        <v>0</v>
      </c>
      <c r="AF50" s="116">
        <f t="shared" si="4"/>
        <v>0</v>
      </c>
      <c r="AG50" s="116">
        <f t="shared" si="5"/>
        <v>0</v>
      </c>
      <c r="AH50" s="116">
        <f t="shared" si="6"/>
        <v>0</v>
      </c>
      <c r="AI50" s="116">
        <f t="shared" si="7"/>
        <v>0</v>
      </c>
      <c r="AJ50" s="116">
        <f t="shared" si="8"/>
        <v>0</v>
      </c>
      <c r="AK50" s="116">
        <f t="shared" si="24"/>
        <v>0</v>
      </c>
    </row>
    <row r="51" spans="1:37">
      <c r="A51" s="6"/>
      <c r="B51" s="36"/>
      <c r="C51" s="36"/>
      <c r="D51" s="36"/>
      <c r="E51" s="36">
        <f>_xlfn.IFNA(INDEX('Inputs - Allowed'!$B$8:$AY$158,MATCH($A51,'Inputs - Allowed'!$A$8:$A$158,0),MATCH('TI - Underperformance'!E$6,'Inputs - Allowed'!$B$6:$AY$6,0)),0)</f>
        <v>0</v>
      </c>
      <c r="F51" s="36">
        <f>_xlfn.IFNA(INDEX('Inputs - Allowed'!$B$8:$AY$158,MATCH($A51,'Inputs - Allowed'!$A$8:$A$158,0),MATCH('TI - Underperformance'!F$6,'Inputs - Allowed'!$B$6:$AY$6,0)),0)</f>
        <v>0</v>
      </c>
      <c r="G51" s="36">
        <f>_xlfn.IFNA(INDEX('Inputs - Allowed'!$B$8:$AY$158,MATCH($A51,'Inputs - Allowed'!$A$8:$A$158,0),MATCH('TI - Underperformance'!G$6,'Inputs - Allowed'!$B$6:$AY$6,0)),0)</f>
        <v>0</v>
      </c>
      <c r="H51" s="36">
        <f>_xlfn.IFNA(INDEX('Inputs - Allowed'!$B$8:$AY$158,MATCH($A51,'Inputs - Allowed'!$A$8:$A$158,0),MATCH('TI - Underperformance'!H$6,'Inputs - Allowed'!$B$6:$AY$6,0)),0)</f>
        <v>0</v>
      </c>
      <c r="I51" s="36">
        <f>_xlfn.IFNA(INDEX('Inputs - Allowed'!$B$8:$AY$158,MATCH($A51,'Inputs - Allowed'!$A$8:$A$158,0),MATCH('TI - Underperformance'!I$6,'Inputs - Allowed'!$B$6:$AY$6,0)),0)</f>
        <v>0</v>
      </c>
      <c r="J51" s="36">
        <f>_xlfn.IFNA(INDEX('Inputs - Allowed'!$B$8:$AY$158,MATCH($A51,'Inputs - Allowed'!$A$8:$A$158,0),MATCH('TI - Underperformance'!J$6,'Inputs - Allowed'!$B$6:$AY$6,0)),0)</f>
        <v>0</v>
      </c>
      <c r="K51" s="36">
        <f>_xlfn.IFNA(INDEX('Inputs - Allowed'!$B$8:$AY$158,MATCH($A51,'Inputs - Allowed'!$A$8:$A$158,0),MATCH('TI - Underperformance'!K$6,'Inputs - Allowed'!$B$6:$AY$6,0)),0)</f>
        <v>0</v>
      </c>
      <c r="L51" s="36">
        <f>_xlfn.IFNA(INDEX('Inputs - Allowed'!$B$8:$AY$158,MATCH($A51,'Inputs - Allowed'!$A$8:$A$158,0),MATCH('TI - Underperformance'!L$6,'Inputs - Allowed'!$B$6:$AY$6,0)),0)</f>
        <v>0</v>
      </c>
      <c r="M51" s="76"/>
      <c r="N51" s="76"/>
      <c r="O51" s="116" cm="1">
        <f t="array" ref="O51">IF($K51=0,0,_xlfn.IFS($K51 = "n",_xlfn.IFNA(INDEX('Inputs - Actual'!$B$8:$V$200, MATCH($A51, 'Inputs - Actual'!$A$8:$A$200, 0), MATCH(O$6, 'Inputs - Actual'!$B$6:$V$6, 0)) - INDEX('Inputs - Allowed'!$B$8:$AY$158, MATCH($A51, 'Inputs - Allowed'!$A$8:$A$158, 0), MATCH(O$6, 'Inputs - Allowed'!$B$6:$AY$6, 0)),0),$K51 = "y",_xlfn.IFNA(INDEX('Inputs - Actual'!$B$8:$V$200, MATCH($A51, 'Inputs - Actual'!$A$8:$A$200, 0), MATCH(O$6, 'Inputs - Actual'!$B$6:$V$6, 0)) -INDEX('Inputs - Allowed'!$B$8:$AY$158, MATCH($A51, 'Inputs - Allowed'!$A$8:$A$158, 0), MATCH(N$6, 'Inputs - Allowed'!$B$6:$AY$6, 0)),0)))</f>
        <v>0</v>
      </c>
      <c r="P51" s="116" cm="1">
        <f t="array" ref="P51">IF($K51=0,0,_xlfn.IFS($K51 = "n",_xlfn.IFNA(INDEX('Inputs - Actual'!$B$8:$V$200, MATCH($A51, 'Inputs - Actual'!$A$8:$A$200, 0), MATCH(P$6, 'Inputs - Actual'!$B$6:$V$6, 0)) - INDEX('Inputs - Allowed'!$B$8:$AY$158, MATCH($A51, 'Inputs - Allowed'!$A$8:$A$158, 0), MATCH(P$6, 'Inputs - Allowed'!$B$6:$AY$6, 0)),0),$K51 = "y",_xlfn.IFNA(INDEX('Inputs - Actual'!$B$8:$V$200, MATCH($A51, 'Inputs - Actual'!$A$8:$A$200, 0), MATCH(P$6, 'Inputs - Actual'!$B$6:$V$6, 0)) -INDEX('Inputs - Allowed'!$B$8:$AY$158, MATCH($A51, 'Inputs - Allowed'!$A$8:$A$158, 0), MATCH(O$6, 'Inputs - Allowed'!$B$6:$AY$6, 0)),0)))</f>
        <v>0</v>
      </c>
      <c r="Q51" s="116" cm="1">
        <f t="array" ref="Q51">IF($K51=0,0,_xlfn.IFS($K51 = "n",_xlfn.IFNA(INDEX('Inputs - Actual'!$B$8:$V$200, MATCH($A51, 'Inputs - Actual'!$A$8:$A$200, 0), MATCH(Q$6, 'Inputs - Actual'!$B$6:$V$6, 0)) - INDEX('Inputs - Allowed'!$B$8:$AY$158, MATCH($A51, 'Inputs - Allowed'!$A$8:$A$158, 0), MATCH(Q$6, 'Inputs - Allowed'!$B$6:$AY$6, 0)),0),$K51 = "y",_xlfn.IFNA(INDEX('Inputs - Actual'!$B$8:$V$200, MATCH($A51, 'Inputs - Actual'!$A$8:$A$200, 0), MATCH(Q$6, 'Inputs - Actual'!$B$6:$V$6, 0)) -INDEX('Inputs - Allowed'!$B$8:$AY$158, MATCH($A51, 'Inputs - Allowed'!$A$8:$A$158, 0), MATCH(P$6, 'Inputs - Allowed'!$B$6:$AY$6, 0)),0)))</f>
        <v>0</v>
      </c>
      <c r="R51" s="116" cm="1">
        <f t="array" ref="R51">IF($K51=0,0,_xlfn.IFS($K51 = "n",_xlfn.IFNA(INDEX('Inputs - Actual'!$B$8:$V$200, MATCH($A51, 'Inputs - Actual'!$A$8:$A$200, 0), MATCH(R$6, 'Inputs - Actual'!$B$6:$V$6, 0)) - INDEX('Inputs - Allowed'!$B$8:$AY$158, MATCH($A51, 'Inputs - Allowed'!$A$8:$A$158, 0), MATCH(R$6, 'Inputs - Allowed'!$B$6:$AY$6, 0)),0),$K51 = "y",_xlfn.IFNA(INDEX('Inputs - Actual'!$B$8:$V$200, MATCH($A51, 'Inputs - Actual'!$A$8:$A$200, 0), MATCH(R$6, 'Inputs - Actual'!$B$6:$V$6, 0)) -INDEX('Inputs - Allowed'!$B$8:$AY$158, MATCH($A51, 'Inputs - Allowed'!$A$8:$A$158, 0), MATCH(Q$6, 'Inputs - Allowed'!$B$6:$AY$6, 0)),0)))</f>
        <v>0</v>
      </c>
      <c r="S51" s="116" cm="1">
        <f t="array" ref="S51">IF($K51=0,0,_xlfn.IFS($K51 = "n",_xlfn.IFNA(INDEX('Inputs - Actual'!$B$8:$V$200, MATCH($A51, 'Inputs - Actual'!$A$8:$A$200, 0), MATCH(S$6, 'Inputs - Actual'!$B$6:$V$6, 0)) - INDEX('Inputs - Allowed'!$B$8:$AY$158, MATCH($A51, 'Inputs - Allowed'!$A$8:$A$158, 0), MATCH(S$6, 'Inputs - Allowed'!$B$6:$AY$6, 0)),0),$K51 = "y",_xlfn.IFNA(INDEX('Inputs - Actual'!$B$8:$V$200, MATCH($A51, 'Inputs - Actual'!$A$8:$A$200, 0), MATCH(S$6, 'Inputs - Actual'!$B$6:$V$6, 0)) -INDEX('Inputs - Allowed'!$B$8:$AY$158, MATCH($A51, 'Inputs - Allowed'!$A$8:$A$158, 0), MATCH(R$6, 'Inputs - Allowed'!$B$6:$AY$6, 0)),0)))</f>
        <v>0</v>
      </c>
      <c r="T51" s="116" cm="1">
        <f t="array" ref="T51">IF($K51=0,0,_xlfn.IFS($K51 = "n",_xlfn.IFNA(INDEX('Inputs - Actual'!$B$8:$V$200, MATCH($A51, 'Inputs - Actual'!$A$8:$A$200, 0), MATCH(T$6, 'Inputs - Actual'!$B$6:$V$6, 0)) - INDEX('Inputs - Allowed'!$B$8:$AY$158, MATCH($A51, 'Inputs - Allowed'!$A$8:$A$158, 0), MATCH(T$6, 'Inputs - Allowed'!$B$6:$AY$6, 0)),0),$K51 = "y",_xlfn.IFNA(INDEX('Inputs - Actual'!$B$8:$V$200, MATCH($A51, 'Inputs - Actual'!$A$8:$A$200, 0), MATCH(T$6, 'Inputs - Actual'!$B$6:$V$6, 0)) -INDEX('Inputs - Allowed'!$B$8:$AY$158, MATCH($A51, 'Inputs - Allowed'!$A$8:$A$158, 0), MATCH(S$6, 'Inputs - Allowed'!$B$6:$AY$6, 0)),0)))</f>
        <v>0</v>
      </c>
      <c r="U51" s="116" cm="1">
        <f t="array" ref="U51">IF($K51=0,0,_xlfn.IFS($K51 = "n",_xlfn.IFNA(INDEX('Inputs - Actual'!$B$8:$V$200, MATCH($A51, 'Inputs - Actual'!$A$8:$A$200, 0), MATCH(U$6, 'Inputs - Actual'!$B$6:$V$6, 0)) - INDEX('Inputs - Allowed'!$B$8:$AY$158, MATCH($A51, 'Inputs - Allowed'!$A$8:$A$158, 0), MATCH(U$6, 'Inputs - Allowed'!$B$6:$AY$6, 0)),0),$K51 = "y",_xlfn.IFNA(INDEX('Inputs - Actual'!$B$8:$V$200, MATCH($A51, 'Inputs - Actual'!$A$8:$A$200, 0), MATCH(U$6, 'Inputs - Actual'!$B$6:$V$6, 0)) -INDEX('Inputs - Allowed'!$B$8:$AY$158, MATCH($A51, 'Inputs - Allowed'!$A$8:$A$158, 0), MATCH(T$6, 'Inputs - Allowed'!$B$6:$AY$6, 0)),0)))</f>
        <v>0</v>
      </c>
      <c r="V51" s="116" cm="1">
        <f t="array" ref="V51">IF($K51=0,0,_xlfn.IFS($K51 = "n",_xlfn.IFNA(INDEX('Inputs - Actual'!$B$8:$V$200, MATCH($A51, 'Inputs - Actual'!$A$8:$A$200, 0), MATCH(V$6, 'Inputs - Actual'!$B$6:$V$6, 0)) - INDEX('Inputs - Allowed'!$B$8:$AY$158, MATCH($A51, 'Inputs - Allowed'!$A$8:$A$158, 0), MATCH(V$6, 'Inputs - Allowed'!$B$6:$AY$6, 0)),0),$K51 = "y",_xlfn.IFNA(INDEX('Inputs - Actual'!$B$8:$V$200, MATCH($A51, 'Inputs - Actual'!$A$8:$A$200, 0), MATCH(V$6, 'Inputs - Actual'!$B$6:$V$6, 0)) -INDEX('Inputs - Allowed'!$B$8:$AY$158, MATCH($A51, 'Inputs - Allowed'!$A$8:$A$158, 0), MATCH(U$6, 'Inputs - Allowed'!$B$6:$AY$6, 0)),0)))</f>
        <v>0</v>
      </c>
      <c r="W51" s="116" cm="1">
        <f t="array" ref="W51">IF($K51=0,0,_xlfn.IFS($K51 = "n",_xlfn.IFNA(INDEX('Inputs - Actual'!$B$8:$V$200, MATCH($A51, 'Inputs - Actual'!$A$8:$A$200, 0), MATCH(W$6, 'Inputs - Actual'!$B$6:$V$6, 0)) - INDEX('Inputs - Allowed'!$B$8:$AY$158, MATCH($A51, 'Inputs - Allowed'!$A$8:$A$158, 0), MATCH(W$6, 'Inputs - Allowed'!$B$6:$AY$6, 0)),0),$K51 = "y",_xlfn.IFNA(INDEX('Inputs - Actual'!$B$8:$V$200, MATCH($A51, 'Inputs - Actual'!$A$8:$A$200, 0), MATCH(W$6, 'Inputs - Actual'!$B$6:$V$6, 0)) -INDEX('Inputs - Allowed'!$B$8:$AY$158, MATCH($A51, 'Inputs - Allowed'!$A$8:$A$158, 0), MATCH(V$6, 'Inputs - Allowed'!$B$6:$AY$6, 0)),0)))</f>
        <v>0</v>
      </c>
      <c r="X51" s="116" cm="1">
        <f t="array" ref="X51">IF($K51=0,0,_xlfn.IFS($K51 = "n",_xlfn.IFNA(INDEX('Inputs - Actual'!$B$8:$V$200, MATCH($A51, 'Inputs - Actual'!$A$8:$A$200, 0), MATCH(X$6, 'Inputs - Actual'!$B$6:$V$6, 0)) - INDEX('Inputs - Allowed'!$B$8:$AY$158, MATCH($A51, 'Inputs - Allowed'!$A$8:$A$158, 0), MATCH(X$6, 'Inputs - Allowed'!$B$6:$AY$6, 0)),0),$K51 = "y",_xlfn.IFNA(INDEX('Inputs - Actual'!$B$8:$V$200, MATCH($A51, 'Inputs - Actual'!$A$8:$A$200, 0), MATCH(X$6, 'Inputs - Actual'!$B$6:$V$6, 0)) -INDEX('Inputs - Allowed'!$B$8:$AY$158, MATCH($A51, 'Inputs - Allowed'!$A$8:$A$158, 0), MATCH(W$6, 'Inputs - Allowed'!$B$6:$AY$6, 0)),0)))</f>
        <v>0</v>
      </c>
      <c r="Y51" s="76"/>
      <c r="Z51" s="76"/>
      <c r="AA51" s="116">
        <f t="shared" si="1"/>
        <v>0</v>
      </c>
      <c r="AB51" s="116">
        <f t="shared" si="25"/>
        <v>0</v>
      </c>
      <c r="AC51" s="116">
        <f t="shared" si="9"/>
        <v>0</v>
      </c>
      <c r="AD51" s="116">
        <f t="shared" si="3"/>
        <v>0</v>
      </c>
      <c r="AE51" s="116">
        <f t="shared" si="10"/>
        <v>0</v>
      </c>
      <c r="AF51" s="116">
        <f t="shared" si="4"/>
        <v>0</v>
      </c>
      <c r="AG51" s="116">
        <f t="shared" si="5"/>
        <v>0</v>
      </c>
      <c r="AH51" s="116">
        <f t="shared" si="6"/>
        <v>0</v>
      </c>
      <c r="AI51" s="116">
        <f t="shared" si="7"/>
        <v>0</v>
      </c>
      <c r="AJ51" s="116">
        <f t="shared" si="8"/>
        <v>0</v>
      </c>
      <c r="AK51" s="116">
        <f t="shared" si="24"/>
        <v>0</v>
      </c>
    </row>
    <row r="52" spans="1:37">
      <c r="A52" s="6"/>
      <c r="B52" s="36"/>
      <c r="C52" s="36"/>
      <c r="D52" s="36"/>
      <c r="E52" s="36">
        <f>_xlfn.IFNA(INDEX('Inputs - Allowed'!$B$8:$AY$158,MATCH($A52,'Inputs - Allowed'!$A$8:$A$158,0),MATCH('TI - Underperformance'!E$6,'Inputs - Allowed'!$B$6:$AY$6,0)),0)</f>
        <v>0</v>
      </c>
      <c r="F52" s="36">
        <f>_xlfn.IFNA(INDEX('Inputs - Allowed'!$B$8:$AY$158,MATCH($A52,'Inputs - Allowed'!$A$8:$A$158,0),MATCH('TI - Underperformance'!F$6,'Inputs - Allowed'!$B$6:$AY$6,0)),0)</f>
        <v>0</v>
      </c>
      <c r="G52" s="36">
        <f>_xlfn.IFNA(INDEX('Inputs - Allowed'!$B$8:$AY$158,MATCH($A52,'Inputs - Allowed'!$A$8:$A$158,0),MATCH('TI - Underperformance'!G$6,'Inputs - Allowed'!$B$6:$AY$6,0)),0)</f>
        <v>0</v>
      </c>
      <c r="H52" s="36">
        <f>_xlfn.IFNA(INDEX('Inputs - Allowed'!$B$8:$AY$158,MATCH($A52,'Inputs - Allowed'!$A$8:$A$158,0),MATCH('TI - Underperformance'!H$6,'Inputs - Allowed'!$B$6:$AY$6,0)),0)</f>
        <v>0</v>
      </c>
      <c r="I52" s="36">
        <f>_xlfn.IFNA(INDEX('Inputs - Allowed'!$B$8:$AY$158,MATCH($A52,'Inputs - Allowed'!$A$8:$A$158,0),MATCH('TI - Underperformance'!I$6,'Inputs - Allowed'!$B$6:$AY$6,0)),0)</f>
        <v>0</v>
      </c>
      <c r="J52" s="36">
        <f>_xlfn.IFNA(INDEX('Inputs - Allowed'!$B$8:$AY$158,MATCH($A52,'Inputs - Allowed'!$A$8:$A$158,0),MATCH('TI - Underperformance'!J$6,'Inputs - Allowed'!$B$6:$AY$6,0)),0)</f>
        <v>0</v>
      </c>
      <c r="K52" s="36">
        <f>_xlfn.IFNA(INDEX('Inputs - Allowed'!$B$8:$AY$158,MATCH($A52,'Inputs - Allowed'!$A$8:$A$158,0),MATCH('TI - Underperformance'!K$6,'Inputs - Allowed'!$B$6:$AY$6,0)),0)</f>
        <v>0</v>
      </c>
      <c r="L52" s="36">
        <f>_xlfn.IFNA(INDEX('Inputs - Allowed'!$B$8:$AY$158,MATCH($A52,'Inputs - Allowed'!$A$8:$A$158,0),MATCH('TI - Underperformance'!L$6,'Inputs - Allowed'!$B$6:$AY$6,0)),0)</f>
        <v>0</v>
      </c>
      <c r="M52" s="76"/>
      <c r="N52" s="76"/>
      <c r="O52" s="116" cm="1">
        <f t="array" ref="O52">IF($K52=0,0,_xlfn.IFS($K52 = "n",_xlfn.IFNA(INDEX('Inputs - Actual'!$B$8:$V$200, MATCH($A52, 'Inputs - Actual'!$A$8:$A$200, 0), MATCH(O$6, 'Inputs - Actual'!$B$6:$V$6, 0)) - INDEX('Inputs - Allowed'!$B$8:$AY$158, MATCH($A52, 'Inputs - Allowed'!$A$8:$A$158, 0), MATCH(O$6, 'Inputs - Allowed'!$B$6:$AY$6, 0)),0),$K52 = "y",_xlfn.IFNA(INDEX('Inputs - Actual'!$B$8:$V$200, MATCH($A52, 'Inputs - Actual'!$A$8:$A$200, 0), MATCH(O$6, 'Inputs - Actual'!$B$6:$V$6, 0)) -INDEX('Inputs - Allowed'!$B$8:$AY$158, MATCH($A52, 'Inputs - Allowed'!$A$8:$A$158, 0), MATCH(N$6, 'Inputs - Allowed'!$B$6:$AY$6, 0)),0)))</f>
        <v>0</v>
      </c>
      <c r="P52" s="116" cm="1">
        <f t="array" ref="P52">IF($K52=0,0,_xlfn.IFS($K52 = "n",_xlfn.IFNA(INDEX('Inputs - Actual'!$B$8:$V$200, MATCH($A52, 'Inputs - Actual'!$A$8:$A$200, 0), MATCH(P$6, 'Inputs - Actual'!$B$6:$V$6, 0)) - INDEX('Inputs - Allowed'!$B$8:$AY$158, MATCH($A52, 'Inputs - Allowed'!$A$8:$A$158, 0), MATCH(P$6, 'Inputs - Allowed'!$B$6:$AY$6, 0)),0),$K52 = "y",_xlfn.IFNA(INDEX('Inputs - Actual'!$B$8:$V$200, MATCH($A52, 'Inputs - Actual'!$A$8:$A$200, 0), MATCH(P$6, 'Inputs - Actual'!$B$6:$V$6, 0)) -INDEX('Inputs - Allowed'!$B$8:$AY$158, MATCH($A52, 'Inputs - Allowed'!$A$8:$A$158, 0), MATCH(O$6, 'Inputs - Allowed'!$B$6:$AY$6, 0)),0)))</f>
        <v>0</v>
      </c>
      <c r="Q52" s="116" cm="1">
        <f t="array" ref="Q52">IF($K52=0,0,_xlfn.IFS($K52 = "n",_xlfn.IFNA(INDEX('Inputs - Actual'!$B$8:$V$200, MATCH($A52, 'Inputs - Actual'!$A$8:$A$200, 0), MATCH(Q$6, 'Inputs - Actual'!$B$6:$V$6, 0)) - INDEX('Inputs - Allowed'!$B$8:$AY$158, MATCH($A52, 'Inputs - Allowed'!$A$8:$A$158, 0), MATCH(Q$6, 'Inputs - Allowed'!$B$6:$AY$6, 0)),0),$K52 = "y",_xlfn.IFNA(INDEX('Inputs - Actual'!$B$8:$V$200, MATCH($A52, 'Inputs - Actual'!$A$8:$A$200, 0), MATCH(Q$6, 'Inputs - Actual'!$B$6:$V$6, 0)) -INDEX('Inputs - Allowed'!$B$8:$AY$158, MATCH($A52, 'Inputs - Allowed'!$A$8:$A$158, 0), MATCH(P$6, 'Inputs - Allowed'!$B$6:$AY$6, 0)),0)))</f>
        <v>0</v>
      </c>
      <c r="R52" s="116" cm="1">
        <f t="array" ref="R52">IF($K52=0,0,_xlfn.IFS($K52 = "n",_xlfn.IFNA(INDEX('Inputs - Actual'!$B$8:$V$200, MATCH($A52, 'Inputs - Actual'!$A$8:$A$200, 0), MATCH(R$6, 'Inputs - Actual'!$B$6:$V$6, 0)) - INDEX('Inputs - Allowed'!$B$8:$AY$158, MATCH($A52, 'Inputs - Allowed'!$A$8:$A$158, 0), MATCH(R$6, 'Inputs - Allowed'!$B$6:$AY$6, 0)),0),$K52 = "y",_xlfn.IFNA(INDEX('Inputs - Actual'!$B$8:$V$200, MATCH($A52, 'Inputs - Actual'!$A$8:$A$200, 0), MATCH(R$6, 'Inputs - Actual'!$B$6:$V$6, 0)) -INDEX('Inputs - Allowed'!$B$8:$AY$158, MATCH($A52, 'Inputs - Allowed'!$A$8:$A$158, 0), MATCH(Q$6, 'Inputs - Allowed'!$B$6:$AY$6, 0)),0)))</f>
        <v>0</v>
      </c>
      <c r="S52" s="116" cm="1">
        <f t="array" ref="S52">IF($K52=0,0,_xlfn.IFS($K52 = "n",_xlfn.IFNA(INDEX('Inputs - Actual'!$B$8:$V$200, MATCH($A52, 'Inputs - Actual'!$A$8:$A$200, 0), MATCH(S$6, 'Inputs - Actual'!$B$6:$V$6, 0)) - INDEX('Inputs - Allowed'!$B$8:$AY$158, MATCH($A52, 'Inputs - Allowed'!$A$8:$A$158, 0), MATCH(S$6, 'Inputs - Allowed'!$B$6:$AY$6, 0)),0),$K52 = "y",_xlfn.IFNA(INDEX('Inputs - Actual'!$B$8:$V$200, MATCH($A52, 'Inputs - Actual'!$A$8:$A$200, 0), MATCH(S$6, 'Inputs - Actual'!$B$6:$V$6, 0)) -INDEX('Inputs - Allowed'!$B$8:$AY$158, MATCH($A52, 'Inputs - Allowed'!$A$8:$A$158, 0), MATCH(R$6, 'Inputs - Allowed'!$B$6:$AY$6, 0)),0)))</f>
        <v>0</v>
      </c>
      <c r="T52" s="116" cm="1">
        <f t="array" ref="T52">IF($K52=0,0,_xlfn.IFS($K52 = "n",_xlfn.IFNA(INDEX('Inputs - Actual'!$B$8:$V$200, MATCH($A52, 'Inputs - Actual'!$A$8:$A$200, 0), MATCH(T$6, 'Inputs - Actual'!$B$6:$V$6, 0)) - INDEX('Inputs - Allowed'!$B$8:$AY$158, MATCH($A52, 'Inputs - Allowed'!$A$8:$A$158, 0), MATCH(T$6, 'Inputs - Allowed'!$B$6:$AY$6, 0)),0),$K52 = "y",_xlfn.IFNA(INDEX('Inputs - Actual'!$B$8:$V$200, MATCH($A52, 'Inputs - Actual'!$A$8:$A$200, 0), MATCH(T$6, 'Inputs - Actual'!$B$6:$V$6, 0)) -INDEX('Inputs - Allowed'!$B$8:$AY$158, MATCH($A52, 'Inputs - Allowed'!$A$8:$A$158, 0), MATCH(S$6, 'Inputs - Allowed'!$B$6:$AY$6, 0)),0)))</f>
        <v>0</v>
      </c>
      <c r="U52" s="116" cm="1">
        <f t="array" ref="U52">IF($K52=0,0,_xlfn.IFS($K52 = "n",_xlfn.IFNA(INDEX('Inputs - Actual'!$B$8:$V$200, MATCH($A52, 'Inputs - Actual'!$A$8:$A$200, 0), MATCH(U$6, 'Inputs - Actual'!$B$6:$V$6, 0)) - INDEX('Inputs - Allowed'!$B$8:$AY$158, MATCH($A52, 'Inputs - Allowed'!$A$8:$A$158, 0), MATCH(U$6, 'Inputs - Allowed'!$B$6:$AY$6, 0)),0),$K52 = "y",_xlfn.IFNA(INDEX('Inputs - Actual'!$B$8:$V$200, MATCH($A52, 'Inputs - Actual'!$A$8:$A$200, 0), MATCH(U$6, 'Inputs - Actual'!$B$6:$V$6, 0)) -INDEX('Inputs - Allowed'!$B$8:$AY$158, MATCH($A52, 'Inputs - Allowed'!$A$8:$A$158, 0), MATCH(T$6, 'Inputs - Allowed'!$B$6:$AY$6, 0)),0)))</f>
        <v>0</v>
      </c>
      <c r="V52" s="116" cm="1">
        <f t="array" ref="V52">IF($K52=0,0,_xlfn.IFS($K52 = "n",_xlfn.IFNA(INDEX('Inputs - Actual'!$B$8:$V$200, MATCH($A52, 'Inputs - Actual'!$A$8:$A$200, 0), MATCH(V$6, 'Inputs - Actual'!$B$6:$V$6, 0)) - INDEX('Inputs - Allowed'!$B$8:$AY$158, MATCH($A52, 'Inputs - Allowed'!$A$8:$A$158, 0), MATCH(V$6, 'Inputs - Allowed'!$B$6:$AY$6, 0)),0),$K52 = "y",_xlfn.IFNA(INDEX('Inputs - Actual'!$B$8:$V$200, MATCH($A52, 'Inputs - Actual'!$A$8:$A$200, 0), MATCH(V$6, 'Inputs - Actual'!$B$6:$V$6, 0)) -INDEX('Inputs - Allowed'!$B$8:$AY$158, MATCH($A52, 'Inputs - Allowed'!$A$8:$A$158, 0), MATCH(U$6, 'Inputs - Allowed'!$B$6:$AY$6, 0)),0)))</f>
        <v>0</v>
      </c>
      <c r="W52" s="116" cm="1">
        <f t="array" ref="W52">IF($K52=0,0,_xlfn.IFS($K52 = "n",_xlfn.IFNA(INDEX('Inputs - Actual'!$B$8:$V$200, MATCH($A52, 'Inputs - Actual'!$A$8:$A$200, 0), MATCH(W$6, 'Inputs - Actual'!$B$6:$V$6, 0)) - INDEX('Inputs - Allowed'!$B$8:$AY$158, MATCH($A52, 'Inputs - Allowed'!$A$8:$A$158, 0), MATCH(W$6, 'Inputs - Allowed'!$B$6:$AY$6, 0)),0),$K52 = "y",_xlfn.IFNA(INDEX('Inputs - Actual'!$B$8:$V$200, MATCH($A52, 'Inputs - Actual'!$A$8:$A$200, 0), MATCH(W$6, 'Inputs - Actual'!$B$6:$V$6, 0)) -INDEX('Inputs - Allowed'!$B$8:$AY$158, MATCH($A52, 'Inputs - Allowed'!$A$8:$A$158, 0), MATCH(V$6, 'Inputs - Allowed'!$B$6:$AY$6, 0)),0)))</f>
        <v>0</v>
      </c>
      <c r="X52" s="116" cm="1">
        <f t="array" ref="X52">IF($K52=0,0,_xlfn.IFS($K52 = "n",_xlfn.IFNA(INDEX('Inputs - Actual'!$B$8:$V$200, MATCH($A52, 'Inputs - Actual'!$A$8:$A$200, 0), MATCH(X$6, 'Inputs - Actual'!$B$6:$V$6, 0)) - INDEX('Inputs - Allowed'!$B$8:$AY$158, MATCH($A52, 'Inputs - Allowed'!$A$8:$A$158, 0), MATCH(X$6, 'Inputs - Allowed'!$B$6:$AY$6, 0)),0),$K52 = "y",_xlfn.IFNA(INDEX('Inputs - Actual'!$B$8:$V$200, MATCH($A52, 'Inputs - Actual'!$A$8:$A$200, 0), MATCH(X$6, 'Inputs - Actual'!$B$6:$V$6, 0)) -INDEX('Inputs - Allowed'!$B$8:$AY$158, MATCH($A52, 'Inputs - Allowed'!$A$8:$A$158, 0), MATCH(W$6, 'Inputs - Allowed'!$B$6:$AY$6, 0)),0)))</f>
        <v>0</v>
      </c>
      <c r="Y52" s="76"/>
      <c r="Z52" s="76"/>
      <c r="AA52" s="116">
        <f t="shared" si="1"/>
        <v>0</v>
      </c>
      <c r="AB52" s="116">
        <f t="shared" si="25"/>
        <v>0</v>
      </c>
      <c r="AC52" s="116">
        <f t="shared" si="9"/>
        <v>0</v>
      </c>
      <c r="AD52" s="116">
        <f t="shared" si="3"/>
        <v>0</v>
      </c>
      <c r="AE52" s="116">
        <f t="shared" si="10"/>
        <v>0</v>
      </c>
      <c r="AF52" s="116">
        <f t="shared" si="4"/>
        <v>0</v>
      </c>
      <c r="AG52" s="116">
        <f t="shared" si="5"/>
        <v>0</v>
      </c>
      <c r="AH52" s="116">
        <f t="shared" si="6"/>
        <v>0</v>
      </c>
      <c r="AI52" s="116">
        <f t="shared" si="7"/>
        <v>0</v>
      </c>
      <c r="AJ52" s="116">
        <f t="shared" si="8"/>
        <v>0</v>
      </c>
      <c r="AK52" s="116">
        <f t="shared" si="24"/>
        <v>0</v>
      </c>
    </row>
    <row r="53" spans="1:37">
      <c r="A53" s="6"/>
      <c r="B53" s="36"/>
      <c r="C53" s="36"/>
      <c r="D53" s="36"/>
      <c r="E53" s="36">
        <f>_xlfn.IFNA(INDEX('Inputs - Allowed'!$B$8:$AY$158,MATCH($A53,'Inputs - Allowed'!$A$8:$A$158,0),MATCH('TI - Underperformance'!E$6,'Inputs - Allowed'!$B$6:$AY$6,0)),0)</f>
        <v>0</v>
      </c>
      <c r="F53" s="36">
        <f>_xlfn.IFNA(INDEX('Inputs - Allowed'!$B$8:$AY$158,MATCH($A53,'Inputs - Allowed'!$A$8:$A$158,0),MATCH('TI - Underperformance'!F$6,'Inputs - Allowed'!$B$6:$AY$6,0)),0)</f>
        <v>0</v>
      </c>
      <c r="G53" s="36">
        <f>_xlfn.IFNA(INDEX('Inputs - Allowed'!$B$8:$AY$158,MATCH($A53,'Inputs - Allowed'!$A$8:$A$158,0),MATCH('TI - Underperformance'!G$6,'Inputs - Allowed'!$B$6:$AY$6,0)),0)</f>
        <v>0</v>
      </c>
      <c r="H53" s="36">
        <f>_xlfn.IFNA(INDEX('Inputs - Allowed'!$B$8:$AY$158,MATCH($A53,'Inputs - Allowed'!$A$8:$A$158,0),MATCH('TI - Underperformance'!H$6,'Inputs - Allowed'!$B$6:$AY$6,0)),0)</f>
        <v>0</v>
      </c>
      <c r="I53" s="36">
        <f>_xlfn.IFNA(INDEX('Inputs - Allowed'!$B$8:$AY$158,MATCH($A53,'Inputs - Allowed'!$A$8:$A$158,0),MATCH('TI - Underperformance'!I$6,'Inputs - Allowed'!$B$6:$AY$6,0)),0)</f>
        <v>0</v>
      </c>
      <c r="J53" s="36">
        <f>_xlfn.IFNA(INDEX('Inputs - Allowed'!$B$8:$AY$158,MATCH($A53,'Inputs - Allowed'!$A$8:$A$158,0),MATCH('TI - Underperformance'!J$6,'Inputs - Allowed'!$B$6:$AY$6,0)),0)</f>
        <v>0</v>
      </c>
      <c r="K53" s="36">
        <f>_xlfn.IFNA(INDEX('Inputs - Allowed'!$B$8:$AY$158,MATCH($A53,'Inputs - Allowed'!$A$8:$A$158,0),MATCH('TI - Underperformance'!K$6,'Inputs - Allowed'!$B$6:$AY$6,0)),0)</f>
        <v>0</v>
      </c>
      <c r="L53" s="36">
        <f>_xlfn.IFNA(INDEX('Inputs - Allowed'!$B$8:$AY$158,MATCH($A53,'Inputs - Allowed'!$A$8:$A$158,0),MATCH('TI - Underperformance'!L$6,'Inputs - Allowed'!$B$6:$AY$6,0)),0)</f>
        <v>0</v>
      </c>
      <c r="M53" s="76"/>
      <c r="N53" s="76"/>
      <c r="O53" s="116" cm="1">
        <f t="array" ref="O53">IF($K53=0,0,_xlfn.IFS($K53 = "n",_xlfn.IFNA(INDEX('Inputs - Actual'!$B$8:$V$200, MATCH($A53, 'Inputs - Actual'!$A$8:$A$200, 0), MATCH(O$6, 'Inputs - Actual'!$B$6:$V$6, 0)) - INDEX('Inputs - Allowed'!$B$8:$AY$158, MATCH($A53, 'Inputs - Allowed'!$A$8:$A$158, 0), MATCH(O$6, 'Inputs - Allowed'!$B$6:$AY$6, 0)),0),$K53 = "y",_xlfn.IFNA(INDEX('Inputs - Actual'!$B$8:$V$200, MATCH($A53, 'Inputs - Actual'!$A$8:$A$200, 0), MATCH(O$6, 'Inputs - Actual'!$B$6:$V$6, 0)) -INDEX('Inputs - Allowed'!$B$8:$AY$158, MATCH($A53, 'Inputs - Allowed'!$A$8:$A$158, 0), MATCH(N$6, 'Inputs - Allowed'!$B$6:$AY$6, 0)),0)))</f>
        <v>0</v>
      </c>
      <c r="P53" s="116" cm="1">
        <f t="array" ref="P53">IF($K53=0,0,_xlfn.IFS($K53 = "n",_xlfn.IFNA(INDEX('Inputs - Actual'!$B$8:$V$200, MATCH($A53, 'Inputs - Actual'!$A$8:$A$200, 0), MATCH(P$6, 'Inputs - Actual'!$B$6:$V$6, 0)) - INDEX('Inputs - Allowed'!$B$8:$AY$158, MATCH($A53, 'Inputs - Allowed'!$A$8:$A$158, 0), MATCH(P$6, 'Inputs - Allowed'!$B$6:$AY$6, 0)),0),$K53 = "y",_xlfn.IFNA(INDEX('Inputs - Actual'!$B$8:$V$200, MATCH($A53, 'Inputs - Actual'!$A$8:$A$200, 0), MATCH(P$6, 'Inputs - Actual'!$B$6:$V$6, 0)) -INDEX('Inputs - Allowed'!$B$8:$AY$158, MATCH($A53, 'Inputs - Allowed'!$A$8:$A$158, 0), MATCH(O$6, 'Inputs - Allowed'!$B$6:$AY$6, 0)),0)))</f>
        <v>0</v>
      </c>
      <c r="Q53" s="116" cm="1">
        <f t="array" ref="Q53">IF($K53=0,0,_xlfn.IFS($K53 = "n",_xlfn.IFNA(INDEX('Inputs - Actual'!$B$8:$V$200, MATCH($A53, 'Inputs - Actual'!$A$8:$A$200, 0), MATCH(Q$6, 'Inputs - Actual'!$B$6:$V$6, 0)) - INDEX('Inputs - Allowed'!$B$8:$AY$158, MATCH($A53, 'Inputs - Allowed'!$A$8:$A$158, 0), MATCH(Q$6, 'Inputs - Allowed'!$B$6:$AY$6, 0)),0),$K53 = "y",_xlfn.IFNA(INDEX('Inputs - Actual'!$B$8:$V$200, MATCH($A53, 'Inputs - Actual'!$A$8:$A$200, 0), MATCH(Q$6, 'Inputs - Actual'!$B$6:$V$6, 0)) -INDEX('Inputs - Allowed'!$B$8:$AY$158, MATCH($A53, 'Inputs - Allowed'!$A$8:$A$158, 0), MATCH(P$6, 'Inputs - Allowed'!$B$6:$AY$6, 0)),0)))</f>
        <v>0</v>
      </c>
      <c r="R53" s="116" cm="1">
        <f t="array" ref="R53">IF($K53=0,0,_xlfn.IFS($K53 = "n",_xlfn.IFNA(INDEX('Inputs - Actual'!$B$8:$V$200, MATCH($A53, 'Inputs - Actual'!$A$8:$A$200, 0), MATCH(R$6, 'Inputs - Actual'!$B$6:$V$6, 0)) - INDEX('Inputs - Allowed'!$B$8:$AY$158, MATCH($A53, 'Inputs - Allowed'!$A$8:$A$158, 0), MATCH(R$6, 'Inputs - Allowed'!$B$6:$AY$6, 0)),0),$K53 = "y",_xlfn.IFNA(INDEX('Inputs - Actual'!$B$8:$V$200, MATCH($A53, 'Inputs - Actual'!$A$8:$A$200, 0), MATCH(R$6, 'Inputs - Actual'!$B$6:$V$6, 0)) -INDEX('Inputs - Allowed'!$B$8:$AY$158, MATCH($A53, 'Inputs - Allowed'!$A$8:$A$158, 0), MATCH(Q$6, 'Inputs - Allowed'!$B$6:$AY$6, 0)),0)))</f>
        <v>0</v>
      </c>
      <c r="S53" s="116" cm="1">
        <f t="array" ref="S53">IF($K53=0,0,_xlfn.IFS($K53 = "n",_xlfn.IFNA(INDEX('Inputs - Actual'!$B$8:$V$200, MATCH($A53, 'Inputs - Actual'!$A$8:$A$200, 0), MATCH(S$6, 'Inputs - Actual'!$B$6:$V$6, 0)) - INDEX('Inputs - Allowed'!$B$8:$AY$158, MATCH($A53, 'Inputs - Allowed'!$A$8:$A$158, 0), MATCH(S$6, 'Inputs - Allowed'!$B$6:$AY$6, 0)),0),$K53 = "y",_xlfn.IFNA(INDEX('Inputs - Actual'!$B$8:$V$200, MATCH($A53, 'Inputs - Actual'!$A$8:$A$200, 0), MATCH(S$6, 'Inputs - Actual'!$B$6:$V$6, 0)) -INDEX('Inputs - Allowed'!$B$8:$AY$158, MATCH($A53, 'Inputs - Allowed'!$A$8:$A$158, 0), MATCH(R$6, 'Inputs - Allowed'!$B$6:$AY$6, 0)),0)))</f>
        <v>0</v>
      </c>
      <c r="T53" s="116" cm="1">
        <f t="array" ref="T53">IF($K53=0,0,_xlfn.IFS($K53 = "n",_xlfn.IFNA(INDEX('Inputs - Actual'!$B$8:$V$200, MATCH($A53, 'Inputs - Actual'!$A$8:$A$200, 0), MATCH(T$6, 'Inputs - Actual'!$B$6:$V$6, 0)) - INDEX('Inputs - Allowed'!$B$8:$AY$158, MATCH($A53, 'Inputs - Allowed'!$A$8:$A$158, 0), MATCH(T$6, 'Inputs - Allowed'!$B$6:$AY$6, 0)),0),$K53 = "y",_xlfn.IFNA(INDEX('Inputs - Actual'!$B$8:$V$200, MATCH($A53, 'Inputs - Actual'!$A$8:$A$200, 0), MATCH(T$6, 'Inputs - Actual'!$B$6:$V$6, 0)) -INDEX('Inputs - Allowed'!$B$8:$AY$158, MATCH($A53, 'Inputs - Allowed'!$A$8:$A$158, 0), MATCH(S$6, 'Inputs - Allowed'!$B$6:$AY$6, 0)),0)))</f>
        <v>0</v>
      </c>
      <c r="U53" s="116" cm="1">
        <f t="array" ref="U53">IF($K53=0,0,_xlfn.IFS($K53 = "n",_xlfn.IFNA(INDEX('Inputs - Actual'!$B$8:$V$200, MATCH($A53, 'Inputs - Actual'!$A$8:$A$200, 0), MATCH(U$6, 'Inputs - Actual'!$B$6:$V$6, 0)) - INDEX('Inputs - Allowed'!$B$8:$AY$158, MATCH($A53, 'Inputs - Allowed'!$A$8:$A$158, 0), MATCH(U$6, 'Inputs - Allowed'!$B$6:$AY$6, 0)),0),$K53 = "y",_xlfn.IFNA(INDEX('Inputs - Actual'!$B$8:$V$200, MATCH($A53, 'Inputs - Actual'!$A$8:$A$200, 0), MATCH(U$6, 'Inputs - Actual'!$B$6:$V$6, 0)) -INDEX('Inputs - Allowed'!$B$8:$AY$158, MATCH($A53, 'Inputs - Allowed'!$A$8:$A$158, 0), MATCH(T$6, 'Inputs - Allowed'!$B$6:$AY$6, 0)),0)))</f>
        <v>0</v>
      </c>
      <c r="V53" s="116" cm="1">
        <f t="array" ref="V53">IF($K53=0,0,_xlfn.IFS($K53 = "n",_xlfn.IFNA(INDEX('Inputs - Actual'!$B$8:$V$200, MATCH($A53, 'Inputs - Actual'!$A$8:$A$200, 0), MATCH(V$6, 'Inputs - Actual'!$B$6:$V$6, 0)) - INDEX('Inputs - Allowed'!$B$8:$AY$158, MATCH($A53, 'Inputs - Allowed'!$A$8:$A$158, 0), MATCH(V$6, 'Inputs - Allowed'!$B$6:$AY$6, 0)),0),$K53 = "y",_xlfn.IFNA(INDEX('Inputs - Actual'!$B$8:$V$200, MATCH($A53, 'Inputs - Actual'!$A$8:$A$200, 0), MATCH(V$6, 'Inputs - Actual'!$B$6:$V$6, 0)) -INDEX('Inputs - Allowed'!$B$8:$AY$158, MATCH($A53, 'Inputs - Allowed'!$A$8:$A$158, 0), MATCH(U$6, 'Inputs - Allowed'!$B$6:$AY$6, 0)),0)))</f>
        <v>0</v>
      </c>
      <c r="W53" s="116" cm="1">
        <f t="array" ref="W53">IF($K53=0,0,_xlfn.IFS($K53 = "n",_xlfn.IFNA(INDEX('Inputs - Actual'!$B$8:$V$200, MATCH($A53, 'Inputs - Actual'!$A$8:$A$200, 0), MATCH(W$6, 'Inputs - Actual'!$B$6:$V$6, 0)) - INDEX('Inputs - Allowed'!$B$8:$AY$158, MATCH($A53, 'Inputs - Allowed'!$A$8:$A$158, 0), MATCH(W$6, 'Inputs - Allowed'!$B$6:$AY$6, 0)),0),$K53 = "y",_xlfn.IFNA(INDEX('Inputs - Actual'!$B$8:$V$200, MATCH($A53, 'Inputs - Actual'!$A$8:$A$200, 0), MATCH(W$6, 'Inputs - Actual'!$B$6:$V$6, 0)) -INDEX('Inputs - Allowed'!$B$8:$AY$158, MATCH($A53, 'Inputs - Allowed'!$A$8:$A$158, 0), MATCH(V$6, 'Inputs - Allowed'!$B$6:$AY$6, 0)),0)))</f>
        <v>0</v>
      </c>
      <c r="X53" s="116" cm="1">
        <f t="array" ref="X53">IF($K53=0,0,_xlfn.IFS($K53 = "n",_xlfn.IFNA(INDEX('Inputs - Actual'!$B$8:$V$200, MATCH($A53, 'Inputs - Actual'!$A$8:$A$200, 0), MATCH(X$6, 'Inputs - Actual'!$B$6:$V$6, 0)) - INDEX('Inputs - Allowed'!$B$8:$AY$158, MATCH($A53, 'Inputs - Allowed'!$A$8:$A$158, 0), MATCH(X$6, 'Inputs - Allowed'!$B$6:$AY$6, 0)),0),$K53 = "y",_xlfn.IFNA(INDEX('Inputs - Actual'!$B$8:$V$200, MATCH($A53, 'Inputs - Actual'!$A$8:$A$200, 0), MATCH(X$6, 'Inputs - Actual'!$B$6:$V$6, 0)) -INDEX('Inputs - Allowed'!$B$8:$AY$158, MATCH($A53, 'Inputs - Allowed'!$A$8:$A$158, 0), MATCH(W$6, 'Inputs - Allowed'!$B$6:$AY$6, 0)),0)))</f>
        <v>0</v>
      </c>
      <c r="Y53" s="76"/>
      <c r="Z53" s="76"/>
      <c r="AA53" s="116">
        <f t="shared" si="1"/>
        <v>0</v>
      </c>
      <c r="AB53" s="116">
        <f t="shared" si="25"/>
        <v>0</v>
      </c>
      <c r="AC53" s="116">
        <f t="shared" si="9"/>
        <v>0</v>
      </c>
      <c r="AD53" s="116">
        <f t="shared" si="3"/>
        <v>0</v>
      </c>
      <c r="AE53" s="116">
        <f t="shared" si="10"/>
        <v>0</v>
      </c>
      <c r="AF53" s="116">
        <f t="shared" si="4"/>
        <v>0</v>
      </c>
      <c r="AG53" s="116">
        <f t="shared" si="5"/>
        <v>0</v>
      </c>
      <c r="AH53" s="116">
        <f t="shared" si="6"/>
        <v>0</v>
      </c>
      <c r="AI53" s="116">
        <f t="shared" si="7"/>
        <v>0</v>
      </c>
      <c r="AJ53" s="116">
        <f t="shared" si="8"/>
        <v>0</v>
      </c>
      <c r="AK53" s="116">
        <f t="shared" si="24"/>
        <v>0</v>
      </c>
    </row>
    <row r="54" spans="1:37">
      <c r="A54" s="6"/>
      <c r="B54" s="36"/>
      <c r="C54" s="36"/>
      <c r="D54" s="36"/>
      <c r="E54" s="36">
        <f>_xlfn.IFNA(INDEX('Inputs - Allowed'!$B$8:$AY$158,MATCH($A54,'Inputs - Allowed'!$A$8:$A$158,0),MATCH('TI - Underperformance'!E$6,'Inputs - Allowed'!$B$6:$AY$6,0)),0)</f>
        <v>0</v>
      </c>
      <c r="F54" s="36">
        <f>_xlfn.IFNA(INDEX('Inputs - Allowed'!$B$8:$AY$158,MATCH($A54,'Inputs - Allowed'!$A$8:$A$158,0),MATCH('TI - Underperformance'!F$6,'Inputs - Allowed'!$B$6:$AY$6,0)),0)</f>
        <v>0</v>
      </c>
      <c r="G54" s="36">
        <f>_xlfn.IFNA(INDEX('Inputs - Allowed'!$B$8:$AY$158,MATCH($A54,'Inputs - Allowed'!$A$8:$A$158,0),MATCH('TI - Underperformance'!G$6,'Inputs - Allowed'!$B$6:$AY$6,0)),0)</f>
        <v>0</v>
      </c>
      <c r="H54" s="36">
        <f>_xlfn.IFNA(INDEX('Inputs - Allowed'!$B$8:$AY$158,MATCH($A54,'Inputs - Allowed'!$A$8:$A$158,0),MATCH('TI - Underperformance'!H$6,'Inputs - Allowed'!$B$6:$AY$6,0)),0)</f>
        <v>0</v>
      </c>
      <c r="I54" s="36">
        <f>_xlfn.IFNA(INDEX('Inputs - Allowed'!$B$8:$AY$158,MATCH($A54,'Inputs - Allowed'!$A$8:$A$158,0),MATCH('TI - Underperformance'!I$6,'Inputs - Allowed'!$B$6:$AY$6,0)),0)</f>
        <v>0</v>
      </c>
      <c r="J54" s="36">
        <f>_xlfn.IFNA(INDEX('Inputs - Allowed'!$B$8:$AY$158,MATCH($A54,'Inputs - Allowed'!$A$8:$A$158,0),MATCH('TI - Underperformance'!J$6,'Inputs - Allowed'!$B$6:$AY$6,0)),0)</f>
        <v>0</v>
      </c>
      <c r="K54" s="36">
        <f>_xlfn.IFNA(INDEX('Inputs - Allowed'!$B$8:$AY$158,MATCH($A54,'Inputs - Allowed'!$A$8:$A$158,0),MATCH('TI - Underperformance'!K$6,'Inputs - Allowed'!$B$6:$AY$6,0)),0)</f>
        <v>0</v>
      </c>
      <c r="L54" s="36">
        <f>_xlfn.IFNA(INDEX('Inputs - Allowed'!$B$8:$AY$158,MATCH($A54,'Inputs - Allowed'!$A$8:$A$158,0),MATCH('TI - Underperformance'!L$6,'Inputs - Allowed'!$B$6:$AY$6,0)),0)</f>
        <v>0</v>
      </c>
      <c r="M54" s="76"/>
      <c r="N54" s="76"/>
      <c r="O54" s="116" cm="1">
        <f t="array" ref="O54">IF($K54=0,0,_xlfn.IFS($K54 = "n",_xlfn.IFNA(INDEX('Inputs - Actual'!$B$8:$V$200, MATCH($A54, 'Inputs - Actual'!$A$8:$A$200, 0), MATCH(O$6, 'Inputs - Actual'!$B$6:$V$6, 0)) - INDEX('Inputs - Allowed'!$B$8:$AY$158, MATCH($A54, 'Inputs - Allowed'!$A$8:$A$158, 0), MATCH(O$6, 'Inputs - Allowed'!$B$6:$AY$6, 0)),0),$K54 = "y",_xlfn.IFNA(INDEX('Inputs - Actual'!$B$8:$V$200, MATCH($A54, 'Inputs - Actual'!$A$8:$A$200, 0), MATCH(O$6, 'Inputs - Actual'!$B$6:$V$6, 0)) -INDEX('Inputs - Allowed'!$B$8:$AY$158, MATCH($A54, 'Inputs - Allowed'!$A$8:$A$158, 0), MATCH(N$6, 'Inputs - Allowed'!$B$6:$AY$6, 0)),0)))</f>
        <v>0</v>
      </c>
      <c r="P54" s="116" cm="1">
        <f t="array" ref="P54">IF($K54=0,0,_xlfn.IFS($K54 = "n",_xlfn.IFNA(INDEX('Inputs - Actual'!$B$8:$V$200, MATCH($A54, 'Inputs - Actual'!$A$8:$A$200, 0), MATCH(P$6, 'Inputs - Actual'!$B$6:$V$6, 0)) - INDEX('Inputs - Allowed'!$B$8:$AY$158, MATCH($A54, 'Inputs - Allowed'!$A$8:$A$158, 0), MATCH(P$6, 'Inputs - Allowed'!$B$6:$AY$6, 0)),0),$K54 = "y",_xlfn.IFNA(INDEX('Inputs - Actual'!$B$8:$V$200, MATCH($A54, 'Inputs - Actual'!$A$8:$A$200, 0), MATCH(P$6, 'Inputs - Actual'!$B$6:$V$6, 0)) -INDEX('Inputs - Allowed'!$B$8:$AY$158, MATCH($A54, 'Inputs - Allowed'!$A$8:$A$158, 0), MATCH(O$6, 'Inputs - Allowed'!$B$6:$AY$6, 0)),0)))</f>
        <v>0</v>
      </c>
      <c r="Q54" s="116" cm="1">
        <f t="array" ref="Q54">IF($K54=0,0,_xlfn.IFS($K54 = "n",_xlfn.IFNA(INDEX('Inputs - Actual'!$B$8:$V$200, MATCH($A54, 'Inputs - Actual'!$A$8:$A$200, 0), MATCH(Q$6, 'Inputs - Actual'!$B$6:$V$6, 0)) - INDEX('Inputs - Allowed'!$B$8:$AY$158, MATCH($A54, 'Inputs - Allowed'!$A$8:$A$158, 0), MATCH(Q$6, 'Inputs - Allowed'!$B$6:$AY$6, 0)),0),$K54 = "y",_xlfn.IFNA(INDEX('Inputs - Actual'!$B$8:$V$200, MATCH($A54, 'Inputs - Actual'!$A$8:$A$200, 0), MATCH(Q$6, 'Inputs - Actual'!$B$6:$V$6, 0)) -INDEX('Inputs - Allowed'!$B$8:$AY$158, MATCH($A54, 'Inputs - Allowed'!$A$8:$A$158, 0), MATCH(P$6, 'Inputs - Allowed'!$B$6:$AY$6, 0)),0)))</f>
        <v>0</v>
      </c>
      <c r="R54" s="116" cm="1">
        <f t="array" ref="R54">IF($K54=0,0,_xlfn.IFS($K54 = "n",_xlfn.IFNA(INDEX('Inputs - Actual'!$B$8:$V$200, MATCH($A54, 'Inputs - Actual'!$A$8:$A$200, 0), MATCH(R$6, 'Inputs - Actual'!$B$6:$V$6, 0)) - INDEX('Inputs - Allowed'!$B$8:$AY$158, MATCH($A54, 'Inputs - Allowed'!$A$8:$A$158, 0), MATCH(R$6, 'Inputs - Allowed'!$B$6:$AY$6, 0)),0),$K54 = "y",_xlfn.IFNA(INDEX('Inputs - Actual'!$B$8:$V$200, MATCH($A54, 'Inputs - Actual'!$A$8:$A$200, 0), MATCH(R$6, 'Inputs - Actual'!$B$6:$V$6, 0)) -INDEX('Inputs - Allowed'!$B$8:$AY$158, MATCH($A54, 'Inputs - Allowed'!$A$8:$A$158, 0), MATCH(Q$6, 'Inputs - Allowed'!$B$6:$AY$6, 0)),0)))</f>
        <v>0</v>
      </c>
      <c r="S54" s="116" cm="1">
        <f t="array" ref="S54">IF($K54=0,0,_xlfn.IFS($K54 = "n",_xlfn.IFNA(INDEX('Inputs - Actual'!$B$8:$V$200, MATCH($A54, 'Inputs - Actual'!$A$8:$A$200, 0), MATCH(S$6, 'Inputs - Actual'!$B$6:$V$6, 0)) - INDEX('Inputs - Allowed'!$B$8:$AY$158, MATCH($A54, 'Inputs - Allowed'!$A$8:$A$158, 0), MATCH(S$6, 'Inputs - Allowed'!$B$6:$AY$6, 0)),0),$K54 = "y",_xlfn.IFNA(INDEX('Inputs - Actual'!$B$8:$V$200, MATCH($A54, 'Inputs - Actual'!$A$8:$A$200, 0), MATCH(S$6, 'Inputs - Actual'!$B$6:$V$6, 0)) -INDEX('Inputs - Allowed'!$B$8:$AY$158, MATCH($A54, 'Inputs - Allowed'!$A$8:$A$158, 0), MATCH(R$6, 'Inputs - Allowed'!$B$6:$AY$6, 0)),0)))</f>
        <v>0</v>
      </c>
      <c r="T54" s="116" cm="1">
        <f t="array" ref="T54">IF($K54=0,0,_xlfn.IFS($K54 = "n",_xlfn.IFNA(INDEX('Inputs - Actual'!$B$8:$V$200, MATCH($A54, 'Inputs - Actual'!$A$8:$A$200, 0), MATCH(T$6, 'Inputs - Actual'!$B$6:$V$6, 0)) - INDEX('Inputs - Allowed'!$B$8:$AY$158, MATCH($A54, 'Inputs - Allowed'!$A$8:$A$158, 0), MATCH(T$6, 'Inputs - Allowed'!$B$6:$AY$6, 0)),0),$K54 = "y",_xlfn.IFNA(INDEX('Inputs - Actual'!$B$8:$V$200, MATCH($A54, 'Inputs - Actual'!$A$8:$A$200, 0), MATCH(T$6, 'Inputs - Actual'!$B$6:$V$6, 0)) -INDEX('Inputs - Allowed'!$B$8:$AY$158, MATCH($A54, 'Inputs - Allowed'!$A$8:$A$158, 0), MATCH(S$6, 'Inputs - Allowed'!$B$6:$AY$6, 0)),0)))</f>
        <v>0</v>
      </c>
      <c r="U54" s="116" cm="1">
        <f t="array" ref="U54">IF($K54=0,0,_xlfn.IFS($K54 = "n",_xlfn.IFNA(INDEX('Inputs - Actual'!$B$8:$V$200, MATCH($A54, 'Inputs - Actual'!$A$8:$A$200, 0), MATCH(U$6, 'Inputs - Actual'!$B$6:$V$6, 0)) - INDEX('Inputs - Allowed'!$B$8:$AY$158, MATCH($A54, 'Inputs - Allowed'!$A$8:$A$158, 0), MATCH(U$6, 'Inputs - Allowed'!$B$6:$AY$6, 0)),0),$K54 = "y",_xlfn.IFNA(INDEX('Inputs - Actual'!$B$8:$V$200, MATCH($A54, 'Inputs - Actual'!$A$8:$A$200, 0), MATCH(U$6, 'Inputs - Actual'!$B$6:$V$6, 0)) -INDEX('Inputs - Allowed'!$B$8:$AY$158, MATCH($A54, 'Inputs - Allowed'!$A$8:$A$158, 0), MATCH(T$6, 'Inputs - Allowed'!$B$6:$AY$6, 0)),0)))</f>
        <v>0</v>
      </c>
      <c r="V54" s="116" cm="1">
        <f t="array" ref="V54">IF($K54=0,0,_xlfn.IFS($K54 = "n",_xlfn.IFNA(INDEX('Inputs - Actual'!$B$8:$V$200, MATCH($A54, 'Inputs - Actual'!$A$8:$A$200, 0), MATCH(V$6, 'Inputs - Actual'!$B$6:$V$6, 0)) - INDEX('Inputs - Allowed'!$B$8:$AY$158, MATCH($A54, 'Inputs - Allowed'!$A$8:$A$158, 0), MATCH(V$6, 'Inputs - Allowed'!$B$6:$AY$6, 0)),0),$K54 = "y",_xlfn.IFNA(INDEX('Inputs - Actual'!$B$8:$V$200, MATCH($A54, 'Inputs - Actual'!$A$8:$A$200, 0), MATCH(V$6, 'Inputs - Actual'!$B$6:$V$6, 0)) -INDEX('Inputs - Allowed'!$B$8:$AY$158, MATCH($A54, 'Inputs - Allowed'!$A$8:$A$158, 0), MATCH(U$6, 'Inputs - Allowed'!$B$6:$AY$6, 0)),0)))</f>
        <v>0</v>
      </c>
      <c r="W54" s="116" cm="1">
        <f t="array" ref="W54">IF($K54=0,0,_xlfn.IFS($K54 = "n",_xlfn.IFNA(INDEX('Inputs - Actual'!$B$8:$V$200, MATCH($A54, 'Inputs - Actual'!$A$8:$A$200, 0), MATCH(W$6, 'Inputs - Actual'!$B$6:$V$6, 0)) - INDEX('Inputs - Allowed'!$B$8:$AY$158, MATCH($A54, 'Inputs - Allowed'!$A$8:$A$158, 0), MATCH(W$6, 'Inputs - Allowed'!$B$6:$AY$6, 0)),0),$K54 = "y",_xlfn.IFNA(INDEX('Inputs - Actual'!$B$8:$V$200, MATCH($A54, 'Inputs - Actual'!$A$8:$A$200, 0), MATCH(W$6, 'Inputs - Actual'!$B$6:$V$6, 0)) -INDEX('Inputs - Allowed'!$B$8:$AY$158, MATCH($A54, 'Inputs - Allowed'!$A$8:$A$158, 0), MATCH(V$6, 'Inputs - Allowed'!$B$6:$AY$6, 0)),0)))</f>
        <v>0</v>
      </c>
      <c r="X54" s="116" cm="1">
        <f t="array" ref="X54">IF($K54=0,0,_xlfn.IFS($K54 = "n",_xlfn.IFNA(INDEX('Inputs - Actual'!$B$8:$V$200, MATCH($A54, 'Inputs - Actual'!$A$8:$A$200, 0), MATCH(X$6, 'Inputs - Actual'!$B$6:$V$6, 0)) - INDEX('Inputs - Allowed'!$B$8:$AY$158, MATCH($A54, 'Inputs - Allowed'!$A$8:$A$158, 0), MATCH(X$6, 'Inputs - Allowed'!$B$6:$AY$6, 0)),0),$K54 = "y",_xlfn.IFNA(INDEX('Inputs - Actual'!$B$8:$V$200, MATCH($A54, 'Inputs - Actual'!$A$8:$A$200, 0), MATCH(X$6, 'Inputs - Actual'!$B$6:$V$6, 0)) -INDEX('Inputs - Allowed'!$B$8:$AY$158, MATCH($A54, 'Inputs - Allowed'!$A$8:$A$158, 0), MATCH(W$6, 'Inputs - Allowed'!$B$6:$AY$6, 0)),0)))</f>
        <v>0</v>
      </c>
      <c r="Y54" s="76"/>
      <c r="Z54" s="76"/>
      <c r="AA54" s="116">
        <f t="shared" si="1"/>
        <v>0</v>
      </c>
      <c r="AB54" s="116">
        <f t="shared" si="25"/>
        <v>0</v>
      </c>
      <c r="AC54" s="116">
        <f t="shared" si="9"/>
        <v>0</v>
      </c>
      <c r="AD54" s="116">
        <f t="shared" si="3"/>
        <v>0</v>
      </c>
      <c r="AE54" s="116">
        <f t="shared" si="10"/>
        <v>0</v>
      </c>
      <c r="AF54" s="116">
        <f t="shared" si="4"/>
        <v>0</v>
      </c>
      <c r="AG54" s="116">
        <f t="shared" si="5"/>
        <v>0</v>
      </c>
      <c r="AH54" s="116">
        <f t="shared" si="6"/>
        <v>0</v>
      </c>
      <c r="AI54" s="116">
        <f t="shared" si="7"/>
        <v>0</v>
      </c>
      <c r="AJ54" s="116">
        <f t="shared" si="8"/>
        <v>0</v>
      </c>
      <c r="AK54" s="116">
        <f t="shared" si="24"/>
        <v>0</v>
      </c>
    </row>
    <row r="55" spans="1:37">
      <c r="A55" s="6"/>
      <c r="B55" s="36"/>
      <c r="C55" s="36"/>
      <c r="D55" s="36"/>
      <c r="E55" s="36">
        <f>_xlfn.IFNA(INDEX('Inputs - Allowed'!$B$8:$AY$158,MATCH($A55,'Inputs - Allowed'!$A$8:$A$158,0),MATCH('TI - Underperformance'!E$6,'Inputs - Allowed'!$B$6:$AY$6,0)),0)</f>
        <v>0</v>
      </c>
      <c r="F55" s="36">
        <f>_xlfn.IFNA(INDEX('Inputs - Allowed'!$B$8:$AY$158,MATCH($A55,'Inputs - Allowed'!$A$8:$A$158,0),MATCH('TI - Underperformance'!F$6,'Inputs - Allowed'!$B$6:$AY$6,0)),0)</f>
        <v>0</v>
      </c>
      <c r="G55" s="36">
        <f>_xlfn.IFNA(INDEX('Inputs - Allowed'!$B$8:$AY$158,MATCH($A55,'Inputs - Allowed'!$A$8:$A$158,0),MATCH('TI - Underperformance'!G$6,'Inputs - Allowed'!$B$6:$AY$6,0)),0)</f>
        <v>0</v>
      </c>
      <c r="H55" s="36">
        <f>_xlfn.IFNA(INDEX('Inputs - Allowed'!$B$8:$AY$158,MATCH($A55,'Inputs - Allowed'!$A$8:$A$158,0),MATCH('TI - Underperformance'!H$6,'Inputs - Allowed'!$B$6:$AY$6,0)),0)</f>
        <v>0</v>
      </c>
      <c r="I55" s="36">
        <f>_xlfn.IFNA(INDEX('Inputs - Allowed'!$B$8:$AY$158,MATCH($A55,'Inputs - Allowed'!$A$8:$A$158,0),MATCH('TI - Underperformance'!I$6,'Inputs - Allowed'!$B$6:$AY$6,0)),0)</f>
        <v>0</v>
      </c>
      <c r="J55" s="36">
        <f>_xlfn.IFNA(INDEX('Inputs - Allowed'!$B$8:$AY$158,MATCH($A55,'Inputs - Allowed'!$A$8:$A$158,0),MATCH('TI - Underperformance'!J$6,'Inputs - Allowed'!$B$6:$AY$6,0)),0)</f>
        <v>0</v>
      </c>
      <c r="K55" s="36">
        <f>_xlfn.IFNA(INDEX('Inputs - Allowed'!$B$8:$AY$158,MATCH($A55,'Inputs - Allowed'!$A$8:$A$158,0),MATCH('TI - Underperformance'!K$6,'Inputs - Allowed'!$B$6:$AY$6,0)),0)</f>
        <v>0</v>
      </c>
      <c r="L55" s="36">
        <f>_xlfn.IFNA(INDEX('Inputs - Allowed'!$B$8:$AY$158,MATCH($A55,'Inputs - Allowed'!$A$8:$A$158,0),MATCH('TI - Underperformance'!L$6,'Inputs - Allowed'!$B$6:$AY$6,0)),0)</f>
        <v>0</v>
      </c>
      <c r="M55" s="76"/>
      <c r="N55" s="76"/>
      <c r="O55" s="116" cm="1">
        <f t="array" ref="O55">IF($K55=0,0,_xlfn.IFS($K55 = "n",_xlfn.IFNA(INDEX('Inputs - Actual'!$B$8:$V$200, MATCH($A55, 'Inputs - Actual'!$A$8:$A$200, 0), MATCH(O$6, 'Inputs - Actual'!$B$6:$V$6, 0)) - INDEX('Inputs - Allowed'!$B$8:$AY$158, MATCH($A55, 'Inputs - Allowed'!$A$8:$A$158, 0), MATCH(O$6, 'Inputs - Allowed'!$B$6:$AY$6, 0)),0),$K55 = "y",_xlfn.IFNA(INDEX('Inputs - Actual'!$B$8:$V$200, MATCH($A55, 'Inputs - Actual'!$A$8:$A$200, 0), MATCH(O$6, 'Inputs - Actual'!$B$6:$V$6, 0)) -INDEX('Inputs - Allowed'!$B$8:$AY$158, MATCH($A55, 'Inputs - Allowed'!$A$8:$A$158, 0), MATCH(N$6, 'Inputs - Allowed'!$B$6:$AY$6, 0)),0)))</f>
        <v>0</v>
      </c>
      <c r="P55" s="116" cm="1">
        <f t="array" ref="P55">IF($K55=0,0,_xlfn.IFS($K55 = "n",_xlfn.IFNA(INDEX('Inputs - Actual'!$B$8:$V$200, MATCH($A55, 'Inputs - Actual'!$A$8:$A$200, 0), MATCH(P$6, 'Inputs - Actual'!$B$6:$V$6, 0)) - INDEX('Inputs - Allowed'!$B$8:$AY$158, MATCH($A55, 'Inputs - Allowed'!$A$8:$A$158, 0), MATCH(P$6, 'Inputs - Allowed'!$B$6:$AY$6, 0)),0),$K55 = "y",_xlfn.IFNA(INDEX('Inputs - Actual'!$B$8:$V$200, MATCH($A55, 'Inputs - Actual'!$A$8:$A$200, 0), MATCH(P$6, 'Inputs - Actual'!$B$6:$V$6, 0)) -INDEX('Inputs - Allowed'!$B$8:$AY$158, MATCH($A55, 'Inputs - Allowed'!$A$8:$A$158, 0), MATCH(O$6, 'Inputs - Allowed'!$B$6:$AY$6, 0)),0)))</f>
        <v>0</v>
      </c>
      <c r="Q55" s="116" cm="1">
        <f t="array" ref="Q55">IF($K55=0,0,_xlfn.IFS($K55 = "n",_xlfn.IFNA(INDEX('Inputs - Actual'!$B$8:$V$200, MATCH($A55, 'Inputs - Actual'!$A$8:$A$200, 0), MATCH(Q$6, 'Inputs - Actual'!$B$6:$V$6, 0)) - INDEX('Inputs - Allowed'!$B$8:$AY$158, MATCH($A55, 'Inputs - Allowed'!$A$8:$A$158, 0), MATCH(Q$6, 'Inputs - Allowed'!$B$6:$AY$6, 0)),0),$K55 = "y",_xlfn.IFNA(INDEX('Inputs - Actual'!$B$8:$V$200, MATCH($A55, 'Inputs - Actual'!$A$8:$A$200, 0), MATCH(Q$6, 'Inputs - Actual'!$B$6:$V$6, 0)) -INDEX('Inputs - Allowed'!$B$8:$AY$158, MATCH($A55, 'Inputs - Allowed'!$A$8:$A$158, 0), MATCH(P$6, 'Inputs - Allowed'!$B$6:$AY$6, 0)),0)))</f>
        <v>0</v>
      </c>
      <c r="R55" s="116" cm="1">
        <f t="array" ref="R55">IF($K55=0,0,_xlfn.IFS($K55 = "n",_xlfn.IFNA(INDEX('Inputs - Actual'!$B$8:$V$200, MATCH($A55, 'Inputs - Actual'!$A$8:$A$200, 0), MATCH(R$6, 'Inputs - Actual'!$B$6:$V$6, 0)) - INDEX('Inputs - Allowed'!$B$8:$AY$158, MATCH($A55, 'Inputs - Allowed'!$A$8:$A$158, 0), MATCH(R$6, 'Inputs - Allowed'!$B$6:$AY$6, 0)),0),$K55 = "y",_xlfn.IFNA(INDEX('Inputs - Actual'!$B$8:$V$200, MATCH($A55, 'Inputs - Actual'!$A$8:$A$200, 0), MATCH(R$6, 'Inputs - Actual'!$B$6:$V$6, 0)) -INDEX('Inputs - Allowed'!$B$8:$AY$158, MATCH($A55, 'Inputs - Allowed'!$A$8:$A$158, 0), MATCH(Q$6, 'Inputs - Allowed'!$B$6:$AY$6, 0)),0)))</f>
        <v>0</v>
      </c>
      <c r="S55" s="116" cm="1">
        <f t="array" ref="S55">IF($K55=0,0,_xlfn.IFS($K55 = "n",_xlfn.IFNA(INDEX('Inputs - Actual'!$B$8:$V$200, MATCH($A55, 'Inputs - Actual'!$A$8:$A$200, 0), MATCH(S$6, 'Inputs - Actual'!$B$6:$V$6, 0)) - INDEX('Inputs - Allowed'!$B$8:$AY$158, MATCH($A55, 'Inputs - Allowed'!$A$8:$A$158, 0), MATCH(S$6, 'Inputs - Allowed'!$B$6:$AY$6, 0)),0),$K55 = "y",_xlfn.IFNA(INDEX('Inputs - Actual'!$B$8:$V$200, MATCH($A55, 'Inputs - Actual'!$A$8:$A$200, 0), MATCH(S$6, 'Inputs - Actual'!$B$6:$V$6, 0)) -INDEX('Inputs - Allowed'!$B$8:$AY$158, MATCH($A55, 'Inputs - Allowed'!$A$8:$A$158, 0), MATCH(R$6, 'Inputs - Allowed'!$B$6:$AY$6, 0)),0)))</f>
        <v>0</v>
      </c>
      <c r="T55" s="116" cm="1">
        <f t="array" ref="T55">IF($K55=0,0,_xlfn.IFS($K55 = "n",_xlfn.IFNA(INDEX('Inputs - Actual'!$B$8:$V$200, MATCH($A55, 'Inputs - Actual'!$A$8:$A$200, 0), MATCH(T$6, 'Inputs - Actual'!$B$6:$V$6, 0)) - INDEX('Inputs - Allowed'!$B$8:$AY$158, MATCH($A55, 'Inputs - Allowed'!$A$8:$A$158, 0), MATCH(T$6, 'Inputs - Allowed'!$B$6:$AY$6, 0)),0),$K55 = "y",_xlfn.IFNA(INDEX('Inputs - Actual'!$B$8:$V$200, MATCH($A55, 'Inputs - Actual'!$A$8:$A$200, 0), MATCH(T$6, 'Inputs - Actual'!$B$6:$V$6, 0)) -INDEX('Inputs - Allowed'!$B$8:$AY$158, MATCH($A55, 'Inputs - Allowed'!$A$8:$A$158, 0), MATCH(S$6, 'Inputs - Allowed'!$B$6:$AY$6, 0)),0)))</f>
        <v>0</v>
      </c>
      <c r="U55" s="116" cm="1">
        <f t="array" ref="U55">IF($K55=0,0,_xlfn.IFS($K55 = "n",_xlfn.IFNA(INDEX('Inputs - Actual'!$B$8:$V$200, MATCH($A55, 'Inputs - Actual'!$A$8:$A$200, 0), MATCH(U$6, 'Inputs - Actual'!$B$6:$V$6, 0)) - INDEX('Inputs - Allowed'!$B$8:$AY$158, MATCH($A55, 'Inputs - Allowed'!$A$8:$A$158, 0), MATCH(U$6, 'Inputs - Allowed'!$B$6:$AY$6, 0)),0),$K55 = "y",_xlfn.IFNA(INDEX('Inputs - Actual'!$B$8:$V$200, MATCH($A55, 'Inputs - Actual'!$A$8:$A$200, 0), MATCH(U$6, 'Inputs - Actual'!$B$6:$V$6, 0)) -INDEX('Inputs - Allowed'!$B$8:$AY$158, MATCH($A55, 'Inputs - Allowed'!$A$8:$A$158, 0), MATCH(T$6, 'Inputs - Allowed'!$B$6:$AY$6, 0)),0)))</f>
        <v>0</v>
      </c>
      <c r="V55" s="116" cm="1">
        <f t="array" ref="V55">IF($K55=0,0,_xlfn.IFS($K55 = "n",_xlfn.IFNA(INDEX('Inputs - Actual'!$B$8:$V$200, MATCH($A55, 'Inputs - Actual'!$A$8:$A$200, 0), MATCH(V$6, 'Inputs - Actual'!$B$6:$V$6, 0)) - INDEX('Inputs - Allowed'!$B$8:$AY$158, MATCH($A55, 'Inputs - Allowed'!$A$8:$A$158, 0), MATCH(V$6, 'Inputs - Allowed'!$B$6:$AY$6, 0)),0),$K55 = "y",_xlfn.IFNA(INDEX('Inputs - Actual'!$B$8:$V$200, MATCH($A55, 'Inputs - Actual'!$A$8:$A$200, 0), MATCH(V$6, 'Inputs - Actual'!$B$6:$V$6, 0)) -INDEX('Inputs - Allowed'!$B$8:$AY$158, MATCH($A55, 'Inputs - Allowed'!$A$8:$A$158, 0), MATCH(U$6, 'Inputs - Allowed'!$B$6:$AY$6, 0)),0)))</f>
        <v>0</v>
      </c>
      <c r="W55" s="116" cm="1">
        <f t="array" ref="W55">IF($K55=0,0,_xlfn.IFS($K55 = "n",_xlfn.IFNA(INDEX('Inputs - Actual'!$B$8:$V$200, MATCH($A55, 'Inputs - Actual'!$A$8:$A$200, 0), MATCH(W$6, 'Inputs - Actual'!$B$6:$V$6, 0)) - INDEX('Inputs - Allowed'!$B$8:$AY$158, MATCH($A55, 'Inputs - Allowed'!$A$8:$A$158, 0), MATCH(W$6, 'Inputs - Allowed'!$B$6:$AY$6, 0)),0),$K55 = "y",_xlfn.IFNA(INDEX('Inputs - Actual'!$B$8:$V$200, MATCH($A55, 'Inputs - Actual'!$A$8:$A$200, 0), MATCH(W$6, 'Inputs - Actual'!$B$6:$V$6, 0)) -INDEX('Inputs - Allowed'!$B$8:$AY$158, MATCH($A55, 'Inputs - Allowed'!$A$8:$A$158, 0), MATCH(V$6, 'Inputs - Allowed'!$B$6:$AY$6, 0)),0)))</f>
        <v>0</v>
      </c>
      <c r="X55" s="116" cm="1">
        <f t="array" ref="X55">IF($K55=0,0,_xlfn.IFS($K55 = "n",_xlfn.IFNA(INDEX('Inputs - Actual'!$B$8:$V$200, MATCH($A55, 'Inputs - Actual'!$A$8:$A$200, 0), MATCH(X$6, 'Inputs - Actual'!$B$6:$V$6, 0)) - INDEX('Inputs - Allowed'!$B$8:$AY$158, MATCH($A55, 'Inputs - Allowed'!$A$8:$A$158, 0), MATCH(X$6, 'Inputs - Allowed'!$B$6:$AY$6, 0)),0),$K55 = "y",_xlfn.IFNA(INDEX('Inputs - Actual'!$B$8:$V$200, MATCH($A55, 'Inputs - Actual'!$A$8:$A$200, 0), MATCH(X$6, 'Inputs - Actual'!$B$6:$V$6, 0)) -INDEX('Inputs - Allowed'!$B$8:$AY$158, MATCH($A55, 'Inputs - Allowed'!$A$8:$A$158, 0), MATCH(W$6, 'Inputs - Allowed'!$B$6:$AY$6, 0)),0)))</f>
        <v>0</v>
      </c>
      <c r="Y55" s="76"/>
      <c r="Z55" s="76"/>
      <c r="AA55" s="116">
        <f t="shared" si="1"/>
        <v>0</v>
      </c>
      <c r="AB55" s="116">
        <f t="shared" si="25"/>
        <v>0</v>
      </c>
      <c r="AC55" s="116">
        <f t="shared" si="9"/>
        <v>0</v>
      </c>
      <c r="AD55" s="116">
        <f t="shared" si="3"/>
        <v>0</v>
      </c>
      <c r="AE55" s="116">
        <f t="shared" si="10"/>
        <v>0</v>
      </c>
      <c r="AF55" s="116">
        <f t="shared" si="4"/>
        <v>0</v>
      </c>
      <c r="AG55" s="116">
        <f t="shared" si="5"/>
        <v>0</v>
      </c>
      <c r="AH55" s="116">
        <f t="shared" si="6"/>
        <v>0</v>
      </c>
      <c r="AI55" s="116">
        <f t="shared" si="7"/>
        <v>0</v>
      </c>
      <c r="AJ55" s="116">
        <f t="shared" si="8"/>
        <v>0</v>
      </c>
      <c r="AK55" s="116">
        <f t="shared" si="24"/>
        <v>0</v>
      </c>
    </row>
    <row r="56" spans="1:37">
      <c r="A56" s="6"/>
      <c r="B56" s="36"/>
      <c r="C56" s="36"/>
      <c r="D56" s="36"/>
      <c r="E56" s="36">
        <f>_xlfn.IFNA(INDEX('Inputs - Allowed'!$B$8:$AY$158,MATCH($A56,'Inputs - Allowed'!$A$8:$A$158,0),MATCH('TI - Underperformance'!E$6,'Inputs - Allowed'!$B$6:$AY$6,0)),0)</f>
        <v>0</v>
      </c>
      <c r="F56" s="36">
        <f>_xlfn.IFNA(INDEX('Inputs - Allowed'!$B$8:$AY$158,MATCH($A56,'Inputs - Allowed'!$A$8:$A$158,0),MATCH('TI - Underperformance'!F$6,'Inputs - Allowed'!$B$6:$AY$6,0)),0)</f>
        <v>0</v>
      </c>
      <c r="G56" s="36">
        <f>_xlfn.IFNA(INDEX('Inputs - Allowed'!$B$8:$AY$158,MATCH($A56,'Inputs - Allowed'!$A$8:$A$158,0),MATCH('TI - Underperformance'!G$6,'Inputs - Allowed'!$B$6:$AY$6,0)),0)</f>
        <v>0</v>
      </c>
      <c r="H56" s="36">
        <f>_xlfn.IFNA(INDEX('Inputs - Allowed'!$B$8:$AY$158,MATCH($A56,'Inputs - Allowed'!$A$8:$A$158,0),MATCH('TI - Underperformance'!H$6,'Inputs - Allowed'!$B$6:$AY$6,0)),0)</f>
        <v>0</v>
      </c>
      <c r="I56" s="36">
        <f>_xlfn.IFNA(INDEX('Inputs - Allowed'!$B$8:$AY$158,MATCH($A56,'Inputs - Allowed'!$A$8:$A$158,0),MATCH('TI - Underperformance'!I$6,'Inputs - Allowed'!$B$6:$AY$6,0)),0)</f>
        <v>0</v>
      </c>
      <c r="J56" s="36">
        <f>_xlfn.IFNA(INDEX('Inputs - Allowed'!$B$8:$AY$158,MATCH($A56,'Inputs - Allowed'!$A$8:$A$158,0),MATCH('TI - Underperformance'!J$6,'Inputs - Allowed'!$B$6:$AY$6,0)),0)</f>
        <v>0</v>
      </c>
      <c r="K56" s="36">
        <f>_xlfn.IFNA(INDEX('Inputs - Allowed'!$B$8:$AY$158,MATCH($A56,'Inputs - Allowed'!$A$8:$A$158,0),MATCH('TI - Underperformance'!K$6,'Inputs - Allowed'!$B$6:$AY$6,0)),0)</f>
        <v>0</v>
      </c>
      <c r="L56" s="36">
        <f>_xlfn.IFNA(INDEX('Inputs - Allowed'!$B$8:$AY$158,MATCH($A56,'Inputs - Allowed'!$A$8:$A$158,0),MATCH('TI - Underperformance'!L$6,'Inputs - Allowed'!$B$6:$AY$6,0)),0)</f>
        <v>0</v>
      </c>
      <c r="M56" s="76"/>
      <c r="N56" s="76"/>
      <c r="O56" s="116" cm="1">
        <f t="array" ref="O56">IF($K56=0,0,_xlfn.IFS($K56 = "n",_xlfn.IFNA(INDEX('Inputs - Actual'!$B$8:$V$200, MATCH($A56, 'Inputs - Actual'!$A$8:$A$200, 0), MATCH(O$6, 'Inputs - Actual'!$B$6:$V$6, 0)) - INDEX('Inputs - Allowed'!$B$8:$AY$158, MATCH($A56, 'Inputs - Allowed'!$A$8:$A$158, 0), MATCH(O$6, 'Inputs - Allowed'!$B$6:$AY$6, 0)),0),$K56 = "y",_xlfn.IFNA(INDEX('Inputs - Actual'!$B$8:$V$200, MATCH($A56, 'Inputs - Actual'!$A$8:$A$200, 0), MATCH(O$6, 'Inputs - Actual'!$B$6:$V$6, 0)) -INDEX('Inputs - Allowed'!$B$8:$AY$158, MATCH($A56, 'Inputs - Allowed'!$A$8:$A$158, 0), MATCH(N$6, 'Inputs - Allowed'!$B$6:$AY$6, 0)),0)))</f>
        <v>0</v>
      </c>
      <c r="P56" s="116" cm="1">
        <f t="array" ref="P56">IF($K56=0,0,_xlfn.IFS($K56 = "n",_xlfn.IFNA(INDEX('Inputs - Actual'!$B$8:$V$200, MATCH($A56, 'Inputs - Actual'!$A$8:$A$200, 0), MATCH(P$6, 'Inputs - Actual'!$B$6:$V$6, 0)) - INDEX('Inputs - Allowed'!$B$8:$AY$158, MATCH($A56, 'Inputs - Allowed'!$A$8:$A$158, 0), MATCH(P$6, 'Inputs - Allowed'!$B$6:$AY$6, 0)),0),$K56 = "y",_xlfn.IFNA(INDEX('Inputs - Actual'!$B$8:$V$200, MATCH($A56, 'Inputs - Actual'!$A$8:$A$200, 0), MATCH(P$6, 'Inputs - Actual'!$B$6:$V$6, 0)) -INDEX('Inputs - Allowed'!$B$8:$AY$158, MATCH($A56, 'Inputs - Allowed'!$A$8:$A$158, 0), MATCH(O$6, 'Inputs - Allowed'!$B$6:$AY$6, 0)),0)))</f>
        <v>0</v>
      </c>
      <c r="Q56" s="116" cm="1">
        <f t="array" ref="Q56">IF($K56=0,0,_xlfn.IFS($K56 = "n",_xlfn.IFNA(INDEX('Inputs - Actual'!$B$8:$V$200, MATCH($A56, 'Inputs - Actual'!$A$8:$A$200, 0), MATCH(Q$6, 'Inputs - Actual'!$B$6:$V$6, 0)) - INDEX('Inputs - Allowed'!$B$8:$AY$158, MATCH($A56, 'Inputs - Allowed'!$A$8:$A$158, 0), MATCH(Q$6, 'Inputs - Allowed'!$B$6:$AY$6, 0)),0),$K56 = "y",_xlfn.IFNA(INDEX('Inputs - Actual'!$B$8:$V$200, MATCH($A56, 'Inputs - Actual'!$A$8:$A$200, 0), MATCH(Q$6, 'Inputs - Actual'!$B$6:$V$6, 0)) -INDEX('Inputs - Allowed'!$B$8:$AY$158, MATCH($A56, 'Inputs - Allowed'!$A$8:$A$158, 0), MATCH(P$6, 'Inputs - Allowed'!$B$6:$AY$6, 0)),0)))</f>
        <v>0</v>
      </c>
      <c r="R56" s="116" cm="1">
        <f t="array" ref="R56">IF($K56=0,0,_xlfn.IFS($K56 = "n",_xlfn.IFNA(INDEX('Inputs - Actual'!$B$8:$V$200, MATCH($A56, 'Inputs - Actual'!$A$8:$A$200, 0), MATCH(R$6, 'Inputs - Actual'!$B$6:$V$6, 0)) - INDEX('Inputs - Allowed'!$B$8:$AY$158, MATCH($A56, 'Inputs - Allowed'!$A$8:$A$158, 0), MATCH(R$6, 'Inputs - Allowed'!$B$6:$AY$6, 0)),0),$K56 = "y",_xlfn.IFNA(INDEX('Inputs - Actual'!$B$8:$V$200, MATCH($A56, 'Inputs - Actual'!$A$8:$A$200, 0), MATCH(R$6, 'Inputs - Actual'!$B$6:$V$6, 0)) -INDEX('Inputs - Allowed'!$B$8:$AY$158, MATCH($A56, 'Inputs - Allowed'!$A$8:$A$158, 0), MATCH(Q$6, 'Inputs - Allowed'!$B$6:$AY$6, 0)),0)))</f>
        <v>0</v>
      </c>
      <c r="S56" s="116" cm="1">
        <f t="array" ref="S56">IF($K56=0,0,_xlfn.IFS($K56 = "n",_xlfn.IFNA(INDEX('Inputs - Actual'!$B$8:$V$200, MATCH($A56, 'Inputs - Actual'!$A$8:$A$200, 0), MATCH(S$6, 'Inputs - Actual'!$B$6:$V$6, 0)) - INDEX('Inputs - Allowed'!$B$8:$AY$158, MATCH($A56, 'Inputs - Allowed'!$A$8:$A$158, 0), MATCH(S$6, 'Inputs - Allowed'!$B$6:$AY$6, 0)),0),$K56 = "y",_xlfn.IFNA(INDEX('Inputs - Actual'!$B$8:$V$200, MATCH($A56, 'Inputs - Actual'!$A$8:$A$200, 0), MATCH(S$6, 'Inputs - Actual'!$B$6:$V$6, 0)) -INDEX('Inputs - Allowed'!$B$8:$AY$158, MATCH($A56, 'Inputs - Allowed'!$A$8:$A$158, 0), MATCH(R$6, 'Inputs - Allowed'!$B$6:$AY$6, 0)),0)))</f>
        <v>0</v>
      </c>
      <c r="T56" s="116" cm="1">
        <f t="array" ref="T56">IF($K56=0,0,_xlfn.IFS($K56 = "n",_xlfn.IFNA(INDEX('Inputs - Actual'!$B$8:$V$200, MATCH($A56, 'Inputs - Actual'!$A$8:$A$200, 0), MATCH(T$6, 'Inputs - Actual'!$B$6:$V$6, 0)) - INDEX('Inputs - Allowed'!$B$8:$AY$158, MATCH($A56, 'Inputs - Allowed'!$A$8:$A$158, 0), MATCH(T$6, 'Inputs - Allowed'!$B$6:$AY$6, 0)),0),$K56 = "y",_xlfn.IFNA(INDEX('Inputs - Actual'!$B$8:$V$200, MATCH($A56, 'Inputs - Actual'!$A$8:$A$200, 0), MATCH(T$6, 'Inputs - Actual'!$B$6:$V$6, 0)) -INDEX('Inputs - Allowed'!$B$8:$AY$158, MATCH($A56, 'Inputs - Allowed'!$A$8:$A$158, 0), MATCH(S$6, 'Inputs - Allowed'!$B$6:$AY$6, 0)),0)))</f>
        <v>0</v>
      </c>
      <c r="U56" s="116" cm="1">
        <f t="array" ref="U56">IF($K56=0,0,_xlfn.IFS($K56 = "n",_xlfn.IFNA(INDEX('Inputs - Actual'!$B$8:$V$200, MATCH($A56, 'Inputs - Actual'!$A$8:$A$200, 0), MATCH(U$6, 'Inputs - Actual'!$B$6:$V$6, 0)) - INDEX('Inputs - Allowed'!$B$8:$AY$158, MATCH($A56, 'Inputs - Allowed'!$A$8:$A$158, 0), MATCH(U$6, 'Inputs - Allowed'!$B$6:$AY$6, 0)),0),$K56 = "y",_xlfn.IFNA(INDEX('Inputs - Actual'!$B$8:$V$200, MATCH($A56, 'Inputs - Actual'!$A$8:$A$200, 0), MATCH(U$6, 'Inputs - Actual'!$B$6:$V$6, 0)) -INDEX('Inputs - Allowed'!$B$8:$AY$158, MATCH($A56, 'Inputs - Allowed'!$A$8:$A$158, 0), MATCH(T$6, 'Inputs - Allowed'!$B$6:$AY$6, 0)),0)))</f>
        <v>0</v>
      </c>
      <c r="V56" s="116" cm="1">
        <f t="array" ref="V56">IF($K56=0,0,_xlfn.IFS($K56 = "n",_xlfn.IFNA(INDEX('Inputs - Actual'!$B$8:$V$200, MATCH($A56, 'Inputs - Actual'!$A$8:$A$200, 0), MATCH(V$6, 'Inputs - Actual'!$B$6:$V$6, 0)) - INDEX('Inputs - Allowed'!$B$8:$AY$158, MATCH($A56, 'Inputs - Allowed'!$A$8:$A$158, 0), MATCH(V$6, 'Inputs - Allowed'!$B$6:$AY$6, 0)),0),$K56 = "y",_xlfn.IFNA(INDEX('Inputs - Actual'!$B$8:$V$200, MATCH($A56, 'Inputs - Actual'!$A$8:$A$200, 0), MATCH(V$6, 'Inputs - Actual'!$B$6:$V$6, 0)) -INDEX('Inputs - Allowed'!$B$8:$AY$158, MATCH($A56, 'Inputs - Allowed'!$A$8:$A$158, 0), MATCH(U$6, 'Inputs - Allowed'!$B$6:$AY$6, 0)),0)))</f>
        <v>0</v>
      </c>
      <c r="W56" s="116" cm="1">
        <f t="array" ref="W56">IF($K56=0,0,_xlfn.IFS($K56 = "n",_xlfn.IFNA(INDEX('Inputs - Actual'!$B$8:$V$200, MATCH($A56, 'Inputs - Actual'!$A$8:$A$200, 0), MATCH(W$6, 'Inputs - Actual'!$B$6:$V$6, 0)) - INDEX('Inputs - Allowed'!$B$8:$AY$158, MATCH($A56, 'Inputs - Allowed'!$A$8:$A$158, 0), MATCH(W$6, 'Inputs - Allowed'!$B$6:$AY$6, 0)),0),$K56 = "y",_xlfn.IFNA(INDEX('Inputs - Actual'!$B$8:$V$200, MATCH($A56, 'Inputs - Actual'!$A$8:$A$200, 0), MATCH(W$6, 'Inputs - Actual'!$B$6:$V$6, 0)) -INDEX('Inputs - Allowed'!$B$8:$AY$158, MATCH($A56, 'Inputs - Allowed'!$A$8:$A$158, 0), MATCH(V$6, 'Inputs - Allowed'!$B$6:$AY$6, 0)),0)))</f>
        <v>0</v>
      </c>
      <c r="X56" s="116" cm="1">
        <f t="array" ref="X56">IF($K56=0,0,_xlfn.IFS($K56 = "n",_xlfn.IFNA(INDEX('Inputs - Actual'!$B$8:$V$200, MATCH($A56, 'Inputs - Actual'!$A$8:$A$200, 0), MATCH(X$6, 'Inputs - Actual'!$B$6:$V$6, 0)) - INDEX('Inputs - Allowed'!$B$8:$AY$158, MATCH($A56, 'Inputs - Allowed'!$A$8:$A$158, 0), MATCH(X$6, 'Inputs - Allowed'!$B$6:$AY$6, 0)),0),$K56 = "y",_xlfn.IFNA(INDEX('Inputs - Actual'!$B$8:$V$200, MATCH($A56, 'Inputs - Actual'!$A$8:$A$200, 0), MATCH(X$6, 'Inputs - Actual'!$B$6:$V$6, 0)) -INDEX('Inputs - Allowed'!$B$8:$AY$158, MATCH($A56, 'Inputs - Allowed'!$A$8:$A$158, 0), MATCH(W$6, 'Inputs - Allowed'!$B$6:$AY$6, 0)),0)))</f>
        <v>0</v>
      </c>
      <c r="Y56" s="76"/>
      <c r="Z56" s="76"/>
      <c r="AA56" s="116">
        <f t="shared" si="1"/>
        <v>0</v>
      </c>
      <c r="AB56" s="116">
        <f t="shared" si="25"/>
        <v>0</v>
      </c>
      <c r="AC56" s="116">
        <f t="shared" si="9"/>
        <v>0</v>
      </c>
      <c r="AD56" s="116">
        <f t="shared" si="3"/>
        <v>0</v>
      </c>
      <c r="AE56" s="116">
        <f t="shared" si="10"/>
        <v>0</v>
      </c>
      <c r="AF56" s="116">
        <f t="shared" si="4"/>
        <v>0</v>
      </c>
      <c r="AG56" s="116">
        <f t="shared" si="5"/>
        <v>0</v>
      </c>
      <c r="AH56" s="116">
        <f t="shared" si="6"/>
        <v>0</v>
      </c>
      <c r="AI56" s="116">
        <f t="shared" si="7"/>
        <v>0</v>
      </c>
      <c r="AJ56" s="116">
        <f t="shared" si="8"/>
        <v>0</v>
      </c>
      <c r="AK56" s="116">
        <f t="shared" si="24"/>
        <v>0</v>
      </c>
    </row>
    <row r="57" spans="1:37">
      <c r="A57" s="6"/>
      <c r="B57" s="36"/>
      <c r="C57" s="36"/>
      <c r="D57" s="36"/>
      <c r="E57" s="36">
        <f>_xlfn.IFNA(INDEX('Inputs - Allowed'!$B$8:$AY$158,MATCH($A57,'Inputs - Allowed'!$A$8:$A$158,0),MATCH('TI - Underperformance'!E$6,'Inputs - Allowed'!$B$6:$AY$6,0)),0)</f>
        <v>0</v>
      </c>
      <c r="F57" s="36">
        <f>_xlfn.IFNA(INDEX('Inputs - Allowed'!$B$8:$AY$158,MATCH($A57,'Inputs - Allowed'!$A$8:$A$158,0),MATCH('TI - Underperformance'!F$6,'Inputs - Allowed'!$B$6:$AY$6,0)),0)</f>
        <v>0</v>
      </c>
      <c r="G57" s="36">
        <f>_xlfn.IFNA(INDEX('Inputs - Allowed'!$B$8:$AY$158,MATCH($A57,'Inputs - Allowed'!$A$8:$A$158,0),MATCH('TI - Underperformance'!G$6,'Inputs - Allowed'!$B$6:$AY$6,0)),0)</f>
        <v>0</v>
      </c>
      <c r="H57" s="36">
        <f>_xlfn.IFNA(INDEX('Inputs - Allowed'!$B$8:$AY$158,MATCH($A57,'Inputs - Allowed'!$A$8:$A$158,0),MATCH('TI - Underperformance'!H$6,'Inputs - Allowed'!$B$6:$AY$6,0)),0)</f>
        <v>0</v>
      </c>
      <c r="I57" s="36">
        <f>_xlfn.IFNA(INDEX('Inputs - Allowed'!$B$8:$AY$158,MATCH($A57,'Inputs - Allowed'!$A$8:$A$158,0),MATCH('TI - Underperformance'!I$6,'Inputs - Allowed'!$B$6:$AY$6,0)),0)</f>
        <v>0</v>
      </c>
      <c r="J57" s="36">
        <f>_xlfn.IFNA(INDEX('Inputs - Allowed'!$B$8:$AY$158,MATCH($A57,'Inputs - Allowed'!$A$8:$A$158,0),MATCH('TI - Underperformance'!J$6,'Inputs - Allowed'!$B$6:$AY$6,0)),0)</f>
        <v>0</v>
      </c>
      <c r="K57" s="36">
        <f>_xlfn.IFNA(INDEX('Inputs - Allowed'!$B$8:$AY$158,MATCH($A57,'Inputs - Allowed'!$A$8:$A$158,0),MATCH('TI - Underperformance'!K$6,'Inputs - Allowed'!$B$6:$AY$6,0)),0)</f>
        <v>0</v>
      </c>
      <c r="L57" s="36">
        <f>_xlfn.IFNA(INDEX('Inputs - Allowed'!$B$8:$AY$158,MATCH($A57,'Inputs - Allowed'!$A$8:$A$158,0),MATCH('TI - Underperformance'!L$6,'Inputs - Allowed'!$B$6:$AY$6,0)),0)</f>
        <v>0</v>
      </c>
      <c r="M57" s="76"/>
      <c r="N57" s="76"/>
      <c r="O57" s="116" cm="1">
        <f t="array" ref="O57">IF($K57=0,0,_xlfn.IFS($K57 = "n",_xlfn.IFNA(INDEX('Inputs - Actual'!$B$8:$V$200, MATCH($A57, 'Inputs - Actual'!$A$8:$A$200, 0), MATCH(O$6, 'Inputs - Actual'!$B$6:$V$6, 0)) - INDEX('Inputs - Allowed'!$B$8:$AY$158, MATCH($A57, 'Inputs - Allowed'!$A$8:$A$158, 0), MATCH(O$6, 'Inputs - Allowed'!$B$6:$AY$6, 0)),0),$K57 = "y",_xlfn.IFNA(INDEX('Inputs - Actual'!$B$8:$V$200, MATCH($A57, 'Inputs - Actual'!$A$8:$A$200, 0), MATCH(O$6, 'Inputs - Actual'!$B$6:$V$6, 0)) -INDEX('Inputs - Allowed'!$B$8:$AY$158, MATCH($A57, 'Inputs - Allowed'!$A$8:$A$158, 0), MATCH(N$6, 'Inputs - Allowed'!$B$6:$AY$6, 0)),0)))</f>
        <v>0</v>
      </c>
      <c r="P57" s="116" cm="1">
        <f t="array" ref="P57">IF($K57=0,0,_xlfn.IFS($K57 = "n",_xlfn.IFNA(INDEX('Inputs - Actual'!$B$8:$V$200, MATCH($A57, 'Inputs - Actual'!$A$8:$A$200, 0), MATCH(P$6, 'Inputs - Actual'!$B$6:$V$6, 0)) - INDEX('Inputs - Allowed'!$B$8:$AY$158, MATCH($A57, 'Inputs - Allowed'!$A$8:$A$158, 0), MATCH(P$6, 'Inputs - Allowed'!$B$6:$AY$6, 0)),0),$K57 = "y",_xlfn.IFNA(INDEX('Inputs - Actual'!$B$8:$V$200, MATCH($A57, 'Inputs - Actual'!$A$8:$A$200, 0), MATCH(P$6, 'Inputs - Actual'!$B$6:$V$6, 0)) -INDEX('Inputs - Allowed'!$B$8:$AY$158, MATCH($A57, 'Inputs - Allowed'!$A$8:$A$158, 0), MATCH(O$6, 'Inputs - Allowed'!$B$6:$AY$6, 0)),0)))</f>
        <v>0</v>
      </c>
      <c r="Q57" s="116" cm="1">
        <f t="array" ref="Q57">IF($K57=0,0,_xlfn.IFS($K57 = "n",_xlfn.IFNA(INDEX('Inputs - Actual'!$B$8:$V$200, MATCH($A57, 'Inputs - Actual'!$A$8:$A$200, 0), MATCH(Q$6, 'Inputs - Actual'!$B$6:$V$6, 0)) - INDEX('Inputs - Allowed'!$B$8:$AY$158, MATCH($A57, 'Inputs - Allowed'!$A$8:$A$158, 0), MATCH(Q$6, 'Inputs - Allowed'!$B$6:$AY$6, 0)),0),$K57 = "y",_xlfn.IFNA(INDEX('Inputs - Actual'!$B$8:$V$200, MATCH($A57, 'Inputs - Actual'!$A$8:$A$200, 0), MATCH(Q$6, 'Inputs - Actual'!$B$6:$V$6, 0)) -INDEX('Inputs - Allowed'!$B$8:$AY$158, MATCH($A57, 'Inputs - Allowed'!$A$8:$A$158, 0), MATCH(P$6, 'Inputs - Allowed'!$B$6:$AY$6, 0)),0)))</f>
        <v>0</v>
      </c>
      <c r="R57" s="116" cm="1">
        <f t="array" ref="R57">IF($K57=0,0,_xlfn.IFS($K57 = "n",_xlfn.IFNA(INDEX('Inputs - Actual'!$B$8:$V$200, MATCH($A57, 'Inputs - Actual'!$A$8:$A$200, 0), MATCH(R$6, 'Inputs - Actual'!$B$6:$V$6, 0)) - INDEX('Inputs - Allowed'!$B$8:$AY$158, MATCH($A57, 'Inputs - Allowed'!$A$8:$A$158, 0), MATCH(R$6, 'Inputs - Allowed'!$B$6:$AY$6, 0)),0),$K57 = "y",_xlfn.IFNA(INDEX('Inputs - Actual'!$B$8:$V$200, MATCH($A57, 'Inputs - Actual'!$A$8:$A$200, 0), MATCH(R$6, 'Inputs - Actual'!$B$6:$V$6, 0)) -INDEX('Inputs - Allowed'!$B$8:$AY$158, MATCH($A57, 'Inputs - Allowed'!$A$8:$A$158, 0), MATCH(Q$6, 'Inputs - Allowed'!$B$6:$AY$6, 0)),0)))</f>
        <v>0</v>
      </c>
      <c r="S57" s="116" cm="1">
        <f t="array" ref="S57">IF($K57=0,0,_xlfn.IFS($K57 = "n",_xlfn.IFNA(INDEX('Inputs - Actual'!$B$8:$V$200, MATCH($A57, 'Inputs - Actual'!$A$8:$A$200, 0), MATCH(S$6, 'Inputs - Actual'!$B$6:$V$6, 0)) - INDEX('Inputs - Allowed'!$B$8:$AY$158, MATCH($A57, 'Inputs - Allowed'!$A$8:$A$158, 0), MATCH(S$6, 'Inputs - Allowed'!$B$6:$AY$6, 0)),0),$K57 = "y",_xlfn.IFNA(INDEX('Inputs - Actual'!$B$8:$V$200, MATCH($A57, 'Inputs - Actual'!$A$8:$A$200, 0), MATCH(S$6, 'Inputs - Actual'!$B$6:$V$6, 0)) -INDEX('Inputs - Allowed'!$B$8:$AY$158, MATCH($A57, 'Inputs - Allowed'!$A$8:$A$158, 0), MATCH(R$6, 'Inputs - Allowed'!$B$6:$AY$6, 0)),0)))</f>
        <v>0</v>
      </c>
      <c r="T57" s="116" cm="1">
        <f t="array" ref="T57">IF($K57=0,0,_xlfn.IFS($K57 = "n",_xlfn.IFNA(INDEX('Inputs - Actual'!$B$8:$V$200, MATCH($A57, 'Inputs - Actual'!$A$8:$A$200, 0), MATCH(T$6, 'Inputs - Actual'!$B$6:$V$6, 0)) - INDEX('Inputs - Allowed'!$B$8:$AY$158, MATCH($A57, 'Inputs - Allowed'!$A$8:$A$158, 0), MATCH(T$6, 'Inputs - Allowed'!$B$6:$AY$6, 0)),0),$K57 = "y",_xlfn.IFNA(INDEX('Inputs - Actual'!$B$8:$V$200, MATCH($A57, 'Inputs - Actual'!$A$8:$A$200, 0), MATCH(T$6, 'Inputs - Actual'!$B$6:$V$6, 0)) -INDEX('Inputs - Allowed'!$B$8:$AY$158, MATCH($A57, 'Inputs - Allowed'!$A$8:$A$158, 0), MATCH(S$6, 'Inputs - Allowed'!$B$6:$AY$6, 0)),0)))</f>
        <v>0</v>
      </c>
      <c r="U57" s="116" cm="1">
        <f t="array" ref="U57">IF($K57=0,0,_xlfn.IFS($K57 = "n",_xlfn.IFNA(INDEX('Inputs - Actual'!$B$8:$V$200, MATCH($A57, 'Inputs - Actual'!$A$8:$A$200, 0), MATCH(U$6, 'Inputs - Actual'!$B$6:$V$6, 0)) - INDEX('Inputs - Allowed'!$B$8:$AY$158, MATCH($A57, 'Inputs - Allowed'!$A$8:$A$158, 0), MATCH(U$6, 'Inputs - Allowed'!$B$6:$AY$6, 0)),0),$K57 = "y",_xlfn.IFNA(INDEX('Inputs - Actual'!$B$8:$V$200, MATCH($A57, 'Inputs - Actual'!$A$8:$A$200, 0), MATCH(U$6, 'Inputs - Actual'!$B$6:$V$6, 0)) -INDEX('Inputs - Allowed'!$B$8:$AY$158, MATCH($A57, 'Inputs - Allowed'!$A$8:$A$158, 0), MATCH(T$6, 'Inputs - Allowed'!$B$6:$AY$6, 0)),0)))</f>
        <v>0</v>
      </c>
      <c r="V57" s="116" cm="1">
        <f t="array" ref="V57">IF($K57=0,0,_xlfn.IFS($K57 = "n",_xlfn.IFNA(INDEX('Inputs - Actual'!$B$8:$V$200, MATCH($A57, 'Inputs - Actual'!$A$8:$A$200, 0), MATCH(V$6, 'Inputs - Actual'!$B$6:$V$6, 0)) - INDEX('Inputs - Allowed'!$B$8:$AY$158, MATCH($A57, 'Inputs - Allowed'!$A$8:$A$158, 0), MATCH(V$6, 'Inputs - Allowed'!$B$6:$AY$6, 0)),0),$K57 = "y",_xlfn.IFNA(INDEX('Inputs - Actual'!$B$8:$V$200, MATCH($A57, 'Inputs - Actual'!$A$8:$A$200, 0), MATCH(V$6, 'Inputs - Actual'!$B$6:$V$6, 0)) -INDEX('Inputs - Allowed'!$B$8:$AY$158, MATCH($A57, 'Inputs - Allowed'!$A$8:$A$158, 0), MATCH(U$6, 'Inputs - Allowed'!$B$6:$AY$6, 0)),0)))</f>
        <v>0</v>
      </c>
      <c r="W57" s="116" cm="1">
        <f t="array" ref="W57">IF($K57=0,0,_xlfn.IFS($K57 = "n",_xlfn.IFNA(INDEX('Inputs - Actual'!$B$8:$V$200, MATCH($A57, 'Inputs - Actual'!$A$8:$A$200, 0), MATCH(W$6, 'Inputs - Actual'!$B$6:$V$6, 0)) - INDEX('Inputs - Allowed'!$B$8:$AY$158, MATCH($A57, 'Inputs - Allowed'!$A$8:$A$158, 0), MATCH(W$6, 'Inputs - Allowed'!$B$6:$AY$6, 0)),0),$K57 = "y",_xlfn.IFNA(INDEX('Inputs - Actual'!$B$8:$V$200, MATCH($A57, 'Inputs - Actual'!$A$8:$A$200, 0), MATCH(W$6, 'Inputs - Actual'!$B$6:$V$6, 0)) -INDEX('Inputs - Allowed'!$B$8:$AY$158, MATCH($A57, 'Inputs - Allowed'!$A$8:$A$158, 0), MATCH(V$6, 'Inputs - Allowed'!$B$6:$AY$6, 0)),0)))</f>
        <v>0</v>
      </c>
      <c r="X57" s="116" cm="1">
        <f t="array" ref="X57">IF($K57=0,0,_xlfn.IFS($K57 = "n",_xlfn.IFNA(INDEX('Inputs - Actual'!$B$8:$V$200, MATCH($A57, 'Inputs - Actual'!$A$8:$A$200, 0), MATCH(X$6, 'Inputs - Actual'!$B$6:$V$6, 0)) - INDEX('Inputs - Allowed'!$B$8:$AY$158, MATCH($A57, 'Inputs - Allowed'!$A$8:$A$158, 0), MATCH(X$6, 'Inputs - Allowed'!$B$6:$AY$6, 0)),0),$K57 = "y",_xlfn.IFNA(INDEX('Inputs - Actual'!$B$8:$V$200, MATCH($A57, 'Inputs - Actual'!$A$8:$A$200, 0), MATCH(X$6, 'Inputs - Actual'!$B$6:$V$6, 0)) -INDEX('Inputs - Allowed'!$B$8:$AY$158, MATCH($A57, 'Inputs - Allowed'!$A$8:$A$158, 0), MATCH(W$6, 'Inputs - Allowed'!$B$6:$AY$6, 0)),0)))</f>
        <v>0</v>
      </c>
      <c r="Y57" s="76"/>
      <c r="Z57" s="76"/>
      <c r="AA57" s="116">
        <f t="shared" si="1"/>
        <v>0</v>
      </c>
      <c r="AB57" s="116">
        <f t="shared" si="25"/>
        <v>0</v>
      </c>
      <c r="AC57" s="116">
        <f t="shared" si="9"/>
        <v>0</v>
      </c>
      <c r="AD57" s="116">
        <f t="shared" si="3"/>
        <v>0</v>
      </c>
      <c r="AE57" s="116">
        <f t="shared" si="10"/>
        <v>0</v>
      </c>
      <c r="AF57" s="116">
        <f t="shared" si="4"/>
        <v>0</v>
      </c>
      <c r="AG57" s="116">
        <f t="shared" si="5"/>
        <v>0</v>
      </c>
      <c r="AH57" s="116">
        <f t="shared" si="6"/>
        <v>0</v>
      </c>
      <c r="AI57" s="116">
        <f t="shared" si="7"/>
        <v>0</v>
      </c>
      <c r="AJ57" s="116">
        <f t="shared" si="8"/>
        <v>0</v>
      </c>
      <c r="AK57" s="116">
        <f t="shared" si="24"/>
        <v>0</v>
      </c>
    </row>
    <row r="58" spans="1:37">
      <c r="A58" s="6"/>
      <c r="B58" s="36"/>
      <c r="C58" s="36"/>
      <c r="D58" s="36"/>
      <c r="E58" s="36">
        <f>_xlfn.IFNA(INDEX('Inputs - Allowed'!$B$8:$AY$158,MATCH($A58,'Inputs - Allowed'!$A$8:$A$158,0),MATCH('TI - Underperformance'!E$6,'Inputs - Allowed'!$B$6:$AY$6,0)),0)</f>
        <v>0</v>
      </c>
      <c r="F58" s="36">
        <f>_xlfn.IFNA(INDEX('Inputs - Allowed'!$B$8:$AY$158,MATCH($A58,'Inputs - Allowed'!$A$8:$A$158,0),MATCH('TI - Underperformance'!F$6,'Inputs - Allowed'!$B$6:$AY$6,0)),0)</f>
        <v>0</v>
      </c>
      <c r="G58" s="36">
        <f>_xlfn.IFNA(INDEX('Inputs - Allowed'!$B$8:$AY$158,MATCH($A58,'Inputs - Allowed'!$A$8:$A$158,0),MATCH('TI - Underperformance'!G$6,'Inputs - Allowed'!$B$6:$AY$6,0)),0)</f>
        <v>0</v>
      </c>
      <c r="H58" s="36">
        <f>_xlfn.IFNA(INDEX('Inputs - Allowed'!$B$8:$AY$158,MATCH($A58,'Inputs - Allowed'!$A$8:$A$158,0),MATCH('TI - Underperformance'!H$6,'Inputs - Allowed'!$B$6:$AY$6,0)),0)</f>
        <v>0</v>
      </c>
      <c r="I58" s="36">
        <f>_xlfn.IFNA(INDEX('Inputs - Allowed'!$B$8:$AY$158,MATCH($A58,'Inputs - Allowed'!$A$8:$A$158,0),MATCH('TI - Underperformance'!I$6,'Inputs - Allowed'!$B$6:$AY$6,0)),0)</f>
        <v>0</v>
      </c>
      <c r="J58" s="36">
        <f>_xlfn.IFNA(INDEX('Inputs - Allowed'!$B$8:$AY$158,MATCH($A58,'Inputs - Allowed'!$A$8:$A$158,0),MATCH('TI - Underperformance'!J$6,'Inputs - Allowed'!$B$6:$AY$6,0)),0)</f>
        <v>0</v>
      </c>
      <c r="K58" s="36">
        <f>_xlfn.IFNA(INDEX('Inputs - Allowed'!$B$8:$AY$158,MATCH($A58,'Inputs - Allowed'!$A$8:$A$158,0),MATCH('TI - Underperformance'!K$6,'Inputs - Allowed'!$B$6:$AY$6,0)),0)</f>
        <v>0</v>
      </c>
      <c r="L58" s="36">
        <f>_xlfn.IFNA(INDEX('Inputs - Allowed'!$B$8:$AY$158,MATCH($A58,'Inputs - Allowed'!$A$8:$A$158,0),MATCH('TI - Underperformance'!L$6,'Inputs - Allowed'!$B$6:$AY$6,0)),0)</f>
        <v>0</v>
      </c>
      <c r="M58" s="76"/>
      <c r="N58" s="76"/>
      <c r="O58" s="116" cm="1">
        <f t="array" ref="O58">IF($K58=0,0,_xlfn.IFS($K58 = "n",_xlfn.IFNA(INDEX('Inputs - Actual'!$B$8:$V$200, MATCH($A58, 'Inputs - Actual'!$A$8:$A$200, 0), MATCH(O$6, 'Inputs - Actual'!$B$6:$V$6, 0)) - INDEX('Inputs - Allowed'!$B$8:$AY$158, MATCH($A58, 'Inputs - Allowed'!$A$8:$A$158, 0), MATCH(O$6, 'Inputs - Allowed'!$B$6:$AY$6, 0)),0),$K58 = "y",_xlfn.IFNA(INDEX('Inputs - Actual'!$B$8:$V$200, MATCH($A58, 'Inputs - Actual'!$A$8:$A$200, 0), MATCH(O$6, 'Inputs - Actual'!$B$6:$V$6, 0)) -INDEX('Inputs - Allowed'!$B$8:$AY$158, MATCH($A58, 'Inputs - Allowed'!$A$8:$A$158, 0), MATCH(N$6, 'Inputs - Allowed'!$B$6:$AY$6, 0)),0)))</f>
        <v>0</v>
      </c>
      <c r="P58" s="116" cm="1">
        <f t="array" ref="P58">IF($K58=0,0,_xlfn.IFS($K58 = "n",_xlfn.IFNA(INDEX('Inputs - Actual'!$B$8:$V$200, MATCH($A58, 'Inputs - Actual'!$A$8:$A$200, 0), MATCH(P$6, 'Inputs - Actual'!$B$6:$V$6, 0)) - INDEX('Inputs - Allowed'!$B$8:$AY$158, MATCH($A58, 'Inputs - Allowed'!$A$8:$A$158, 0), MATCH(P$6, 'Inputs - Allowed'!$B$6:$AY$6, 0)),0),$K58 = "y",_xlfn.IFNA(INDEX('Inputs - Actual'!$B$8:$V$200, MATCH($A58, 'Inputs - Actual'!$A$8:$A$200, 0), MATCH(P$6, 'Inputs - Actual'!$B$6:$V$6, 0)) -INDEX('Inputs - Allowed'!$B$8:$AY$158, MATCH($A58, 'Inputs - Allowed'!$A$8:$A$158, 0), MATCH(O$6, 'Inputs - Allowed'!$B$6:$AY$6, 0)),0)))</f>
        <v>0</v>
      </c>
      <c r="Q58" s="116" cm="1">
        <f t="array" ref="Q58">IF($K58=0,0,_xlfn.IFS($K58 = "n",_xlfn.IFNA(INDEX('Inputs - Actual'!$B$8:$V$200, MATCH($A58, 'Inputs - Actual'!$A$8:$A$200, 0), MATCH(Q$6, 'Inputs - Actual'!$B$6:$V$6, 0)) - INDEX('Inputs - Allowed'!$B$8:$AY$158, MATCH($A58, 'Inputs - Allowed'!$A$8:$A$158, 0), MATCH(Q$6, 'Inputs - Allowed'!$B$6:$AY$6, 0)),0),$K58 = "y",_xlfn.IFNA(INDEX('Inputs - Actual'!$B$8:$V$200, MATCH($A58, 'Inputs - Actual'!$A$8:$A$200, 0), MATCH(Q$6, 'Inputs - Actual'!$B$6:$V$6, 0)) -INDEX('Inputs - Allowed'!$B$8:$AY$158, MATCH($A58, 'Inputs - Allowed'!$A$8:$A$158, 0), MATCH(P$6, 'Inputs - Allowed'!$B$6:$AY$6, 0)),0)))</f>
        <v>0</v>
      </c>
      <c r="R58" s="116" cm="1">
        <f t="array" ref="R58">IF($K58=0,0,_xlfn.IFS($K58 = "n",_xlfn.IFNA(INDEX('Inputs - Actual'!$B$8:$V$200, MATCH($A58, 'Inputs - Actual'!$A$8:$A$200, 0), MATCH(R$6, 'Inputs - Actual'!$B$6:$V$6, 0)) - INDEX('Inputs - Allowed'!$B$8:$AY$158, MATCH($A58, 'Inputs - Allowed'!$A$8:$A$158, 0), MATCH(R$6, 'Inputs - Allowed'!$B$6:$AY$6, 0)),0),$K58 = "y",_xlfn.IFNA(INDEX('Inputs - Actual'!$B$8:$V$200, MATCH($A58, 'Inputs - Actual'!$A$8:$A$200, 0), MATCH(R$6, 'Inputs - Actual'!$B$6:$V$6, 0)) -INDEX('Inputs - Allowed'!$B$8:$AY$158, MATCH($A58, 'Inputs - Allowed'!$A$8:$A$158, 0), MATCH(Q$6, 'Inputs - Allowed'!$B$6:$AY$6, 0)),0)))</f>
        <v>0</v>
      </c>
      <c r="S58" s="116" cm="1">
        <f t="array" ref="S58">IF($K58=0,0,_xlfn.IFS($K58 = "n",_xlfn.IFNA(INDEX('Inputs - Actual'!$B$8:$V$200, MATCH($A58, 'Inputs - Actual'!$A$8:$A$200, 0), MATCH(S$6, 'Inputs - Actual'!$B$6:$V$6, 0)) - INDEX('Inputs - Allowed'!$B$8:$AY$158, MATCH($A58, 'Inputs - Allowed'!$A$8:$A$158, 0), MATCH(S$6, 'Inputs - Allowed'!$B$6:$AY$6, 0)),0),$K58 = "y",_xlfn.IFNA(INDEX('Inputs - Actual'!$B$8:$V$200, MATCH($A58, 'Inputs - Actual'!$A$8:$A$200, 0), MATCH(S$6, 'Inputs - Actual'!$B$6:$V$6, 0)) -INDEX('Inputs - Allowed'!$B$8:$AY$158, MATCH($A58, 'Inputs - Allowed'!$A$8:$A$158, 0), MATCH(R$6, 'Inputs - Allowed'!$B$6:$AY$6, 0)),0)))</f>
        <v>0</v>
      </c>
      <c r="T58" s="116" cm="1">
        <f t="array" ref="T58">IF($K58=0,0,_xlfn.IFS($K58 = "n",_xlfn.IFNA(INDEX('Inputs - Actual'!$B$8:$V$200, MATCH($A58, 'Inputs - Actual'!$A$8:$A$200, 0), MATCH(T$6, 'Inputs - Actual'!$B$6:$V$6, 0)) - INDEX('Inputs - Allowed'!$B$8:$AY$158, MATCH($A58, 'Inputs - Allowed'!$A$8:$A$158, 0), MATCH(T$6, 'Inputs - Allowed'!$B$6:$AY$6, 0)),0),$K58 = "y",_xlfn.IFNA(INDEX('Inputs - Actual'!$B$8:$V$200, MATCH($A58, 'Inputs - Actual'!$A$8:$A$200, 0), MATCH(T$6, 'Inputs - Actual'!$B$6:$V$6, 0)) -INDEX('Inputs - Allowed'!$B$8:$AY$158, MATCH($A58, 'Inputs - Allowed'!$A$8:$A$158, 0), MATCH(S$6, 'Inputs - Allowed'!$B$6:$AY$6, 0)),0)))</f>
        <v>0</v>
      </c>
      <c r="U58" s="116" cm="1">
        <f t="array" ref="U58">IF($K58=0,0,_xlfn.IFS($K58 = "n",_xlfn.IFNA(INDEX('Inputs - Actual'!$B$8:$V$200, MATCH($A58, 'Inputs - Actual'!$A$8:$A$200, 0), MATCH(U$6, 'Inputs - Actual'!$B$6:$V$6, 0)) - INDEX('Inputs - Allowed'!$B$8:$AY$158, MATCH($A58, 'Inputs - Allowed'!$A$8:$A$158, 0), MATCH(U$6, 'Inputs - Allowed'!$B$6:$AY$6, 0)),0),$K58 = "y",_xlfn.IFNA(INDEX('Inputs - Actual'!$B$8:$V$200, MATCH($A58, 'Inputs - Actual'!$A$8:$A$200, 0), MATCH(U$6, 'Inputs - Actual'!$B$6:$V$6, 0)) -INDEX('Inputs - Allowed'!$B$8:$AY$158, MATCH($A58, 'Inputs - Allowed'!$A$8:$A$158, 0), MATCH(T$6, 'Inputs - Allowed'!$B$6:$AY$6, 0)),0)))</f>
        <v>0</v>
      </c>
      <c r="V58" s="116" cm="1">
        <f t="array" ref="V58">IF($K58=0,0,_xlfn.IFS($K58 = "n",_xlfn.IFNA(INDEX('Inputs - Actual'!$B$8:$V$200, MATCH($A58, 'Inputs - Actual'!$A$8:$A$200, 0), MATCH(V$6, 'Inputs - Actual'!$B$6:$V$6, 0)) - INDEX('Inputs - Allowed'!$B$8:$AY$158, MATCH($A58, 'Inputs - Allowed'!$A$8:$A$158, 0), MATCH(V$6, 'Inputs - Allowed'!$B$6:$AY$6, 0)),0),$K58 = "y",_xlfn.IFNA(INDEX('Inputs - Actual'!$B$8:$V$200, MATCH($A58, 'Inputs - Actual'!$A$8:$A$200, 0), MATCH(V$6, 'Inputs - Actual'!$B$6:$V$6, 0)) -INDEX('Inputs - Allowed'!$B$8:$AY$158, MATCH($A58, 'Inputs - Allowed'!$A$8:$A$158, 0), MATCH(U$6, 'Inputs - Allowed'!$B$6:$AY$6, 0)),0)))</f>
        <v>0</v>
      </c>
      <c r="W58" s="116" cm="1">
        <f t="array" ref="W58">IF($K58=0,0,_xlfn.IFS($K58 = "n",_xlfn.IFNA(INDEX('Inputs - Actual'!$B$8:$V$200, MATCH($A58, 'Inputs - Actual'!$A$8:$A$200, 0), MATCH(W$6, 'Inputs - Actual'!$B$6:$V$6, 0)) - INDEX('Inputs - Allowed'!$B$8:$AY$158, MATCH($A58, 'Inputs - Allowed'!$A$8:$A$158, 0), MATCH(W$6, 'Inputs - Allowed'!$B$6:$AY$6, 0)),0),$K58 = "y",_xlfn.IFNA(INDEX('Inputs - Actual'!$B$8:$V$200, MATCH($A58, 'Inputs - Actual'!$A$8:$A$200, 0), MATCH(W$6, 'Inputs - Actual'!$B$6:$V$6, 0)) -INDEX('Inputs - Allowed'!$B$8:$AY$158, MATCH($A58, 'Inputs - Allowed'!$A$8:$A$158, 0), MATCH(V$6, 'Inputs - Allowed'!$B$6:$AY$6, 0)),0)))</f>
        <v>0</v>
      </c>
      <c r="X58" s="116" cm="1">
        <f t="array" ref="X58">IF($K58=0,0,_xlfn.IFS($K58 = "n",_xlfn.IFNA(INDEX('Inputs - Actual'!$B$8:$V$200, MATCH($A58, 'Inputs - Actual'!$A$8:$A$200, 0), MATCH(X$6, 'Inputs - Actual'!$B$6:$V$6, 0)) - INDEX('Inputs - Allowed'!$B$8:$AY$158, MATCH($A58, 'Inputs - Allowed'!$A$8:$A$158, 0), MATCH(X$6, 'Inputs - Allowed'!$B$6:$AY$6, 0)),0),$K58 = "y",_xlfn.IFNA(INDEX('Inputs - Actual'!$B$8:$V$200, MATCH($A58, 'Inputs - Actual'!$A$8:$A$200, 0), MATCH(X$6, 'Inputs - Actual'!$B$6:$V$6, 0)) -INDEX('Inputs - Allowed'!$B$8:$AY$158, MATCH($A58, 'Inputs - Allowed'!$A$8:$A$158, 0), MATCH(W$6, 'Inputs - Allowed'!$B$6:$AY$6, 0)),0)))</f>
        <v>0</v>
      </c>
      <c r="Y58" s="76"/>
      <c r="Z58" s="76"/>
      <c r="AA58" s="116">
        <f t="shared" si="1"/>
        <v>0</v>
      </c>
      <c r="AB58" s="116">
        <f t="shared" si="25"/>
        <v>0</v>
      </c>
      <c r="AC58" s="116">
        <f t="shared" si="9"/>
        <v>0</v>
      </c>
      <c r="AD58" s="116">
        <f t="shared" si="3"/>
        <v>0</v>
      </c>
      <c r="AE58" s="116">
        <f t="shared" si="10"/>
        <v>0</v>
      </c>
      <c r="AF58" s="116">
        <f t="shared" si="4"/>
        <v>0</v>
      </c>
      <c r="AG58" s="116">
        <f t="shared" si="5"/>
        <v>0</v>
      </c>
      <c r="AH58" s="116">
        <f t="shared" si="6"/>
        <v>0</v>
      </c>
      <c r="AI58" s="116">
        <f t="shared" si="7"/>
        <v>0</v>
      </c>
      <c r="AJ58" s="116">
        <f t="shared" si="8"/>
        <v>0</v>
      </c>
      <c r="AK58" s="116">
        <f t="shared" si="24"/>
        <v>0</v>
      </c>
    </row>
    <row r="59" spans="1:37">
      <c r="A59" s="6"/>
      <c r="B59" s="36"/>
      <c r="C59" s="36"/>
      <c r="D59" s="36"/>
      <c r="E59" s="36">
        <f>_xlfn.IFNA(INDEX('Inputs - Allowed'!$B$8:$AY$158,MATCH($A59,'Inputs - Allowed'!$A$8:$A$158,0),MATCH('TI - Underperformance'!E$6,'Inputs - Allowed'!$B$6:$AY$6,0)),0)</f>
        <v>0</v>
      </c>
      <c r="F59" s="36">
        <f>_xlfn.IFNA(INDEX('Inputs - Allowed'!$B$8:$AY$158,MATCH($A59,'Inputs - Allowed'!$A$8:$A$158,0),MATCH('TI - Underperformance'!F$6,'Inputs - Allowed'!$B$6:$AY$6,0)),0)</f>
        <v>0</v>
      </c>
      <c r="G59" s="36">
        <f>_xlfn.IFNA(INDEX('Inputs - Allowed'!$B$8:$AY$158,MATCH($A59,'Inputs - Allowed'!$A$8:$A$158,0),MATCH('TI - Underperformance'!G$6,'Inputs - Allowed'!$B$6:$AY$6,0)),0)</f>
        <v>0</v>
      </c>
      <c r="H59" s="36">
        <f>_xlfn.IFNA(INDEX('Inputs - Allowed'!$B$8:$AY$158,MATCH($A59,'Inputs - Allowed'!$A$8:$A$158,0),MATCH('TI - Underperformance'!H$6,'Inputs - Allowed'!$B$6:$AY$6,0)),0)</f>
        <v>0</v>
      </c>
      <c r="I59" s="36">
        <f>_xlfn.IFNA(INDEX('Inputs - Allowed'!$B$8:$AY$158,MATCH($A59,'Inputs - Allowed'!$A$8:$A$158,0),MATCH('TI - Underperformance'!I$6,'Inputs - Allowed'!$B$6:$AY$6,0)),0)</f>
        <v>0</v>
      </c>
      <c r="J59" s="36">
        <f>_xlfn.IFNA(INDEX('Inputs - Allowed'!$B$8:$AY$158,MATCH($A59,'Inputs - Allowed'!$A$8:$A$158,0),MATCH('TI - Underperformance'!J$6,'Inputs - Allowed'!$B$6:$AY$6,0)),0)</f>
        <v>0</v>
      </c>
      <c r="K59" s="36">
        <f>_xlfn.IFNA(INDEX('Inputs - Allowed'!$B$8:$AY$158,MATCH($A59,'Inputs - Allowed'!$A$8:$A$158,0),MATCH('TI - Underperformance'!K$6,'Inputs - Allowed'!$B$6:$AY$6,0)),0)</f>
        <v>0</v>
      </c>
      <c r="L59" s="36">
        <f>_xlfn.IFNA(INDEX('Inputs - Allowed'!$B$8:$AY$158,MATCH($A59,'Inputs - Allowed'!$A$8:$A$158,0),MATCH('TI - Underperformance'!L$6,'Inputs - Allowed'!$B$6:$AY$6,0)),0)</f>
        <v>0</v>
      </c>
      <c r="M59" s="76"/>
      <c r="N59" s="76"/>
      <c r="O59" s="116" cm="1">
        <f t="array" ref="O59">IF($K59=0,0,_xlfn.IFS($K59 = "n",_xlfn.IFNA(INDEX('Inputs - Actual'!$B$8:$V$200, MATCH($A59, 'Inputs - Actual'!$A$8:$A$200, 0), MATCH(O$6, 'Inputs - Actual'!$B$6:$V$6, 0)) - INDEX('Inputs - Allowed'!$B$8:$AY$158, MATCH($A59, 'Inputs - Allowed'!$A$8:$A$158, 0), MATCH(O$6, 'Inputs - Allowed'!$B$6:$AY$6, 0)),0),$K59 = "y",_xlfn.IFNA(INDEX('Inputs - Actual'!$B$8:$V$200, MATCH($A59, 'Inputs - Actual'!$A$8:$A$200, 0), MATCH(O$6, 'Inputs - Actual'!$B$6:$V$6, 0)) -INDEX('Inputs - Allowed'!$B$8:$AY$158, MATCH($A59, 'Inputs - Allowed'!$A$8:$A$158, 0), MATCH(N$6, 'Inputs - Allowed'!$B$6:$AY$6, 0)),0)))</f>
        <v>0</v>
      </c>
      <c r="P59" s="116" cm="1">
        <f t="array" ref="P59">IF($K59=0,0,_xlfn.IFS($K59 = "n",_xlfn.IFNA(INDEX('Inputs - Actual'!$B$8:$V$200, MATCH($A59, 'Inputs - Actual'!$A$8:$A$200, 0), MATCH(P$6, 'Inputs - Actual'!$B$6:$V$6, 0)) - INDEX('Inputs - Allowed'!$B$8:$AY$158, MATCH($A59, 'Inputs - Allowed'!$A$8:$A$158, 0), MATCH(P$6, 'Inputs - Allowed'!$B$6:$AY$6, 0)),0),$K59 = "y",_xlfn.IFNA(INDEX('Inputs - Actual'!$B$8:$V$200, MATCH($A59, 'Inputs - Actual'!$A$8:$A$200, 0), MATCH(P$6, 'Inputs - Actual'!$B$6:$V$6, 0)) -INDEX('Inputs - Allowed'!$B$8:$AY$158, MATCH($A59, 'Inputs - Allowed'!$A$8:$A$158, 0), MATCH(O$6, 'Inputs - Allowed'!$B$6:$AY$6, 0)),0)))</f>
        <v>0</v>
      </c>
      <c r="Q59" s="116" cm="1">
        <f t="array" ref="Q59">IF($K59=0,0,_xlfn.IFS($K59 = "n",_xlfn.IFNA(INDEX('Inputs - Actual'!$B$8:$V$200, MATCH($A59, 'Inputs - Actual'!$A$8:$A$200, 0), MATCH(Q$6, 'Inputs - Actual'!$B$6:$V$6, 0)) - INDEX('Inputs - Allowed'!$B$8:$AY$158, MATCH($A59, 'Inputs - Allowed'!$A$8:$A$158, 0), MATCH(Q$6, 'Inputs - Allowed'!$B$6:$AY$6, 0)),0),$K59 = "y",_xlfn.IFNA(INDEX('Inputs - Actual'!$B$8:$V$200, MATCH($A59, 'Inputs - Actual'!$A$8:$A$200, 0), MATCH(Q$6, 'Inputs - Actual'!$B$6:$V$6, 0)) -INDEX('Inputs - Allowed'!$B$8:$AY$158, MATCH($A59, 'Inputs - Allowed'!$A$8:$A$158, 0), MATCH(P$6, 'Inputs - Allowed'!$B$6:$AY$6, 0)),0)))</f>
        <v>0</v>
      </c>
      <c r="R59" s="116" cm="1">
        <f t="array" ref="R59">IF($K59=0,0,_xlfn.IFS($K59 = "n",_xlfn.IFNA(INDEX('Inputs - Actual'!$B$8:$V$200, MATCH($A59, 'Inputs - Actual'!$A$8:$A$200, 0), MATCH(R$6, 'Inputs - Actual'!$B$6:$V$6, 0)) - INDEX('Inputs - Allowed'!$B$8:$AY$158, MATCH($A59, 'Inputs - Allowed'!$A$8:$A$158, 0), MATCH(R$6, 'Inputs - Allowed'!$B$6:$AY$6, 0)),0),$K59 = "y",_xlfn.IFNA(INDEX('Inputs - Actual'!$B$8:$V$200, MATCH($A59, 'Inputs - Actual'!$A$8:$A$200, 0), MATCH(R$6, 'Inputs - Actual'!$B$6:$V$6, 0)) -INDEX('Inputs - Allowed'!$B$8:$AY$158, MATCH($A59, 'Inputs - Allowed'!$A$8:$A$158, 0), MATCH(Q$6, 'Inputs - Allowed'!$B$6:$AY$6, 0)),0)))</f>
        <v>0</v>
      </c>
      <c r="S59" s="116" cm="1">
        <f t="array" ref="S59">IF($K59=0,0,_xlfn.IFS($K59 = "n",_xlfn.IFNA(INDEX('Inputs - Actual'!$B$8:$V$200, MATCH($A59, 'Inputs - Actual'!$A$8:$A$200, 0), MATCH(S$6, 'Inputs - Actual'!$B$6:$V$6, 0)) - INDEX('Inputs - Allowed'!$B$8:$AY$158, MATCH($A59, 'Inputs - Allowed'!$A$8:$A$158, 0), MATCH(S$6, 'Inputs - Allowed'!$B$6:$AY$6, 0)),0),$K59 = "y",_xlfn.IFNA(INDEX('Inputs - Actual'!$B$8:$V$200, MATCH($A59, 'Inputs - Actual'!$A$8:$A$200, 0), MATCH(S$6, 'Inputs - Actual'!$B$6:$V$6, 0)) -INDEX('Inputs - Allowed'!$B$8:$AY$158, MATCH($A59, 'Inputs - Allowed'!$A$8:$A$158, 0), MATCH(R$6, 'Inputs - Allowed'!$B$6:$AY$6, 0)),0)))</f>
        <v>0</v>
      </c>
      <c r="T59" s="116" cm="1">
        <f t="array" ref="T59">IF($K59=0,0,_xlfn.IFS($K59 = "n",_xlfn.IFNA(INDEX('Inputs - Actual'!$B$8:$V$200, MATCH($A59, 'Inputs - Actual'!$A$8:$A$200, 0), MATCH(T$6, 'Inputs - Actual'!$B$6:$V$6, 0)) - INDEX('Inputs - Allowed'!$B$8:$AY$158, MATCH($A59, 'Inputs - Allowed'!$A$8:$A$158, 0), MATCH(T$6, 'Inputs - Allowed'!$B$6:$AY$6, 0)),0),$K59 = "y",_xlfn.IFNA(INDEX('Inputs - Actual'!$B$8:$V$200, MATCH($A59, 'Inputs - Actual'!$A$8:$A$200, 0), MATCH(T$6, 'Inputs - Actual'!$B$6:$V$6, 0)) -INDEX('Inputs - Allowed'!$B$8:$AY$158, MATCH($A59, 'Inputs - Allowed'!$A$8:$A$158, 0), MATCH(S$6, 'Inputs - Allowed'!$B$6:$AY$6, 0)),0)))</f>
        <v>0</v>
      </c>
      <c r="U59" s="116" cm="1">
        <f t="array" ref="U59">IF($K59=0,0,_xlfn.IFS($K59 = "n",_xlfn.IFNA(INDEX('Inputs - Actual'!$B$8:$V$200, MATCH($A59, 'Inputs - Actual'!$A$8:$A$200, 0), MATCH(U$6, 'Inputs - Actual'!$B$6:$V$6, 0)) - INDEX('Inputs - Allowed'!$B$8:$AY$158, MATCH($A59, 'Inputs - Allowed'!$A$8:$A$158, 0), MATCH(U$6, 'Inputs - Allowed'!$B$6:$AY$6, 0)),0),$K59 = "y",_xlfn.IFNA(INDEX('Inputs - Actual'!$B$8:$V$200, MATCH($A59, 'Inputs - Actual'!$A$8:$A$200, 0), MATCH(U$6, 'Inputs - Actual'!$B$6:$V$6, 0)) -INDEX('Inputs - Allowed'!$B$8:$AY$158, MATCH($A59, 'Inputs - Allowed'!$A$8:$A$158, 0), MATCH(T$6, 'Inputs - Allowed'!$B$6:$AY$6, 0)),0)))</f>
        <v>0</v>
      </c>
      <c r="V59" s="116" cm="1">
        <f t="array" ref="V59">IF($K59=0,0,_xlfn.IFS($K59 = "n",_xlfn.IFNA(INDEX('Inputs - Actual'!$B$8:$V$200, MATCH($A59, 'Inputs - Actual'!$A$8:$A$200, 0), MATCH(V$6, 'Inputs - Actual'!$B$6:$V$6, 0)) - INDEX('Inputs - Allowed'!$B$8:$AY$158, MATCH($A59, 'Inputs - Allowed'!$A$8:$A$158, 0), MATCH(V$6, 'Inputs - Allowed'!$B$6:$AY$6, 0)),0),$K59 = "y",_xlfn.IFNA(INDEX('Inputs - Actual'!$B$8:$V$200, MATCH($A59, 'Inputs - Actual'!$A$8:$A$200, 0), MATCH(V$6, 'Inputs - Actual'!$B$6:$V$6, 0)) -INDEX('Inputs - Allowed'!$B$8:$AY$158, MATCH($A59, 'Inputs - Allowed'!$A$8:$A$158, 0), MATCH(U$6, 'Inputs - Allowed'!$B$6:$AY$6, 0)),0)))</f>
        <v>0</v>
      </c>
      <c r="W59" s="116" cm="1">
        <f t="array" ref="W59">IF($K59=0,0,_xlfn.IFS($K59 = "n",_xlfn.IFNA(INDEX('Inputs - Actual'!$B$8:$V$200, MATCH($A59, 'Inputs - Actual'!$A$8:$A$200, 0), MATCH(W$6, 'Inputs - Actual'!$B$6:$V$6, 0)) - INDEX('Inputs - Allowed'!$B$8:$AY$158, MATCH($A59, 'Inputs - Allowed'!$A$8:$A$158, 0), MATCH(W$6, 'Inputs - Allowed'!$B$6:$AY$6, 0)),0),$K59 = "y",_xlfn.IFNA(INDEX('Inputs - Actual'!$B$8:$V$200, MATCH($A59, 'Inputs - Actual'!$A$8:$A$200, 0), MATCH(W$6, 'Inputs - Actual'!$B$6:$V$6, 0)) -INDEX('Inputs - Allowed'!$B$8:$AY$158, MATCH($A59, 'Inputs - Allowed'!$A$8:$A$158, 0), MATCH(V$6, 'Inputs - Allowed'!$B$6:$AY$6, 0)),0)))</f>
        <v>0</v>
      </c>
      <c r="X59" s="116" cm="1">
        <f t="array" ref="X59">IF($K59=0,0,_xlfn.IFS($K59 = "n",_xlfn.IFNA(INDEX('Inputs - Actual'!$B$8:$V$200, MATCH($A59, 'Inputs - Actual'!$A$8:$A$200, 0), MATCH(X$6, 'Inputs - Actual'!$B$6:$V$6, 0)) - INDEX('Inputs - Allowed'!$B$8:$AY$158, MATCH($A59, 'Inputs - Allowed'!$A$8:$A$158, 0), MATCH(X$6, 'Inputs - Allowed'!$B$6:$AY$6, 0)),0),$K59 = "y",_xlfn.IFNA(INDEX('Inputs - Actual'!$B$8:$V$200, MATCH($A59, 'Inputs - Actual'!$A$8:$A$200, 0), MATCH(X$6, 'Inputs - Actual'!$B$6:$V$6, 0)) -INDEX('Inputs - Allowed'!$B$8:$AY$158, MATCH($A59, 'Inputs - Allowed'!$A$8:$A$158, 0), MATCH(W$6, 'Inputs - Allowed'!$B$6:$AY$6, 0)),0)))</f>
        <v>0</v>
      </c>
      <c r="Y59" s="76"/>
      <c r="Z59" s="76"/>
      <c r="AA59" s="116">
        <f t="shared" si="1"/>
        <v>0</v>
      </c>
      <c r="AB59" s="116">
        <f t="shared" si="25"/>
        <v>0</v>
      </c>
      <c r="AC59" s="116">
        <f t="shared" si="9"/>
        <v>0</v>
      </c>
      <c r="AD59" s="116">
        <f t="shared" si="3"/>
        <v>0</v>
      </c>
      <c r="AE59" s="116">
        <f t="shared" si="10"/>
        <v>0</v>
      </c>
      <c r="AF59" s="116">
        <f t="shared" si="4"/>
        <v>0</v>
      </c>
      <c r="AG59" s="116">
        <f t="shared" si="5"/>
        <v>0</v>
      </c>
      <c r="AH59" s="116">
        <f t="shared" si="6"/>
        <v>0</v>
      </c>
      <c r="AI59" s="116">
        <f t="shared" si="7"/>
        <v>0</v>
      </c>
      <c r="AJ59" s="116">
        <f t="shared" si="8"/>
        <v>0</v>
      </c>
      <c r="AK59" s="116">
        <f t="shared" si="24"/>
        <v>0</v>
      </c>
    </row>
    <row r="60" spans="1:37">
      <c r="A60" s="6"/>
      <c r="B60" s="36"/>
      <c r="C60" s="36"/>
      <c r="D60" s="36"/>
      <c r="E60" s="36">
        <f>_xlfn.IFNA(INDEX('Inputs - Allowed'!$B$8:$AY$158,MATCH($A60,'Inputs - Allowed'!$A$8:$A$158,0),MATCH('TI - Underperformance'!E$6,'Inputs - Allowed'!$B$6:$AY$6,0)),0)</f>
        <v>0</v>
      </c>
      <c r="F60" s="36">
        <f>_xlfn.IFNA(INDEX('Inputs - Allowed'!$B$8:$AY$158,MATCH($A60,'Inputs - Allowed'!$A$8:$A$158,0),MATCH('TI - Underperformance'!F$6,'Inputs - Allowed'!$B$6:$AY$6,0)),0)</f>
        <v>0</v>
      </c>
      <c r="G60" s="36">
        <f>_xlfn.IFNA(INDEX('Inputs - Allowed'!$B$8:$AY$158,MATCH($A60,'Inputs - Allowed'!$A$8:$A$158,0),MATCH('TI - Underperformance'!G$6,'Inputs - Allowed'!$B$6:$AY$6,0)),0)</f>
        <v>0</v>
      </c>
      <c r="H60" s="36">
        <f>_xlfn.IFNA(INDEX('Inputs - Allowed'!$B$8:$AY$158,MATCH($A60,'Inputs - Allowed'!$A$8:$A$158,0),MATCH('TI - Underperformance'!H$6,'Inputs - Allowed'!$B$6:$AY$6,0)),0)</f>
        <v>0</v>
      </c>
      <c r="I60" s="36">
        <f>_xlfn.IFNA(INDEX('Inputs - Allowed'!$B$8:$AY$158,MATCH($A60,'Inputs - Allowed'!$A$8:$A$158,0),MATCH('TI - Underperformance'!I$6,'Inputs - Allowed'!$B$6:$AY$6,0)),0)</f>
        <v>0</v>
      </c>
      <c r="J60" s="36">
        <f>_xlfn.IFNA(INDEX('Inputs - Allowed'!$B$8:$AY$158,MATCH($A60,'Inputs - Allowed'!$A$8:$A$158,0),MATCH('TI - Underperformance'!J$6,'Inputs - Allowed'!$B$6:$AY$6,0)),0)</f>
        <v>0</v>
      </c>
      <c r="K60" s="36">
        <f>_xlfn.IFNA(INDEX('Inputs - Allowed'!$B$8:$AY$158,MATCH($A60,'Inputs - Allowed'!$A$8:$A$158,0),MATCH('TI - Underperformance'!K$6,'Inputs - Allowed'!$B$6:$AY$6,0)),0)</f>
        <v>0</v>
      </c>
      <c r="L60" s="36">
        <f>_xlfn.IFNA(INDEX('Inputs - Allowed'!$B$8:$AY$158,MATCH($A60,'Inputs - Allowed'!$A$8:$A$158,0),MATCH('TI - Underperformance'!L$6,'Inputs - Allowed'!$B$6:$AY$6,0)),0)</f>
        <v>0</v>
      </c>
      <c r="M60" s="76"/>
      <c r="N60" s="76"/>
      <c r="O60" s="116" cm="1">
        <f t="array" ref="O60">IF($K60=0,0,_xlfn.IFS($K60 = "n",_xlfn.IFNA(INDEX('Inputs - Actual'!$B$8:$V$200, MATCH($A60, 'Inputs - Actual'!$A$8:$A$200, 0), MATCH(O$6, 'Inputs - Actual'!$B$6:$V$6, 0)) - INDEX('Inputs - Allowed'!$B$8:$AY$158, MATCH($A60, 'Inputs - Allowed'!$A$8:$A$158, 0), MATCH(O$6, 'Inputs - Allowed'!$B$6:$AY$6, 0)),0),$K60 = "y",_xlfn.IFNA(INDEX('Inputs - Actual'!$B$8:$V$200, MATCH($A60, 'Inputs - Actual'!$A$8:$A$200, 0), MATCH(O$6, 'Inputs - Actual'!$B$6:$V$6, 0)) -INDEX('Inputs - Allowed'!$B$8:$AY$158, MATCH($A60, 'Inputs - Allowed'!$A$8:$A$158, 0), MATCH(N$6, 'Inputs - Allowed'!$B$6:$AY$6, 0)),0)))</f>
        <v>0</v>
      </c>
      <c r="P60" s="116" cm="1">
        <f t="array" ref="P60">IF($K60=0,0,_xlfn.IFS($K60 = "n",_xlfn.IFNA(INDEX('Inputs - Actual'!$B$8:$V$200, MATCH($A60, 'Inputs - Actual'!$A$8:$A$200, 0), MATCH(P$6, 'Inputs - Actual'!$B$6:$V$6, 0)) - INDEX('Inputs - Allowed'!$B$8:$AY$158, MATCH($A60, 'Inputs - Allowed'!$A$8:$A$158, 0), MATCH(P$6, 'Inputs - Allowed'!$B$6:$AY$6, 0)),0),$K60 = "y",_xlfn.IFNA(INDEX('Inputs - Actual'!$B$8:$V$200, MATCH($A60, 'Inputs - Actual'!$A$8:$A$200, 0), MATCH(P$6, 'Inputs - Actual'!$B$6:$V$6, 0)) -INDEX('Inputs - Allowed'!$B$8:$AY$158, MATCH($A60, 'Inputs - Allowed'!$A$8:$A$158, 0), MATCH(O$6, 'Inputs - Allowed'!$B$6:$AY$6, 0)),0)))</f>
        <v>0</v>
      </c>
      <c r="Q60" s="116" cm="1">
        <f t="array" ref="Q60">IF($K60=0,0,_xlfn.IFS($K60 = "n",_xlfn.IFNA(INDEX('Inputs - Actual'!$B$8:$V$200, MATCH($A60, 'Inputs - Actual'!$A$8:$A$200, 0), MATCH(Q$6, 'Inputs - Actual'!$B$6:$V$6, 0)) - INDEX('Inputs - Allowed'!$B$8:$AY$158, MATCH($A60, 'Inputs - Allowed'!$A$8:$A$158, 0), MATCH(Q$6, 'Inputs - Allowed'!$B$6:$AY$6, 0)),0),$K60 = "y",_xlfn.IFNA(INDEX('Inputs - Actual'!$B$8:$V$200, MATCH($A60, 'Inputs - Actual'!$A$8:$A$200, 0), MATCH(Q$6, 'Inputs - Actual'!$B$6:$V$6, 0)) -INDEX('Inputs - Allowed'!$B$8:$AY$158, MATCH($A60, 'Inputs - Allowed'!$A$8:$A$158, 0), MATCH(P$6, 'Inputs - Allowed'!$B$6:$AY$6, 0)),0)))</f>
        <v>0</v>
      </c>
      <c r="R60" s="116" cm="1">
        <f t="array" ref="R60">IF($K60=0,0,_xlfn.IFS($K60 = "n",_xlfn.IFNA(INDEX('Inputs - Actual'!$B$8:$V$200, MATCH($A60, 'Inputs - Actual'!$A$8:$A$200, 0), MATCH(R$6, 'Inputs - Actual'!$B$6:$V$6, 0)) - INDEX('Inputs - Allowed'!$B$8:$AY$158, MATCH($A60, 'Inputs - Allowed'!$A$8:$A$158, 0), MATCH(R$6, 'Inputs - Allowed'!$B$6:$AY$6, 0)),0),$K60 = "y",_xlfn.IFNA(INDEX('Inputs - Actual'!$B$8:$V$200, MATCH($A60, 'Inputs - Actual'!$A$8:$A$200, 0), MATCH(R$6, 'Inputs - Actual'!$B$6:$V$6, 0)) -INDEX('Inputs - Allowed'!$B$8:$AY$158, MATCH($A60, 'Inputs - Allowed'!$A$8:$A$158, 0), MATCH(Q$6, 'Inputs - Allowed'!$B$6:$AY$6, 0)),0)))</f>
        <v>0</v>
      </c>
      <c r="S60" s="116" cm="1">
        <f t="array" ref="S60">IF($K60=0,0,_xlfn.IFS($K60 = "n",_xlfn.IFNA(INDEX('Inputs - Actual'!$B$8:$V$200, MATCH($A60, 'Inputs - Actual'!$A$8:$A$200, 0), MATCH(S$6, 'Inputs - Actual'!$B$6:$V$6, 0)) - INDEX('Inputs - Allowed'!$B$8:$AY$158, MATCH($A60, 'Inputs - Allowed'!$A$8:$A$158, 0), MATCH(S$6, 'Inputs - Allowed'!$B$6:$AY$6, 0)),0),$K60 = "y",_xlfn.IFNA(INDEX('Inputs - Actual'!$B$8:$V$200, MATCH($A60, 'Inputs - Actual'!$A$8:$A$200, 0), MATCH(S$6, 'Inputs - Actual'!$B$6:$V$6, 0)) -INDEX('Inputs - Allowed'!$B$8:$AY$158, MATCH($A60, 'Inputs - Allowed'!$A$8:$A$158, 0), MATCH(R$6, 'Inputs - Allowed'!$B$6:$AY$6, 0)),0)))</f>
        <v>0</v>
      </c>
      <c r="T60" s="116" cm="1">
        <f t="array" ref="T60">IF($K60=0,0,_xlfn.IFS($K60 = "n",_xlfn.IFNA(INDEX('Inputs - Actual'!$B$8:$V$200, MATCH($A60, 'Inputs - Actual'!$A$8:$A$200, 0), MATCH(T$6, 'Inputs - Actual'!$B$6:$V$6, 0)) - INDEX('Inputs - Allowed'!$B$8:$AY$158, MATCH($A60, 'Inputs - Allowed'!$A$8:$A$158, 0), MATCH(T$6, 'Inputs - Allowed'!$B$6:$AY$6, 0)),0),$K60 = "y",_xlfn.IFNA(INDEX('Inputs - Actual'!$B$8:$V$200, MATCH($A60, 'Inputs - Actual'!$A$8:$A$200, 0), MATCH(T$6, 'Inputs - Actual'!$B$6:$V$6, 0)) -INDEX('Inputs - Allowed'!$B$8:$AY$158, MATCH($A60, 'Inputs - Allowed'!$A$8:$A$158, 0), MATCH(S$6, 'Inputs - Allowed'!$B$6:$AY$6, 0)),0)))</f>
        <v>0</v>
      </c>
      <c r="U60" s="116" cm="1">
        <f t="array" ref="U60">IF($K60=0,0,_xlfn.IFS($K60 = "n",_xlfn.IFNA(INDEX('Inputs - Actual'!$B$8:$V$200, MATCH($A60, 'Inputs - Actual'!$A$8:$A$200, 0), MATCH(U$6, 'Inputs - Actual'!$B$6:$V$6, 0)) - INDEX('Inputs - Allowed'!$B$8:$AY$158, MATCH($A60, 'Inputs - Allowed'!$A$8:$A$158, 0), MATCH(U$6, 'Inputs - Allowed'!$B$6:$AY$6, 0)),0),$K60 = "y",_xlfn.IFNA(INDEX('Inputs - Actual'!$B$8:$V$200, MATCH($A60, 'Inputs - Actual'!$A$8:$A$200, 0), MATCH(U$6, 'Inputs - Actual'!$B$6:$V$6, 0)) -INDEX('Inputs - Allowed'!$B$8:$AY$158, MATCH($A60, 'Inputs - Allowed'!$A$8:$A$158, 0), MATCH(T$6, 'Inputs - Allowed'!$B$6:$AY$6, 0)),0)))</f>
        <v>0</v>
      </c>
      <c r="V60" s="116" cm="1">
        <f t="array" ref="V60">IF($K60=0,0,_xlfn.IFS($K60 = "n",_xlfn.IFNA(INDEX('Inputs - Actual'!$B$8:$V$200, MATCH($A60, 'Inputs - Actual'!$A$8:$A$200, 0), MATCH(V$6, 'Inputs - Actual'!$B$6:$V$6, 0)) - INDEX('Inputs - Allowed'!$B$8:$AY$158, MATCH($A60, 'Inputs - Allowed'!$A$8:$A$158, 0), MATCH(V$6, 'Inputs - Allowed'!$B$6:$AY$6, 0)),0),$K60 = "y",_xlfn.IFNA(INDEX('Inputs - Actual'!$B$8:$V$200, MATCH($A60, 'Inputs - Actual'!$A$8:$A$200, 0), MATCH(V$6, 'Inputs - Actual'!$B$6:$V$6, 0)) -INDEX('Inputs - Allowed'!$B$8:$AY$158, MATCH($A60, 'Inputs - Allowed'!$A$8:$A$158, 0), MATCH(U$6, 'Inputs - Allowed'!$B$6:$AY$6, 0)),0)))</f>
        <v>0</v>
      </c>
      <c r="W60" s="116" cm="1">
        <f t="array" ref="W60">IF($K60=0,0,_xlfn.IFS($K60 = "n",_xlfn.IFNA(INDEX('Inputs - Actual'!$B$8:$V$200, MATCH($A60, 'Inputs - Actual'!$A$8:$A$200, 0), MATCH(W$6, 'Inputs - Actual'!$B$6:$V$6, 0)) - INDEX('Inputs - Allowed'!$B$8:$AY$158, MATCH($A60, 'Inputs - Allowed'!$A$8:$A$158, 0), MATCH(W$6, 'Inputs - Allowed'!$B$6:$AY$6, 0)),0),$K60 = "y",_xlfn.IFNA(INDEX('Inputs - Actual'!$B$8:$V$200, MATCH($A60, 'Inputs - Actual'!$A$8:$A$200, 0), MATCH(W$6, 'Inputs - Actual'!$B$6:$V$6, 0)) -INDEX('Inputs - Allowed'!$B$8:$AY$158, MATCH($A60, 'Inputs - Allowed'!$A$8:$A$158, 0), MATCH(V$6, 'Inputs - Allowed'!$B$6:$AY$6, 0)),0)))</f>
        <v>0</v>
      </c>
      <c r="X60" s="116" cm="1">
        <f t="array" ref="X60">IF($K60=0,0,_xlfn.IFS($K60 = "n",_xlfn.IFNA(INDEX('Inputs - Actual'!$B$8:$V$200, MATCH($A60, 'Inputs - Actual'!$A$8:$A$200, 0), MATCH(X$6, 'Inputs - Actual'!$B$6:$V$6, 0)) - INDEX('Inputs - Allowed'!$B$8:$AY$158, MATCH($A60, 'Inputs - Allowed'!$A$8:$A$158, 0), MATCH(X$6, 'Inputs - Allowed'!$B$6:$AY$6, 0)),0),$K60 = "y",_xlfn.IFNA(INDEX('Inputs - Actual'!$B$8:$V$200, MATCH($A60, 'Inputs - Actual'!$A$8:$A$200, 0), MATCH(X$6, 'Inputs - Actual'!$B$6:$V$6, 0)) -INDEX('Inputs - Allowed'!$B$8:$AY$158, MATCH($A60, 'Inputs - Allowed'!$A$8:$A$158, 0), MATCH(W$6, 'Inputs - Allowed'!$B$6:$AY$6, 0)),0)))</f>
        <v>0</v>
      </c>
      <c r="Y60" s="76"/>
      <c r="Z60" s="76"/>
      <c r="AA60" s="116">
        <f t="shared" si="1"/>
        <v>0</v>
      </c>
      <c r="AB60" s="116">
        <f t="shared" si="25"/>
        <v>0</v>
      </c>
      <c r="AC60" s="116">
        <f t="shared" si="9"/>
        <v>0</v>
      </c>
      <c r="AD60" s="116">
        <f t="shared" si="3"/>
        <v>0</v>
      </c>
      <c r="AE60" s="116">
        <f t="shared" si="10"/>
        <v>0</v>
      </c>
      <c r="AF60" s="116">
        <f t="shared" si="4"/>
        <v>0</v>
      </c>
      <c r="AG60" s="116">
        <f t="shared" si="5"/>
        <v>0</v>
      </c>
      <c r="AH60" s="116">
        <f t="shared" si="6"/>
        <v>0</v>
      </c>
      <c r="AI60" s="116">
        <f t="shared" si="7"/>
        <v>0</v>
      </c>
      <c r="AJ60" s="116">
        <f t="shared" si="8"/>
        <v>0</v>
      </c>
      <c r="AK60" s="116">
        <f t="shared" si="24"/>
        <v>0</v>
      </c>
    </row>
    <row r="61" spans="1:37">
      <c r="A61" s="6"/>
      <c r="B61" s="36"/>
      <c r="C61" s="36"/>
      <c r="D61" s="36"/>
      <c r="E61" s="36">
        <f>_xlfn.IFNA(INDEX('Inputs - Allowed'!$B$8:$AY$158,MATCH($A61,'Inputs - Allowed'!$A$8:$A$158,0),MATCH('TI - Underperformance'!E$6,'Inputs - Allowed'!$B$6:$AY$6,0)),0)</f>
        <v>0</v>
      </c>
      <c r="F61" s="36">
        <f>_xlfn.IFNA(INDEX('Inputs - Allowed'!$B$8:$AY$158,MATCH($A61,'Inputs - Allowed'!$A$8:$A$158,0),MATCH('TI - Underperformance'!F$6,'Inputs - Allowed'!$B$6:$AY$6,0)),0)</f>
        <v>0</v>
      </c>
      <c r="G61" s="36">
        <f>_xlfn.IFNA(INDEX('Inputs - Allowed'!$B$8:$AY$158,MATCH($A61,'Inputs - Allowed'!$A$8:$A$158,0),MATCH('TI - Underperformance'!G$6,'Inputs - Allowed'!$B$6:$AY$6,0)),0)</f>
        <v>0</v>
      </c>
      <c r="H61" s="36">
        <f>_xlfn.IFNA(INDEX('Inputs - Allowed'!$B$8:$AY$158,MATCH($A61,'Inputs - Allowed'!$A$8:$A$158,0),MATCH('TI - Underperformance'!H$6,'Inputs - Allowed'!$B$6:$AY$6,0)),0)</f>
        <v>0</v>
      </c>
      <c r="I61" s="36">
        <f>_xlfn.IFNA(INDEX('Inputs - Allowed'!$B$8:$AY$158,MATCH($A61,'Inputs - Allowed'!$A$8:$A$158,0),MATCH('TI - Underperformance'!I$6,'Inputs - Allowed'!$B$6:$AY$6,0)),0)</f>
        <v>0</v>
      </c>
      <c r="J61" s="36">
        <f>_xlfn.IFNA(INDEX('Inputs - Allowed'!$B$8:$AY$158,MATCH($A61,'Inputs - Allowed'!$A$8:$A$158,0),MATCH('TI - Underperformance'!J$6,'Inputs - Allowed'!$B$6:$AY$6,0)),0)</f>
        <v>0</v>
      </c>
      <c r="K61" s="36">
        <f>_xlfn.IFNA(INDEX('Inputs - Allowed'!$B$8:$AY$158,MATCH($A61,'Inputs - Allowed'!$A$8:$A$158,0),MATCH('TI - Underperformance'!K$6,'Inputs - Allowed'!$B$6:$AY$6,0)),0)</f>
        <v>0</v>
      </c>
      <c r="L61" s="36">
        <f>_xlfn.IFNA(INDEX('Inputs - Allowed'!$B$8:$AY$158,MATCH($A61,'Inputs - Allowed'!$A$8:$A$158,0),MATCH('TI - Underperformance'!L$6,'Inputs - Allowed'!$B$6:$AY$6,0)),0)</f>
        <v>0</v>
      </c>
      <c r="M61" s="76"/>
      <c r="N61" s="76"/>
      <c r="O61" s="116" cm="1">
        <f t="array" ref="O61">IF($K61=0,0,_xlfn.IFS($K61 = "n",_xlfn.IFNA(INDEX('Inputs - Actual'!$B$8:$V$200, MATCH($A61, 'Inputs - Actual'!$A$8:$A$200, 0), MATCH(O$6, 'Inputs - Actual'!$B$6:$V$6, 0)) - INDEX('Inputs - Allowed'!$B$8:$AY$158, MATCH($A61, 'Inputs - Allowed'!$A$8:$A$158, 0), MATCH(O$6, 'Inputs - Allowed'!$B$6:$AY$6, 0)),0),$K61 = "y",_xlfn.IFNA(INDEX('Inputs - Actual'!$B$8:$V$200, MATCH($A61, 'Inputs - Actual'!$A$8:$A$200, 0), MATCH(O$6, 'Inputs - Actual'!$B$6:$V$6, 0)) -INDEX('Inputs - Allowed'!$B$8:$AY$158, MATCH($A61, 'Inputs - Allowed'!$A$8:$A$158, 0), MATCH(N$6, 'Inputs - Allowed'!$B$6:$AY$6, 0)),0)))</f>
        <v>0</v>
      </c>
      <c r="P61" s="116" cm="1">
        <f t="array" ref="P61">IF($K61=0,0,_xlfn.IFS($K61 = "n",_xlfn.IFNA(INDEX('Inputs - Actual'!$B$8:$V$200, MATCH($A61, 'Inputs - Actual'!$A$8:$A$200, 0), MATCH(P$6, 'Inputs - Actual'!$B$6:$V$6, 0)) - INDEX('Inputs - Allowed'!$B$8:$AY$158, MATCH($A61, 'Inputs - Allowed'!$A$8:$A$158, 0), MATCH(P$6, 'Inputs - Allowed'!$B$6:$AY$6, 0)),0),$K61 = "y",_xlfn.IFNA(INDEX('Inputs - Actual'!$B$8:$V$200, MATCH($A61, 'Inputs - Actual'!$A$8:$A$200, 0), MATCH(P$6, 'Inputs - Actual'!$B$6:$V$6, 0)) -INDEX('Inputs - Allowed'!$B$8:$AY$158, MATCH($A61, 'Inputs - Allowed'!$A$8:$A$158, 0), MATCH(O$6, 'Inputs - Allowed'!$B$6:$AY$6, 0)),0)))</f>
        <v>0</v>
      </c>
      <c r="Q61" s="116" cm="1">
        <f t="array" ref="Q61">IF($K61=0,0,_xlfn.IFS($K61 = "n",_xlfn.IFNA(INDEX('Inputs - Actual'!$B$8:$V$200, MATCH($A61, 'Inputs - Actual'!$A$8:$A$200, 0), MATCH(Q$6, 'Inputs - Actual'!$B$6:$V$6, 0)) - INDEX('Inputs - Allowed'!$B$8:$AY$158, MATCH($A61, 'Inputs - Allowed'!$A$8:$A$158, 0), MATCH(Q$6, 'Inputs - Allowed'!$B$6:$AY$6, 0)),0),$K61 = "y",_xlfn.IFNA(INDEX('Inputs - Actual'!$B$8:$V$200, MATCH($A61, 'Inputs - Actual'!$A$8:$A$200, 0), MATCH(Q$6, 'Inputs - Actual'!$B$6:$V$6, 0)) -INDEX('Inputs - Allowed'!$B$8:$AY$158, MATCH($A61, 'Inputs - Allowed'!$A$8:$A$158, 0), MATCH(P$6, 'Inputs - Allowed'!$B$6:$AY$6, 0)),0)))</f>
        <v>0</v>
      </c>
      <c r="R61" s="116" cm="1">
        <f t="array" ref="R61">IF($K61=0,0,_xlfn.IFS($K61 = "n",_xlfn.IFNA(INDEX('Inputs - Actual'!$B$8:$V$200, MATCH($A61, 'Inputs - Actual'!$A$8:$A$200, 0), MATCH(R$6, 'Inputs - Actual'!$B$6:$V$6, 0)) - INDEX('Inputs - Allowed'!$B$8:$AY$158, MATCH($A61, 'Inputs - Allowed'!$A$8:$A$158, 0), MATCH(R$6, 'Inputs - Allowed'!$B$6:$AY$6, 0)),0),$K61 = "y",_xlfn.IFNA(INDEX('Inputs - Actual'!$B$8:$V$200, MATCH($A61, 'Inputs - Actual'!$A$8:$A$200, 0), MATCH(R$6, 'Inputs - Actual'!$B$6:$V$6, 0)) -INDEX('Inputs - Allowed'!$B$8:$AY$158, MATCH($A61, 'Inputs - Allowed'!$A$8:$A$158, 0), MATCH(Q$6, 'Inputs - Allowed'!$B$6:$AY$6, 0)),0)))</f>
        <v>0</v>
      </c>
      <c r="S61" s="116" cm="1">
        <f t="array" ref="S61">IF($K61=0,0,_xlfn.IFS($K61 = "n",_xlfn.IFNA(INDEX('Inputs - Actual'!$B$8:$V$200, MATCH($A61, 'Inputs - Actual'!$A$8:$A$200, 0), MATCH(S$6, 'Inputs - Actual'!$B$6:$V$6, 0)) - INDEX('Inputs - Allowed'!$B$8:$AY$158, MATCH($A61, 'Inputs - Allowed'!$A$8:$A$158, 0), MATCH(S$6, 'Inputs - Allowed'!$B$6:$AY$6, 0)),0),$K61 = "y",_xlfn.IFNA(INDEX('Inputs - Actual'!$B$8:$V$200, MATCH($A61, 'Inputs - Actual'!$A$8:$A$200, 0), MATCH(S$6, 'Inputs - Actual'!$B$6:$V$6, 0)) -INDEX('Inputs - Allowed'!$B$8:$AY$158, MATCH($A61, 'Inputs - Allowed'!$A$8:$A$158, 0), MATCH(R$6, 'Inputs - Allowed'!$B$6:$AY$6, 0)),0)))</f>
        <v>0</v>
      </c>
      <c r="T61" s="116" cm="1">
        <f t="array" ref="T61">IF($K61=0,0,_xlfn.IFS($K61 = "n",_xlfn.IFNA(INDEX('Inputs - Actual'!$B$8:$V$200, MATCH($A61, 'Inputs - Actual'!$A$8:$A$200, 0), MATCH(T$6, 'Inputs - Actual'!$B$6:$V$6, 0)) - INDEX('Inputs - Allowed'!$B$8:$AY$158, MATCH($A61, 'Inputs - Allowed'!$A$8:$A$158, 0), MATCH(T$6, 'Inputs - Allowed'!$B$6:$AY$6, 0)),0),$K61 = "y",_xlfn.IFNA(INDEX('Inputs - Actual'!$B$8:$V$200, MATCH($A61, 'Inputs - Actual'!$A$8:$A$200, 0), MATCH(T$6, 'Inputs - Actual'!$B$6:$V$6, 0)) -INDEX('Inputs - Allowed'!$B$8:$AY$158, MATCH($A61, 'Inputs - Allowed'!$A$8:$A$158, 0), MATCH(S$6, 'Inputs - Allowed'!$B$6:$AY$6, 0)),0)))</f>
        <v>0</v>
      </c>
      <c r="U61" s="116" cm="1">
        <f t="array" ref="U61">IF($K61=0,0,_xlfn.IFS($K61 = "n",_xlfn.IFNA(INDEX('Inputs - Actual'!$B$8:$V$200, MATCH($A61, 'Inputs - Actual'!$A$8:$A$200, 0), MATCH(U$6, 'Inputs - Actual'!$B$6:$V$6, 0)) - INDEX('Inputs - Allowed'!$B$8:$AY$158, MATCH($A61, 'Inputs - Allowed'!$A$8:$A$158, 0), MATCH(U$6, 'Inputs - Allowed'!$B$6:$AY$6, 0)),0),$K61 = "y",_xlfn.IFNA(INDEX('Inputs - Actual'!$B$8:$V$200, MATCH($A61, 'Inputs - Actual'!$A$8:$A$200, 0), MATCH(U$6, 'Inputs - Actual'!$B$6:$V$6, 0)) -INDEX('Inputs - Allowed'!$B$8:$AY$158, MATCH($A61, 'Inputs - Allowed'!$A$8:$A$158, 0), MATCH(T$6, 'Inputs - Allowed'!$B$6:$AY$6, 0)),0)))</f>
        <v>0</v>
      </c>
      <c r="V61" s="116" cm="1">
        <f t="array" ref="V61">IF($K61=0,0,_xlfn.IFS($K61 = "n",_xlfn.IFNA(INDEX('Inputs - Actual'!$B$8:$V$200, MATCH($A61, 'Inputs - Actual'!$A$8:$A$200, 0), MATCH(V$6, 'Inputs - Actual'!$B$6:$V$6, 0)) - INDEX('Inputs - Allowed'!$B$8:$AY$158, MATCH($A61, 'Inputs - Allowed'!$A$8:$A$158, 0), MATCH(V$6, 'Inputs - Allowed'!$B$6:$AY$6, 0)),0),$K61 = "y",_xlfn.IFNA(INDEX('Inputs - Actual'!$B$8:$V$200, MATCH($A61, 'Inputs - Actual'!$A$8:$A$200, 0), MATCH(V$6, 'Inputs - Actual'!$B$6:$V$6, 0)) -INDEX('Inputs - Allowed'!$B$8:$AY$158, MATCH($A61, 'Inputs - Allowed'!$A$8:$A$158, 0), MATCH(U$6, 'Inputs - Allowed'!$B$6:$AY$6, 0)),0)))</f>
        <v>0</v>
      </c>
      <c r="W61" s="116" cm="1">
        <f t="array" ref="W61">IF($K61=0,0,_xlfn.IFS($K61 = "n",_xlfn.IFNA(INDEX('Inputs - Actual'!$B$8:$V$200, MATCH($A61, 'Inputs - Actual'!$A$8:$A$200, 0), MATCH(W$6, 'Inputs - Actual'!$B$6:$V$6, 0)) - INDEX('Inputs - Allowed'!$B$8:$AY$158, MATCH($A61, 'Inputs - Allowed'!$A$8:$A$158, 0), MATCH(W$6, 'Inputs - Allowed'!$B$6:$AY$6, 0)),0),$K61 = "y",_xlfn.IFNA(INDEX('Inputs - Actual'!$B$8:$V$200, MATCH($A61, 'Inputs - Actual'!$A$8:$A$200, 0), MATCH(W$6, 'Inputs - Actual'!$B$6:$V$6, 0)) -INDEX('Inputs - Allowed'!$B$8:$AY$158, MATCH($A61, 'Inputs - Allowed'!$A$8:$A$158, 0), MATCH(V$6, 'Inputs - Allowed'!$B$6:$AY$6, 0)),0)))</f>
        <v>0</v>
      </c>
      <c r="X61" s="116" cm="1">
        <f t="array" ref="X61">IF($K61=0,0,_xlfn.IFS($K61 = "n",_xlfn.IFNA(INDEX('Inputs - Actual'!$B$8:$V$200, MATCH($A61, 'Inputs - Actual'!$A$8:$A$200, 0), MATCH(X$6, 'Inputs - Actual'!$B$6:$V$6, 0)) - INDEX('Inputs - Allowed'!$B$8:$AY$158, MATCH($A61, 'Inputs - Allowed'!$A$8:$A$158, 0), MATCH(X$6, 'Inputs - Allowed'!$B$6:$AY$6, 0)),0),$K61 = "y",_xlfn.IFNA(INDEX('Inputs - Actual'!$B$8:$V$200, MATCH($A61, 'Inputs - Actual'!$A$8:$A$200, 0), MATCH(X$6, 'Inputs - Actual'!$B$6:$V$6, 0)) -INDEX('Inputs - Allowed'!$B$8:$AY$158, MATCH($A61, 'Inputs - Allowed'!$A$8:$A$158, 0), MATCH(W$6, 'Inputs - Allowed'!$B$6:$AY$6, 0)),0)))</f>
        <v>0</v>
      </c>
      <c r="Y61" s="76"/>
      <c r="Z61" s="76"/>
      <c r="AA61" s="116">
        <f t="shared" si="1"/>
        <v>0</v>
      </c>
      <c r="AB61" s="116">
        <f t="shared" si="25"/>
        <v>0</v>
      </c>
      <c r="AC61" s="116">
        <f t="shared" si="9"/>
        <v>0</v>
      </c>
      <c r="AD61" s="116">
        <f t="shared" si="3"/>
        <v>0</v>
      </c>
      <c r="AE61" s="116">
        <f t="shared" si="10"/>
        <v>0</v>
      </c>
      <c r="AF61" s="116">
        <f t="shared" si="4"/>
        <v>0</v>
      </c>
      <c r="AG61" s="116">
        <f t="shared" si="5"/>
        <v>0</v>
      </c>
      <c r="AH61" s="116">
        <f t="shared" si="6"/>
        <v>0</v>
      </c>
      <c r="AI61" s="116">
        <f t="shared" si="7"/>
        <v>0</v>
      </c>
      <c r="AJ61" s="116">
        <f t="shared" si="8"/>
        <v>0</v>
      </c>
      <c r="AK61" s="116">
        <f t="shared" si="24"/>
        <v>0</v>
      </c>
    </row>
    <row r="62" spans="1:37">
      <c r="A62" s="6"/>
      <c r="B62" s="36"/>
      <c r="C62" s="36"/>
      <c r="D62" s="36"/>
      <c r="E62" s="36">
        <f>_xlfn.IFNA(INDEX('Inputs - Allowed'!$B$8:$AY$158,MATCH($A62,'Inputs - Allowed'!$A$8:$A$158,0),MATCH('TI - Underperformance'!E$6,'Inputs - Allowed'!$B$6:$AY$6,0)),0)</f>
        <v>0</v>
      </c>
      <c r="F62" s="36">
        <f>_xlfn.IFNA(INDEX('Inputs - Allowed'!$B$8:$AY$158,MATCH($A62,'Inputs - Allowed'!$A$8:$A$158,0),MATCH('TI - Underperformance'!F$6,'Inputs - Allowed'!$B$6:$AY$6,0)),0)</f>
        <v>0</v>
      </c>
      <c r="G62" s="36">
        <f>_xlfn.IFNA(INDEX('Inputs - Allowed'!$B$8:$AY$158,MATCH($A62,'Inputs - Allowed'!$A$8:$A$158,0),MATCH('TI - Underperformance'!G$6,'Inputs - Allowed'!$B$6:$AY$6,0)),0)</f>
        <v>0</v>
      </c>
      <c r="H62" s="36">
        <f>_xlfn.IFNA(INDEX('Inputs - Allowed'!$B$8:$AY$158,MATCH($A62,'Inputs - Allowed'!$A$8:$A$158,0),MATCH('TI - Underperformance'!H$6,'Inputs - Allowed'!$B$6:$AY$6,0)),0)</f>
        <v>0</v>
      </c>
      <c r="I62" s="36">
        <f>_xlfn.IFNA(INDEX('Inputs - Allowed'!$B$8:$AY$158,MATCH($A62,'Inputs - Allowed'!$A$8:$A$158,0),MATCH('TI - Underperformance'!I$6,'Inputs - Allowed'!$B$6:$AY$6,0)),0)</f>
        <v>0</v>
      </c>
      <c r="J62" s="36">
        <f>_xlfn.IFNA(INDEX('Inputs - Allowed'!$B$8:$AY$158,MATCH($A62,'Inputs - Allowed'!$A$8:$A$158,0),MATCH('TI - Underperformance'!J$6,'Inputs - Allowed'!$B$6:$AY$6,0)),0)</f>
        <v>0</v>
      </c>
      <c r="K62" s="36">
        <f>_xlfn.IFNA(INDEX('Inputs - Allowed'!$B$8:$AY$158,MATCH($A62,'Inputs - Allowed'!$A$8:$A$158,0),MATCH('TI - Underperformance'!K$6,'Inputs - Allowed'!$B$6:$AY$6,0)),0)</f>
        <v>0</v>
      </c>
      <c r="L62" s="36">
        <f>_xlfn.IFNA(INDEX('Inputs - Allowed'!$B$8:$AY$158,MATCH($A62,'Inputs - Allowed'!$A$8:$A$158,0),MATCH('TI - Underperformance'!L$6,'Inputs - Allowed'!$B$6:$AY$6,0)),0)</f>
        <v>0</v>
      </c>
      <c r="M62" s="76"/>
      <c r="N62" s="76"/>
      <c r="O62" s="116" cm="1">
        <f t="array" ref="O62">IF($K62=0,0,_xlfn.IFS($K62 = "n",_xlfn.IFNA(INDEX('Inputs - Actual'!$B$8:$V$200, MATCH($A62, 'Inputs - Actual'!$A$8:$A$200, 0), MATCH(O$6, 'Inputs - Actual'!$B$6:$V$6, 0)) - INDEX('Inputs - Allowed'!$B$8:$AY$158, MATCH($A62, 'Inputs - Allowed'!$A$8:$A$158, 0), MATCH(O$6, 'Inputs - Allowed'!$B$6:$AY$6, 0)),0),$K62 = "y",_xlfn.IFNA(INDEX('Inputs - Actual'!$B$8:$V$200, MATCH($A62, 'Inputs - Actual'!$A$8:$A$200, 0), MATCH(O$6, 'Inputs - Actual'!$B$6:$V$6, 0)) -INDEX('Inputs - Allowed'!$B$8:$AY$158, MATCH($A62, 'Inputs - Allowed'!$A$8:$A$158, 0), MATCH(N$6, 'Inputs - Allowed'!$B$6:$AY$6, 0)),0)))</f>
        <v>0</v>
      </c>
      <c r="P62" s="116" cm="1">
        <f t="array" ref="P62">IF($K62=0,0,_xlfn.IFS($K62 = "n",_xlfn.IFNA(INDEX('Inputs - Actual'!$B$8:$V$200, MATCH($A62, 'Inputs - Actual'!$A$8:$A$200, 0), MATCH(P$6, 'Inputs - Actual'!$B$6:$V$6, 0)) - INDEX('Inputs - Allowed'!$B$8:$AY$158, MATCH($A62, 'Inputs - Allowed'!$A$8:$A$158, 0), MATCH(P$6, 'Inputs - Allowed'!$B$6:$AY$6, 0)),0),$K62 = "y",_xlfn.IFNA(INDEX('Inputs - Actual'!$B$8:$V$200, MATCH($A62, 'Inputs - Actual'!$A$8:$A$200, 0), MATCH(P$6, 'Inputs - Actual'!$B$6:$V$6, 0)) -INDEX('Inputs - Allowed'!$B$8:$AY$158, MATCH($A62, 'Inputs - Allowed'!$A$8:$A$158, 0), MATCH(O$6, 'Inputs - Allowed'!$B$6:$AY$6, 0)),0)))</f>
        <v>0</v>
      </c>
      <c r="Q62" s="116" cm="1">
        <f t="array" ref="Q62">IF($K62=0,0,_xlfn.IFS($K62 = "n",_xlfn.IFNA(INDEX('Inputs - Actual'!$B$8:$V$200, MATCH($A62, 'Inputs - Actual'!$A$8:$A$200, 0), MATCH(Q$6, 'Inputs - Actual'!$B$6:$V$6, 0)) - INDEX('Inputs - Allowed'!$B$8:$AY$158, MATCH($A62, 'Inputs - Allowed'!$A$8:$A$158, 0), MATCH(Q$6, 'Inputs - Allowed'!$B$6:$AY$6, 0)),0),$K62 = "y",_xlfn.IFNA(INDEX('Inputs - Actual'!$B$8:$V$200, MATCH($A62, 'Inputs - Actual'!$A$8:$A$200, 0), MATCH(Q$6, 'Inputs - Actual'!$B$6:$V$6, 0)) -INDEX('Inputs - Allowed'!$B$8:$AY$158, MATCH($A62, 'Inputs - Allowed'!$A$8:$A$158, 0), MATCH(P$6, 'Inputs - Allowed'!$B$6:$AY$6, 0)),0)))</f>
        <v>0</v>
      </c>
      <c r="R62" s="116" cm="1">
        <f t="array" ref="R62">IF($K62=0,0,_xlfn.IFS($K62 = "n",_xlfn.IFNA(INDEX('Inputs - Actual'!$B$8:$V$200, MATCH($A62, 'Inputs - Actual'!$A$8:$A$200, 0), MATCH(R$6, 'Inputs - Actual'!$B$6:$V$6, 0)) - INDEX('Inputs - Allowed'!$B$8:$AY$158, MATCH($A62, 'Inputs - Allowed'!$A$8:$A$158, 0), MATCH(R$6, 'Inputs - Allowed'!$B$6:$AY$6, 0)),0),$K62 = "y",_xlfn.IFNA(INDEX('Inputs - Actual'!$B$8:$V$200, MATCH($A62, 'Inputs - Actual'!$A$8:$A$200, 0), MATCH(R$6, 'Inputs - Actual'!$B$6:$V$6, 0)) -INDEX('Inputs - Allowed'!$B$8:$AY$158, MATCH($A62, 'Inputs - Allowed'!$A$8:$A$158, 0), MATCH(Q$6, 'Inputs - Allowed'!$B$6:$AY$6, 0)),0)))</f>
        <v>0</v>
      </c>
      <c r="S62" s="116" cm="1">
        <f t="array" ref="S62">IF($K62=0,0,_xlfn.IFS($K62 = "n",_xlfn.IFNA(INDEX('Inputs - Actual'!$B$8:$V$200, MATCH($A62, 'Inputs - Actual'!$A$8:$A$200, 0), MATCH(S$6, 'Inputs - Actual'!$B$6:$V$6, 0)) - INDEX('Inputs - Allowed'!$B$8:$AY$158, MATCH($A62, 'Inputs - Allowed'!$A$8:$A$158, 0), MATCH(S$6, 'Inputs - Allowed'!$B$6:$AY$6, 0)),0),$K62 = "y",_xlfn.IFNA(INDEX('Inputs - Actual'!$B$8:$V$200, MATCH($A62, 'Inputs - Actual'!$A$8:$A$200, 0), MATCH(S$6, 'Inputs - Actual'!$B$6:$V$6, 0)) -INDEX('Inputs - Allowed'!$B$8:$AY$158, MATCH($A62, 'Inputs - Allowed'!$A$8:$A$158, 0), MATCH(R$6, 'Inputs - Allowed'!$B$6:$AY$6, 0)),0)))</f>
        <v>0</v>
      </c>
      <c r="T62" s="116" cm="1">
        <f t="array" ref="T62">IF($K62=0,0,_xlfn.IFS($K62 = "n",_xlfn.IFNA(INDEX('Inputs - Actual'!$B$8:$V$200, MATCH($A62, 'Inputs - Actual'!$A$8:$A$200, 0), MATCH(T$6, 'Inputs - Actual'!$B$6:$V$6, 0)) - INDEX('Inputs - Allowed'!$B$8:$AY$158, MATCH($A62, 'Inputs - Allowed'!$A$8:$A$158, 0), MATCH(T$6, 'Inputs - Allowed'!$B$6:$AY$6, 0)),0),$K62 = "y",_xlfn.IFNA(INDEX('Inputs - Actual'!$B$8:$V$200, MATCH($A62, 'Inputs - Actual'!$A$8:$A$200, 0), MATCH(T$6, 'Inputs - Actual'!$B$6:$V$6, 0)) -INDEX('Inputs - Allowed'!$B$8:$AY$158, MATCH($A62, 'Inputs - Allowed'!$A$8:$A$158, 0), MATCH(S$6, 'Inputs - Allowed'!$B$6:$AY$6, 0)),0)))</f>
        <v>0</v>
      </c>
      <c r="U62" s="116" cm="1">
        <f t="array" ref="U62">IF($K62=0,0,_xlfn.IFS($K62 = "n",_xlfn.IFNA(INDEX('Inputs - Actual'!$B$8:$V$200, MATCH($A62, 'Inputs - Actual'!$A$8:$A$200, 0), MATCH(U$6, 'Inputs - Actual'!$B$6:$V$6, 0)) - INDEX('Inputs - Allowed'!$B$8:$AY$158, MATCH($A62, 'Inputs - Allowed'!$A$8:$A$158, 0), MATCH(U$6, 'Inputs - Allowed'!$B$6:$AY$6, 0)),0),$K62 = "y",_xlfn.IFNA(INDEX('Inputs - Actual'!$B$8:$V$200, MATCH($A62, 'Inputs - Actual'!$A$8:$A$200, 0), MATCH(U$6, 'Inputs - Actual'!$B$6:$V$6, 0)) -INDEX('Inputs - Allowed'!$B$8:$AY$158, MATCH($A62, 'Inputs - Allowed'!$A$8:$A$158, 0), MATCH(T$6, 'Inputs - Allowed'!$B$6:$AY$6, 0)),0)))</f>
        <v>0</v>
      </c>
      <c r="V62" s="116" cm="1">
        <f t="array" ref="V62">IF($K62=0,0,_xlfn.IFS($K62 = "n",_xlfn.IFNA(INDEX('Inputs - Actual'!$B$8:$V$200, MATCH($A62, 'Inputs - Actual'!$A$8:$A$200, 0), MATCH(V$6, 'Inputs - Actual'!$B$6:$V$6, 0)) - INDEX('Inputs - Allowed'!$B$8:$AY$158, MATCH($A62, 'Inputs - Allowed'!$A$8:$A$158, 0), MATCH(V$6, 'Inputs - Allowed'!$B$6:$AY$6, 0)),0),$K62 = "y",_xlfn.IFNA(INDEX('Inputs - Actual'!$B$8:$V$200, MATCH($A62, 'Inputs - Actual'!$A$8:$A$200, 0), MATCH(V$6, 'Inputs - Actual'!$B$6:$V$6, 0)) -INDEX('Inputs - Allowed'!$B$8:$AY$158, MATCH($A62, 'Inputs - Allowed'!$A$8:$A$158, 0), MATCH(U$6, 'Inputs - Allowed'!$B$6:$AY$6, 0)),0)))</f>
        <v>0</v>
      </c>
      <c r="W62" s="116" cm="1">
        <f t="array" ref="W62">IF($K62=0,0,_xlfn.IFS($K62 = "n",_xlfn.IFNA(INDEX('Inputs - Actual'!$B$8:$V$200, MATCH($A62, 'Inputs - Actual'!$A$8:$A$200, 0), MATCH(W$6, 'Inputs - Actual'!$B$6:$V$6, 0)) - INDEX('Inputs - Allowed'!$B$8:$AY$158, MATCH($A62, 'Inputs - Allowed'!$A$8:$A$158, 0), MATCH(W$6, 'Inputs - Allowed'!$B$6:$AY$6, 0)),0),$K62 = "y",_xlfn.IFNA(INDEX('Inputs - Actual'!$B$8:$V$200, MATCH($A62, 'Inputs - Actual'!$A$8:$A$200, 0), MATCH(W$6, 'Inputs - Actual'!$B$6:$V$6, 0)) -INDEX('Inputs - Allowed'!$B$8:$AY$158, MATCH($A62, 'Inputs - Allowed'!$A$8:$A$158, 0), MATCH(V$6, 'Inputs - Allowed'!$B$6:$AY$6, 0)),0)))</f>
        <v>0</v>
      </c>
      <c r="X62" s="116" cm="1">
        <f t="array" ref="X62">IF($K62=0,0,_xlfn.IFS($K62 = "n",_xlfn.IFNA(INDEX('Inputs - Actual'!$B$8:$V$200, MATCH($A62, 'Inputs - Actual'!$A$8:$A$200, 0), MATCH(X$6, 'Inputs - Actual'!$B$6:$V$6, 0)) - INDEX('Inputs - Allowed'!$B$8:$AY$158, MATCH($A62, 'Inputs - Allowed'!$A$8:$A$158, 0), MATCH(X$6, 'Inputs - Allowed'!$B$6:$AY$6, 0)),0),$K62 = "y",_xlfn.IFNA(INDEX('Inputs - Actual'!$B$8:$V$200, MATCH($A62, 'Inputs - Actual'!$A$8:$A$200, 0), MATCH(X$6, 'Inputs - Actual'!$B$6:$V$6, 0)) -INDEX('Inputs - Allowed'!$B$8:$AY$158, MATCH($A62, 'Inputs - Allowed'!$A$8:$A$158, 0), MATCH(W$6, 'Inputs - Allowed'!$B$6:$AY$6, 0)),0)))</f>
        <v>0</v>
      </c>
      <c r="Y62" s="76"/>
      <c r="Z62" s="76"/>
      <c r="AA62" s="116">
        <f t="shared" si="1"/>
        <v>0</v>
      </c>
      <c r="AB62" s="116">
        <f t="shared" si="25"/>
        <v>0</v>
      </c>
      <c r="AC62" s="116">
        <f t="shared" si="9"/>
        <v>0</v>
      </c>
      <c r="AD62" s="116">
        <f t="shared" si="3"/>
        <v>0</v>
      </c>
      <c r="AE62" s="116">
        <f t="shared" si="10"/>
        <v>0</v>
      </c>
      <c r="AF62" s="116">
        <f t="shared" si="4"/>
        <v>0</v>
      </c>
      <c r="AG62" s="116">
        <f t="shared" si="5"/>
        <v>0</v>
      </c>
      <c r="AH62" s="116">
        <f t="shared" si="6"/>
        <v>0</v>
      </c>
      <c r="AI62" s="116">
        <f t="shared" si="7"/>
        <v>0</v>
      </c>
      <c r="AJ62" s="116">
        <f t="shared" si="8"/>
        <v>0</v>
      </c>
      <c r="AK62" s="116">
        <f t="shared" si="24"/>
        <v>0</v>
      </c>
    </row>
    <row r="63" spans="1:37">
      <c r="A63" s="6"/>
      <c r="B63" s="36"/>
      <c r="C63" s="36"/>
      <c r="D63" s="36"/>
      <c r="E63" s="36">
        <f>_xlfn.IFNA(INDEX('Inputs - Allowed'!$B$8:$AY$158,MATCH($A63,'Inputs - Allowed'!$A$8:$A$158,0),MATCH('TI - Underperformance'!E$6,'Inputs - Allowed'!$B$6:$AY$6,0)),0)</f>
        <v>0</v>
      </c>
      <c r="F63" s="36">
        <f>_xlfn.IFNA(INDEX('Inputs - Allowed'!$B$8:$AY$158,MATCH($A63,'Inputs - Allowed'!$A$8:$A$158,0),MATCH('TI - Underperformance'!F$6,'Inputs - Allowed'!$B$6:$AY$6,0)),0)</f>
        <v>0</v>
      </c>
      <c r="G63" s="36">
        <f>_xlfn.IFNA(INDEX('Inputs - Allowed'!$B$8:$AY$158,MATCH($A63,'Inputs - Allowed'!$A$8:$A$158,0),MATCH('TI - Underperformance'!G$6,'Inputs - Allowed'!$B$6:$AY$6,0)),0)</f>
        <v>0</v>
      </c>
      <c r="H63" s="36">
        <f>_xlfn.IFNA(INDEX('Inputs - Allowed'!$B$8:$AY$158,MATCH($A63,'Inputs - Allowed'!$A$8:$A$158,0),MATCH('TI - Underperformance'!H$6,'Inputs - Allowed'!$B$6:$AY$6,0)),0)</f>
        <v>0</v>
      </c>
      <c r="I63" s="36">
        <f>_xlfn.IFNA(INDEX('Inputs - Allowed'!$B$8:$AY$158,MATCH($A63,'Inputs - Allowed'!$A$8:$A$158,0),MATCH('TI - Underperformance'!I$6,'Inputs - Allowed'!$B$6:$AY$6,0)),0)</f>
        <v>0</v>
      </c>
      <c r="J63" s="36">
        <f>_xlfn.IFNA(INDEX('Inputs - Allowed'!$B$8:$AY$158,MATCH($A63,'Inputs - Allowed'!$A$8:$A$158,0),MATCH('TI - Underperformance'!J$6,'Inputs - Allowed'!$B$6:$AY$6,0)),0)</f>
        <v>0</v>
      </c>
      <c r="K63" s="36">
        <f>_xlfn.IFNA(INDEX('Inputs - Allowed'!$B$8:$AY$158,MATCH($A63,'Inputs - Allowed'!$A$8:$A$158,0),MATCH('TI - Underperformance'!K$6,'Inputs - Allowed'!$B$6:$AY$6,0)),0)</f>
        <v>0</v>
      </c>
      <c r="L63" s="36">
        <f>_xlfn.IFNA(INDEX('Inputs - Allowed'!$B$8:$AY$158,MATCH($A63,'Inputs - Allowed'!$A$8:$A$158,0),MATCH('TI - Underperformance'!L$6,'Inputs - Allowed'!$B$6:$AY$6,0)),0)</f>
        <v>0</v>
      </c>
      <c r="M63" s="76"/>
      <c r="N63" s="76"/>
      <c r="O63" s="116" cm="1">
        <f t="array" ref="O63">IF($K63=0,0,_xlfn.IFS($K63 = "n",_xlfn.IFNA(INDEX('Inputs - Actual'!$B$8:$V$200, MATCH($A63, 'Inputs - Actual'!$A$8:$A$200, 0), MATCH(O$6, 'Inputs - Actual'!$B$6:$V$6, 0)) - INDEX('Inputs - Allowed'!$B$8:$AY$158, MATCH($A63, 'Inputs - Allowed'!$A$8:$A$158, 0), MATCH(O$6, 'Inputs - Allowed'!$B$6:$AY$6, 0)),0),$K63 = "y",_xlfn.IFNA(INDEX('Inputs - Actual'!$B$8:$V$200, MATCH($A63, 'Inputs - Actual'!$A$8:$A$200, 0), MATCH(O$6, 'Inputs - Actual'!$B$6:$V$6, 0)) -INDEX('Inputs - Allowed'!$B$8:$AY$158, MATCH($A63, 'Inputs - Allowed'!$A$8:$A$158, 0), MATCH(N$6, 'Inputs - Allowed'!$B$6:$AY$6, 0)),0)))</f>
        <v>0</v>
      </c>
      <c r="P63" s="116" cm="1">
        <f t="array" ref="P63">IF($K63=0,0,_xlfn.IFS($K63 = "n",_xlfn.IFNA(INDEX('Inputs - Actual'!$B$8:$V$200, MATCH($A63, 'Inputs - Actual'!$A$8:$A$200, 0), MATCH(P$6, 'Inputs - Actual'!$B$6:$V$6, 0)) - INDEX('Inputs - Allowed'!$B$8:$AY$158, MATCH($A63, 'Inputs - Allowed'!$A$8:$A$158, 0), MATCH(P$6, 'Inputs - Allowed'!$B$6:$AY$6, 0)),0),$K63 = "y",_xlfn.IFNA(INDEX('Inputs - Actual'!$B$8:$V$200, MATCH($A63, 'Inputs - Actual'!$A$8:$A$200, 0), MATCH(P$6, 'Inputs - Actual'!$B$6:$V$6, 0)) -INDEX('Inputs - Allowed'!$B$8:$AY$158, MATCH($A63, 'Inputs - Allowed'!$A$8:$A$158, 0), MATCH(O$6, 'Inputs - Allowed'!$B$6:$AY$6, 0)),0)))</f>
        <v>0</v>
      </c>
      <c r="Q63" s="116" cm="1">
        <f t="array" ref="Q63">IF($K63=0,0,_xlfn.IFS($K63 = "n",_xlfn.IFNA(INDEX('Inputs - Actual'!$B$8:$V$200, MATCH($A63, 'Inputs - Actual'!$A$8:$A$200, 0), MATCH(Q$6, 'Inputs - Actual'!$B$6:$V$6, 0)) - INDEX('Inputs - Allowed'!$B$8:$AY$158, MATCH($A63, 'Inputs - Allowed'!$A$8:$A$158, 0), MATCH(Q$6, 'Inputs - Allowed'!$B$6:$AY$6, 0)),0),$K63 = "y",_xlfn.IFNA(INDEX('Inputs - Actual'!$B$8:$V$200, MATCH($A63, 'Inputs - Actual'!$A$8:$A$200, 0), MATCH(Q$6, 'Inputs - Actual'!$B$6:$V$6, 0)) -INDEX('Inputs - Allowed'!$B$8:$AY$158, MATCH($A63, 'Inputs - Allowed'!$A$8:$A$158, 0), MATCH(P$6, 'Inputs - Allowed'!$B$6:$AY$6, 0)),0)))</f>
        <v>0</v>
      </c>
      <c r="R63" s="116" cm="1">
        <f t="array" ref="R63">IF($K63=0,0,_xlfn.IFS($K63 = "n",_xlfn.IFNA(INDEX('Inputs - Actual'!$B$8:$V$200, MATCH($A63, 'Inputs - Actual'!$A$8:$A$200, 0), MATCH(R$6, 'Inputs - Actual'!$B$6:$V$6, 0)) - INDEX('Inputs - Allowed'!$B$8:$AY$158, MATCH($A63, 'Inputs - Allowed'!$A$8:$A$158, 0), MATCH(R$6, 'Inputs - Allowed'!$B$6:$AY$6, 0)),0),$K63 = "y",_xlfn.IFNA(INDEX('Inputs - Actual'!$B$8:$V$200, MATCH($A63, 'Inputs - Actual'!$A$8:$A$200, 0), MATCH(R$6, 'Inputs - Actual'!$B$6:$V$6, 0)) -INDEX('Inputs - Allowed'!$B$8:$AY$158, MATCH($A63, 'Inputs - Allowed'!$A$8:$A$158, 0), MATCH(Q$6, 'Inputs - Allowed'!$B$6:$AY$6, 0)),0)))</f>
        <v>0</v>
      </c>
      <c r="S63" s="116" cm="1">
        <f t="array" ref="S63">IF($K63=0,0,_xlfn.IFS($K63 = "n",_xlfn.IFNA(INDEX('Inputs - Actual'!$B$8:$V$200, MATCH($A63, 'Inputs - Actual'!$A$8:$A$200, 0), MATCH(S$6, 'Inputs - Actual'!$B$6:$V$6, 0)) - INDEX('Inputs - Allowed'!$B$8:$AY$158, MATCH($A63, 'Inputs - Allowed'!$A$8:$A$158, 0), MATCH(S$6, 'Inputs - Allowed'!$B$6:$AY$6, 0)),0),$K63 = "y",_xlfn.IFNA(INDEX('Inputs - Actual'!$B$8:$V$200, MATCH($A63, 'Inputs - Actual'!$A$8:$A$200, 0), MATCH(S$6, 'Inputs - Actual'!$B$6:$V$6, 0)) -INDEX('Inputs - Allowed'!$B$8:$AY$158, MATCH($A63, 'Inputs - Allowed'!$A$8:$A$158, 0), MATCH(R$6, 'Inputs - Allowed'!$B$6:$AY$6, 0)),0)))</f>
        <v>0</v>
      </c>
      <c r="T63" s="116" cm="1">
        <f t="array" ref="T63">IF($K63=0,0,_xlfn.IFS($K63 = "n",_xlfn.IFNA(INDEX('Inputs - Actual'!$B$8:$V$200, MATCH($A63, 'Inputs - Actual'!$A$8:$A$200, 0), MATCH(T$6, 'Inputs - Actual'!$B$6:$V$6, 0)) - INDEX('Inputs - Allowed'!$B$8:$AY$158, MATCH($A63, 'Inputs - Allowed'!$A$8:$A$158, 0), MATCH(T$6, 'Inputs - Allowed'!$B$6:$AY$6, 0)),0),$K63 = "y",_xlfn.IFNA(INDEX('Inputs - Actual'!$B$8:$V$200, MATCH($A63, 'Inputs - Actual'!$A$8:$A$200, 0), MATCH(T$6, 'Inputs - Actual'!$B$6:$V$6, 0)) -INDEX('Inputs - Allowed'!$B$8:$AY$158, MATCH($A63, 'Inputs - Allowed'!$A$8:$A$158, 0), MATCH(S$6, 'Inputs - Allowed'!$B$6:$AY$6, 0)),0)))</f>
        <v>0</v>
      </c>
      <c r="U63" s="116" cm="1">
        <f t="array" ref="U63">IF($K63=0,0,_xlfn.IFS($K63 = "n",_xlfn.IFNA(INDEX('Inputs - Actual'!$B$8:$V$200, MATCH($A63, 'Inputs - Actual'!$A$8:$A$200, 0), MATCH(U$6, 'Inputs - Actual'!$B$6:$V$6, 0)) - INDEX('Inputs - Allowed'!$B$8:$AY$158, MATCH($A63, 'Inputs - Allowed'!$A$8:$A$158, 0), MATCH(U$6, 'Inputs - Allowed'!$B$6:$AY$6, 0)),0),$K63 = "y",_xlfn.IFNA(INDEX('Inputs - Actual'!$B$8:$V$200, MATCH($A63, 'Inputs - Actual'!$A$8:$A$200, 0), MATCH(U$6, 'Inputs - Actual'!$B$6:$V$6, 0)) -INDEX('Inputs - Allowed'!$B$8:$AY$158, MATCH($A63, 'Inputs - Allowed'!$A$8:$A$158, 0), MATCH(T$6, 'Inputs - Allowed'!$B$6:$AY$6, 0)),0)))</f>
        <v>0</v>
      </c>
      <c r="V63" s="116" cm="1">
        <f t="array" ref="V63">IF($K63=0,0,_xlfn.IFS($K63 = "n",_xlfn.IFNA(INDEX('Inputs - Actual'!$B$8:$V$200, MATCH($A63, 'Inputs - Actual'!$A$8:$A$200, 0), MATCH(V$6, 'Inputs - Actual'!$B$6:$V$6, 0)) - INDEX('Inputs - Allowed'!$B$8:$AY$158, MATCH($A63, 'Inputs - Allowed'!$A$8:$A$158, 0), MATCH(V$6, 'Inputs - Allowed'!$B$6:$AY$6, 0)),0),$K63 = "y",_xlfn.IFNA(INDEX('Inputs - Actual'!$B$8:$V$200, MATCH($A63, 'Inputs - Actual'!$A$8:$A$200, 0), MATCH(V$6, 'Inputs - Actual'!$B$6:$V$6, 0)) -INDEX('Inputs - Allowed'!$B$8:$AY$158, MATCH($A63, 'Inputs - Allowed'!$A$8:$A$158, 0), MATCH(U$6, 'Inputs - Allowed'!$B$6:$AY$6, 0)),0)))</f>
        <v>0</v>
      </c>
      <c r="W63" s="116" cm="1">
        <f t="array" ref="W63">IF($K63=0,0,_xlfn.IFS($K63 = "n",_xlfn.IFNA(INDEX('Inputs - Actual'!$B$8:$V$200, MATCH($A63, 'Inputs - Actual'!$A$8:$A$200, 0), MATCH(W$6, 'Inputs - Actual'!$B$6:$V$6, 0)) - INDEX('Inputs - Allowed'!$B$8:$AY$158, MATCH($A63, 'Inputs - Allowed'!$A$8:$A$158, 0), MATCH(W$6, 'Inputs - Allowed'!$B$6:$AY$6, 0)),0),$K63 = "y",_xlfn.IFNA(INDEX('Inputs - Actual'!$B$8:$V$200, MATCH($A63, 'Inputs - Actual'!$A$8:$A$200, 0), MATCH(W$6, 'Inputs - Actual'!$B$6:$V$6, 0)) -INDEX('Inputs - Allowed'!$B$8:$AY$158, MATCH($A63, 'Inputs - Allowed'!$A$8:$A$158, 0), MATCH(V$6, 'Inputs - Allowed'!$B$6:$AY$6, 0)),0)))</f>
        <v>0</v>
      </c>
      <c r="X63" s="116" cm="1">
        <f t="array" ref="X63">IF($K63=0,0,_xlfn.IFS($K63 = "n",_xlfn.IFNA(INDEX('Inputs - Actual'!$B$8:$V$200, MATCH($A63, 'Inputs - Actual'!$A$8:$A$200, 0), MATCH(X$6, 'Inputs - Actual'!$B$6:$V$6, 0)) - INDEX('Inputs - Allowed'!$B$8:$AY$158, MATCH($A63, 'Inputs - Allowed'!$A$8:$A$158, 0), MATCH(X$6, 'Inputs - Allowed'!$B$6:$AY$6, 0)),0),$K63 = "y",_xlfn.IFNA(INDEX('Inputs - Actual'!$B$8:$V$200, MATCH($A63, 'Inputs - Actual'!$A$8:$A$200, 0), MATCH(X$6, 'Inputs - Actual'!$B$6:$V$6, 0)) -INDEX('Inputs - Allowed'!$B$8:$AY$158, MATCH($A63, 'Inputs - Allowed'!$A$8:$A$158, 0), MATCH(W$6, 'Inputs - Allowed'!$B$6:$AY$6, 0)),0)))</f>
        <v>0</v>
      </c>
      <c r="Y63" s="76"/>
      <c r="Z63" s="76"/>
      <c r="AA63" s="116">
        <f t="shared" si="1"/>
        <v>0</v>
      </c>
      <c r="AB63" s="116">
        <f t="shared" si="25"/>
        <v>0</v>
      </c>
      <c r="AC63" s="116">
        <f t="shared" si="9"/>
        <v>0</v>
      </c>
      <c r="AD63" s="116">
        <f t="shared" si="3"/>
        <v>0</v>
      </c>
      <c r="AE63" s="116">
        <f t="shared" si="10"/>
        <v>0</v>
      </c>
      <c r="AF63" s="116">
        <f t="shared" si="4"/>
        <v>0</v>
      </c>
      <c r="AG63" s="116">
        <f t="shared" si="5"/>
        <v>0</v>
      </c>
      <c r="AH63" s="116">
        <f t="shared" si="6"/>
        <v>0</v>
      </c>
      <c r="AI63" s="116">
        <f t="shared" si="7"/>
        <v>0</v>
      </c>
      <c r="AJ63" s="116">
        <f t="shared" si="8"/>
        <v>0</v>
      </c>
      <c r="AK63" s="116">
        <f t="shared" si="24"/>
        <v>0</v>
      </c>
    </row>
    <row r="64" spans="1:37">
      <c r="A64" s="6"/>
      <c r="B64" s="36"/>
      <c r="C64" s="36"/>
      <c r="D64" s="36"/>
      <c r="E64" s="36">
        <f>_xlfn.IFNA(INDEX('Inputs - Allowed'!$B$8:$AY$158,MATCH($A64,'Inputs - Allowed'!$A$8:$A$158,0),MATCH('TI - Underperformance'!E$6,'Inputs - Allowed'!$B$6:$AY$6,0)),0)</f>
        <v>0</v>
      </c>
      <c r="F64" s="36">
        <f>_xlfn.IFNA(INDEX('Inputs - Allowed'!$B$8:$AY$158,MATCH($A64,'Inputs - Allowed'!$A$8:$A$158,0),MATCH('TI - Underperformance'!F$6,'Inputs - Allowed'!$B$6:$AY$6,0)),0)</f>
        <v>0</v>
      </c>
      <c r="G64" s="36">
        <f>_xlfn.IFNA(INDEX('Inputs - Allowed'!$B$8:$AY$158,MATCH($A64,'Inputs - Allowed'!$A$8:$A$158,0),MATCH('TI - Underperformance'!G$6,'Inputs - Allowed'!$B$6:$AY$6,0)),0)</f>
        <v>0</v>
      </c>
      <c r="H64" s="36">
        <f>_xlfn.IFNA(INDEX('Inputs - Allowed'!$B$8:$AY$158,MATCH($A64,'Inputs - Allowed'!$A$8:$A$158,0),MATCH('TI - Underperformance'!H$6,'Inputs - Allowed'!$B$6:$AY$6,0)),0)</f>
        <v>0</v>
      </c>
      <c r="I64" s="36">
        <f>_xlfn.IFNA(INDEX('Inputs - Allowed'!$B$8:$AY$158,MATCH($A64,'Inputs - Allowed'!$A$8:$A$158,0),MATCH('TI - Underperformance'!I$6,'Inputs - Allowed'!$B$6:$AY$6,0)),0)</f>
        <v>0</v>
      </c>
      <c r="J64" s="36">
        <f>_xlfn.IFNA(INDEX('Inputs - Allowed'!$B$8:$AY$158,MATCH($A64,'Inputs - Allowed'!$A$8:$A$158,0),MATCH('TI - Underperformance'!J$6,'Inputs - Allowed'!$B$6:$AY$6,0)),0)</f>
        <v>0</v>
      </c>
      <c r="K64" s="36">
        <f>_xlfn.IFNA(INDEX('Inputs - Allowed'!$B$8:$AY$158,MATCH($A64,'Inputs - Allowed'!$A$8:$A$158,0),MATCH('TI - Underperformance'!K$6,'Inputs - Allowed'!$B$6:$AY$6,0)),0)</f>
        <v>0</v>
      </c>
      <c r="L64" s="36">
        <f>_xlfn.IFNA(INDEX('Inputs - Allowed'!$B$8:$AY$158,MATCH($A64,'Inputs - Allowed'!$A$8:$A$158,0),MATCH('TI - Underperformance'!L$6,'Inputs - Allowed'!$B$6:$AY$6,0)),0)</f>
        <v>0</v>
      </c>
      <c r="M64" s="76"/>
      <c r="N64" s="76"/>
      <c r="O64" s="116" cm="1">
        <f t="array" ref="O64">IF($K64=0,0,_xlfn.IFS($K64 = "n",_xlfn.IFNA(INDEX('Inputs - Actual'!$B$8:$V$200, MATCH($A64, 'Inputs - Actual'!$A$8:$A$200, 0), MATCH(O$6, 'Inputs - Actual'!$B$6:$V$6, 0)) - INDEX('Inputs - Allowed'!$B$8:$AY$158, MATCH($A64, 'Inputs - Allowed'!$A$8:$A$158, 0), MATCH(O$6, 'Inputs - Allowed'!$B$6:$AY$6, 0)),0),$K64 = "y",_xlfn.IFNA(INDEX('Inputs - Actual'!$B$8:$V$200, MATCH($A64, 'Inputs - Actual'!$A$8:$A$200, 0), MATCH(O$6, 'Inputs - Actual'!$B$6:$V$6, 0)) -INDEX('Inputs - Allowed'!$B$8:$AY$158, MATCH($A64, 'Inputs - Allowed'!$A$8:$A$158, 0), MATCH(N$6, 'Inputs - Allowed'!$B$6:$AY$6, 0)),0)))</f>
        <v>0</v>
      </c>
      <c r="P64" s="116" cm="1">
        <f t="array" ref="P64">IF($K64=0,0,_xlfn.IFS($K64 = "n",_xlfn.IFNA(INDEX('Inputs - Actual'!$B$8:$V$200, MATCH($A64, 'Inputs - Actual'!$A$8:$A$200, 0), MATCH(P$6, 'Inputs - Actual'!$B$6:$V$6, 0)) - INDEX('Inputs - Allowed'!$B$8:$AY$158, MATCH($A64, 'Inputs - Allowed'!$A$8:$A$158, 0), MATCH(P$6, 'Inputs - Allowed'!$B$6:$AY$6, 0)),0),$K64 = "y",_xlfn.IFNA(INDEX('Inputs - Actual'!$B$8:$V$200, MATCH($A64, 'Inputs - Actual'!$A$8:$A$200, 0), MATCH(P$6, 'Inputs - Actual'!$B$6:$V$6, 0)) -INDEX('Inputs - Allowed'!$B$8:$AY$158, MATCH($A64, 'Inputs - Allowed'!$A$8:$A$158, 0), MATCH(O$6, 'Inputs - Allowed'!$B$6:$AY$6, 0)),0)))</f>
        <v>0</v>
      </c>
      <c r="Q64" s="116" cm="1">
        <f t="array" ref="Q64">IF($K64=0,0,_xlfn.IFS($K64 = "n",_xlfn.IFNA(INDEX('Inputs - Actual'!$B$8:$V$200, MATCH($A64, 'Inputs - Actual'!$A$8:$A$200, 0), MATCH(Q$6, 'Inputs - Actual'!$B$6:$V$6, 0)) - INDEX('Inputs - Allowed'!$B$8:$AY$158, MATCH($A64, 'Inputs - Allowed'!$A$8:$A$158, 0), MATCH(Q$6, 'Inputs - Allowed'!$B$6:$AY$6, 0)),0),$K64 = "y",_xlfn.IFNA(INDEX('Inputs - Actual'!$B$8:$V$200, MATCH($A64, 'Inputs - Actual'!$A$8:$A$200, 0), MATCH(Q$6, 'Inputs - Actual'!$B$6:$V$6, 0)) -INDEX('Inputs - Allowed'!$B$8:$AY$158, MATCH($A64, 'Inputs - Allowed'!$A$8:$A$158, 0), MATCH(P$6, 'Inputs - Allowed'!$B$6:$AY$6, 0)),0)))</f>
        <v>0</v>
      </c>
      <c r="R64" s="116" cm="1">
        <f t="array" ref="R64">IF($K64=0,0,_xlfn.IFS($K64 = "n",_xlfn.IFNA(INDEX('Inputs - Actual'!$B$8:$V$200, MATCH($A64, 'Inputs - Actual'!$A$8:$A$200, 0), MATCH(R$6, 'Inputs - Actual'!$B$6:$V$6, 0)) - INDEX('Inputs - Allowed'!$B$8:$AY$158, MATCH($A64, 'Inputs - Allowed'!$A$8:$A$158, 0), MATCH(R$6, 'Inputs - Allowed'!$B$6:$AY$6, 0)),0),$K64 = "y",_xlfn.IFNA(INDEX('Inputs - Actual'!$B$8:$V$200, MATCH($A64, 'Inputs - Actual'!$A$8:$A$200, 0), MATCH(R$6, 'Inputs - Actual'!$B$6:$V$6, 0)) -INDEX('Inputs - Allowed'!$B$8:$AY$158, MATCH($A64, 'Inputs - Allowed'!$A$8:$A$158, 0), MATCH(Q$6, 'Inputs - Allowed'!$B$6:$AY$6, 0)),0)))</f>
        <v>0</v>
      </c>
      <c r="S64" s="116" cm="1">
        <f t="array" ref="S64">IF($K64=0,0,_xlfn.IFS($K64 = "n",_xlfn.IFNA(INDEX('Inputs - Actual'!$B$8:$V$200, MATCH($A64, 'Inputs - Actual'!$A$8:$A$200, 0), MATCH(S$6, 'Inputs - Actual'!$B$6:$V$6, 0)) - INDEX('Inputs - Allowed'!$B$8:$AY$158, MATCH($A64, 'Inputs - Allowed'!$A$8:$A$158, 0), MATCH(S$6, 'Inputs - Allowed'!$B$6:$AY$6, 0)),0),$K64 = "y",_xlfn.IFNA(INDEX('Inputs - Actual'!$B$8:$V$200, MATCH($A64, 'Inputs - Actual'!$A$8:$A$200, 0), MATCH(S$6, 'Inputs - Actual'!$B$6:$V$6, 0)) -INDEX('Inputs - Allowed'!$B$8:$AY$158, MATCH($A64, 'Inputs - Allowed'!$A$8:$A$158, 0), MATCH(R$6, 'Inputs - Allowed'!$B$6:$AY$6, 0)),0)))</f>
        <v>0</v>
      </c>
      <c r="T64" s="116" cm="1">
        <f t="array" ref="T64">IF($K64=0,0,_xlfn.IFS($K64 = "n",_xlfn.IFNA(INDEX('Inputs - Actual'!$B$8:$V$200, MATCH($A64, 'Inputs - Actual'!$A$8:$A$200, 0), MATCH(T$6, 'Inputs - Actual'!$B$6:$V$6, 0)) - INDEX('Inputs - Allowed'!$B$8:$AY$158, MATCH($A64, 'Inputs - Allowed'!$A$8:$A$158, 0), MATCH(T$6, 'Inputs - Allowed'!$B$6:$AY$6, 0)),0),$K64 = "y",_xlfn.IFNA(INDEX('Inputs - Actual'!$B$8:$V$200, MATCH($A64, 'Inputs - Actual'!$A$8:$A$200, 0), MATCH(T$6, 'Inputs - Actual'!$B$6:$V$6, 0)) -INDEX('Inputs - Allowed'!$B$8:$AY$158, MATCH($A64, 'Inputs - Allowed'!$A$8:$A$158, 0), MATCH(S$6, 'Inputs - Allowed'!$B$6:$AY$6, 0)),0)))</f>
        <v>0</v>
      </c>
      <c r="U64" s="116" cm="1">
        <f t="array" ref="U64">IF($K64=0,0,_xlfn.IFS($K64 = "n",_xlfn.IFNA(INDEX('Inputs - Actual'!$B$8:$V$200, MATCH($A64, 'Inputs - Actual'!$A$8:$A$200, 0), MATCH(U$6, 'Inputs - Actual'!$B$6:$V$6, 0)) - INDEX('Inputs - Allowed'!$B$8:$AY$158, MATCH($A64, 'Inputs - Allowed'!$A$8:$A$158, 0), MATCH(U$6, 'Inputs - Allowed'!$B$6:$AY$6, 0)),0),$K64 = "y",_xlfn.IFNA(INDEX('Inputs - Actual'!$B$8:$V$200, MATCH($A64, 'Inputs - Actual'!$A$8:$A$200, 0), MATCH(U$6, 'Inputs - Actual'!$B$6:$V$6, 0)) -INDEX('Inputs - Allowed'!$B$8:$AY$158, MATCH($A64, 'Inputs - Allowed'!$A$8:$A$158, 0), MATCH(T$6, 'Inputs - Allowed'!$B$6:$AY$6, 0)),0)))</f>
        <v>0</v>
      </c>
      <c r="V64" s="116" cm="1">
        <f t="array" ref="V64">IF($K64=0,0,_xlfn.IFS($K64 = "n",_xlfn.IFNA(INDEX('Inputs - Actual'!$B$8:$V$200, MATCH($A64, 'Inputs - Actual'!$A$8:$A$200, 0), MATCH(V$6, 'Inputs - Actual'!$B$6:$V$6, 0)) - INDEX('Inputs - Allowed'!$B$8:$AY$158, MATCH($A64, 'Inputs - Allowed'!$A$8:$A$158, 0), MATCH(V$6, 'Inputs - Allowed'!$B$6:$AY$6, 0)),0),$K64 = "y",_xlfn.IFNA(INDEX('Inputs - Actual'!$B$8:$V$200, MATCH($A64, 'Inputs - Actual'!$A$8:$A$200, 0), MATCH(V$6, 'Inputs - Actual'!$B$6:$V$6, 0)) -INDEX('Inputs - Allowed'!$B$8:$AY$158, MATCH($A64, 'Inputs - Allowed'!$A$8:$A$158, 0), MATCH(U$6, 'Inputs - Allowed'!$B$6:$AY$6, 0)),0)))</f>
        <v>0</v>
      </c>
      <c r="W64" s="116" cm="1">
        <f t="array" ref="W64">IF($K64=0,0,_xlfn.IFS($K64 = "n",_xlfn.IFNA(INDEX('Inputs - Actual'!$B$8:$V$200, MATCH($A64, 'Inputs - Actual'!$A$8:$A$200, 0), MATCH(W$6, 'Inputs - Actual'!$B$6:$V$6, 0)) - INDEX('Inputs - Allowed'!$B$8:$AY$158, MATCH($A64, 'Inputs - Allowed'!$A$8:$A$158, 0), MATCH(W$6, 'Inputs - Allowed'!$B$6:$AY$6, 0)),0),$K64 = "y",_xlfn.IFNA(INDEX('Inputs - Actual'!$B$8:$V$200, MATCH($A64, 'Inputs - Actual'!$A$8:$A$200, 0), MATCH(W$6, 'Inputs - Actual'!$B$6:$V$6, 0)) -INDEX('Inputs - Allowed'!$B$8:$AY$158, MATCH($A64, 'Inputs - Allowed'!$A$8:$A$158, 0), MATCH(V$6, 'Inputs - Allowed'!$B$6:$AY$6, 0)),0)))</f>
        <v>0</v>
      </c>
      <c r="X64" s="116" cm="1">
        <f t="array" ref="X64">IF($K64=0,0,_xlfn.IFS($K64 = "n",_xlfn.IFNA(INDEX('Inputs - Actual'!$B$8:$V$200, MATCH($A64, 'Inputs - Actual'!$A$8:$A$200, 0), MATCH(X$6, 'Inputs - Actual'!$B$6:$V$6, 0)) - INDEX('Inputs - Allowed'!$B$8:$AY$158, MATCH($A64, 'Inputs - Allowed'!$A$8:$A$158, 0), MATCH(X$6, 'Inputs - Allowed'!$B$6:$AY$6, 0)),0),$K64 = "y",_xlfn.IFNA(INDEX('Inputs - Actual'!$B$8:$V$200, MATCH($A64, 'Inputs - Actual'!$A$8:$A$200, 0), MATCH(X$6, 'Inputs - Actual'!$B$6:$V$6, 0)) -INDEX('Inputs - Allowed'!$B$8:$AY$158, MATCH($A64, 'Inputs - Allowed'!$A$8:$A$158, 0), MATCH(W$6, 'Inputs - Allowed'!$B$6:$AY$6, 0)),0)))</f>
        <v>0</v>
      </c>
      <c r="Y64" s="76"/>
      <c r="Z64" s="76"/>
      <c r="AA64" s="116">
        <f t="shared" si="1"/>
        <v>0</v>
      </c>
      <c r="AB64" s="116">
        <f t="shared" si="25"/>
        <v>0</v>
      </c>
      <c r="AC64" s="116">
        <f t="shared" si="9"/>
        <v>0</v>
      </c>
      <c r="AD64" s="116">
        <f t="shared" si="3"/>
        <v>0</v>
      </c>
      <c r="AE64" s="116">
        <f t="shared" si="10"/>
        <v>0</v>
      </c>
      <c r="AF64" s="116">
        <f t="shared" si="4"/>
        <v>0</v>
      </c>
      <c r="AG64" s="116">
        <f t="shared" si="5"/>
        <v>0</v>
      </c>
      <c r="AH64" s="116">
        <f t="shared" si="6"/>
        <v>0</v>
      </c>
      <c r="AI64" s="116">
        <f t="shared" si="7"/>
        <v>0</v>
      </c>
      <c r="AJ64" s="116">
        <f t="shared" si="8"/>
        <v>0</v>
      </c>
      <c r="AK64" s="116">
        <f t="shared" si="24"/>
        <v>0</v>
      </c>
    </row>
    <row r="65" spans="1:37">
      <c r="A65" s="6"/>
      <c r="B65" s="36"/>
      <c r="C65" s="36"/>
      <c r="D65" s="36"/>
      <c r="E65" s="36">
        <f>_xlfn.IFNA(INDEX('Inputs - Allowed'!$B$8:$AY$158,MATCH($A65,'Inputs - Allowed'!$A$8:$A$158,0),MATCH('TI - Underperformance'!E$6,'Inputs - Allowed'!$B$6:$AY$6,0)),0)</f>
        <v>0</v>
      </c>
      <c r="F65" s="36">
        <f>_xlfn.IFNA(INDEX('Inputs - Allowed'!$B$8:$AY$158,MATCH($A65,'Inputs - Allowed'!$A$8:$A$158,0),MATCH('TI - Underperformance'!F$6,'Inputs - Allowed'!$B$6:$AY$6,0)),0)</f>
        <v>0</v>
      </c>
      <c r="G65" s="36">
        <f>_xlfn.IFNA(INDEX('Inputs - Allowed'!$B$8:$AY$158,MATCH($A65,'Inputs - Allowed'!$A$8:$A$158,0),MATCH('TI - Underperformance'!G$6,'Inputs - Allowed'!$B$6:$AY$6,0)),0)</f>
        <v>0</v>
      </c>
      <c r="H65" s="36">
        <f>_xlfn.IFNA(INDEX('Inputs - Allowed'!$B$8:$AY$158,MATCH($A65,'Inputs - Allowed'!$A$8:$A$158,0),MATCH('TI - Underperformance'!H$6,'Inputs - Allowed'!$B$6:$AY$6,0)),0)</f>
        <v>0</v>
      </c>
      <c r="I65" s="36">
        <f>_xlfn.IFNA(INDEX('Inputs - Allowed'!$B$8:$AY$158,MATCH($A65,'Inputs - Allowed'!$A$8:$A$158,0),MATCH('TI - Underperformance'!I$6,'Inputs - Allowed'!$B$6:$AY$6,0)),0)</f>
        <v>0</v>
      </c>
      <c r="J65" s="36">
        <f>_xlfn.IFNA(INDEX('Inputs - Allowed'!$B$8:$AY$158,MATCH($A65,'Inputs - Allowed'!$A$8:$A$158,0),MATCH('TI - Underperformance'!J$6,'Inputs - Allowed'!$B$6:$AY$6,0)),0)</f>
        <v>0</v>
      </c>
      <c r="K65" s="36">
        <f>_xlfn.IFNA(INDEX('Inputs - Allowed'!$B$8:$AY$158,MATCH($A65,'Inputs - Allowed'!$A$8:$A$158,0),MATCH('TI - Underperformance'!K$6,'Inputs - Allowed'!$B$6:$AY$6,0)),0)</f>
        <v>0</v>
      </c>
      <c r="L65" s="36">
        <f>_xlfn.IFNA(INDEX('Inputs - Allowed'!$B$8:$AY$158,MATCH($A65,'Inputs - Allowed'!$A$8:$A$158,0),MATCH('TI - Underperformance'!L$6,'Inputs - Allowed'!$B$6:$AY$6,0)),0)</f>
        <v>0</v>
      </c>
      <c r="M65" s="76"/>
      <c r="N65" s="76"/>
      <c r="O65" s="116" cm="1">
        <f t="array" ref="O65">IF($K65=0,0,_xlfn.IFS($K65 = "n",_xlfn.IFNA(INDEX('Inputs - Actual'!$B$8:$V$200, MATCH($A65, 'Inputs - Actual'!$A$8:$A$200, 0), MATCH(O$6, 'Inputs - Actual'!$B$6:$V$6, 0)) - INDEX('Inputs - Allowed'!$B$8:$AY$158, MATCH($A65, 'Inputs - Allowed'!$A$8:$A$158, 0), MATCH(O$6, 'Inputs - Allowed'!$B$6:$AY$6, 0)),0),$K65 = "y",_xlfn.IFNA(INDEX('Inputs - Actual'!$B$8:$V$200, MATCH($A65, 'Inputs - Actual'!$A$8:$A$200, 0), MATCH(O$6, 'Inputs - Actual'!$B$6:$V$6, 0)) -INDEX('Inputs - Allowed'!$B$8:$AY$158, MATCH($A65, 'Inputs - Allowed'!$A$8:$A$158, 0), MATCH(N$6, 'Inputs - Allowed'!$B$6:$AY$6, 0)),0)))</f>
        <v>0</v>
      </c>
      <c r="P65" s="116" cm="1">
        <f t="array" ref="P65">IF($K65=0,0,_xlfn.IFS($K65 = "n",_xlfn.IFNA(INDEX('Inputs - Actual'!$B$8:$V$200, MATCH($A65, 'Inputs - Actual'!$A$8:$A$200, 0), MATCH(P$6, 'Inputs - Actual'!$B$6:$V$6, 0)) - INDEX('Inputs - Allowed'!$B$8:$AY$158, MATCH($A65, 'Inputs - Allowed'!$A$8:$A$158, 0), MATCH(P$6, 'Inputs - Allowed'!$B$6:$AY$6, 0)),0),$K65 = "y",_xlfn.IFNA(INDEX('Inputs - Actual'!$B$8:$V$200, MATCH($A65, 'Inputs - Actual'!$A$8:$A$200, 0), MATCH(P$6, 'Inputs - Actual'!$B$6:$V$6, 0)) -INDEX('Inputs - Allowed'!$B$8:$AY$158, MATCH($A65, 'Inputs - Allowed'!$A$8:$A$158, 0), MATCH(O$6, 'Inputs - Allowed'!$B$6:$AY$6, 0)),0)))</f>
        <v>0</v>
      </c>
      <c r="Q65" s="116" cm="1">
        <f t="array" ref="Q65">IF($K65=0,0,_xlfn.IFS($K65 = "n",_xlfn.IFNA(INDEX('Inputs - Actual'!$B$8:$V$200, MATCH($A65, 'Inputs - Actual'!$A$8:$A$200, 0), MATCH(Q$6, 'Inputs - Actual'!$B$6:$V$6, 0)) - INDEX('Inputs - Allowed'!$B$8:$AY$158, MATCH($A65, 'Inputs - Allowed'!$A$8:$A$158, 0), MATCH(Q$6, 'Inputs - Allowed'!$B$6:$AY$6, 0)),0),$K65 = "y",_xlfn.IFNA(INDEX('Inputs - Actual'!$B$8:$V$200, MATCH($A65, 'Inputs - Actual'!$A$8:$A$200, 0), MATCH(Q$6, 'Inputs - Actual'!$B$6:$V$6, 0)) -INDEX('Inputs - Allowed'!$B$8:$AY$158, MATCH($A65, 'Inputs - Allowed'!$A$8:$A$158, 0), MATCH(P$6, 'Inputs - Allowed'!$B$6:$AY$6, 0)),0)))</f>
        <v>0</v>
      </c>
      <c r="R65" s="116" cm="1">
        <f t="array" ref="R65">IF($K65=0,0,_xlfn.IFS($K65 = "n",_xlfn.IFNA(INDEX('Inputs - Actual'!$B$8:$V$200, MATCH($A65, 'Inputs - Actual'!$A$8:$A$200, 0), MATCH(R$6, 'Inputs - Actual'!$B$6:$V$6, 0)) - INDEX('Inputs - Allowed'!$B$8:$AY$158, MATCH($A65, 'Inputs - Allowed'!$A$8:$A$158, 0), MATCH(R$6, 'Inputs - Allowed'!$B$6:$AY$6, 0)),0),$K65 = "y",_xlfn.IFNA(INDEX('Inputs - Actual'!$B$8:$V$200, MATCH($A65, 'Inputs - Actual'!$A$8:$A$200, 0), MATCH(R$6, 'Inputs - Actual'!$B$6:$V$6, 0)) -INDEX('Inputs - Allowed'!$B$8:$AY$158, MATCH($A65, 'Inputs - Allowed'!$A$8:$A$158, 0), MATCH(Q$6, 'Inputs - Allowed'!$B$6:$AY$6, 0)),0)))</f>
        <v>0</v>
      </c>
      <c r="S65" s="116" cm="1">
        <f t="array" ref="S65">IF($K65=0,0,_xlfn.IFS($K65 = "n",_xlfn.IFNA(INDEX('Inputs - Actual'!$B$8:$V$200, MATCH($A65, 'Inputs - Actual'!$A$8:$A$200, 0), MATCH(S$6, 'Inputs - Actual'!$B$6:$V$6, 0)) - INDEX('Inputs - Allowed'!$B$8:$AY$158, MATCH($A65, 'Inputs - Allowed'!$A$8:$A$158, 0), MATCH(S$6, 'Inputs - Allowed'!$B$6:$AY$6, 0)),0),$K65 = "y",_xlfn.IFNA(INDEX('Inputs - Actual'!$B$8:$V$200, MATCH($A65, 'Inputs - Actual'!$A$8:$A$200, 0), MATCH(S$6, 'Inputs - Actual'!$B$6:$V$6, 0)) -INDEX('Inputs - Allowed'!$B$8:$AY$158, MATCH($A65, 'Inputs - Allowed'!$A$8:$A$158, 0), MATCH(R$6, 'Inputs - Allowed'!$B$6:$AY$6, 0)),0)))</f>
        <v>0</v>
      </c>
      <c r="T65" s="116" cm="1">
        <f t="array" ref="T65">IF($K65=0,0,_xlfn.IFS($K65 = "n",_xlfn.IFNA(INDEX('Inputs - Actual'!$B$8:$V$200, MATCH($A65, 'Inputs - Actual'!$A$8:$A$200, 0), MATCH(T$6, 'Inputs - Actual'!$B$6:$V$6, 0)) - INDEX('Inputs - Allowed'!$B$8:$AY$158, MATCH($A65, 'Inputs - Allowed'!$A$8:$A$158, 0), MATCH(T$6, 'Inputs - Allowed'!$B$6:$AY$6, 0)),0),$K65 = "y",_xlfn.IFNA(INDEX('Inputs - Actual'!$B$8:$V$200, MATCH($A65, 'Inputs - Actual'!$A$8:$A$200, 0), MATCH(T$6, 'Inputs - Actual'!$B$6:$V$6, 0)) -INDEX('Inputs - Allowed'!$B$8:$AY$158, MATCH($A65, 'Inputs - Allowed'!$A$8:$A$158, 0), MATCH(S$6, 'Inputs - Allowed'!$B$6:$AY$6, 0)),0)))</f>
        <v>0</v>
      </c>
      <c r="U65" s="116" cm="1">
        <f t="array" ref="U65">IF($K65=0,0,_xlfn.IFS($K65 = "n",_xlfn.IFNA(INDEX('Inputs - Actual'!$B$8:$V$200, MATCH($A65, 'Inputs - Actual'!$A$8:$A$200, 0), MATCH(U$6, 'Inputs - Actual'!$B$6:$V$6, 0)) - INDEX('Inputs - Allowed'!$B$8:$AY$158, MATCH($A65, 'Inputs - Allowed'!$A$8:$A$158, 0), MATCH(U$6, 'Inputs - Allowed'!$B$6:$AY$6, 0)),0),$K65 = "y",_xlfn.IFNA(INDEX('Inputs - Actual'!$B$8:$V$200, MATCH($A65, 'Inputs - Actual'!$A$8:$A$200, 0), MATCH(U$6, 'Inputs - Actual'!$B$6:$V$6, 0)) -INDEX('Inputs - Allowed'!$B$8:$AY$158, MATCH($A65, 'Inputs - Allowed'!$A$8:$A$158, 0), MATCH(T$6, 'Inputs - Allowed'!$B$6:$AY$6, 0)),0)))</f>
        <v>0</v>
      </c>
      <c r="V65" s="116" cm="1">
        <f t="array" ref="V65">IF($K65=0,0,_xlfn.IFS($K65 = "n",_xlfn.IFNA(INDEX('Inputs - Actual'!$B$8:$V$200, MATCH($A65, 'Inputs - Actual'!$A$8:$A$200, 0), MATCH(V$6, 'Inputs - Actual'!$B$6:$V$6, 0)) - INDEX('Inputs - Allowed'!$B$8:$AY$158, MATCH($A65, 'Inputs - Allowed'!$A$8:$A$158, 0), MATCH(V$6, 'Inputs - Allowed'!$B$6:$AY$6, 0)),0),$K65 = "y",_xlfn.IFNA(INDEX('Inputs - Actual'!$B$8:$V$200, MATCH($A65, 'Inputs - Actual'!$A$8:$A$200, 0), MATCH(V$6, 'Inputs - Actual'!$B$6:$V$6, 0)) -INDEX('Inputs - Allowed'!$B$8:$AY$158, MATCH($A65, 'Inputs - Allowed'!$A$8:$A$158, 0), MATCH(U$6, 'Inputs - Allowed'!$B$6:$AY$6, 0)),0)))</f>
        <v>0</v>
      </c>
      <c r="W65" s="116" cm="1">
        <f t="array" ref="W65">IF($K65=0,0,_xlfn.IFS($K65 = "n",_xlfn.IFNA(INDEX('Inputs - Actual'!$B$8:$V$200, MATCH($A65, 'Inputs - Actual'!$A$8:$A$200, 0), MATCH(W$6, 'Inputs - Actual'!$B$6:$V$6, 0)) - INDEX('Inputs - Allowed'!$B$8:$AY$158, MATCH($A65, 'Inputs - Allowed'!$A$8:$A$158, 0), MATCH(W$6, 'Inputs - Allowed'!$B$6:$AY$6, 0)),0),$K65 = "y",_xlfn.IFNA(INDEX('Inputs - Actual'!$B$8:$V$200, MATCH($A65, 'Inputs - Actual'!$A$8:$A$200, 0), MATCH(W$6, 'Inputs - Actual'!$B$6:$V$6, 0)) -INDEX('Inputs - Allowed'!$B$8:$AY$158, MATCH($A65, 'Inputs - Allowed'!$A$8:$A$158, 0), MATCH(V$6, 'Inputs - Allowed'!$B$6:$AY$6, 0)),0)))</f>
        <v>0</v>
      </c>
      <c r="X65" s="116" cm="1">
        <f t="array" ref="X65">IF($K65=0,0,_xlfn.IFS($K65 = "n",_xlfn.IFNA(INDEX('Inputs - Actual'!$B$8:$V$200, MATCH($A65, 'Inputs - Actual'!$A$8:$A$200, 0), MATCH(X$6, 'Inputs - Actual'!$B$6:$V$6, 0)) - INDEX('Inputs - Allowed'!$B$8:$AY$158, MATCH($A65, 'Inputs - Allowed'!$A$8:$A$158, 0), MATCH(X$6, 'Inputs - Allowed'!$B$6:$AY$6, 0)),0),$K65 = "y",_xlfn.IFNA(INDEX('Inputs - Actual'!$B$8:$V$200, MATCH($A65, 'Inputs - Actual'!$A$8:$A$200, 0), MATCH(X$6, 'Inputs - Actual'!$B$6:$V$6, 0)) -INDEX('Inputs - Allowed'!$B$8:$AY$158, MATCH($A65, 'Inputs - Allowed'!$A$8:$A$158, 0), MATCH(W$6, 'Inputs - Allowed'!$B$6:$AY$6, 0)),0)))</f>
        <v>0</v>
      </c>
      <c r="Y65" s="76"/>
      <c r="Z65" s="76"/>
      <c r="AA65" s="116">
        <f t="shared" si="1"/>
        <v>0</v>
      </c>
      <c r="AB65" s="116">
        <f t="shared" si="25"/>
        <v>0</v>
      </c>
      <c r="AC65" s="116">
        <f t="shared" si="9"/>
        <v>0</v>
      </c>
      <c r="AD65" s="116">
        <f t="shared" si="3"/>
        <v>0</v>
      </c>
      <c r="AE65" s="116">
        <f t="shared" si="10"/>
        <v>0</v>
      </c>
      <c r="AF65" s="116">
        <f t="shared" si="4"/>
        <v>0</v>
      </c>
      <c r="AG65" s="116">
        <f t="shared" si="5"/>
        <v>0</v>
      </c>
      <c r="AH65" s="116">
        <f t="shared" si="6"/>
        <v>0</v>
      </c>
      <c r="AI65" s="116">
        <f t="shared" si="7"/>
        <v>0</v>
      </c>
      <c r="AJ65" s="116">
        <f t="shared" si="8"/>
        <v>0</v>
      </c>
      <c r="AK65" s="116">
        <f t="shared" si="24"/>
        <v>0</v>
      </c>
    </row>
    <row r="66" spans="1:37">
      <c r="A66" s="6"/>
      <c r="B66" s="36"/>
      <c r="C66" s="36"/>
      <c r="D66" s="36"/>
      <c r="E66" s="36">
        <f>_xlfn.IFNA(INDEX('Inputs - Allowed'!$B$8:$AY$158,MATCH($A66,'Inputs - Allowed'!$A$8:$A$158,0),MATCH('TI - Underperformance'!E$6,'Inputs - Allowed'!$B$6:$AY$6,0)),0)</f>
        <v>0</v>
      </c>
      <c r="F66" s="36">
        <f>_xlfn.IFNA(INDEX('Inputs - Allowed'!$B$8:$AY$158,MATCH($A66,'Inputs - Allowed'!$A$8:$A$158,0),MATCH('TI - Underperformance'!F$6,'Inputs - Allowed'!$B$6:$AY$6,0)),0)</f>
        <v>0</v>
      </c>
      <c r="G66" s="36">
        <f>_xlfn.IFNA(INDEX('Inputs - Allowed'!$B$8:$AY$158,MATCH($A66,'Inputs - Allowed'!$A$8:$A$158,0),MATCH('TI - Underperformance'!G$6,'Inputs - Allowed'!$B$6:$AY$6,0)),0)</f>
        <v>0</v>
      </c>
      <c r="H66" s="36">
        <f>_xlfn.IFNA(INDEX('Inputs - Allowed'!$B$8:$AY$158,MATCH($A66,'Inputs - Allowed'!$A$8:$A$158,0),MATCH('TI - Underperformance'!H$6,'Inputs - Allowed'!$B$6:$AY$6,0)),0)</f>
        <v>0</v>
      </c>
      <c r="I66" s="36">
        <f>_xlfn.IFNA(INDEX('Inputs - Allowed'!$B$8:$AY$158,MATCH($A66,'Inputs - Allowed'!$A$8:$A$158,0),MATCH('TI - Underperformance'!I$6,'Inputs - Allowed'!$B$6:$AY$6,0)),0)</f>
        <v>0</v>
      </c>
      <c r="J66" s="36">
        <f>_xlfn.IFNA(INDEX('Inputs - Allowed'!$B$8:$AY$158,MATCH($A66,'Inputs - Allowed'!$A$8:$A$158,0),MATCH('TI - Underperformance'!J$6,'Inputs - Allowed'!$B$6:$AY$6,0)),0)</f>
        <v>0</v>
      </c>
      <c r="K66" s="36">
        <f>_xlfn.IFNA(INDEX('Inputs - Allowed'!$B$8:$AY$158,MATCH($A66,'Inputs - Allowed'!$A$8:$A$158,0),MATCH('TI - Underperformance'!K$6,'Inputs - Allowed'!$B$6:$AY$6,0)),0)</f>
        <v>0</v>
      </c>
      <c r="L66" s="36">
        <f>_xlfn.IFNA(INDEX('Inputs - Allowed'!$B$8:$AY$158,MATCH($A66,'Inputs - Allowed'!$A$8:$A$158,0),MATCH('TI - Underperformance'!L$6,'Inputs - Allowed'!$B$6:$AY$6,0)),0)</f>
        <v>0</v>
      </c>
      <c r="M66" s="76"/>
      <c r="N66" s="76"/>
      <c r="O66" s="116" cm="1">
        <f t="array" ref="O66">IF($K66=0,0,_xlfn.IFS($K66 = "n",_xlfn.IFNA(INDEX('Inputs - Actual'!$B$8:$V$200, MATCH($A66, 'Inputs - Actual'!$A$8:$A$200, 0), MATCH(O$6, 'Inputs - Actual'!$B$6:$V$6, 0)) - INDEX('Inputs - Allowed'!$B$8:$AY$158, MATCH($A66, 'Inputs - Allowed'!$A$8:$A$158, 0), MATCH(O$6, 'Inputs - Allowed'!$B$6:$AY$6, 0)),0),$K66 = "y",_xlfn.IFNA(INDEX('Inputs - Actual'!$B$8:$V$200, MATCH($A66, 'Inputs - Actual'!$A$8:$A$200, 0), MATCH(O$6, 'Inputs - Actual'!$B$6:$V$6, 0)) -INDEX('Inputs - Allowed'!$B$8:$AY$158, MATCH($A66, 'Inputs - Allowed'!$A$8:$A$158, 0), MATCH(N$6, 'Inputs - Allowed'!$B$6:$AY$6, 0)),0)))</f>
        <v>0</v>
      </c>
      <c r="P66" s="116" cm="1">
        <f t="array" ref="P66">IF($K66=0,0,_xlfn.IFS($K66 = "n",_xlfn.IFNA(INDEX('Inputs - Actual'!$B$8:$V$200, MATCH($A66, 'Inputs - Actual'!$A$8:$A$200, 0), MATCH(P$6, 'Inputs - Actual'!$B$6:$V$6, 0)) - INDEX('Inputs - Allowed'!$B$8:$AY$158, MATCH($A66, 'Inputs - Allowed'!$A$8:$A$158, 0), MATCH(P$6, 'Inputs - Allowed'!$B$6:$AY$6, 0)),0),$K66 = "y",_xlfn.IFNA(INDEX('Inputs - Actual'!$B$8:$V$200, MATCH($A66, 'Inputs - Actual'!$A$8:$A$200, 0), MATCH(P$6, 'Inputs - Actual'!$B$6:$V$6, 0)) -INDEX('Inputs - Allowed'!$B$8:$AY$158, MATCH($A66, 'Inputs - Allowed'!$A$8:$A$158, 0), MATCH(O$6, 'Inputs - Allowed'!$B$6:$AY$6, 0)),0)))</f>
        <v>0</v>
      </c>
      <c r="Q66" s="116" cm="1">
        <f t="array" ref="Q66">IF($K66=0,0,_xlfn.IFS($K66 = "n",_xlfn.IFNA(INDEX('Inputs - Actual'!$B$8:$V$200, MATCH($A66, 'Inputs - Actual'!$A$8:$A$200, 0), MATCH(Q$6, 'Inputs - Actual'!$B$6:$V$6, 0)) - INDEX('Inputs - Allowed'!$B$8:$AY$158, MATCH($A66, 'Inputs - Allowed'!$A$8:$A$158, 0), MATCH(Q$6, 'Inputs - Allowed'!$B$6:$AY$6, 0)),0),$K66 = "y",_xlfn.IFNA(INDEX('Inputs - Actual'!$B$8:$V$200, MATCH($A66, 'Inputs - Actual'!$A$8:$A$200, 0), MATCH(Q$6, 'Inputs - Actual'!$B$6:$V$6, 0)) -INDEX('Inputs - Allowed'!$B$8:$AY$158, MATCH($A66, 'Inputs - Allowed'!$A$8:$A$158, 0), MATCH(P$6, 'Inputs - Allowed'!$B$6:$AY$6, 0)),0)))</f>
        <v>0</v>
      </c>
      <c r="R66" s="116" cm="1">
        <f t="array" ref="R66">IF($K66=0,0,_xlfn.IFS($K66 = "n",_xlfn.IFNA(INDEX('Inputs - Actual'!$B$8:$V$200, MATCH($A66, 'Inputs - Actual'!$A$8:$A$200, 0), MATCH(R$6, 'Inputs - Actual'!$B$6:$V$6, 0)) - INDEX('Inputs - Allowed'!$B$8:$AY$158, MATCH($A66, 'Inputs - Allowed'!$A$8:$A$158, 0), MATCH(R$6, 'Inputs - Allowed'!$B$6:$AY$6, 0)),0),$K66 = "y",_xlfn.IFNA(INDEX('Inputs - Actual'!$B$8:$V$200, MATCH($A66, 'Inputs - Actual'!$A$8:$A$200, 0), MATCH(R$6, 'Inputs - Actual'!$B$6:$V$6, 0)) -INDEX('Inputs - Allowed'!$B$8:$AY$158, MATCH($A66, 'Inputs - Allowed'!$A$8:$A$158, 0), MATCH(Q$6, 'Inputs - Allowed'!$B$6:$AY$6, 0)),0)))</f>
        <v>0</v>
      </c>
      <c r="S66" s="116" cm="1">
        <f t="array" ref="S66">IF($K66=0,0,_xlfn.IFS($K66 = "n",_xlfn.IFNA(INDEX('Inputs - Actual'!$B$8:$V$200, MATCH($A66, 'Inputs - Actual'!$A$8:$A$200, 0), MATCH(S$6, 'Inputs - Actual'!$B$6:$V$6, 0)) - INDEX('Inputs - Allowed'!$B$8:$AY$158, MATCH($A66, 'Inputs - Allowed'!$A$8:$A$158, 0), MATCH(S$6, 'Inputs - Allowed'!$B$6:$AY$6, 0)),0),$K66 = "y",_xlfn.IFNA(INDEX('Inputs - Actual'!$B$8:$V$200, MATCH($A66, 'Inputs - Actual'!$A$8:$A$200, 0), MATCH(S$6, 'Inputs - Actual'!$B$6:$V$6, 0)) -INDEX('Inputs - Allowed'!$B$8:$AY$158, MATCH($A66, 'Inputs - Allowed'!$A$8:$A$158, 0), MATCH(R$6, 'Inputs - Allowed'!$B$6:$AY$6, 0)),0)))</f>
        <v>0</v>
      </c>
      <c r="T66" s="116" cm="1">
        <f t="array" ref="T66">IF($K66=0,0,_xlfn.IFS($K66 = "n",_xlfn.IFNA(INDEX('Inputs - Actual'!$B$8:$V$200, MATCH($A66, 'Inputs - Actual'!$A$8:$A$200, 0), MATCH(T$6, 'Inputs - Actual'!$B$6:$V$6, 0)) - INDEX('Inputs - Allowed'!$B$8:$AY$158, MATCH($A66, 'Inputs - Allowed'!$A$8:$A$158, 0), MATCH(T$6, 'Inputs - Allowed'!$B$6:$AY$6, 0)),0),$K66 = "y",_xlfn.IFNA(INDEX('Inputs - Actual'!$B$8:$V$200, MATCH($A66, 'Inputs - Actual'!$A$8:$A$200, 0), MATCH(T$6, 'Inputs - Actual'!$B$6:$V$6, 0)) -INDEX('Inputs - Allowed'!$B$8:$AY$158, MATCH($A66, 'Inputs - Allowed'!$A$8:$A$158, 0), MATCH(S$6, 'Inputs - Allowed'!$B$6:$AY$6, 0)),0)))</f>
        <v>0</v>
      </c>
      <c r="U66" s="116" cm="1">
        <f t="array" ref="U66">IF($K66=0,0,_xlfn.IFS($K66 = "n",_xlfn.IFNA(INDEX('Inputs - Actual'!$B$8:$V$200, MATCH($A66, 'Inputs - Actual'!$A$8:$A$200, 0), MATCH(U$6, 'Inputs - Actual'!$B$6:$V$6, 0)) - INDEX('Inputs - Allowed'!$B$8:$AY$158, MATCH($A66, 'Inputs - Allowed'!$A$8:$A$158, 0), MATCH(U$6, 'Inputs - Allowed'!$B$6:$AY$6, 0)),0),$K66 = "y",_xlfn.IFNA(INDEX('Inputs - Actual'!$B$8:$V$200, MATCH($A66, 'Inputs - Actual'!$A$8:$A$200, 0), MATCH(U$6, 'Inputs - Actual'!$B$6:$V$6, 0)) -INDEX('Inputs - Allowed'!$B$8:$AY$158, MATCH($A66, 'Inputs - Allowed'!$A$8:$A$158, 0), MATCH(T$6, 'Inputs - Allowed'!$B$6:$AY$6, 0)),0)))</f>
        <v>0</v>
      </c>
      <c r="V66" s="116" cm="1">
        <f t="array" ref="V66">IF($K66=0,0,_xlfn.IFS($K66 = "n",_xlfn.IFNA(INDEX('Inputs - Actual'!$B$8:$V$200, MATCH($A66, 'Inputs - Actual'!$A$8:$A$200, 0), MATCH(V$6, 'Inputs - Actual'!$B$6:$V$6, 0)) - INDEX('Inputs - Allowed'!$B$8:$AY$158, MATCH($A66, 'Inputs - Allowed'!$A$8:$A$158, 0), MATCH(V$6, 'Inputs - Allowed'!$B$6:$AY$6, 0)),0),$K66 = "y",_xlfn.IFNA(INDEX('Inputs - Actual'!$B$8:$V$200, MATCH($A66, 'Inputs - Actual'!$A$8:$A$200, 0), MATCH(V$6, 'Inputs - Actual'!$B$6:$V$6, 0)) -INDEX('Inputs - Allowed'!$B$8:$AY$158, MATCH($A66, 'Inputs - Allowed'!$A$8:$A$158, 0), MATCH(U$6, 'Inputs - Allowed'!$B$6:$AY$6, 0)),0)))</f>
        <v>0</v>
      </c>
      <c r="W66" s="116" cm="1">
        <f t="array" ref="W66">IF($K66=0,0,_xlfn.IFS($K66 = "n",_xlfn.IFNA(INDEX('Inputs - Actual'!$B$8:$V$200, MATCH($A66, 'Inputs - Actual'!$A$8:$A$200, 0), MATCH(W$6, 'Inputs - Actual'!$B$6:$V$6, 0)) - INDEX('Inputs - Allowed'!$B$8:$AY$158, MATCH($A66, 'Inputs - Allowed'!$A$8:$A$158, 0), MATCH(W$6, 'Inputs - Allowed'!$B$6:$AY$6, 0)),0),$K66 = "y",_xlfn.IFNA(INDEX('Inputs - Actual'!$B$8:$V$200, MATCH($A66, 'Inputs - Actual'!$A$8:$A$200, 0), MATCH(W$6, 'Inputs - Actual'!$B$6:$V$6, 0)) -INDEX('Inputs - Allowed'!$B$8:$AY$158, MATCH($A66, 'Inputs - Allowed'!$A$8:$A$158, 0), MATCH(V$6, 'Inputs - Allowed'!$B$6:$AY$6, 0)),0)))</f>
        <v>0</v>
      </c>
      <c r="X66" s="116" cm="1">
        <f t="array" ref="X66">IF($K66=0,0,_xlfn.IFS($K66 = "n",_xlfn.IFNA(INDEX('Inputs - Actual'!$B$8:$V$200, MATCH($A66, 'Inputs - Actual'!$A$8:$A$200, 0), MATCH(X$6, 'Inputs - Actual'!$B$6:$V$6, 0)) - INDEX('Inputs - Allowed'!$B$8:$AY$158, MATCH($A66, 'Inputs - Allowed'!$A$8:$A$158, 0), MATCH(X$6, 'Inputs - Allowed'!$B$6:$AY$6, 0)),0),$K66 = "y",_xlfn.IFNA(INDEX('Inputs - Actual'!$B$8:$V$200, MATCH($A66, 'Inputs - Actual'!$A$8:$A$200, 0), MATCH(X$6, 'Inputs - Actual'!$B$6:$V$6, 0)) -INDEX('Inputs - Allowed'!$B$8:$AY$158, MATCH($A66, 'Inputs - Allowed'!$A$8:$A$158, 0), MATCH(W$6, 'Inputs - Allowed'!$B$6:$AY$6, 0)),0)))</f>
        <v>0</v>
      </c>
      <c r="Y66" s="76"/>
      <c r="Z66" s="76"/>
      <c r="AA66" s="116">
        <f t="shared" si="1"/>
        <v>0</v>
      </c>
      <c r="AB66" s="116">
        <f t="shared" si="25"/>
        <v>0</v>
      </c>
      <c r="AC66" s="116">
        <f t="shared" si="9"/>
        <v>0</v>
      </c>
      <c r="AD66" s="116">
        <f t="shared" si="3"/>
        <v>0</v>
      </c>
      <c r="AE66" s="116">
        <f t="shared" si="10"/>
        <v>0</v>
      </c>
      <c r="AF66" s="116">
        <f t="shared" si="4"/>
        <v>0</v>
      </c>
      <c r="AG66" s="116">
        <f t="shared" si="5"/>
        <v>0</v>
      </c>
      <c r="AH66" s="116">
        <f t="shared" si="6"/>
        <v>0</v>
      </c>
      <c r="AI66" s="116">
        <f t="shared" si="7"/>
        <v>0</v>
      </c>
      <c r="AJ66" s="116">
        <f t="shared" si="8"/>
        <v>0</v>
      </c>
      <c r="AK66" s="116">
        <f t="shared" si="24"/>
        <v>0</v>
      </c>
    </row>
    <row r="67" spans="1:37">
      <c r="A67" s="6"/>
      <c r="B67" s="36"/>
      <c r="C67" s="36"/>
      <c r="D67" s="36"/>
      <c r="E67" s="36">
        <f>_xlfn.IFNA(INDEX('Inputs - Allowed'!$B$8:$AY$158,MATCH($A67,'Inputs - Allowed'!$A$8:$A$158,0),MATCH('TI - Underperformance'!E$6,'Inputs - Allowed'!$B$6:$AY$6,0)),0)</f>
        <v>0</v>
      </c>
      <c r="F67" s="36">
        <f>_xlfn.IFNA(INDEX('Inputs - Allowed'!$B$8:$AY$158,MATCH($A67,'Inputs - Allowed'!$A$8:$A$158,0),MATCH('TI - Underperformance'!F$6,'Inputs - Allowed'!$B$6:$AY$6,0)),0)</f>
        <v>0</v>
      </c>
      <c r="G67" s="36">
        <f>_xlfn.IFNA(INDEX('Inputs - Allowed'!$B$8:$AY$158,MATCH($A67,'Inputs - Allowed'!$A$8:$A$158,0),MATCH('TI - Underperformance'!G$6,'Inputs - Allowed'!$B$6:$AY$6,0)),0)</f>
        <v>0</v>
      </c>
      <c r="H67" s="36">
        <f>_xlfn.IFNA(INDEX('Inputs - Allowed'!$B$8:$AY$158,MATCH($A67,'Inputs - Allowed'!$A$8:$A$158,0),MATCH('TI - Underperformance'!H$6,'Inputs - Allowed'!$B$6:$AY$6,0)),0)</f>
        <v>0</v>
      </c>
      <c r="I67" s="36">
        <f>_xlfn.IFNA(INDEX('Inputs - Allowed'!$B$8:$AY$158,MATCH($A67,'Inputs - Allowed'!$A$8:$A$158,0),MATCH('TI - Underperformance'!I$6,'Inputs - Allowed'!$B$6:$AY$6,0)),0)</f>
        <v>0</v>
      </c>
      <c r="J67" s="36">
        <f>_xlfn.IFNA(INDEX('Inputs - Allowed'!$B$8:$AY$158,MATCH($A67,'Inputs - Allowed'!$A$8:$A$158,0),MATCH('TI - Underperformance'!J$6,'Inputs - Allowed'!$B$6:$AY$6,0)),0)</f>
        <v>0</v>
      </c>
      <c r="K67" s="36">
        <f>_xlfn.IFNA(INDEX('Inputs - Allowed'!$B$8:$AY$158,MATCH($A67,'Inputs - Allowed'!$A$8:$A$158,0),MATCH('TI - Underperformance'!K$6,'Inputs - Allowed'!$B$6:$AY$6,0)),0)</f>
        <v>0</v>
      </c>
      <c r="L67" s="36">
        <f>_xlfn.IFNA(INDEX('Inputs - Allowed'!$B$8:$AY$158,MATCH($A67,'Inputs - Allowed'!$A$8:$A$158,0),MATCH('TI - Underperformance'!L$6,'Inputs - Allowed'!$B$6:$AY$6,0)),0)</f>
        <v>0</v>
      </c>
      <c r="M67" s="76"/>
      <c r="N67" s="76"/>
      <c r="O67" s="116" cm="1">
        <f t="array" ref="O67">IF($K67=0,0,_xlfn.IFS($K67 = "n",_xlfn.IFNA(INDEX('Inputs - Actual'!$B$8:$V$200, MATCH($A67, 'Inputs - Actual'!$A$8:$A$200, 0), MATCH(O$6, 'Inputs - Actual'!$B$6:$V$6, 0)) - INDEX('Inputs - Allowed'!$B$8:$AY$158, MATCH($A67, 'Inputs - Allowed'!$A$8:$A$158, 0), MATCH(O$6, 'Inputs - Allowed'!$B$6:$AY$6, 0)),0),$K67 = "y",_xlfn.IFNA(INDEX('Inputs - Actual'!$B$8:$V$200, MATCH($A67, 'Inputs - Actual'!$A$8:$A$200, 0), MATCH(O$6, 'Inputs - Actual'!$B$6:$V$6, 0)) -INDEX('Inputs - Allowed'!$B$8:$AY$158, MATCH($A67, 'Inputs - Allowed'!$A$8:$A$158, 0), MATCH(N$6, 'Inputs - Allowed'!$B$6:$AY$6, 0)),0)))</f>
        <v>0</v>
      </c>
      <c r="P67" s="116" cm="1">
        <f t="array" ref="P67">IF($K67=0,0,_xlfn.IFS($K67 = "n",_xlfn.IFNA(INDEX('Inputs - Actual'!$B$8:$V$200, MATCH($A67, 'Inputs - Actual'!$A$8:$A$200, 0), MATCH(P$6, 'Inputs - Actual'!$B$6:$V$6, 0)) - INDEX('Inputs - Allowed'!$B$8:$AY$158, MATCH($A67, 'Inputs - Allowed'!$A$8:$A$158, 0), MATCH(P$6, 'Inputs - Allowed'!$B$6:$AY$6, 0)),0),$K67 = "y",_xlfn.IFNA(INDEX('Inputs - Actual'!$B$8:$V$200, MATCH($A67, 'Inputs - Actual'!$A$8:$A$200, 0), MATCH(P$6, 'Inputs - Actual'!$B$6:$V$6, 0)) -INDEX('Inputs - Allowed'!$B$8:$AY$158, MATCH($A67, 'Inputs - Allowed'!$A$8:$A$158, 0), MATCH(O$6, 'Inputs - Allowed'!$B$6:$AY$6, 0)),0)))</f>
        <v>0</v>
      </c>
      <c r="Q67" s="116" cm="1">
        <f t="array" ref="Q67">IF($K67=0,0,_xlfn.IFS($K67 = "n",_xlfn.IFNA(INDEX('Inputs - Actual'!$B$8:$V$200, MATCH($A67, 'Inputs - Actual'!$A$8:$A$200, 0), MATCH(Q$6, 'Inputs - Actual'!$B$6:$V$6, 0)) - INDEX('Inputs - Allowed'!$B$8:$AY$158, MATCH($A67, 'Inputs - Allowed'!$A$8:$A$158, 0), MATCH(Q$6, 'Inputs - Allowed'!$B$6:$AY$6, 0)),0),$K67 = "y",_xlfn.IFNA(INDEX('Inputs - Actual'!$B$8:$V$200, MATCH($A67, 'Inputs - Actual'!$A$8:$A$200, 0), MATCH(Q$6, 'Inputs - Actual'!$B$6:$V$6, 0)) -INDEX('Inputs - Allowed'!$B$8:$AY$158, MATCH($A67, 'Inputs - Allowed'!$A$8:$A$158, 0), MATCH(P$6, 'Inputs - Allowed'!$B$6:$AY$6, 0)),0)))</f>
        <v>0</v>
      </c>
      <c r="R67" s="116" cm="1">
        <f t="array" ref="R67">IF($K67=0,0,_xlfn.IFS($K67 = "n",_xlfn.IFNA(INDEX('Inputs - Actual'!$B$8:$V$200, MATCH($A67, 'Inputs - Actual'!$A$8:$A$200, 0), MATCH(R$6, 'Inputs - Actual'!$B$6:$V$6, 0)) - INDEX('Inputs - Allowed'!$B$8:$AY$158, MATCH($A67, 'Inputs - Allowed'!$A$8:$A$158, 0), MATCH(R$6, 'Inputs - Allowed'!$B$6:$AY$6, 0)),0),$K67 = "y",_xlfn.IFNA(INDEX('Inputs - Actual'!$B$8:$V$200, MATCH($A67, 'Inputs - Actual'!$A$8:$A$200, 0), MATCH(R$6, 'Inputs - Actual'!$B$6:$V$6, 0)) -INDEX('Inputs - Allowed'!$B$8:$AY$158, MATCH($A67, 'Inputs - Allowed'!$A$8:$A$158, 0), MATCH(Q$6, 'Inputs - Allowed'!$B$6:$AY$6, 0)),0)))</f>
        <v>0</v>
      </c>
      <c r="S67" s="116" cm="1">
        <f t="array" ref="S67">IF($K67=0,0,_xlfn.IFS($K67 = "n",_xlfn.IFNA(INDEX('Inputs - Actual'!$B$8:$V$200, MATCH($A67, 'Inputs - Actual'!$A$8:$A$200, 0), MATCH(S$6, 'Inputs - Actual'!$B$6:$V$6, 0)) - INDEX('Inputs - Allowed'!$B$8:$AY$158, MATCH($A67, 'Inputs - Allowed'!$A$8:$A$158, 0), MATCH(S$6, 'Inputs - Allowed'!$B$6:$AY$6, 0)),0),$K67 = "y",_xlfn.IFNA(INDEX('Inputs - Actual'!$B$8:$V$200, MATCH($A67, 'Inputs - Actual'!$A$8:$A$200, 0), MATCH(S$6, 'Inputs - Actual'!$B$6:$V$6, 0)) -INDEX('Inputs - Allowed'!$B$8:$AY$158, MATCH($A67, 'Inputs - Allowed'!$A$8:$A$158, 0), MATCH(R$6, 'Inputs - Allowed'!$B$6:$AY$6, 0)),0)))</f>
        <v>0</v>
      </c>
      <c r="T67" s="116" cm="1">
        <f t="array" ref="T67">IF($K67=0,0,_xlfn.IFS($K67 = "n",_xlfn.IFNA(INDEX('Inputs - Actual'!$B$8:$V$200, MATCH($A67, 'Inputs - Actual'!$A$8:$A$200, 0), MATCH(T$6, 'Inputs - Actual'!$B$6:$V$6, 0)) - INDEX('Inputs - Allowed'!$B$8:$AY$158, MATCH($A67, 'Inputs - Allowed'!$A$8:$A$158, 0), MATCH(T$6, 'Inputs - Allowed'!$B$6:$AY$6, 0)),0),$K67 = "y",_xlfn.IFNA(INDEX('Inputs - Actual'!$B$8:$V$200, MATCH($A67, 'Inputs - Actual'!$A$8:$A$200, 0), MATCH(T$6, 'Inputs - Actual'!$B$6:$V$6, 0)) -INDEX('Inputs - Allowed'!$B$8:$AY$158, MATCH($A67, 'Inputs - Allowed'!$A$8:$A$158, 0), MATCH(S$6, 'Inputs - Allowed'!$B$6:$AY$6, 0)),0)))</f>
        <v>0</v>
      </c>
      <c r="U67" s="116" cm="1">
        <f t="array" ref="U67">IF($K67=0,0,_xlfn.IFS($K67 = "n",_xlfn.IFNA(INDEX('Inputs - Actual'!$B$8:$V$200, MATCH($A67, 'Inputs - Actual'!$A$8:$A$200, 0), MATCH(U$6, 'Inputs - Actual'!$B$6:$V$6, 0)) - INDEX('Inputs - Allowed'!$B$8:$AY$158, MATCH($A67, 'Inputs - Allowed'!$A$8:$A$158, 0), MATCH(U$6, 'Inputs - Allowed'!$B$6:$AY$6, 0)),0),$K67 = "y",_xlfn.IFNA(INDEX('Inputs - Actual'!$B$8:$V$200, MATCH($A67, 'Inputs - Actual'!$A$8:$A$200, 0), MATCH(U$6, 'Inputs - Actual'!$B$6:$V$6, 0)) -INDEX('Inputs - Allowed'!$B$8:$AY$158, MATCH($A67, 'Inputs - Allowed'!$A$8:$A$158, 0), MATCH(T$6, 'Inputs - Allowed'!$B$6:$AY$6, 0)),0)))</f>
        <v>0</v>
      </c>
      <c r="V67" s="116" cm="1">
        <f t="array" ref="V67">IF($K67=0,0,_xlfn.IFS($K67 = "n",_xlfn.IFNA(INDEX('Inputs - Actual'!$B$8:$V$200, MATCH($A67, 'Inputs - Actual'!$A$8:$A$200, 0), MATCH(V$6, 'Inputs - Actual'!$B$6:$V$6, 0)) - INDEX('Inputs - Allowed'!$B$8:$AY$158, MATCH($A67, 'Inputs - Allowed'!$A$8:$A$158, 0), MATCH(V$6, 'Inputs - Allowed'!$B$6:$AY$6, 0)),0),$K67 = "y",_xlfn.IFNA(INDEX('Inputs - Actual'!$B$8:$V$200, MATCH($A67, 'Inputs - Actual'!$A$8:$A$200, 0), MATCH(V$6, 'Inputs - Actual'!$B$6:$V$6, 0)) -INDEX('Inputs - Allowed'!$B$8:$AY$158, MATCH($A67, 'Inputs - Allowed'!$A$8:$A$158, 0), MATCH(U$6, 'Inputs - Allowed'!$B$6:$AY$6, 0)),0)))</f>
        <v>0</v>
      </c>
      <c r="W67" s="116" cm="1">
        <f t="array" ref="W67">IF($K67=0,0,_xlfn.IFS($K67 = "n",_xlfn.IFNA(INDEX('Inputs - Actual'!$B$8:$V$200, MATCH($A67, 'Inputs - Actual'!$A$8:$A$200, 0), MATCH(W$6, 'Inputs - Actual'!$B$6:$V$6, 0)) - INDEX('Inputs - Allowed'!$B$8:$AY$158, MATCH($A67, 'Inputs - Allowed'!$A$8:$A$158, 0), MATCH(W$6, 'Inputs - Allowed'!$B$6:$AY$6, 0)),0),$K67 = "y",_xlfn.IFNA(INDEX('Inputs - Actual'!$B$8:$V$200, MATCH($A67, 'Inputs - Actual'!$A$8:$A$200, 0), MATCH(W$6, 'Inputs - Actual'!$B$6:$V$6, 0)) -INDEX('Inputs - Allowed'!$B$8:$AY$158, MATCH($A67, 'Inputs - Allowed'!$A$8:$A$158, 0), MATCH(V$6, 'Inputs - Allowed'!$B$6:$AY$6, 0)),0)))</f>
        <v>0</v>
      </c>
      <c r="X67" s="116" cm="1">
        <f t="array" ref="X67">IF($K67=0,0,_xlfn.IFS($K67 = "n",_xlfn.IFNA(INDEX('Inputs - Actual'!$B$8:$V$200, MATCH($A67, 'Inputs - Actual'!$A$8:$A$200, 0), MATCH(X$6, 'Inputs - Actual'!$B$6:$V$6, 0)) - INDEX('Inputs - Allowed'!$B$8:$AY$158, MATCH($A67, 'Inputs - Allowed'!$A$8:$A$158, 0), MATCH(X$6, 'Inputs - Allowed'!$B$6:$AY$6, 0)),0),$K67 = "y",_xlfn.IFNA(INDEX('Inputs - Actual'!$B$8:$V$200, MATCH($A67, 'Inputs - Actual'!$A$8:$A$200, 0), MATCH(X$6, 'Inputs - Actual'!$B$6:$V$6, 0)) -INDEX('Inputs - Allowed'!$B$8:$AY$158, MATCH($A67, 'Inputs - Allowed'!$A$8:$A$158, 0), MATCH(W$6, 'Inputs - Allowed'!$B$6:$AY$6, 0)),0)))</f>
        <v>0</v>
      </c>
      <c r="Y67" s="76"/>
      <c r="Z67" s="76"/>
      <c r="AA67" s="116">
        <f t="shared" si="1"/>
        <v>0</v>
      </c>
      <c r="AB67" s="116">
        <f t="shared" si="25"/>
        <v>0</v>
      </c>
      <c r="AC67" s="116">
        <f t="shared" si="9"/>
        <v>0</v>
      </c>
      <c r="AD67" s="116">
        <f t="shared" si="3"/>
        <v>0</v>
      </c>
      <c r="AE67" s="116">
        <f t="shared" si="10"/>
        <v>0</v>
      </c>
      <c r="AF67" s="116">
        <f t="shared" si="4"/>
        <v>0</v>
      </c>
      <c r="AG67" s="116">
        <f t="shared" si="5"/>
        <v>0</v>
      </c>
      <c r="AH67" s="116">
        <f t="shared" si="6"/>
        <v>0</v>
      </c>
      <c r="AI67" s="116">
        <f t="shared" si="7"/>
        <v>0</v>
      </c>
      <c r="AJ67" s="116">
        <f t="shared" si="8"/>
        <v>0</v>
      </c>
      <c r="AK67" s="116">
        <f t="shared" si="24"/>
        <v>0</v>
      </c>
    </row>
    <row r="68" spans="1:37">
      <c r="A68" s="6"/>
      <c r="B68" s="36"/>
      <c r="C68" s="36"/>
      <c r="D68" s="36"/>
      <c r="E68" s="36">
        <f>_xlfn.IFNA(INDEX('Inputs - Allowed'!$B$8:$AY$158,MATCH($A68,'Inputs - Allowed'!$A$8:$A$158,0),MATCH('TI - Underperformance'!E$6,'Inputs - Allowed'!$B$6:$AY$6,0)),0)</f>
        <v>0</v>
      </c>
      <c r="F68" s="36">
        <f>_xlfn.IFNA(INDEX('Inputs - Allowed'!$B$8:$AY$158,MATCH($A68,'Inputs - Allowed'!$A$8:$A$158,0),MATCH('TI - Underperformance'!F$6,'Inputs - Allowed'!$B$6:$AY$6,0)),0)</f>
        <v>0</v>
      </c>
      <c r="G68" s="36">
        <f>_xlfn.IFNA(INDEX('Inputs - Allowed'!$B$8:$AY$158,MATCH($A68,'Inputs - Allowed'!$A$8:$A$158,0),MATCH('TI - Underperformance'!G$6,'Inputs - Allowed'!$B$6:$AY$6,0)),0)</f>
        <v>0</v>
      </c>
      <c r="H68" s="36">
        <f>_xlfn.IFNA(INDEX('Inputs - Allowed'!$B$8:$AY$158,MATCH($A68,'Inputs - Allowed'!$A$8:$A$158,0),MATCH('TI - Underperformance'!H$6,'Inputs - Allowed'!$B$6:$AY$6,0)),0)</f>
        <v>0</v>
      </c>
      <c r="I68" s="36">
        <f>_xlfn.IFNA(INDEX('Inputs - Allowed'!$B$8:$AY$158,MATCH($A68,'Inputs - Allowed'!$A$8:$A$158,0),MATCH('TI - Underperformance'!I$6,'Inputs - Allowed'!$B$6:$AY$6,0)),0)</f>
        <v>0</v>
      </c>
      <c r="J68" s="36">
        <f>_xlfn.IFNA(INDEX('Inputs - Allowed'!$B$8:$AY$158,MATCH($A68,'Inputs - Allowed'!$A$8:$A$158,0),MATCH('TI - Underperformance'!J$6,'Inputs - Allowed'!$B$6:$AY$6,0)),0)</f>
        <v>0</v>
      </c>
      <c r="K68" s="36">
        <f>_xlfn.IFNA(INDEX('Inputs - Allowed'!$B$8:$AY$158,MATCH($A68,'Inputs - Allowed'!$A$8:$A$158,0),MATCH('TI - Underperformance'!K$6,'Inputs - Allowed'!$B$6:$AY$6,0)),0)</f>
        <v>0</v>
      </c>
      <c r="L68" s="36">
        <f>_xlfn.IFNA(INDEX('Inputs - Allowed'!$B$8:$AY$158,MATCH($A68,'Inputs - Allowed'!$A$8:$A$158,0),MATCH('TI - Underperformance'!L$6,'Inputs - Allowed'!$B$6:$AY$6,0)),0)</f>
        <v>0</v>
      </c>
      <c r="M68" s="76"/>
      <c r="N68" s="76"/>
      <c r="O68" s="116" cm="1">
        <f t="array" ref="O68">IF($K68=0,0,_xlfn.IFS($K68 = "n",_xlfn.IFNA(INDEX('Inputs - Actual'!$B$8:$V$200, MATCH($A68, 'Inputs - Actual'!$A$8:$A$200, 0), MATCH(O$6, 'Inputs - Actual'!$B$6:$V$6, 0)) - INDEX('Inputs - Allowed'!$B$8:$AY$158, MATCH($A68, 'Inputs - Allowed'!$A$8:$A$158, 0), MATCH(O$6, 'Inputs - Allowed'!$B$6:$AY$6, 0)),0),$K68 = "y",_xlfn.IFNA(INDEX('Inputs - Actual'!$B$8:$V$200, MATCH($A68, 'Inputs - Actual'!$A$8:$A$200, 0), MATCH(O$6, 'Inputs - Actual'!$B$6:$V$6, 0)) -INDEX('Inputs - Allowed'!$B$8:$AY$158, MATCH($A68, 'Inputs - Allowed'!$A$8:$A$158, 0), MATCH(N$6, 'Inputs - Allowed'!$B$6:$AY$6, 0)),0)))</f>
        <v>0</v>
      </c>
      <c r="P68" s="116" cm="1">
        <f t="array" ref="P68">IF($K68=0,0,_xlfn.IFS($K68 = "n",_xlfn.IFNA(INDEX('Inputs - Actual'!$B$8:$V$200, MATCH($A68, 'Inputs - Actual'!$A$8:$A$200, 0), MATCH(P$6, 'Inputs - Actual'!$B$6:$V$6, 0)) - INDEX('Inputs - Allowed'!$B$8:$AY$158, MATCH($A68, 'Inputs - Allowed'!$A$8:$A$158, 0), MATCH(P$6, 'Inputs - Allowed'!$B$6:$AY$6, 0)),0),$K68 = "y",_xlfn.IFNA(INDEX('Inputs - Actual'!$B$8:$V$200, MATCH($A68, 'Inputs - Actual'!$A$8:$A$200, 0), MATCH(P$6, 'Inputs - Actual'!$B$6:$V$6, 0)) -INDEX('Inputs - Allowed'!$B$8:$AY$158, MATCH($A68, 'Inputs - Allowed'!$A$8:$A$158, 0), MATCH(O$6, 'Inputs - Allowed'!$B$6:$AY$6, 0)),0)))</f>
        <v>0</v>
      </c>
      <c r="Q68" s="116" cm="1">
        <f t="array" ref="Q68">IF($K68=0,0,_xlfn.IFS($K68 = "n",_xlfn.IFNA(INDEX('Inputs - Actual'!$B$8:$V$200, MATCH($A68, 'Inputs - Actual'!$A$8:$A$200, 0), MATCH(Q$6, 'Inputs - Actual'!$B$6:$V$6, 0)) - INDEX('Inputs - Allowed'!$B$8:$AY$158, MATCH($A68, 'Inputs - Allowed'!$A$8:$A$158, 0), MATCH(Q$6, 'Inputs - Allowed'!$B$6:$AY$6, 0)),0),$K68 = "y",_xlfn.IFNA(INDEX('Inputs - Actual'!$B$8:$V$200, MATCH($A68, 'Inputs - Actual'!$A$8:$A$200, 0), MATCH(Q$6, 'Inputs - Actual'!$B$6:$V$6, 0)) -INDEX('Inputs - Allowed'!$B$8:$AY$158, MATCH($A68, 'Inputs - Allowed'!$A$8:$A$158, 0), MATCH(P$6, 'Inputs - Allowed'!$B$6:$AY$6, 0)),0)))</f>
        <v>0</v>
      </c>
      <c r="R68" s="116" cm="1">
        <f t="array" ref="R68">IF($K68=0,0,_xlfn.IFS($K68 = "n",_xlfn.IFNA(INDEX('Inputs - Actual'!$B$8:$V$200, MATCH($A68, 'Inputs - Actual'!$A$8:$A$200, 0), MATCH(R$6, 'Inputs - Actual'!$B$6:$V$6, 0)) - INDEX('Inputs - Allowed'!$B$8:$AY$158, MATCH($A68, 'Inputs - Allowed'!$A$8:$A$158, 0), MATCH(R$6, 'Inputs - Allowed'!$B$6:$AY$6, 0)),0),$K68 = "y",_xlfn.IFNA(INDEX('Inputs - Actual'!$B$8:$V$200, MATCH($A68, 'Inputs - Actual'!$A$8:$A$200, 0), MATCH(R$6, 'Inputs - Actual'!$B$6:$V$6, 0)) -INDEX('Inputs - Allowed'!$B$8:$AY$158, MATCH($A68, 'Inputs - Allowed'!$A$8:$A$158, 0), MATCH(Q$6, 'Inputs - Allowed'!$B$6:$AY$6, 0)),0)))</f>
        <v>0</v>
      </c>
      <c r="S68" s="116" cm="1">
        <f t="array" ref="S68">IF($K68=0,0,_xlfn.IFS($K68 = "n",_xlfn.IFNA(INDEX('Inputs - Actual'!$B$8:$V$200, MATCH($A68, 'Inputs - Actual'!$A$8:$A$200, 0), MATCH(S$6, 'Inputs - Actual'!$B$6:$V$6, 0)) - INDEX('Inputs - Allowed'!$B$8:$AY$158, MATCH($A68, 'Inputs - Allowed'!$A$8:$A$158, 0), MATCH(S$6, 'Inputs - Allowed'!$B$6:$AY$6, 0)),0),$K68 = "y",_xlfn.IFNA(INDEX('Inputs - Actual'!$B$8:$V$200, MATCH($A68, 'Inputs - Actual'!$A$8:$A$200, 0), MATCH(S$6, 'Inputs - Actual'!$B$6:$V$6, 0)) -INDEX('Inputs - Allowed'!$B$8:$AY$158, MATCH($A68, 'Inputs - Allowed'!$A$8:$A$158, 0), MATCH(R$6, 'Inputs - Allowed'!$B$6:$AY$6, 0)),0)))</f>
        <v>0</v>
      </c>
      <c r="T68" s="116" cm="1">
        <f t="array" ref="T68">IF($K68=0,0,_xlfn.IFS($K68 = "n",_xlfn.IFNA(INDEX('Inputs - Actual'!$B$8:$V$200, MATCH($A68, 'Inputs - Actual'!$A$8:$A$200, 0), MATCH(T$6, 'Inputs - Actual'!$B$6:$V$6, 0)) - INDEX('Inputs - Allowed'!$B$8:$AY$158, MATCH($A68, 'Inputs - Allowed'!$A$8:$A$158, 0), MATCH(T$6, 'Inputs - Allowed'!$B$6:$AY$6, 0)),0),$K68 = "y",_xlfn.IFNA(INDEX('Inputs - Actual'!$B$8:$V$200, MATCH($A68, 'Inputs - Actual'!$A$8:$A$200, 0), MATCH(T$6, 'Inputs - Actual'!$B$6:$V$6, 0)) -INDEX('Inputs - Allowed'!$B$8:$AY$158, MATCH($A68, 'Inputs - Allowed'!$A$8:$A$158, 0), MATCH(S$6, 'Inputs - Allowed'!$B$6:$AY$6, 0)),0)))</f>
        <v>0</v>
      </c>
      <c r="U68" s="116" cm="1">
        <f t="array" ref="U68">IF($K68=0,0,_xlfn.IFS($K68 = "n",_xlfn.IFNA(INDEX('Inputs - Actual'!$B$8:$V$200, MATCH($A68, 'Inputs - Actual'!$A$8:$A$200, 0), MATCH(U$6, 'Inputs - Actual'!$B$6:$V$6, 0)) - INDEX('Inputs - Allowed'!$B$8:$AY$158, MATCH($A68, 'Inputs - Allowed'!$A$8:$A$158, 0), MATCH(U$6, 'Inputs - Allowed'!$B$6:$AY$6, 0)),0),$K68 = "y",_xlfn.IFNA(INDEX('Inputs - Actual'!$B$8:$V$200, MATCH($A68, 'Inputs - Actual'!$A$8:$A$200, 0), MATCH(U$6, 'Inputs - Actual'!$B$6:$V$6, 0)) -INDEX('Inputs - Allowed'!$B$8:$AY$158, MATCH($A68, 'Inputs - Allowed'!$A$8:$A$158, 0), MATCH(T$6, 'Inputs - Allowed'!$B$6:$AY$6, 0)),0)))</f>
        <v>0</v>
      </c>
      <c r="V68" s="116" cm="1">
        <f t="array" ref="V68">IF($K68=0,0,_xlfn.IFS($K68 = "n",_xlfn.IFNA(INDEX('Inputs - Actual'!$B$8:$V$200, MATCH($A68, 'Inputs - Actual'!$A$8:$A$200, 0), MATCH(V$6, 'Inputs - Actual'!$B$6:$V$6, 0)) - INDEX('Inputs - Allowed'!$B$8:$AY$158, MATCH($A68, 'Inputs - Allowed'!$A$8:$A$158, 0), MATCH(V$6, 'Inputs - Allowed'!$B$6:$AY$6, 0)),0),$K68 = "y",_xlfn.IFNA(INDEX('Inputs - Actual'!$B$8:$V$200, MATCH($A68, 'Inputs - Actual'!$A$8:$A$200, 0), MATCH(V$6, 'Inputs - Actual'!$B$6:$V$6, 0)) -INDEX('Inputs - Allowed'!$B$8:$AY$158, MATCH($A68, 'Inputs - Allowed'!$A$8:$A$158, 0), MATCH(U$6, 'Inputs - Allowed'!$B$6:$AY$6, 0)),0)))</f>
        <v>0</v>
      </c>
      <c r="W68" s="116" cm="1">
        <f t="array" ref="W68">IF($K68=0,0,_xlfn.IFS($K68 = "n",_xlfn.IFNA(INDEX('Inputs - Actual'!$B$8:$V$200, MATCH($A68, 'Inputs - Actual'!$A$8:$A$200, 0), MATCH(W$6, 'Inputs - Actual'!$B$6:$V$6, 0)) - INDEX('Inputs - Allowed'!$B$8:$AY$158, MATCH($A68, 'Inputs - Allowed'!$A$8:$A$158, 0), MATCH(W$6, 'Inputs - Allowed'!$B$6:$AY$6, 0)),0),$K68 = "y",_xlfn.IFNA(INDEX('Inputs - Actual'!$B$8:$V$200, MATCH($A68, 'Inputs - Actual'!$A$8:$A$200, 0), MATCH(W$6, 'Inputs - Actual'!$B$6:$V$6, 0)) -INDEX('Inputs - Allowed'!$B$8:$AY$158, MATCH($A68, 'Inputs - Allowed'!$A$8:$A$158, 0), MATCH(V$6, 'Inputs - Allowed'!$B$6:$AY$6, 0)),0)))</f>
        <v>0</v>
      </c>
      <c r="X68" s="116" cm="1">
        <f t="array" ref="X68">IF($K68=0,0,_xlfn.IFS($K68 = "n",_xlfn.IFNA(INDEX('Inputs - Actual'!$B$8:$V$200, MATCH($A68, 'Inputs - Actual'!$A$8:$A$200, 0), MATCH(X$6, 'Inputs - Actual'!$B$6:$V$6, 0)) - INDEX('Inputs - Allowed'!$B$8:$AY$158, MATCH($A68, 'Inputs - Allowed'!$A$8:$A$158, 0), MATCH(X$6, 'Inputs - Allowed'!$B$6:$AY$6, 0)),0),$K68 = "y",_xlfn.IFNA(INDEX('Inputs - Actual'!$B$8:$V$200, MATCH($A68, 'Inputs - Actual'!$A$8:$A$200, 0), MATCH(X$6, 'Inputs - Actual'!$B$6:$V$6, 0)) -INDEX('Inputs - Allowed'!$B$8:$AY$158, MATCH($A68, 'Inputs - Allowed'!$A$8:$A$158, 0), MATCH(W$6, 'Inputs - Allowed'!$B$6:$AY$6, 0)),0)))</f>
        <v>0</v>
      </c>
      <c r="Y68" s="76"/>
      <c r="Z68" s="76"/>
      <c r="AA68" s="116">
        <f t="shared" si="1"/>
        <v>0</v>
      </c>
      <c r="AB68" s="116">
        <f t="shared" si="25"/>
        <v>0</v>
      </c>
      <c r="AC68" s="116">
        <f t="shared" si="9"/>
        <v>0</v>
      </c>
      <c r="AD68" s="116">
        <f t="shared" si="3"/>
        <v>0</v>
      </c>
      <c r="AE68" s="116">
        <f t="shared" si="10"/>
        <v>0</v>
      </c>
      <c r="AF68" s="116">
        <f t="shared" si="4"/>
        <v>0</v>
      </c>
      <c r="AG68" s="116">
        <f t="shared" si="5"/>
        <v>0</v>
      </c>
      <c r="AH68" s="116">
        <f t="shared" si="6"/>
        <v>0</v>
      </c>
      <c r="AI68" s="116">
        <f t="shared" si="7"/>
        <v>0</v>
      </c>
      <c r="AJ68" s="116">
        <f t="shared" si="8"/>
        <v>0</v>
      </c>
      <c r="AK68" s="116">
        <f t="shared" si="24"/>
        <v>0</v>
      </c>
    </row>
    <row r="69" spans="1:37">
      <c r="A69" s="6"/>
      <c r="B69" s="36"/>
      <c r="C69" s="36"/>
      <c r="D69" s="36"/>
      <c r="E69" s="36">
        <f>_xlfn.IFNA(INDEX('Inputs - Allowed'!$B$8:$AY$158,MATCH($A69,'Inputs - Allowed'!$A$8:$A$158,0),MATCH('TI - Underperformance'!E$6,'Inputs - Allowed'!$B$6:$AY$6,0)),0)</f>
        <v>0</v>
      </c>
      <c r="F69" s="36">
        <f>_xlfn.IFNA(INDEX('Inputs - Allowed'!$B$8:$AY$158,MATCH($A69,'Inputs - Allowed'!$A$8:$A$158,0),MATCH('TI - Underperformance'!F$6,'Inputs - Allowed'!$B$6:$AY$6,0)),0)</f>
        <v>0</v>
      </c>
      <c r="G69" s="36">
        <f>_xlfn.IFNA(INDEX('Inputs - Allowed'!$B$8:$AY$158,MATCH($A69,'Inputs - Allowed'!$A$8:$A$158,0),MATCH('TI - Underperformance'!G$6,'Inputs - Allowed'!$B$6:$AY$6,0)),0)</f>
        <v>0</v>
      </c>
      <c r="H69" s="36">
        <f>_xlfn.IFNA(INDEX('Inputs - Allowed'!$B$8:$AY$158,MATCH($A69,'Inputs - Allowed'!$A$8:$A$158,0),MATCH('TI - Underperformance'!H$6,'Inputs - Allowed'!$B$6:$AY$6,0)),0)</f>
        <v>0</v>
      </c>
      <c r="I69" s="36">
        <f>_xlfn.IFNA(INDEX('Inputs - Allowed'!$B$8:$AY$158,MATCH($A69,'Inputs - Allowed'!$A$8:$A$158,0),MATCH('TI - Underperformance'!I$6,'Inputs - Allowed'!$B$6:$AY$6,0)),0)</f>
        <v>0</v>
      </c>
      <c r="J69" s="36">
        <f>_xlfn.IFNA(INDEX('Inputs - Allowed'!$B$8:$AY$158,MATCH($A69,'Inputs - Allowed'!$A$8:$A$158,0),MATCH('TI - Underperformance'!J$6,'Inputs - Allowed'!$B$6:$AY$6,0)),0)</f>
        <v>0</v>
      </c>
      <c r="K69" s="36">
        <f>_xlfn.IFNA(INDEX('Inputs - Allowed'!$B$8:$AY$158,MATCH($A69,'Inputs - Allowed'!$A$8:$A$158,0),MATCH('TI - Underperformance'!K$6,'Inputs - Allowed'!$B$6:$AY$6,0)),0)</f>
        <v>0</v>
      </c>
      <c r="L69" s="36">
        <f>_xlfn.IFNA(INDEX('Inputs - Allowed'!$B$8:$AY$158,MATCH($A69,'Inputs - Allowed'!$A$8:$A$158,0),MATCH('TI - Underperformance'!L$6,'Inputs - Allowed'!$B$6:$AY$6,0)),0)</f>
        <v>0</v>
      </c>
      <c r="M69" s="76"/>
      <c r="N69" s="76"/>
      <c r="O69" s="116" cm="1">
        <f t="array" ref="O69">IF($K69=0,0,_xlfn.IFS($K69 = "n",_xlfn.IFNA(INDEX('Inputs - Actual'!$B$8:$V$200, MATCH($A69, 'Inputs - Actual'!$A$8:$A$200, 0), MATCH(O$6, 'Inputs - Actual'!$B$6:$V$6, 0)) - INDEX('Inputs - Allowed'!$B$8:$AY$158, MATCH($A69, 'Inputs - Allowed'!$A$8:$A$158, 0), MATCH(O$6, 'Inputs - Allowed'!$B$6:$AY$6, 0)),0),$K69 = "y",_xlfn.IFNA(INDEX('Inputs - Actual'!$B$8:$V$200, MATCH($A69, 'Inputs - Actual'!$A$8:$A$200, 0), MATCH(O$6, 'Inputs - Actual'!$B$6:$V$6, 0)) -INDEX('Inputs - Allowed'!$B$8:$AY$158, MATCH($A69, 'Inputs - Allowed'!$A$8:$A$158, 0), MATCH(N$6, 'Inputs - Allowed'!$B$6:$AY$6, 0)),0)))</f>
        <v>0</v>
      </c>
      <c r="P69" s="116" cm="1">
        <f t="array" ref="P69">IF($K69=0,0,_xlfn.IFS($K69 = "n",_xlfn.IFNA(INDEX('Inputs - Actual'!$B$8:$V$200, MATCH($A69, 'Inputs - Actual'!$A$8:$A$200, 0), MATCH(P$6, 'Inputs - Actual'!$B$6:$V$6, 0)) - INDEX('Inputs - Allowed'!$B$8:$AY$158, MATCH($A69, 'Inputs - Allowed'!$A$8:$A$158, 0), MATCH(P$6, 'Inputs - Allowed'!$B$6:$AY$6, 0)),0),$K69 = "y",_xlfn.IFNA(INDEX('Inputs - Actual'!$B$8:$V$200, MATCH($A69, 'Inputs - Actual'!$A$8:$A$200, 0), MATCH(P$6, 'Inputs - Actual'!$B$6:$V$6, 0)) -INDEX('Inputs - Allowed'!$B$8:$AY$158, MATCH($A69, 'Inputs - Allowed'!$A$8:$A$158, 0), MATCH(O$6, 'Inputs - Allowed'!$B$6:$AY$6, 0)),0)))</f>
        <v>0</v>
      </c>
      <c r="Q69" s="116" cm="1">
        <f t="array" ref="Q69">IF($K69=0,0,_xlfn.IFS($K69 = "n",_xlfn.IFNA(INDEX('Inputs - Actual'!$B$8:$V$200, MATCH($A69, 'Inputs - Actual'!$A$8:$A$200, 0), MATCH(Q$6, 'Inputs - Actual'!$B$6:$V$6, 0)) - INDEX('Inputs - Allowed'!$B$8:$AY$158, MATCH($A69, 'Inputs - Allowed'!$A$8:$A$158, 0), MATCH(Q$6, 'Inputs - Allowed'!$B$6:$AY$6, 0)),0),$K69 = "y",_xlfn.IFNA(INDEX('Inputs - Actual'!$B$8:$V$200, MATCH($A69, 'Inputs - Actual'!$A$8:$A$200, 0), MATCH(Q$6, 'Inputs - Actual'!$B$6:$V$6, 0)) -INDEX('Inputs - Allowed'!$B$8:$AY$158, MATCH($A69, 'Inputs - Allowed'!$A$8:$A$158, 0), MATCH(P$6, 'Inputs - Allowed'!$B$6:$AY$6, 0)),0)))</f>
        <v>0</v>
      </c>
      <c r="R69" s="116" cm="1">
        <f t="array" ref="R69">IF($K69=0,0,_xlfn.IFS($K69 = "n",_xlfn.IFNA(INDEX('Inputs - Actual'!$B$8:$V$200, MATCH($A69, 'Inputs - Actual'!$A$8:$A$200, 0), MATCH(R$6, 'Inputs - Actual'!$B$6:$V$6, 0)) - INDEX('Inputs - Allowed'!$B$8:$AY$158, MATCH($A69, 'Inputs - Allowed'!$A$8:$A$158, 0), MATCH(R$6, 'Inputs - Allowed'!$B$6:$AY$6, 0)),0),$K69 = "y",_xlfn.IFNA(INDEX('Inputs - Actual'!$B$8:$V$200, MATCH($A69, 'Inputs - Actual'!$A$8:$A$200, 0), MATCH(R$6, 'Inputs - Actual'!$B$6:$V$6, 0)) -INDEX('Inputs - Allowed'!$B$8:$AY$158, MATCH($A69, 'Inputs - Allowed'!$A$8:$A$158, 0), MATCH(Q$6, 'Inputs - Allowed'!$B$6:$AY$6, 0)),0)))</f>
        <v>0</v>
      </c>
      <c r="S69" s="116" cm="1">
        <f t="array" ref="S69">IF($K69=0,0,_xlfn.IFS($K69 = "n",_xlfn.IFNA(INDEX('Inputs - Actual'!$B$8:$V$200, MATCH($A69, 'Inputs - Actual'!$A$8:$A$200, 0), MATCH(S$6, 'Inputs - Actual'!$B$6:$V$6, 0)) - INDEX('Inputs - Allowed'!$B$8:$AY$158, MATCH($A69, 'Inputs - Allowed'!$A$8:$A$158, 0), MATCH(S$6, 'Inputs - Allowed'!$B$6:$AY$6, 0)),0),$K69 = "y",_xlfn.IFNA(INDEX('Inputs - Actual'!$B$8:$V$200, MATCH($A69, 'Inputs - Actual'!$A$8:$A$200, 0), MATCH(S$6, 'Inputs - Actual'!$B$6:$V$6, 0)) -INDEX('Inputs - Allowed'!$B$8:$AY$158, MATCH($A69, 'Inputs - Allowed'!$A$8:$A$158, 0), MATCH(R$6, 'Inputs - Allowed'!$B$6:$AY$6, 0)),0)))</f>
        <v>0</v>
      </c>
      <c r="T69" s="116" cm="1">
        <f t="array" ref="T69">IF($K69=0,0,_xlfn.IFS($K69 = "n",_xlfn.IFNA(INDEX('Inputs - Actual'!$B$8:$V$200, MATCH($A69, 'Inputs - Actual'!$A$8:$A$200, 0), MATCH(T$6, 'Inputs - Actual'!$B$6:$V$6, 0)) - INDEX('Inputs - Allowed'!$B$8:$AY$158, MATCH($A69, 'Inputs - Allowed'!$A$8:$A$158, 0), MATCH(T$6, 'Inputs - Allowed'!$B$6:$AY$6, 0)),0),$K69 = "y",_xlfn.IFNA(INDEX('Inputs - Actual'!$B$8:$V$200, MATCH($A69, 'Inputs - Actual'!$A$8:$A$200, 0), MATCH(T$6, 'Inputs - Actual'!$B$6:$V$6, 0)) -INDEX('Inputs - Allowed'!$B$8:$AY$158, MATCH($A69, 'Inputs - Allowed'!$A$8:$A$158, 0), MATCH(S$6, 'Inputs - Allowed'!$B$6:$AY$6, 0)),0)))</f>
        <v>0</v>
      </c>
      <c r="U69" s="116" cm="1">
        <f t="array" ref="U69">IF($K69=0,0,_xlfn.IFS($K69 = "n",_xlfn.IFNA(INDEX('Inputs - Actual'!$B$8:$V$200, MATCH($A69, 'Inputs - Actual'!$A$8:$A$200, 0), MATCH(U$6, 'Inputs - Actual'!$B$6:$V$6, 0)) - INDEX('Inputs - Allowed'!$B$8:$AY$158, MATCH($A69, 'Inputs - Allowed'!$A$8:$A$158, 0), MATCH(U$6, 'Inputs - Allowed'!$B$6:$AY$6, 0)),0),$K69 = "y",_xlfn.IFNA(INDEX('Inputs - Actual'!$B$8:$V$200, MATCH($A69, 'Inputs - Actual'!$A$8:$A$200, 0), MATCH(U$6, 'Inputs - Actual'!$B$6:$V$6, 0)) -INDEX('Inputs - Allowed'!$B$8:$AY$158, MATCH($A69, 'Inputs - Allowed'!$A$8:$A$158, 0), MATCH(T$6, 'Inputs - Allowed'!$B$6:$AY$6, 0)),0)))</f>
        <v>0</v>
      </c>
      <c r="V69" s="116" cm="1">
        <f t="array" ref="V69">IF($K69=0,0,_xlfn.IFS($K69 = "n",_xlfn.IFNA(INDEX('Inputs - Actual'!$B$8:$V$200, MATCH($A69, 'Inputs - Actual'!$A$8:$A$200, 0), MATCH(V$6, 'Inputs - Actual'!$B$6:$V$6, 0)) - INDEX('Inputs - Allowed'!$B$8:$AY$158, MATCH($A69, 'Inputs - Allowed'!$A$8:$A$158, 0), MATCH(V$6, 'Inputs - Allowed'!$B$6:$AY$6, 0)),0),$K69 = "y",_xlfn.IFNA(INDEX('Inputs - Actual'!$B$8:$V$200, MATCH($A69, 'Inputs - Actual'!$A$8:$A$200, 0), MATCH(V$6, 'Inputs - Actual'!$B$6:$V$6, 0)) -INDEX('Inputs - Allowed'!$B$8:$AY$158, MATCH($A69, 'Inputs - Allowed'!$A$8:$A$158, 0), MATCH(U$6, 'Inputs - Allowed'!$B$6:$AY$6, 0)),0)))</f>
        <v>0</v>
      </c>
      <c r="W69" s="116" cm="1">
        <f t="array" ref="W69">IF($K69=0,0,_xlfn.IFS($K69 = "n",_xlfn.IFNA(INDEX('Inputs - Actual'!$B$8:$V$200, MATCH($A69, 'Inputs - Actual'!$A$8:$A$200, 0), MATCH(W$6, 'Inputs - Actual'!$B$6:$V$6, 0)) - INDEX('Inputs - Allowed'!$B$8:$AY$158, MATCH($A69, 'Inputs - Allowed'!$A$8:$A$158, 0), MATCH(W$6, 'Inputs - Allowed'!$B$6:$AY$6, 0)),0),$K69 = "y",_xlfn.IFNA(INDEX('Inputs - Actual'!$B$8:$V$200, MATCH($A69, 'Inputs - Actual'!$A$8:$A$200, 0), MATCH(W$6, 'Inputs - Actual'!$B$6:$V$6, 0)) -INDEX('Inputs - Allowed'!$B$8:$AY$158, MATCH($A69, 'Inputs - Allowed'!$A$8:$A$158, 0), MATCH(V$6, 'Inputs - Allowed'!$B$6:$AY$6, 0)),0)))</f>
        <v>0</v>
      </c>
      <c r="X69" s="116" cm="1">
        <f t="array" ref="X69">IF($K69=0,0,_xlfn.IFS($K69 = "n",_xlfn.IFNA(INDEX('Inputs - Actual'!$B$8:$V$200, MATCH($A69, 'Inputs - Actual'!$A$8:$A$200, 0), MATCH(X$6, 'Inputs - Actual'!$B$6:$V$6, 0)) - INDEX('Inputs - Allowed'!$B$8:$AY$158, MATCH($A69, 'Inputs - Allowed'!$A$8:$A$158, 0), MATCH(X$6, 'Inputs - Allowed'!$B$6:$AY$6, 0)),0),$K69 = "y",_xlfn.IFNA(INDEX('Inputs - Actual'!$B$8:$V$200, MATCH($A69, 'Inputs - Actual'!$A$8:$A$200, 0), MATCH(X$6, 'Inputs - Actual'!$B$6:$V$6, 0)) -INDEX('Inputs - Allowed'!$B$8:$AY$158, MATCH($A69, 'Inputs - Allowed'!$A$8:$A$158, 0), MATCH(W$6, 'Inputs - Allowed'!$B$6:$AY$6, 0)),0)))</f>
        <v>0</v>
      </c>
      <c r="Y69" s="76"/>
      <c r="Z69" s="76"/>
      <c r="AA69" s="116">
        <f t="shared" si="1"/>
        <v>0</v>
      </c>
      <c r="AB69" s="116">
        <f t="shared" si="25"/>
        <v>0</v>
      </c>
      <c r="AC69" s="116">
        <f t="shared" si="9"/>
        <v>0</v>
      </c>
      <c r="AD69" s="116">
        <f t="shared" si="3"/>
        <v>0</v>
      </c>
      <c r="AE69" s="116">
        <f t="shared" si="10"/>
        <v>0</v>
      </c>
      <c r="AF69" s="116">
        <f t="shared" si="4"/>
        <v>0</v>
      </c>
      <c r="AG69" s="116">
        <f t="shared" si="5"/>
        <v>0</v>
      </c>
      <c r="AH69" s="116">
        <f t="shared" si="6"/>
        <v>0</v>
      </c>
      <c r="AI69" s="116">
        <f t="shared" si="7"/>
        <v>0</v>
      </c>
      <c r="AJ69" s="116">
        <f t="shared" si="8"/>
        <v>0</v>
      </c>
      <c r="AK69" s="116">
        <f t="shared" si="24"/>
        <v>0</v>
      </c>
    </row>
    <row r="70" spans="1:37">
      <c r="A70" s="6"/>
      <c r="B70" s="36"/>
      <c r="C70" s="36"/>
      <c r="D70" s="36"/>
      <c r="E70" s="36">
        <f>_xlfn.IFNA(INDEX('Inputs - Allowed'!$B$8:$AY$158,MATCH($A70,'Inputs - Allowed'!$A$8:$A$158,0),MATCH('TI - Underperformance'!E$6,'Inputs - Allowed'!$B$6:$AY$6,0)),0)</f>
        <v>0</v>
      </c>
      <c r="F70" s="36">
        <f>_xlfn.IFNA(INDEX('Inputs - Allowed'!$B$8:$AY$158,MATCH($A70,'Inputs - Allowed'!$A$8:$A$158,0),MATCH('TI - Underperformance'!F$6,'Inputs - Allowed'!$B$6:$AY$6,0)),0)</f>
        <v>0</v>
      </c>
      <c r="G70" s="36">
        <f>_xlfn.IFNA(INDEX('Inputs - Allowed'!$B$8:$AY$158,MATCH($A70,'Inputs - Allowed'!$A$8:$A$158,0),MATCH('TI - Underperformance'!G$6,'Inputs - Allowed'!$B$6:$AY$6,0)),0)</f>
        <v>0</v>
      </c>
      <c r="H70" s="36">
        <f>_xlfn.IFNA(INDEX('Inputs - Allowed'!$B$8:$AY$158,MATCH($A70,'Inputs - Allowed'!$A$8:$A$158,0),MATCH('TI - Underperformance'!H$6,'Inputs - Allowed'!$B$6:$AY$6,0)),0)</f>
        <v>0</v>
      </c>
      <c r="I70" s="36">
        <f>_xlfn.IFNA(INDEX('Inputs - Allowed'!$B$8:$AY$158,MATCH($A70,'Inputs - Allowed'!$A$8:$A$158,0),MATCH('TI - Underperformance'!I$6,'Inputs - Allowed'!$B$6:$AY$6,0)),0)</f>
        <v>0</v>
      </c>
      <c r="J70" s="36">
        <f>_xlfn.IFNA(INDEX('Inputs - Allowed'!$B$8:$AY$158,MATCH($A70,'Inputs - Allowed'!$A$8:$A$158,0),MATCH('TI - Underperformance'!J$6,'Inputs - Allowed'!$B$6:$AY$6,0)),0)</f>
        <v>0</v>
      </c>
      <c r="K70" s="36">
        <f>_xlfn.IFNA(INDEX('Inputs - Allowed'!$B$8:$AY$158,MATCH($A70,'Inputs - Allowed'!$A$8:$A$158,0),MATCH('TI - Underperformance'!K$6,'Inputs - Allowed'!$B$6:$AY$6,0)),0)</f>
        <v>0</v>
      </c>
      <c r="L70" s="36">
        <f>_xlfn.IFNA(INDEX('Inputs - Allowed'!$B$8:$AY$158,MATCH($A70,'Inputs - Allowed'!$A$8:$A$158,0),MATCH('TI - Underperformance'!L$6,'Inputs - Allowed'!$B$6:$AY$6,0)),0)</f>
        <v>0</v>
      </c>
      <c r="M70" s="76"/>
      <c r="N70" s="76"/>
      <c r="O70" s="116" cm="1">
        <f t="array" ref="O70">IF($K70=0,0,_xlfn.IFS($K70 = "n",_xlfn.IFNA(INDEX('Inputs - Actual'!$B$8:$V$200, MATCH($A70, 'Inputs - Actual'!$A$8:$A$200, 0), MATCH(O$6, 'Inputs - Actual'!$B$6:$V$6, 0)) - INDEX('Inputs - Allowed'!$B$8:$AY$158, MATCH($A70, 'Inputs - Allowed'!$A$8:$A$158, 0), MATCH(O$6, 'Inputs - Allowed'!$B$6:$AY$6, 0)),0),$K70 = "y",_xlfn.IFNA(INDEX('Inputs - Actual'!$B$8:$V$200, MATCH($A70, 'Inputs - Actual'!$A$8:$A$200, 0), MATCH(O$6, 'Inputs - Actual'!$B$6:$V$6, 0)) -INDEX('Inputs - Allowed'!$B$8:$AY$158, MATCH($A70, 'Inputs - Allowed'!$A$8:$A$158, 0), MATCH(N$6, 'Inputs - Allowed'!$B$6:$AY$6, 0)),0)))</f>
        <v>0</v>
      </c>
      <c r="P70" s="116" cm="1">
        <f t="array" ref="P70">IF($K70=0,0,_xlfn.IFS($K70 = "n",_xlfn.IFNA(INDEX('Inputs - Actual'!$B$8:$V$200, MATCH($A70, 'Inputs - Actual'!$A$8:$A$200, 0), MATCH(P$6, 'Inputs - Actual'!$B$6:$V$6, 0)) - INDEX('Inputs - Allowed'!$B$8:$AY$158, MATCH($A70, 'Inputs - Allowed'!$A$8:$A$158, 0), MATCH(P$6, 'Inputs - Allowed'!$B$6:$AY$6, 0)),0),$K70 = "y",_xlfn.IFNA(INDEX('Inputs - Actual'!$B$8:$V$200, MATCH($A70, 'Inputs - Actual'!$A$8:$A$200, 0), MATCH(P$6, 'Inputs - Actual'!$B$6:$V$6, 0)) -INDEX('Inputs - Allowed'!$B$8:$AY$158, MATCH($A70, 'Inputs - Allowed'!$A$8:$A$158, 0), MATCH(O$6, 'Inputs - Allowed'!$B$6:$AY$6, 0)),0)))</f>
        <v>0</v>
      </c>
      <c r="Q70" s="116" cm="1">
        <f t="array" ref="Q70">IF($K70=0,0,_xlfn.IFS($K70 = "n",_xlfn.IFNA(INDEX('Inputs - Actual'!$B$8:$V$200, MATCH($A70, 'Inputs - Actual'!$A$8:$A$200, 0), MATCH(Q$6, 'Inputs - Actual'!$B$6:$V$6, 0)) - INDEX('Inputs - Allowed'!$B$8:$AY$158, MATCH($A70, 'Inputs - Allowed'!$A$8:$A$158, 0), MATCH(Q$6, 'Inputs - Allowed'!$B$6:$AY$6, 0)),0),$K70 = "y",_xlfn.IFNA(INDEX('Inputs - Actual'!$B$8:$V$200, MATCH($A70, 'Inputs - Actual'!$A$8:$A$200, 0), MATCH(Q$6, 'Inputs - Actual'!$B$6:$V$6, 0)) -INDEX('Inputs - Allowed'!$B$8:$AY$158, MATCH($A70, 'Inputs - Allowed'!$A$8:$A$158, 0), MATCH(P$6, 'Inputs - Allowed'!$B$6:$AY$6, 0)),0)))</f>
        <v>0</v>
      </c>
      <c r="R70" s="116" cm="1">
        <f t="array" ref="R70">IF($K70=0,0,_xlfn.IFS($K70 = "n",_xlfn.IFNA(INDEX('Inputs - Actual'!$B$8:$V$200, MATCH($A70, 'Inputs - Actual'!$A$8:$A$200, 0), MATCH(R$6, 'Inputs - Actual'!$B$6:$V$6, 0)) - INDEX('Inputs - Allowed'!$B$8:$AY$158, MATCH($A70, 'Inputs - Allowed'!$A$8:$A$158, 0), MATCH(R$6, 'Inputs - Allowed'!$B$6:$AY$6, 0)),0),$K70 = "y",_xlfn.IFNA(INDEX('Inputs - Actual'!$B$8:$V$200, MATCH($A70, 'Inputs - Actual'!$A$8:$A$200, 0), MATCH(R$6, 'Inputs - Actual'!$B$6:$V$6, 0)) -INDEX('Inputs - Allowed'!$B$8:$AY$158, MATCH($A70, 'Inputs - Allowed'!$A$8:$A$158, 0), MATCH(Q$6, 'Inputs - Allowed'!$B$6:$AY$6, 0)),0)))</f>
        <v>0</v>
      </c>
      <c r="S70" s="116" cm="1">
        <f t="array" ref="S70">IF($K70=0,0,_xlfn.IFS($K70 = "n",_xlfn.IFNA(INDEX('Inputs - Actual'!$B$8:$V$200, MATCH($A70, 'Inputs - Actual'!$A$8:$A$200, 0), MATCH(S$6, 'Inputs - Actual'!$B$6:$V$6, 0)) - INDEX('Inputs - Allowed'!$B$8:$AY$158, MATCH($A70, 'Inputs - Allowed'!$A$8:$A$158, 0), MATCH(S$6, 'Inputs - Allowed'!$B$6:$AY$6, 0)),0),$K70 = "y",_xlfn.IFNA(INDEX('Inputs - Actual'!$B$8:$V$200, MATCH($A70, 'Inputs - Actual'!$A$8:$A$200, 0), MATCH(S$6, 'Inputs - Actual'!$B$6:$V$6, 0)) -INDEX('Inputs - Allowed'!$B$8:$AY$158, MATCH($A70, 'Inputs - Allowed'!$A$8:$A$158, 0), MATCH(R$6, 'Inputs - Allowed'!$B$6:$AY$6, 0)),0)))</f>
        <v>0</v>
      </c>
      <c r="T70" s="116" cm="1">
        <f t="array" ref="T70">IF($K70=0,0,_xlfn.IFS($K70 = "n",_xlfn.IFNA(INDEX('Inputs - Actual'!$B$8:$V$200, MATCH($A70, 'Inputs - Actual'!$A$8:$A$200, 0), MATCH(T$6, 'Inputs - Actual'!$B$6:$V$6, 0)) - INDEX('Inputs - Allowed'!$B$8:$AY$158, MATCH($A70, 'Inputs - Allowed'!$A$8:$A$158, 0), MATCH(T$6, 'Inputs - Allowed'!$B$6:$AY$6, 0)),0),$K70 = "y",_xlfn.IFNA(INDEX('Inputs - Actual'!$B$8:$V$200, MATCH($A70, 'Inputs - Actual'!$A$8:$A$200, 0), MATCH(T$6, 'Inputs - Actual'!$B$6:$V$6, 0)) -INDEX('Inputs - Allowed'!$B$8:$AY$158, MATCH($A70, 'Inputs - Allowed'!$A$8:$A$158, 0), MATCH(S$6, 'Inputs - Allowed'!$B$6:$AY$6, 0)),0)))</f>
        <v>0</v>
      </c>
      <c r="U70" s="116" cm="1">
        <f t="array" ref="U70">IF($K70=0,0,_xlfn.IFS($K70 = "n",_xlfn.IFNA(INDEX('Inputs - Actual'!$B$8:$V$200, MATCH($A70, 'Inputs - Actual'!$A$8:$A$200, 0), MATCH(U$6, 'Inputs - Actual'!$B$6:$V$6, 0)) - INDEX('Inputs - Allowed'!$B$8:$AY$158, MATCH($A70, 'Inputs - Allowed'!$A$8:$A$158, 0), MATCH(U$6, 'Inputs - Allowed'!$B$6:$AY$6, 0)),0),$K70 = "y",_xlfn.IFNA(INDEX('Inputs - Actual'!$B$8:$V$200, MATCH($A70, 'Inputs - Actual'!$A$8:$A$200, 0), MATCH(U$6, 'Inputs - Actual'!$B$6:$V$6, 0)) -INDEX('Inputs - Allowed'!$B$8:$AY$158, MATCH($A70, 'Inputs - Allowed'!$A$8:$A$158, 0), MATCH(T$6, 'Inputs - Allowed'!$B$6:$AY$6, 0)),0)))</f>
        <v>0</v>
      </c>
      <c r="V70" s="116" cm="1">
        <f t="array" ref="V70">IF($K70=0,0,_xlfn.IFS($K70 = "n",_xlfn.IFNA(INDEX('Inputs - Actual'!$B$8:$V$200, MATCH($A70, 'Inputs - Actual'!$A$8:$A$200, 0), MATCH(V$6, 'Inputs - Actual'!$B$6:$V$6, 0)) - INDEX('Inputs - Allowed'!$B$8:$AY$158, MATCH($A70, 'Inputs - Allowed'!$A$8:$A$158, 0), MATCH(V$6, 'Inputs - Allowed'!$B$6:$AY$6, 0)),0),$K70 = "y",_xlfn.IFNA(INDEX('Inputs - Actual'!$B$8:$V$200, MATCH($A70, 'Inputs - Actual'!$A$8:$A$200, 0), MATCH(V$6, 'Inputs - Actual'!$B$6:$V$6, 0)) -INDEX('Inputs - Allowed'!$B$8:$AY$158, MATCH($A70, 'Inputs - Allowed'!$A$8:$A$158, 0), MATCH(U$6, 'Inputs - Allowed'!$B$6:$AY$6, 0)),0)))</f>
        <v>0</v>
      </c>
      <c r="W70" s="116" cm="1">
        <f t="array" ref="W70">IF($K70=0,0,_xlfn.IFS($K70 = "n",_xlfn.IFNA(INDEX('Inputs - Actual'!$B$8:$V$200, MATCH($A70, 'Inputs - Actual'!$A$8:$A$200, 0), MATCH(W$6, 'Inputs - Actual'!$B$6:$V$6, 0)) - INDEX('Inputs - Allowed'!$B$8:$AY$158, MATCH($A70, 'Inputs - Allowed'!$A$8:$A$158, 0), MATCH(W$6, 'Inputs - Allowed'!$B$6:$AY$6, 0)),0),$K70 = "y",_xlfn.IFNA(INDEX('Inputs - Actual'!$B$8:$V$200, MATCH($A70, 'Inputs - Actual'!$A$8:$A$200, 0), MATCH(W$6, 'Inputs - Actual'!$B$6:$V$6, 0)) -INDEX('Inputs - Allowed'!$B$8:$AY$158, MATCH($A70, 'Inputs - Allowed'!$A$8:$A$158, 0), MATCH(V$6, 'Inputs - Allowed'!$B$6:$AY$6, 0)),0)))</f>
        <v>0</v>
      </c>
      <c r="X70" s="116" cm="1">
        <f t="array" ref="X70">IF($K70=0,0,_xlfn.IFS($K70 = "n",_xlfn.IFNA(INDEX('Inputs - Actual'!$B$8:$V$200, MATCH($A70, 'Inputs - Actual'!$A$8:$A$200, 0), MATCH(X$6, 'Inputs - Actual'!$B$6:$V$6, 0)) - INDEX('Inputs - Allowed'!$B$8:$AY$158, MATCH($A70, 'Inputs - Allowed'!$A$8:$A$158, 0), MATCH(X$6, 'Inputs - Allowed'!$B$6:$AY$6, 0)),0),$K70 = "y",_xlfn.IFNA(INDEX('Inputs - Actual'!$B$8:$V$200, MATCH($A70, 'Inputs - Actual'!$A$8:$A$200, 0), MATCH(X$6, 'Inputs - Actual'!$B$6:$V$6, 0)) -INDEX('Inputs - Allowed'!$B$8:$AY$158, MATCH($A70, 'Inputs - Allowed'!$A$8:$A$158, 0), MATCH(W$6, 'Inputs - Allowed'!$B$6:$AY$6, 0)),0)))</f>
        <v>0</v>
      </c>
      <c r="Y70" s="76"/>
      <c r="Z70" s="76"/>
      <c r="AA70" s="116">
        <f t="shared" si="1"/>
        <v>0</v>
      </c>
      <c r="AB70" s="116">
        <f t="shared" si="25"/>
        <v>0</v>
      </c>
      <c r="AC70" s="116">
        <f t="shared" si="9"/>
        <v>0</v>
      </c>
      <c r="AD70" s="116">
        <f t="shared" si="3"/>
        <v>0</v>
      </c>
      <c r="AE70" s="116">
        <f t="shared" si="10"/>
        <v>0</v>
      </c>
      <c r="AF70" s="116">
        <f t="shared" si="4"/>
        <v>0</v>
      </c>
      <c r="AG70" s="116">
        <f t="shared" si="5"/>
        <v>0</v>
      </c>
      <c r="AH70" s="116">
        <f t="shared" si="6"/>
        <v>0</v>
      </c>
      <c r="AI70" s="116">
        <f t="shared" si="7"/>
        <v>0</v>
      </c>
      <c r="AJ70" s="116">
        <f t="shared" si="8"/>
        <v>0</v>
      </c>
      <c r="AK70" s="116">
        <f t="shared" si="24"/>
        <v>0</v>
      </c>
    </row>
    <row r="71" spans="1:37">
      <c r="A71" s="6"/>
      <c r="B71" s="36"/>
      <c r="C71" s="36"/>
      <c r="D71" s="36"/>
      <c r="E71" s="36">
        <f>_xlfn.IFNA(INDEX('Inputs - Allowed'!$B$8:$AY$158,MATCH($A71,'Inputs - Allowed'!$A$8:$A$158,0),MATCH('TI - Underperformance'!E$6,'Inputs - Allowed'!$B$6:$AY$6,0)),0)</f>
        <v>0</v>
      </c>
      <c r="F71" s="36">
        <f>_xlfn.IFNA(INDEX('Inputs - Allowed'!$B$8:$AY$158,MATCH($A71,'Inputs - Allowed'!$A$8:$A$158,0),MATCH('TI - Underperformance'!F$6,'Inputs - Allowed'!$B$6:$AY$6,0)),0)</f>
        <v>0</v>
      </c>
      <c r="G71" s="36">
        <f>_xlfn.IFNA(INDEX('Inputs - Allowed'!$B$8:$AY$158,MATCH($A71,'Inputs - Allowed'!$A$8:$A$158,0),MATCH('TI - Underperformance'!G$6,'Inputs - Allowed'!$B$6:$AY$6,0)),0)</f>
        <v>0</v>
      </c>
      <c r="H71" s="36">
        <f>_xlfn.IFNA(INDEX('Inputs - Allowed'!$B$8:$AY$158,MATCH($A71,'Inputs - Allowed'!$A$8:$A$158,0),MATCH('TI - Underperformance'!H$6,'Inputs - Allowed'!$B$6:$AY$6,0)),0)</f>
        <v>0</v>
      </c>
      <c r="I71" s="36">
        <f>_xlfn.IFNA(INDEX('Inputs - Allowed'!$B$8:$AY$158,MATCH($A71,'Inputs - Allowed'!$A$8:$A$158,0),MATCH('TI - Underperformance'!I$6,'Inputs - Allowed'!$B$6:$AY$6,0)),0)</f>
        <v>0</v>
      </c>
      <c r="J71" s="36">
        <f>_xlfn.IFNA(INDEX('Inputs - Allowed'!$B$8:$AY$158,MATCH($A71,'Inputs - Allowed'!$A$8:$A$158,0),MATCH('TI - Underperformance'!J$6,'Inputs - Allowed'!$B$6:$AY$6,0)),0)</f>
        <v>0</v>
      </c>
      <c r="K71" s="36">
        <f>_xlfn.IFNA(INDEX('Inputs - Allowed'!$B$8:$AY$158,MATCH($A71,'Inputs - Allowed'!$A$8:$A$158,0),MATCH('TI - Underperformance'!K$6,'Inputs - Allowed'!$B$6:$AY$6,0)),0)</f>
        <v>0</v>
      </c>
      <c r="L71" s="36">
        <f>_xlfn.IFNA(INDEX('Inputs - Allowed'!$B$8:$AY$158,MATCH($A71,'Inputs - Allowed'!$A$8:$A$158,0),MATCH('TI - Underperformance'!L$6,'Inputs - Allowed'!$B$6:$AY$6,0)),0)</f>
        <v>0</v>
      </c>
      <c r="M71" s="76"/>
      <c r="N71" s="76"/>
      <c r="O71" s="116" cm="1">
        <f t="array" ref="O71">IF($K71=0,0,_xlfn.IFS($K71 = "n",_xlfn.IFNA(INDEX('Inputs - Actual'!$B$8:$V$200, MATCH($A71, 'Inputs - Actual'!$A$8:$A$200, 0), MATCH(O$6, 'Inputs - Actual'!$B$6:$V$6, 0)) - INDEX('Inputs - Allowed'!$B$8:$AY$158, MATCH($A71, 'Inputs - Allowed'!$A$8:$A$158, 0), MATCH(O$6, 'Inputs - Allowed'!$B$6:$AY$6, 0)),0),$K71 = "y",_xlfn.IFNA(INDEX('Inputs - Actual'!$B$8:$V$200, MATCH($A71, 'Inputs - Actual'!$A$8:$A$200, 0), MATCH(O$6, 'Inputs - Actual'!$B$6:$V$6, 0)) -INDEX('Inputs - Allowed'!$B$8:$AY$158, MATCH($A71, 'Inputs - Allowed'!$A$8:$A$158, 0), MATCH(N$6, 'Inputs - Allowed'!$B$6:$AY$6, 0)),0)))</f>
        <v>0</v>
      </c>
      <c r="P71" s="116" cm="1">
        <f t="array" ref="P71">IF($K71=0,0,_xlfn.IFS($K71 = "n",_xlfn.IFNA(INDEX('Inputs - Actual'!$B$8:$V$200, MATCH($A71, 'Inputs - Actual'!$A$8:$A$200, 0), MATCH(P$6, 'Inputs - Actual'!$B$6:$V$6, 0)) - INDEX('Inputs - Allowed'!$B$8:$AY$158, MATCH($A71, 'Inputs - Allowed'!$A$8:$A$158, 0), MATCH(P$6, 'Inputs - Allowed'!$B$6:$AY$6, 0)),0),$K71 = "y",_xlfn.IFNA(INDEX('Inputs - Actual'!$B$8:$V$200, MATCH($A71, 'Inputs - Actual'!$A$8:$A$200, 0), MATCH(P$6, 'Inputs - Actual'!$B$6:$V$6, 0)) -INDEX('Inputs - Allowed'!$B$8:$AY$158, MATCH($A71, 'Inputs - Allowed'!$A$8:$A$158, 0), MATCH(O$6, 'Inputs - Allowed'!$B$6:$AY$6, 0)),0)))</f>
        <v>0</v>
      </c>
      <c r="Q71" s="116" cm="1">
        <f t="array" ref="Q71">IF($K71=0,0,_xlfn.IFS($K71 = "n",_xlfn.IFNA(INDEX('Inputs - Actual'!$B$8:$V$200, MATCH($A71, 'Inputs - Actual'!$A$8:$A$200, 0), MATCH(Q$6, 'Inputs - Actual'!$B$6:$V$6, 0)) - INDEX('Inputs - Allowed'!$B$8:$AY$158, MATCH($A71, 'Inputs - Allowed'!$A$8:$A$158, 0), MATCH(Q$6, 'Inputs - Allowed'!$B$6:$AY$6, 0)),0),$K71 = "y",_xlfn.IFNA(INDEX('Inputs - Actual'!$B$8:$V$200, MATCH($A71, 'Inputs - Actual'!$A$8:$A$200, 0), MATCH(Q$6, 'Inputs - Actual'!$B$6:$V$6, 0)) -INDEX('Inputs - Allowed'!$B$8:$AY$158, MATCH($A71, 'Inputs - Allowed'!$A$8:$A$158, 0), MATCH(P$6, 'Inputs - Allowed'!$B$6:$AY$6, 0)),0)))</f>
        <v>0</v>
      </c>
      <c r="R71" s="116" cm="1">
        <f t="array" ref="R71">IF($K71=0,0,_xlfn.IFS($K71 = "n",_xlfn.IFNA(INDEX('Inputs - Actual'!$B$8:$V$200, MATCH($A71, 'Inputs - Actual'!$A$8:$A$200, 0), MATCH(R$6, 'Inputs - Actual'!$B$6:$V$6, 0)) - INDEX('Inputs - Allowed'!$B$8:$AY$158, MATCH($A71, 'Inputs - Allowed'!$A$8:$A$158, 0), MATCH(R$6, 'Inputs - Allowed'!$B$6:$AY$6, 0)),0),$K71 = "y",_xlfn.IFNA(INDEX('Inputs - Actual'!$B$8:$V$200, MATCH($A71, 'Inputs - Actual'!$A$8:$A$200, 0), MATCH(R$6, 'Inputs - Actual'!$B$6:$V$6, 0)) -INDEX('Inputs - Allowed'!$B$8:$AY$158, MATCH($A71, 'Inputs - Allowed'!$A$8:$A$158, 0), MATCH(Q$6, 'Inputs - Allowed'!$B$6:$AY$6, 0)),0)))</f>
        <v>0</v>
      </c>
      <c r="S71" s="116" cm="1">
        <f t="array" ref="S71">IF($K71=0,0,_xlfn.IFS($K71 = "n",_xlfn.IFNA(INDEX('Inputs - Actual'!$B$8:$V$200, MATCH($A71, 'Inputs - Actual'!$A$8:$A$200, 0), MATCH(S$6, 'Inputs - Actual'!$B$6:$V$6, 0)) - INDEX('Inputs - Allowed'!$B$8:$AY$158, MATCH($A71, 'Inputs - Allowed'!$A$8:$A$158, 0), MATCH(S$6, 'Inputs - Allowed'!$B$6:$AY$6, 0)),0),$K71 = "y",_xlfn.IFNA(INDEX('Inputs - Actual'!$B$8:$V$200, MATCH($A71, 'Inputs - Actual'!$A$8:$A$200, 0), MATCH(S$6, 'Inputs - Actual'!$B$6:$V$6, 0)) -INDEX('Inputs - Allowed'!$B$8:$AY$158, MATCH($A71, 'Inputs - Allowed'!$A$8:$A$158, 0), MATCH(R$6, 'Inputs - Allowed'!$B$6:$AY$6, 0)),0)))</f>
        <v>0</v>
      </c>
      <c r="T71" s="116" cm="1">
        <f t="array" ref="T71">IF($K71=0,0,_xlfn.IFS($K71 = "n",_xlfn.IFNA(INDEX('Inputs - Actual'!$B$8:$V$200, MATCH($A71, 'Inputs - Actual'!$A$8:$A$200, 0), MATCH(T$6, 'Inputs - Actual'!$B$6:$V$6, 0)) - INDEX('Inputs - Allowed'!$B$8:$AY$158, MATCH($A71, 'Inputs - Allowed'!$A$8:$A$158, 0), MATCH(T$6, 'Inputs - Allowed'!$B$6:$AY$6, 0)),0),$K71 = "y",_xlfn.IFNA(INDEX('Inputs - Actual'!$B$8:$V$200, MATCH($A71, 'Inputs - Actual'!$A$8:$A$200, 0), MATCH(T$6, 'Inputs - Actual'!$B$6:$V$6, 0)) -INDEX('Inputs - Allowed'!$B$8:$AY$158, MATCH($A71, 'Inputs - Allowed'!$A$8:$A$158, 0), MATCH(S$6, 'Inputs - Allowed'!$B$6:$AY$6, 0)),0)))</f>
        <v>0</v>
      </c>
      <c r="U71" s="116" cm="1">
        <f t="array" ref="U71">IF($K71=0,0,_xlfn.IFS($K71 = "n",_xlfn.IFNA(INDEX('Inputs - Actual'!$B$8:$V$200, MATCH($A71, 'Inputs - Actual'!$A$8:$A$200, 0), MATCH(U$6, 'Inputs - Actual'!$B$6:$V$6, 0)) - INDEX('Inputs - Allowed'!$B$8:$AY$158, MATCH($A71, 'Inputs - Allowed'!$A$8:$A$158, 0), MATCH(U$6, 'Inputs - Allowed'!$B$6:$AY$6, 0)),0),$K71 = "y",_xlfn.IFNA(INDEX('Inputs - Actual'!$B$8:$V$200, MATCH($A71, 'Inputs - Actual'!$A$8:$A$200, 0), MATCH(U$6, 'Inputs - Actual'!$B$6:$V$6, 0)) -INDEX('Inputs - Allowed'!$B$8:$AY$158, MATCH($A71, 'Inputs - Allowed'!$A$8:$A$158, 0), MATCH(T$6, 'Inputs - Allowed'!$B$6:$AY$6, 0)),0)))</f>
        <v>0</v>
      </c>
      <c r="V71" s="116" cm="1">
        <f t="array" ref="V71">IF($K71=0,0,_xlfn.IFS($K71 = "n",_xlfn.IFNA(INDEX('Inputs - Actual'!$B$8:$V$200, MATCH($A71, 'Inputs - Actual'!$A$8:$A$200, 0), MATCH(V$6, 'Inputs - Actual'!$B$6:$V$6, 0)) - INDEX('Inputs - Allowed'!$B$8:$AY$158, MATCH($A71, 'Inputs - Allowed'!$A$8:$A$158, 0), MATCH(V$6, 'Inputs - Allowed'!$B$6:$AY$6, 0)),0),$K71 = "y",_xlfn.IFNA(INDEX('Inputs - Actual'!$B$8:$V$200, MATCH($A71, 'Inputs - Actual'!$A$8:$A$200, 0), MATCH(V$6, 'Inputs - Actual'!$B$6:$V$6, 0)) -INDEX('Inputs - Allowed'!$B$8:$AY$158, MATCH($A71, 'Inputs - Allowed'!$A$8:$A$158, 0), MATCH(U$6, 'Inputs - Allowed'!$B$6:$AY$6, 0)),0)))</f>
        <v>0</v>
      </c>
      <c r="W71" s="116" cm="1">
        <f t="array" ref="W71">IF($K71=0,0,_xlfn.IFS($K71 = "n",_xlfn.IFNA(INDEX('Inputs - Actual'!$B$8:$V$200, MATCH($A71, 'Inputs - Actual'!$A$8:$A$200, 0), MATCH(W$6, 'Inputs - Actual'!$B$6:$V$6, 0)) - INDEX('Inputs - Allowed'!$B$8:$AY$158, MATCH($A71, 'Inputs - Allowed'!$A$8:$A$158, 0), MATCH(W$6, 'Inputs - Allowed'!$B$6:$AY$6, 0)),0),$K71 = "y",_xlfn.IFNA(INDEX('Inputs - Actual'!$B$8:$V$200, MATCH($A71, 'Inputs - Actual'!$A$8:$A$200, 0), MATCH(W$6, 'Inputs - Actual'!$B$6:$V$6, 0)) -INDEX('Inputs - Allowed'!$B$8:$AY$158, MATCH($A71, 'Inputs - Allowed'!$A$8:$A$158, 0), MATCH(V$6, 'Inputs - Allowed'!$B$6:$AY$6, 0)),0)))</f>
        <v>0</v>
      </c>
      <c r="X71" s="116" cm="1">
        <f t="array" ref="X71">IF($K71=0,0,_xlfn.IFS($K71 = "n",_xlfn.IFNA(INDEX('Inputs - Actual'!$B$8:$V$200, MATCH($A71, 'Inputs - Actual'!$A$8:$A$200, 0), MATCH(X$6, 'Inputs - Actual'!$B$6:$V$6, 0)) - INDEX('Inputs - Allowed'!$B$8:$AY$158, MATCH($A71, 'Inputs - Allowed'!$A$8:$A$158, 0), MATCH(X$6, 'Inputs - Allowed'!$B$6:$AY$6, 0)),0),$K71 = "y",_xlfn.IFNA(INDEX('Inputs - Actual'!$B$8:$V$200, MATCH($A71, 'Inputs - Actual'!$A$8:$A$200, 0), MATCH(X$6, 'Inputs - Actual'!$B$6:$V$6, 0)) -INDEX('Inputs - Allowed'!$B$8:$AY$158, MATCH($A71, 'Inputs - Allowed'!$A$8:$A$158, 0), MATCH(W$6, 'Inputs - Allowed'!$B$6:$AY$6, 0)),0)))</f>
        <v>0</v>
      </c>
      <c r="Y71" s="76"/>
      <c r="Z71" s="76"/>
      <c r="AA71" s="116">
        <f t="shared" si="1"/>
        <v>0</v>
      </c>
      <c r="AB71" s="116">
        <f t="shared" si="25"/>
        <v>0</v>
      </c>
      <c r="AC71" s="116">
        <f t="shared" si="9"/>
        <v>0</v>
      </c>
      <c r="AD71" s="116">
        <f t="shared" si="3"/>
        <v>0</v>
      </c>
      <c r="AE71" s="116">
        <f t="shared" si="10"/>
        <v>0</v>
      </c>
      <c r="AF71" s="116">
        <f t="shared" si="4"/>
        <v>0</v>
      </c>
      <c r="AG71" s="116">
        <f t="shared" si="5"/>
        <v>0</v>
      </c>
      <c r="AH71" s="116">
        <f t="shared" si="6"/>
        <v>0</v>
      </c>
      <c r="AI71" s="116">
        <f t="shared" si="7"/>
        <v>0</v>
      </c>
      <c r="AJ71" s="116">
        <f t="shared" si="8"/>
        <v>0</v>
      </c>
      <c r="AK71" s="116">
        <f t="shared" si="24"/>
        <v>0</v>
      </c>
    </row>
    <row r="72" spans="1:37">
      <c r="A72" s="6"/>
      <c r="B72" s="36"/>
      <c r="C72" s="36"/>
      <c r="D72" s="36"/>
      <c r="E72" s="36">
        <f>_xlfn.IFNA(INDEX('Inputs - Allowed'!$B$8:$AY$158,MATCH($A72,'Inputs - Allowed'!$A$8:$A$158,0),MATCH('TI - Underperformance'!E$6,'Inputs - Allowed'!$B$6:$AY$6,0)),0)</f>
        <v>0</v>
      </c>
      <c r="F72" s="36">
        <f>_xlfn.IFNA(INDEX('Inputs - Allowed'!$B$8:$AY$158,MATCH($A72,'Inputs - Allowed'!$A$8:$A$158,0),MATCH('TI - Underperformance'!F$6,'Inputs - Allowed'!$B$6:$AY$6,0)),0)</f>
        <v>0</v>
      </c>
      <c r="G72" s="36">
        <f>_xlfn.IFNA(INDEX('Inputs - Allowed'!$B$8:$AY$158,MATCH($A72,'Inputs - Allowed'!$A$8:$A$158,0),MATCH('TI - Underperformance'!G$6,'Inputs - Allowed'!$B$6:$AY$6,0)),0)</f>
        <v>0</v>
      </c>
      <c r="H72" s="36">
        <f>_xlfn.IFNA(INDEX('Inputs - Allowed'!$B$8:$AY$158,MATCH($A72,'Inputs - Allowed'!$A$8:$A$158,0),MATCH('TI - Underperformance'!H$6,'Inputs - Allowed'!$B$6:$AY$6,0)),0)</f>
        <v>0</v>
      </c>
      <c r="I72" s="36">
        <f>_xlfn.IFNA(INDEX('Inputs - Allowed'!$B$8:$AY$158,MATCH($A72,'Inputs - Allowed'!$A$8:$A$158,0),MATCH('TI - Underperformance'!I$6,'Inputs - Allowed'!$B$6:$AY$6,0)),0)</f>
        <v>0</v>
      </c>
      <c r="J72" s="36">
        <f>_xlfn.IFNA(INDEX('Inputs - Allowed'!$B$8:$AY$158,MATCH($A72,'Inputs - Allowed'!$A$8:$A$158,0),MATCH('TI - Underperformance'!J$6,'Inputs - Allowed'!$B$6:$AY$6,0)),0)</f>
        <v>0</v>
      </c>
      <c r="K72" s="36">
        <f>_xlfn.IFNA(INDEX('Inputs - Allowed'!$B$8:$AY$158,MATCH($A72,'Inputs - Allowed'!$A$8:$A$158,0),MATCH('TI - Underperformance'!K$6,'Inputs - Allowed'!$B$6:$AY$6,0)),0)</f>
        <v>0</v>
      </c>
      <c r="L72" s="36">
        <f>_xlfn.IFNA(INDEX('Inputs - Allowed'!$B$8:$AY$158,MATCH($A72,'Inputs - Allowed'!$A$8:$A$158,0),MATCH('TI - Underperformance'!L$6,'Inputs - Allowed'!$B$6:$AY$6,0)),0)</f>
        <v>0</v>
      </c>
      <c r="M72" s="76"/>
      <c r="N72" s="76"/>
      <c r="O72" s="116" cm="1">
        <f t="array" ref="O72">IF($K72=0,0,_xlfn.IFS($K72 = "n",_xlfn.IFNA(INDEX('Inputs - Actual'!$B$8:$V$200, MATCH($A72, 'Inputs - Actual'!$A$8:$A$200, 0), MATCH(O$6, 'Inputs - Actual'!$B$6:$V$6, 0)) - INDEX('Inputs - Allowed'!$B$8:$AY$158, MATCH($A72, 'Inputs - Allowed'!$A$8:$A$158, 0), MATCH(O$6, 'Inputs - Allowed'!$B$6:$AY$6, 0)),0),$K72 = "y",_xlfn.IFNA(INDEX('Inputs - Actual'!$B$8:$V$200, MATCH($A72, 'Inputs - Actual'!$A$8:$A$200, 0), MATCH(O$6, 'Inputs - Actual'!$B$6:$V$6, 0)) -INDEX('Inputs - Allowed'!$B$8:$AY$158, MATCH($A72, 'Inputs - Allowed'!$A$8:$A$158, 0), MATCH(N$6, 'Inputs - Allowed'!$B$6:$AY$6, 0)),0)))</f>
        <v>0</v>
      </c>
      <c r="P72" s="116" cm="1">
        <f t="array" ref="P72">IF($K72=0,0,_xlfn.IFS($K72 = "n",_xlfn.IFNA(INDEX('Inputs - Actual'!$B$8:$V$200, MATCH($A72, 'Inputs - Actual'!$A$8:$A$200, 0), MATCH(P$6, 'Inputs - Actual'!$B$6:$V$6, 0)) - INDEX('Inputs - Allowed'!$B$8:$AY$158, MATCH($A72, 'Inputs - Allowed'!$A$8:$A$158, 0), MATCH(P$6, 'Inputs - Allowed'!$B$6:$AY$6, 0)),0),$K72 = "y",_xlfn.IFNA(INDEX('Inputs - Actual'!$B$8:$V$200, MATCH($A72, 'Inputs - Actual'!$A$8:$A$200, 0), MATCH(P$6, 'Inputs - Actual'!$B$6:$V$6, 0)) -INDEX('Inputs - Allowed'!$B$8:$AY$158, MATCH($A72, 'Inputs - Allowed'!$A$8:$A$158, 0), MATCH(O$6, 'Inputs - Allowed'!$B$6:$AY$6, 0)),0)))</f>
        <v>0</v>
      </c>
      <c r="Q72" s="116" cm="1">
        <f t="array" ref="Q72">IF($K72=0,0,_xlfn.IFS($K72 = "n",_xlfn.IFNA(INDEX('Inputs - Actual'!$B$8:$V$200, MATCH($A72, 'Inputs - Actual'!$A$8:$A$200, 0), MATCH(Q$6, 'Inputs - Actual'!$B$6:$V$6, 0)) - INDEX('Inputs - Allowed'!$B$8:$AY$158, MATCH($A72, 'Inputs - Allowed'!$A$8:$A$158, 0), MATCH(Q$6, 'Inputs - Allowed'!$B$6:$AY$6, 0)),0),$K72 = "y",_xlfn.IFNA(INDEX('Inputs - Actual'!$B$8:$V$200, MATCH($A72, 'Inputs - Actual'!$A$8:$A$200, 0), MATCH(Q$6, 'Inputs - Actual'!$B$6:$V$6, 0)) -INDEX('Inputs - Allowed'!$B$8:$AY$158, MATCH($A72, 'Inputs - Allowed'!$A$8:$A$158, 0), MATCH(P$6, 'Inputs - Allowed'!$B$6:$AY$6, 0)),0)))</f>
        <v>0</v>
      </c>
      <c r="R72" s="116" cm="1">
        <f t="array" ref="R72">IF($K72=0,0,_xlfn.IFS($K72 = "n",_xlfn.IFNA(INDEX('Inputs - Actual'!$B$8:$V$200, MATCH($A72, 'Inputs - Actual'!$A$8:$A$200, 0), MATCH(R$6, 'Inputs - Actual'!$B$6:$V$6, 0)) - INDEX('Inputs - Allowed'!$B$8:$AY$158, MATCH($A72, 'Inputs - Allowed'!$A$8:$A$158, 0), MATCH(R$6, 'Inputs - Allowed'!$B$6:$AY$6, 0)),0),$K72 = "y",_xlfn.IFNA(INDEX('Inputs - Actual'!$B$8:$V$200, MATCH($A72, 'Inputs - Actual'!$A$8:$A$200, 0), MATCH(R$6, 'Inputs - Actual'!$B$6:$V$6, 0)) -INDEX('Inputs - Allowed'!$B$8:$AY$158, MATCH($A72, 'Inputs - Allowed'!$A$8:$A$158, 0), MATCH(Q$6, 'Inputs - Allowed'!$B$6:$AY$6, 0)),0)))</f>
        <v>0</v>
      </c>
      <c r="S72" s="116" cm="1">
        <f t="array" ref="S72">IF($K72=0,0,_xlfn.IFS($K72 = "n",_xlfn.IFNA(INDEX('Inputs - Actual'!$B$8:$V$200, MATCH($A72, 'Inputs - Actual'!$A$8:$A$200, 0), MATCH(S$6, 'Inputs - Actual'!$B$6:$V$6, 0)) - INDEX('Inputs - Allowed'!$B$8:$AY$158, MATCH($A72, 'Inputs - Allowed'!$A$8:$A$158, 0), MATCH(S$6, 'Inputs - Allowed'!$B$6:$AY$6, 0)),0),$K72 = "y",_xlfn.IFNA(INDEX('Inputs - Actual'!$B$8:$V$200, MATCH($A72, 'Inputs - Actual'!$A$8:$A$200, 0), MATCH(S$6, 'Inputs - Actual'!$B$6:$V$6, 0)) -INDEX('Inputs - Allowed'!$B$8:$AY$158, MATCH($A72, 'Inputs - Allowed'!$A$8:$A$158, 0), MATCH(R$6, 'Inputs - Allowed'!$B$6:$AY$6, 0)),0)))</f>
        <v>0</v>
      </c>
      <c r="T72" s="116" cm="1">
        <f t="array" ref="T72">IF($K72=0,0,_xlfn.IFS($K72 = "n",_xlfn.IFNA(INDEX('Inputs - Actual'!$B$8:$V$200, MATCH($A72, 'Inputs - Actual'!$A$8:$A$200, 0), MATCH(T$6, 'Inputs - Actual'!$B$6:$V$6, 0)) - INDEX('Inputs - Allowed'!$B$8:$AY$158, MATCH($A72, 'Inputs - Allowed'!$A$8:$A$158, 0), MATCH(T$6, 'Inputs - Allowed'!$B$6:$AY$6, 0)),0),$K72 = "y",_xlfn.IFNA(INDEX('Inputs - Actual'!$B$8:$V$200, MATCH($A72, 'Inputs - Actual'!$A$8:$A$200, 0), MATCH(T$6, 'Inputs - Actual'!$B$6:$V$6, 0)) -INDEX('Inputs - Allowed'!$B$8:$AY$158, MATCH($A72, 'Inputs - Allowed'!$A$8:$A$158, 0), MATCH(S$6, 'Inputs - Allowed'!$B$6:$AY$6, 0)),0)))</f>
        <v>0</v>
      </c>
      <c r="U72" s="116" cm="1">
        <f t="array" ref="U72">IF($K72=0,0,_xlfn.IFS($K72 = "n",_xlfn.IFNA(INDEX('Inputs - Actual'!$B$8:$V$200, MATCH($A72, 'Inputs - Actual'!$A$8:$A$200, 0), MATCH(U$6, 'Inputs - Actual'!$B$6:$V$6, 0)) - INDEX('Inputs - Allowed'!$B$8:$AY$158, MATCH($A72, 'Inputs - Allowed'!$A$8:$A$158, 0), MATCH(U$6, 'Inputs - Allowed'!$B$6:$AY$6, 0)),0),$K72 = "y",_xlfn.IFNA(INDEX('Inputs - Actual'!$B$8:$V$200, MATCH($A72, 'Inputs - Actual'!$A$8:$A$200, 0), MATCH(U$6, 'Inputs - Actual'!$B$6:$V$6, 0)) -INDEX('Inputs - Allowed'!$B$8:$AY$158, MATCH($A72, 'Inputs - Allowed'!$A$8:$A$158, 0), MATCH(T$6, 'Inputs - Allowed'!$B$6:$AY$6, 0)),0)))</f>
        <v>0</v>
      </c>
      <c r="V72" s="116" cm="1">
        <f t="array" ref="V72">IF($K72=0,0,_xlfn.IFS($K72 = "n",_xlfn.IFNA(INDEX('Inputs - Actual'!$B$8:$V$200, MATCH($A72, 'Inputs - Actual'!$A$8:$A$200, 0), MATCH(V$6, 'Inputs - Actual'!$B$6:$V$6, 0)) - INDEX('Inputs - Allowed'!$B$8:$AY$158, MATCH($A72, 'Inputs - Allowed'!$A$8:$A$158, 0), MATCH(V$6, 'Inputs - Allowed'!$B$6:$AY$6, 0)),0),$K72 = "y",_xlfn.IFNA(INDEX('Inputs - Actual'!$B$8:$V$200, MATCH($A72, 'Inputs - Actual'!$A$8:$A$200, 0), MATCH(V$6, 'Inputs - Actual'!$B$6:$V$6, 0)) -INDEX('Inputs - Allowed'!$B$8:$AY$158, MATCH($A72, 'Inputs - Allowed'!$A$8:$A$158, 0), MATCH(U$6, 'Inputs - Allowed'!$B$6:$AY$6, 0)),0)))</f>
        <v>0</v>
      </c>
      <c r="W72" s="116" cm="1">
        <f t="array" ref="W72">IF($K72=0,0,_xlfn.IFS($K72 = "n",_xlfn.IFNA(INDEX('Inputs - Actual'!$B$8:$V$200, MATCH($A72, 'Inputs - Actual'!$A$8:$A$200, 0), MATCH(W$6, 'Inputs - Actual'!$B$6:$V$6, 0)) - INDEX('Inputs - Allowed'!$B$8:$AY$158, MATCH($A72, 'Inputs - Allowed'!$A$8:$A$158, 0), MATCH(W$6, 'Inputs - Allowed'!$B$6:$AY$6, 0)),0),$K72 = "y",_xlfn.IFNA(INDEX('Inputs - Actual'!$B$8:$V$200, MATCH($A72, 'Inputs - Actual'!$A$8:$A$200, 0), MATCH(W$6, 'Inputs - Actual'!$B$6:$V$6, 0)) -INDEX('Inputs - Allowed'!$B$8:$AY$158, MATCH($A72, 'Inputs - Allowed'!$A$8:$A$158, 0), MATCH(V$6, 'Inputs - Allowed'!$B$6:$AY$6, 0)),0)))</f>
        <v>0</v>
      </c>
      <c r="X72" s="116" cm="1">
        <f t="array" ref="X72">IF($K72=0,0,_xlfn.IFS($K72 = "n",_xlfn.IFNA(INDEX('Inputs - Actual'!$B$8:$V$200, MATCH($A72, 'Inputs - Actual'!$A$8:$A$200, 0), MATCH(X$6, 'Inputs - Actual'!$B$6:$V$6, 0)) - INDEX('Inputs - Allowed'!$B$8:$AY$158, MATCH($A72, 'Inputs - Allowed'!$A$8:$A$158, 0), MATCH(X$6, 'Inputs - Allowed'!$B$6:$AY$6, 0)),0),$K72 = "y",_xlfn.IFNA(INDEX('Inputs - Actual'!$B$8:$V$200, MATCH($A72, 'Inputs - Actual'!$A$8:$A$200, 0), MATCH(X$6, 'Inputs - Actual'!$B$6:$V$6, 0)) -INDEX('Inputs - Allowed'!$B$8:$AY$158, MATCH($A72, 'Inputs - Allowed'!$A$8:$A$158, 0), MATCH(W$6, 'Inputs - Allowed'!$B$6:$AY$6, 0)),0)))</f>
        <v>0</v>
      </c>
      <c r="Y72" s="76"/>
      <c r="Z72" s="76"/>
      <c r="AA72" s="116">
        <f t="shared" si="1"/>
        <v>0</v>
      </c>
      <c r="AB72" s="116">
        <f t="shared" si="25"/>
        <v>0</v>
      </c>
      <c r="AC72" s="116">
        <f t="shared" si="9"/>
        <v>0</v>
      </c>
      <c r="AD72" s="116">
        <f t="shared" si="3"/>
        <v>0</v>
      </c>
      <c r="AE72" s="116">
        <f t="shared" si="10"/>
        <v>0</v>
      </c>
      <c r="AF72" s="116">
        <f t="shared" si="4"/>
        <v>0</v>
      </c>
      <c r="AG72" s="116">
        <f t="shared" si="5"/>
        <v>0</v>
      </c>
      <c r="AH72" s="116">
        <f t="shared" si="6"/>
        <v>0</v>
      </c>
      <c r="AI72" s="116">
        <f t="shared" si="7"/>
        <v>0</v>
      </c>
      <c r="AJ72" s="116">
        <f t="shared" si="8"/>
        <v>0</v>
      </c>
      <c r="AK72" s="116">
        <f t="shared" ref="AK72:AK103" si="26">SUM(Y72:AJ72)</f>
        <v>0</v>
      </c>
    </row>
    <row r="73" spans="1:37">
      <c r="A73" s="6"/>
      <c r="B73" s="36"/>
      <c r="C73" s="36"/>
      <c r="D73" s="36"/>
      <c r="E73" s="36">
        <f>_xlfn.IFNA(INDEX('Inputs - Allowed'!$B$8:$AY$158,MATCH($A73,'Inputs - Allowed'!$A$8:$A$158,0),MATCH('TI - Underperformance'!E$6,'Inputs - Allowed'!$B$6:$AY$6,0)),0)</f>
        <v>0</v>
      </c>
      <c r="F73" s="36">
        <f>_xlfn.IFNA(INDEX('Inputs - Allowed'!$B$8:$AY$158,MATCH($A73,'Inputs - Allowed'!$A$8:$A$158,0),MATCH('TI - Underperformance'!F$6,'Inputs - Allowed'!$B$6:$AY$6,0)),0)</f>
        <v>0</v>
      </c>
      <c r="G73" s="36">
        <f>_xlfn.IFNA(INDEX('Inputs - Allowed'!$B$8:$AY$158,MATCH($A73,'Inputs - Allowed'!$A$8:$A$158,0),MATCH('TI - Underperformance'!G$6,'Inputs - Allowed'!$B$6:$AY$6,0)),0)</f>
        <v>0</v>
      </c>
      <c r="H73" s="36">
        <f>_xlfn.IFNA(INDEX('Inputs - Allowed'!$B$8:$AY$158,MATCH($A73,'Inputs - Allowed'!$A$8:$A$158,0),MATCH('TI - Underperformance'!H$6,'Inputs - Allowed'!$B$6:$AY$6,0)),0)</f>
        <v>0</v>
      </c>
      <c r="I73" s="36">
        <f>_xlfn.IFNA(INDEX('Inputs - Allowed'!$B$8:$AY$158,MATCH($A73,'Inputs - Allowed'!$A$8:$A$158,0),MATCH('TI - Underperformance'!I$6,'Inputs - Allowed'!$B$6:$AY$6,0)),0)</f>
        <v>0</v>
      </c>
      <c r="J73" s="36">
        <f>_xlfn.IFNA(INDEX('Inputs - Allowed'!$B$8:$AY$158,MATCH($A73,'Inputs - Allowed'!$A$8:$A$158,0),MATCH('TI - Underperformance'!J$6,'Inputs - Allowed'!$B$6:$AY$6,0)),0)</f>
        <v>0</v>
      </c>
      <c r="K73" s="36">
        <f>_xlfn.IFNA(INDEX('Inputs - Allowed'!$B$8:$AY$158,MATCH($A73,'Inputs - Allowed'!$A$8:$A$158,0),MATCH('TI - Underperformance'!K$6,'Inputs - Allowed'!$B$6:$AY$6,0)),0)</f>
        <v>0</v>
      </c>
      <c r="L73" s="36">
        <f>_xlfn.IFNA(INDEX('Inputs - Allowed'!$B$8:$AY$158,MATCH($A73,'Inputs - Allowed'!$A$8:$A$158,0),MATCH('TI - Underperformance'!L$6,'Inputs - Allowed'!$B$6:$AY$6,0)),0)</f>
        <v>0</v>
      </c>
      <c r="M73" s="76"/>
      <c r="N73" s="76"/>
      <c r="O73" s="116" cm="1">
        <f t="array" ref="O73">IF($K73=0,0,_xlfn.IFS($K73 = "n",_xlfn.IFNA(INDEX('Inputs - Actual'!$B$8:$V$200, MATCH($A73, 'Inputs - Actual'!$A$8:$A$200, 0), MATCH(O$6, 'Inputs - Actual'!$B$6:$V$6, 0)) - INDEX('Inputs - Allowed'!$B$8:$AY$158, MATCH($A73, 'Inputs - Allowed'!$A$8:$A$158, 0), MATCH(O$6, 'Inputs - Allowed'!$B$6:$AY$6, 0)),0),$K73 = "y",_xlfn.IFNA(INDEX('Inputs - Actual'!$B$8:$V$200, MATCH($A73, 'Inputs - Actual'!$A$8:$A$200, 0), MATCH(O$6, 'Inputs - Actual'!$B$6:$V$6, 0)) -INDEX('Inputs - Allowed'!$B$8:$AY$158, MATCH($A73, 'Inputs - Allowed'!$A$8:$A$158, 0), MATCH(N$6, 'Inputs - Allowed'!$B$6:$AY$6, 0)),0)))</f>
        <v>0</v>
      </c>
      <c r="P73" s="116" cm="1">
        <f t="array" ref="P73">IF($K73=0,0,_xlfn.IFS($K73 = "n",_xlfn.IFNA(INDEX('Inputs - Actual'!$B$8:$V$200, MATCH($A73, 'Inputs - Actual'!$A$8:$A$200, 0), MATCH(P$6, 'Inputs - Actual'!$B$6:$V$6, 0)) - INDEX('Inputs - Allowed'!$B$8:$AY$158, MATCH($A73, 'Inputs - Allowed'!$A$8:$A$158, 0), MATCH(P$6, 'Inputs - Allowed'!$B$6:$AY$6, 0)),0),$K73 = "y",_xlfn.IFNA(INDEX('Inputs - Actual'!$B$8:$V$200, MATCH($A73, 'Inputs - Actual'!$A$8:$A$200, 0), MATCH(P$6, 'Inputs - Actual'!$B$6:$V$6, 0)) -INDEX('Inputs - Allowed'!$B$8:$AY$158, MATCH($A73, 'Inputs - Allowed'!$A$8:$A$158, 0), MATCH(O$6, 'Inputs - Allowed'!$B$6:$AY$6, 0)),0)))</f>
        <v>0</v>
      </c>
      <c r="Q73" s="116" cm="1">
        <f t="array" ref="Q73">IF($K73=0,0,_xlfn.IFS($K73 = "n",_xlfn.IFNA(INDEX('Inputs - Actual'!$B$8:$V$200, MATCH($A73, 'Inputs - Actual'!$A$8:$A$200, 0), MATCH(Q$6, 'Inputs - Actual'!$B$6:$V$6, 0)) - INDEX('Inputs - Allowed'!$B$8:$AY$158, MATCH($A73, 'Inputs - Allowed'!$A$8:$A$158, 0), MATCH(Q$6, 'Inputs - Allowed'!$B$6:$AY$6, 0)),0),$K73 = "y",_xlfn.IFNA(INDEX('Inputs - Actual'!$B$8:$V$200, MATCH($A73, 'Inputs - Actual'!$A$8:$A$200, 0), MATCH(Q$6, 'Inputs - Actual'!$B$6:$V$6, 0)) -INDEX('Inputs - Allowed'!$B$8:$AY$158, MATCH($A73, 'Inputs - Allowed'!$A$8:$A$158, 0), MATCH(P$6, 'Inputs - Allowed'!$B$6:$AY$6, 0)),0)))</f>
        <v>0</v>
      </c>
      <c r="R73" s="116" cm="1">
        <f t="array" ref="R73">IF($K73=0,0,_xlfn.IFS($K73 = "n",_xlfn.IFNA(INDEX('Inputs - Actual'!$B$8:$V$200, MATCH($A73, 'Inputs - Actual'!$A$8:$A$200, 0), MATCH(R$6, 'Inputs - Actual'!$B$6:$V$6, 0)) - INDEX('Inputs - Allowed'!$B$8:$AY$158, MATCH($A73, 'Inputs - Allowed'!$A$8:$A$158, 0), MATCH(R$6, 'Inputs - Allowed'!$B$6:$AY$6, 0)),0),$K73 = "y",_xlfn.IFNA(INDEX('Inputs - Actual'!$B$8:$V$200, MATCH($A73, 'Inputs - Actual'!$A$8:$A$200, 0), MATCH(R$6, 'Inputs - Actual'!$B$6:$V$6, 0)) -INDEX('Inputs - Allowed'!$B$8:$AY$158, MATCH($A73, 'Inputs - Allowed'!$A$8:$A$158, 0), MATCH(Q$6, 'Inputs - Allowed'!$B$6:$AY$6, 0)),0)))</f>
        <v>0</v>
      </c>
      <c r="S73" s="116" cm="1">
        <f t="array" ref="S73">IF($K73=0,0,_xlfn.IFS($K73 = "n",_xlfn.IFNA(INDEX('Inputs - Actual'!$B$8:$V$200, MATCH($A73, 'Inputs - Actual'!$A$8:$A$200, 0), MATCH(S$6, 'Inputs - Actual'!$B$6:$V$6, 0)) - INDEX('Inputs - Allowed'!$B$8:$AY$158, MATCH($A73, 'Inputs - Allowed'!$A$8:$A$158, 0), MATCH(S$6, 'Inputs - Allowed'!$B$6:$AY$6, 0)),0),$K73 = "y",_xlfn.IFNA(INDEX('Inputs - Actual'!$B$8:$V$200, MATCH($A73, 'Inputs - Actual'!$A$8:$A$200, 0), MATCH(S$6, 'Inputs - Actual'!$B$6:$V$6, 0)) -INDEX('Inputs - Allowed'!$B$8:$AY$158, MATCH($A73, 'Inputs - Allowed'!$A$8:$A$158, 0), MATCH(R$6, 'Inputs - Allowed'!$B$6:$AY$6, 0)),0)))</f>
        <v>0</v>
      </c>
      <c r="T73" s="116" cm="1">
        <f t="array" ref="T73">IF($K73=0,0,_xlfn.IFS($K73 = "n",_xlfn.IFNA(INDEX('Inputs - Actual'!$B$8:$V$200, MATCH($A73, 'Inputs - Actual'!$A$8:$A$200, 0), MATCH(T$6, 'Inputs - Actual'!$B$6:$V$6, 0)) - INDEX('Inputs - Allowed'!$B$8:$AY$158, MATCH($A73, 'Inputs - Allowed'!$A$8:$A$158, 0), MATCH(T$6, 'Inputs - Allowed'!$B$6:$AY$6, 0)),0),$K73 = "y",_xlfn.IFNA(INDEX('Inputs - Actual'!$B$8:$V$200, MATCH($A73, 'Inputs - Actual'!$A$8:$A$200, 0), MATCH(T$6, 'Inputs - Actual'!$B$6:$V$6, 0)) -INDEX('Inputs - Allowed'!$B$8:$AY$158, MATCH($A73, 'Inputs - Allowed'!$A$8:$A$158, 0), MATCH(S$6, 'Inputs - Allowed'!$B$6:$AY$6, 0)),0)))</f>
        <v>0</v>
      </c>
      <c r="U73" s="116" cm="1">
        <f t="array" ref="U73">IF($K73=0,0,_xlfn.IFS($K73 = "n",_xlfn.IFNA(INDEX('Inputs - Actual'!$B$8:$V$200, MATCH($A73, 'Inputs - Actual'!$A$8:$A$200, 0), MATCH(U$6, 'Inputs - Actual'!$B$6:$V$6, 0)) - INDEX('Inputs - Allowed'!$B$8:$AY$158, MATCH($A73, 'Inputs - Allowed'!$A$8:$A$158, 0), MATCH(U$6, 'Inputs - Allowed'!$B$6:$AY$6, 0)),0),$K73 = "y",_xlfn.IFNA(INDEX('Inputs - Actual'!$B$8:$V$200, MATCH($A73, 'Inputs - Actual'!$A$8:$A$200, 0), MATCH(U$6, 'Inputs - Actual'!$B$6:$V$6, 0)) -INDEX('Inputs - Allowed'!$B$8:$AY$158, MATCH($A73, 'Inputs - Allowed'!$A$8:$A$158, 0), MATCH(T$6, 'Inputs - Allowed'!$B$6:$AY$6, 0)),0)))</f>
        <v>0</v>
      </c>
      <c r="V73" s="116" cm="1">
        <f t="array" ref="V73">IF($K73=0,0,_xlfn.IFS($K73 = "n",_xlfn.IFNA(INDEX('Inputs - Actual'!$B$8:$V$200, MATCH($A73, 'Inputs - Actual'!$A$8:$A$200, 0), MATCH(V$6, 'Inputs - Actual'!$B$6:$V$6, 0)) - INDEX('Inputs - Allowed'!$B$8:$AY$158, MATCH($A73, 'Inputs - Allowed'!$A$8:$A$158, 0), MATCH(V$6, 'Inputs - Allowed'!$B$6:$AY$6, 0)),0),$K73 = "y",_xlfn.IFNA(INDEX('Inputs - Actual'!$B$8:$V$200, MATCH($A73, 'Inputs - Actual'!$A$8:$A$200, 0), MATCH(V$6, 'Inputs - Actual'!$B$6:$V$6, 0)) -INDEX('Inputs - Allowed'!$B$8:$AY$158, MATCH($A73, 'Inputs - Allowed'!$A$8:$A$158, 0), MATCH(U$6, 'Inputs - Allowed'!$B$6:$AY$6, 0)),0)))</f>
        <v>0</v>
      </c>
      <c r="W73" s="116" cm="1">
        <f t="array" ref="W73">IF($K73=0,0,_xlfn.IFS($K73 = "n",_xlfn.IFNA(INDEX('Inputs - Actual'!$B$8:$V$200, MATCH($A73, 'Inputs - Actual'!$A$8:$A$200, 0), MATCH(W$6, 'Inputs - Actual'!$B$6:$V$6, 0)) - INDEX('Inputs - Allowed'!$B$8:$AY$158, MATCH($A73, 'Inputs - Allowed'!$A$8:$A$158, 0), MATCH(W$6, 'Inputs - Allowed'!$B$6:$AY$6, 0)),0),$K73 = "y",_xlfn.IFNA(INDEX('Inputs - Actual'!$B$8:$V$200, MATCH($A73, 'Inputs - Actual'!$A$8:$A$200, 0), MATCH(W$6, 'Inputs - Actual'!$B$6:$V$6, 0)) -INDEX('Inputs - Allowed'!$B$8:$AY$158, MATCH($A73, 'Inputs - Allowed'!$A$8:$A$158, 0), MATCH(V$6, 'Inputs - Allowed'!$B$6:$AY$6, 0)),0)))</f>
        <v>0</v>
      </c>
      <c r="X73" s="116" cm="1">
        <f t="array" ref="X73">IF($K73=0,0,_xlfn.IFS($K73 = "n",_xlfn.IFNA(INDEX('Inputs - Actual'!$B$8:$V$200, MATCH($A73, 'Inputs - Actual'!$A$8:$A$200, 0), MATCH(X$6, 'Inputs - Actual'!$B$6:$V$6, 0)) - INDEX('Inputs - Allowed'!$B$8:$AY$158, MATCH($A73, 'Inputs - Allowed'!$A$8:$A$158, 0), MATCH(X$6, 'Inputs - Allowed'!$B$6:$AY$6, 0)),0),$K73 = "y",_xlfn.IFNA(INDEX('Inputs - Actual'!$B$8:$V$200, MATCH($A73, 'Inputs - Actual'!$A$8:$A$200, 0), MATCH(X$6, 'Inputs - Actual'!$B$6:$V$6, 0)) -INDEX('Inputs - Allowed'!$B$8:$AY$158, MATCH($A73, 'Inputs - Allowed'!$A$8:$A$158, 0), MATCH(W$6, 'Inputs - Allowed'!$B$6:$AY$6, 0)),0)))</f>
        <v>0</v>
      </c>
      <c r="Y73" s="76"/>
      <c r="Z73" s="76"/>
      <c r="AA73" s="116">
        <f t="shared" ref="AA73:AA136" si="27">IF(O73&lt;0,O73*$L73,0)*10^-6</f>
        <v>0</v>
      </c>
      <c r="AB73" s="116">
        <f t="shared" ref="AB73:AB136" si="28">IF(P73&lt;0,P73*$L73,0)*10^-6</f>
        <v>0</v>
      </c>
      <c r="AC73" s="116">
        <f t="shared" ref="AC73:AC136" si="29">IF(Q73&lt;0,Q73*$L73,0)*10^-6</f>
        <v>0</v>
      </c>
      <c r="AD73" s="116">
        <f t="shared" ref="AD73:AD136" si="30">IF(R73&lt;0,R73*$L73,0)*10^-6</f>
        <v>0</v>
      </c>
      <c r="AE73" s="116">
        <f t="shared" ref="AE73:AE136" si="31">IF(S73&lt;0,S73*$L73,0)*10^-6</f>
        <v>0</v>
      </c>
      <c r="AF73" s="116">
        <f t="shared" ref="AF73:AF136" si="32">IF(T73&lt;0,T73*$L73,0)*10^-6</f>
        <v>0</v>
      </c>
      <c r="AG73" s="116">
        <f t="shared" ref="AG73:AG136" si="33">IF(U73&lt;0,U73*$L73,0)*10^-6</f>
        <v>0</v>
      </c>
      <c r="AH73" s="116">
        <f t="shared" ref="AH73:AH136" si="34">IF(V73&lt;0,V73*$L73,0)*10^-6</f>
        <v>0</v>
      </c>
      <c r="AI73" s="116">
        <f t="shared" ref="AI73:AI136" si="35">IF(W73&lt;0,W73*$L73,0)*10^-6</f>
        <v>0</v>
      </c>
      <c r="AJ73" s="116">
        <f t="shared" ref="AJ73:AJ136" si="36">IF(X73&lt;0,X73*$L73,0)*10^-6</f>
        <v>0</v>
      </c>
      <c r="AK73" s="116">
        <f t="shared" si="26"/>
        <v>0</v>
      </c>
    </row>
    <row r="74" spans="1:37">
      <c r="A74" s="6"/>
      <c r="B74" s="36"/>
      <c r="C74" s="36"/>
      <c r="D74" s="36"/>
      <c r="E74" s="36">
        <f>_xlfn.IFNA(INDEX('Inputs - Allowed'!$B$8:$AY$158,MATCH($A74,'Inputs - Allowed'!$A$8:$A$158,0),MATCH('TI - Underperformance'!E$6,'Inputs - Allowed'!$B$6:$AY$6,0)),0)</f>
        <v>0</v>
      </c>
      <c r="F74" s="36">
        <f>_xlfn.IFNA(INDEX('Inputs - Allowed'!$B$8:$AY$158,MATCH($A74,'Inputs - Allowed'!$A$8:$A$158,0),MATCH('TI - Underperformance'!F$6,'Inputs - Allowed'!$B$6:$AY$6,0)),0)</f>
        <v>0</v>
      </c>
      <c r="G74" s="36">
        <f>_xlfn.IFNA(INDEX('Inputs - Allowed'!$B$8:$AY$158,MATCH($A74,'Inputs - Allowed'!$A$8:$A$158,0),MATCH('TI - Underperformance'!G$6,'Inputs - Allowed'!$B$6:$AY$6,0)),0)</f>
        <v>0</v>
      </c>
      <c r="H74" s="36">
        <f>_xlfn.IFNA(INDEX('Inputs - Allowed'!$B$8:$AY$158,MATCH($A74,'Inputs - Allowed'!$A$8:$A$158,0),MATCH('TI - Underperformance'!H$6,'Inputs - Allowed'!$B$6:$AY$6,0)),0)</f>
        <v>0</v>
      </c>
      <c r="I74" s="36">
        <f>_xlfn.IFNA(INDEX('Inputs - Allowed'!$B$8:$AY$158,MATCH($A74,'Inputs - Allowed'!$A$8:$A$158,0),MATCH('TI - Underperformance'!I$6,'Inputs - Allowed'!$B$6:$AY$6,0)),0)</f>
        <v>0</v>
      </c>
      <c r="J74" s="36">
        <f>_xlfn.IFNA(INDEX('Inputs - Allowed'!$B$8:$AY$158,MATCH($A74,'Inputs - Allowed'!$A$8:$A$158,0),MATCH('TI - Underperformance'!J$6,'Inputs - Allowed'!$B$6:$AY$6,0)),0)</f>
        <v>0</v>
      </c>
      <c r="K74" s="36">
        <f>_xlfn.IFNA(INDEX('Inputs - Allowed'!$B$8:$AY$158,MATCH($A74,'Inputs - Allowed'!$A$8:$A$158,0),MATCH('TI - Underperformance'!K$6,'Inputs - Allowed'!$B$6:$AY$6,0)),0)</f>
        <v>0</v>
      </c>
      <c r="L74" s="36">
        <f>_xlfn.IFNA(INDEX('Inputs - Allowed'!$B$8:$AY$158,MATCH($A74,'Inputs - Allowed'!$A$8:$A$158,0),MATCH('TI - Underperformance'!L$6,'Inputs - Allowed'!$B$6:$AY$6,0)),0)</f>
        <v>0</v>
      </c>
      <c r="M74" s="76"/>
      <c r="N74" s="76"/>
      <c r="O74" s="116" cm="1">
        <f t="array" ref="O74">IF($K74=0,0,_xlfn.IFS($K74 = "n",_xlfn.IFNA(INDEX('Inputs - Actual'!$B$8:$V$200, MATCH($A74, 'Inputs - Actual'!$A$8:$A$200, 0), MATCH(O$6, 'Inputs - Actual'!$B$6:$V$6, 0)) - INDEX('Inputs - Allowed'!$B$8:$AY$158, MATCH($A74, 'Inputs - Allowed'!$A$8:$A$158, 0), MATCH(O$6, 'Inputs - Allowed'!$B$6:$AY$6, 0)),0),$K74 = "y",_xlfn.IFNA(INDEX('Inputs - Actual'!$B$8:$V$200, MATCH($A74, 'Inputs - Actual'!$A$8:$A$200, 0), MATCH(O$6, 'Inputs - Actual'!$B$6:$V$6, 0)) -INDEX('Inputs - Allowed'!$B$8:$AY$158, MATCH($A74, 'Inputs - Allowed'!$A$8:$A$158, 0), MATCH(N$6, 'Inputs - Allowed'!$B$6:$AY$6, 0)),0)))</f>
        <v>0</v>
      </c>
      <c r="P74" s="116" cm="1">
        <f t="array" ref="P74">IF($K74=0,0,_xlfn.IFS($K74 = "n",_xlfn.IFNA(INDEX('Inputs - Actual'!$B$8:$V$200, MATCH($A74, 'Inputs - Actual'!$A$8:$A$200, 0), MATCH(P$6, 'Inputs - Actual'!$B$6:$V$6, 0)) - INDEX('Inputs - Allowed'!$B$8:$AY$158, MATCH($A74, 'Inputs - Allowed'!$A$8:$A$158, 0), MATCH(P$6, 'Inputs - Allowed'!$B$6:$AY$6, 0)),0),$K74 = "y",_xlfn.IFNA(INDEX('Inputs - Actual'!$B$8:$V$200, MATCH($A74, 'Inputs - Actual'!$A$8:$A$200, 0), MATCH(P$6, 'Inputs - Actual'!$B$6:$V$6, 0)) -INDEX('Inputs - Allowed'!$B$8:$AY$158, MATCH($A74, 'Inputs - Allowed'!$A$8:$A$158, 0), MATCH(O$6, 'Inputs - Allowed'!$B$6:$AY$6, 0)),0)))</f>
        <v>0</v>
      </c>
      <c r="Q74" s="116" cm="1">
        <f t="array" ref="Q74">IF($K74=0,0,_xlfn.IFS($K74 = "n",_xlfn.IFNA(INDEX('Inputs - Actual'!$B$8:$V$200, MATCH($A74, 'Inputs - Actual'!$A$8:$A$200, 0), MATCH(Q$6, 'Inputs - Actual'!$B$6:$V$6, 0)) - INDEX('Inputs - Allowed'!$B$8:$AY$158, MATCH($A74, 'Inputs - Allowed'!$A$8:$A$158, 0), MATCH(Q$6, 'Inputs - Allowed'!$B$6:$AY$6, 0)),0),$K74 = "y",_xlfn.IFNA(INDEX('Inputs - Actual'!$B$8:$V$200, MATCH($A74, 'Inputs - Actual'!$A$8:$A$200, 0), MATCH(Q$6, 'Inputs - Actual'!$B$6:$V$6, 0)) -INDEX('Inputs - Allowed'!$B$8:$AY$158, MATCH($A74, 'Inputs - Allowed'!$A$8:$A$158, 0), MATCH(P$6, 'Inputs - Allowed'!$B$6:$AY$6, 0)),0)))</f>
        <v>0</v>
      </c>
      <c r="R74" s="116" cm="1">
        <f t="array" ref="R74">IF($K74=0,0,_xlfn.IFS($K74 = "n",_xlfn.IFNA(INDEX('Inputs - Actual'!$B$8:$V$200, MATCH($A74, 'Inputs - Actual'!$A$8:$A$200, 0), MATCH(R$6, 'Inputs - Actual'!$B$6:$V$6, 0)) - INDEX('Inputs - Allowed'!$B$8:$AY$158, MATCH($A74, 'Inputs - Allowed'!$A$8:$A$158, 0), MATCH(R$6, 'Inputs - Allowed'!$B$6:$AY$6, 0)),0),$K74 = "y",_xlfn.IFNA(INDEX('Inputs - Actual'!$B$8:$V$200, MATCH($A74, 'Inputs - Actual'!$A$8:$A$200, 0), MATCH(R$6, 'Inputs - Actual'!$B$6:$V$6, 0)) -INDEX('Inputs - Allowed'!$B$8:$AY$158, MATCH($A74, 'Inputs - Allowed'!$A$8:$A$158, 0), MATCH(Q$6, 'Inputs - Allowed'!$B$6:$AY$6, 0)),0)))</f>
        <v>0</v>
      </c>
      <c r="S74" s="116" cm="1">
        <f t="array" ref="S74">IF($K74=0,0,_xlfn.IFS($K74 = "n",_xlfn.IFNA(INDEX('Inputs - Actual'!$B$8:$V$200, MATCH($A74, 'Inputs - Actual'!$A$8:$A$200, 0), MATCH(S$6, 'Inputs - Actual'!$B$6:$V$6, 0)) - INDEX('Inputs - Allowed'!$B$8:$AY$158, MATCH($A74, 'Inputs - Allowed'!$A$8:$A$158, 0), MATCH(S$6, 'Inputs - Allowed'!$B$6:$AY$6, 0)),0),$K74 = "y",_xlfn.IFNA(INDEX('Inputs - Actual'!$B$8:$V$200, MATCH($A74, 'Inputs - Actual'!$A$8:$A$200, 0), MATCH(S$6, 'Inputs - Actual'!$B$6:$V$6, 0)) -INDEX('Inputs - Allowed'!$B$8:$AY$158, MATCH($A74, 'Inputs - Allowed'!$A$8:$A$158, 0), MATCH(R$6, 'Inputs - Allowed'!$B$6:$AY$6, 0)),0)))</f>
        <v>0</v>
      </c>
      <c r="T74" s="116" cm="1">
        <f t="array" ref="T74">IF($K74=0,0,_xlfn.IFS($K74 = "n",_xlfn.IFNA(INDEX('Inputs - Actual'!$B$8:$V$200, MATCH($A74, 'Inputs - Actual'!$A$8:$A$200, 0), MATCH(T$6, 'Inputs - Actual'!$B$6:$V$6, 0)) - INDEX('Inputs - Allowed'!$B$8:$AY$158, MATCH($A74, 'Inputs - Allowed'!$A$8:$A$158, 0), MATCH(T$6, 'Inputs - Allowed'!$B$6:$AY$6, 0)),0),$K74 = "y",_xlfn.IFNA(INDEX('Inputs - Actual'!$B$8:$V$200, MATCH($A74, 'Inputs - Actual'!$A$8:$A$200, 0), MATCH(T$6, 'Inputs - Actual'!$B$6:$V$6, 0)) -INDEX('Inputs - Allowed'!$B$8:$AY$158, MATCH($A74, 'Inputs - Allowed'!$A$8:$A$158, 0), MATCH(S$6, 'Inputs - Allowed'!$B$6:$AY$6, 0)),0)))</f>
        <v>0</v>
      </c>
      <c r="U74" s="116" cm="1">
        <f t="array" ref="U74">IF($K74=0,0,_xlfn.IFS($K74 = "n",_xlfn.IFNA(INDEX('Inputs - Actual'!$B$8:$V$200, MATCH($A74, 'Inputs - Actual'!$A$8:$A$200, 0), MATCH(U$6, 'Inputs - Actual'!$B$6:$V$6, 0)) - INDEX('Inputs - Allowed'!$B$8:$AY$158, MATCH($A74, 'Inputs - Allowed'!$A$8:$A$158, 0), MATCH(U$6, 'Inputs - Allowed'!$B$6:$AY$6, 0)),0),$K74 = "y",_xlfn.IFNA(INDEX('Inputs - Actual'!$B$8:$V$200, MATCH($A74, 'Inputs - Actual'!$A$8:$A$200, 0), MATCH(U$6, 'Inputs - Actual'!$B$6:$V$6, 0)) -INDEX('Inputs - Allowed'!$B$8:$AY$158, MATCH($A74, 'Inputs - Allowed'!$A$8:$A$158, 0), MATCH(T$6, 'Inputs - Allowed'!$B$6:$AY$6, 0)),0)))</f>
        <v>0</v>
      </c>
      <c r="V74" s="116" cm="1">
        <f t="array" ref="V74">IF($K74=0,0,_xlfn.IFS($K74 = "n",_xlfn.IFNA(INDEX('Inputs - Actual'!$B$8:$V$200, MATCH($A74, 'Inputs - Actual'!$A$8:$A$200, 0), MATCH(V$6, 'Inputs - Actual'!$B$6:$V$6, 0)) - INDEX('Inputs - Allowed'!$B$8:$AY$158, MATCH($A74, 'Inputs - Allowed'!$A$8:$A$158, 0), MATCH(V$6, 'Inputs - Allowed'!$B$6:$AY$6, 0)),0),$K74 = "y",_xlfn.IFNA(INDEX('Inputs - Actual'!$B$8:$V$200, MATCH($A74, 'Inputs - Actual'!$A$8:$A$200, 0), MATCH(V$6, 'Inputs - Actual'!$B$6:$V$6, 0)) -INDEX('Inputs - Allowed'!$B$8:$AY$158, MATCH($A74, 'Inputs - Allowed'!$A$8:$A$158, 0), MATCH(U$6, 'Inputs - Allowed'!$B$6:$AY$6, 0)),0)))</f>
        <v>0</v>
      </c>
      <c r="W74" s="116" cm="1">
        <f t="array" ref="W74">IF($K74=0,0,_xlfn.IFS($K74 = "n",_xlfn.IFNA(INDEX('Inputs - Actual'!$B$8:$V$200, MATCH($A74, 'Inputs - Actual'!$A$8:$A$200, 0), MATCH(W$6, 'Inputs - Actual'!$B$6:$V$6, 0)) - INDEX('Inputs - Allowed'!$B$8:$AY$158, MATCH($A74, 'Inputs - Allowed'!$A$8:$A$158, 0), MATCH(W$6, 'Inputs - Allowed'!$B$6:$AY$6, 0)),0),$K74 = "y",_xlfn.IFNA(INDEX('Inputs - Actual'!$B$8:$V$200, MATCH($A74, 'Inputs - Actual'!$A$8:$A$200, 0), MATCH(W$6, 'Inputs - Actual'!$B$6:$V$6, 0)) -INDEX('Inputs - Allowed'!$B$8:$AY$158, MATCH($A74, 'Inputs - Allowed'!$A$8:$A$158, 0), MATCH(V$6, 'Inputs - Allowed'!$B$6:$AY$6, 0)),0)))</f>
        <v>0</v>
      </c>
      <c r="X74" s="116" cm="1">
        <f t="array" ref="X74">IF($K74=0,0,_xlfn.IFS($K74 = "n",_xlfn.IFNA(INDEX('Inputs - Actual'!$B$8:$V$200, MATCH($A74, 'Inputs - Actual'!$A$8:$A$200, 0), MATCH(X$6, 'Inputs - Actual'!$B$6:$V$6, 0)) - INDEX('Inputs - Allowed'!$B$8:$AY$158, MATCH($A74, 'Inputs - Allowed'!$A$8:$A$158, 0), MATCH(X$6, 'Inputs - Allowed'!$B$6:$AY$6, 0)),0),$K74 = "y",_xlfn.IFNA(INDEX('Inputs - Actual'!$B$8:$V$200, MATCH($A74, 'Inputs - Actual'!$A$8:$A$200, 0), MATCH(X$6, 'Inputs - Actual'!$B$6:$V$6, 0)) -INDEX('Inputs - Allowed'!$B$8:$AY$158, MATCH($A74, 'Inputs - Allowed'!$A$8:$A$158, 0), MATCH(W$6, 'Inputs - Allowed'!$B$6:$AY$6, 0)),0)))</f>
        <v>0</v>
      </c>
      <c r="Y74" s="76"/>
      <c r="Z74" s="76"/>
      <c r="AA74" s="116">
        <f t="shared" si="27"/>
        <v>0</v>
      </c>
      <c r="AB74" s="116">
        <f t="shared" si="28"/>
        <v>0</v>
      </c>
      <c r="AC74" s="116">
        <f t="shared" si="29"/>
        <v>0</v>
      </c>
      <c r="AD74" s="116">
        <f t="shared" si="30"/>
        <v>0</v>
      </c>
      <c r="AE74" s="116">
        <f t="shared" si="31"/>
        <v>0</v>
      </c>
      <c r="AF74" s="116">
        <f t="shared" si="32"/>
        <v>0</v>
      </c>
      <c r="AG74" s="116">
        <f t="shared" si="33"/>
        <v>0</v>
      </c>
      <c r="AH74" s="116">
        <f t="shared" si="34"/>
        <v>0</v>
      </c>
      <c r="AI74" s="116">
        <f t="shared" si="35"/>
        <v>0</v>
      </c>
      <c r="AJ74" s="116">
        <f t="shared" si="36"/>
        <v>0</v>
      </c>
      <c r="AK74" s="116">
        <f t="shared" si="26"/>
        <v>0</v>
      </c>
    </row>
    <row r="75" spans="1:37">
      <c r="A75" s="6"/>
      <c r="B75" s="36"/>
      <c r="C75" s="36"/>
      <c r="D75" s="36"/>
      <c r="E75" s="36">
        <f>_xlfn.IFNA(INDEX('Inputs - Allowed'!$B$8:$AY$158,MATCH($A75,'Inputs - Allowed'!$A$8:$A$158,0),MATCH('TI - Underperformance'!E$6,'Inputs - Allowed'!$B$6:$AY$6,0)),0)</f>
        <v>0</v>
      </c>
      <c r="F75" s="36">
        <f>_xlfn.IFNA(INDEX('Inputs - Allowed'!$B$8:$AY$158,MATCH($A75,'Inputs - Allowed'!$A$8:$A$158,0),MATCH('TI - Underperformance'!F$6,'Inputs - Allowed'!$B$6:$AY$6,0)),0)</f>
        <v>0</v>
      </c>
      <c r="G75" s="36">
        <f>_xlfn.IFNA(INDEX('Inputs - Allowed'!$B$8:$AY$158,MATCH($A75,'Inputs - Allowed'!$A$8:$A$158,0),MATCH('TI - Underperformance'!G$6,'Inputs - Allowed'!$B$6:$AY$6,0)),0)</f>
        <v>0</v>
      </c>
      <c r="H75" s="36">
        <f>_xlfn.IFNA(INDEX('Inputs - Allowed'!$B$8:$AY$158,MATCH($A75,'Inputs - Allowed'!$A$8:$A$158,0),MATCH('TI - Underperformance'!H$6,'Inputs - Allowed'!$B$6:$AY$6,0)),0)</f>
        <v>0</v>
      </c>
      <c r="I75" s="36">
        <f>_xlfn.IFNA(INDEX('Inputs - Allowed'!$B$8:$AY$158,MATCH($A75,'Inputs - Allowed'!$A$8:$A$158,0),MATCH('TI - Underperformance'!I$6,'Inputs - Allowed'!$B$6:$AY$6,0)),0)</f>
        <v>0</v>
      </c>
      <c r="J75" s="36">
        <f>_xlfn.IFNA(INDEX('Inputs - Allowed'!$B$8:$AY$158,MATCH($A75,'Inputs - Allowed'!$A$8:$A$158,0),MATCH('TI - Underperformance'!J$6,'Inputs - Allowed'!$B$6:$AY$6,0)),0)</f>
        <v>0</v>
      </c>
      <c r="K75" s="36">
        <f>_xlfn.IFNA(INDEX('Inputs - Allowed'!$B$8:$AY$158,MATCH($A75,'Inputs - Allowed'!$A$8:$A$158,0),MATCH('TI - Underperformance'!K$6,'Inputs - Allowed'!$B$6:$AY$6,0)),0)</f>
        <v>0</v>
      </c>
      <c r="L75" s="36">
        <f>_xlfn.IFNA(INDEX('Inputs - Allowed'!$B$8:$AY$158,MATCH($A75,'Inputs - Allowed'!$A$8:$A$158,0),MATCH('TI - Underperformance'!L$6,'Inputs - Allowed'!$B$6:$AY$6,0)),0)</f>
        <v>0</v>
      </c>
      <c r="M75" s="76"/>
      <c r="N75" s="76"/>
      <c r="O75" s="116" cm="1">
        <f t="array" ref="O75">IF($K75=0,0,_xlfn.IFS($K75 = "n",_xlfn.IFNA(INDEX('Inputs - Actual'!$B$8:$V$200, MATCH($A75, 'Inputs - Actual'!$A$8:$A$200, 0), MATCH(O$6, 'Inputs - Actual'!$B$6:$V$6, 0)) - INDEX('Inputs - Allowed'!$B$8:$AY$158, MATCH($A75, 'Inputs - Allowed'!$A$8:$A$158, 0), MATCH(O$6, 'Inputs - Allowed'!$B$6:$AY$6, 0)),0),$K75 = "y",_xlfn.IFNA(INDEX('Inputs - Actual'!$B$8:$V$200, MATCH($A75, 'Inputs - Actual'!$A$8:$A$200, 0), MATCH(O$6, 'Inputs - Actual'!$B$6:$V$6, 0)) -INDEX('Inputs - Allowed'!$B$8:$AY$158, MATCH($A75, 'Inputs - Allowed'!$A$8:$A$158, 0), MATCH(N$6, 'Inputs - Allowed'!$B$6:$AY$6, 0)),0)))</f>
        <v>0</v>
      </c>
      <c r="P75" s="116" cm="1">
        <f t="array" ref="P75">IF($K75=0,0,_xlfn.IFS($K75 = "n",_xlfn.IFNA(INDEX('Inputs - Actual'!$B$8:$V$200, MATCH($A75, 'Inputs - Actual'!$A$8:$A$200, 0), MATCH(P$6, 'Inputs - Actual'!$B$6:$V$6, 0)) - INDEX('Inputs - Allowed'!$B$8:$AY$158, MATCH($A75, 'Inputs - Allowed'!$A$8:$A$158, 0), MATCH(P$6, 'Inputs - Allowed'!$B$6:$AY$6, 0)),0),$K75 = "y",_xlfn.IFNA(INDEX('Inputs - Actual'!$B$8:$V$200, MATCH($A75, 'Inputs - Actual'!$A$8:$A$200, 0), MATCH(P$6, 'Inputs - Actual'!$B$6:$V$6, 0)) -INDEX('Inputs - Allowed'!$B$8:$AY$158, MATCH($A75, 'Inputs - Allowed'!$A$8:$A$158, 0), MATCH(O$6, 'Inputs - Allowed'!$B$6:$AY$6, 0)),0)))</f>
        <v>0</v>
      </c>
      <c r="Q75" s="116" cm="1">
        <f t="array" ref="Q75">IF($K75=0,0,_xlfn.IFS($K75 = "n",_xlfn.IFNA(INDEX('Inputs - Actual'!$B$8:$V$200, MATCH($A75, 'Inputs - Actual'!$A$8:$A$200, 0), MATCH(Q$6, 'Inputs - Actual'!$B$6:$V$6, 0)) - INDEX('Inputs - Allowed'!$B$8:$AY$158, MATCH($A75, 'Inputs - Allowed'!$A$8:$A$158, 0), MATCH(Q$6, 'Inputs - Allowed'!$B$6:$AY$6, 0)),0),$K75 = "y",_xlfn.IFNA(INDEX('Inputs - Actual'!$B$8:$V$200, MATCH($A75, 'Inputs - Actual'!$A$8:$A$200, 0), MATCH(Q$6, 'Inputs - Actual'!$B$6:$V$6, 0)) -INDEX('Inputs - Allowed'!$B$8:$AY$158, MATCH($A75, 'Inputs - Allowed'!$A$8:$A$158, 0), MATCH(P$6, 'Inputs - Allowed'!$B$6:$AY$6, 0)),0)))</f>
        <v>0</v>
      </c>
      <c r="R75" s="116" cm="1">
        <f t="array" ref="R75">IF($K75=0,0,_xlfn.IFS($K75 = "n",_xlfn.IFNA(INDEX('Inputs - Actual'!$B$8:$V$200, MATCH($A75, 'Inputs - Actual'!$A$8:$A$200, 0), MATCH(R$6, 'Inputs - Actual'!$B$6:$V$6, 0)) - INDEX('Inputs - Allowed'!$B$8:$AY$158, MATCH($A75, 'Inputs - Allowed'!$A$8:$A$158, 0), MATCH(R$6, 'Inputs - Allowed'!$B$6:$AY$6, 0)),0),$K75 = "y",_xlfn.IFNA(INDEX('Inputs - Actual'!$B$8:$V$200, MATCH($A75, 'Inputs - Actual'!$A$8:$A$200, 0), MATCH(R$6, 'Inputs - Actual'!$B$6:$V$6, 0)) -INDEX('Inputs - Allowed'!$B$8:$AY$158, MATCH($A75, 'Inputs - Allowed'!$A$8:$A$158, 0), MATCH(Q$6, 'Inputs - Allowed'!$B$6:$AY$6, 0)),0)))</f>
        <v>0</v>
      </c>
      <c r="S75" s="116" cm="1">
        <f t="array" ref="S75">IF($K75=0,0,_xlfn.IFS($K75 = "n",_xlfn.IFNA(INDEX('Inputs - Actual'!$B$8:$V$200, MATCH($A75, 'Inputs - Actual'!$A$8:$A$200, 0), MATCH(S$6, 'Inputs - Actual'!$B$6:$V$6, 0)) - INDEX('Inputs - Allowed'!$B$8:$AY$158, MATCH($A75, 'Inputs - Allowed'!$A$8:$A$158, 0), MATCH(S$6, 'Inputs - Allowed'!$B$6:$AY$6, 0)),0),$K75 = "y",_xlfn.IFNA(INDEX('Inputs - Actual'!$B$8:$V$200, MATCH($A75, 'Inputs - Actual'!$A$8:$A$200, 0), MATCH(S$6, 'Inputs - Actual'!$B$6:$V$6, 0)) -INDEX('Inputs - Allowed'!$B$8:$AY$158, MATCH($A75, 'Inputs - Allowed'!$A$8:$A$158, 0), MATCH(R$6, 'Inputs - Allowed'!$B$6:$AY$6, 0)),0)))</f>
        <v>0</v>
      </c>
      <c r="T75" s="116" cm="1">
        <f t="array" ref="T75">IF($K75=0,0,_xlfn.IFS($K75 = "n",_xlfn.IFNA(INDEX('Inputs - Actual'!$B$8:$V$200, MATCH($A75, 'Inputs - Actual'!$A$8:$A$200, 0), MATCH(T$6, 'Inputs - Actual'!$B$6:$V$6, 0)) - INDEX('Inputs - Allowed'!$B$8:$AY$158, MATCH($A75, 'Inputs - Allowed'!$A$8:$A$158, 0), MATCH(T$6, 'Inputs - Allowed'!$B$6:$AY$6, 0)),0),$K75 = "y",_xlfn.IFNA(INDEX('Inputs - Actual'!$B$8:$V$200, MATCH($A75, 'Inputs - Actual'!$A$8:$A$200, 0), MATCH(T$6, 'Inputs - Actual'!$B$6:$V$6, 0)) -INDEX('Inputs - Allowed'!$B$8:$AY$158, MATCH($A75, 'Inputs - Allowed'!$A$8:$A$158, 0), MATCH(S$6, 'Inputs - Allowed'!$B$6:$AY$6, 0)),0)))</f>
        <v>0</v>
      </c>
      <c r="U75" s="116" cm="1">
        <f t="array" ref="U75">IF($K75=0,0,_xlfn.IFS($K75 = "n",_xlfn.IFNA(INDEX('Inputs - Actual'!$B$8:$V$200, MATCH($A75, 'Inputs - Actual'!$A$8:$A$200, 0), MATCH(U$6, 'Inputs - Actual'!$B$6:$V$6, 0)) - INDEX('Inputs - Allowed'!$B$8:$AY$158, MATCH($A75, 'Inputs - Allowed'!$A$8:$A$158, 0), MATCH(U$6, 'Inputs - Allowed'!$B$6:$AY$6, 0)),0),$K75 = "y",_xlfn.IFNA(INDEX('Inputs - Actual'!$B$8:$V$200, MATCH($A75, 'Inputs - Actual'!$A$8:$A$200, 0), MATCH(U$6, 'Inputs - Actual'!$B$6:$V$6, 0)) -INDEX('Inputs - Allowed'!$B$8:$AY$158, MATCH($A75, 'Inputs - Allowed'!$A$8:$A$158, 0), MATCH(T$6, 'Inputs - Allowed'!$B$6:$AY$6, 0)),0)))</f>
        <v>0</v>
      </c>
      <c r="V75" s="116" cm="1">
        <f t="array" ref="V75">IF($K75=0,0,_xlfn.IFS($K75 = "n",_xlfn.IFNA(INDEX('Inputs - Actual'!$B$8:$V$200, MATCH($A75, 'Inputs - Actual'!$A$8:$A$200, 0), MATCH(V$6, 'Inputs - Actual'!$B$6:$V$6, 0)) - INDEX('Inputs - Allowed'!$B$8:$AY$158, MATCH($A75, 'Inputs - Allowed'!$A$8:$A$158, 0), MATCH(V$6, 'Inputs - Allowed'!$B$6:$AY$6, 0)),0),$K75 = "y",_xlfn.IFNA(INDEX('Inputs - Actual'!$B$8:$V$200, MATCH($A75, 'Inputs - Actual'!$A$8:$A$200, 0), MATCH(V$6, 'Inputs - Actual'!$B$6:$V$6, 0)) -INDEX('Inputs - Allowed'!$B$8:$AY$158, MATCH($A75, 'Inputs - Allowed'!$A$8:$A$158, 0), MATCH(U$6, 'Inputs - Allowed'!$B$6:$AY$6, 0)),0)))</f>
        <v>0</v>
      </c>
      <c r="W75" s="116" cm="1">
        <f t="array" ref="W75">IF($K75=0,0,_xlfn.IFS($K75 = "n",_xlfn.IFNA(INDEX('Inputs - Actual'!$B$8:$V$200, MATCH($A75, 'Inputs - Actual'!$A$8:$A$200, 0), MATCH(W$6, 'Inputs - Actual'!$B$6:$V$6, 0)) - INDEX('Inputs - Allowed'!$B$8:$AY$158, MATCH($A75, 'Inputs - Allowed'!$A$8:$A$158, 0), MATCH(W$6, 'Inputs - Allowed'!$B$6:$AY$6, 0)),0),$K75 = "y",_xlfn.IFNA(INDEX('Inputs - Actual'!$B$8:$V$200, MATCH($A75, 'Inputs - Actual'!$A$8:$A$200, 0), MATCH(W$6, 'Inputs - Actual'!$B$6:$V$6, 0)) -INDEX('Inputs - Allowed'!$B$8:$AY$158, MATCH($A75, 'Inputs - Allowed'!$A$8:$A$158, 0), MATCH(V$6, 'Inputs - Allowed'!$B$6:$AY$6, 0)),0)))</f>
        <v>0</v>
      </c>
      <c r="X75" s="116" cm="1">
        <f t="array" ref="X75">IF($K75=0,0,_xlfn.IFS($K75 = "n",_xlfn.IFNA(INDEX('Inputs - Actual'!$B$8:$V$200, MATCH($A75, 'Inputs - Actual'!$A$8:$A$200, 0), MATCH(X$6, 'Inputs - Actual'!$B$6:$V$6, 0)) - INDEX('Inputs - Allowed'!$B$8:$AY$158, MATCH($A75, 'Inputs - Allowed'!$A$8:$A$158, 0), MATCH(X$6, 'Inputs - Allowed'!$B$6:$AY$6, 0)),0),$K75 = "y",_xlfn.IFNA(INDEX('Inputs - Actual'!$B$8:$V$200, MATCH($A75, 'Inputs - Actual'!$A$8:$A$200, 0), MATCH(X$6, 'Inputs - Actual'!$B$6:$V$6, 0)) -INDEX('Inputs - Allowed'!$B$8:$AY$158, MATCH($A75, 'Inputs - Allowed'!$A$8:$A$158, 0), MATCH(W$6, 'Inputs - Allowed'!$B$6:$AY$6, 0)),0)))</f>
        <v>0</v>
      </c>
      <c r="Y75" s="76"/>
      <c r="Z75" s="76"/>
      <c r="AA75" s="116">
        <f t="shared" si="27"/>
        <v>0</v>
      </c>
      <c r="AB75" s="116">
        <f t="shared" si="28"/>
        <v>0</v>
      </c>
      <c r="AC75" s="116">
        <f t="shared" si="29"/>
        <v>0</v>
      </c>
      <c r="AD75" s="116">
        <f t="shared" si="30"/>
        <v>0</v>
      </c>
      <c r="AE75" s="116">
        <f t="shared" si="31"/>
        <v>0</v>
      </c>
      <c r="AF75" s="116">
        <f t="shared" si="32"/>
        <v>0</v>
      </c>
      <c r="AG75" s="116">
        <f t="shared" si="33"/>
        <v>0</v>
      </c>
      <c r="AH75" s="116">
        <f t="shared" si="34"/>
        <v>0</v>
      </c>
      <c r="AI75" s="116">
        <f t="shared" si="35"/>
        <v>0</v>
      </c>
      <c r="AJ75" s="116">
        <f t="shared" si="36"/>
        <v>0</v>
      </c>
      <c r="AK75" s="116">
        <f t="shared" si="26"/>
        <v>0</v>
      </c>
    </row>
    <row r="76" spans="1:37">
      <c r="A76" s="6"/>
      <c r="B76" s="36"/>
      <c r="C76" s="36"/>
      <c r="D76" s="36"/>
      <c r="E76" s="36">
        <f>_xlfn.IFNA(INDEX('Inputs - Allowed'!$B$8:$AY$158,MATCH($A76,'Inputs - Allowed'!$A$8:$A$158,0),MATCH('TI - Underperformance'!E$6,'Inputs - Allowed'!$B$6:$AY$6,0)),0)</f>
        <v>0</v>
      </c>
      <c r="F76" s="36">
        <f>_xlfn.IFNA(INDEX('Inputs - Allowed'!$B$8:$AY$158,MATCH($A76,'Inputs - Allowed'!$A$8:$A$158,0),MATCH('TI - Underperformance'!F$6,'Inputs - Allowed'!$B$6:$AY$6,0)),0)</f>
        <v>0</v>
      </c>
      <c r="G76" s="36">
        <f>_xlfn.IFNA(INDEX('Inputs - Allowed'!$B$8:$AY$158,MATCH($A76,'Inputs - Allowed'!$A$8:$A$158,0),MATCH('TI - Underperformance'!G$6,'Inputs - Allowed'!$B$6:$AY$6,0)),0)</f>
        <v>0</v>
      </c>
      <c r="H76" s="36">
        <f>_xlfn.IFNA(INDEX('Inputs - Allowed'!$B$8:$AY$158,MATCH($A76,'Inputs - Allowed'!$A$8:$A$158,0),MATCH('TI - Underperformance'!H$6,'Inputs - Allowed'!$B$6:$AY$6,0)),0)</f>
        <v>0</v>
      </c>
      <c r="I76" s="36">
        <f>_xlfn.IFNA(INDEX('Inputs - Allowed'!$B$8:$AY$158,MATCH($A76,'Inputs - Allowed'!$A$8:$A$158,0),MATCH('TI - Underperformance'!I$6,'Inputs - Allowed'!$B$6:$AY$6,0)),0)</f>
        <v>0</v>
      </c>
      <c r="J76" s="36">
        <f>_xlfn.IFNA(INDEX('Inputs - Allowed'!$B$8:$AY$158,MATCH($A76,'Inputs - Allowed'!$A$8:$A$158,0),MATCH('TI - Underperformance'!J$6,'Inputs - Allowed'!$B$6:$AY$6,0)),0)</f>
        <v>0</v>
      </c>
      <c r="K76" s="36">
        <f>_xlfn.IFNA(INDEX('Inputs - Allowed'!$B$8:$AY$158,MATCH($A76,'Inputs - Allowed'!$A$8:$A$158,0),MATCH('TI - Underperformance'!K$6,'Inputs - Allowed'!$B$6:$AY$6,0)),0)</f>
        <v>0</v>
      </c>
      <c r="L76" s="36">
        <f>_xlfn.IFNA(INDEX('Inputs - Allowed'!$B$8:$AY$158,MATCH($A76,'Inputs - Allowed'!$A$8:$A$158,0),MATCH('TI - Underperformance'!L$6,'Inputs - Allowed'!$B$6:$AY$6,0)),0)</f>
        <v>0</v>
      </c>
      <c r="M76" s="76"/>
      <c r="N76" s="76"/>
      <c r="O76" s="116" cm="1">
        <f t="array" ref="O76">IF($K76=0,0,_xlfn.IFS($K76 = "n",_xlfn.IFNA(INDEX('Inputs - Actual'!$B$8:$V$200, MATCH($A76, 'Inputs - Actual'!$A$8:$A$200, 0), MATCH(O$6, 'Inputs - Actual'!$B$6:$V$6, 0)) - INDEX('Inputs - Allowed'!$B$8:$AY$158, MATCH($A76, 'Inputs - Allowed'!$A$8:$A$158, 0), MATCH(O$6, 'Inputs - Allowed'!$B$6:$AY$6, 0)),0),$K76 = "y",_xlfn.IFNA(INDEX('Inputs - Actual'!$B$8:$V$200, MATCH($A76, 'Inputs - Actual'!$A$8:$A$200, 0), MATCH(O$6, 'Inputs - Actual'!$B$6:$V$6, 0)) -INDEX('Inputs - Allowed'!$B$8:$AY$158, MATCH($A76, 'Inputs - Allowed'!$A$8:$A$158, 0), MATCH(N$6, 'Inputs - Allowed'!$B$6:$AY$6, 0)),0)))</f>
        <v>0</v>
      </c>
      <c r="P76" s="116" cm="1">
        <f t="array" ref="P76">IF($K76=0,0,_xlfn.IFS($K76 = "n",_xlfn.IFNA(INDEX('Inputs - Actual'!$B$8:$V$200, MATCH($A76, 'Inputs - Actual'!$A$8:$A$200, 0), MATCH(P$6, 'Inputs - Actual'!$B$6:$V$6, 0)) - INDEX('Inputs - Allowed'!$B$8:$AY$158, MATCH($A76, 'Inputs - Allowed'!$A$8:$A$158, 0), MATCH(P$6, 'Inputs - Allowed'!$B$6:$AY$6, 0)),0),$K76 = "y",_xlfn.IFNA(INDEX('Inputs - Actual'!$B$8:$V$200, MATCH($A76, 'Inputs - Actual'!$A$8:$A$200, 0), MATCH(P$6, 'Inputs - Actual'!$B$6:$V$6, 0)) -INDEX('Inputs - Allowed'!$B$8:$AY$158, MATCH($A76, 'Inputs - Allowed'!$A$8:$A$158, 0), MATCH(O$6, 'Inputs - Allowed'!$B$6:$AY$6, 0)),0)))</f>
        <v>0</v>
      </c>
      <c r="Q76" s="116" cm="1">
        <f t="array" ref="Q76">IF($K76=0,0,_xlfn.IFS($K76 = "n",_xlfn.IFNA(INDEX('Inputs - Actual'!$B$8:$V$200, MATCH($A76, 'Inputs - Actual'!$A$8:$A$200, 0), MATCH(Q$6, 'Inputs - Actual'!$B$6:$V$6, 0)) - INDEX('Inputs - Allowed'!$B$8:$AY$158, MATCH($A76, 'Inputs - Allowed'!$A$8:$A$158, 0), MATCH(Q$6, 'Inputs - Allowed'!$B$6:$AY$6, 0)),0),$K76 = "y",_xlfn.IFNA(INDEX('Inputs - Actual'!$B$8:$V$200, MATCH($A76, 'Inputs - Actual'!$A$8:$A$200, 0), MATCH(Q$6, 'Inputs - Actual'!$B$6:$V$6, 0)) -INDEX('Inputs - Allowed'!$B$8:$AY$158, MATCH($A76, 'Inputs - Allowed'!$A$8:$A$158, 0), MATCH(P$6, 'Inputs - Allowed'!$B$6:$AY$6, 0)),0)))</f>
        <v>0</v>
      </c>
      <c r="R76" s="116" cm="1">
        <f t="array" ref="R76">IF($K76=0,0,_xlfn.IFS($K76 = "n",_xlfn.IFNA(INDEX('Inputs - Actual'!$B$8:$V$200, MATCH($A76, 'Inputs - Actual'!$A$8:$A$200, 0), MATCH(R$6, 'Inputs - Actual'!$B$6:$V$6, 0)) - INDEX('Inputs - Allowed'!$B$8:$AY$158, MATCH($A76, 'Inputs - Allowed'!$A$8:$A$158, 0), MATCH(R$6, 'Inputs - Allowed'!$B$6:$AY$6, 0)),0),$K76 = "y",_xlfn.IFNA(INDEX('Inputs - Actual'!$B$8:$V$200, MATCH($A76, 'Inputs - Actual'!$A$8:$A$200, 0), MATCH(R$6, 'Inputs - Actual'!$B$6:$V$6, 0)) -INDEX('Inputs - Allowed'!$B$8:$AY$158, MATCH($A76, 'Inputs - Allowed'!$A$8:$A$158, 0), MATCH(Q$6, 'Inputs - Allowed'!$B$6:$AY$6, 0)),0)))</f>
        <v>0</v>
      </c>
      <c r="S76" s="116" cm="1">
        <f t="array" ref="S76">IF($K76=0,0,_xlfn.IFS($K76 = "n",_xlfn.IFNA(INDEX('Inputs - Actual'!$B$8:$V$200, MATCH($A76, 'Inputs - Actual'!$A$8:$A$200, 0), MATCH(S$6, 'Inputs - Actual'!$B$6:$V$6, 0)) - INDEX('Inputs - Allowed'!$B$8:$AY$158, MATCH($A76, 'Inputs - Allowed'!$A$8:$A$158, 0), MATCH(S$6, 'Inputs - Allowed'!$B$6:$AY$6, 0)),0),$K76 = "y",_xlfn.IFNA(INDEX('Inputs - Actual'!$B$8:$V$200, MATCH($A76, 'Inputs - Actual'!$A$8:$A$200, 0), MATCH(S$6, 'Inputs - Actual'!$B$6:$V$6, 0)) -INDEX('Inputs - Allowed'!$B$8:$AY$158, MATCH($A76, 'Inputs - Allowed'!$A$8:$A$158, 0), MATCH(R$6, 'Inputs - Allowed'!$B$6:$AY$6, 0)),0)))</f>
        <v>0</v>
      </c>
      <c r="T76" s="116" cm="1">
        <f t="array" ref="T76">IF($K76=0,0,_xlfn.IFS($K76 = "n",_xlfn.IFNA(INDEX('Inputs - Actual'!$B$8:$V$200, MATCH($A76, 'Inputs - Actual'!$A$8:$A$200, 0), MATCH(T$6, 'Inputs - Actual'!$B$6:$V$6, 0)) - INDEX('Inputs - Allowed'!$B$8:$AY$158, MATCH($A76, 'Inputs - Allowed'!$A$8:$A$158, 0), MATCH(T$6, 'Inputs - Allowed'!$B$6:$AY$6, 0)),0),$K76 = "y",_xlfn.IFNA(INDEX('Inputs - Actual'!$B$8:$V$200, MATCH($A76, 'Inputs - Actual'!$A$8:$A$200, 0), MATCH(T$6, 'Inputs - Actual'!$B$6:$V$6, 0)) -INDEX('Inputs - Allowed'!$B$8:$AY$158, MATCH($A76, 'Inputs - Allowed'!$A$8:$A$158, 0), MATCH(S$6, 'Inputs - Allowed'!$B$6:$AY$6, 0)),0)))</f>
        <v>0</v>
      </c>
      <c r="U76" s="116" cm="1">
        <f t="array" ref="U76">IF($K76=0,0,_xlfn.IFS($K76 = "n",_xlfn.IFNA(INDEX('Inputs - Actual'!$B$8:$V$200, MATCH($A76, 'Inputs - Actual'!$A$8:$A$200, 0), MATCH(U$6, 'Inputs - Actual'!$B$6:$V$6, 0)) - INDEX('Inputs - Allowed'!$B$8:$AY$158, MATCH($A76, 'Inputs - Allowed'!$A$8:$A$158, 0), MATCH(U$6, 'Inputs - Allowed'!$B$6:$AY$6, 0)),0),$K76 = "y",_xlfn.IFNA(INDEX('Inputs - Actual'!$B$8:$V$200, MATCH($A76, 'Inputs - Actual'!$A$8:$A$200, 0), MATCH(U$6, 'Inputs - Actual'!$B$6:$V$6, 0)) -INDEX('Inputs - Allowed'!$B$8:$AY$158, MATCH($A76, 'Inputs - Allowed'!$A$8:$A$158, 0), MATCH(T$6, 'Inputs - Allowed'!$B$6:$AY$6, 0)),0)))</f>
        <v>0</v>
      </c>
      <c r="V76" s="116" cm="1">
        <f t="array" ref="V76">IF($K76=0,0,_xlfn.IFS($K76 = "n",_xlfn.IFNA(INDEX('Inputs - Actual'!$B$8:$V$200, MATCH($A76, 'Inputs - Actual'!$A$8:$A$200, 0), MATCH(V$6, 'Inputs - Actual'!$B$6:$V$6, 0)) - INDEX('Inputs - Allowed'!$B$8:$AY$158, MATCH($A76, 'Inputs - Allowed'!$A$8:$A$158, 0), MATCH(V$6, 'Inputs - Allowed'!$B$6:$AY$6, 0)),0),$K76 = "y",_xlfn.IFNA(INDEX('Inputs - Actual'!$B$8:$V$200, MATCH($A76, 'Inputs - Actual'!$A$8:$A$200, 0), MATCH(V$6, 'Inputs - Actual'!$B$6:$V$6, 0)) -INDEX('Inputs - Allowed'!$B$8:$AY$158, MATCH($A76, 'Inputs - Allowed'!$A$8:$A$158, 0), MATCH(U$6, 'Inputs - Allowed'!$B$6:$AY$6, 0)),0)))</f>
        <v>0</v>
      </c>
      <c r="W76" s="116" cm="1">
        <f t="array" ref="W76">IF($K76=0,0,_xlfn.IFS($K76 = "n",_xlfn.IFNA(INDEX('Inputs - Actual'!$B$8:$V$200, MATCH($A76, 'Inputs - Actual'!$A$8:$A$200, 0), MATCH(W$6, 'Inputs - Actual'!$B$6:$V$6, 0)) - INDEX('Inputs - Allowed'!$B$8:$AY$158, MATCH($A76, 'Inputs - Allowed'!$A$8:$A$158, 0), MATCH(W$6, 'Inputs - Allowed'!$B$6:$AY$6, 0)),0),$K76 = "y",_xlfn.IFNA(INDEX('Inputs - Actual'!$B$8:$V$200, MATCH($A76, 'Inputs - Actual'!$A$8:$A$200, 0), MATCH(W$6, 'Inputs - Actual'!$B$6:$V$6, 0)) -INDEX('Inputs - Allowed'!$B$8:$AY$158, MATCH($A76, 'Inputs - Allowed'!$A$8:$A$158, 0), MATCH(V$6, 'Inputs - Allowed'!$B$6:$AY$6, 0)),0)))</f>
        <v>0</v>
      </c>
      <c r="X76" s="116" cm="1">
        <f t="array" ref="X76">IF($K76=0,0,_xlfn.IFS($K76 = "n",_xlfn.IFNA(INDEX('Inputs - Actual'!$B$8:$V$200, MATCH($A76, 'Inputs - Actual'!$A$8:$A$200, 0), MATCH(X$6, 'Inputs - Actual'!$B$6:$V$6, 0)) - INDEX('Inputs - Allowed'!$B$8:$AY$158, MATCH($A76, 'Inputs - Allowed'!$A$8:$A$158, 0), MATCH(X$6, 'Inputs - Allowed'!$B$6:$AY$6, 0)),0),$K76 = "y",_xlfn.IFNA(INDEX('Inputs - Actual'!$B$8:$V$200, MATCH($A76, 'Inputs - Actual'!$A$8:$A$200, 0), MATCH(X$6, 'Inputs - Actual'!$B$6:$V$6, 0)) -INDEX('Inputs - Allowed'!$B$8:$AY$158, MATCH($A76, 'Inputs - Allowed'!$A$8:$A$158, 0), MATCH(W$6, 'Inputs - Allowed'!$B$6:$AY$6, 0)),0)))</f>
        <v>0</v>
      </c>
      <c r="Y76" s="76"/>
      <c r="Z76" s="76"/>
      <c r="AA76" s="116">
        <f t="shared" si="27"/>
        <v>0</v>
      </c>
      <c r="AB76" s="116">
        <f t="shared" si="28"/>
        <v>0</v>
      </c>
      <c r="AC76" s="116">
        <f t="shared" si="29"/>
        <v>0</v>
      </c>
      <c r="AD76" s="116">
        <f t="shared" si="30"/>
        <v>0</v>
      </c>
      <c r="AE76" s="116">
        <f t="shared" si="31"/>
        <v>0</v>
      </c>
      <c r="AF76" s="116">
        <f t="shared" si="32"/>
        <v>0</v>
      </c>
      <c r="AG76" s="116">
        <f t="shared" si="33"/>
        <v>0</v>
      </c>
      <c r="AH76" s="116">
        <f t="shared" si="34"/>
        <v>0</v>
      </c>
      <c r="AI76" s="116">
        <f t="shared" si="35"/>
        <v>0</v>
      </c>
      <c r="AJ76" s="116">
        <f t="shared" si="36"/>
        <v>0</v>
      </c>
      <c r="AK76" s="116">
        <f t="shared" si="26"/>
        <v>0</v>
      </c>
    </row>
    <row r="77" spans="1:37">
      <c r="A77" s="6"/>
      <c r="B77" s="36"/>
      <c r="C77" s="36"/>
      <c r="D77" s="36"/>
      <c r="E77" s="36">
        <f>_xlfn.IFNA(INDEX('Inputs - Allowed'!$B$8:$AY$158,MATCH($A77,'Inputs - Allowed'!$A$8:$A$158,0),MATCH('TI - Underperformance'!E$6,'Inputs - Allowed'!$B$6:$AY$6,0)),0)</f>
        <v>0</v>
      </c>
      <c r="F77" s="36">
        <f>_xlfn.IFNA(INDEX('Inputs - Allowed'!$B$8:$AY$158,MATCH($A77,'Inputs - Allowed'!$A$8:$A$158,0),MATCH('TI - Underperformance'!F$6,'Inputs - Allowed'!$B$6:$AY$6,0)),0)</f>
        <v>0</v>
      </c>
      <c r="G77" s="36">
        <f>_xlfn.IFNA(INDEX('Inputs - Allowed'!$B$8:$AY$158,MATCH($A77,'Inputs - Allowed'!$A$8:$A$158,0),MATCH('TI - Underperformance'!G$6,'Inputs - Allowed'!$B$6:$AY$6,0)),0)</f>
        <v>0</v>
      </c>
      <c r="H77" s="36">
        <f>_xlfn.IFNA(INDEX('Inputs - Allowed'!$B$8:$AY$158,MATCH($A77,'Inputs - Allowed'!$A$8:$A$158,0),MATCH('TI - Underperformance'!H$6,'Inputs - Allowed'!$B$6:$AY$6,0)),0)</f>
        <v>0</v>
      </c>
      <c r="I77" s="36">
        <f>_xlfn.IFNA(INDEX('Inputs - Allowed'!$B$8:$AY$158,MATCH($A77,'Inputs - Allowed'!$A$8:$A$158,0),MATCH('TI - Underperformance'!I$6,'Inputs - Allowed'!$B$6:$AY$6,0)),0)</f>
        <v>0</v>
      </c>
      <c r="J77" s="36">
        <f>_xlfn.IFNA(INDEX('Inputs - Allowed'!$B$8:$AY$158,MATCH($A77,'Inputs - Allowed'!$A$8:$A$158,0),MATCH('TI - Underperformance'!J$6,'Inputs - Allowed'!$B$6:$AY$6,0)),0)</f>
        <v>0</v>
      </c>
      <c r="K77" s="36">
        <f>_xlfn.IFNA(INDEX('Inputs - Allowed'!$B$8:$AY$158,MATCH($A77,'Inputs - Allowed'!$A$8:$A$158,0),MATCH('TI - Underperformance'!K$6,'Inputs - Allowed'!$B$6:$AY$6,0)),0)</f>
        <v>0</v>
      </c>
      <c r="L77" s="36">
        <f>_xlfn.IFNA(INDEX('Inputs - Allowed'!$B$8:$AY$158,MATCH($A77,'Inputs - Allowed'!$A$8:$A$158,0),MATCH('TI - Underperformance'!L$6,'Inputs - Allowed'!$B$6:$AY$6,0)),0)</f>
        <v>0</v>
      </c>
      <c r="M77" s="76"/>
      <c r="N77" s="76"/>
      <c r="O77" s="116" cm="1">
        <f t="array" ref="O77">IF($K77=0,0,_xlfn.IFS($K77 = "n",_xlfn.IFNA(INDEX('Inputs - Actual'!$B$8:$V$200, MATCH($A77, 'Inputs - Actual'!$A$8:$A$200, 0), MATCH(O$6, 'Inputs - Actual'!$B$6:$V$6, 0)) - INDEX('Inputs - Allowed'!$B$8:$AY$158, MATCH($A77, 'Inputs - Allowed'!$A$8:$A$158, 0), MATCH(O$6, 'Inputs - Allowed'!$B$6:$AY$6, 0)),0),$K77 = "y",_xlfn.IFNA(INDEX('Inputs - Actual'!$B$8:$V$200, MATCH($A77, 'Inputs - Actual'!$A$8:$A$200, 0), MATCH(O$6, 'Inputs - Actual'!$B$6:$V$6, 0)) -INDEX('Inputs - Allowed'!$B$8:$AY$158, MATCH($A77, 'Inputs - Allowed'!$A$8:$A$158, 0), MATCH(N$6, 'Inputs - Allowed'!$B$6:$AY$6, 0)),0)))</f>
        <v>0</v>
      </c>
      <c r="P77" s="116" cm="1">
        <f t="array" ref="P77">IF($K77=0,0,_xlfn.IFS($K77 = "n",_xlfn.IFNA(INDEX('Inputs - Actual'!$B$8:$V$200, MATCH($A77, 'Inputs - Actual'!$A$8:$A$200, 0), MATCH(P$6, 'Inputs - Actual'!$B$6:$V$6, 0)) - INDEX('Inputs - Allowed'!$B$8:$AY$158, MATCH($A77, 'Inputs - Allowed'!$A$8:$A$158, 0), MATCH(P$6, 'Inputs - Allowed'!$B$6:$AY$6, 0)),0),$K77 = "y",_xlfn.IFNA(INDEX('Inputs - Actual'!$B$8:$V$200, MATCH($A77, 'Inputs - Actual'!$A$8:$A$200, 0), MATCH(P$6, 'Inputs - Actual'!$B$6:$V$6, 0)) -INDEX('Inputs - Allowed'!$B$8:$AY$158, MATCH($A77, 'Inputs - Allowed'!$A$8:$A$158, 0), MATCH(O$6, 'Inputs - Allowed'!$B$6:$AY$6, 0)),0)))</f>
        <v>0</v>
      </c>
      <c r="Q77" s="116" cm="1">
        <f t="array" ref="Q77">IF($K77=0,0,_xlfn.IFS($K77 = "n",_xlfn.IFNA(INDEX('Inputs - Actual'!$B$8:$V$200, MATCH($A77, 'Inputs - Actual'!$A$8:$A$200, 0), MATCH(Q$6, 'Inputs - Actual'!$B$6:$V$6, 0)) - INDEX('Inputs - Allowed'!$B$8:$AY$158, MATCH($A77, 'Inputs - Allowed'!$A$8:$A$158, 0), MATCH(Q$6, 'Inputs - Allowed'!$B$6:$AY$6, 0)),0),$K77 = "y",_xlfn.IFNA(INDEX('Inputs - Actual'!$B$8:$V$200, MATCH($A77, 'Inputs - Actual'!$A$8:$A$200, 0), MATCH(Q$6, 'Inputs - Actual'!$B$6:$V$6, 0)) -INDEX('Inputs - Allowed'!$B$8:$AY$158, MATCH($A77, 'Inputs - Allowed'!$A$8:$A$158, 0), MATCH(P$6, 'Inputs - Allowed'!$B$6:$AY$6, 0)),0)))</f>
        <v>0</v>
      </c>
      <c r="R77" s="116" cm="1">
        <f t="array" ref="R77">IF($K77=0,0,_xlfn.IFS($K77 = "n",_xlfn.IFNA(INDEX('Inputs - Actual'!$B$8:$V$200, MATCH($A77, 'Inputs - Actual'!$A$8:$A$200, 0), MATCH(R$6, 'Inputs - Actual'!$B$6:$V$6, 0)) - INDEX('Inputs - Allowed'!$B$8:$AY$158, MATCH($A77, 'Inputs - Allowed'!$A$8:$A$158, 0), MATCH(R$6, 'Inputs - Allowed'!$B$6:$AY$6, 0)),0),$K77 = "y",_xlfn.IFNA(INDEX('Inputs - Actual'!$B$8:$V$200, MATCH($A77, 'Inputs - Actual'!$A$8:$A$200, 0), MATCH(R$6, 'Inputs - Actual'!$B$6:$V$6, 0)) -INDEX('Inputs - Allowed'!$B$8:$AY$158, MATCH($A77, 'Inputs - Allowed'!$A$8:$A$158, 0), MATCH(Q$6, 'Inputs - Allowed'!$B$6:$AY$6, 0)),0)))</f>
        <v>0</v>
      </c>
      <c r="S77" s="116" cm="1">
        <f t="array" ref="S77">IF($K77=0,0,_xlfn.IFS($K77 = "n",_xlfn.IFNA(INDEX('Inputs - Actual'!$B$8:$V$200, MATCH($A77, 'Inputs - Actual'!$A$8:$A$200, 0), MATCH(S$6, 'Inputs - Actual'!$B$6:$V$6, 0)) - INDEX('Inputs - Allowed'!$B$8:$AY$158, MATCH($A77, 'Inputs - Allowed'!$A$8:$A$158, 0), MATCH(S$6, 'Inputs - Allowed'!$B$6:$AY$6, 0)),0),$K77 = "y",_xlfn.IFNA(INDEX('Inputs - Actual'!$B$8:$V$200, MATCH($A77, 'Inputs - Actual'!$A$8:$A$200, 0), MATCH(S$6, 'Inputs - Actual'!$B$6:$V$6, 0)) -INDEX('Inputs - Allowed'!$B$8:$AY$158, MATCH($A77, 'Inputs - Allowed'!$A$8:$A$158, 0), MATCH(R$6, 'Inputs - Allowed'!$B$6:$AY$6, 0)),0)))</f>
        <v>0</v>
      </c>
      <c r="T77" s="116" cm="1">
        <f t="array" ref="T77">IF($K77=0,0,_xlfn.IFS($K77 = "n",_xlfn.IFNA(INDEX('Inputs - Actual'!$B$8:$V$200, MATCH($A77, 'Inputs - Actual'!$A$8:$A$200, 0), MATCH(T$6, 'Inputs - Actual'!$B$6:$V$6, 0)) - INDEX('Inputs - Allowed'!$B$8:$AY$158, MATCH($A77, 'Inputs - Allowed'!$A$8:$A$158, 0), MATCH(T$6, 'Inputs - Allowed'!$B$6:$AY$6, 0)),0),$K77 = "y",_xlfn.IFNA(INDEX('Inputs - Actual'!$B$8:$V$200, MATCH($A77, 'Inputs - Actual'!$A$8:$A$200, 0), MATCH(T$6, 'Inputs - Actual'!$B$6:$V$6, 0)) -INDEX('Inputs - Allowed'!$B$8:$AY$158, MATCH($A77, 'Inputs - Allowed'!$A$8:$A$158, 0), MATCH(S$6, 'Inputs - Allowed'!$B$6:$AY$6, 0)),0)))</f>
        <v>0</v>
      </c>
      <c r="U77" s="116" cm="1">
        <f t="array" ref="U77">IF($K77=0,0,_xlfn.IFS($K77 = "n",_xlfn.IFNA(INDEX('Inputs - Actual'!$B$8:$V$200, MATCH($A77, 'Inputs - Actual'!$A$8:$A$200, 0), MATCH(U$6, 'Inputs - Actual'!$B$6:$V$6, 0)) - INDEX('Inputs - Allowed'!$B$8:$AY$158, MATCH($A77, 'Inputs - Allowed'!$A$8:$A$158, 0), MATCH(U$6, 'Inputs - Allowed'!$B$6:$AY$6, 0)),0),$K77 = "y",_xlfn.IFNA(INDEX('Inputs - Actual'!$B$8:$V$200, MATCH($A77, 'Inputs - Actual'!$A$8:$A$200, 0), MATCH(U$6, 'Inputs - Actual'!$B$6:$V$6, 0)) -INDEX('Inputs - Allowed'!$B$8:$AY$158, MATCH($A77, 'Inputs - Allowed'!$A$8:$A$158, 0), MATCH(T$6, 'Inputs - Allowed'!$B$6:$AY$6, 0)),0)))</f>
        <v>0</v>
      </c>
      <c r="V77" s="116" cm="1">
        <f t="array" ref="V77">IF($K77=0,0,_xlfn.IFS($K77 = "n",_xlfn.IFNA(INDEX('Inputs - Actual'!$B$8:$V$200, MATCH($A77, 'Inputs - Actual'!$A$8:$A$200, 0), MATCH(V$6, 'Inputs - Actual'!$B$6:$V$6, 0)) - INDEX('Inputs - Allowed'!$B$8:$AY$158, MATCH($A77, 'Inputs - Allowed'!$A$8:$A$158, 0), MATCH(V$6, 'Inputs - Allowed'!$B$6:$AY$6, 0)),0),$K77 = "y",_xlfn.IFNA(INDEX('Inputs - Actual'!$B$8:$V$200, MATCH($A77, 'Inputs - Actual'!$A$8:$A$200, 0), MATCH(V$6, 'Inputs - Actual'!$B$6:$V$6, 0)) -INDEX('Inputs - Allowed'!$B$8:$AY$158, MATCH($A77, 'Inputs - Allowed'!$A$8:$A$158, 0), MATCH(U$6, 'Inputs - Allowed'!$B$6:$AY$6, 0)),0)))</f>
        <v>0</v>
      </c>
      <c r="W77" s="116" cm="1">
        <f t="array" ref="W77">IF($K77=0,0,_xlfn.IFS($K77 = "n",_xlfn.IFNA(INDEX('Inputs - Actual'!$B$8:$V$200, MATCH($A77, 'Inputs - Actual'!$A$8:$A$200, 0), MATCH(W$6, 'Inputs - Actual'!$B$6:$V$6, 0)) - INDEX('Inputs - Allowed'!$B$8:$AY$158, MATCH($A77, 'Inputs - Allowed'!$A$8:$A$158, 0), MATCH(W$6, 'Inputs - Allowed'!$B$6:$AY$6, 0)),0),$K77 = "y",_xlfn.IFNA(INDEX('Inputs - Actual'!$B$8:$V$200, MATCH($A77, 'Inputs - Actual'!$A$8:$A$200, 0), MATCH(W$6, 'Inputs - Actual'!$B$6:$V$6, 0)) -INDEX('Inputs - Allowed'!$B$8:$AY$158, MATCH($A77, 'Inputs - Allowed'!$A$8:$A$158, 0), MATCH(V$6, 'Inputs - Allowed'!$B$6:$AY$6, 0)),0)))</f>
        <v>0</v>
      </c>
      <c r="X77" s="116" cm="1">
        <f t="array" ref="X77">IF($K77=0,0,_xlfn.IFS($K77 = "n",_xlfn.IFNA(INDEX('Inputs - Actual'!$B$8:$V$200, MATCH($A77, 'Inputs - Actual'!$A$8:$A$200, 0), MATCH(X$6, 'Inputs - Actual'!$B$6:$V$6, 0)) - INDEX('Inputs - Allowed'!$B$8:$AY$158, MATCH($A77, 'Inputs - Allowed'!$A$8:$A$158, 0), MATCH(X$6, 'Inputs - Allowed'!$B$6:$AY$6, 0)),0),$K77 = "y",_xlfn.IFNA(INDEX('Inputs - Actual'!$B$8:$V$200, MATCH($A77, 'Inputs - Actual'!$A$8:$A$200, 0), MATCH(X$6, 'Inputs - Actual'!$B$6:$V$6, 0)) -INDEX('Inputs - Allowed'!$B$8:$AY$158, MATCH($A77, 'Inputs - Allowed'!$A$8:$A$158, 0), MATCH(W$6, 'Inputs - Allowed'!$B$6:$AY$6, 0)),0)))</f>
        <v>0</v>
      </c>
      <c r="Y77" s="76"/>
      <c r="Z77" s="76"/>
      <c r="AA77" s="116">
        <f t="shared" si="27"/>
        <v>0</v>
      </c>
      <c r="AB77" s="116">
        <f t="shared" si="28"/>
        <v>0</v>
      </c>
      <c r="AC77" s="116">
        <f t="shared" si="29"/>
        <v>0</v>
      </c>
      <c r="AD77" s="116">
        <f t="shared" si="30"/>
        <v>0</v>
      </c>
      <c r="AE77" s="116">
        <f t="shared" si="31"/>
        <v>0</v>
      </c>
      <c r="AF77" s="116">
        <f t="shared" si="32"/>
        <v>0</v>
      </c>
      <c r="AG77" s="116">
        <f t="shared" si="33"/>
        <v>0</v>
      </c>
      <c r="AH77" s="116">
        <f t="shared" si="34"/>
        <v>0</v>
      </c>
      <c r="AI77" s="116">
        <f t="shared" si="35"/>
        <v>0</v>
      </c>
      <c r="AJ77" s="116">
        <f t="shared" si="36"/>
        <v>0</v>
      </c>
      <c r="AK77" s="116">
        <f t="shared" si="26"/>
        <v>0</v>
      </c>
    </row>
    <row r="78" spans="1:37">
      <c r="A78" s="6"/>
      <c r="B78" s="36"/>
      <c r="C78" s="36"/>
      <c r="D78" s="36"/>
      <c r="E78" s="36">
        <f>_xlfn.IFNA(INDEX('Inputs - Allowed'!$B$8:$AY$158,MATCH($A78,'Inputs - Allowed'!$A$8:$A$158,0),MATCH('TI - Underperformance'!E$6,'Inputs - Allowed'!$B$6:$AY$6,0)),0)</f>
        <v>0</v>
      </c>
      <c r="F78" s="36">
        <f>_xlfn.IFNA(INDEX('Inputs - Allowed'!$B$8:$AY$158,MATCH($A78,'Inputs - Allowed'!$A$8:$A$158,0),MATCH('TI - Underperformance'!F$6,'Inputs - Allowed'!$B$6:$AY$6,0)),0)</f>
        <v>0</v>
      </c>
      <c r="G78" s="36">
        <f>_xlfn.IFNA(INDEX('Inputs - Allowed'!$B$8:$AY$158,MATCH($A78,'Inputs - Allowed'!$A$8:$A$158,0),MATCH('TI - Underperformance'!G$6,'Inputs - Allowed'!$B$6:$AY$6,0)),0)</f>
        <v>0</v>
      </c>
      <c r="H78" s="36">
        <f>_xlfn.IFNA(INDEX('Inputs - Allowed'!$B$8:$AY$158,MATCH($A78,'Inputs - Allowed'!$A$8:$A$158,0),MATCH('TI - Underperformance'!H$6,'Inputs - Allowed'!$B$6:$AY$6,0)),0)</f>
        <v>0</v>
      </c>
      <c r="I78" s="36">
        <f>_xlfn.IFNA(INDEX('Inputs - Allowed'!$B$8:$AY$158,MATCH($A78,'Inputs - Allowed'!$A$8:$A$158,0),MATCH('TI - Underperformance'!I$6,'Inputs - Allowed'!$B$6:$AY$6,0)),0)</f>
        <v>0</v>
      </c>
      <c r="J78" s="36">
        <f>_xlfn.IFNA(INDEX('Inputs - Allowed'!$B$8:$AY$158,MATCH($A78,'Inputs - Allowed'!$A$8:$A$158,0),MATCH('TI - Underperformance'!J$6,'Inputs - Allowed'!$B$6:$AY$6,0)),0)</f>
        <v>0</v>
      </c>
      <c r="K78" s="36">
        <f>_xlfn.IFNA(INDEX('Inputs - Allowed'!$B$8:$AY$158,MATCH($A78,'Inputs - Allowed'!$A$8:$A$158,0),MATCH('TI - Underperformance'!K$6,'Inputs - Allowed'!$B$6:$AY$6,0)),0)</f>
        <v>0</v>
      </c>
      <c r="L78" s="36">
        <f>_xlfn.IFNA(INDEX('Inputs - Allowed'!$B$8:$AY$158,MATCH($A78,'Inputs - Allowed'!$A$8:$A$158,0),MATCH('TI - Underperformance'!L$6,'Inputs - Allowed'!$B$6:$AY$6,0)),0)</f>
        <v>0</v>
      </c>
      <c r="M78" s="76"/>
      <c r="N78" s="76"/>
      <c r="O78" s="116" cm="1">
        <f t="array" ref="O78">IF($K78=0,0,_xlfn.IFS($K78 = "n",_xlfn.IFNA(INDEX('Inputs - Actual'!$B$8:$V$200, MATCH($A78, 'Inputs - Actual'!$A$8:$A$200, 0), MATCH(O$6, 'Inputs - Actual'!$B$6:$V$6, 0)) - INDEX('Inputs - Allowed'!$B$8:$AY$158, MATCH($A78, 'Inputs - Allowed'!$A$8:$A$158, 0), MATCH(O$6, 'Inputs - Allowed'!$B$6:$AY$6, 0)),0),$K78 = "y",_xlfn.IFNA(INDEX('Inputs - Actual'!$B$8:$V$200, MATCH($A78, 'Inputs - Actual'!$A$8:$A$200, 0), MATCH(O$6, 'Inputs - Actual'!$B$6:$V$6, 0)) -INDEX('Inputs - Allowed'!$B$8:$AY$158, MATCH($A78, 'Inputs - Allowed'!$A$8:$A$158, 0), MATCH(N$6, 'Inputs - Allowed'!$B$6:$AY$6, 0)),0)))</f>
        <v>0</v>
      </c>
      <c r="P78" s="116" cm="1">
        <f t="array" ref="P78">IF($K78=0,0,_xlfn.IFS($K78 = "n",_xlfn.IFNA(INDEX('Inputs - Actual'!$B$8:$V$200, MATCH($A78, 'Inputs - Actual'!$A$8:$A$200, 0), MATCH(P$6, 'Inputs - Actual'!$B$6:$V$6, 0)) - INDEX('Inputs - Allowed'!$B$8:$AY$158, MATCH($A78, 'Inputs - Allowed'!$A$8:$A$158, 0), MATCH(P$6, 'Inputs - Allowed'!$B$6:$AY$6, 0)),0),$K78 = "y",_xlfn.IFNA(INDEX('Inputs - Actual'!$B$8:$V$200, MATCH($A78, 'Inputs - Actual'!$A$8:$A$200, 0), MATCH(P$6, 'Inputs - Actual'!$B$6:$V$6, 0)) -INDEX('Inputs - Allowed'!$B$8:$AY$158, MATCH($A78, 'Inputs - Allowed'!$A$8:$A$158, 0), MATCH(O$6, 'Inputs - Allowed'!$B$6:$AY$6, 0)),0)))</f>
        <v>0</v>
      </c>
      <c r="Q78" s="116" cm="1">
        <f t="array" ref="Q78">IF($K78=0,0,_xlfn.IFS($K78 = "n",_xlfn.IFNA(INDEX('Inputs - Actual'!$B$8:$V$200, MATCH($A78, 'Inputs - Actual'!$A$8:$A$200, 0), MATCH(Q$6, 'Inputs - Actual'!$B$6:$V$6, 0)) - INDEX('Inputs - Allowed'!$B$8:$AY$158, MATCH($A78, 'Inputs - Allowed'!$A$8:$A$158, 0), MATCH(Q$6, 'Inputs - Allowed'!$B$6:$AY$6, 0)),0),$K78 = "y",_xlfn.IFNA(INDEX('Inputs - Actual'!$B$8:$V$200, MATCH($A78, 'Inputs - Actual'!$A$8:$A$200, 0), MATCH(Q$6, 'Inputs - Actual'!$B$6:$V$6, 0)) -INDEX('Inputs - Allowed'!$B$8:$AY$158, MATCH($A78, 'Inputs - Allowed'!$A$8:$A$158, 0), MATCH(P$6, 'Inputs - Allowed'!$B$6:$AY$6, 0)),0)))</f>
        <v>0</v>
      </c>
      <c r="R78" s="116" cm="1">
        <f t="array" ref="R78">IF($K78=0,0,_xlfn.IFS($K78 = "n",_xlfn.IFNA(INDEX('Inputs - Actual'!$B$8:$V$200, MATCH($A78, 'Inputs - Actual'!$A$8:$A$200, 0), MATCH(R$6, 'Inputs - Actual'!$B$6:$V$6, 0)) - INDEX('Inputs - Allowed'!$B$8:$AY$158, MATCH($A78, 'Inputs - Allowed'!$A$8:$A$158, 0), MATCH(R$6, 'Inputs - Allowed'!$B$6:$AY$6, 0)),0),$K78 = "y",_xlfn.IFNA(INDEX('Inputs - Actual'!$B$8:$V$200, MATCH($A78, 'Inputs - Actual'!$A$8:$A$200, 0), MATCH(R$6, 'Inputs - Actual'!$B$6:$V$6, 0)) -INDEX('Inputs - Allowed'!$B$8:$AY$158, MATCH($A78, 'Inputs - Allowed'!$A$8:$A$158, 0), MATCH(Q$6, 'Inputs - Allowed'!$B$6:$AY$6, 0)),0)))</f>
        <v>0</v>
      </c>
      <c r="S78" s="116" cm="1">
        <f t="array" ref="S78">IF($K78=0,0,_xlfn.IFS($K78 = "n",_xlfn.IFNA(INDEX('Inputs - Actual'!$B$8:$V$200, MATCH($A78, 'Inputs - Actual'!$A$8:$A$200, 0), MATCH(S$6, 'Inputs - Actual'!$B$6:$V$6, 0)) - INDEX('Inputs - Allowed'!$B$8:$AY$158, MATCH($A78, 'Inputs - Allowed'!$A$8:$A$158, 0), MATCH(S$6, 'Inputs - Allowed'!$B$6:$AY$6, 0)),0),$K78 = "y",_xlfn.IFNA(INDEX('Inputs - Actual'!$B$8:$V$200, MATCH($A78, 'Inputs - Actual'!$A$8:$A$200, 0), MATCH(S$6, 'Inputs - Actual'!$B$6:$V$6, 0)) -INDEX('Inputs - Allowed'!$B$8:$AY$158, MATCH($A78, 'Inputs - Allowed'!$A$8:$A$158, 0), MATCH(R$6, 'Inputs - Allowed'!$B$6:$AY$6, 0)),0)))</f>
        <v>0</v>
      </c>
      <c r="T78" s="116" cm="1">
        <f t="array" ref="T78">IF($K78=0,0,_xlfn.IFS($K78 = "n",_xlfn.IFNA(INDEX('Inputs - Actual'!$B$8:$V$200, MATCH($A78, 'Inputs - Actual'!$A$8:$A$200, 0), MATCH(T$6, 'Inputs - Actual'!$B$6:$V$6, 0)) - INDEX('Inputs - Allowed'!$B$8:$AY$158, MATCH($A78, 'Inputs - Allowed'!$A$8:$A$158, 0), MATCH(T$6, 'Inputs - Allowed'!$B$6:$AY$6, 0)),0),$K78 = "y",_xlfn.IFNA(INDEX('Inputs - Actual'!$B$8:$V$200, MATCH($A78, 'Inputs - Actual'!$A$8:$A$200, 0), MATCH(T$6, 'Inputs - Actual'!$B$6:$V$6, 0)) -INDEX('Inputs - Allowed'!$B$8:$AY$158, MATCH($A78, 'Inputs - Allowed'!$A$8:$A$158, 0), MATCH(S$6, 'Inputs - Allowed'!$B$6:$AY$6, 0)),0)))</f>
        <v>0</v>
      </c>
      <c r="U78" s="116" cm="1">
        <f t="array" ref="U78">IF($K78=0,0,_xlfn.IFS($K78 = "n",_xlfn.IFNA(INDEX('Inputs - Actual'!$B$8:$V$200, MATCH($A78, 'Inputs - Actual'!$A$8:$A$200, 0), MATCH(U$6, 'Inputs - Actual'!$B$6:$V$6, 0)) - INDEX('Inputs - Allowed'!$B$8:$AY$158, MATCH($A78, 'Inputs - Allowed'!$A$8:$A$158, 0), MATCH(U$6, 'Inputs - Allowed'!$B$6:$AY$6, 0)),0),$K78 = "y",_xlfn.IFNA(INDEX('Inputs - Actual'!$B$8:$V$200, MATCH($A78, 'Inputs - Actual'!$A$8:$A$200, 0), MATCH(U$6, 'Inputs - Actual'!$B$6:$V$6, 0)) -INDEX('Inputs - Allowed'!$B$8:$AY$158, MATCH($A78, 'Inputs - Allowed'!$A$8:$A$158, 0), MATCH(T$6, 'Inputs - Allowed'!$B$6:$AY$6, 0)),0)))</f>
        <v>0</v>
      </c>
      <c r="V78" s="116" cm="1">
        <f t="array" ref="V78">IF($K78=0,0,_xlfn.IFS($K78 = "n",_xlfn.IFNA(INDEX('Inputs - Actual'!$B$8:$V$200, MATCH($A78, 'Inputs - Actual'!$A$8:$A$200, 0), MATCH(V$6, 'Inputs - Actual'!$B$6:$V$6, 0)) - INDEX('Inputs - Allowed'!$B$8:$AY$158, MATCH($A78, 'Inputs - Allowed'!$A$8:$A$158, 0), MATCH(V$6, 'Inputs - Allowed'!$B$6:$AY$6, 0)),0),$K78 = "y",_xlfn.IFNA(INDEX('Inputs - Actual'!$B$8:$V$200, MATCH($A78, 'Inputs - Actual'!$A$8:$A$200, 0), MATCH(V$6, 'Inputs - Actual'!$B$6:$V$6, 0)) -INDEX('Inputs - Allowed'!$B$8:$AY$158, MATCH($A78, 'Inputs - Allowed'!$A$8:$A$158, 0), MATCH(U$6, 'Inputs - Allowed'!$B$6:$AY$6, 0)),0)))</f>
        <v>0</v>
      </c>
      <c r="W78" s="116" cm="1">
        <f t="array" ref="W78">IF($K78=0,0,_xlfn.IFS($K78 = "n",_xlfn.IFNA(INDEX('Inputs - Actual'!$B$8:$V$200, MATCH($A78, 'Inputs - Actual'!$A$8:$A$200, 0), MATCH(W$6, 'Inputs - Actual'!$B$6:$V$6, 0)) - INDEX('Inputs - Allowed'!$B$8:$AY$158, MATCH($A78, 'Inputs - Allowed'!$A$8:$A$158, 0), MATCH(W$6, 'Inputs - Allowed'!$B$6:$AY$6, 0)),0),$K78 = "y",_xlfn.IFNA(INDEX('Inputs - Actual'!$B$8:$V$200, MATCH($A78, 'Inputs - Actual'!$A$8:$A$200, 0), MATCH(W$6, 'Inputs - Actual'!$B$6:$V$6, 0)) -INDEX('Inputs - Allowed'!$B$8:$AY$158, MATCH($A78, 'Inputs - Allowed'!$A$8:$A$158, 0), MATCH(V$6, 'Inputs - Allowed'!$B$6:$AY$6, 0)),0)))</f>
        <v>0</v>
      </c>
      <c r="X78" s="116" cm="1">
        <f t="array" ref="X78">IF($K78=0,0,_xlfn.IFS($K78 = "n",_xlfn.IFNA(INDEX('Inputs - Actual'!$B$8:$V$200, MATCH($A78, 'Inputs - Actual'!$A$8:$A$200, 0), MATCH(X$6, 'Inputs - Actual'!$B$6:$V$6, 0)) - INDEX('Inputs - Allowed'!$B$8:$AY$158, MATCH($A78, 'Inputs - Allowed'!$A$8:$A$158, 0), MATCH(X$6, 'Inputs - Allowed'!$B$6:$AY$6, 0)),0),$K78 = "y",_xlfn.IFNA(INDEX('Inputs - Actual'!$B$8:$V$200, MATCH($A78, 'Inputs - Actual'!$A$8:$A$200, 0), MATCH(X$6, 'Inputs - Actual'!$B$6:$V$6, 0)) -INDEX('Inputs - Allowed'!$B$8:$AY$158, MATCH($A78, 'Inputs - Allowed'!$A$8:$A$158, 0), MATCH(W$6, 'Inputs - Allowed'!$B$6:$AY$6, 0)),0)))</f>
        <v>0</v>
      </c>
      <c r="Y78" s="76"/>
      <c r="Z78" s="76"/>
      <c r="AA78" s="116">
        <f t="shared" si="27"/>
        <v>0</v>
      </c>
      <c r="AB78" s="116">
        <f t="shared" si="28"/>
        <v>0</v>
      </c>
      <c r="AC78" s="116">
        <f t="shared" si="29"/>
        <v>0</v>
      </c>
      <c r="AD78" s="116">
        <f t="shared" si="30"/>
        <v>0</v>
      </c>
      <c r="AE78" s="116">
        <f t="shared" si="31"/>
        <v>0</v>
      </c>
      <c r="AF78" s="116">
        <f t="shared" si="32"/>
        <v>0</v>
      </c>
      <c r="AG78" s="116">
        <f t="shared" si="33"/>
        <v>0</v>
      </c>
      <c r="AH78" s="116">
        <f t="shared" si="34"/>
        <v>0</v>
      </c>
      <c r="AI78" s="116">
        <f t="shared" si="35"/>
        <v>0</v>
      </c>
      <c r="AJ78" s="116">
        <f t="shared" si="36"/>
        <v>0</v>
      </c>
      <c r="AK78" s="116">
        <f t="shared" si="26"/>
        <v>0</v>
      </c>
    </row>
    <row r="79" spans="1:37">
      <c r="A79" s="6"/>
      <c r="B79" s="36"/>
      <c r="C79" s="36"/>
      <c r="D79" s="36"/>
      <c r="E79" s="36">
        <f>_xlfn.IFNA(INDEX('Inputs - Allowed'!$B$8:$AY$158,MATCH($A79,'Inputs - Allowed'!$A$8:$A$158,0),MATCH('TI - Underperformance'!E$6,'Inputs - Allowed'!$B$6:$AY$6,0)),0)</f>
        <v>0</v>
      </c>
      <c r="F79" s="36">
        <f>_xlfn.IFNA(INDEX('Inputs - Allowed'!$B$8:$AY$158,MATCH($A79,'Inputs - Allowed'!$A$8:$A$158,0),MATCH('TI - Underperformance'!F$6,'Inputs - Allowed'!$B$6:$AY$6,0)),0)</f>
        <v>0</v>
      </c>
      <c r="G79" s="36">
        <f>_xlfn.IFNA(INDEX('Inputs - Allowed'!$B$8:$AY$158,MATCH($A79,'Inputs - Allowed'!$A$8:$A$158,0),MATCH('TI - Underperformance'!G$6,'Inputs - Allowed'!$B$6:$AY$6,0)),0)</f>
        <v>0</v>
      </c>
      <c r="H79" s="36">
        <f>_xlfn.IFNA(INDEX('Inputs - Allowed'!$B$8:$AY$158,MATCH($A79,'Inputs - Allowed'!$A$8:$A$158,0),MATCH('TI - Underperformance'!H$6,'Inputs - Allowed'!$B$6:$AY$6,0)),0)</f>
        <v>0</v>
      </c>
      <c r="I79" s="36">
        <f>_xlfn.IFNA(INDEX('Inputs - Allowed'!$B$8:$AY$158,MATCH($A79,'Inputs - Allowed'!$A$8:$A$158,0),MATCH('TI - Underperformance'!I$6,'Inputs - Allowed'!$B$6:$AY$6,0)),0)</f>
        <v>0</v>
      </c>
      <c r="J79" s="36">
        <f>_xlfn.IFNA(INDEX('Inputs - Allowed'!$B$8:$AY$158,MATCH($A79,'Inputs - Allowed'!$A$8:$A$158,0),MATCH('TI - Underperformance'!J$6,'Inputs - Allowed'!$B$6:$AY$6,0)),0)</f>
        <v>0</v>
      </c>
      <c r="K79" s="36">
        <f>_xlfn.IFNA(INDEX('Inputs - Allowed'!$B$8:$AY$158,MATCH($A79,'Inputs - Allowed'!$A$8:$A$158,0),MATCH('TI - Underperformance'!K$6,'Inputs - Allowed'!$B$6:$AY$6,0)),0)</f>
        <v>0</v>
      </c>
      <c r="L79" s="36">
        <f>_xlfn.IFNA(INDEX('Inputs - Allowed'!$B$8:$AY$158,MATCH($A79,'Inputs - Allowed'!$A$8:$A$158,0),MATCH('TI - Underperformance'!L$6,'Inputs - Allowed'!$B$6:$AY$6,0)),0)</f>
        <v>0</v>
      </c>
      <c r="M79" s="76"/>
      <c r="N79" s="76"/>
      <c r="O79" s="116" cm="1">
        <f t="array" ref="O79">IF($K79=0,0,_xlfn.IFS($K79 = "n",_xlfn.IFNA(INDEX('Inputs - Actual'!$B$8:$V$200, MATCH($A79, 'Inputs - Actual'!$A$8:$A$200, 0), MATCH(O$6, 'Inputs - Actual'!$B$6:$V$6, 0)) - INDEX('Inputs - Allowed'!$B$8:$AY$158, MATCH($A79, 'Inputs - Allowed'!$A$8:$A$158, 0), MATCH(O$6, 'Inputs - Allowed'!$B$6:$AY$6, 0)),0),$K79 = "y",_xlfn.IFNA(INDEX('Inputs - Actual'!$B$8:$V$200, MATCH($A79, 'Inputs - Actual'!$A$8:$A$200, 0), MATCH(O$6, 'Inputs - Actual'!$B$6:$V$6, 0)) -INDEX('Inputs - Allowed'!$B$8:$AY$158, MATCH($A79, 'Inputs - Allowed'!$A$8:$A$158, 0), MATCH(N$6, 'Inputs - Allowed'!$B$6:$AY$6, 0)),0)))</f>
        <v>0</v>
      </c>
      <c r="P79" s="116" cm="1">
        <f t="array" ref="P79">IF($K79=0,0,_xlfn.IFS($K79 = "n",_xlfn.IFNA(INDEX('Inputs - Actual'!$B$8:$V$200, MATCH($A79, 'Inputs - Actual'!$A$8:$A$200, 0), MATCH(P$6, 'Inputs - Actual'!$B$6:$V$6, 0)) - INDEX('Inputs - Allowed'!$B$8:$AY$158, MATCH($A79, 'Inputs - Allowed'!$A$8:$A$158, 0), MATCH(P$6, 'Inputs - Allowed'!$B$6:$AY$6, 0)),0),$K79 = "y",_xlfn.IFNA(INDEX('Inputs - Actual'!$B$8:$V$200, MATCH($A79, 'Inputs - Actual'!$A$8:$A$200, 0), MATCH(P$6, 'Inputs - Actual'!$B$6:$V$6, 0)) -INDEX('Inputs - Allowed'!$B$8:$AY$158, MATCH($A79, 'Inputs - Allowed'!$A$8:$A$158, 0), MATCH(O$6, 'Inputs - Allowed'!$B$6:$AY$6, 0)),0)))</f>
        <v>0</v>
      </c>
      <c r="Q79" s="116" cm="1">
        <f t="array" ref="Q79">IF($K79=0,0,_xlfn.IFS($K79 = "n",_xlfn.IFNA(INDEX('Inputs - Actual'!$B$8:$V$200, MATCH($A79, 'Inputs - Actual'!$A$8:$A$200, 0), MATCH(Q$6, 'Inputs - Actual'!$B$6:$V$6, 0)) - INDEX('Inputs - Allowed'!$B$8:$AY$158, MATCH($A79, 'Inputs - Allowed'!$A$8:$A$158, 0), MATCH(Q$6, 'Inputs - Allowed'!$B$6:$AY$6, 0)),0),$K79 = "y",_xlfn.IFNA(INDEX('Inputs - Actual'!$B$8:$V$200, MATCH($A79, 'Inputs - Actual'!$A$8:$A$200, 0), MATCH(Q$6, 'Inputs - Actual'!$B$6:$V$6, 0)) -INDEX('Inputs - Allowed'!$B$8:$AY$158, MATCH($A79, 'Inputs - Allowed'!$A$8:$A$158, 0), MATCH(P$6, 'Inputs - Allowed'!$B$6:$AY$6, 0)),0)))</f>
        <v>0</v>
      </c>
      <c r="R79" s="116" cm="1">
        <f t="array" ref="R79">IF($K79=0,0,_xlfn.IFS($K79 = "n",_xlfn.IFNA(INDEX('Inputs - Actual'!$B$8:$V$200, MATCH($A79, 'Inputs - Actual'!$A$8:$A$200, 0), MATCH(R$6, 'Inputs - Actual'!$B$6:$V$6, 0)) - INDEX('Inputs - Allowed'!$B$8:$AY$158, MATCH($A79, 'Inputs - Allowed'!$A$8:$A$158, 0), MATCH(R$6, 'Inputs - Allowed'!$B$6:$AY$6, 0)),0),$K79 = "y",_xlfn.IFNA(INDEX('Inputs - Actual'!$B$8:$V$200, MATCH($A79, 'Inputs - Actual'!$A$8:$A$200, 0), MATCH(R$6, 'Inputs - Actual'!$B$6:$V$6, 0)) -INDEX('Inputs - Allowed'!$B$8:$AY$158, MATCH($A79, 'Inputs - Allowed'!$A$8:$A$158, 0), MATCH(Q$6, 'Inputs - Allowed'!$B$6:$AY$6, 0)),0)))</f>
        <v>0</v>
      </c>
      <c r="S79" s="116" cm="1">
        <f t="array" ref="S79">IF($K79=0,0,_xlfn.IFS($K79 = "n",_xlfn.IFNA(INDEX('Inputs - Actual'!$B$8:$V$200, MATCH($A79, 'Inputs - Actual'!$A$8:$A$200, 0), MATCH(S$6, 'Inputs - Actual'!$B$6:$V$6, 0)) - INDEX('Inputs - Allowed'!$B$8:$AY$158, MATCH($A79, 'Inputs - Allowed'!$A$8:$A$158, 0), MATCH(S$6, 'Inputs - Allowed'!$B$6:$AY$6, 0)),0),$K79 = "y",_xlfn.IFNA(INDEX('Inputs - Actual'!$B$8:$V$200, MATCH($A79, 'Inputs - Actual'!$A$8:$A$200, 0), MATCH(S$6, 'Inputs - Actual'!$B$6:$V$6, 0)) -INDEX('Inputs - Allowed'!$B$8:$AY$158, MATCH($A79, 'Inputs - Allowed'!$A$8:$A$158, 0), MATCH(R$6, 'Inputs - Allowed'!$B$6:$AY$6, 0)),0)))</f>
        <v>0</v>
      </c>
      <c r="T79" s="116" cm="1">
        <f t="array" ref="T79">IF($K79=0,0,_xlfn.IFS($K79 = "n",_xlfn.IFNA(INDEX('Inputs - Actual'!$B$8:$V$200, MATCH($A79, 'Inputs - Actual'!$A$8:$A$200, 0), MATCH(T$6, 'Inputs - Actual'!$B$6:$V$6, 0)) - INDEX('Inputs - Allowed'!$B$8:$AY$158, MATCH($A79, 'Inputs - Allowed'!$A$8:$A$158, 0), MATCH(T$6, 'Inputs - Allowed'!$B$6:$AY$6, 0)),0),$K79 = "y",_xlfn.IFNA(INDEX('Inputs - Actual'!$B$8:$V$200, MATCH($A79, 'Inputs - Actual'!$A$8:$A$200, 0), MATCH(T$6, 'Inputs - Actual'!$B$6:$V$6, 0)) -INDEX('Inputs - Allowed'!$B$8:$AY$158, MATCH($A79, 'Inputs - Allowed'!$A$8:$A$158, 0), MATCH(S$6, 'Inputs - Allowed'!$B$6:$AY$6, 0)),0)))</f>
        <v>0</v>
      </c>
      <c r="U79" s="116" cm="1">
        <f t="array" ref="U79">IF($K79=0,0,_xlfn.IFS($K79 = "n",_xlfn.IFNA(INDEX('Inputs - Actual'!$B$8:$V$200, MATCH($A79, 'Inputs - Actual'!$A$8:$A$200, 0), MATCH(U$6, 'Inputs - Actual'!$B$6:$V$6, 0)) - INDEX('Inputs - Allowed'!$B$8:$AY$158, MATCH($A79, 'Inputs - Allowed'!$A$8:$A$158, 0), MATCH(U$6, 'Inputs - Allowed'!$B$6:$AY$6, 0)),0),$K79 = "y",_xlfn.IFNA(INDEX('Inputs - Actual'!$B$8:$V$200, MATCH($A79, 'Inputs - Actual'!$A$8:$A$200, 0), MATCH(U$6, 'Inputs - Actual'!$B$6:$V$6, 0)) -INDEX('Inputs - Allowed'!$B$8:$AY$158, MATCH($A79, 'Inputs - Allowed'!$A$8:$A$158, 0), MATCH(T$6, 'Inputs - Allowed'!$B$6:$AY$6, 0)),0)))</f>
        <v>0</v>
      </c>
      <c r="V79" s="116" cm="1">
        <f t="array" ref="V79">IF($K79=0,0,_xlfn.IFS($K79 = "n",_xlfn.IFNA(INDEX('Inputs - Actual'!$B$8:$V$200, MATCH($A79, 'Inputs - Actual'!$A$8:$A$200, 0), MATCH(V$6, 'Inputs - Actual'!$B$6:$V$6, 0)) - INDEX('Inputs - Allowed'!$B$8:$AY$158, MATCH($A79, 'Inputs - Allowed'!$A$8:$A$158, 0), MATCH(V$6, 'Inputs - Allowed'!$B$6:$AY$6, 0)),0),$K79 = "y",_xlfn.IFNA(INDEX('Inputs - Actual'!$B$8:$V$200, MATCH($A79, 'Inputs - Actual'!$A$8:$A$200, 0), MATCH(V$6, 'Inputs - Actual'!$B$6:$V$6, 0)) -INDEX('Inputs - Allowed'!$B$8:$AY$158, MATCH($A79, 'Inputs - Allowed'!$A$8:$A$158, 0), MATCH(U$6, 'Inputs - Allowed'!$B$6:$AY$6, 0)),0)))</f>
        <v>0</v>
      </c>
      <c r="W79" s="116" cm="1">
        <f t="array" ref="W79">IF($K79=0,0,_xlfn.IFS($K79 = "n",_xlfn.IFNA(INDEX('Inputs - Actual'!$B$8:$V$200, MATCH($A79, 'Inputs - Actual'!$A$8:$A$200, 0), MATCH(W$6, 'Inputs - Actual'!$B$6:$V$6, 0)) - INDEX('Inputs - Allowed'!$B$8:$AY$158, MATCH($A79, 'Inputs - Allowed'!$A$8:$A$158, 0), MATCH(W$6, 'Inputs - Allowed'!$B$6:$AY$6, 0)),0),$K79 = "y",_xlfn.IFNA(INDEX('Inputs - Actual'!$B$8:$V$200, MATCH($A79, 'Inputs - Actual'!$A$8:$A$200, 0), MATCH(W$6, 'Inputs - Actual'!$B$6:$V$6, 0)) -INDEX('Inputs - Allowed'!$B$8:$AY$158, MATCH($A79, 'Inputs - Allowed'!$A$8:$A$158, 0), MATCH(V$6, 'Inputs - Allowed'!$B$6:$AY$6, 0)),0)))</f>
        <v>0</v>
      </c>
      <c r="X79" s="116" cm="1">
        <f t="array" ref="X79">IF($K79=0,0,_xlfn.IFS($K79 = "n",_xlfn.IFNA(INDEX('Inputs - Actual'!$B$8:$V$200, MATCH($A79, 'Inputs - Actual'!$A$8:$A$200, 0), MATCH(X$6, 'Inputs - Actual'!$B$6:$V$6, 0)) - INDEX('Inputs - Allowed'!$B$8:$AY$158, MATCH($A79, 'Inputs - Allowed'!$A$8:$A$158, 0), MATCH(X$6, 'Inputs - Allowed'!$B$6:$AY$6, 0)),0),$K79 = "y",_xlfn.IFNA(INDEX('Inputs - Actual'!$B$8:$V$200, MATCH($A79, 'Inputs - Actual'!$A$8:$A$200, 0), MATCH(X$6, 'Inputs - Actual'!$B$6:$V$6, 0)) -INDEX('Inputs - Allowed'!$B$8:$AY$158, MATCH($A79, 'Inputs - Allowed'!$A$8:$A$158, 0), MATCH(W$6, 'Inputs - Allowed'!$B$6:$AY$6, 0)),0)))</f>
        <v>0</v>
      </c>
      <c r="Y79" s="76"/>
      <c r="Z79" s="76"/>
      <c r="AA79" s="116">
        <f t="shared" si="27"/>
        <v>0</v>
      </c>
      <c r="AB79" s="116">
        <f t="shared" si="28"/>
        <v>0</v>
      </c>
      <c r="AC79" s="116">
        <f t="shared" si="29"/>
        <v>0</v>
      </c>
      <c r="AD79" s="116">
        <f t="shared" si="30"/>
        <v>0</v>
      </c>
      <c r="AE79" s="116">
        <f t="shared" si="31"/>
        <v>0</v>
      </c>
      <c r="AF79" s="116">
        <f t="shared" si="32"/>
        <v>0</v>
      </c>
      <c r="AG79" s="116">
        <f t="shared" si="33"/>
        <v>0</v>
      </c>
      <c r="AH79" s="116">
        <f t="shared" si="34"/>
        <v>0</v>
      </c>
      <c r="AI79" s="116">
        <f t="shared" si="35"/>
        <v>0</v>
      </c>
      <c r="AJ79" s="116">
        <f t="shared" si="36"/>
        <v>0</v>
      </c>
      <c r="AK79" s="116">
        <f t="shared" si="26"/>
        <v>0</v>
      </c>
    </row>
    <row r="80" spans="1:37">
      <c r="A80" s="6"/>
      <c r="B80" s="36"/>
      <c r="C80" s="36"/>
      <c r="D80" s="36"/>
      <c r="E80" s="36">
        <f>_xlfn.IFNA(INDEX('Inputs - Allowed'!$B$8:$AY$158,MATCH($A80,'Inputs - Allowed'!$A$8:$A$158,0),MATCH('TI - Underperformance'!E$6,'Inputs - Allowed'!$B$6:$AY$6,0)),0)</f>
        <v>0</v>
      </c>
      <c r="F80" s="36">
        <f>_xlfn.IFNA(INDEX('Inputs - Allowed'!$B$8:$AY$158,MATCH($A80,'Inputs - Allowed'!$A$8:$A$158,0),MATCH('TI - Underperformance'!F$6,'Inputs - Allowed'!$B$6:$AY$6,0)),0)</f>
        <v>0</v>
      </c>
      <c r="G80" s="36">
        <f>_xlfn.IFNA(INDEX('Inputs - Allowed'!$B$8:$AY$158,MATCH($A80,'Inputs - Allowed'!$A$8:$A$158,0),MATCH('TI - Underperformance'!G$6,'Inputs - Allowed'!$B$6:$AY$6,0)),0)</f>
        <v>0</v>
      </c>
      <c r="H80" s="36">
        <f>_xlfn.IFNA(INDEX('Inputs - Allowed'!$B$8:$AY$158,MATCH($A80,'Inputs - Allowed'!$A$8:$A$158,0),MATCH('TI - Underperformance'!H$6,'Inputs - Allowed'!$B$6:$AY$6,0)),0)</f>
        <v>0</v>
      </c>
      <c r="I80" s="36">
        <f>_xlfn.IFNA(INDEX('Inputs - Allowed'!$B$8:$AY$158,MATCH($A80,'Inputs - Allowed'!$A$8:$A$158,0),MATCH('TI - Underperformance'!I$6,'Inputs - Allowed'!$B$6:$AY$6,0)),0)</f>
        <v>0</v>
      </c>
      <c r="J80" s="36">
        <f>_xlfn.IFNA(INDEX('Inputs - Allowed'!$B$8:$AY$158,MATCH($A80,'Inputs - Allowed'!$A$8:$A$158,0),MATCH('TI - Underperformance'!J$6,'Inputs - Allowed'!$B$6:$AY$6,0)),0)</f>
        <v>0</v>
      </c>
      <c r="K80" s="36">
        <f>_xlfn.IFNA(INDEX('Inputs - Allowed'!$B$8:$AY$158,MATCH($A80,'Inputs - Allowed'!$A$8:$A$158,0),MATCH('TI - Underperformance'!K$6,'Inputs - Allowed'!$B$6:$AY$6,0)),0)</f>
        <v>0</v>
      </c>
      <c r="L80" s="36">
        <f>_xlfn.IFNA(INDEX('Inputs - Allowed'!$B$8:$AY$158,MATCH($A80,'Inputs - Allowed'!$A$8:$A$158,0),MATCH('TI - Underperformance'!L$6,'Inputs - Allowed'!$B$6:$AY$6,0)),0)</f>
        <v>0</v>
      </c>
      <c r="M80" s="76"/>
      <c r="N80" s="76"/>
      <c r="O80" s="116" cm="1">
        <f t="array" ref="O80">IF($K80=0,0,_xlfn.IFS($K80 = "n",_xlfn.IFNA(INDEX('Inputs - Actual'!$B$8:$V$200, MATCH($A80, 'Inputs - Actual'!$A$8:$A$200, 0), MATCH(O$6, 'Inputs - Actual'!$B$6:$V$6, 0)) - INDEX('Inputs - Allowed'!$B$8:$AY$158, MATCH($A80, 'Inputs - Allowed'!$A$8:$A$158, 0), MATCH(O$6, 'Inputs - Allowed'!$B$6:$AY$6, 0)),0),$K80 = "y",_xlfn.IFNA(INDEX('Inputs - Actual'!$B$8:$V$200, MATCH($A80, 'Inputs - Actual'!$A$8:$A$200, 0), MATCH(O$6, 'Inputs - Actual'!$B$6:$V$6, 0)) -INDEX('Inputs - Allowed'!$B$8:$AY$158, MATCH($A80, 'Inputs - Allowed'!$A$8:$A$158, 0), MATCH(N$6, 'Inputs - Allowed'!$B$6:$AY$6, 0)),0)))</f>
        <v>0</v>
      </c>
      <c r="P80" s="116" cm="1">
        <f t="array" ref="P80">IF($K80=0,0,_xlfn.IFS($K80 = "n",_xlfn.IFNA(INDEX('Inputs - Actual'!$B$8:$V$200, MATCH($A80, 'Inputs - Actual'!$A$8:$A$200, 0), MATCH(P$6, 'Inputs - Actual'!$B$6:$V$6, 0)) - INDEX('Inputs - Allowed'!$B$8:$AY$158, MATCH($A80, 'Inputs - Allowed'!$A$8:$A$158, 0), MATCH(P$6, 'Inputs - Allowed'!$B$6:$AY$6, 0)),0),$K80 = "y",_xlfn.IFNA(INDEX('Inputs - Actual'!$B$8:$V$200, MATCH($A80, 'Inputs - Actual'!$A$8:$A$200, 0), MATCH(P$6, 'Inputs - Actual'!$B$6:$V$6, 0)) -INDEX('Inputs - Allowed'!$B$8:$AY$158, MATCH($A80, 'Inputs - Allowed'!$A$8:$A$158, 0), MATCH(O$6, 'Inputs - Allowed'!$B$6:$AY$6, 0)),0)))</f>
        <v>0</v>
      </c>
      <c r="Q80" s="116" cm="1">
        <f t="array" ref="Q80">IF($K80=0,0,_xlfn.IFS($K80 = "n",_xlfn.IFNA(INDEX('Inputs - Actual'!$B$8:$V$200, MATCH($A80, 'Inputs - Actual'!$A$8:$A$200, 0), MATCH(Q$6, 'Inputs - Actual'!$B$6:$V$6, 0)) - INDEX('Inputs - Allowed'!$B$8:$AY$158, MATCH($A80, 'Inputs - Allowed'!$A$8:$A$158, 0), MATCH(Q$6, 'Inputs - Allowed'!$B$6:$AY$6, 0)),0),$K80 = "y",_xlfn.IFNA(INDEX('Inputs - Actual'!$B$8:$V$200, MATCH($A80, 'Inputs - Actual'!$A$8:$A$200, 0), MATCH(Q$6, 'Inputs - Actual'!$B$6:$V$6, 0)) -INDEX('Inputs - Allowed'!$B$8:$AY$158, MATCH($A80, 'Inputs - Allowed'!$A$8:$A$158, 0), MATCH(P$6, 'Inputs - Allowed'!$B$6:$AY$6, 0)),0)))</f>
        <v>0</v>
      </c>
      <c r="R80" s="116" cm="1">
        <f t="array" ref="R80">IF($K80=0,0,_xlfn.IFS($K80 = "n",_xlfn.IFNA(INDEX('Inputs - Actual'!$B$8:$V$200, MATCH($A80, 'Inputs - Actual'!$A$8:$A$200, 0), MATCH(R$6, 'Inputs - Actual'!$B$6:$V$6, 0)) - INDEX('Inputs - Allowed'!$B$8:$AY$158, MATCH($A80, 'Inputs - Allowed'!$A$8:$A$158, 0), MATCH(R$6, 'Inputs - Allowed'!$B$6:$AY$6, 0)),0),$K80 = "y",_xlfn.IFNA(INDEX('Inputs - Actual'!$B$8:$V$200, MATCH($A80, 'Inputs - Actual'!$A$8:$A$200, 0), MATCH(R$6, 'Inputs - Actual'!$B$6:$V$6, 0)) -INDEX('Inputs - Allowed'!$B$8:$AY$158, MATCH($A80, 'Inputs - Allowed'!$A$8:$A$158, 0), MATCH(Q$6, 'Inputs - Allowed'!$B$6:$AY$6, 0)),0)))</f>
        <v>0</v>
      </c>
      <c r="S80" s="116" cm="1">
        <f t="array" ref="S80">IF($K80=0,0,_xlfn.IFS($K80 = "n",_xlfn.IFNA(INDEX('Inputs - Actual'!$B$8:$V$200, MATCH($A80, 'Inputs - Actual'!$A$8:$A$200, 0), MATCH(S$6, 'Inputs - Actual'!$B$6:$V$6, 0)) - INDEX('Inputs - Allowed'!$B$8:$AY$158, MATCH($A80, 'Inputs - Allowed'!$A$8:$A$158, 0), MATCH(S$6, 'Inputs - Allowed'!$B$6:$AY$6, 0)),0),$K80 = "y",_xlfn.IFNA(INDEX('Inputs - Actual'!$B$8:$V$200, MATCH($A80, 'Inputs - Actual'!$A$8:$A$200, 0), MATCH(S$6, 'Inputs - Actual'!$B$6:$V$6, 0)) -INDEX('Inputs - Allowed'!$B$8:$AY$158, MATCH($A80, 'Inputs - Allowed'!$A$8:$A$158, 0), MATCH(R$6, 'Inputs - Allowed'!$B$6:$AY$6, 0)),0)))</f>
        <v>0</v>
      </c>
      <c r="T80" s="116" cm="1">
        <f t="array" ref="T80">IF($K80=0,0,_xlfn.IFS($K80 = "n",_xlfn.IFNA(INDEX('Inputs - Actual'!$B$8:$V$200, MATCH($A80, 'Inputs - Actual'!$A$8:$A$200, 0), MATCH(T$6, 'Inputs - Actual'!$B$6:$V$6, 0)) - INDEX('Inputs - Allowed'!$B$8:$AY$158, MATCH($A80, 'Inputs - Allowed'!$A$8:$A$158, 0), MATCH(T$6, 'Inputs - Allowed'!$B$6:$AY$6, 0)),0),$K80 = "y",_xlfn.IFNA(INDEX('Inputs - Actual'!$B$8:$V$200, MATCH($A80, 'Inputs - Actual'!$A$8:$A$200, 0), MATCH(T$6, 'Inputs - Actual'!$B$6:$V$6, 0)) -INDEX('Inputs - Allowed'!$B$8:$AY$158, MATCH($A80, 'Inputs - Allowed'!$A$8:$A$158, 0), MATCH(S$6, 'Inputs - Allowed'!$B$6:$AY$6, 0)),0)))</f>
        <v>0</v>
      </c>
      <c r="U80" s="116" cm="1">
        <f t="array" ref="U80">IF($K80=0,0,_xlfn.IFS($K80 = "n",_xlfn.IFNA(INDEX('Inputs - Actual'!$B$8:$V$200, MATCH($A80, 'Inputs - Actual'!$A$8:$A$200, 0), MATCH(U$6, 'Inputs - Actual'!$B$6:$V$6, 0)) - INDEX('Inputs - Allowed'!$B$8:$AY$158, MATCH($A80, 'Inputs - Allowed'!$A$8:$A$158, 0), MATCH(U$6, 'Inputs - Allowed'!$B$6:$AY$6, 0)),0),$K80 = "y",_xlfn.IFNA(INDEX('Inputs - Actual'!$B$8:$V$200, MATCH($A80, 'Inputs - Actual'!$A$8:$A$200, 0), MATCH(U$6, 'Inputs - Actual'!$B$6:$V$6, 0)) -INDEX('Inputs - Allowed'!$B$8:$AY$158, MATCH($A80, 'Inputs - Allowed'!$A$8:$A$158, 0), MATCH(T$6, 'Inputs - Allowed'!$B$6:$AY$6, 0)),0)))</f>
        <v>0</v>
      </c>
      <c r="V80" s="116" cm="1">
        <f t="array" ref="V80">IF($K80=0,0,_xlfn.IFS($K80 = "n",_xlfn.IFNA(INDEX('Inputs - Actual'!$B$8:$V$200, MATCH($A80, 'Inputs - Actual'!$A$8:$A$200, 0), MATCH(V$6, 'Inputs - Actual'!$B$6:$V$6, 0)) - INDEX('Inputs - Allowed'!$B$8:$AY$158, MATCH($A80, 'Inputs - Allowed'!$A$8:$A$158, 0), MATCH(V$6, 'Inputs - Allowed'!$B$6:$AY$6, 0)),0),$K80 = "y",_xlfn.IFNA(INDEX('Inputs - Actual'!$B$8:$V$200, MATCH($A80, 'Inputs - Actual'!$A$8:$A$200, 0), MATCH(V$6, 'Inputs - Actual'!$B$6:$V$6, 0)) -INDEX('Inputs - Allowed'!$B$8:$AY$158, MATCH($A80, 'Inputs - Allowed'!$A$8:$A$158, 0), MATCH(U$6, 'Inputs - Allowed'!$B$6:$AY$6, 0)),0)))</f>
        <v>0</v>
      </c>
      <c r="W80" s="116" cm="1">
        <f t="array" ref="W80">IF($K80=0,0,_xlfn.IFS($K80 = "n",_xlfn.IFNA(INDEX('Inputs - Actual'!$B$8:$V$200, MATCH($A80, 'Inputs - Actual'!$A$8:$A$200, 0), MATCH(W$6, 'Inputs - Actual'!$B$6:$V$6, 0)) - INDEX('Inputs - Allowed'!$B$8:$AY$158, MATCH($A80, 'Inputs - Allowed'!$A$8:$A$158, 0), MATCH(W$6, 'Inputs - Allowed'!$B$6:$AY$6, 0)),0),$K80 = "y",_xlfn.IFNA(INDEX('Inputs - Actual'!$B$8:$V$200, MATCH($A80, 'Inputs - Actual'!$A$8:$A$200, 0), MATCH(W$6, 'Inputs - Actual'!$B$6:$V$6, 0)) -INDEX('Inputs - Allowed'!$B$8:$AY$158, MATCH($A80, 'Inputs - Allowed'!$A$8:$A$158, 0), MATCH(V$6, 'Inputs - Allowed'!$B$6:$AY$6, 0)),0)))</f>
        <v>0</v>
      </c>
      <c r="X80" s="116" cm="1">
        <f t="array" ref="X80">IF($K80=0,0,_xlfn.IFS($K80 = "n",_xlfn.IFNA(INDEX('Inputs - Actual'!$B$8:$V$200, MATCH($A80, 'Inputs - Actual'!$A$8:$A$200, 0), MATCH(X$6, 'Inputs - Actual'!$B$6:$V$6, 0)) - INDEX('Inputs - Allowed'!$B$8:$AY$158, MATCH($A80, 'Inputs - Allowed'!$A$8:$A$158, 0), MATCH(X$6, 'Inputs - Allowed'!$B$6:$AY$6, 0)),0),$K80 = "y",_xlfn.IFNA(INDEX('Inputs - Actual'!$B$8:$V$200, MATCH($A80, 'Inputs - Actual'!$A$8:$A$200, 0), MATCH(X$6, 'Inputs - Actual'!$B$6:$V$6, 0)) -INDEX('Inputs - Allowed'!$B$8:$AY$158, MATCH($A80, 'Inputs - Allowed'!$A$8:$A$158, 0), MATCH(W$6, 'Inputs - Allowed'!$B$6:$AY$6, 0)),0)))</f>
        <v>0</v>
      </c>
      <c r="Y80" s="76"/>
      <c r="Z80" s="76"/>
      <c r="AA80" s="116">
        <f t="shared" si="27"/>
        <v>0</v>
      </c>
      <c r="AB80" s="116">
        <f t="shared" si="28"/>
        <v>0</v>
      </c>
      <c r="AC80" s="116">
        <f t="shared" si="29"/>
        <v>0</v>
      </c>
      <c r="AD80" s="116">
        <f t="shared" si="30"/>
        <v>0</v>
      </c>
      <c r="AE80" s="116">
        <f t="shared" si="31"/>
        <v>0</v>
      </c>
      <c r="AF80" s="116">
        <f t="shared" si="32"/>
        <v>0</v>
      </c>
      <c r="AG80" s="116">
        <f t="shared" si="33"/>
        <v>0</v>
      </c>
      <c r="AH80" s="116">
        <f t="shared" si="34"/>
        <v>0</v>
      </c>
      <c r="AI80" s="116">
        <f t="shared" si="35"/>
        <v>0</v>
      </c>
      <c r="AJ80" s="116">
        <f t="shared" si="36"/>
        <v>0</v>
      </c>
      <c r="AK80" s="116">
        <f t="shared" si="26"/>
        <v>0</v>
      </c>
    </row>
    <row r="81" spans="1:37">
      <c r="A81" s="6"/>
      <c r="B81" s="36"/>
      <c r="C81" s="36"/>
      <c r="D81" s="36"/>
      <c r="E81" s="36">
        <f>_xlfn.IFNA(INDEX('Inputs - Allowed'!$B$8:$AY$158,MATCH($A81,'Inputs - Allowed'!$A$8:$A$158,0),MATCH('TI - Underperformance'!E$6,'Inputs - Allowed'!$B$6:$AY$6,0)),0)</f>
        <v>0</v>
      </c>
      <c r="F81" s="36">
        <f>_xlfn.IFNA(INDEX('Inputs - Allowed'!$B$8:$AY$158,MATCH($A81,'Inputs - Allowed'!$A$8:$A$158,0),MATCH('TI - Underperformance'!F$6,'Inputs - Allowed'!$B$6:$AY$6,0)),0)</f>
        <v>0</v>
      </c>
      <c r="G81" s="36">
        <f>_xlfn.IFNA(INDEX('Inputs - Allowed'!$B$8:$AY$158,MATCH($A81,'Inputs - Allowed'!$A$8:$A$158,0),MATCH('TI - Underperformance'!G$6,'Inputs - Allowed'!$B$6:$AY$6,0)),0)</f>
        <v>0</v>
      </c>
      <c r="H81" s="36">
        <f>_xlfn.IFNA(INDEX('Inputs - Allowed'!$B$8:$AY$158,MATCH($A81,'Inputs - Allowed'!$A$8:$A$158,0),MATCH('TI - Underperformance'!H$6,'Inputs - Allowed'!$B$6:$AY$6,0)),0)</f>
        <v>0</v>
      </c>
      <c r="I81" s="36">
        <f>_xlfn.IFNA(INDEX('Inputs - Allowed'!$B$8:$AY$158,MATCH($A81,'Inputs - Allowed'!$A$8:$A$158,0),MATCH('TI - Underperformance'!I$6,'Inputs - Allowed'!$B$6:$AY$6,0)),0)</f>
        <v>0</v>
      </c>
      <c r="J81" s="36">
        <f>_xlfn.IFNA(INDEX('Inputs - Allowed'!$B$8:$AY$158,MATCH($A81,'Inputs - Allowed'!$A$8:$A$158,0),MATCH('TI - Underperformance'!J$6,'Inputs - Allowed'!$B$6:$AY$6,0)),0)</f>
        <v>0</v>
      </c>
      <c r="K81" s="36">
        <f>_xlfn.IFNA(INDEX('Inputs - Allowed'!$B$8:$AY$158,MATCH($A81,'Inputs - Allowed'!$A$8:$A$158,0),MATCH('TI - Underperformance'!K$6,'Inputs - Allowed'!$B$6:$AY$6,0)),0)</f>
        <v>0</v>
      </c>
      <c r="L81" s="36">
        <f>_xlfn.IFNA(INDEX('Inputs - Allowed'!$B$8:$AY$158,MATCH($A81,'Inputs - Allowed'!$A$8:$A$158,0),MATCH('TI - Underperformance'!L$6,'Inputs - Allowed'!$B$6:$AY$6,0)),0)</f>
        <v>0</v>
      </c>
      <c r="M81" s="76"/>
      <c r="N81" s="76"/>
      <c r="O81" s="116" cm="1">
        <f t="array" ref="O81">IF($K81=0,0,_xlfn.IFS($K81 = "n",_xlfn.IFNA(INDEX('Inputs - Actual'!$B$8:$V$200, MATCH($A81, 'Inputs - Actual'!$A$8:$A$200, 0), MATCH(O$6, 'Inputs - Actual'!$B$6:$V$6, 0)) - INDEX('Inputs - Allowed'!$B$8:$AY$158, MATCH($A81, 'Inputs - Allowed'!$A$8:$A$158, 0), MATCH(O$6, 'Inputs - Allowed'!$B$6:$AY$6, 0)),0),$K81 = "y",_xlfn.IFNA(INDEX('Inputs - Actual'!$B$8:$V$200, MATCH($A81, 'Inputs - Actual'!$A$8:$A$200, 0), MATCH(O$6, 'Inputs - Actual'!$B$6:$V$6, 0)) -INDEX('Inputs - Allowed'!$B$8:$AY$158, MATCH($A81, 'Inputs - Allowed'!$A$8:$A$158, 0), MATCH(N$6, 'Inputs - Allowed'!$B$6:$AY$6, 0)),0)))</f>
        <v>0</v>
      </c>
      <c r="P81" s="116" cm="1">
        <f t="array" ref="P81">IF($K81=0,0,_xlfn.IFS($K81 = "n",_xlfn.IFNA(INDEX('Inputs - Actual'!$B$8:$V$200, MATCH($A81, 'Inputs - Actual'!$A$8:$A$200, 0), MATCH(P$6, 'Inputs - Actual'!$B$6:$V$6, 0)) - INDEX('Inputs - Allowed'!$B$8:$AY$158, MATCH($A81, 'Inputs - Allowed'!$A$8:$A$158, 0), MATCH(P$6, 'Inputs - Allowed'!$B$6:$AY$6, 0)),0),$K81 = "y",_xlfn.IFNA(INDEX('Inputs - Actual'!$B$8:$V$200, MATCH($A81, 'Inputs - Actual'!$A$8:$A$200, 0), MATCH(P$6, 'Inputs - Actual'!$B$6:$V$6, 0)) -INDEX('Inputs - Allowed'!$B$8:$AY$158, MATCH($A81, 'Inputs - Allowed'!$A$8:$A$158, 0), MATCH(O$6, 'Inputs - Allowed'!$B$6:$AY$6, 0)),0)))</f>
        <v>0</v>
      </c>
      <c r="Q81" s="116" cm="1">
        <f t="array" ref="Q81">IF($K81=0,0,_xlfn.IFS($K81 = "n",_xlfn.IFNA(INDEX('Inputs - Actual'!$B$8:$V$200, MATCH($A81, 'Inputs - Actual'!$A$8:$A$200, 0), MATCH(Q$6, 'Inputs - Actual'!$B$6:$V$6, 0)) - INDEX('Inputs - Allowed'!$B$8:$AY$158, MATCH($A81, 'Inputs - Allowed'!$A$8:$A$158, 0), MATCH(Q$6, 'Inputs - Allowed'!$B$6:$AY$6, 0)),0),$K81 = "y",_xlfn.IFNA(INDEX('Inputs - Actual'!$B$8:$V$200, MATCH($A81, 'Inputs - Actual'!$A$8:$A$200, 0), MATCH(Q$6, 'Inputs - Actual'!$B$6:$V$6, 0)) -INDEX('Inputs - Allowed'!$B$8:$AY$158, MATCH($A81, 'Inputs - Allowed'!$A$8:$A$158, 0), MATCH(P$6, 'Inputs - Allowed'!$B$6:$AY$6, 0)),0)))</f>
        <v>0</v>
      </c>
      <c r="R81" s="116" cm="1">
        <f t="array" ref="R81">IF($K81=0,0,_xlfn.IFS($K81 = "n",_xlfn.IFNA(INDEX('Inputs - Actual'!$B$8:$V$200, MATCH($A81, 'Inputs - Actual'!$A$8:$A$200, 0), MATCH(R$6, 'Inputs - Actual'!$B$6:$V$6, 0)) - INDEX('Inputs - Allowed'!$B$8:$AY$158, MATCH($A81, 'Inputs - Allowed'!$A$8:$A$158, 0), MATCH(R$6, 'Inputs - Allowed'!$B$6:$AY$6, 0)),0),$K81 = "y",_xlfn.IFNA(INDEX('Inputs - Actual'!$B$8:$V$200, MATCH($A81, 'Inputs - Actual'!$A$8:$A$200, 0), MATCH(R$6, 'Inputs - Actual'!$B$6:$V$6, 0)) -INDEX('Inputs - Allowed'!$B$8:$AY$158, MATCH($A81, 'Inputs - Allowed'!$A$8:$A$158, 0), MATCH(Q$6, 'Inputs - Allowed'!$B$6:$AY$6, 0)),0)))</f>
        <v>0</v>
      </c>
      <c r="S81" s="116" cm="1">
        <f t="array" ref="S81">IF($K81=0,0,_xlfn.IFS($K81 = "n",_xlfn.IFNA(INDEX('Inputs - Actual'!$B$8:$V$200, MATCH($A81, 'Inputs - Actual'!$A$8:$A$200, 0), MATCH(S$6, 'Inputs - Actual'!$B$6:$V$6, 0)) - INDEX('Inputs - Allowed'!$B$8:$AY$158, MATCH($A81, 'Inputs - Allowed'!$A$8:$A$158, 0), MATCH(S$6, 'Inputs - Allowed'!$B$6:$AY$6, 0)),0),$K81 = "y",_xlfn.IFNA(INDEX('Inputs - Actual'!$B$8:$V$200, MATCH($A81, 'Inputs - Actual'!$A$8:$A$200, 0), MATCH(S$6, 'Inputs - Actual'!$B$6:$V$6, 0)) -INDEX('Inputs - Allowed'!$B$8:$AY$158, MATCH($A81, 'Inputs - Allowed'!$A$8:$A$158, 0), MATCH(R$6, 'Inputs - Allowed'!$B$6:$AY$6, 0)),0)))</f>
        <v>0</v>
      </c>
      <c r="T81" s="116" cm="1">
        <f t="array" ref="T81">IF($K81=0,0,_xlfn.IFS($K81 = "n",_xlfn.IFNA(INDEX('Inputs - Actual'!$B$8:$V$200, MATCH($A81, 'Inputs - Actual'!$A$8:$A$200, 0), MATCH(T$6, 'Inputs - Actual'!$B$6:$V$6, 0)) - INDEX('Inputs - Allowed'!$B$8:$AY$158, MATCH($A81, 'Inputs - Allowed'!$A$8:$A$158, 0), MATCH(T$6, 'Inputs - Allowed'!$B$6:$AY$6, 0)),0),$K81 = "y",_xlfn.IFNA(INDEX('Inputs - Actual'!$B$8:$V$200, MATCH($A81, 'Inputs - Actual'!$A$8:$A$200, 0), MATCH(T$6, 'Inputs - Actual'!$B$6:$V$6, 0)) -INDEX('Inputs - Allowed'!$B$8:$AY$158, MATCH($A81, 'Inputs - Allowed'!$A$8:$A$158, 0), MATCH(S$6, 'Inputs - Allowed'!$B$6:$AY$6, 0)),0)))</f>
        <v>0</v>
      </c>
      <c r="U81" s="116" cm="1">
        <f t="array" ref="U81">IF($K81=0,0,_xlfn.IFS($K81 = "n",_xlfn.IFNA(INDEX('Inputs - Actual'!$B$8:$V$200, MATCH($A81, 'Inputs - Actual'!$A$8:$A$200, 0), MATCH(U$6, 'Inputs - Actual'!$B$6:$V$6, 0)) - INDEX('Inputs - Allowed'!$B$8:$AY$158, MATCH($A81, 'Inputs - Allowed'!$A$8:$A$158, 0), MATCH(U$6, 'Inputs - Allowed'!$B$6:$AY$6, 0)),0),$K81 = "y",_xlfn.IFNA(INDEX('Inputs - Actual'!$B$8:$V$200, MATCH($A81, 'Inputs - Actual'!$A$8:$A$200, 0), MATCH(U$6, 'Inputs - Actual'!$B$6:$V$6, 0)) -INDEX('Inputs - Allowed'!$B$8:$AY$158, MATCH($A81, 'Inputs - Allowed'!$A$8:$A$158, 0), MATCH(T$6, 'Inputs - Allowed'!$B$6:$AY$6, 0)),0)))</f>
        <v>0</v>
      </c>
      <c r="V81" s="116" cm="1">
        <f t="array" ref="V81">IF($K81=0,0,_xlfn.IFS($K81 = "n",_xlfn.IFNA(INDEX('Inputs - Actual'!$B$8:$V$200, MATCH($A81, 'Inputs - Actual'!$A$8:$A$200, 0), MATCH(V$6, 'Inputs - Actual'!$B$6:$V$6, 0)) - INDEX('Inputs - Allowed'!$B$8:$AY$158, MATCH($A81, 'Inputs - Allowed'!$A$8:$A$158, 0), MATCH(V$6, 'Inputs - Allowed'!$B$6:$AY$6, 0)),0),$K81 = "y",_xlfn.IFNA(INDEX('Inputs - Actual'!$B$8:$V$200, MATCH($A81, 'Inputs - Actual'!$A$8:$A$200, 0), MATCH(V$6, 'Inputs - Actual'!$B$6:$V$6, 0)) -INDEX('Inputs - Allowed'!$B$8:$AY$158, MATCH($A81, 'Inputs - Allowed'!$A$8:$A$158, 0), MATCH(U$6, 'Inputs - Allowed'!$B$6:$AY$6, 0)),0)))</f>
        <v>0</v>
      </c>
      <c r="W81" s="116" cm="1">
        <f t="array" ref="W81">IF($K81=0,0,_xlfn.IFS($K81 = "n",_xlfn.IFNA(INDEX('Inputs - Actual'!$B$8:$V$200, MATCH($A81, 'Inputs - Actual'!$A$8:$A$200, 0), MATCH(W$6, 'Inputs - Actual'!$B$6:$V$6, 0)) - INDEX('Inputs - Allowed'!$B$8:$AY$158, MATCH($A81, 'Inputs - Allowed'!$A$8:$A$158, 0), MATCH(W$6, 'Inputs - Allowed'!$B$6:$AY$6, 0)),0),$K81 = "y",_xlfn.IFNA(INDEX('Inputs - Actual'!$B$8:$V$200, MATCH($A81, 'Inputs - Actual'!$A$8:$A$200, 0), MATCH(W$6, 'Inputs - Actual'!$B$6:$V$6, 0)) -INDEX('Inputs - Allowed'!$B$8:$AY$158, MATCH($A81, 'Inputs - Allowed'!$A$8:$A$158, 0), MATCH(V$6, 'Inputs - Allowed'!$B$6:$AY$6, 0)),0)))</f>
        <v>0</v>
      </c>
      <c r="X81" s="116" cm="1">
        <f t="array" ref="X81">IF($K81=0,0,_xlfn.IFS($K81 = "n",_xlfn.IFNA(INDEX('Inputs - Actual'!$B$8:$V$200, MATCH($A81, 'Inputs - Actual'!$A$8:$A$200, 0), MATCH(X$6, 'Inputs - Actual'!$B$6:$V$6, 0)) - INDEX('Inputs - Allowed'!$B$8:$AY$158, MATCH($A81, 'Inputs - Allowed'!$A$8:$A$158, 0), MATCH(X$6, 'Inputs - Allowed'!$B$6:$AY$6, 0)),0),$K81 = "y",_xlfn.IFNA(INDEX('Inputs - Actual'!$B$8:$V$200, MATCH($A81, 'Inputs - Actual'!$A$8:$A$200, 0), MATCH(X$6, 'Inputs - Actual'!$B$6:$V$6, 0)) -INDEX('Inputs - Allowed'!$B$8:$AY$158, MATCH($A81, 'Inputs - Allowed'!$A$8:$A$158, 0), MATCH(W$6, 'Inputs - Allowed'!$B$6:$AY$6, 0)),0)))</f>
        <v>0</v>
      </c>
      <c r="Y81" s="76"/>
      <c r="Z81" s="76"/>
      <c r="AA81" s="116">
        <f t="shared" si="27"/>
        <v>0</v>
      </c>
      <c r="AB81" s="116">
        <f t="shared" si="28"/>
        <v>0</v>
      </c>
      <c r="AC81" s="116">
        <f t="shared" si="29"/>
        <v>0</v>
      </c>
      <c r="AD81" s="116">
        <f t="shared" si="30"/>
        <v>0</v>
      </c>
      <c r="AE81" s="116">
        <f t="shared" si="31"/>
        <v>0</v>
      </c>
      <c r="AF81" s="116">
        <f t="shared" si="32"/>
        <v>0</v>
      </c>
      <c r="AG81" s="116">
        <f t="shared" si="33"/>
        <v>0</v>
      </c>
      <c r="AH81" s="116">
        <f t="shared" si="34"/>
        <v>0</v>
      </c>
      <c r="AI81" s="116">
        <f t="shared" si="35"/>
        <v>0</v>
      </c>
      <c r="AJ81" s="116">
        <f t="shared" si="36"/>
        <v>0</v>
      </c>
      <c r="AK81" s="116">
        <f t="shared" si="26"/>
        <v>0</v>
      </c>
    </row>
    <row r="82" spans="1:37">
      <c r="A82" s="6"/>
      <c r="B82" s="36"/>
      <c r="C82" s="36"/>
      <c r="D82" s="36"/>
      <c r="E82" s="36">
        <f>_xlfn.IFNA(INDEX('Inputs - Allowed'!$B$8:$AY$158,MATCH($A82,'Inputs - Allowed'!$A$8:$A$158,0),MATCH('TI - Underperformance'!E$6,'Inputs - Allowed'!$B$6:$AY$6,0)),0)</f>
        <v>0</v>
      </c>
      <c r="F82" s="36">
        <f>_xlfn.IFNA(INDEX('Inputs - Allowed'!$B$8:$AY$158,MATCH($A82,'Inputs - Allowed'!$A$8:$A$158,0),MATCH('TI - Underperformance'!F$6,'Inputs - Allowed'!$B$6:$AY$6,0)),0)</f>
        <v>0</v>
      </c>
      <c r="G82" s="36">
        <f>_xlfn.IFNA(INDEX('Inputs - Allowed'!$B$8:$AY$158,MATCH($A82,'Inputs - Allowed'!$A$8:$A$158,0),MATCH('TI - Underperformance'!G$6,'Inputs - Allowed'!$B$6:$AY$6,0)),0)</f>
        <v>0</v>
      </c>
      <c r="H82" s="36">
        <f>_xlfn.IFNA(INDEX('Inputs - Allowed'!$B$8:$AY$158,MATCH($A82,'Inputs - Allowed'!$A$8:$A$158,0),MATCH('TI - Underperformance'!H$6,'Inputs - Allowed'!$B$6:$AY$6,0)),0)</f>
        <v>0</v>
      </c>
      <c r="I82" s="36">
        <f>_xlfn.IFNA(INDEX('Inputs - Allowed'!$B$8:$AY$158,MATCH($A82,'Inputs - Allowed'!$A$8:$A$158,0),MATCH('TI - Underperformance'!I$6,'Inputs - Allowed'!$B$6:$AY$6,0)),0)</f>
        <v>0</v>
      </c>
      <c r="J82" s="36">
        <f>_xlfn.IFNA(INDEX('Inputs - Allowed'!$B$8:$AY$158,MATCH($A82,'Inputs - Allowed'!$A$8:$A$158,0),MATCH('TI - Underperformance'!J$6,'Inputs - Allowed'!$B$6:$AY$6,0)),0)</f>
        <v>0</v>
      </c>
      <c r="K82" s="36">
        <f>_xlfn.IFNA(INDEX('Inputs - Allowed'!$B$8:$AY$158,MATCH($A82,'Inputs - Allowed'!$A$8:$A$158,0),MATCH('TI - Underperformance'!K$6,'Inputs - Allowed'!$B$6:$AY$6,0)),0)</f>
        <v>0</v>
      </c>
      <c r="L82" s="36">
        <f>_xlfn.IFNA(INDEX('Inputs - Allowed'!$B$8:$AY$158,MATCH($A82,'Inputs - Allowed'!$A$8:$A$158,0),MATCH('TI - Underperformance'!L$6,'Inputs - Allowed'!$B$6:$AY$6,0)),0)</f>
        <v>0</v>
      </c>
      <c r="M82" s="76"/>
      <c r="N82" s="76"/>
      <c r="O82" s="116" cm="1">
        <f t="array" ref="O82">IF($K82=0,0,_xlfn.IFS($K82 = "n",_xlfn.IFNA(INDEX('Inputs - Actual'!$B$8:$V$200, MATCH($A82, 'Inputs - Actual'!$A$8:$A$200, 0), MATCH(O$6, 'Inputs - Actual'!$B$6:$V$6, 0)) - INDEX('Inputs - Allowed'!$B$8:$AY$158, MATCH($A82, 'Inputs - Allowed'!$A$8:$A$158, 0), MATCH(O$6, 'Inputs - Allowed'!$B$6:$AY$6, 0)),0),$K82 = "y",_xlfn.IFNA(INDEX('Inputs - Actual'!$B$8:$V$200, MATCH($A82, 'Inputs - Actual'!$A$8:$A$200, 0), MATCH(O$6, 'Inputs - Actual'!$B$6:$V$6, 0)) -INDEX('Inputs - Allowed'!$B$8:$AY$158, MATCH($A82, 'Inputs - Allowed'!$A$8:$A$158, 0), MATCH(N$6, 'Inputs - Allowed'!$B$6:$AY$6, 0)),0)))</f>
        <v>0</v>
      </c>
      <c r="P82" s="116" cm="1">
        <f t="array" ref="P82">IF($K82=0,0,_xlfn.IFS($K82 = "n",_xlfn.IFNA(INDEX('Inputs - Actual'!$B$8:$V$200, MATCH($A82, 'Inputs - Actual'!$A$8:$A$200, 0), MATCH(P$6, 'Inputs - Actual'!$B$6:$V$6, 0)) - INDEX('Inputs - Allowed'!$B$8:$AY$158, MATCH($A82, 'Inputs - Allowed'!$A$8:$A$158, 0), MATCH(P$6, 'Inputs - Allowed'!$B$6:$AY$6, 0)),0),$K82 = "y",_xlfn.IFNA(INDEX('Inputs - Actual'!$B$8:$V$200, MATCH($A82, 'Inputs - Actual'!$A$8:$A$200, 0), MATCH(P$6, 'Inputs - Actual'!$B$6:$V$6, 0)) -INDEX('Inputs - Allowed'!$B$8:$AY$158, MATCH($A82, 'Inputs - Allowed'!$A$8:$A$158, 0), MATCH(O$6, 'Inputs - Allowed'!$B$6:$AY$6, 0)),0)))</f>
        <v>0</v>
      </c>
      <c r="Q82" s="116" cm="1">
        <f t="array" ref="Q82">IF($K82=0,0,_xlfn.IFS($K82 = "n",_xlfn.IFNA(INDEX('Inputs - Actual'!$B$8:$V$200, MATCH($A82, 'Inputs - Actual'!$A$8:$A$200, 0), MATCH(Q$6, 'Inputs - Actual'!$B$6:$V$6, 0)) - INDEX('Inputs - Allowed'!$B$8:$AY$158, MATCH($A82, 'Inputs - Allowed'!$A$8:$A$158, 0), MATCH(Q$6, 'Inputs - Allowed'!$B$6:$AY$6, 0)),0),$K82 = "y",_xlfn.IFNA(INDEX('Inputs - Actual'!$B$8:$V$200, MATCH($A82, 'Inputs - Actual'!$A$8:$A$200, 0), MATCH(Q$6, 'Inputs - Actual'!$B$6:$V$6, 0)) -INDEX('Inputs - Allowed'!$B$8:$AY$158, MATCH($A82, 'Inputs - Allowed'!$A$8:$A$158, 0), MATCH(P$6, 'Inputs - Allowed'!$B$6:$AY$6, 0)),0)))</f>
        <v>0</v>
      </c>
      <c r="R82" s="116" cm="1">
        <f t="array" ref="R82">IF($K82=0,0,_xlfn.IFS($K82 = "n",_xlfn.IFNA(INDEX('Inputs - Actual'!$B$8:$V$200, MATCH($A82, 'Inputs - Actual'!$A$8:$A$200, 0), MATCH(R$6, 'Inputs - Actual'!$B$6:$V$6, 0)) - INDEX('Inputs - Allowed'!$B$8:$AY$158, MATCH($A82, 'Inputs - Allowed'!$A$8:$A$158, 0), MATCH(R$6, 'Inputs - Allowed'!$B$6:$AY$6, 0)),0),$K82 = "y",_xlfn.IFNA(INDEX('Inputs - Actual'!$B$8:$V$200, MATCH($A82, 'Inputs - Actual'!$A$8:$A$200, 0), MATCH(R$6, 'Inputs - Actual'!$B$6:$V$6, 0)) -INDEX('Inputs - Allowed'!$B$8:$AY$158, MATCH($A82, 'Inputs - Allowed'!$A$8:$A$158, 0), MATCH(Q$6, 'Inputs - Allowed'!$B$6:$AY$6, 0)),0)))</f>
        <v>0</v>
      </c>
      <c r="S82" s="116" cm="1">
        <f t="array" ref="S82">IF($K82=0,0,_xlfn.IFS($K82 = "n",_xlfn.IFNA(INDEX('Inputs - Actual'!$B$8:$V$200, MATCH($A82, 'Inputs - Actual'!$A$8:$A$200, 0), MATCH(S$6, 'Inputs - Actual'!$B$6:$V$6, 0)) - INDEX('Inputs - Allowed'!$B$8:$AY$158, MATCH($A82, 'Inputs - Allowed'!$A$8:$A$158, 0), MATCH(S$6, 'Inputs - Allowed'!$B$6:$AY$6, 0)),0),$K82 = "y",_xlfn.IFNA(INDEX('Inputs - Actual'!$B$8:$V$200, MATCH($A82, 'Inputs - Actual'!$A$8:$A$200, 0), MATCH(S$6, 'Inputs - Actual'!$B$6:$V$6, 0)) -INDEX('Inputs - Allowed'!$B$8:$AY$158, MATCH($A82, 'Inputs - Allowed'!$A$8:$A$158, 0), MATCH(R$6, 'Inputs - Allowed'!$B$6:$AY$6, 0)),0)))</f>
        <v>0</v>
      </c>
      <c r="T82" s="116" cm="1">
        <f t="array" ref="T82">IF($K82=0,0,_xlfn.IFS($K82 = "n",_xlfn.IFNA(INDEX('Inputs - Actual'!$B$8:$V$200, MATCH($A82, 'Inputs - Actual'!$A$8:$A$200, 0), MATCH(T$6, 'Inputs - Actual'!$B$6:$V$6, 0)) - INDEX('Inputs - Allowed'!$B$8:$AY$158, MATCH($A82, 'Inputs - Allowed'!$A$8:$A$158, 0), MATCH(T$6, 'Inputs - Allowed'!$B$6:$AY$6, 0)),0),$K82 = "y",_xlfn.IFNA(INDEX('Inputs - Actual'!$B$8:$V$200, MATCH($A82, 'Inputs - Actual'!$A$8:$A$200, 0), MATCH(T$6, 'Inputs - Actual'!$B$6:$V$6, 0)) -INDEX('Inputs - Allowed'!$B$8:$AY$158, MATCH($A82, 'Inputs - Allowed'!$A$8:$A$158, 0), MATCH(S$6, 'Inputs - Allowed'!$B$6:$AY$6, 0)),0)))</f>
        <v>0</v>
      </c>
      <c r="U82" s="116" cm="1">
        <f t="array" ref="U82">IF($K82=0,0,_xlfn.IFS($K82 = "n",_xlfn.IFNA(INDEX('Inputs - Actual'!$B$8:$V$200, MATCH($A82, 'Inputs - Actual'!$A$8:$A$200, 0), MATCH(U$6, 'Inputs - Actual'!$B$6:$V$6, 0)) - INDEX('Inputs - Allowed'!$B$8:$AY$158, MATCH($A82, 'Inputs - Allowed'!$A$8:$A$158, 0), MATCH(U$6, 'Inputs - Allowed'!$B$6:$AY$6, 0)),0),$K82 = "y",_xlfn.IFNA(INDEX('Inputs - Actual'!$B$8:$V$200, MATCH($A82, 'Inputs - Actual'!$A$8:$A$200, 0), MATCH(U$6, 'Inputs - Actual'!$B$6:$V$6, 0)) -INDEX('Inputs - Allowed'!$B$8:$AY$158, MATCH($A82, 'Inputs - Allowed'!$A$8:$A$158, 0), MATCH(T$6, 'Inputs - Allowed'!$B$6:$AY$6, 0)),0)))</f>
        <v>0</v>
      </c>
      <c r="V82" s="116" cm="1">
        <f t="array" ref="V82">IF($K82=0,0,_xlfn.IFS($K82 = "n",_xlfn.IFNA(INDEX('Inputs - Actual'!$B$8:$V$200, MATCH($A82, 'Inputs - Actual'!$A$8:$A$200, 0), MATCH(V$6, 'Inputs - Actual'!$B$6:$V$6, 0)) - INDEX('Inputs - Allowed'!$B$8:$AY$158, MATCH($A82, 'Inputs - Allowed'!$A$8:$A$158, 0), MATCH(V$6, 'Inputs - Allowed'!$B$6:$AY$6, 0)),0),$K82 = "y",_xlfn.IFNA(INDEX('Inputs - Actual'!$B$8:$V$200, MATCH($A82, 'Inputs - Actual'!$A$8:$A$200, 0), MATCH(V$6, 'Inputs - Actual'!$B$6:$V$6, 0)) -INDEX('Inputs - Allowed'!$B$8:$AY$158, MATCH($A82, 'Inputs - Allowed'!$A$8:$A$158, 0), MATCH(U$6, 'Inputs - Allowed'!$B$6:$AY$6, 0)),0)))</f>
        <v>0</v>
      </c>
      <c r="W82" s="116" cm="1">
        <f t="array" ref="W82">IF($K82=0,0,_xlfn.IFS($K82 = "n",_xlfn.IFNA(INDEX('Inputs - Actual'!$B$8:$V$200, MATCH($A82, 'Inputs - Actual'!$A$8:$A$200, 0), MATCH(W$6, 'Inputs - Actual'!$B$6:$V$6, 0)) - INDEX('Inputs - Allowed'!$B$8:$AY$158, MATCH($A82, 'Inputs - Allowed'!$A$8:$A$158, 0), MATCH(W$6, 'Inputs - Allowed'!$B$6:$AY$6, 0)),0),$K82 = "y",_xlfn.IFNA(INDEX('Inputs - Actual'!$B$8:$V$200, MATCH($A82, 'Inputs - Actual'!$A$8:$A$200, 0), MATCH(W$6, 'Inputs - Actual'!$B$6:$V$6, 0)) -INDEX('Inputs - Allowed'!$B$8:$AY$158, MATCH($A82, 'Inputs - Allowed'!$A$8:$A$158, 0), MATCH(V$6, 'Inputs - Allowed'!$B$6:$AY$6, 0)),0)))</f>
        <v>0</v>
      </c>
      <c r="X82" s="116" cm="1">
        <f t="array" ref="X82">IF($K82=0,0,_xlfn.IFS($K82 = "n",_xlfn.IFNA(INDEX('Inputs - Actual'!$B$8:$V$200, MATCH($A82, 'Inputs - Actual'!$A$8:$A$200, 0), MATCH(X$6, 'Inputs - Actual'!$B$6:$V$6, 0)) - INDEX('Inputs - Allowed'!$B$8:$AY$158, MATCH($A82, 'Inputs - Allowed'!$A$8:$A$158, 0), MATCH(X$6, 'Inputs - Allowed'!$B$6:$AY$6, 0)),0),$K82 = "y",_xlfn.IFNA(INDEX('Inputs - Actual'!$B$8:$V$200, MATCH($A82, 'Inputs - Actual'!$A$8:$A$200, 0), MATCH(X$6, 'Inputs - Actual'!$B$6:$V$6, 0)) -INDEX('Inputs - Allowed'!$B$8:$AY$158, MATCH($A82, 'Inputs - Allowed'!$A$8:$A$158, 0), MATCH(W$6, 'Inputs - Allowed'!$B$6:$AY$6, 0)),0)))</f>
        <v>0</v>
      </c>
      <c r="Y82" s="76"/>
      <c r="Z82" s="76"/>
      <c r="AA82" s="116">
        <f t="shared" si="27"/>
        <v>0</v>
      </c>
      <c r="AB82" s="116">
        <f t="shared" si="28"/>
        <v>0</v>
      </c>
      <c r="AC82" s="116">
        <f t="shared" si="29"/>
        <v>0</v>
      </c>
      <c r="AD82" s="116">
        <f t="shared" si="30"/>
        <v>0</v>
      </c>
      <c r="AE82" s="116">
        <f t="shared" si="31"/>
        <v>0</v>
      </c>
      <c r="AF82" s="116">
        <f t="shared" si="32"/>
        <v>0</v>
      </c>
      <c r="AG82" s="116">
        <f t="shared" si="33"/>
        <v>0</v>
      </c>
      <c r="AH82" s="116">
        <f t="shared" si="34"/>
        <v>0</v>
      </c>
      <c r="AI82" s="116">
        <f t="shared" si="35"/>
        <v>0</v>
      </c>
      <c r="AJ82" s="116">
        <f t="shared" si="36"/>
        <v>0</v>
      </c>
      <c r="AK82" s="116">
        <f t="shared" si="26"/>
        <v>0</v>
      </c>
    </row>
    <row r="83" spans="1:37">
      <c r="A83" s="6"/>
      <c r="B83" s="36"/>
      <c r="C83" s="36"/>
      <c r="D83" s="36"/>
      <c r="E83" s="36">
        <f>_xlfn.IFNA(INDEX('Inputs - Allowed'!$B$8:$AY$158,MATCH($A83,'Inputs - Allowed'!$A$8:$A$158,0),MATCH('TI - Underperformance'!E$6,'Inputs - Allowed'!$B$6:$AY$6,0)),0)</f>
        <v>0</v>
      </c>
      <c r="F83" s="36">
        <f>_xlfn.IFNA(INDEX('Inputs - Allowed'!$B$8:$AY$158,MATCH($A83,'Inputs - Allowed'!$A$8:$A$158,0),MATCH('TI - Underperformance'!F$6,'Inputs - Allowed'!$B$6:$AY$6,0)),0)</f>
        <v>0</v>
      </c>
      <c r="G83" s="36">
        <f>_xlfn.IFNA(INDEX('Inputs - Allowed'!$B$8:$AY$158,MATCH($A83,'Inputs - Allowed'!$A$8:$A$158,0),MATCH('TI - Underperformance'!G$6,'Inputs - Allowed'!$B$6:$AY$6,0)),0)</f>
        <v>0</v>
      </c>
      <c r="H83" s="36">
        <f>_xlfn.IFNA(INDEX('Inputs - Allowed'!$B$8:$AY$158,MATCH($A83,'Inputs - Allowed'!$A$8:$A$158,0),MATCH('TI - Underperformance'!H$6,'Inputs - Allowed'!$B$6:$AY$6,0)),0)</f>
        <v>0</v>
      </c>
      <c r="I83" s="36">
        <f>_xlfn.IFNA(INDEX('Inputs - Allowed'!$B$8:$AY$158,MATCH($A83,'Inputs - Allowed'!$A$8:$A$158,0),MATCH('TI - Underperformance'!I$6,'Inputs - Allowed'!$B$6:$AY$6,0)),0)</f>
        <v>0</v>
      </c>
      <c r="J83" s="36">
        <f>_xlfn.IFNA(INDEX('Inputs - Allowed'!$B$8:$AY$158,MATCH($A83,'Inputs - Allowed'!$A$8:$A$158,0),MATCH('TI - Underperformance'!J$6,'Inputs - Allowed'!$B$6:$AY$6,0)),0)</f>
        <v>0</v>
      </c>
      <c r="K83" s="36">
        <f>_xlfn.IFNA(INDEX('Inputs - Allowed'!$B$8:$AY$158,MATCH($A83,'Inputs - Allowed'!$A$8:$A$158,0),MATCH('TI - Underperformance'!K$6,'Inputs - Allowed'!$B$6:$AY$6,0)),0)</f>
        <v>0</v>
      </c>
      <c r="L83" s="36">
        <f>_xlfn.IFNA(INDEX('Inputs - Allowed'!$B$8:$AY$158,MATCH($A83,'Inputs - Allowed'!$A$8:$A$158,0),MATCH('TI - Underperformance'!L$6,'Inputs - Allowed'!$B$6:$AY$6,0)),0)</f>
        <v>0</v>
      </c>
      <c r="M83" s="76"/>
      <c r="N83" s="76"/>
      <c r="O83" s="116" cm="1">
        <f t="array" ref="O83">IF($K83=0,0,_xlfn.IFS($K83 = "n",_xlfn.IFNA(INDEX('Inputs - Actual'!$B$8:$V$200, MATCH($A83, 'Inputs - Actual'!$A$8:$A$200, 0), MATCH(O$6, 'Inputs - Actual'!$B$6:$V$6, 0)) - INDEX('Inputs - Allowed'!$B$8:$AY$158, MATCH($A83, 'Inputs - Allowed'!$A$8:$A$158, 0), MATCH(O$6, 'Inputs - Allowed'!$B$6:$AY$6, 0)),0),$K83 = "y",_xlfn.IFNA(INDEX('Inputs - Actual'!$B$8:$V$200, MATCH($A83, 'Inputs - Actual'!$A$8:$A$200, 0), MATCH(O$6, 'Inputs - Actual'!$B$6:$V$6, 0)) -INDEX('Inputs - Allowed'!$B$8:$AY$158, MATCH($A83, 'Inputs - Allowed'!$A$8:$A$158, 0), MATCH(N$6, 'Inputs - Allowed'!$B$6:$AY$6, 0)),0)))</f>
        <v>0</v>
      </c>
      <c r="P83" s="116" cm="1">
        <f t="array" ref="P83">IF($K83=0,0,_xlfn.IFS($K83 = "n",_xlfn.IFNA(INDEX('Inputs - Actual'!$B$8:$V$200, MATCH($A83, 'Inputs - Actual'!$A$8:$A$200, 0), MATCH(P$6, 'Inputs - Actual'!$B$6:$V$6, 0)) - INDEX('Inputs - Allowed'!$B$8:$AY$158, MATCH($A83, 'Inputs - Allowed'!$A$8:$A$158, 0), MATCH(P$6, 'Inputs - Allowed'!$B$6:$AY$6, 0)),0),$K83 = "y",_xlfn.IFNA(INDEX('Inputs - Actual'!$B$8:$V$200, MATCH($A83, 'Inputs - Actual'!$A$8:$A$200, 0), MATCH(P$6, 'Inputs - Actual'!$B$6:$V$6, 0)) -INDEX('Inputs - Allowed'!$B$8:$AY$158, MATCH($A83, 'Inputs - Allowed'!$A$8:$A$158, 0), MATCH(O$6, 'Inputs - Allowed'!$B$6:$AY$6, 0)),0)))</f>
        <v>0</v>
      </c>
      <c r="Q83" s="116" cm="1">
        <f t="array" ref="Q83">IF($K83=0,0,_xlfn.IFS($K83 = "n",_xlfn.IFNA(INDEX('Inputs - Actual'!$B$8:$V$200, MATCH($A83, 'Inputs - Actual'!$A$8:$A$200, 0), MATCH(Q$6, 'Inputs - Actual'!$B$6:$V$6, 0)) - INDEX('Inputs - Allowed'!$B$8:$AY$158, MATCH($A83, 'Inputs - Allowed'!$A$8:$A$158, 0), MATCH(Q$6, 'Inputs - Allowed'!$B$6:$AY$6, 0)),0),$K83 = "y",_xlfn.IFNA(INDEX('Inputs - Actual'!$B$8:$V$200, MATCH($A83, 'Inputs - Actual'!$A$8:$A$200, 0), MATCH(Q$6, 'Inputs - Actual'!$B$6:$V$6, 0)) -INDEX('Inputs - Allowed'!$B$8:$AY$158, MATCH($A83, 'Inputs - Allowed'!$A$8:$A$158, 0), MATCH(P$6, 'Inputs - Allowed'!$B$6:$AY$6, 0)),0)))</f>
        <v>0</v>
      </c>
      <c r="R83" s="116" cm="1">
        <f t="array" ref="R83">IF($K83=0,0,_xlfn.IFS($K83 = "n",_xlfn.IFNA(INDEX('Inputs - Actual'!$B$8:$V$200, MATCH($A83, 'Inputs - Actual'!$A$8:$A$200, 0), MATCH(R$6, 'Inputs - Actual'!$B$6:$V$6, 0)) - INDEX('Inputs - Allowed'!$B$8:$AY$158, MATCH($A83, 'Inputs - Allowed'!$A$8:$A$158, 0), MATCH(R$6, 'Inputs - Allowed'!$B$6:$AY$6, 0)),0),$K83 = "y",_xlfn.IFNA(INDEX('Inputs - Actual'!$B$8:$V$200, MATCH($A83, 'Inputs - Actual'!$A$8:$A$200, 0), MATCH(R$6, 'Inputs - Actual'!$B$6:$V$6, 0)) -INDEX('Inputs - Allowed'!$B$8:$AY$158, MATCH($A83, 'Inputs - Allowed'!$A$8:$A$158, 0), MATCH(Q$6, 'Inputs - Allowed'!$B$6:$AY$6, 0)),0)))</f>
        <v>0</v>
      </c>
      <c r="S83" s="116" cm="1">
        <f t="array" ref="S83">IF($K83=0,0,_xlfn.IFS($K83 = "n",_xlfn.IFNA(INDEX('Inputs - Actual'!$B$8:$V$200, MATCH($A83, 'Inputs - Actual'!$A$8:$A$200, 0), MATCH(S$6, 'Inputs - Actual'!$B$6:$V$6, 0)) - INDEX('Inputs - Allowed'!$B$8:$AY$158, MATCH($A83, 'Inputs - Allowed'!$A$8:$A$158, 0), MATCH(S$6, 'Inputs - Allowed'!$B$6:$AY$6, 0)),0),$K83 = "y",_xlfn.IFNA(INDEX('Inputs - Actual'!$B$8:$V$200, MATCH($A83, 'Inputs - Actual'!$A$8:$A$200, 0), MATCH(S$6, 'Inputs - Actual'!$B$6:$V$6, 0)) -INDEX('Inputs - Allowed'!$B$8:$AY$158, MATCH($A83, 'Inputs - Allowed'!$A$8:$A$158, 0), MATCH(R$6, 'Inputs - Allowed'!$B$6:$AY$6, 0)),0)))</f>
        <v>0</v>
      </c>
      <c r="T83" s="116" cm="1">
        <f t="array" ref="T83">IF($K83=0,0,_xlfn.IFS($K83 = "n",_xlfn.IFNA(INDEX('Inputs - Actual'!$B$8:$V$200, MATCH($A83, 'Inputs - Actual'!$A$8:$A$200, 0), MATCH(T$6, 'Inputs - Actual'!$B$6:$V$6, 0)) - INDEX('Inputs - Allowed'!$B$8:$AY$158, MATCH($A83, 'Inputs - Allowed'!$A$8:$A$158, 0), MATCH(T$6, 'Inputs - Allowed'!$B$6:$AY$6, 0)),0),$K83 = "y",_xlfn.IFNA(INDEX('Inputs - Actual'!$B$8:$V$200, MATCH($A83, 'Inputs - Actual'!$A$8:$A$200, 0), MATCH(T$6, 'Inputs - Actual'!$B$6:$V$6, 0)) -INDEX('Inputs - Allowed'!$B$8:$AY$158, MATCH($A83, 'Inputs - Allowed'!$A$8:$A$158, 0), MATCH(S$6, 'Inputs - Allowed'!$B$6:$AY$6, 0)),0)))</f>
        <v>0</v>
      </c>
      <c r="U83" s="116" cm="1">
        <f t="array" ref="U83">IF($K83=0,0,_xlfn.IFS($K83 = "n",_xlfn.IFNA(INDEX('Inputs - Actual'!$B$8:$V$200, MATCH($A83, 'Inputs - Actual'!$A$8:$A$200, 0), MATCH(U$6, 'Inputs - Actual'!$B$6:$V$6, 0)) - INDEX('Inputs - Allowed'!$B$8:$AY$158, MATCH($A83, 'Inputs - Allowed'!$A$8:$A$158, 0), MATCH(U$6, 'Inputs - Allowed'!$B$6:$AY$6, 0)),0),$K83 = "y",_xlfn.IFNA(INDEX('Inputs - Actual'!$B$8:$V$200, MATCH($A83, 'Inputs - Actual'!$A$8:$A$200, 0), MATCH(U$6, 'Inputs - Actual'!$B$6:$V$6, 0)) -INDEX('Inputs - Allowed'!$B$8:$AY$158, MATCH($A83, 'Inputs - Allowed'!$A$8:$A$158, 0), MATCH(T$6, 'Inputs - Allowed'!$B$6:$AY$6, 0)),0)))</f>
        <v>0</v>
      </c>
      <c r="V83" s="116" cm="1">
        <f t="array" ref="V83">IF($K83=0,0,_xlfn.IFS($K83 = "n",_xlfn.IFNA(INDEX('Inputs - Actual'!$B$8:$V$200, MATCH($A83, 'Inputs - Actual'!$A$8:$A$200, 0), MATCH(V$6, 'Inputs - Actual'!$B$6:$V$6, 0)) - INDEX('Inputs - Allowed'!$B$8:$AY$158, MATCH($A83, 'Inputs - Allowed'!$A$8:$A$158, 0), MATCH(V$6, 'Inputs - Allowed'!$B$6:$AY$6, 0)),0),$K83 = "y",_xlfn.IFNA(INDEX('Inputs - Actual'!$B$8:$V$200, MATCH($A83, 'Inputs - Actual'!$A$8:$A$200, 0), MATCH(V$6, 'Inputs - Actual'!$B$6:$V$6, 0)) -INDEX('Inputs - Allowed'!$B$8:$AY$158, MATCH($A83, 'Inputs - Allowed'!$A$8:$A$158, 0), MATCH(U$6, 'Inputs - Allowed'!$B$6:$AY$6, 0)),0)))</f>
        <v>0</v>
      </c>
      <c r="W83" s="116" cm="1">
        <f t="array" ref="W83">IF($K83=0,0,_xlfn.IFS($K83 = "n",_xlfn.IFNA(INDEX('Inputs - Actual'!$B$8:$V$200, MATCH($A83, 'Inputs - Actual'!$A$8:$A$200, 0), MATCH(W$6, 'Inputs - Actual'!$B$6:$V$6, 0)) - INDEX('Inputs - Allowed'!$B$8:$AY$158, MATCH($A83, 'Inputs - Allowed'!$A$8:$A$158, 0), MATCH(W$6, 'Inputs - Allowed'!$B$6:$AY$6, 0)),0),$K83 = "y",_xlfn.IFNA(INDEX('Inputs - Actual'!$B$8:$V$200, MATCH($A83, 'Inputs - Actual'!$A$8:$A$200, 0), MATCH(W$6, 'Inputs - Actual'!$B$6:$V$6, 0)) -INDEX('Inputs - Allowed'!$B$8:$AY$158, MATCH($A83, 'Inputs - Allowed'!$A$8:$A$158, 0), MATCH(V$6, 'Inputs - Allowed'!$B$6:$AY$6, 0)),0)))</f>
        <v>0</v>
      </c>
      <c r="X83" s="116" cm="1">
        <f t="array" ref="X83">IF($K83=0,0,_xlfn.IFS($K83 = "n",_xlfn.IFNA(INDEX('Inputs - Actual'!$B$8:$V$200, MATCH($A83, 'Inputs - Actual'!$A$8:$A$200, 0), MATCH(X$6, 'Inputs - Actual'!$B$6:$V$6, 0)) - INDEX('Inputs - Allowed'!$B$8:$AY$158, MATCH($A83, 'Inputs - Allowed'!$A$8:$A$158, 0), MATCH(X$6, 'Inputs - Allowed'!$B$6:$AY$6, 0)),0),$K83 = "y",_xlfn.IFNA(INDEX('Inputs - Actual'!$B$8:$V$200, MATCH($A83, 'Inputs - Actual'!$A$8:$A$200, 0), MATCH(X$6, 'Inputs - Actual'!$B$6:$V$6, 0)) -INDEX('Inputs - Allowed'!$B$8:$AY$158, MATCH($A83, 'Inputs - Allowed'!$A$8:$A$158, 0), MATCH(W$6, 'Inputs - Allowed'!$B$6:$AY$6, 0)),0)))</f>
        <v>0</v>
      </c>
      <c r="Y83" s="76"/>
      <c r="Z83" s="76"/>
      <c r="AA83" s="116">
        <f t="shared" si="27"/>
        <v>0</v>
      </c>
      <c r="AB83" s="116">
        <f t="shared" si="28"/>
        <v>0</v>
      </c>
      <c r="AC83" s="116">
        <f t="shared" si="29"/>
        <v>0</v>
      </c>
      <c r="AD83" s="116">
        <f t="shared" si="30"/>
        <v>0</v>
      </c>
      <c r="AE83" s="116">
        <f t="shared" si="31"/>
        <v>0</v>
      </c>
      <c r="AF83" s="116">
        <f t="shared" si="32"/>
        <v>0</v>
      </c>
      <c r="AG83" s="116">
        <f t="shared" si="33"/>
        <v>0</v>
      </c>
      <c r="AH83" s="116">
        <f t="shared" si="34"/>
        <v>0</v>
      </c>
      <c r="AI83" s="116">
        <f t="shared" si="35"/>
        <v>0</v>
      </c>
      <c r="AJ83" s="116">
        <f t="shared" si="36"/>
        <v>0</v>
      </c>
      <c r="AK83" s="116">
        <f t="shared" si="26"/>
        <v>0</v>
      </c>
    </row>
    <row r="84" spans="1:37">
      <c r="A84" s="6"/>
      <c r="B84" s="36"/>
      <c r="C84" s="36"/>
      <c r="D84" s="36"/>
      <c r="E84" s="36">
        <f>_xlfn.IFNA(INDEX('Inputs - Allowed'!$B$8:$AY$158,MATCH($A84,'Inputs - Allowed'!$A$8:$A$158,0),MATCH('TI - Underperformance'!E$6,'Inputs - Allowed'!$B$6:$AY$6,0)),0)</f>
        <v>0</v>
      </c>
      <c r="F84" s="36">
        <f>_xlfn.IFNA(INDEX('Inputs - Allowed'!$B$8:$AY$158,MATCH($A84,'Inputs - Allowed'!$A$8:$A$158,0),MATCH('TI - Underperformance'!F$6,'Inputs - Allowed'!$B$6:$AY$6,0)),0)</f>
        <v>0</v>
      </c>
      <c r="G84" s="36">
        <f>_xlfn.IFNA(INDEX('Inputs - Allowed'!$B$8:$AY$158,MATCH($A84,'Inputs - Allowed'!$A$8:$A$158,0),MATCH('TI - Underperformance'!G$6,'Inputs - Allowed'!$B$6:$AY$6,0)),0)</f>
        <v>0</v>
      </c>
      <c r="H84" s="36">
        <f>_xlfn.IFNA(INDEX('Inputs - Allowed'!$B$8:$AY$158,MATCH($A84,'Inputs - Allowed'!$A$8:$A$158,0),MATCH('TI - Underperformance'!H$6,'Inputs - Allowed'!$B$6:$AY$6,0)),0)</f>
        <v>0</v>
      </c>
      <c r="I84" s="36">
        <f>_xlfn.IFNA(INDEX('Inputs - Allowed'!$B$8:$AY$158,MATCH($A84,'Inputs - Allowed'!$A$8:$A$158,0),MATCH('TI - Underperformance'!I$6,'Inputs - Allowed'!$B$6:$AY$6,0)),0)</f>
        <v>0</v>
      </c>
      <c r="J84" s="36">
        <f>_xlfn.IFNA(INDEX('Inputs - Allowed'!$B$8:$AY$158,MATCH($A84,'Inputs - Allowed'!$A$8:$A$158,0),MATCH('TI - Underperformance'!J$6,'Inputs - Allowed'!$B$6:$AY$6,0)),0)</f>
        <v>0</v>
      </c>
      <c r="K84" s="36">
        <f>_xlfn.IFNA(INDEX('Inputs - Allowed'!$B$8:$AY$158,MATCH($A84,'Inputs - Allowed'!$A$8:$A$158,0),MATCH('TI - Underperformance'!K$6,'Inputs - Allowed'!$B$6:$AY$6,0)),0)</f>
        <v>0</v>
      </c>
      <c r="L84" s="36">
        <f>_xlfn.IFNA(INDEX('Inputs - Allowed'!$B$8:$AY$158,MATCH($A84,'Inputs - Allowed'!$A$8:$A$158,0),MATCH('TI - Underperformance'!L$6,'Inputs - Allowed'!$B$6:$AY$6,0)),0)</f>
        <v>0</v>
      </c>
      <c r="M84" s="76"/>
      <c r="N84" s="76"/>
      <c r="O84" s="116" cm="1">
        <f t="array" ref="O84">IF($K84=0,0,_xlfn.IFS($K84 = "n",_xlfn.IFNA(INDEX('Inputs - Actual'!$B$8:$V$200, MATCH($A84, 'Inputs - Actual'!$A$8:$A$200, 0), MATCH(O$6, 'Inputs - Actual'!$B$6:$V$6, 0)) - INDEX('Inputs - Allowed'!$B$8:$AY$158, MATCH($A84, 'Inputs - Allowed'!$A$8:$A$158, 0), MATCH(O$6, 'Inputs - Allowed'!$B$6:$AY$6, 0)),0),$K84 = "y",_xlfn.IFNA(INDEX('Inputs - Actual'!$B$8:$V$200, MATCH($A84, 'Inputs - Actual'!$A$8:$A$200, 0), MATCH(O$6, 'Inputs - Actual'!$B$6:$V$6, 0)) -INDEX('Inputs - Allowed'!$B$8:$AY$158, MATCH($A84, 'Inputs - Allowed'!$A$8:$A$158, 0), MATCH(N$6, 'Inputs - Allowed'!$B$6:$AY$6, 0)),0)))</f>
        <v>0</v>
      </c>
      <c r="P84" s="116" cm="1">
        <f t="array" ref="P84">IF($K84=0,0,_xlfn.IFS($K84 = "n",_xlfn.IFNA(INDEX('Inputs - Actual'!$B$8:$V$200, MATCH($A84, 'Inputs - Actual'!$A$8:$A$200, 0), MATCH(P$6, 'Inputs - Actual'!$B$6:$V$6, 0)) - INDEX('Inputs - Allowed'!$B$8:$AY$158, MATCH($A84, 'Inputs - Allowed'!$A$8:$A$158, 0), MATCH(P$6, 'Inputs - Allowed'!$B$6:$AY$6, 0)),0),$K84 = "y",_xlfn.IFNA(INDEX('Inputs - Actual'!$B$8:$V$200, MATCH($A84, 'Inputs - Actual'!$A$8:$A$200, 0), MATCH(P$6, 'Inputs - Actual'!$B$6:$V$6, 0)) -INDEX('Inputs - Allowed'!$B$8:$AY$158, MATCH($A84, 'Inputs - Allowed'!$A$8:$A$158, 0), MATCH(O$6, 'Inputs - Allowed'!$B$6:$AY$6, 0)),0)))</f>
        <v>0</v>
      </c>
      <c r="Q84" s="116" cm="1">
        <f t="array" ref="Q84">IF($K84=0,0,_xlfn.IFS($K84 = "n",_xlfn.IFNA(INDEX('Inputs - Actual'!$B$8:$V$200, MATCH($A84, 'Inputs - Actual'!$A$8:$A$200, 0), MATCH(Q$6, 'Inputs - Actual'!$B$6:$V$6, 0)) - INDEX('Inputs - Allowed'!$B$8:$AY$158, MATCH($A84, 'Inputs - Allowed'!$A$8:$A$158, 0), MATCH(Q$6, 'Inputs - Allowed'!$B$6:$AY$6, 0)),0),$K84 = "y",_xlfn.IFNA(INDEX('Inputs - Actual'!$B$8:$V$200, MATCH($A84, 'Inputs - Actual'!$A$8:$A$200, 0), MATCH(Q$6, 'Inputs - Actual'!$B$6:$V$6, 0)) -INDEX('Inputs - Allowed'!$B$8:$AY$158, MATCH($A84, 'Inputs - Allowed'!$A$8:$A$158, 0), MATCH(P$6, 'Inputs - Allowed'!$B$6:$AY$6, 0)),0)))</f>
        <v>0</v>
      </c>
      <c r="R84" s="116" cm="1">
        <f t="array" ref="R84">IF($K84=0,0,_xlfn.IFS($K84 = "n",_xlfn.IFNA(INDEX('Inputs - Actual'!$B$8:$V$200, MATCH($A84, 'Inputs - Actual'!$A$8:$A$200, 0), MATCH(R$6, 'Inputs - Actual'!$B$6:$V$6, 0)) - INDEX('Inputs - Allowed'!$B$8:$AY$158, MATCH($A84, 'Inputs - Allowed'!$A$8:$A$158, 0), MATCH(R$6, 'Inputs - Allowed'!$B$6:$AY$6, 0)),0),$K84 = "y",_xlfn.IFNA(INDEX('Inputs - Actual'!$B$8:$V$200, MATCH($A84, 'Inputs - Actual'!$A$8:$A$200, 0), MATCH(R$6, 'Inputs - Actual'!$B$6:$V$6, 0)) -INDEX('Inputs - Allowed'!$B$8:$AY$158, MATCH($A84, 'Inputs - Allowed'!$A$8:$A$158, 0), MATCH(Q$6, 'Inputs - Allowed'!$B$6:$AY$6, 0)),0)))</f>
        <v>0</v>
      </c>
      <c r="S84" s="116" cm="1">
        <f t="array" ref="S84">IF($K84=0,0,_xlfn.IFS($K84 = "n",_xlfn.IFNA(INDEX('Inputs - Actual'!$B$8:$V$200, MATCH($A84, 'Inputs - Actual'!$A$8:$A$200, 0), MATCH(S$6, 'Inputs - Actual'!$B$6:$V$6, 0)) - INDEX('Inputs - Allowed'!$B$8:$AY$158, MATCH($A84, 'Inputs - Allowed'!$A$8:$A$158, 0), MATCH(S$6, 'Inputs - Allowed'!$B$6:$AY$6, 0)),0),$K84 = "y",_xlfn.IFNA(INDEX('Inputs - Actual'!$B$8:$V$200, MATCH($A84, 'Inputs - Actual'!$A$8:$A$200, 0), MATCH(S$6, 'Inputs - Actual'!$B$6:$V$6, 0)) -INDEX('Inputs - Allowed'!$B$8:$AY$158, MATCH($A84, 'Inputs - Allowed'!$A$8:$A$158, 0), MATCH(R$6, 'Inputs - Allowed'!$B$6:$AY$6, 0)),0)))</f>
        <v>0</v>
      </c>
      <c r="T84" s="116" cm="1">
        <f t="array" ref="T84">IF($K84=0,0,_xlfn.IFS($K84 = "n",_xlfn.IFNA(INDEX('Inputs - Actual'!$B$8:$V$200, MATCH($A84, 'Inputs - Actual'!$A$8:$A$200, 0), MATCH(T$6, 'Inputs - Actual'!$B$6:$V$6, 0)) - INDEX('Inputs - Allowed'!$B$8:$AY$158, MATCH($A84, 'Inputs - Allowed'!$A$8:$A$158, 0), MATCH(T$6, 'Inputs - Allowed'!$B$6:$AY$6, 0)),0),$K84 = "y",_xlfn.IFNA(INDEX('Inputs - Actual'!$B$8:$V$200, MATCH($A84, 'Inputs - Actual'!$A$8:$A$200, 0), MATCH(T$6, 'Inputs - Actual'!$B$6:$V$6, 0)) -INDEX('Inputs - Allowed'!$B$8:$AY$158, MATCH($A84, 'Inputs - Allowed'!$A$8:$A$158, 0), MATCH(S$6, 'Inputs - Allowed'!$B$6:$AY$6, 0)),0)))</f>
        <v>0</v>
      </c>
      <c r="U84" s="116" cm="1">
        <f t="array" ref="U84">IF($K84=0,0,_xlfn.IFS($K84 = "n",_xlfn.IFNA(INDEX('Inputs - Actual'!$B$8:$V$200, MATCH($A84, 'Inputs - Actual'!$A$8:$A$200, 0), MATCH(U$6, 'Inputs - Actual'!$B$6:$V$6, 0)) - INDEX('Inputs - Allowed'!$B$8:$AY$158, MATCH($A84, 'Inputs - Allowed'!$A$8:$A$158, 0), MATCH(U$6, 'Inputs - Allowed'!$B$6:$AY$6, 0)),0),$K84 = "y",_xlfn.IFNA(INDEX('Inputs - Actual'!$B$8:$V$200, MATCH($A84, 'Inputs - Actual'!$A$8:$A$200, 0), MATCH(U$6, 'Inputs - Actual'!$B$6:$V$6, 0)) -INDEX('Inputs - Allowed'!$B$8:$AY$158, MATCH($A84, 'Inputs - Allowed'!$A$8:$A$158, 0), MATCH(T$6, 'Inputs - Allowed'!$B$6:$AY$6, 0)),0)))</f>
        <v>0</v>
      </c>
      <c r="V84" s="116" cm="1">
        <f t="array" ref="V84">IF($K84=0,0,_xlfn.IFS($K84 = "n",_xlfn.IFNA(INDEX('Inputs - Actual'!$B$8:$V$200, MATCH($A84, 'Inputs - Actual'!$A$8:$A$200, 0), MATCH(V$6, 'Inputs - Actual'!$B$6:$V$6, 0)) - INDEX('Inputs - Allowed'!$B$8:$AY$158, MATCH($A84, 'Inputs - Allowed'!$A$8:$A$158, 0), MATCH(V$6, 'Inputs - Allowed'!$B$6:$AY$6, 0)),0),$K84 = "y",_xlfn.IFNA(INDEX('Inputs - Actual'!$B$8:$V$200, MATCH($A84, 'Inputs - Actual'!$A$8:$A$200, 0), MATCH(V$6, 'Inputs - Actual'!$B$6:$V$6, 0)) -INDEX('Inputs - Allowed'!$B$8:$AY$158, MATCH($A84, 'Inputs - Allowed'!$A$8:$A$158, 0), MATCH(U$6, 'Inputs - Allowed'!$B$6:$AY$6, 0)),0)))</f>
        <v>0</v>
      </c>
      <c r="W84" s="116" cm="1">
        <f t="array" ref="W84">IF($K84=0,0,_xlfn.IFS($K84 = "n",_xlfn.IFNA(INDEX('Inputs - Actual'!$B$8:$V$200, MATCH($A84, 'Inputs - Actual'!$A$8:$A$200, 0), MATCH(W$6, 'Inputs - Actual'!$B$6:$V$6, 0)) - INDEX('Inputs - Allowed'!$B$8:$AY$158, MATCH($A84, 'Inputs - Allowed'!$A$8:$A$158, 0), MATCH(W$6, 'Inputs - Allowed'!$B$6:$AY$6, 0)),0),$K84 = "y",_xlfn.IFNA(INDEX('Inputs - Actual'!$B$8:$V$200, MATCH($A84, 'Inputs - Actual'!$A$8:$A$200, 0), MATCH(W$6, 'Inputs - Actual'!$B$6:$V$6, 0)) -INDEX('Inputs - Allowed'!$B$8:$AY$158, MATCH($A84, 'Inputs - Allowed'!$A$8:$A$158, 0), MATCH(V$6, 'Inputs - Allowed'!$B$6:$AY$6, 0)),0)))</f>
        <v>0</v>
      </c>
      <c r="X84" s="116" cm="1">
        <f t="array" ref="X84">IF($K84=0,0,_xlfn.IFS($K84 = "n",_xlfn.IFNA(INDEX('Inputs - Actual'!$B$8:$V$200, MATCH($A84, 'Inputs - Actual'!$A$8:$A$200, 0), MATCH(X$6, 'Inputs - Actual'!$B$6:$V$6, 0)) - INDEX('Inputs - Allowed'!$B$8:$AY$158, MATCH($A84, 'Inputs - Allowed'!$A$8:$A$158, 0), MATCH(X$6, 'Inputs - Allowed'!$B$6:$AY$6, 0)),0),$K84 = "y",_xlfn.IFNA(INDEX('Inputs - Actual'!$B$8:$V$200, MATCH($A84, 'Inputs - Actual'!$A$8:$A$200, 0), MATCH(X$6, 'Inputs - Actual'!$B$6:$V$6, 0)) -INDEX('Inputs - Allowed'!$B$8:$AY$158, MATCH($A84, 'Inputs - Allowed'!$A$8:$A$158, 0), MATCH(W$6, 'Inputs - Allowed'!$B$6:$AY$6, 0)),0)))</f>
        <v>0</v>
      </c>
      <c r="Y84" s="76"/>
      <c r="Z84" s="76"/>
      <c r="AA84" s="116">
        <f t="shared" si="27"/>
        <v>0</v>
      </c>
      <c r="AB84" s="116">
        <f t="shared" si="28"/>
        <v>0</v>
      </c>
      <c r="AC84" s="116">
        <f t="shared" si="29"/>
        <v>0</v>
      </c>
      <c r="AD84" s="116">
        <f t="shared" si="30"/>
        <v>0</v>
      </c>
      <c r="AE84" s="116">
        <f t="shared" si="31"/>
        <v>0</v>
      </c>
      <c r="AF84" s="116">
        <f t="shared" si="32"/>
        <v>0</v>
      </c>
      <c r="AG84" s="116">
        <f t="shared" si="33"/>
        <v>0</v>
      </c>
      <c r="AH84" s="116">
        <f t="shared" si="34"/>
        <v>0</v>
      </c>
      <c r="AI84" s="116">
        <f t="shared" si="35"/>
        <v>0</v>
      </c>
      <c r="AJ84" s="116">
        <f t="shared" si="36"/>
        <v>0</v>
      </c>
      <c r="AK84" s="116">
        <f t="shared" si="26"/>
        <v>0</v>
      </c>
    </row>
    <row r="85" spans="1:37">
      <c r="A85" s="6"/>
      <c r="B85" s="36"/>
      <c r="C85" s="36"/>
      <c r="D85" s="36"/>
      <c r="E85" s="36">
        <f>_xlfn.IFNA(INDEX('Inputs - Allowed'!$B$8:$AY$158,MATCH($A85,'Inputs - Allowed'!$A$8:$A$158,0),MATCH('TI - Underperformance'!E$6,'Inputs - Allowed'!$B$6:$AY$6,0)),0)</f>
        <v>0</v>
      </c>
      <c r="F85" s="36">
        <f>_xlfn.IFNA(INDEX('Inputs - Allowed'!$B$8:$AY$158,MATCH($A85,'Inputs - Allowed'!$A$8:$A$158,0),MATCH('TI - Underperformance'!F$6,'Inputs - Allowed'!$B$6:$AY$6,0)),0)</f>
        <v>0</v>
      </c>
      <c r="G85" s="36">
        <f>_xlfn.IFNA(INDEX('Inputs - Allowed'!$B$8:$AY$158,MATCH($A85,'Inputs - Allowed'!$A$8:$A$158,0),MATCH('TI - Underperformance'!G$6,'Inputs - Allowed'!$B$6:$AY$6,0)),0)</f>
        <v>0</v>
      </c>
      <c r="H85" s="36">
        <f>_xlfn.IFNA(INDEX('Inputs - Allowed'!$B$8:$AY$158,MATCH($A85,'Inputs - Allowed'!$A$8:$A$158,0),MATCH('TI - Underperformance'!H$6,'Inputs - Allowed'!$B$6:$AY$6,0)),0)</f>
        <v>0</v>
      </c>
      <c r="I85" s="36">
        <f>_xlfn.IFNA(INDEX('Inputs - Allowed'!$B$8:$AY$158,MATCH($A85,'Inputs - Allowed'!$A$8:$A$158,0),MATCH('TI - Underperformance'!I$6,'Inputs - Allowed'!$B$6:$AY$6,0)),0)</f>
        <v>0</v>
      </c>
      <c r="J85" s="36">
        <f>_xlfn.IFNA(INDEX('Inputs - Allowed'!$B$8:$AY$158,MATCH($A85,'Inputs - Allowed'!$A$8:$A$158,0),MATCH('TI - Underperformance'!J$6,'Inputs - Allowed'!$B$6:$AY$6,0)),0)</f>
        <v>0</v>
      </c>
      <c r="K85" s="36">
        <f>_xlfn.IFNA(INDEX('Inputs - Allowed'!$B$8:$AY$158,MATCH($A85,'Inputs - Allowed'!$A$8:$A$158,0),MATCH('TI - Underperformance'!K$6,'Inputs - Allowed'!$B$6:$AY$6,0)),0)</f>
        <v>0</v>
      </c>
      <c r="L85" s="36">
        <f>_xlfn.IFNA(INDEX('Inputs - Allowed'!$B$8:$AY$158,MATCH($A85,'Inputs - Allowed'!$A$8:$A$158,0),MATCH('TI - Underperformance'!L$6,'Inputs - Allowed'!$B$6:$AY$6,0)),0)</f>
        <v>0</v>
      </c>
      <c r="M85" s="76"/>
      <c r="N85" s="76"/>
      <c r="O85" s="116" cm="1">
        <f t="array" ref="O85">IF($K85=0,0,_xlfn.IFS($K85 = "n",_xlfn.IFNA(INDEX('Inputs - Actual'!$B$8:$V$200, MATCH($A85, 'Inputs - Actual'!$A$8:$A$200, 0), MATCH(O$6, 'Inputs - Actual'!$B$6:$V$6, 0)) - INDEX('Inputs - Allowed'!$B$8:$AY$158, MATCH($A85, 'Inputs - Allowed'!$A$8:$A$158, 0), MATCH(O$6, 'Inputs - Allowed'!$B$6:$AY$6, 0)),0),$K85 = "y",_xlfn.IFNA(INDEX('Inputs - Actual'!$B$8:$V$200, MATCH($A85, 'Inputs - Actual'!$A$8:$A$200, 0), MATCH(O$6, 'Inputs - Actual'!$B$6:$V$6, 0)) -INDEX('Inputs - Allowed'!$B$8:$AY$158, MATCH($A85, 'Inputs - Allowed'!$A$8:$A$158, 0), MATCH(N$6, 'Inputs - Allowed'!$B$6:$AY$6, 0)),0)))</f>
        <v>0</v>
      </c>
      <c r="P85" s="116" cm="1">
        <f t="array" ref="P85">IF($K85=0,0,_xlfn.IFS($K85 = "n",_xlfn.IFNA(INDEX('Inputs - Actual'!$B$8:$V$200, MATCH($A85, 'Inputs - Actual'!$A$8:$A$200, 0), MATCH(P$6, 'Inputs - Actual'!$B$6:$V$6, 0)) - INDEX('Inputs - Allowed'!$B$8:$AY$158, MATCH($A85, 'Inputs - Allowed'!$A$8:$A$158, 0), MATCH(P$6, 'Inputs - Allowed'!$B$6:$AY$6, 0)),0),$K85 = "y",_xlfn.IFNA(INDEX('Inputs - Actual'!$B$8:$V$200, MATCH($A85, 'Inputs - Actual'!$A$8:$A$200, 0), MATCH(P$6, 'Inputs - Actual'!$B$6:$V$6, 0)) -INDEX('Inputs - Allowed'!$B$8:$AY$158, MATCH($A85, 'Inputs - Allowed'!$A$8:$A$158, 0), MATCH(O$6, 'Inputs - Allowed'!$B$6:$AY$6, 0)),0)))</f>
        <v>0</v>
      </c>
      <c r="Q85" s="116" cm="1">
        <f t="array" ref="Q85">IF($K85=0,0,_xlfn.IFS($K85 = "n",_xlfn.IFNA(INDEX('Inputs - Actual'!$B$8:$V$200, MATCH($A85, 'Inputs - Actual'!$A$8:$A$200, 0), MATCH(Q$6, 'Inputs - Actual'!$B$6:$V$6, 0)) - INDEX('Inputs - Allowed'!$B$8:$AY$158, MATCH($A85, 'Inputs - Allowed'!$A$8:$A$158, 0), MATCH(Q$6, 'Inputs - Allowed'!$B$6:$AY$6, 0)),0),$K85 = "y",_xlfn.IFNA(INDEX('Inputs - Actual'!$B$8:$V$200, MATCH($A85, 'Inputs - Actual'!$A$8:$A$200, 0), MATCH(Q$6, 'Inputs - Actual'!$B$6:$V$6, 0)) -INDEX('Inputs - Allowed'!$B$8:$AY$158, MATCH($A85, 'Inputs - Allowed'!$A$8:$A$158, 0), MATCH(P$6, 'Inputs - Allowed'!$B$6:$AY$6, 0)),0)))</f>
        <v>0</v>
      </c>
      <c r="R85" s="116" cm="1">
        <f t="array" ref="R85">IF($K85=0,0,_xlfn.IFS($K85 = "n",_xlfn.IFNA(INDEX('Inputs - Actual'!$B$8:$V$200, MATCH($A85, 'Inputs - Actual'!$A$8:$A$200, 0), MATCH(R$6, 'Inputs - Actual'!$B$6:$V$6, 0)) - INDEX('Inputs - Allowed'!$B$8:$AY$158, MATCH($A85, 'Inputs - Allowed'!$A$8:$A$158, 0), MATCH(R$6, 'Inputs - Allowed'!$B$6:$AY$6, 0)),0),$K85 = "y",_xlfn.IFNA(INDEX('Inputs - Actual'!$B$8:$V$200, MATCH($A85, 'Inputs - Actual'!$A$8:$A$200, 0), MATCH(R$6, 'Inputs - Actual'!$B$6:$V$6, 0)) -INDEX('Inputs - Allowed'!$B$8:$AY$158, MATCH($A85, 'Inputs - Allowed'!$A$8:$A$158, 0), MATCH(Q$6, 'Inputs - Allowed'!$B$6:$AY$6, 0)),0)))</f>
        <v>0</v>
      </c>
      <c r="S85" s="116" cm="1">
        <f t="array" ref="S85">IF($K85=0,0,_xlfn.IFS($K85 = "n",_xlfn.IFNA(INDEX('Inputs - Actual'!$B$8:$V$200, MATCH($A85, 'Inputs - Actual'!$A$8:$A$200, 0), MATCH(S$6, 'Inputs - Actual'!$B$6:$V$6, 0)) - INDEX('Inputs - Allowed'!$B$8:$AY$158, MATCH($A85, 'Inputs - Allowed'!$A$8:$A$158, 0), MATCH(S$6, 'Inputs - Allowed'!$B$6:$AY$6, 0)),0),$K85 = "y",_xlfn.IFNA(INDEX('Inputs - Actual'!$B$8:$V$200, MATCH($A85, 'Inputs - Actual'!$A$8:$A$200, 0), MATCH(S$6, 'Inputs - Actual'!$B$6:$V$6, 0)) -INDEX('Inputs - Allowed'!$B$8:$AY$158, MATCH($A85, 'Inputs - Allowed'!$A$8:$A$158, 0), MATCH(R$6, 'Inputs - Allowed'!$B$6:$AY$6, 0)),0)))</f>
        <v>0</v>
      </c>
      <c r="T85" s="116" cm="1">
        <f t="array" ref="T85">IF($K85=0,0,_xlfn.IFS($K85 = "n",_xlfn.IFNA(INDEX('Inputs - Actual'!$B$8:$V$200, MATCH($A85, 'Inputs - Actual'!$A$8:$A$200, 0), MATCH(T$6, 'Inputs - Actual'!$B$6:$V$6, 0)) - INDEX('Inputs - Allowed'!$B$8:$AY$158, MATCH($A85, 'Inputs - Allowed'!$A$8:$A$158, 0), MATCH(T$6, 'Inputs - Allowed'!$B$6:$AY$6, 0)),0),$K85 = "y",_xlfn.IFNA(INDEX('Inputs - Actual'!$B$8:$V$200, MATCH($A85, 'Inputs - Actual'!$A$8:$A$200, 0), MATCH(T$6, 'Inputs - Actual'!$B$6:$V$6, 0)) -INDEX('Inputs - Allowed'!$B$8:$AY$158, MATCH($A85, 'Inputs - Allowed'!$A$8:$A$158, 0), MATCH(S$6, 'Inputs - Allowed'!$B$6:$AY$6, 0)),0)))</f>
        <v>0</v>
      </c>
      <c r="U85" s="116" cm="1">
        <f t="array" ref="U85">IF($K85=0,0,_xlfn.IFS($K85 = "n",_xlfn.IFNA(INDEX('Inputs - Actual'!$B$8:$V$200, MATCH($A85, 'Inputs - Actual'!$A$8:$A$200, 0), MATCH(U$6, 'Inputs - Actual'!$B$6:$V$6, 0)) - INDEX('Inputs - Allowed'!$B$8:$AY$158, MATCH($A85, 'Inputs - Allowed'!$A$8:$A$158, 0), MATCH(U$6, 'Inputs - Allowed'!$B$6:$AY$6, 0)),0),$K85 = "y",_xlfn.IFNA(INDEX('Inputs - Actual'!$B$8:$V$200, MATCH($A85, 'Inputs - Actual'!$A$8:$A$200, 0), MATCH(U$6, 'Inputs - Actual'!$B$6:$V$6, 0)) -INDEX('Inputs - Allowed'!$B$8:$AY$158, MATCH($A85, 'Inputs - Allowed'!$A$8:$A$158, 0), MATCH(T$6, 'Inputs - Allowed'!$B$6:$AY$6, 0)),0)))</f>
        <v>0</v>
      </c>
      <c r="V85" s="116" cm="1">
        <f t="array" ref="V85">IF($K85=0,0,_xlfn.IFS($K85 = "n",_xlfn.IFNA(INDEX('Inputs - Actual'!$B$8:$V$200, MATCH($A85, 'Inputs - Actual'!$A$8:$A$200, 0), MATCH(V$6, 'Inputs - Actual'!$B$6:$V$6, 0)) - INDEX('Inputs - Allowed'!$B$8:$AY$158, MATCH($A85, 'Inputs - Allowed'!$A$8:$A$158, 0), MATCH(V$6, 'Inputs - Allowed'!$B$6:$AY$6, 0)),0),$K85 = "y",_xlfn.IFNA(INDEX('Inputs - Actual'!$B$8:$V$200, MATCH($A85, 'Inputs - Actual'!$A$8:$A$200, 0), MATCH(V$6, 'Inputs - Actual'!$B$6:$V$6, 0)) -INDEX('Inputs - Allowed'!$B$8:$AY$158, MATCH($A85, 'Inputs - Allowed'!$A$8:$A$158, 0), MATCH(U$6, 'Inputs - Allowed'!$B$6:$AY$6, 0)),0)))</f>
        <v>0</v>
      </c>
      <c r="W85" s="116" cm="1">
        <f t="array" ref="W85">IF($K85=0,0,_xlfn.IFS($K85 = "n",_xlfn.IFNA(INDEX('Inputs - Actual'!$B$8:$V$200, MATCH($A85, 'Inputs - Actual'!$A$8:$A$200, 0), MATCH(W$6, 'Inputs - Actual'!$B$6:$V$6, 0)) - INDEX('Inputs - Allowed'!$B$8:$AY$158, MATCH($A85, 'Inputs - Allowed'!$A$8:$A$158, 0), MATCH(W$6, 'Inputs - Allowed'!$B$6:$AY$6, 0)),0),$K85 = "y",_xlfn.IFNA(INDEX('Inputs - Actual'!$B$8:$V$200, MATCH($A85, 'Inputs - Actual'!$A$8:$A$200, 0), MATCH(W$6, 'Inputs - Actual'!$B$6:$V$6, 0)) -INDEX('Inputs - Allowed'!$B$8:$AY$158, MATCH($A85, 'Inputs - Allowed'!$A$8:$A$158, 0), MATCH(V$6, 'Inputs - Allowed'!$B$6:$AY$6, 0)),0)))</f>
        <v>0</v>
      </c>
      <c r="X85" s="116" cm="1">
        <f t="array" ref="X85">IF($K85=0,0,_xlfn.IFS($K85 = "n",_xlfn.IFNA(INDEX('Inputs - Actual'!$B$8:$V$200, MATCH($A85, 'Inputs - Actual'!$A$8:$A$200, 0), MATCH(X$6, 'Inputs - Actual'!$B$6:$V$6, 0)) - INDEX('Inputs - Allowed'!$B$8:$AY$158, MATCH($A85, 'Inputs - Allowed'!$A$8:$A$158, 0), MATCH(X$6, 'Inputs - Allowed'!$B$6:$AY$6, 0)),0),$K85 = "y",_xlfn.IFNA(INDEX('Inputs - Actual'!$B$8:$V$200, MATCH($A85, 'Inputs - Actual'!$A$8:$A$200, 0), MATCH(X$6, 'Inputs - Actual'!$B$6:$V$6, 0)) -INDEX('Inputs - Allowed'!$B$8:$AY$158, MATCH($A85, 'Inputs - Allowed'!$A$8:$A$158, 0), MATCH(W$6, 'Inputs - Allowed'!$B$6:$AY$6, 0)),0)))</f>
        <v>0</v>
      </c>
      <c r="Y85" s="76"/>
      <c r="Z85" s="76"/>
      <c r="AA85" s="116">
        <f t="shared" si="27"/>
        <v>0</v>
      </c>
      <c r="AB85" s="116">
        <f t="shared" si="28"/>
        <v>0</v>
      </c>
      <c r="AC85" s="116">
        <f t="shared" si="29"/>
        <v>0</v>
      </c>
      <c r="AD85" s="116">
        <f t="shared" si="30"/>
        <v>0</v>
      </c>
      <c r="AE85" s="116">
        <f t="shared" si="31"/>
        <v>0</v>
      </c>
      <c r="AF85" s="116">
        <f t="shared" si="32"/>
        <v>0</v>
      </c>
      <c r="AG85" s="116">
        <f t="shared" si="33"/>
        <v>0</v>
      </c>
      <c r="AH85" s="116">
        <f t="shared" si="34"/>
        <v>0</v>
      </c>
      <c r="AI85" s="116">
        <f t="shared" si="35"/>
        <v>0</v>
      </c>
      <c r="AJ85" s="116">
        <f t="shared" si="36"/>
        <v>0</v>
      </c>
      <c r="AK85" s="116">
        <f t="shared" si="26"/>
        <v>0</v>
      </c>
    </row>
    <row r="86" spans="1:37">
      <c r="A86" s="6"/>
      <c r="B86" s="36"/>
      <c r="C86" s="36"/>
      <c r="D86" s="36"/>
      <c r="E86" s="36">
        <f>_xlfn.IFNA(INDEX('Inputs - Allowed'!$B$8:$AY$158,MATCH($A86,'Inputs - Allowed'!$A$8:$A$158,0),MATCH('TI - Underperformance'!E$6,'Inputs - Allowed'!$B$6:$AY$6,0)),0)</f>
        <v>0</v>
      </c>
      <c r="F86" s="36">
        <f>_xlfn.IFNA(INDEX('Inputs - Allowed'!$B$8:$AY$158,MATCH($A86,'Inputs - Allowed'!$A$8:$A$158,0),MATCH('TI - Underperformance'!F$6,'Inputs - Allowed'!$B$6:$AY$6,0)),0)</f>
        <v>0</v>
      </c>
      <c r="G86" s="36">
        <f>_xlfn.IFNA(INDEX('Inputs - Allowed'!$B$8:$AY$158,MATCH($A86,'Inputs - Allowed'!$A$8:$A$158,0),MATCH('TI - Underperformance'!G$6,'Inputs - Allowed'!$B$6:$AY$6,0)),0)</f>
        <v>0</v>
      </c>
      <c r="H86" s="36">
        <f>_xlfn.IFNA(INDEX('Inputs - Allowed'!$B$8:$AY$158,MATCH($A86,'Inputs - Allowed'!$A$8:$A$158,0),MATCH('TI - Underperformance'!H$6,'Inputs - Allowed'!$B$6:$AY$6,0)),0)</f>
        <v>0</v>
      </c>
      <c r="I86" s="36">
        <f>_xlfn.IFNA(INDEX('Inputs - Allowed'!$B$8:$AY$158,MATCH($A86,'Inputs - Allowed'!$A$8:$A$158,0),MATCH('TI - Underperformance'!I$6,'Inputs - Allowed'!$B$6:$AY$6,0)),0)</f>
        <v>0</v>
      </c>
      <c r="J86" s="36">
        <f>_xlfn.IFNA(INDEX('Inputs - Allowed'!$B$8:$AY$158,MATCH($A86,'Inputs - Allowed'!$A$8:$A$158,0),MATCH('TI - Underperformance'!J$6,'Inputs - Allowed'!$B$6:$AY$6,0)),0)</f>
        <v>0</v>
      </c>
      <c r="K86" s="36">
        <f>_xlfn.IFNA(INDEX('Inputs - Allowed'!$B$8:$AY$158,MATCH($A86,'Inputs - Allowed'!$A$8:$A$158,0),MATCH('TI - Underperformance'!K$6,'Inputs - Allowed'!$B$6:$AY$6,0)),0)</f>
        <v>0</v>
      </c>
      <c r="L86" s="36">
        <f>_xlfn.IFNA(INDEX('Inputs - Allowed'!$B$8:$AY$158,MATCH($A86,'Inputs - Allowed'!$A$8:$A$158,0),MATCH('TI - Underperformance'!L$6,'Inputs - Allowed'!$B$6:$AY$6,0)),0)</f>
        <v>0</v>
      </c>
      <c r="M86" s="76"/>
      <c r="N86" s="76"/>
      <c r="O86" s="116" cm="1">
        <f t="array" ref="O86">IF($K86=0,0,_xlfn.IFS($K86 = "n",_xlfn.IFNA(INDEX('Inputs - Actual'!$B$8:$V$200, MATCH($A86, 'Inputs - Actual'!$A$8:$A$200, 0), MATCH(O$6, 'Inputs - Actual'!$B$6:$V$6, 0)) - INDEX('Inputs - Allowed'!$B$8:$AY$158, MATCH($A86, 'Inputs - Allowed'!$A$8:$A$158, 0), MATCH(O$6, 'Inputs - Allowed'!$B$6:$AY$6, 0)),0),$K86 = "y",_xlfn.IFNA(INDEX('Inputs - Actual'!$B$8:$V$200, MATCH($A86, 'Inputs - Actual'!$A$8:$A$200, 0), MATCH(O$6, 'Inputs - Actual'!$B$6:$V$6, 0)) -INDEX('Inputs - Allowed'!$B$8:$AY$158, MATCH($A86, 'Inputs - Allowed'!$A$8:$A$158, 0), MATCH(N$6, 'Inputs - Allowed'!$B$6:$AY$6, 0)),0)))</f>
        <v>0</v>
      </c>
      <c r="P86" s="116" cm="1">
        <f t="array" ref="P86">IF($K86=0,0,_xlfn.IFS($K86 = "n",_xlfn.IFNA(INDEX('Inputs - Actual'!$B$8:$V$200, MATCH($A86, 'Inputs - Actual'!$A$8:$A$200, 0), MATCH(P$6, 'Inputs - Actual'!$B$6:$V$6, 0)) - INDEX('Inputs - Allowed'!$B$8:$AY$158, MATCH($A86, 'Inputs - Allowed'!$A$8:$A$158, 0), MATCH(P$6, 'Inputs - Allowed'!$B$6:$AY$6, 0)),0),$K86 = "y",_xlfn.IFNA(INDEX('Inputs - Actual'!$B$8:$V$200, MATCH($A86, 'Inputs - Actual'!$A$8:$A$200, 0), MATCH(P$6, 'Inputs - Actual'!$B$6:$V$6, 0)) -INDEX('Inputs - Allowed'!$B$8:$AY$158, MATCH($A86, 'Inputs - Allowed'!$A$8:$A$158, 0), MATCH(O$6, 'Inputs - Allowed'!$B$6:$AY$6, 0)),0)))</f>
        <v>0</v>
      </c>
      <c r="Q86" s="116" cm="1">
        <f t="array" ref="Q86">IF($K86=0,0,_xlfn.IFS($K86 = "n",_xlfn.IFNA(INDEX('Inputs - Actual'!$B$8:$V$200, MATCH($A86, 'Inputs - Actual'!$A$8:$A$200, 0), MATCH(Q$6, 'Inputs - Actual'!$B$6:$V$6, 0)) - INDEX('Inputs - Allowed'!$B$8:$AY$158, MATCH($A86, 'Inputs - Allowed'!$A$8:$A$158, 0), MATCH(Q$6, 'Inputs - Allowed'!$B$6:$AY$6, 0)),0),$K86 = "y",_xlfn.IFNA(INDEX('Inputs - Actual'!$B$8:$V$200, MATCH($A86, 'Inputs - Actual'!$A$8:$A$200, 0), MATCH(Q$6, 'Inputs - Actual'!$B$6:$V$6, 0)) -INDEX('Inputs - Allowed'!$B$8:$AY$158, MATCH($A86, 'Inputs - Allowed'!$A$8:$A$158, 0), MATCH(P$6, 'Inputs - Allowed'!$B$6:$AY$6, 0)),0)))</f>
        <v>0</v>
      </c>
      <c r="R86" s="116" cm="1">
        <f t="array" ref="R86">IF($K86=0,0,_xlfn.IFS($K86 = "n",_xlfn.IFNA(INDEX('Inputs - Actual'!$B$8:$V$200, MATCH($A86, 'Inputs - Actual'!$A$8:$A$200, 0), MATCH(R$6, 'Inputs - Actual'!$B$6:$V$6, 0)) - INDEX('Inputs - Allowed'!$B$8:$AY$158, MATCH($A86, 'Inputs - Allowed'!$A$8:$A$158, 0), MATCH(R$6, 'Inputs - Allowed'!$B$6:$AY$6, 0)),0),$K86 = "y",_xlfn.IFNA(INDEX('Inputs - Actual'!$B$8:$V$200, MATCH($A86, 'Inputs - Actual'!$A$8:$A$200, 0), MATCH(R$6, 'Inputs - Actual'!$B$6:$V$6, 0)) -INDEX('Inputs - Allowed'!$B$8:$AY$158, MATCH($A86, 'Inputs - Allowed'!$A$8:$A$158, 0), MATCH(Q$6, 'Inputs - Allowed'!$B$6:$AY$6, 0)),0)))</f>
        <v>0</v>
      </c>
      <c r="S86" s="116" cm="1">
        <f t="array" ref="S86">IF($K86=0,0,_xlfn.IFS($K86 = "n",_xlfn.IFNA(INDEX('Inputs - Actual'!$B$8:$V$200, MATCH($A86, 'Inputs - Actual'!$A$8:$A$200, 0), MATCH(S$6, 'Inputs - Actual'!$B$6:$V$6, 0)) - INDEX('Inputs - Allowed'!$B$8:$AY$158, MATCH($A86, 'Inputs - Allowed'!$A$8:$A$158, 0), MATCH(S$6, 'Inputs - Allowed'!$B$6:$AY$6, 0)),0),$K86 = "y",_xlfn.IFNA(INDEX('Inputs - Actual'!$B$8:$V$200, MATCH($A86, 'Inputs - Actual'!$A$8:$A$200, 0), MATCH(S$6, 'Inputs - Actual'!$B$6:$V$6, 0)) -INDEX('Inputs - Allowed'!$B$8:$AY$158, MATCH($A86, 'Inputs - Allowed'!$A$8:$A$158, 0), MATCH(R$6, 'Inputs - Allowed'!$B$6:$AY$6, 0)),0)))</f>
        <v>0</v>
      </c>
      <c r="T86" s="116" cm="1">
        <f t="array" ref="T86">IF($K86=0,0,_xlfn.IFS($K86 = "n",_xlfn.IFNA(INDEX('Inputs - Actual'!$B$8:$V$200, MATCH($A86, 'Inputs - Actual'!$A$8:$A$200, 0), MATCH(T$6, 'Inputs - Actual'!$B$6:$V$6, 0)) - INDEX('Inputs - Allowed'!$B$8:$AY$158, MATCH($A86, 'Inputs - Allowed'!$A$8:$A$158, 0), MATCH(T$6, 'Inputs - Allowed'!$B$6:$AY$6, 0)),0),$K86 = "y",_xlfn.IFNA(INDEX('Inputs - Actual'!$B$8:$V$200, MATCH($A86, 'Inputs - Actual'!$A$8:$A$200, 0), MATCH(T$6, 'Inputs - Actual'!$B$6:$V$6, 0)) -INDEX('Inputs - Allowed'!$B$8:$AY$158, MATCH($A86, 'Inputs - Allowed'!$A$8:$A$158, 0), MATCH(S$6, 'Inputs - Allowed'!$B$6:$AY$6, 0)),0)))</f>
        <v>0</v>
      </c>
      <c r="U86" s="116" cm="1">
        <f t="array" ref="U86">IF($K86=0,0,_xlfn.IFS($K86 = "n",_xlfn.IFNA(INDEX('Inputs - Actual'!$B$8:$V$200, MATCH($A86, 'Inputs - Actual'!$A$8:$A$200, 0), MATCH(U$6, 'Inputs - Actual'!$B$6:$V$6, 0)) - INDEX('Inputs - Allowed'!$B$8:$AY$158, MATCH($A86, 'Inputs - Allowed'!$A$8:$A$158, 0), MATCH(U$6, 'Inputs - Allowed'!$B$6:$AY$6, 0)),0),$K86 = "y",_xlfn.IFNA(INDEX('Inputs - Actual'!$B$8:$V$200, MATCH($A86, 'Inputs - Actual'!$A$8:$A$200, 0), MATCH(U$6, 'Inputs - Actual'!$B$6:$V$6, 0)) -INDEX('Inputs - Allowed'!$B$8:$AY$158, MATCH($A86, 'Inputs - Allowed'!$A$8:$A$158, 0), MATCH(T$6, 'Inputs - Allowed'!$B$6:$AY$6, 0)),0)))</f>
        <v>0</v>
      </c>
      <c r="V86" s="116" cm="1">
        <f t="array" ref="V86">IF($K86=0,0,_xlfn.IFS($K86 = "n",_xlfn.IFNA(INDEX('Inputs - Actual'!$B$8:$V$200, MATCH($A86, 'Inputs - Actual'!$A$8:$A$200, 0), MATCH(V$6, 'Inputs - Actual'!$B$6:$V$6, 0)) - INDEX('Inputs - Allowed'!$B$8:$AY$158, MATCH($A86, 'Inputs - Allowed'!$A$8:$A$158, 0), MATCH(V$6, 'Inputs - Allowed'!$B$6:$AY$6, 0)),0),$K86 = "y",_xlfn.IFNA(INDEX('Inputs - Actual'!$B$8:$V$200, MATCH($A86, 'Inputs - Actual'!$A$8:$A$200, 0), MATCH(V$6, 'Inputs - Actual'!$B$6:$V$6, 0)) -INDEX('Inputs - Allowed'!$B$8:$AY$158, MATCH($A86, 'Inputs - Allowed'!$A$8:$A$158, 0), MATCH(U$6, 'Inputs - Allowed'!$B$6:$AY$6, 0)),0)))</f>
        <v>0</v>
      </c>
      <c r="W86" s="116" cm="1">
        <f t="array" ref="W86">IF($K86=0,0,_xlfn.IFS($K86 = "n",_xlfn.IFNA(INDEX('Inputs - Actual'!$B$8:$V$200, MATCH($A86, 'Inputs - Actual'!$A$8:$A$200, 0), MATCH(W$6, 'Inputs - Actual'!$B$6:$V$6, 0)) - INDEX('Inputs - Allowed'!$B$8:$AY$158, MATCH($A86, 'Inputs - Allowed'!$A$8:$A$158, 0), MATCH(W$6, 'Inputs - Allowed'!$B$6:$AY$6, 0)),0),$K86 = "y",_xlfn.IFNA(INDEX('Inputs - Actual'!$B$8:$V$200, MATCH($A86, 'Inputs - Actual'!$A$8:$A$200, 0), MATCH(W$6, 'Inputs - Actual'!$B$6:$V$6, 0)) -INDEX('Inputs - Allowed'!$B$8:$AY$158, MATCH($A86, 'Inputs - Allowed'!$A$8:$A$158, 0), MATCH(V$6, 'Inputs - Allowed'!$B$6:$AY$6, 0)),0)))</f>
        <v>0</v>
      </c>
      <c r="X86" s="116" cm="1">
        <f t="array" ref="X86">IF($K86=0,0,_xlfn.IFS($K86 = "n",_xlfn.IFNA(INDEX('Inputs - Actual'!$B$8:$V$200, MATCH($A86, 'Inputs - Actual'!$A$8:$A$200, 0), MATCH(X$6, 'Inputs - Actual'!$B$6:$V$6, 0)) - INDEX('Inputs - Allowed'!$B$8:$AY$158, MATCH($A86, 'Inputs - Allowed'!$A$8:$A$158, 0), MATCH(X$6, 'Inputs - Allowed'!$B$6:$AY$6, 0)),0),$K86 = "y",_xlfn.IFNA(INDEX('Inputs - Actual'!$B$8:$V$200, MATCH($A86, 'Inputs - Actual'!$A$8:$A$200, 0), MATCH(X$6, 'Inputs - Actual'!$B$6:$V$6, 0)) -INDEX('Inputs - Allowed'!$B$8:$AY$158, MATCH($A86, 'Inputs - Allowed'!$A$8:$A$158, 0), MATCH(W$6, 'Inputs - Allowed'!$B$6:$AY$6, 0)),0)))</f>
        <v>0</v>
      </c>
      <c r="Y86" s="76"/>
      <c r="Z86" s="76"/>
      <c r="AA86" s="116">
        <f t="shared" si="27"/>
        <v>0</v>
      </c>
      <c r="AB86" s="116">
        <f t="shared" si="28"/>
        <v>0</v>
      </c>
      <c r="AC86" s="116">
        <f t="shared" si="29"/>
        <v>0</v>
      </c>
      <c r="AD86" s="116">
        <f t="shared" si="30"/>
        <v>0</v>
      </c>
      <c r="AE86" s="116">
        <f t="shared" si="31"/>
        <v>0</v>
      </c>
      <c r="AF86" s="116">
        <f t="shared" si="32"/>
        <v>0</v>
      </c>
      <c r="AG86" s="116">
        <f t="shared" si="33"/>
        <v>0</v>
      </c>
      <c r="AH86" s="116">
        <f t="shared" si="34"/>
        <v>0</v>
      </c>
      <c r="AI86" s="116">
        <f t="shared" si="35"/>
        <v>0</v>
      </c>
      <c r="AJ86" s="116">
        <f t="shared" si="36"/>
        <v>0</v>
      </c>
      <c r="AK86" s="116">
        <f t="shared" si="26"/>
        <v>0</v>
      </c>
    </row>
    <row r="87" spans="1:37">
      <c r="A87" s="6"/>
      <c r="B87" s="36"/>
      <c r="C87" s="36"/>
      <c r="D87" s="36"/>
      <c r="E87" s="36">
        <f>_xlfn.IFNA(INDEX('Inputs - Allowed'!$B$8:$AY$158,MATCH($A87,'Inputs - Allowed'!$A$8:$A$158,0),MATCH('TI - Underperformance'!E$6,'Inputs - Allowed'!$B$6:$AY$6,0)),0)</f>
        <v>0</v>
      </c>
      <c r="F87" s="36">
        <f>_xlfn.IFNA(INDEX('Inputs - Allowed'!$B$8:$AY$158,MATCH($A87,'Inputs - Allowed'!$A$8:$A$158,0),MATCH('TI - Underperformance'!F$6,'Inputs - Allowed'!$B$6:$AY$6,0)),0)</f>
        <v>0</v>
      </c>
      <c r="G87" s="36">
        <f>_xlfn.IFNA(INDEX('Inputs - Allowed'!$B$8:$AY$158,MATCH($A87,'Inputs - Allowed'!$A$8:$A$158,0),MATCH('TI - Underperformance'!G$6,'Inputs - Allowed'!$B$6:$AY$6,0)),0)</f>
        <v>0</v>
      </c>
      <c r="H87" s="36">
        <f>_xlfn.IFNA(INDEX('Inputs - Allowed'!$B$8:$AY$158,MATCH($A87,'Inputs - Allowed'!$A$8:$A$158,0),MATCH('TI - Underperformance'!H$6,'Inputs - Allowed'!$B$6:$AY$6,0)),0)</f>
        <v>0</v>
      </c>
      <c r="I87" s="36">
        <f>_xlfn.IFNA(INDEX('Inputs - Allowed'!$B$8:$AY$158,MATCH($A87,'Inputs - Allowed'!$A$8:$A$158,0),MATCH('TI - Underperformance'!I$6,'Inputs - Allowed'!$B$6:$AY$6,0)),0)</f>
        <v>0</v>
      </c>
      <c r="J87" s="36">
        <f>_xlfn.IFNA(INDEX('Inputs - Allowed'!$B$8:$AY$158,MATCH($A87,'Inputs - Allowed'!$A$8:$A$158,0),MATCH('TI - Underperformance'!J$6,'Inputs - Allowed'!$B$6:$AY$6,0)),0)</f>
        <v>0</v>
      </c>
      <c r="K87" s="36">
        <f>_xlfn.IFNA(INDEX('Inputs - Allowed'!$B$8:$AY$158,MATCH($A87,'Inputs - Allowed'!$A$8:$A$158,0),MATCH('TI - Underperformance'!K$6,'Inputs - Allowed'!$B$6:$AY$6,0)),0)</f>
        <v>0</v>
      </c>
      <c r="L87" s="36">
        <f>_xlfn.IFNA(INDEX('Inputs - Allowed'!$B$8:$AY$158,MATCH($A87,'Inputs - Allowed'!$A$8:$A$158,0),MATCH('TI - Underperformance'!L$6,'Inputs - Allowed'!$B$6:$AY$6,0)),0)</f>
        <v>0</v>
      </c>
      <c r="M87" s="76"/>
      <c r="N87" s="76"/>
      <c r="O87" s="116" cm="1">
        <f t="array" ref="O87">IF($K87=0,0,_xlfn.IFS($K87 = "n",_xlfn.IFNA(INDEX('Inputs - Actual'!$B$8:$V$200, MATCH($A87, 'Inputs - Actual'!$A$8:$A$200, 0), MATCH(O$6, 'Inputs - Actual'!$B$6:$V$6, 0)) - INDEX('Inputs - Allowed'!$B$8:$AY$158, MATCH($A87, 'Inputs - Allowed'!$A$8:$A$158, 0), MATCH(O$6, 'Inputs - Allowed'!$B$6:$AY$6, 0)),0),$K87 = "y",_xlfn.IFNA(INDEX('Inputs - Actual'!$B$8:$V$200, MATCH($A87, 'Inputs - Actual'!$A$8:$A$200, 0), MATCH(O$6, 'Inputs - Actual'!$B$6:$V$6, 0)) -INDEX('Inputs - Allowed'!$B$8:$AY$158, MATCH($A87, 'Inputs - Allowed'!$A$8:$A$158, 0), MATCH(N$6, 'Inputs - Allowed'!$B$6:$AY$6, 0)),0)))</f>
        <v>0</v>
      </c>
      <c r="P87" s="116" cm="1">
        <f t="array" ref="P87">IF($K87=0,0,_xlfn.IFS($K87 = "n",_xlfn.IFNA(INDEX('Inputs - Actual'!$B$8:$V$200, MATCH($A87, 'Inputs - Actual'!$A$8:$A$200, 0), MATCH(P$6, 'Inputs - Actual'!$B$6:$V$6, 0)) - INDEX('Inputs - Allowed'!$B$8:$AY$158, MATCH($A87, 'Inputs - Allowed'!$A$8:$A$158, 0), MATCH(P$6, 'Inputs - Allowed'!$B$6:$AY$6, 0)),0),$K87 = "y",_xlfn.IFNA(INDEX('Inputs - Actual'!$B$8:$V$200, MATCH($A87, 'Inputs - Actual'!$A$8:$A$200, 0), MATCH(P$6, 'Inputs - Actual'!$B$6:$V$6, 0)) -INDEX('Inputs - Allowed'!$B$8:$AY$158, MATCH($A87, 'Inputs - Allowed'!$A$8:$A$158, 0), MATCH(O$6, 'Inputs - Allowed'!$B$6:$AY$6, 0)),0)))</f>
        <v>0</v>
      </c>
      <c r="Q87" s="116" cm="1">
        <f t="array" ref="Q87">IF($K87=0,0,_xlfn.IFS($K87 = "n",_xlfn.IFNA(INDEX('Inputs - Actual'!$B$8:$V$200, MATCH($A87, 'Inputs - Actual'!$A$8:$A$200, 0), MATCH(Q$6, 'Inputs - Actual'!$B$6:$V$6, 0)) - INDEX('Inputs - Allowed'!$B$8:$AY$158, MATCH($A87, 'Inputs - Allowed'!$A$8:$A$158, 0), MATCH(Q$6, 'Inputs - Allowed'!$B$6:$AY$6, 0)),0),$K87 = "y",_xlfn.IFNA(INDEX('Inputs - Actual'!$B$8:$V$200, MATCH($A87, 'Inputs - Actual'!$A$8:$A$200, 0), MATCH(Q$6, 'Inputs - Actual'!$B$6:$V$6, 0)) -INDEX('Inputs - Allowed'!$B$8:$AY$158, MATCH($A87, 'Inputs - Allowed'!$A$8:$A$158, 0), MATCH(P$6, 'Inputs - Allowed'!$B$6:$AY$6, 0)),0)))</f>
        <v>0</v>
      </c>
      <c r="R87" s="116" cm="1">
        <f t="array" ref="R87">IF($K87=0,0,_xlfn.IFS($K87 = "n",_xlfn.IFNA(INDEX('Inputs - Actual'!$B$8:$V$200, MATCH($A87, 'Inputs - Actual'!$A$8:$A$200, 0), MATCH(R$6, 'Inputs - Actual'!$B$6:$V$6, 0)) - INDEX('Inputs - Allowed'!$B$8:$AY$158, MATCH($A87, 'Inputs - Allowed'!$A$8:$A$158, 0), MATCH(R$6, 'Inputs - Allowed'!$B$6:$AY$6, 0)),0),$K87 = "y",_xlfn.IFNA(INDEX('Inputs - Actual'!$B$8:$V$200, MATCH($A87, 'Inputs - Actual'!$A$8:$A$200, 0), MATCH(R$6, 'Inputs - Actual'!$B$6:$V$6, 0)) -INDEX('Inputs - Allowed'!$B$8:$AY$158, MATCH($A87, 'Inputs - Allowed'!$A$8:$A$158, 0), MATCH(Q$6, 'Inputs - Allowed'!$B$6:$AY$6, 0)),0)))</f>
        <v>0</v>
      </c>
      <c r="S87" s="116" cm="1">
        <f t="array" ref="S87">IF($K87=0,0,_xlfn.IFS($K87 = "n",_xlfn.IFNA(INDEX('Inputs - Actual'!$B$8:$V$200, MATCH($A87, 'Inputs - Actual'!$A$8:$A$200, 0), MATCH(S$6, 'Inputs - Actual'!$B$6:$V$6, 0)) - INDEX('Inputs - Allowed'!$B$8:$AY$158, MATCH($A87, 'Inputs - Allowed'!$A$8:$A$158, 0), MATCH(S$6, 'Inputs - Allowed'!$B$6:$AY$6, 0)),0),$K87 = "y",_xlfn.IFNA(INDEX('Inputs - Actual'!$B$8:$V$200, MATCH($A87, 'Inputs - Actual'!$A$8:$A$200, 0), MATCH(S$6, 'Inputs - Actual'!$B$6:$V$6, 0)) -INDEX('Inputs - Allowed'!$B$8:$AY$158, MATCH($A87, 'Inputs - Allowed'!$A$8:$A$158, 0), MATCH(R$6, 'Inputs - Allowed'!$B$6:$AY$6, 0)),0)))</f>
        <v>0</v>
      </c>
      <c r="T87" s="116" cm="1">
        <f t="array" ref="T87">IF($K87=0,0,_xlfn.IFS($K87 = "n",_xlfn.IFNA(INDEX('Inputs - Actual'!$B$8:$V$200, MATCH($A87, 'Inputs - Actual'!$A$8:$A$200, 0), MATCH(T$6, 'Inputs - Actual'!$B$6:$V$6, 0)) - INDEX('Inputs - Allowed'!$B$8:$AY$158, MATCH($A87, 'Inputs - Allowed'!$A$8:$A$158, 0), MATCH(T$6, 'Inputs - Allowed'!$B$6:$AY$6, 0)),0),$K87 = "y",_xlfn.IFNA(INDEX('Inputs - Actual'!$B$8:$V$200, MATCH($A87, 'Inputs - Actual'!$A$8:$A$200, 0), MATCH(T$6, 'Inputs - Actual'!$B$6:$V$6, 0)) -INDEX('Inputs - Allowed'!$B$8:$AY$158, MATCH($A87, 'Inputs - Allowed'!$A$8:$A$158, 0), MATCH(S$6, 'Inputs - Allowed'!$B$6:$AY$6, 0)),0)))</f>
        <v>0</v>
      </c>
      <c r="U87" s="116" cm="1">
        <f t="array" ref="U87">IF($K87=0,0,_xlfn.IFS($K87 = "n",_xlfn.IFNA(INDEX('Inputs - Actual'!$B$8:$V$200, MATCH($A87, 'Inputs - Actual'!$A$8:$A$200, 0), MATCH(U$6, 'Inputs - Actual'!$B$6:$V$6, 0)) - INDEX('Inputs - Allowed'!$B$8:$AY$158, MATCH($A87, 'Inputs - Allowed'!$A$8:$A$158, 0), MATCH(U$6, 'Inputs - Allowed'!$B$6:$AY$6, 0)),0),$K87 = "y",_xlfn.IFNA(INDEX('Inputs - Actual'!$B$8:$V$200, MATCH($A87, 'Inputs - Actual'!$A$8:$A$200, 0), MATCH(U$6, 'Inputs - Actual'!$B$6:$V$6, 0)) -INDEX('Inputs - Allowed'!$B$8:$AY$158, MATCH($A87, 'Inputs - Allowed'!$A$8:$A$158, 0), MATCH(T$6, 'Inputs - Allowed'!$B$6:$AY$6, 0)),0)))</f>
        <v>0</v>
      </c>
      <c r="V87" s="116" cm="1">
        <f t="array" ref="V87">IF($K87=0,0,_xlfn.IFS($K87 = "n",_xlfn.IFNA(INDEX('Inputs - Actual'!$B$8:$V$200, MATCH($A87, 'Inputs - Actual'!$A$8:$A$200, 0), MATCH(V$6, 'Inputs - Actual'!$B$6:$V$6, 0)) - INDEX('Inputs - Allowed'!$B$8:$AY$158, MATCH($A87, 'Inputs - Allowed'!$A$8:$A$158, 0), MATCH(V$6, 'Inputs - Allowed'!$B$6:$AY$6, 0)),0),$K87 = "y",_xlfn.IFNA(INDEX('Inputs - Actual'!$B$8:$V$200, MATCH($A87, 'Inputs - Actual'!$A$8:$A$200, 0), MATCH(V$6, 'Inputs - Actual'!$B$6:$V$6, 0)) -INDEX('Inputs - Allowed'!$B$8:$AY$158, MATCH($A87, 'Inputs - Allowed'!$A$8:$A$158, 0), MATCH(U$6, 'Inputs - Allowed'!$B$6:$AY$6, 0)),0)))</f>
        <v>0</v>
      </c>
      <c r="W87" s="116" cm="1">
        <f t="array" ref="W87">IF($K87=0,0,_xlfn.IFS($K87 = "n",_xlfn.IFNA(INDEX('Inputs - Actual'!$B$8:$V$200, MATCH($A87, 'Inputs - Actual'!$A$8:$A$200, 0), MATCH(W$6, 'Inputs - Actual'!$B$6:$V$6, 0)) - INDEX('Inputs - Allowed'!$B$8:$AY$158, MATCH($A87, 'Inputs - Allowed'!$A$8:$A$158, 0), MATCH(W$6, 'Inputs - Allowed'!$B$6:$AY$6, 0)),0),$K87 = "y",_xlfn.IFNA(INDEX('Inputs - Actual'!$B$8:$V$200, MATCH($A87, 'Inputs - Actual'!$A$8:$A$200, 0), MATCH(W$6, 'Inputs - Actual'!$B$6:$V$6, 0)) -INDEX('Inputs - Allowed'!$B$8:$AY$158, MATCH($A87, 'Inputs - Allowed'!$A$8:$A$158, 0), MATCH(V$6, 'Inputs - Allowed'!$B$6:$AY$6, 0)),0)))</f>
        <v>0</v>
      </c>
      <c r="X87" s="116" cm="1">
        <f t="array" ref="X87">IF($K87=0,0,_xlfn.IFS($K87 = "n",_xlfn.IFNA(INDEX('Inputs - Actual'!$B$8:$V$200, MATCH($A87, 'Inputs - Actual'!$A$8:$A$200, 0), MATCH(X$6, 'Inputs - Actual'!$B$6:$V$6, 0)) - INDEX('Inputs - Allowed'!$B$8:$AY$158, MATCH($A87, 'Inputs - Allowed'!$A$8:$A$158, 0), MATCH(X$6, 'Inputs - Allowed'!$B$6:$AY$6, 0)),0),$K87 = "y",_xlfn.IFNA(INDEX('Inputs - Actual'!$B$8:$V$200, MATCH($A87, 'Inputs - Actual'!$A$8:$A$200, 0), MATCH(X$6, 'Inputs - Actual'!$B$6:$V$6, 0)) -INDEX('Inputs - Allowed'!$B$8:$AY$158, MATCH($A87, 'Inputs - Allowed'!$A$8:$A$158, 0), MATCH(W$6, 'Inputs - Allowed'!$B$6:$AY$6, 0)),0)))</f>
        <v>0</v>
      </c>
      <c r="Y87" s="76"/>
      <c r="Z87" s="76"/>
      <c r="AA87" s="116">
        <f t="shared" si="27"/>
        <v>0</v>
      </c>
      <c r="AB87" s="116">
        <f t="shared" si="28"/>
        <v>0</v>
      </c>
      <c r="AC87" s="116">
        <f t="shared" si="29"/>
        <v>0</v>
      </c>
      <c r="AD87" s="116">
        <f t="shared" si="30"/>
        <v>0</v>
      </c>
      <c r="AE87" s="116">
        <f t="shared" si="31"/>
        <v>0</v>
      </c>
      <c r="AF87" s="116">
        <f t="shared" si="32"/>
        <v>0</v>
      </c>
      <c r="AG87" s="116">
        <f t="shared" si="33"/>
        <v>0</v>
      </c>
      <c r="AH87" s="116">
        <f t="shared" si="34"/>
        <v>0</v>
      </c>
      <c r="AI87" s="116">
        <f t="shared" si="35"/>
        <v>0</v>
      </c>
      <c r="AJ87" s="116">
        <f t="shared" si="36"/>
        <v>0</v>
      </c>
      <c r="AK87" s="116">
        <f t="shared" si="26"/>
        <v>0</v>
      </c>
    </row>
    <row r="88" spans="1:37">
      <c r="A88" s="6"/>
      <c r="B88" s="36"/>
      <c r="C88" s="36"/>
      <c r="D88" s="36"/>
      <c r="E88" s="36">
        <f>_xlfn.IFNA(INDEX('Inputs - Allowed'!$B$8:$AY$158,MATCH($A88,'Inputs - Allowed'!$A$8:$A$158,0),MATCH('TI - Underperformance'!E$6,'Inputs - Allowed'!$B$6:$AY$6,0)),0)</f>
        <v>0</v>
      </c>
      <c r="F88" s="36">
        <f>_xlfn.IFNA(INDEX('Inputs - Allowed'!$B$8:$AY$158,MATCH($A88,'Inputs - Allowed'!$A$8:$A$158,0),MATCH('TI - Underperformance'!F$6,'Inputs - Allowed'!$B$6:$AY$6,0)),0)</f>
        <v>0</v>
      </c>
      <c r="G88" s="36">
        <f>_xlfn.IFNA(INDEX('Inputs - Allowed'!$B$8:$AY$158,MATCH($A88,'Inputs - Allowed'!$A$8:$A$158,0),MATCH('TI - Underperformance'!G$6,'Inputs - Allowed'!$B$6:$AY$6,0)),0)</f>
        <v>0</v>
      </c>
      <c r="H88" s="36">
        <f>_xlfn.IFNA(INDEX('Inputs - Allowed'!$B$8:$AY$158,MATCH($A88,'Inputs - Allowed'!$A$8:$A$158,0),MATCH('TI - Underperformance'!H$6,'Inputs - Allowed'!$B$6:$AY$6,0)),0)</f>
        <v>0</v>
      </c>
      <c r="I88" s="36">
        <f>_xlfn.IFNA(INDEX('Inputs - Allowed'!$B$8:$AY$158,MATCH($A88,'Inputs - Allowed'!$A$8:$A$158,0),MATCH('TI - Underperformance'!I$6,'Inputs - Allowed'!$B$6:$AY$6,0)),0)</f>
        <v>0</v>
      </c>
      <c r="J88" s="36">
        <f>_xlfn.IFNA(INDEX('Inputs - Allowed'!$B$8:$AY$158,MATCH($A88,'Inputs - Allowed'!$A$8:$A$158,0),MATCH('TI - Underperformance'!J$6,'Inputs - Allowed'!$B$6:$AY$6,0)),0)</f>
        <v>0</v>
      </c>
      <c r="K88" s="36">
        <f>_xlfn.IFNA(INDEX('Inputs - Allowed'!$B$8:$AY$158,MATCH($A88,'Inputs - Allowed'!$A$8:$A$158,0),MATCH('TI - Underperformance'!K$6,'Inputs - Allowed'!$B$6:$AY$6,0)),0)</f>
        <v>0</v>
      </c>
      <c r="L88" s="36">
        <f>_xlfn.IFNA(INDEX('Inputs - Allowed'!$B$8:$AY$158,MATCH($A88,'Inputs - Allowed'!$A$8:$A$158,0),MATCH('TI - Underperformance'!L$6,'Inputs - Allowed'!$B$6:$AY$6,0)),0)</f>
        <v>0</v>
      </c>
      <c r="M88" s="76"/>
      <c r="N88" s="76"/>
      <c r="O88" s="116" cm="1">
        <f t="array" ref="O88">IF($K88=0,0,_xlfn.IFS($K88 = "n",_xlfn.IFNA(INDEX('Inputs - Actual'!$B$8:$V$200, MATCH($A88, 'Inputs - Actual'!$A$8:$A$200, 0), MATCH(O$6, 'Inputs - Actual'!$B$6:$V$6, 0)) - INDEX('Inputs - Allowed'!$B$8:$AY$158, MATCH($A88, 'Inputs - Allowed'!$A$8:$A$158, 0), MATCH(O$6, 'Inputs - Allowed'!$B$6:$AY$6, 0)),0),$K88 = "y",_xlfn.IFNA(INDEX('Inputs - Actual'!$B$8:$V$200, MATCH($A88, 'Inputs - Actual'!$A$8:$A$200, 0), MATCH(O$6, 'Inputs - Actual'!$B$6:$V$6, 0)) -INDEX('Inputs - Allowed'!$B$8:$AY$158, MATCH($A88, 'Inputs - Allowed'!$A$8:$A$158, 0), MATCH(N$6, 'Inputs - Allowed'!$B$6:$AY$6, 0)),0)))</f>
        <v>0</v>
      </c>
      <c r="P88" s="116" cm="1">
        <f t="array" ref="P88">IF($K88=0,0,_xlfn.IFS($K88 = "n",_xlfn.IFNA(INDEX('Inputs - Actual'!$B$8:$V$200, MATCH($A88, 'Inputs - Actual'!$A$8:$A$200, 0), MATCH(P$6, 'Inputs - Actual'!$B$6:$V$6, 0)) - INDEX('Inputs - Allowed'!$B$8:$AY$158, MATCH($A88, 'Inputs - Allowed'!$A$8:$A$158, 0), MATCH(P$6, 'Inputs - Allowed'!$B$6:$AY$6, 0)),0),$K88 = "y",_xlfn.IFNA(INDEX('Inputs - Actual'!$B$8:$V$200, MATCH($A88, 'Inputs - Actual'!$A$8:$A$200, 0), MATCH(P$6, 'Inputs - Actual'!$B$6:$V$6, 0)) -INDEX('Inputs - Allowed'!$B$8:$AY$158, MATCH($A88, 'Inputs - Allowed'!$A$8:$A$158, 0), MATCH(O$6, 'Inputs - Allowed'!$B$6:$AY$6, 0)),0)))</f>
        <v>0</v>
      </c>
      <c r="Q88" s="116" cm="1">
        <f t="array" ref="Q88">IF($K88=0,0,_xlfn.IFS($K88 = "n",_xlfn.IFNA(INDEX('Inputs - Actual'!$B$8:$V$200, MATCH($A88, 'Inputs - Actual'!$A$8:$A$200, 0), MATCH(Q$6, 'Inputs - Actual'!$B$6:$V$6, 0)) - INDEX('Inputs - Allowed'!$B$8:$AY$158, MATCH($A88, 'Inputs - Allowed'!$A$8:$A$158, 0), MATCH(Q$6, 'Inputs - Allowed'!$B$6:$AY$6, 0)),0),$K88 = "y",_xlfn.IFNA(INDEX('Inputs - Actual'!$B$8:$V$200, MATCH($A88, 'Inputs - Actual'!$A$8:$A$200, 0), MATCH(Q$6, 'Inputs - Actual'!$B$6:$V$6, 0)) -INDEX('Inputs - Allowed'!$B$8:$AY$158, MATCH($A88, 'Inputs - Allowed'!$A$8:$A$158, 0), MATCH(P$6, 'Inputs - Allowed'!$B$6:$AY$6, 0)),0)))</f>
        <v>0</v>
      </c>
      <c r="R88" s="116" cm="1">
        <f t="array" ref="R88">IF($K88=0,0,_xlfn.IFS($K88 = "n",_xlfn.IFNA(INDEX('Inputs - Actual'!$B$8:$V$200, MATCH($A88, 'Inputs - Actual'!$A$8:$A$200, 0), MATCH(R$6, 'Inputs - Actual'!$B$6:$V$6, 0)) - INDEX('Inputs - Allowed'!$B$8:$AY$158, MATCH($A88, 'Inputs - Allowed'!$A$8:$A$158, 0), MATCH(R$6, 'Inputs - Allowed'!$B$6:$AY$6, 0)),0),$K88 = "y",_xlfn.IFNA(INDEX('Inputs - Actual'!$B$8:$V$200, MATCH($A88, 'Inputs - Actual'!$A$8:$A$200, 0), MATCH(R$6, 'Inputs - Actual'!$B$6:$V$6, 0)) -INDEX('Inputs - Allowed'!$B$8:$AY$158, MATCH($A88, 'Inputs - Allowed'!$A$8:$A$158, 0), MATCH(Q$6, 'Inputs - Allowed'!$B$6:$AY$6, 0)),0)))</f>
        <v>0</v>
      </c>
      <c r="S88" s="116" cm="1">
        <f t="array" ref="S88">IF($K88=0,0,_xlfn.IFS($K88 = "n",_xlfn.IFNA(INDEX('Inputs - Actual'!$B$8:$V$200, MATCH($A88, 'Inputs - Actual'!$A$8:$A$200, 0), MATCH(S$6, 'Inputs - Actual'!$B$6:$V$6, 0)) - INDEX('Inputs - Allowed'!$B$8:$AY$158, MATCH($A88, 'Inputs - Allowed'!$A$8:$A$158, 0), MATCH(S$6, 'Inputs - Allowed'!$B$6:$AY$6, 0)),0),$K88 = "y",_xlfn.IFNA(INDEX('Inputs - Actual'!$B$8:$V$200, MATCH($A88, 'Inputs - Actual'!$A$8:$A$200, 0), MATCH(S$6, 'Inputs - Actual'!$B$6:$V$6, 0)) -INDEX('Inputs - Allowed'!$B$8:$AY$158, MATCH($A88, 'Inputs - Allowed'!$A$8:$A$158, 0), MATCH(R$6, 'Inputs - Allowed'!$B$6:$AY$6, 0)),0)))</f>
        <v>0</v>
      </c>
      <c r="T88" s="116" cm="1">
        <f t="array" ref="T88">IF($K88=0,0,_xlfn.IFS($K88 = "n",_xlfn.IFNA(INDEX('Inputs - Actual'!$B$8:$V$200, MATCH($A88, 'Inputs - Actual'!$A$8:$A$200, 0), MATCH(T$6, 'Inputs - Actual'!$B$6:$V$6, 0)) - INDEX('Inputs - Allowed'!$B$8:$AY$158, MATCH($A88, 'Inputs - Allowed'!$A$8:$A$158, 0), MATCH(T$6, 'Inputs - Allowed'!$B$6:$AY$6, 0)),0),$K88 = "y",_xlfn.IFNA(INDEX('Inputs - Actual'!$B$8:$V$200, MATCH($A88, 'Inputs - Actual'!$A$8:$A$200, 0), MATCH(T$6, 'Inputs - Actual'!$B$6:$V$6, 0)) -INDEX('Inputs - Allowed'!$B$8:$AY$158, MATCH($A88, 'Inputs - Allowed'!$A$8:$A$158, 0), MATCH(S$6, 'Inputs - Allowed'!$B$6:$AY$6, 0)),0)))</f>
        <v>0</v>
      </c>
      <c r="U88" s="116" cm="1">
        <f t="array" ref="U88">IF($K88=0,0,_xlfn.IFS($K88 = "n",_xlfn.IFNA(INDEX('Inputs - Actual'!$B$8:$V$200, MATCH($A88, 'Inputs - Actual'!$A$8:$A$200, 0), MATCH(U$6, 'Inputs - Actual'!$B$6:$V$6, 0)) - INDEX('Inputs - Allowed'!$B$8:$AY$158, MATCH($A88, 'Inputs - Allowed'!$A$8:$A$158, 0), MATCH(U$6, 'Inputs - Allowed'!$B$6:$AY$6, 0)),0),$K88 = "y",_xlfn.IFNA(INDEX('Inputs - Actual'!$B$8:$V$200, MATCH($A88, 'Inputs - Actual'!$A$8:$A$200, 0), MATCH(U$6, 'Inputs - Actual'!$B$6:$V$6, 0)) -INDEX('Inputs - Allowed'!$B$8:$AY$158, MATCH($A88, 'Inputs - Allowed'!$A$8:$A$158, 0), MATCH(T$6, 'Inputs - Allowed'!$B$6:$AY$6, 0)),0)))</f>
        <v>0</v>
      </c>
      <c r="V88" s="116" cm="1">
        <f t="array" ref="V88">IF($K88=0,0,_xlfn.IFS($K88 = "n",_xlfn.IFNA(INDEX('Inputs - Actual'!$B$8:$V$200, MATCH($A88, 'Inputs - Actual'!$A$8:$A$200, 0), MATCH(V$6, 'Inputs - Actual'!$B$6:$V$6, 0)) - INDEX('Inputs - Allowed'!$B$8:$AY$158, MATCH($A88, 'Inputs - Allowed'!$A$8:$A$158, 0), MATCH(V$6, 'Inputs - Allowed'!$B$6:$AY$6, 0)),0),$K88 = "y",_xlfn.IFNA(INDEX('Inputs - Actual'!$B$8:$V$200, MATCH($A88, 'Inputs - Actual'!$A$8:$A$200, 0), MATCH(V$6, 'Inputs - Actual'!$B$6:$V$6, 0)) -INDEX('Inputs - Allowed'!$B$8:$AY$158, MATCH($A88, 'Inputs - Allowed'!$A$8:$A$158, 0), MATCH(U$6, 'Inputs - Allowed'!$B$6:$AY$6, 0)),0)))</f>
        <v>0</v>
      </c>
      <c r="W88" s="116" cm="1">
        <f t="array" ref="W88">IF($K88=0,0,_xlfn.IFS($K88 = "n",_xlfn.IFNA(INDEX('Inputs - Actual'!$B$8:$V$200, MATCH($A88, 'Inputs - Actual'!$A$8:$A$200, 0), MATCH(W$6, 'Inputs - Actual'!$B$6:$V$6, 0)) - INDEX('Inputs - Allowed'!$B$8:$AY$158, MATCH($A88, 'Inputs - Allowed'!$A$8:$A$158, 0), MATCH(W$6, 'Inputs - Allowed'!$B$6:$AY$6, 0)),0),$K88 = "y",_xlfn.IFNA(INDEX('Inputs - Actual'!$B$8:$V$200, MATCH($A88, 'Inputs - Actual'!$A$8:$A$200, 0), MATCH(W$6, 'Inputs - Actual'!$B$6:$V$6, 0)) -INDEX('Inputs - Allowed'!$B$8:$AY$158, MATCH($A88, 'Inputs - Allowed'!$A$8:$A$158, 0), MATCH(V$6, 'Inputs - Allowed'!$B$6:$AY$6, 0)),0)))</f>
        <v>0</v>
      </c>
      <c r="X88" s="116" cm="1">
        <f t="array" ref="X88">IF($K88=0,0,_xlfn.IFS($K88 = "n",_xlfn.IFNA(INDEX('Inputs - Actual'!$B$8:$V$200, MATCH($A88, 'Inputs - Actual'!$A$8:$A$200, 0), MATCH(X$6, 'Inputs - Actual'!$B$6:$V$6, 0)) - INDEX('Inputs - Allowed'!$B$8:$AY$158, MATCH($A88, 'Inputs - Allowed'!$A$8:$A$158, 0), MATCH(X$6, 'Inputs - Allowed'!$B$6:$AY$6, 0)),0),$K88 = "y",_xlfn.IFNA(INDEX('Inputs - Actual'!$B$8:$V$200, MATCH($A88, 'Inputs - Actual'!$A$8:$A$200, 0), MATCH(X$6, 'Inputs - Actual'!$B$6:$V$6, 0)) -INDEX('Inputs - Allowed'!$B$8:$AY$158, MATCH($A88, 'Inputs - Allowed'!$A$8:$A$158, 0), MATCH(W$6, 'Inputs - Allowed'!$B$6:$AY$6, 0)),0)))</f>
        <v>0</v>
      </c>
      <c r="Y88" s="76"/>
      <c r="Z88" s="76"/>
      <c r="AA88" s="116">
        <f t="shared" si="27"/>
        <v>0</v>
      </c>
      <c r="AB88" s="116">
        <f t="shared" si="28"/>
        <v>0</v>
      </c>
      <c r="AC88" s="116">
        <f t="shared" si="29"/>
        <v>0</v>
      </c>
      <c r="AD88" s="116">
        <f t="shared" si="30"/>
        <v>0</v>
      </c>
      <c r="AE88" s="116">
        <f t="shared" si="31"/>
        <v>0</v>
      </c>
      <c r="AF88" s="116">
        <f t="shared" si="32"/>
        <v>0</v>
      </c>
      <c r="AG88" s="116">
        <f t="shared" si="33"/>
        <v>0</v>
      </c>
      <c r="AH88" s="116">
        <f t="shared" si="34"/>
        <v>0</v>
      </c>
      <c r="AI88" s="116">
        <f t="shared" si="35"/>
        <v>0</v>
      </c>
      <c r="AJ88" s="116">
        <f t="shared" si="36"/>
        <v>0</v>
      </c>
      <c r="AK88" s="116">
        <f t="shared" si="26"/>
        <v>0</v>
      </c>
    </row>
    <row r="89" spans="1:37">
      <c r="A89" s="6"/>
      <c r="B89" s="36"/>
      <c r="C89" s="36"/>
      <c r="D89" s="36"/>
      <c r="E89" s="36">
        <f>_xlfn.IFNA(INDEX('Inputs - Allowed'!$B$8:$AY$158,MATCH($A89,'Inputs - Allowed'!$A$8:$A$158,0),MATCH('TI - Underperformance'!E$6,'Inputs - Allowed'!$B$6:$AY$6,0)),0)</f>
        <v>0</v>
      </c>
      <c r="F89" s="36">
        <f>_xlfn.IFNA(INDEX('Inputs - Allowed'!$B$8:$AY$158,MATCH($A89,'Inputs - Allowed'!$A$8:$A$158,0),MATCH('TI - Underperformance'!F$6,'Inputs - Allowed'!$B$6:$AY$6,0)),0)</f>
        <v>0</v>
      </c>
      <c r="G89" s="36">
        <f>_xlfn.IFNA(INDEX('Inputs - Allowed'!$B$8:$AY$158,MATCH($A89,'Inputs - Allowed'!$A$8:$A$158,0),MATCH('TI - Underperformance'!G$6,'Inputs - Allowed'!$B$6:$AY$6,0)),0)</f>
        <v>0</v>
      </c>
      <c r="H89" s="36">
        <f>_xlfn.IFNA(INDEX('Inputs - Allowed'!$B$8:$AY$158,MATCH($A89,'Inputs - Allowed'!$A$8:$A$158,0),MATCH('TI - Underperformance'!H$6,'Inputs - Allowed'!$B$6:$AY$6,0)),0)</f>
        <v>0</v>
      </c>
      <c r="I89" s="36">
        <f>_xlfn.IFNA(INDEX('Inputs - Allowed'!$B$8:$AY$158,MATCH($A89,'Inputs - Allowed'!$A$8:$A$158,0),MATCH('TI - Underperformance'!I$6,'Inputs - Allowed'!$B$6:$AY$6,0)),0)</f>
        <v>0</v>
      </c>
      <c r="J89" s="36">
        <f>_xlfn.IFNA(INDEX('Inputs - Allowed'!$B$8:$AY$158,MATCH($A89,'Inputs - Allowed'!$A$8:$A$158,0),MATCH('TI - Underperformance'!J$6,'Inputs - Allowed'!$B$6:$AY$6,0)),0)</f>
        <v>0</v>
      </c>
      <c r="K89" s="36">
        <f>_xlfn.IFNA(INDEX('Inputs - Allowed'!$B$8:$AY$158,MATCH($A89,'Inputs - Allowed'!$A$8:$A$158,0),MATCH('TI - Underperformance'!K$6,'Inputs - Allowed'!$B$6:$AY$6,0)),0)</f>
        <v>0</v>
      </c>
      <c r="L89" s="36">
        <f>_xlfn.IFNA(INDEX('Inputs - Allowed'!$B$8:$AY$158,MATCH($A89,'Inputs - Allowed'!$A$8:$A$158,0),MATCH('TI - Underperformance'!L$6,'Inputs - Allowed'!$B$6:$AY$6,0)),0)</f>
        <v>0</v>
      </c>
      <c r="M89" s="76"/>
      <c r="N89" s="76"/>
      <c r="O89" s="116" cm="1">
        <f t="array" ref="O89">IF($K89=0,0,_xlfn.IFS($K89 = "n",_xlfn.IFNA(INDEX('Inputs - Actual'!$B$8:$V$200, MATCH($A89, 'Inputs - Actual'!$A$8:$A$200, 0), MATCH(O$6, 'Inputs - Actual'!$B$6:$V$6, 0)) - INDEX('Inputs - Allowed'!$B$8:$AY$158, MATCH($A89, 'Inputs - Allowed'!$A$8:$A$158, 0), MATCH(O$6, 'Inputs - Allowed'!$B$6:$AY$6, 0)),0),$K89 = "y",_xlfn.IFNA(INDEX('Inputs - Actual'!$B$8:$V$200, MATCH($A89, 'Inputs - Actual'!$A$8:$A$200, 0), MATCH(O$6, 'Inputs - Actual'!$B$6:$V$6, 0)) -INDEX('Inputs - Allowed'!$B$8:$AY$158, MATCH($A89, 'Inputs - Allowed'!$A$8:$A$158, 0), MATCH(N$6, 'Inputs - Allowed'!$B$6:$AY$6, 0)),0)))</f>
        <v>0</v>
      </c>
      <c r="P89" s="116" cm="1">
        <f t="array" ref="P89">IF($K89=0,0,_xlfn.IFS($K89 = "n",_xlfn.IFNA(INDEX('Inputs - Actual'!$B$8:$V$200, MATCH($A89, 'Inputs - Actual'!$A$8:$A$200, 0), MATCH(P$6, 'Inputs - Actual'!$B$6:$V$6, 0)) - INDEX('Inputs - Allowed'!$B$8:$AY$158, MATCH($A89, 'Inputs - Allowed'!$A$8:$A$158, 0), MATCH(P$6, 'Inputs - Allowed'!$B$6:$AY$6, 0)),0),$K89 = "y",_xlfn.IFNA(INDEX('Inputs - Actual'!$B$8:$V$200, MATCH($A89, 'Inputs - Actual'!$A$8:$A$200, 0), MATCH(P$6, 'Inputs - Actual'!$B$6:$V$6, 0)) -INDEX('Inputs - Allowed'!$B$8:$AY$158, MATCH($A89, 'Inputs - Allowed'!$A$8:$A$158, 0), MATCH(O$6, 'Inputs - Allowed'!$B$6:$AY$6, 0)),0)))</f>
        <v>0</v>
      </c>
      <c r="Q89" s="116" cm="1">
        <f t="array" ref="Q89">IF($K89=0,0,_xlfn.IFS($K89 = "n",_xlfn.IFNA(INDEX('Inputs - Actual'!$B$8:$V$200, MATCH($A89, 'Inputs - Actual'!$A$8:$A$200, 0), MATCH(Q$6, 'Inputs - Actual'!$B$6:$V$6, 0)) - INDEX('Inputs - Allowed'!$B$8:$AY$158, MATCH($A89, 'Inputs - Allowed'!$A$8:$A$158, 0), MATCH(Q$6, 'Inputs - Allowed'!$B$6:$AY$6, 0)),0),$K89 = "y",_xlfn.IFNA(INDEX('Inputs - Actual'!$B$8:$V$200, MATCH($A89, 'Inputs - Actual'!$A$8:$A$200, 0), MATCH(Q$6, 'Inputs - Actual'!$B$6:$V$6, 0)) -INDEX('Inputs - Allowed'!$B$8:$AY$158, MATCH($A89, 'Inputs - Allowed'!$A$8:$A$158, 0), MATCH(P$6, 'Inputs - Allowed'!$B$6:$AY$6, 0)),0)))</f>
        <v>0</v>
      </c>
      <c r="R89" s="116" cm="1">
        <f t="array" ref="R89">IF($K89=0,0,_xlfn.IFS($K89 = "n",_xlfn.IFNA(INDEX('Inputs - Actual'!$B$8:$V$200, MATCH($A89, 'Inputs - Actual'!$A$8:$A$200, 0), MATCH(R$6, 'Inputs - Actual'!$B$6:$V$6, 0)) - INDEX('Inputs - Allowed'!$B$8:$AY$158, MATCH($A89, 'Inputs - Allowed'!$A$8:$A$158, 0), MATCH(R$6, 'Inputs - Allowed'!$B$6:$AY$6, 0)),0),$K89 = "y",_xlfn.IFNA(INDEX('Inputs - Actual'!$B$8:$V$200, MATCH($A89, 'Inputs - Actual'!$A$8:$A$200, 0), MATCH(R$6, 'Inputs - Actual'!$B$6:$V$6, 0)) -INDEX('Inputs - Allowed'!$B$8:$AY$158, MATCH($A89, 'Inputs - Allowed'!$A$8:$A$158, 0), MATCH(Q$6, 'Inputs - Allowed'!$B$6:$AY$6, 0)),0)))</f>
        <v>0</v>
      </c>
      <c r="S89" s="116" cm="1">
        <f t="array" ref="S89">IF($K89=0,0,_xlfn.IFS($K89 = "n",_xlfn.IFNA(INDEX('Inputs - Actual'!$B$8:$V$200, MATCH($A89, 'Inputs - Actual'!$A$8:$A$200, 0), MATCH(S$6, 'Inputs - Actual'!$B$6:$V$6, 0)) - INDEX('Inputs - Allowed'!$B$8:$AY$158, MATCH($A89, 'Inputs - Allowed'!$A$8:$A$158, 0), MATCH(S$6, 'Inputs - Allowed'!$B$6:$AY$6, 0)),0),$K89 = "y",_xlfn.IFNA(INDEX('Inputs - Actual'!$B$8:$V$200, MATCH($A89, 'Inputs - Actual'!$A$8:$A$200, 0), MATCH(S$6, 'Inputs - Actual'!$B$6:$V$6, 0)) -INDEX('Inputs - Allowed'!$B$8:$AY$158, MATCH($A89, 'Inputs - Allowed'!$A$8:$A$158, 0), MATCH(R$6, 'Inputs - Allowed'!$B$6:$AY$6, 0)),0)))</f>
        <v>0</v>
      </c>
      <c r="T89" s="116" cm="1">
        <f t="array" ref="T89">IF($K89=0,0,_xlfn.IFS($K89 = "n",_xlfn.IFNA(INDEX('Inputs - Actual'!$B$8:$V$200, MATCH($A89, 'Inputs - Actual'!$A$8:$A$200, 0), MATCH(T$6, 'Inputs - Actual'!$B$6:$V$6, 0)) - INDEX('Inputs - Allowed'!$B$8:$AY$158, MATCH($A89, 'Inputs - Allowed'!$A$8:$A$158, 0), MATCH(T$6, 'Inputs - Allowed'!$B$6:$AY$6, 0)),0),$K89 = "y",_xlfn.IFNA(INDEX('Inputs - Actual'!$B$8:$V$200, MATCH($A89, 'Inputs - Actual'!$A$8:$A$200, 0), MATCH(T$6, 'Inputs - Actual'!$B$6:$V$6, 0)) -INDEX('Inputs - Allowed'!$B$8:$AY$158, MATCH($A89, 'Inputs - Allowed'!$A$8:$A$158, 0), MATCH(S$6, 'Inputs - Allowed'!$B$6:$AY$6, 0)),0)))</f>
        <v>0</v>
      </c>
      <c r="U89" s="116" cm="1">
        <f t="array" ref="U89">IF($K89=0,0,_xlfn.IFS($K89 = "n",_xlfn.IFNA(INDEX('Inputs - Actual'!$B$8:$V$200, MATCH($A89, 'Inputs - Actual'!$A$8:$A$200, 0), MATCH(U$6, 'Inputs - Actual'!$B$6:$V$6, 0)) - INDEX('Inputs - Allowed'!$B$8:$AY$158, MATCH($A89, 'Inputs - Allowed'!$A$8:$A$158, 0), MATCH(U$6, 'Inputs - Allowed'!$B$6:$AY$6, 0)),0),$K89 = "y",_xlfn.IFNA(INDEX('Inputs - Actual'!$B$8:$V$200, MATCH($A89, 'Inputs - Actual'!$A$8:$A$200, 0), MATCH(U$6, 'Inputs - Actual'!$B$6:$V$6, 0)) -INDEX('Inputs - Allowed'!$B$8:$AY$158, MATCH($A89, 'Inputs - Allowed'!$A$8:$A$158, 0), MATCH(T$6, 'Inputs - Allowed'!$B$6:$AY$6, 0)),0)))</f>
        <v>0</v>
      </c>
      <c r="V89" s="116" cm="1">
        <f t="array" ref="V89">IF($K89=0,0,_xlfn.IFS($K89 = "n",_xlfn.IFNA(INDEX('Inputs - Actual'!$B$8:$V$200, MATCH($A89, 'Inputs - Actual'!$A$8:$A$200, 0), MATCH(V$6, 'Inputs - Actual'!$B$6:$V$6, 0)) - INDEX('Inputs - Allowed'!$B$8:$AY$158, MATCH($A89, 'Inputs - Allowed'!$A$8:$A$158, 0), MATCH(V$6, 'Inputs - Allowed'!$B$6:$AY$6, 0)),0),$K89 = "y",_xlfn.IFNA(INDEX('Inputs - Actual'!$B$8:$V$200, MATCH($A89, 'Inputs - Actual'!$A$8:$A$200, 0), MATCH(V$6, 'Inputs - Actual'!$B$6:$V$6, 0)) -INDEX('Inputs - Allowed'!$B$8:$AY$158, MATCH($A89, 'Inputs - Allowed'!$A$8:$A$158, 0), MATCH(U$6, 'Inputs - Allowed'!$B$6:$AY$6, 0)),0)))</f>
        <v>0</v>
      </c>
      <c r="W89" s="116" cm="1">
        <f t="array" ref="W89">IF($K89=0,0,_xlfn.IFS($K89 = "n",_xlfn.IFNA(INDEX('Inputs - Actual'!$B$8:$V$200, MATCH($A89, 'Inputs - Actual'!$A$8:$A$200, 0), MATCH(W$6, 'Inputs - Actual'!$B$6:$V$6, 0)) - INDEX('Inputs - Allowed'!$B$8:$AY$158, MATCH($A89, 'Inputs - Allowed'!$A$8:$A$158, 0), MATCH(W$6, 'Inputs - Allowed'!$B$6:$AY$6, 0)),0),$K89 = "y",_xlfn.IFNA(INDEX('Inputs - Actual'!$B$8:$V$200, MATCH($A89, 'Inputs - Actual'!$A$8:$A$200, 0), MATCH(W$6, 'Inputs - Actual'!$B$6:$V$6, 0)) -INDEX('Inputs - Allowed'!$B$8:$AY$158, MATCH($A89, 'Inputs - Allowed'!$A$8:$A$158, 0), MATCH(V$6, 'Inputs - Allowed'!$B$6:$AY$6, 0)),0)))</f>
        <v>0</v>
      </c>
      <c r="X89" s="116" cm="1">
        <f t="array" ref="X89">IF($K89=0,0,_xlfn.IFS($K89 = "n",_xlfn.IFNA(INDEX('Inputs - Actual'!$B$8:$V$200, MATCH($A89, 'Inputs - Actual'!$A$8:$A$200, 0), MATCH(X$6, 'Inputs - Actual'!$B$6:$V$6, 0)) - INDEX('Inputs - Allowed'!$B$8:$AY$158, MATCH($A89, 'Inputs - Allowed'!$A$8:$A$158, 0), MATCH(X$6, 'Inputs - Allowed'!$B$6:$AY$6, 0)),0),$K89 = "y",_xlfn.IFNA(INDEX('Inputs - Actual'!$B$8:$V$200, MATCH($A89, 'Inputs - Actual'!$A$8:$A$200, 0), MATCH(X$6, 'Inputs - Actual'!$B$6:$V$6, 0)) -INDEX('Inputs - Allowed'!$B$8:$AY$158, MATCH($A89, 'Inputs - Allowed'!$A$8:$A$158, 0), MATCH(W$6, 'Inputs - Allowed'!$B$6:$AY$6, 0)),0)))</f>
        <v>0</v>
      </c>
      <c r="Y89" s="76"/>
      <c r="Z89" s="76"/>
      <c r="AA89" s="116">
        <f t="shared" si="27"/>
        <v>0</v>
      </c>
      <c r="AB89" s="116">
        <f t="shared" si="28"/>
        <v>0</v>
      </c>
      <c r="AC89" s="116">
        <f t="shared" si="29"/>
        <v>0</v>
      </c>
      <c r="AD89" s="116">
        <f t="shared" si="30"/>
        <v>0</v>
      </c>
      <c r="AE89" s="116">
        <f t="shared" si="31"/>
        <v>0</v>
      </c>
      <c r="AF89" s="116">
        <f t="shared" si="32"/>
        <v>0</v>
      </c>
      <c r="AG89" s="116">
        <f t="shared" si="33"/>
        <v>0</v>
      </c>
      <c r="AH89" s="116">
        <f t="shared" si="34"/>
        <v>0</v>
      </c>
      <c r="AI89" s="116">
        <f t="shared" si="35"/>
        <v>0</v>
      </c>
      <c r="AJ89" s="116">
        <f t="shared" si="36"/>
        <v>0</v>
      </c>
      <c r="AK89" s="116">
        <f t="shared" si="26"/>
        <v>0</v>
      </c>
    </row>
    <row r="90" spans="1:37">
      <c r="A90" s="6"/>
      <c r="B90" s="36"/>
      <c r="C90" s="36"/>
      <c r="D90" s="36"/>
      <c r="E90" s="36">
        <f>_xlfn.IFNA(INDEX('Inputs - Allowed'!$B$8:$AY$158,MATCH($A90,'Inputs - Allowed'!$A$8:$A$158,0),MATCH('TI - Underperformance'!E$6,'Inputs - Allowed'!$B$6:$AY$6,0)),0)</f>
        <v>0</v>
      </c>
      <c r="F90" s="36">
        <f>_xlfn.IFNA(INDEX('Inputs - Allowed'!$B$8:$AY$158,MATCH($A90,'Inputs - Allowed'!$A$8:$A$158,0),MATCH('TI - Underperformance'!F$6,'Inputs - Allowed'!$B$6:$AY$6,0)),0)</f>
        <v>0</v>
      </c>
      <c r="G90" s="36">
        <f>_xlfn.IFNA(INDEX('Inputs - Allowed'!$B$8:$AY$158,MATCH($A90,'Inputs - Allowed'!$A$8:$A$158,0),MATCH('TI - Underperformance'!G$6,'Inputs - Allowed'!$B$6:$AY$6,0)),0)</f>
        <v>0</v>
      </c>
      <c r="H90" s="36">
        <f>_xlfn.IFNA(INDEX('Inputs - Allowed'!$B$8:$AY$158,MATCH($A90,'Inputs - Allowed'!$A$8:$A$158,0),MATCH('TI - Underperformance'!H$6,'Inputs - Allowed'!$B$6:$AY$6,0)),0)</f>
        <v>0</v>
      </c>
      <c r="I90" s="36">
        <f>_xlfn.IFNA(INDEX('Inputs - Allowed'!$B$8:$AY$158,MATCH($A90,'Inputs - Allowed'!$A$8:$A$158,0),MATCH('TI - Underperformance'!I$6,'Inputs - Allowed'!$B$6:$AY$6,0)),0)</f>
        <v>0</v>
      </c>
      <c r="J90" s="36">
        <f>_xlfn.IFNA(INDEX('Inputs - Allowed'!$B$8:$AY$158,MATCH($A90,'Inputs - Allowed'!$A$8:$A$158,0),MATCH('TI - Underperformance'!J$6,'Inputs - Allowed'!$B$6:$AY$6,0)),0)</f>
        <v>0</v>
      </c>
      <c r="K90" s="36">
        <f>_xlfn.IFNA(INDEX('Inputs - Allowed'!$B$8:$AY$158,MATCH($A90,'Inputs - Allowed'!$A$8:$A$158,0),MATCH('TI - Underperformance'!K$6,'Inputs - Allowed'!$B$6:$AY$6,0)),0)</f>
        <v>0</v>
      </c>
      <c r="L90" s="36">
        <f>_xlfn.IFNA(INDEX('Inputs - Allowed'!$B$8:$AY$158,MATCH($A90,'Inputs - Allowed'!$A$8:$A$158,0),MATCH('TI - Underperformance'!L$6,'Inputs - Allowed'!$B$6:$AY$6,0)),0)</f>
        <v>0</v>
      </c>
      <c r="M90" s="76"/>
      <c r="N90" s="76"/>
      <c r="O90" s="116" cm="1">
        <f t="array" ref="O90">IF($K90=0,0,_xlfn.IFS($K90 = "n",_xlfn.IFNA(INDEX('Inputs - Actual'!$B$8:$V$200, MATCH($A90, 'Inputs - Actual'!$A$8:$A$200, 0), MATCH(O$6, 'Inputs - Actual'!$B$6:$V$6, 0)) - INDEX('Inputs - Allowed'!$B$8:$AY$158, MATCH($A90, 'Inputs - Allowed'!$A$8:$A$158, 0), MATCH(O$6, 'Inputs - Allowed'!$B$6:$AY$6, 0)),0),$K90 = "y",_xlfn.IFNA(INDEX('Inputs - Actual'!$B$8:$V$200, MATCH($A90, 'Inputs - Actual'!$A$8:$A$200, 0), MATCH(O$6, 'Inputs - Actual'!$B$6:$V$6, 0)) -INDEX('Inputs - Allowed'!$B$8:$AY$158, MATCH($A90, 'Inputs - Allowed'!$A$8:$A$158, 0), MATCH(N$6, 'Inputs - Allowed'!$B$6:$AY$6, 0)),0)))</f>
        <v>0</v>
      </c>
      <c r="P90" s="116" cm="1">
        <f t="array" ref="P90">IF($K90=0,0,_xlfn.IFS($K90 = "n",_xlfn.IFNA(INDEX('Inputs - Actual'!$B$8:$V$200, MATCH($A90, 'Inputs - Actual'!$A$8:$A$200, 0), MATCH(P$6, 'Inputs - Actual'!$B$6:$V$6, 0)) - INDEX('Inputs - Allowed'!$B$8:$AY$158, MATCH($A90, 'Inputs - Allowed'!$A$8:$A$158, 0), MATCH(P$6, 'Inputs - Allowed'!$B$6:$AY$6, 0)),0),$K90 = "y",_xlfn.IFNA(INDEX('Inputs - Actual'!$B$8:$V$200, MATCH($A90, 'Inputs - Actual'!$A$8:$A$200, 0), MATCH(P$6, 'Inputs - Actual'!$B$6:$V$6, 0)) -INDEX('Inputs - Allowed'!$B$8:$AY$158, MATCH($A90, 'Inputs - Allowed'!$A$8:$A$158, 0), MATCH(O$6, 'Inputs - Allowed'!$B$6:$AY$6, 0)),0)))</f>
        <v>0</v>
      </c>
      <c r="Q90" s="116" cm="1">
        <f t="array" ref="Q90">IF($K90=0,0,_xlfn.IFS($K90 = "n",_xlfn.IFNA(INDEX('Inputs - Actual'!$B$8:$V$200, MATCH($A90, 'Inputs - Actual'!$A$8:$A$200, 0), MATCH(Q$6, 'Inputs - Actual'!$B$6:$V$6, 0)) - INDEX('Inputs - Allowed'!$B$8:$AY$158, MATCH($A90, 'Inputs - Allowed'!$A$8:$A$158, 0), MATCH(Q$6, 'Inputs - Allowed'!$B$6:$AY$6, 0)),0),$K90 = "y",_xlfn.IFNA(INDEX('Inputs - Actual'!$B$8:$V$200, MATCH($A90, 'Inputs - Actual'!$A$8:$A$200, 0), MATCH(Q$6, 'Inputs - Actual'!$B$6:$V$6, 0)) -INDEX('Inputs - Allowed'!$B$8:$AY$158, MATCH($A90, 'Inputs - Allowed'!$A$8:$A$158, 0), MATCH(P$6, 'Inputs - Allowed'!$B$6:$AY$6, 0)),0)))</f>
        <v>0</v>
      </c>
      <c r="R90" s="116" cm="1">
        <f t="array" ref="R90">IF($K90=0,0,_xlfn.IFS($K90 = "n",_xlfn.IFNA(INDEX('Inputs - Actual'!$B$8:$V$200, MATCH($A90, 'Inputs - Actual'!$A$8:$A$200, 0), MATCH(R$6, 'Inputs - Actual'!$B$6:$V$6, 0)) - INDEX('Inputs - Allowed'!$B$8:$AY$158, MATCH($A90, 'Inputs - Allowed'!$A$8:$A$158, 0), MATCH(R$6, 'Inputs - Allowed'!$B$6:$AY$6, 0)),0),$K90 = "y",_xlfn.IFNA(INDEX('Inputs - Actual'!$B$8:$V$200, MATCH($A90, 'Inputs - Actual'!$A$8:$A$200, 0), MATCH(R$6, 'Inputs - Actual'!$B$6:$V$6, 0)) -INDEX('Inputs - Allowed'!$B$8:$AY$158, MATCH($A90, 'Inputs - Allowed'!$A$8:$A$158, 0), MATCH(Q$6, 'Inputs - Allowed'!$B$6:$AY$6, 0)),0)))</f>
        <v>0</v>
      </c>
      <c r="S90" s="116" cm="1">
        <f t="array" ref="S90">IF($K90=0,0,_xlfn.IFS($K90 = "n",_xlfn.IFNA(INDEX('Inputs - Actual'!$B$8:$V$200, MATCH($A90, 'Inputs - Actual'!$A$8:$A$200, 0), MATCH(S$6, 'Inputs - Actual'!$B$6:$V$6, 0)) - INDEX('Inputs - Allowed'!$B$8:$AY$158, MATCH($A90, 'Inputs - Allowed'!$A$8:$A$158, 0), MATCH(S$6, 'Inputs - Allowed'!$B$6:$AY$6, 0)),0),$K90 = "y",_xlfn.IFNA(INDEX('Inputs - Actual'!$B$8:$V$200, MATCH($A90, 'Inputs - Actual'!$A$8:$A$200, 0), MATCH(S$6, 'Inputs - Actual'!$B$6:$V$6, 0)) -INDEX('Inputs - Allowed'!$B$8:$AY$158, MATCH($A90, 'Inputs - Allowed'!$A$8:$A$158, 0), MATCH(R$6, 'Inputs - Allowed'!$B$6:$AY$6, 0)),0)))</f>
        <v>0</v>
      </c>
      <c r="T90" s="116" cm="1">
        <f t="array" ref="T90">IF($K90=0,0,_xlfn.IFS($K90 = "n",_xlfn.IFNA(INDEX('Inputs - Actual'!$B$8:$V$200, MATCH($A90, 'Inputs - Actual'!$A$8:$A$200, 0), MATCH(T$6, 'Inputs - Actual'!$B$6:$V$6, 0)) - INDEX('Inputs - Allowed'!$B$8:$AY$158, MATCH($A90, 'Inputs - Allowed'!$A$8:$A$158, 0), MATCH(T$6, 'Inputs - Allowed'!$B$6:$AY$6, 0)),0),$K90 = "y",_xlfn.IFNA(INDEX('Inputs - Actual'!$B$8:$V$200, MATCH($A90, 'Inputs - Actual'!$A$8:$A$200, 0), MATCH(T$6, 'Inputs - Actual'!$B$6:$V$6, 0)) -INDEX('Inputs - Allowed'!$B$8:$AY$158, MATCH($A90, 'Inputs - Allowed'!$A$8:$A$158, 0), MATCH(S$6, 'Inputs - Allowed'!$B$6:$AY$6, 0)),0)))</f>
        <v>0</v>
      </c>
      <c r="U90" s="116" cm="1">
        <f t="array" ref="U90">IF($K90=0,0,_xlfn.IFS($K90 = "n",_xlfn.IFNA(INDEX('Inputs - Actual'!$B$8:$V$200, MATCH($A90, 'Inputs - Actual'!$A$8:$A$200, 0), MATCH(U$6, 'Inputs - Actual'!$B$6:$V$6, 0)) - INDEX('Inputs - Allowed'!$B$8:$AY$158, MATCH($A90, 'Inputs - Allowed'!$A$8:$A$158, 0), MATCH(U$6, 'Inputs - Allowed'!$B$6:$AY$6, 0)),0),$K90 = "y",_xlfn.IFNA(INDEX('Inputs - Actual'!$B$8:$V$200, MATCH($A90, 'Inputs - Actual'!$A$8:$A$200, 0), MATCH(U$6, 'Inputs - Actual'!$B$6:$V$6, 0)) -INDEX('Inputs - Allowed'!$B$8:$AY$158, MATCH($A90, 'Inputs - Allowed'!$A$8:$A$158, 0), MATCH(T$6, 'Inputs - Allowed'!$B$6:$AY$6, 0)),0)))</f>
        <v>0</v>
      </c>
      <c r="V90" s="116" cm="1">
        <f t="array" ref="V90">IF($K90=0,0,_xlfn.IFS($K90 = "n",_xlfn.IFNA(INDEX('Inputs - Actual'!$B$8:$V$200, MATCH($A90, 'Inputs - Actual'!$A$8:$A$200, 0), MATCH(V$6, 'Inputs - Actual'!$B$6:$V$6, 0)) - INDEX('Inputs - Allowed'!$B$8:$AY$158, MATCH($A90, 'Inputs - Allowed'!$A$8:$A$158, 0), MATCH(V$6, 'Inputs - Allowed'!$B$6:$AY$6, 0)),0),$K90 = "y",_xlfn.IFNA(INDEX('Inputs - Actual'!$B$8:$V$200, MATCH($A90, 'Inputs - Actual'!$A$8:$A$200, 0), MATCH(V$6, 'Inputs - Actual'!$B$6:$V$6, 0)) -INDEX('Inputs - Allowed'!$B$8:$AY$158, MATCH($A90, 'Inputs - Allowed'!$A$8:$A$158, 0), MATCH(U$6, 'Inputs - Allowed'!$B$6:$AY$6, 0)),0)))</f>
        <v>0</v>
      </c>
      <c r="W90" s="116" cm="1">
        <f t="array" ref="W90">IF($K90=0,0,_xlfn.IFS($K90 = "n",_xlfn.IFNA(INDEX('Inputs - Actual'!$B$8:$V$200, MATCH($A90, 'Inputs - Actual'!$A$8:$A$200, 0), MATCH(W$6, 'Inputs - Actual'!$B$6:$V$6, 0)) - INDEX('Inputs - Allowed'!$B$8:$AY$158, MATCH($A90, 'Inputs - Allowed'!$A$8:$A$158, 0), MATCH(W$6, 'Inputs - Allowed'!$B$6:$AY$6, 0)),0),$K90 = "y",_xlfn.IFNA(INDEX('Inputs - Actual'!$B$8:$V$200, MATCH($A90, 'Inputs - Actual'!$A$8:$A$200, 0), MATCH(W$6, 'Inputs - Actual'!$B$6:$V$6, 0)) -INDEX('Inputs - Allowed'!$B$8:$AY$158, MATCH($A90, 'Inputs - Allowed'!$A$8:$A$158, 0), MATCH(V$6, 'Inputs - Allowed'!$B$6:$AY$6, 0)),0)))</f>
        <v>0</v>
      </c>
      <c r="X90" s="116" cm="1">
        <f t="array" ref="X90">IF($K90=0,0,_xlfn.IFS($K90 = "n",_xlfn.IFNA(INDEX('Inputs - Actual'!$B$8:$V$200, MATCH($A90, 'Inputs - Actual'!$A$8:$A$200, 0), MATCH(X$6, 'Inputs - Actual'!$B$6:$V$6, 0)) - INDEX('Inputs - Allowed'!$B$8:$AY$158, MATCH($A90, 'Inputs - Allowed'!$A$8:$A$158, 0), MATCH(X$6, 'Inputs - Allowed'!$B$6:$AY$6, 0)),0),$K90 = "y",_xlfn.IFNA(INDEX('Inputs - Actual'!$B$8:$V$200, MATCH($A90, 'Inputs - Actual'!$A$8:$A$200, 0), MATCH(X$6, 'Inputs - Actual'!$B$6:$V$6, 0)) -INDEX('Inputs - Allowed'!$B$8:$AY$158, MATCH($A90, 'Inputs - Allowed'!$A$8:$A$158, 0), MATCH(W$6, 'Inputs - Allowed'!$B$6:$AY$6, 0)),0)))</f>
        <v>0</v>
      </c>
      <c r="Y90" s="76"/>
      <c r="Z90" s="76"/>
      <c r="AA90" s="116">
        <f t="shared" si="27"/>
        <v>0</v>
      </c>
      <c r="AB90" s="116">
        <f t="shared" si="28"/>
        <v>0</v>
      </c>
      <c r="AC90" s="116">
        <f t="shared" si="29"/>
        <v>0</v>
      </c>
      <c r="AD90" s="116">
        <f t="shared" si="30"/>
        <v>0</v>
      </c>
      <c r="AE90" s="116">
        <f t="shared" si="31"/>
        <v>0</v>
      </c>
      <c r="AF90" s="116">
        <f t="shared" si="32"/>
        <v>0</v>
      </c>
      <c r="AG90" s="116">
        <f t="shared" si="33"/>
        <v>0</v>
      </c>
      <c r="AH90" s="116">
        <f t="shared" si="34"/>
        <v>0</v>
      </c>
      <c r="AI90" s="116">
        <f t="shared" si="35"/>
        <v>0</v>
      </c>
      <c r="AJ90" s="116">
        <f t="shared" si="36"/>
        <v>0</v>
      </c>
      <c r="AK90" s="116">
        <f t="shared" si="26"/>
        <v>0</v>
      </c>
    </row>
    <row r="91" spans="1:37">
      <c r="A91" s="6"/>
      <c r="B91" s="36"/>
      <c r="C91" s="36"/>
      <c r="D91" s="36"/>
      <c r="E91" s="36">
        <f>_xlfn.IFNA(INDEX('Inputs - Allowed'!$B$8:$AY$158,MATCH($A91,'Inputs - Allowed'!$A$8:$A$158,0),MATCH('TI - Underperformance'!E$6,'Inputs - Allowed'!$B$6:$AY$6,0)),0)</f>
        <v>0</v>
      </c>
      <c r="F91" s="36">
        <f>_xlfn.IFNA(INDEX('Inputs - Allowed'!$B$8:$AY$158,MATCH($A91,'Inputs - Allowed'!$A$8:$A$158,0),MATCH('TI - Underperformance'!F$6,'Inputs - Allowed'!$B$6:$AY$6,0)),0)</f>
        <v>0</v>
      </c>
      <c r="G91" s="36">
        <f>_xlfn.IFNA(INDEX('Inputs - Allowed'!$B$8:$AY$158,MATCH($A91,'Inputs - Allowed'!$A$8:$A$158,0),MATCH('TI - Underperformance'!G$6,'Inputs - Allowed'!$B$6:$AY$6,0)),0)</f>
        <v>0</v>
      </c>
      <c r="H91" s="36">
        <f>_xlfn.IFNA(INDEX('Inputs - Allowed'!$B$8:$AY$158,MATCH($A91,'Inputs - Allowed'!$A$8:$A$158,0),MATCH('TI - Underperformance'!H$6,'Inputs - Allowed'!$B$6:$AY$6,0)),0)</f>
        <v>0</v>
      </c>
      <c r="I91" s="36">
        <f>_xlfn.IFNA(INDEX('Inputs - Allowed'!$B$8:$AY$158,MATCH($A91,'Inputs - Allowed'!$A$8:$A$158,0),MATCH('TI - Underperformance'!I$6,'Inputs - Allowed'!$B$6:$AY$6,0)),0)</f>
        <v>0</v>
      </c>
      <c r="J91" s="36">
        <f>_xlfn.IFNA(INDEX('Inputs - Allowed'!$B$8:$AY$158,MATCH($A91,'Inputs - Allowed'!$A$8:$A$158,0),MATCH('TI - Underperformance'!J$6,'Inputs - Allowed'!$B$6:$AY$6,0)),0)</f>
        <v>0</v>
      </c>
      <c r="K91" s="36">
        <f>_xlfn.IFNA(INDEX('Inputs - Allowed'!$B$8:$AY$158,MATCH($A91,'Inputs - Allowed'!$A$8:$A$158,0),MATCH('TI - Underperformance'!K$6,'Inputs - Allowed'!$B$6:$AY$6,0)),0)</f>
        <v>0</v>
      </c>
      <c r="L91" s="36">
        <f>_xlfn.IFNA(INDEX('Inputs - Allowed'!$B$8:$AY$158,MATCH($A91,'Inputs - Allowed'!$A$8:$A$158,0),MATCH('TI - Underperformance'!L$6,'Inputs - Allowed'!$B$6:$AY$6,0)),0)</f>
        <v>0</v>
      </c>
      <c r="M91" s="76"/>
      <c r="N91" s="76"/>
      <c r="O91" s="116" cm="1">
        <f t="array" ref="O91">IF($K91=0,0,_xlfn.IFS($K91 = "n",_xlfn.IFNA(INDEX('Inputs - Actual'!$B$8:$V$200, MATCH($A91, 'Inputs - Actual'!$A$8:$A$200, 0), MATCH(O$6, 'Inputs - Actual'!$B$6:$V$6, 0)) - INDEX('Inputs - Allowed'!$B$8:$AY$158, MATCH($A91, 'Inputs - Allowed'!$A$8:$A$158, 0), MATCH(O$6, 'Inputs - Allowed'!$B$6:$AY$6, 0)),0),$K91 = "y",_xlfn.IFNA(INDEX('Inputs - Actual'!$B$8:$V$200, MATCH($A91, 'Inputs - Actual'!$A$8:$A$200, 0), MATCH(O$6, 'Inputs - Actual'!$B$6:$V$6, 0)) -INDEX('Inputs - Allowed'!$B$8:$AY$158, MATCH($A91, 'Inputs - Allowed'!$A$8:$A$158, 0), MATCH(N$6, 'Inputs - Allowed'!$B$6:$AY$6, 0)),0)))</f>
        <v>0</v>
      </c>
      <c r="P91" s="116" cm="1">
        <f t="array" ref="P91">IF($K91=0,0,_xlfn.IFS($K91 = "n",_xlfn.IFNA(INDEX('Inputs - Actual'!$B$8:$V$200, MATCH($A91, 'Inputs - Actual'!$A$8:$A$200, 0), MATCH(P$6, 'Inputs - Actual'!$B$6:$V$6, 0)) - INDEX('Inputs - Allowed'!$B$8:$AY$158, MATCH($A91, 'Inputs - Allowed'!$A$8:$A$158, 0), MATCH(P$6, 'Inputs - Allowed'!$B$6:$AY$6, 0)),0),$K91 = "y",_xlfn.IFNA(INDEX('Inputs - Actual'!$B$8:$V$200, MATCH($A91, 'Inputs - Actual'!$A$8:$A$200, 0), MATCH(P$6, 'Inputs - Actual'!$B$6:$V$6, 0)) -INDEX('Inputs - Allowed'!$B$8:$AY$158, MATCH($A91, 'Inputs - Allowed'!$A$8:$A$158, 0), MATCH(O$6, 'Inputs - Allowed'!$B$6:$AY$6, 0)),0)))</f>
        <v>0</v>
      </c>
      <c r="Q91" s="116" cm="1">
        <f t="array" ref="Q91">IF($K91=0,0,_xlfn.IFS($K91 = "n",_xlfn.IFNA(INDEX('Inputs - Actual'!$B$8:$V$200, MATCH($A91, 'Inputs - Actual'!$A$8:$A$200, 0), MATCH(Q$6, 'Inputs - Actual'!$B$6:$V$6, 0)) - INDEX('Inputs - Allowed'!$B$8:$AY$158, MATCH($A91, 'Inputs - Allowed'!$A$8:$A$158, 0), MATCH(Q$6, 'Inputs - Allowed'!$B$6:$AY$6, 0)),0),$K91 = "y",_xlfn.IFNA(INDEX('Inputs - Actual'!$B$8:$V$200, MATCH($A91, 'Inputs - Actual'!$A$8:$A$200, 0), MATCH(Q$6, 'Inputs - Actual'!$B$6:$V$6, 0)) -INDEX('Inputs - Allowed'!$B$8:$AY$158, MATCH($A91, 'Inputs - Allowed'!$A$8:$A$158, 0), MATCH(P$6, 'Inputs - Allowed'!$B$6:$AY$6, 0)),0)))</f>
        <v>0</v>
      </c>
      <c r="R91" s="116" cm="1">
        <f t="array" ref="R91">IF($K91=0,0,_xlfn.IFS($K91 = "n",_xlfn.IFNA(INDEX('Inputs - Actual'!$B$8:$V$200, MATCH($A91, 'Inputs - Actual'!$A$8:$A$200, 0), MATCH(R$6, 'Inputs - Actual'!$B$6:$V$6, 0)) - INDEX('Inputs - Allowed'!$B$8:$AY$158, MATCH($A91, 'Inputs - Allowed'!$A$8:$A$158, 0), MATCH(R$6, 'Inputs - Allowed'!$B$6:$AY$6, 0)),0),$K91 = "y",_xlfn.IFNA(INDEX('Inputs - Actual'!$B$8:$V$200, MATCH($A91, 'Inputs - Actual'!$A$8:$A$200, 0), MATCH(R$6, 'Inputs - Actual'!$B$6:$V$6, 0)) -INDEX('Inputs - Allowed'!$B$8:$AY$158, MATCH($A91, 'Inputs - Allowed'!$A$8:$A$158, 0), MATCH(Q$6, 'Inputs - Allowed'!$B$6:$AY$6, 0)),0)))</f>
        <v>0</v>
      </c>
      <c r="S91" s="116" cm="1">
        <f t="array" ref="S91">IF($K91=0,0,_xlfn.IFS($K91 = "n",_xlfn.IFNA(INDEX('Inputs - Actual'!$B$8:$V$200, MATCH($A91, 'Inputs - Actual'!$A$8:$A$200, 0), MATCH(S$6, 'Inputs - Actual'!$B$6:$V$6, 0)) - INDEX('Inputs - Allowed'!$B$8:$AY$158, MATCH($A91, 'Inputs - Allowed'!$A$8:$A$158, 0), MATCH(S$6, 'Inputs - Allowed'!$B$6:$AY$6, 0)),0),$K91 = "y",_xlfn.IFNA(INDEX('Inputs - Actual'!$B$8:$V$200, MATCH($A91, 'Inputs - Actual'!$A$8:$A$200, 0), MATCH(S$6, 'Inputs - Actual'!$B$6:$V$6, 0)) -INDEX('Inputs - Allowed'!$B$8:$AY$158, MATCH($A91, 'Inputs - Allowed'!$A$8:$A$158, 0), MATCH(R$6, 'Inputs - Allowed'!$B$6:$AY$6, 0)),0)))</f>
        <v>0</v>
      </c>
      <c r="T91" s="116" cm="1">
        <f t="array" ref="T91">IF($K91=0,0,_xlfn.IFS($K91 = "n",_xlfn.IFNA(INDEX('Inputs - Actual'!$B$8:$V$200, MATCH($A91, 'Inputs - Actual'!$A$8:$A$200, 0), MATCH(T$6, 'Inputs - Actual'!$B$6:$V$6, 0)) - INDEX('Inputs - Allowed'!$B$8:$AY$158, MATCH($A91, 'Inputs - Allowed'!$A$8:$A$158, 0), MATCH(T$6, 'Inputs - Allowed'!$B$6:$AY$6, 0)),0),$K91 = "y",_xlfn.IFNA(INDEX('Inputs - Actual'!$B$8:$V$200, MATCH($A91, 'Inputs - Actual'!$A$8:$A$200, 0), MATCH(T$6, 'Inputs - Actual'!$B$6:$V$6, 0)) -INDEX('Inputs - Allowed'!$B$8:$AY$158, MATCH($A91, 'Inputs - Allowed'!$A$8:$A$158, 0), MATCH(S$6, 'Inputs - Allowed'!$B$6:$AY$6, 0)),0)))</f>
        <v>0</v>
      </c>
      <c r="U91" s="116" cm="1">
        <f t="array" ref="U91">IF($K91=0,0,_xlfn.IFS($K91 = "n",_xlfn.IFNA(INDEX('Inputs - Actual'!$B$8:$V$200, MATCH($A91, 'Inputs - Actual'!$A$8:$A$200, 0), MATCH(U$6, 'Inputs - Actual'!$B$6:$V$6, 0)) - INDEX('Inputs - Allowed'!$B$8:$AY$158, MATCH($A91, 'Inputs - Allowed'!$A$8:$A$158, 0), MATCH(U$6, 'Inputs - Allowed'!$B$6:$AY$6, 0)),0),$K91 = "y",_xlfn.IFNA(INDEX('Inputs - Actual'!$B$8:$V$200, MATCH($A91, 'Inputs - Actual'!$A$8:$A$200, 0), MATCH(U$6, 'Inputs - Actual'!$B$6:$V$6, 0)) -INDEX('Inputs - Allowed'!$B$8:$AY$158, MATCH($A91, 'Inputs - Allowed'!$A$8:$A$158, 0), MATCH(T$6, 'Inputs - Allowed'!$B$6:$AY$6, 0)),0)))</f>
        <v>0</v>
      </c>
      <c r="V91" s="116" cm="1">
        <f t="array" ref="V91">IF($K91=0,0,_xlfn.IFS($K91 = "n",_xlfn.IFNA(INDEX('Inputs - Actual'!$B$8:$V$200, MATCH($A91, 'Inputs - Actual'!$A$8:$A$200, 0), MATCH(V$6, 'Inputs - Actual'!$B$6:$V$6, 0)) - INDEX('Inputs - Allowed'!$B$8:$AY$158, MATCH($A91, 'Inputs - Allowed'!$A$8:$A$158, 0), MATCH(V$6, 'Inputs - Allowed'!$B$6:$AY$6, 0)),0),$K91 = "y",_xlfn.IFNA(INDEX('Inputs - Actual'!$B$8:$V$200, MATCH($A91, 'Inputs - Actual'!$A$8:$A$200, 0), MATCH(V$6, 'Inputs - Actual'!$B$6:$V$6, 0)) -INDEX('Inputs - Allowed'!$B$8:$AY$158, MATCH($A91, 'Inputs - Allowed'!$A$8:$A$158, 0), MATCH(U$6, 'Inputs - Allowed'!$B$6:$AY$6, 0)),0)))</f>
        <v>0</v>
      </c>
      <c r="W91" s="116" cm="1">
        <f t="array" ref="W91">IF($K91=0,0,_xlfn.IFS($K91 = "n",_xlfn.IFNA(INDEX('Inputs - Actual'!$B$8:$V$200, MATCH($A91, 'Inputs - Actual'!$A$8:$A$200, 0), MATCH(W$6, 'Inputs - Actual'!$B$6:$V$6, 0)) - INDEX('Inputs - Allowed'!$B$8:$AY$158, MATCH($A91, 'Inputs - Allowed'!$A$8:$A$158, 0), MATCH(W$6, 'Inputs - Allowed'!$B$6:$AY$6, 0)),0),$K91 = "y",_xlfn.IFNA(INDEX('Inputs - Actual'!$B$8:$V$200, MATCH($A91, 'Inputs - Actual'!$A$8:$A$200, 0), MATCH(W$6, 'Inputs - Actual'!$B$6:$V$6, 0)) -INDEX('Inputs - Allowed'!$B$8:$AY$158, MATCH($A91, 'Inputs - Allowed'!$A$8:$A$158, 0), MATCH(V$6, 'Inputs - Allowed'!$B$6:$AY$6, 0)),0)))</f>
        <v>0</v>
      </c>
      <c r="X91" s="116" cm="1">
        <f t="array" ref="X91">IF($K91=0,0,_xlfn.IFS($K91 = "n",_xlfn.IFNA(INDEX('Inputs - Actual'!$B$8:$V$200, MATCH($A91, 'Inputs - Actual'!$A$8:$A$200, 0), MATCH(X$6, 'Inputs - Actual'!$B$6:$V$6, 0)) - INDEX('Inputs - Allowed'!$B$8:$AY$158, MATCH($A91, 'Inputs - Allowed'!$A$8:$A$158, 0), MATCH(X$6, 'Inputs - Allowed'!$B$6:$AY$6, 0)),0),$K91 = "y",_xlfn.IFNA(INDEX('Inputs - Actual'!$B$8:$V$200, MATCH($A91, 'Inputs - Actual'!$A$8:$A$200, 0), MATCH(X$6, 'Inputs - Actual'!$B$6:$V$6, 0)) -INDEX('Inputs - Allowed'!$B$8:$AY$158, MATCH($A91, 'Inputs - Allowed'!$A$8:$A$158, 0), MATCH(W$6, 'Inputs - Allowed'!$B$6:$AY$6, 0)),0)))</f>
        <v>0</v>
      </c>
      <c r="Y91" s="76"/>
      <c r="Z91" s="76"/>
      <c r="AA91" s="116">
        <f t="shared" si="27"/>
        <v>0</v>
      </c>
      <c r="AB91" s="116">
        <f t="shared" si="28"/>
        <v>0</v>
      </c>
      <c r="AC91" s="116">
        <f t="shared" si="29"/>
        <v>0</v>
      </c>
      <c r="AD91" s="116">
        <f t="shared" si="30"/>
        <v>0</v>
      </c>
      <c r="AE91" s="116">
        <f t="shared" si="31"/>
        <v>0</v>
      </c>
      <c r="AF91" s="116">
        <f t="shared" si="32"/>
        <v>0</v>
      </c>
      <c r="AG91" s="116">
        <f t="shared" si="33"/>
        <v>0</v>
      </c>
      <c r="AH91" s="116">
        <f t="shared" si="34"/>
        <v>0</v>
      </c>
      <c r="AI91" s="116">
        <f t="shared" si="35"/>
        <v>0</v>
      </c>
      <c r="AJ91" s="116">
        <f t="shared" si="36"/>
        <v>0</v>
      </c>
      <c r="AK91" s="116">
        <f t="shared" si="26"/>
        <v>0</v>
      </c>
    </row>
    <row r="92" spans="1:37">
      <c r="A92" s="6"/>
      <c r="B92" s="36"/>
      <c r="C92" s="36"/>
      <c r="D92" s="36"/>
      <c r="E92" s="36">
        <f>_xlfn.IFNA(INDEX('Inputs - Allowed'!$B$8:$AY$158,MATCH($A92,'Inputs - Allowed'!$A$8:$A$158,0),MATCH('TI - Underperformance'!E$6,'Inputs - Allowed'!$B$6:$AY$6,0)),0)</f>
        <v>0</v>
      </c>
      <c r="F92" s="36">
        <f>_xlfn.IFNA(INDEX('Inputs - Allowed'!$B$8:$AY$158,MATCH($A92,'Inputs - Allowed'!$A$8:$A$158,0),MATCH('TI - Underperformance'!F$6,'Inputs - Allowed'!$B$6:$AY$6,0)),0)</f>
        <v>0</v>
      </c>
      <c r="G92" s="36">
        <f>_xlfn.IFNA(INDEX('Inputs - Allowed'!$B$8:$AY$158,MATCH($A92,'Inputs - Allowed'!$A$8:$A$158,0),MATCH('TI - Underperformance'!G$6,'Inputs - Allowed'!$B$6:$AY$6,0)),0)</f>
        <v>0</v>
      </c>
      <c r="H92" s="36">
        <f>_xlfn.IFNA(INDEX('Inputs - Allowed'!$B$8:$AY$158,MATCH($A92,'Inputs - Allowed'!$A$8:$A$158,0),MATCH('TI - Underperformance'!H$6,'Inputs - Allowed'!$B$6:$AY$6,0)),0)</f>
        <v>0</v>
      </c>
      <c r="I92" s="36">
        <f>_xlfn.IFNA(INDEX('Inputs - Allowed'!$B$8:$AY$158,MATCH($A92,'Inputs - Allowed'!$A$8:$A$158,0),MATCH('TI - Underperformance'!I$6,'Inputs - Allowed'!$B$6:$AY$6,0)),0)</f>
        <v>0</v>
      </c>
      <c r="J92" s="36">
        <f>_xlfn.IFNA(INDEX('Inputs - Allowed'!$B$8:$AY$158,MATCH($A92,'Inputs - Allowed'!$A$8:$A$158,0),MATCH('TI - Underperformance'!J$6,'Inputs - Allowed'!$B$6:$AY$6,0)),0)</f>
        <v>0</v>
      </c>
      <c r="K92" s="36">
        <f>_xlfn.IFNA(INDEX('Inputs - Allowed'!$B$8:$AY$158,MATCH($A92,'Inputs - Allowed'!$A$8:$A$158,0),MATCH('TI - Underperformance'!K$6,'Inputs - Allowed'!$B$6:$AY$6,0)),0)</f>
        <v>0</v>
      </c>
      <c r="L92" s="36">
        <f>_xlfn.IFNA(INDEX('Inputs - Allowed'!$B$8:$AY$158,MATCH($A92,'Inputs - Allowed'!$A$8:$A$158,0),MATCH('TI - Underperformance'!L$6,'Inputs - Allowed'!$B$6:$AY$6,0)),0)</f>
        <v>0</v>
      </c>
      <c r="M92" s="76"/>
      <c r="N92" s="76"/>
      <c r="O92" s="116" cm="1">
        <f t="array" ref="O92">IF($K92=0,0,_xlfn.IFS($K92 = "n",_xlfn.IFNA(INDEX('Inputs - Actual'!$B$8:$V$200, MATCH($A92, 'Inputs - Actual'!$A$8:$A$200, 0), MATCH(O$6, 'Inputs - Actual'!$B$6:$V$6, 0)) - INDEX('Inputs - Allowed'!$B$8:$AY$158, MATCH($A92, 'Inputs - Allowed'!$A$8:$A$158, 0), MATCH(O$6, 'Inputs - Allowed'!$B$6:$AY$6, 0)),0),$K92 = "y",_xlfn.IFNA(INDEX('Inputs - Actual'!$B$8:$V$200, MATCH($A92, 'Inputs - Actual'!$A$8:$A$200, 0), MATCH(O$6, 'Inputs - Actual'!$B$6:$V$6, 0)) -INDEX('Inputs - Allowed'!$B$8:$AY$158, MATCH($A92, 'Inputs - Allowed'!$A$8:$A$158, 0), MATCH(N$6, 'Inputs - Allowed'!$B$6:$AY$6, 0)),0)))</f>
        <v>0</v>
      </c>
      <c r="P92" s="116" cm="1">
        <f t="array" ref="P92">IF($K92=0,0,_xlfn.IFS($K92 = "n",_xlfn.IFNA(INDEX('Inputs - Actual'!$B$8:$V$200, MATCH($A92, 'Inputs - Actual'!$A$8:$A$200, 0), MATCH(P$6, 'Inputs - Actual'!$B$6:$V$6, 0)) - INDEX('Inputs - Allowed'!$B$8:$AY$158, MATCH($A92, 'Inputs - Allowed'!$A$8:$A$158, 0), MATCH(P$6, 'Inputs - Allowed'!$B$6:$AY$6, 0)),0),$K92 = "y",_xlfn.IFNA(INDEX('Inputs - Actual'!$B$8:$V$200, MATCH($A92, 'Inputs - Actual'!$A$8:$A$200, 0), MATCH(P$6, 'Inputs - Actual'!$B$6:$V$6, 0)) -INDEX('Inputs - Allowed'!$B$8:$AY$158, MATCH($A92, 'Inputs - Allowed'!$A$8:$A$158, 0), MATCH(O$6, 'Inputs - Allowed'!$B$6:$AY$6, 0)),0)))</f>
        <v>0</v>
      </c>
      <c r="Q92" s="116" cm="1">
        <f t="array" ref="Q92">IF($K92=0,0,_xlfn.IFS($K92 = "n",_xlfn.IFNA(INDEX('Inputs - Actual'!$B$8:$V$200, MATCH($A92, 'Inputs - Actual'!$A$8:$A$200, 0), MATCH(Q$6, 'Inputs - Actual'!$B$6:$V$6, 0)) - INDEX('Inputs - Allowed'!$B$8:$AY$158, MATCH($A92, 'Inputs - Allowed'!$A$8:$A$158, 0), MATCH(Q$6, 'Inputs - Allowed'!$B$6:$AY$6, 0)),0),$K92 = "y",_xlfn.IFNA(INDEX('Inputs - Actual'!$B$8:$V$200, MATCH($A92, 'Inputs - Actual'!$A$8:$A$200, 0), MATCH(Q$6, 'Inputs - Actual'!$B$6:$V$6, 0)) -INDEX('Inputs - Allowed'!$B$8:$AY$158, MATCH($A92, 'Inputs - Allowed'!$A$8:$A$158, 0), MATCH(P$6, 'Inputs - Allowed'!$B$6:$AY$6, 0)),0)))</f>
        <v>0</v>
      </c>
      <c r="R92" s="116" cm="1">
        <f t="array" ref="R92">IF($K92=0,0,_xlfn.IFS($K92 = "n",_xlfn.IFNA(INDEX('Inputs - Actual'!$B$8:$V$200, MATCH($A92, 'Inputs - Actual'!$A$8:$A$200, 0), MATCH(R$6, 'Inputs - Actual'!$B$6:$V$6, 0)) - INDEX('Inputs - Allowed'!$B$8:$AY$158, MATCH($A92, 'Inputs - Allowed'!$A$8:$A$158, 0), MATCH(R$6, 'Inputs - Allowed'!$B$6:$AY$6, 0)),0),$K92 = "y",_xlfn.IFNA(INDEX('Inputs - Actual'!$B$8:$V$200, MATCH($A92, 'Inputs - Actual'!$A$8:$A$200, 0), MATCH(R$6, 'Inputs - Actual'!$B$6:$V$6, 0)) -INDEX('Inputs - Allowed'!$B$8:$AY$158, MATCH($A92, 'Inputs - Allowed'!$A$8:$A$158, 0), MATCH(Q$6, 'Inputs - Allowed'!$B$6:$AY$6, 0)),0)))</f>
        <v>0</v>
      </c>
      <c r="S92" s="116" cm="1">
        <f t="array" ref="S92">IF($K92=0,0,_xlfn.IFS($K92 = "n",_xlfn.IFNA(INDEX('Inputs - Actual'!$B$8:$V$200, MATCH($A92, 'Inputs - Actual'!$A$8:$A$200, 0), MATCH(S$6, 'Inputs - Actual'!$B$6:$V$6, 0)) - INDEX('Inputs - Allowed'!$B$8:$AY$158, MATCH($A92, 'Inputs - Allowed'!$A$8:$A$158, 0), MATCH(S$6, 'Inputs - Allowed'!$B$6:$AY$6, 0)),0),$K92 = "y",_xlfn.IFNA(INDEX('Inputs - Actual'!$B$8:$V$200, MATCH($A92, 'Inputs - Actual'!$A$8:$A$200, 0), MATCH(S$6, 'Inputs - Actual'!$B$6:$V$6, 0)) -INDEX('Inputs - Allowed'!$B$8:$AY$158, MATCH($A92, 'Inputs - Allowed'!$A$8:$A$158, 0), MATCH(R$6, 'Inputs - Allowed'!$B$6:$AY$6, 0)),0)))</f>
        <v>0</v>
      </c>
      <c r="T92" s="116" cm="1">
        <f t="array" ref="T92">IF($K92=0,0,_xlfn.IFS($K92 = "n",_xlfn.IFNA(INDEX('Inputs - Actual'!$B$8:$V$200, MATCH($A92, 'Inputs - Actual'!$A$8:$A$200, 0), MATCH(T$6, 'Inputs - Actual'!$B$6:$V$6, 0)) - INDEX('Inputs - Allowed'!$B$8:$AY$158, MATCH($A92, 'Inputs - Allowed'!$A$8:$A$158, 0), MATCH(T$6, 'Inputs - Allowed'!$B$6:$AY$6, 0)),0),$K92 = "y",_xlfn.IFNA(INDEX('Inputs - Actual'!$B$8:$V$200, MATCH($A92, 'Inputs - Actual'!$A$8:$A$200, 0), MATCH(T$6, 'Inputs - Actual'!$B$6:$V$6, 0)) -INDEX('Inputs - Allowed'!$B$8:$AY$158, MATCH($A92, 'Inputs - Allowed'!$A$8:$A$158, 0), MATCH(S$6, 'Inputs - Allowed'!$B$6:$AY$6, 0)),0)))</f>
        <v>0</v>
      </c>
      <c r="U92" s="116" cm="1">
        <f t="array" ref="U92">IF($K92=0,0,_xlfn.IFS($K92 = "n",_xlfn.IFNA(INDEX('Inputs - Actual'!$B$8:$V$200, MATCH($A92, 'Inputs - Actual'!$A$8:$A$200, 0), MATCH(U$6, 'Inputs - Actual'!$B$6:$V$6, 0)) - INDEX('Inputs - Allowed'!$B$8:$AY$158, MATCH($A92, 'Inputs - Allowed'!$A$8:$A$158, 0), MATCH(U$6, 'Inputs - Allowed'!$B$6:$AY$6, 0)),0),$K92 = "y",_xlfn.IFNA(INDEX('Inputs - Actual'!$B$8:$V$200, MATCH($A92, 'Inputs - Actual'!$A$8:$A$200, 0), MATCH(U$6, 'Inputs - Actual'!$B$6:$V$6, 0)) -INDEX('Inputs - Allowed'!$B$8:$AY$158, MATCH($A92, 'Inputs - Allowed'!$A$8:$A$158, 0), MATCH(T$6, 'Inputs - Allowed'!$B$6:$AY$6, 0)),0)))</f>
        <v>0</v>
      </c>
      <c r="V92" s="116" cm="1">
        <f t="array" ref="V92">IF($K92=0,0,_xlfn.IFS($K92 = "n",_xlfn.IFNA(INDEX('Inputs - Actual'!$B$8:$V$200, MATCH($A92, 'Inputs - Actual'!$A$8:$A$200, 0), MATCH(V$6, 'Inputs - Actual'!$B$6:$V$6, 0)) - INDEX('Inputs - Allowed'!$B$8:$AY$158, MATCH($A92, 'Inputs - Allowed'!$A$8:$A$158, 0), MATCH(V$6, 'Inputs - Allowed'!$B$6:$AY$6, 0)),0),$K92 = "y",_xlfn.IFNA(INDEX('Inputs - Actual'!$B$8:$V$200, MATCH($A92, 'Inputs - Actual'!$A$8:$A$200, 0), MATCH(V$6, 'Inputs - Actual'!$B$6:$V$6, 0)) -INDEX('Inputs - Allowed'!$B$8:$AY$158, MATCH($A92, 'Inputs - Allowed'!$A$8:$A$158, 0), MATCH(U$6, 'Inputs - Allowed'!$B$6:$AY$6, 0)),0)))</f>
        <v>0</v>
      </c>
      <c r="W92" s="116" cm="1">
        <f t="array" ref="W92">IF($K92=0,0,_xlfn.IFS($K92 = "n",_xlfn.IFNA(INDEX('Inputs - Actual'!$B$8:$V$200, MATCH($A92, 'Inputs - Actual'!$A$8:$A$200, 0), MATCH(W$6, 'Inputs - Actual'!$B$6:$V$6, 0)) - INDEX('Inputs - Allowed'!$B$8:$AY$158, MATCH($A92, 'Inputs - Allowed'!$A$8:$A$158, 0), MATCH(W$6, 'Inputs - Allowed'!$B$6:$AY$6, 0)),0),$K92 = "y",_xlfn.IFNA(INDEX('Inputs - Actual'!$B$8:$V$200, MATCH($A92, 'Inputs - Actual'!$A$8:$A$200, 0), MATCH(W$6, 'Inputs - Actual'!$B$6:$V$6, 0)) -INDEX('Inputs - Allowed'!$B$8:$AY$158, MATCH($A92, 'Inputs - Allowed'!$A$8:$A$158, 0), MATCH(V$6, 'Inputs - Allowed'!$B$6:$AY$6, 0)),0)))</f>
        <v>0</v>
      </c>
      <c r="X92" s="116" cm="1">
        <f t="array" ref="X92">IF($K92=0,0,_xlfn.IFS($K92 = "n",_xlfn.IFNA(INDEX('Inputs - Actual'!$B$8:$V$200, MATCH($A92, 'Inputs - Actual'!$A$8:$A$200, 0), MATCH(X$6, 'Inputs - Actual'!$B$6:$V$6, 0)) - INDEX('Inputs - Allowed'!$B$8:$AY$158, MATCH($A92, 'Inputs - Allowed'!$A$8:$A$158, 0), MATCH(X$6, 'Inputs - Allowed'!$B$6:$AY$6, 0)),0),$K92 = "y",_xlfn.IFNA(INDEX('Inputs - Actual'!$B$8:$V$200, MATCH($A92, 'Inputs - Actual'!$A$8:$A$200, 0), MATCH(X$6, 'Inputs - Actual'!$B$6:$V$6, 0)) -INDEX('Inputs - Allowed'!$B$8:$AY$158, MATCH($A92, 'Inputs - Allowed'!$A$8:$A$158, 0), MATCH(W$6, 'Inputs - Allowed'!$B$6:$AY$6, 0)),0)))</f>
        <v>0</v>
      </c>
      <c r="Y92" s="76"/>
      <c r="Z92" s="76"/>
      <c r="AA92" s="116">
        <f t="shared" si="27"/>
        <v>0</v>
      </c>
      <c r="AB92" s="116">
        <f t="shared" si="28"/>
        <v>0</v>
      </c>
      <c r="AC92" s="116">
        <f t="shared" si="29"/>
        <v>0</v>
      </c>
      <c r="AD92" s="116">
        <f t="shared" si="30"/>
        <v>0</v>
      </c>
      <c r="AE92" s="116">
        <f t="shared" si="31"/>
        <v>0</v>
      </c>
      <c r="AF92" s="116">
        <f t="shared" si="32"/>
        <v>0</v>
      </c>
      <c r="AG92" s="116">
        <f t="shared" si="33"/>
        <v>0</v>
      </c>
      <c r="AH92" s="116">
        <f t="shared" si="34"/>
        <v>0</v>
      </c>
      <c r="AI92" s="116">
        <f t="shared" si="35"/>
        <v>0</v>
      </c>
      <c r="AJ92" s="116">
        <f t="shared" si="36"/>
        <v>0</v>
      </c>
      <c r="AK92" s="116">
        <f t="shared" si="26"/>
        <v>0</v>
      </c>
    </row>
    <row r="93" spans="1:37">
      <c r="A93" s="6"/>
      <c r="B93" s="36"/>
      <c r="C93" s="36"/>
      <c r="D93" s="36"/>
      <c r="E93" s="36">
        <f>_xlfn.IFNA(INDEX('Inputs - Allowed'!$B$8:$AY$158,MATCH($A93,'Inputs - Allowed'!$A$8:$A$158,0),MATCH('TI - Underperformance'!E$6,'Inputs - Allowed'!$B$6:$AY$6,0)),0)</f>
        <v>0</v>
      </c>
      <c r="F93" s="36">
        <f>_xlfn.IFNA(INDEX('Inputs - Allowed'!$B$8:$AY$158,MATCH($A93,'Inputs - Allowed'!$A$8:$A$158,0),MATCH('TI - Underperformance'!F$6,'Inputs - Allowed'!$B$6:$AY$6,0)),0)</f>
        <v>0</v>
      </c>
      <c r="G93" s="36">
        <f>_xlfn.IFNA(INDEX('Inputs - Allowed'!$B$8:$AY$158,MATCH($A93,'Inputs - Allowed'!$A$8:$A$158,0),MATCH('TI - Underperformance'!G$6,'Inputs - Allowed'!$B$6:$AY$6,0)),0)</f>
        <v>0</v>
      </c>
      <c r="H93" s="36">
        <f>_xlfn.IFNA(INDEX('Inputs - Allowed'!$B$8:$AY$158,MATCH($A93,'Inputs - Allowed'!$A$8:$A$158,0),MATCH('TI - Underperformance'!H$6,'Inputs - Allowed'!$B$6:$AY$6,0)),0)</f>
        <v>0</v>
      </c>
      <c r="I93" s="36">
        <f>_xlfn.IFNA(INDEX('Inputs - Allowed'!$B$8:$AY$158,MATCH($A93,'Inputs - Allowed'!$A$8:$A$158,0),MATCH('TI - Underperformance'!I$6,'Inputs - Allowed'!$B$6:$AY$6,0)),0)</f>
        <v>0</v>
      </c>
      <c r="J93" s="36">
        <f>_xlfn.IFNA(INDEX('Inputs - Allowed'!$B$8:$AY$158,MATCH($A93,'Inputs - Allowed'!$A$8:$A$158,0),MATCH('TI - Underperformance'!J$6,'Inputs - Allowed'!$B$6:$AY$6,0)),0)</f>
        <v>0</v>
      </c>
      <c r="K93" s="36">
        <f>_xlfn.IFNA(INDEX('Inputs - Allowed'!$B$8:$AY$158,MATCH($A93,'Inputs - Allowed'!$A$8:$A$158,0),MATCH('TI - Underperformance'!K$6,'Inputs - Allowed'!$B$6:$AY$6,0)),0)</f>
        <v>0</v>
      </c>
      <c r="L93" s="36">
        <f>_xlfn.IFNA(INDEX('Inputs - Allowed'!$B$8:$AY$158,MATCH($A93,'Inputs - Allowed'!$A$8:$A$158,0),MATCH('TI - Underperformance'!L$6,'Inputs - Allowed'!$B$6:$AY$6,0)),0)</f>
        <v>0</v>
      </c>
      <c r="M93" s="76"/>
      <c r="N93" s="76"/>
      <c r="O93" s="116" cm="1">
        <f t="array" ref="O93">IF($K93=0,0,_xlfn.IFS($K93 = "n",_xlfn.IFNA(INDEX('Inputs - Actual'!$B$8:$V$200, MATCH($A93, 'Inputs - Actual'!$A$8:$A$200, 0), MATCH(O$6, 'Inputs - Actual'!$B$6:$V$6, 0)) - INDEX('Inputs - Allowed'!$B$8:$AY$158, MATCH($A93, 'Inputs - Allowed'!$A$8:$A$158, 0), MATCH(O$6, 'Inputs - Allowed'!$B$6:$AY$6, 0)),0),$K93 = "y",_xlfn.IFNA(INDEX('Inputs - Actual'!$B$8:$V$200, MATCH($A93, 'Inputs - Actual'!$A$8:$A$200, 0), MATCH(O$6, 'Inputs - Actual'!$B$6:$V$6, 0)) -INDEX('Inputs - Allowed'!$B$8:$AY$158, MATCH($A93, 'Inputs - Allowed'!$A$8:$A$158, 0), MATCH(N$6, 'Inputs - Allowed'!$B$6:$AY$6, 0)),0)))</f>
        <v>0</v>
      </c>
      <c r="P93" s="116" cm="1">
        <f t="array" ref="P93">IF($K93=0,0,_xlfn.IFS($K93 = "n",_xlfn.IFNA(INDEX('Inputs - Actual'!$B$8:$V$200, MATCH($A93, 'Inputs - Actual'!$A$8:$A$200, 0), MATCH(P$6, 'Inputs - Actual'!$B$6:$V$6, 0)) - INDEX('Inputs - Allowed'!$B$8:$AY$158, MATCH($A93, 'Inputs - Allowed'!$A$8:$A$158, 0), MATCH(P$6, 'Inputs - Allowed'!$B$6:$AY$6, 0)),0),$K93 = "y",_xlfn.IFNA(INDEX('Inputs - Actual'!$B$8:$V$200, MATCH($A93, 'Inputs - Actual'!$A$8:$A$200, 0), MATCH(P$6, 'Inputs - Actual'!$B$6:$V$6, 0)) -INDEX('Inputs - Allowed'!$B$8:$AY$158, MATCH($A93, 'Inputs - Allowed'!$A$8:$A$158, 0), MATCH(O$6, 'Inputs - Allowed'!$B$6:$AY$6, 0)),0)))</f>
        <v>0</v>
      </c>
      <c r="Q93" s="116" cm="1">
        <f t="array" ref="Q93">IF($K93=0,0,_xlfn.IFS($K93 = "n",_xlfn.IFNA(INDEX('Inputs - Actual'!$B$8:$V$200, MATCH($A93, 'Inputs - Actual'!$A$8:$A$200, 0), MATCH(Q$6, 'Inputs - Actual'!$B$6:$V$6, 0)) - INDEX('Inputs - Allowed'!$B$8:$AY$158, MATCH($A93, 'Inputs - Allowed'!$A$8:$A$158, 0), MATCH(Q$6, 'Inputs - Allowed'!$B$6:$AY$6, 0)),0),$K93 = "y",_xlfn.IFNA(INDEX('Inputs - Actual'!$B$8:$V$200, MATCH($A93, 'Inputs - Actual'!$A$8:$A$200, 0), MATCH(Q$6, 'Inputs - Actual'!$B$6:$V$6, 0)) -INDEX('Inputs - Allowed'!$B$8:$AY$158, MATCH($A93, 'Inputs - Allowed'!$A$8:$A$158, 0), MATCH(P$6, 'Inputs - Allowed'!$B$6:$AY$6, 0)),0)))</f>
        <v>0</v>
      </c>
      <c r="R93" s="116" cm="1">
        <f t="array" ref="R93">IF($K93=0,0,_xlfn.IFS($K93 = "n",_xlfn.IFNA(INDEX('Inputs - Actual'!$B$8:$V$200, MATCH($A93, 'Inputs - Actual'!$A$8:$A$200, 0), MATCH(R$6, 'Inputs - Actual'!$B$6:$V$6, 0)) - INDEX('Inputs - Allowed'!$B$8:$AY$158, MATCH($A93, 'Inputs - Allowed'!$A$8:$A$158, 0), MATCH(R$6, 'Inputs - Allowed'!$B$6:$AY$6, 0)),0),$K93 = "y",_xlfn.IFNA(INDEX('Inputs - Actual'!$B$8:$V$200, MATCH($A93, 'Inputs - Actual'!$A$8:$A$200, 0), MATCH(R$6, 'Inputs - Actual'!$B$6:$V$6, 0)) -INDEX('Inputs - Allowed'!$B$8:$AY$158, MATCH($A93, 'Inputs - Allowed'!$A$8:$A$158, 0), MATCH(Q$6, 'Inputs - Allowed'!$B$6:$AY$6, 0)),0)))</f>
        <v>0</v>
      </c>
      <c r="S93" s="116" cm="1">
        <f t="array" ref="S93">IF($K93=0,0,_xlfn.IFS($K93 = "n",_xlfn.IFNA(INDEX('Inputs - Actual'!$B$8:$V$200, MATCH($A93, 'Inputs - Actual'!$A$8:$A$200, 0), MATCH(S$6, 'Inputs - Actual'!$B$6:$V$6, 0)) - INDEX('Inputs - Allowed'!$B$8:$AY$158, MATCH($A93, 'Inputs - Allowed'!$A$8:$A$158, 0), MATCH(S$6, 'Inputs - Allowed'!$B$6:$AY$6, 0)),0),$K93 = "y",_xlfn.IFNA(INDEX('Inputs - Actual'!$B$8:$V$200, MATCH($A93, 'Inputs - Actual'!$A$8:$A$200, 0), MATCH(S$6, 'Inputs - Actual'!$B$6:$V$6, 0)) -INDEX('Inputs - Allowed'!$B$8:$AY$158, MATCH($A93, 'Inputs - Allowed'!$A$8:$A$158, 0), MATCH(R$6, 'Inputs - Allowed'!$B$6:$AY$6, 0)),0)))</f>
        <v>0</v>
      </c>
      <c r="T93" s="116" cm="1">
        <f t="array" ref="T93">IF($K93=0,0,_xlfn.IFS($K93 = "n",_xlfn.IFNA(INDEX('Inputs - Actual'!$B$8:$V$200, MATCH($A93, 'Inputs - Actual'!$A$8:$A$200, 0), MATCH(T$6, 'Inputs - Actual'!$B$6:$V$6, 0)) - INDEX('Inputs - Allowed'!$B$8:$AY$158, MATCH($A93, 'Inputs - Allowed'!$A$8:$A$158, 0), MATCH(T$6, 'Inputs - Allowed'!$B$6:$AY$6, 0)),0),$K93 = "y",_xlfn.IFNA(INDEX('Inputs - Actual'!$B$8:$V$200, MATCH($A93, 'Inputs - Actual'!$A$8:$A$200, 0), MATCH(T$6, 'Inputs - Actual'!$B$6:$V$6, 0)) -INDEX('Inputs - Allowed'!$B$8:$AY$158, MATCH($A93, 'Inputs - Allowed'!$A$8:$A$158, 0), MATCH(S$6, 'Inputs - Allowed'!$B$6:$AY$6, 0)),0)))</f>
        <v>0</v>
      </c>
      <c r="U93" s="116" cm="1">
        <f t="array" ref="U93">IF($K93=0,0,_xlfn.IFS($K93 = "n",_xlfn.IFNA(INDEX('Inputs - Actual'!$B$8:$V$200, MATCH($A93, 'Inputs - Actual'!$A$8:$A$200, 0), MATCH(U$6, 'Inputs - Actual'!$B$6:$V$6, 0)) - INDEX('Inputs - Allowed'!$B$8:$AY$158, MATCH($A93, 'Inputs - Allowed'!$A$8:$A$158, 0), MATCH(U$6, 'Inputs - Allowed'!$B$6:$AY$6, 0)),0),$K93 = "y",_xlfn.IFNA(INDEX('Inputs - Actual'!$B$8:$V$200, MATCH($A93, 'Inputs - Actual'!$A$8:$A$200, 0), MATCH(U$6, 'Inputs - Actual'!$B$6:$V$6, 0)) -INDEX('Inputs - Allowed'!$B$8:$AY$158, MATCH($A93, 'Inputs - Allowed'!$A$8:$A$158, 0), MATCH(T$6, 'Inputs - Allowed'!$B$6:$AY$6, 0)),0)))</f>
        <v>0</v>
      </c>
      <c r="V93" s="116" cm="1">
        <f t="array" ref="V93">IF($K93=0,0,_xlfn.IFS($K93 = "n",_xlfn.IFNA(INDEX('Inputs - Actual'!$B$8:$V$200, MATCH($A93, 'Inputs - Actual'!$A$8:$A$200, 0), MATCH(V$6, 'Inputs - Actual'!$B$6:$V$6, 0)) - INDEX('Inputs - Allowed'!$B$8:$AY$158, MATCH($A93, 'Inputs - Allowed'!$A$8:$A$158, 0), MATCH(V$6, 'Inputs - Allowed'!$B$6:$AY$6, 0)),0),$K93 = "y",_xlfn.IFNA(INDEX('Inputs - Actual'!$B$8:$V$200, MATCH($A93, 'Inputs - Actual'!$A$8:$A$200, 0), MATCH(V$6, 'Inputs - Actual'!$B$6:$V$6, 0)) -INDEX('Inputs - Allowed'!$B$8:$AY$158, MATCH($A93, 'Inputs - Allowed'!$A$8:$A$158, 0), MATCH(U$6, 'Inputs - Allowed'!$B$6:$AY$6, 0)),0)))</f>
        <v>0</v>
      </c>
      <c r="W93" s="116" cm="1">
        <f t="array" ref="W93">IF($K93=0,0,_xlfn.IFS($K93 = "n",_xlfn.IFNA(INDEX('Inputs - Actual'!$B$8:$V$200, MATCH($A93, 'Inputs - Actual'!$A$8:$A$200, 0), MATCH(W$6, 'Inputs - Actual'!$B$6:$V$6, 0)) - INDEX('Inputs - Allowed'!$B$8:$AY$158, MATCH($A93, 'Inputs - Allowed'!$A$8:$A$158, 0), MATCH(W$6, 'Inputs - Allowed'!$B$6:$AY$6, 0)),0),$K93 = "y",_xlfn.IFNA(INDEX('Inputs - Actual'!$B$8:$V$200, MATCH($A93, 'Inputs - Actual'!$A$8:$A$200, 0), MATCH(W$6, 'Inputs - Actual'!$B$6:$V$6, 0)) -INDEX('Inputs - Allowed'!$B$8:$AY$158, MATCH($A93, 'Inputs - Allowed'!$A$8:$A$158, 0), MATCH(V$6, 'Inputs - Allowed'!$B$6:$AY$6, 0)),0)))</f>
        <v>0</v>
      </c>
      <c r="X93" s="116" cm="1">
        <f t="array" ref="X93">IF($K93=0,0,_xlfn.IFS($K93 = "n",_xlfn.IFNA(INDEX('Inputs - Actual'!$B$8:$V$200, MATCH($A93, 'Inputs - Actual'!$A$8:$A$200, 0), MATCH(X$6, 'Inputs - Actual'!$B$6:$V$6, 0)) - INDEX('Inputs - Allowed'!$B$8:$AY$158, MATCH($A93, 'Inputs - Allowed'!$A$8:$A$158, 0), MATCH(X$6, 'Inputs - Allowed'!$B$6:$AY$6, 0)),0),$K93 = "y",_xlfn.IFNA(INDEX('Inputs - Actual'!$B$8:$V$200, MATCH($A93, 'Inputs - Actual'!$A$8:$A$200, 0), MATCH(X$6, 'Inputs - Actual'!$B$6:$V$6, 0)) -INDEX('Inputs - Allowed'!$B$8:$AY$158, MATCH($A93, 'Inputs - Allowed'!$A$8:$A$158, 0), MATCH(W$6, 'Inputs - Allowed'!$B$6:$AY$6, 0)),0)))</f>
        <v>0</v>
      </c>
      <c r="Y93" s="76"/>
      <c r="Z93" s="76"/>
      <c r="AA93" s="116">
        <f t="shared" si="27"/>
        <v>0</v>
      </c>
      <c r="AB93" s="116">
        <f t="shared" si="28"/>
        <v>0</v>
      </c>
      <c r="AC93" s="116">
        <f t="shared" si="29"/>
        <v>0</v>
      </c>
      <c r="AD93" s="116">
        <f t="shared" si="30"/>
        <v>0</v>
      </c>
      <c r="AE93" s="116">
        <f t="shared" si="31"/>
        <v>0</v>
      </c>
      <c r="AF93" s="116">
        <f t="shared" si="32"/>
        <v>0</v>
      </c>
      <c r="AG93" s="116">
        <f t="shared" si="33"/>
        <v>0</v>
      </c>
      <c r="AH93" s="116">
        <f t="shared" si="34"/>
        <v>0</v>
      </c>
      <c r="AI93" s="116">
        <f t="shared" si="35"/>
        <v>0</v>
      </c>
      <c r="AJ93" s="116">
        <f t="shared" si="36"/>
        <v>0</v>
      </c>
      <c r="AK93" s="116">
        <f t="shared" si="26"/>
        <v>0</v>
      </c>
    </row>
    <row r="94" spans="1:37">
      <c r="A94" s="6"/>
      <c r="B94" s="36"/>
      <c r="C94" s="36"/>
      <c r="D94" s="36"/>
      <c r="E94" s="36">
        <f>_xlfn.IFNA(INDEX('Inputs - Allowed'!$B$8:$AY$158,MATCH($A94,'Inputs - Allowed'!$A$8:$A$158,0),MATCH('TI - Underperformance'!E$6,'Inputs - Allowed'!$B$6:$AY$6,0)),0)</f>
        <v>0</v>
      </c>
      <c r="F94" s="36">
        <f>_xlfn.IFNA(INDEX('Inputs - Allowed'!$B$8:$AY$158,MATCH($A94,'Inputs - Allowed'!$A$8:$A$158,0),MATCH('TI - Underperformance'!F$6,'Inputs - Allowed'!$B$6:$AY$6,0)),0)</f>
        <v>0</v>
      </c>
      <c r="G94" s="36">
        <f>_xlfn.IFNA(INDEX('Inputs - Allowed'!$B$8:$AY$158,MATCH($A94,'Inputs - Allowed'!$A$8:$A$158,0),MATCH('TI - Underperformance'!G$6,'Inputs - Allowed'!$B$6:$AY$6,0)),0)</f>
        <v>0</v>
      </c>
      <c r="H94" s="36">
        <f>_xlfn.IFNA(INDEX('Inputs - Allowed'!$B$8:$AY$158,MATCH($A94,'Inputs - Allowed'!$A$8:$A$158,0),MATCH('TI - Underperformance'!H$6,'Inputs - Allowed'!$B$6:$AY$6,0)),0)</f>
        <v>0</v>
      </c>
      <c r="I94" s="36">
        <f>_xlfn.IFNA(INDEX('Inputs - Allowed'!$B$8:$AY$158,MATCH($A94,'Inputs - Allowed'!$A$8:$A$158,0),MATCH('TI - Underperformance'!I$6,'Inputs - Allowed'!$B$6:$AY$6,0)),0)</f>
        <v>0</v>
      </c>
      <c r="J94" s="36">
        <f>_xlfn.IFNA(INDEX('Inputs - Allowed'!$B$8:$AY$158,MATCH($A94,'Inputs - Allowed'!$A$8:$A$158,0),MATCH('TI - Underperformance'!J$6,'Inputs - Allowed'!$B$6:$AY$6,0)),0)</f>
        <v>0</v>
      </c>
      <c r="K94" s="36">
        <f>_xlfn.IFNA(INDEX('Inputs - Allowed'!$B$8:$AY$158,MATCH($A94,'Inputs - Allowed'!$A$8:$A$158,0),MATCH('TI - Underperformance'!K$6,'Inputs - Allowed'!$B$6:$AY$6,0)),0)</f>
        <v>0</v>
      </c>
      <c r="L94" s="36">
        <f>_xlfn.IFNA(INDEX('Inputs - Allowed'!$B$8:$AY$158,MATCH($A94,'Inputs - Allowed'!$A$8:$A$158,0),MATCH('TI - Underperformance'!L$6,'Inputs - Allowed'!$B$6:$AY$6,0)),0)</f>
        <v>0</v>
      </c>
      <c r="M94" s="76"/>
      <c r="N94" s="76"/>
      <c r="O94" s="116" cm="1">
        <f t="array" ref="O94">IF($K94=0,0,_xlfn.IFS($K94 = "n",_xlfn.IFNA(INDEX('Inputs - Actual'!$B$8:$V$200, MATCH($A94, 'Inputs - Actual'!$A$8:$A$200, 0), MATCH(O$6, 'Inputs - Actual'!$B$6:$V$6, 0)) - INDEX('Inputs - Allowed'!$B$8:$AY$158, MATCH($A94, 'Inputs - Allowed'!$A$8:$A$158, 0), MATCH(O$6, 'Inputs - Allowed'!$B$6:$AY$6, 0)),0),$K94 = "y",_xlfn.IFNA(INDEX('Inputs - Actual'!$B$8:$V$200, MATCH($A94, 'Inputs - Actual'!$A$8:$A$200, 0), MATCH(O$6, 'Inputs - Actual'!$B$6:$V$6, 0)) -INDEX('Inputs - Allowed'!$B$8:$AY$158, MATCH($A94, 'Inputs - Allowed'!$A$8:$A$158, 0), MATCH(N$6, 'Inputs - Allowed'!$B$6:$AY$6, 0)),0)))</f>
        <v>0</v>
      </c>
      <c r="P94" s="116" cm="1">
        <f t="array" ref="P94">IF($K94=0,0,_xlfn.IFS($K94 = "n",_xlfn.IFNA(INDEX('Inputs - Actual'!$B$8:$V$200, MATCH($A94, 'Inputs - Actual'!$A$8:$A$200, 0), MATCH(P$6, 'Inputs - Actual'!$B$6:$V$6, 0)) - INDEX('Inputs - Allowed'!$B$8:$AY$158, MATCH($A94, 'Inputs - Allowed'!$A$8:$A$158, 0), MATCH(P$6, 'Inputs - Allowed'!$B$6:$AY$6, 0)),0),$K94 = "y",_xlfn.IFNA(INDEX('Inputs - Actual'!$B$8:$V$200, MATCH($A94, 'Inputs - Actual'!$A$8:$A$200, 0), MATCH(P$6, 'Inputs - Actual'!$B$6:$V$6, 0)) -INDEX('Inputs - Allowed'!$B$8:$AY$158, MATCH($A94, 'Inputs - Allowed'!$A$8:$A$158, 0), MATCH(O$6, 'Inputs - Allowed'!$B$6:$AY$6, 0)),0)))</f>
        <v>0</v>
      </c>
      <c r="Q94" s="116" cm="1">
        <f t="array" ref="Q94">IF($K94=0,0,_xlfn.IFS($K94 = "n",_xlfn.IFNA(INDEX('Inputs - Actual'!$B$8:$V$200, MATCH($A94, 'Inputs - Actual'!$A$8:$A$200, 0), MATCH(Q$6, 'Inputs - Actual'!$B$6:$V$6, 0)) - INDEX('Inputs - Allowed'!$B$8:$AY$158, MATCH($A94, 'Inputs - Allowed'!$A$8:$A$158, 0), MATCH(Q$6, 'Inputs - Allowed'!$B$6:$AY$6, 0)),0),$K94 = "y",_xlfn.IFNA(INDEX('Inputs - Actual'!$B$8:$V$200, MATCH($A94, 'Inputs - Actual'!$A$8:$A$200, 0), MATCH(Q$6, 'Inputs - Actual'!$B$6:$V$6, 0)) -INDEX('Inputs - Allowed'!$B$8:$AY$158, MATCH($A94, 'Inputs - Allowed'!$A$8:$A$158, 0), MATCH(P$6, 'Inputs - Allowed'!$B$6:$AY$6, 0)),0)))</f>
        <v>0</v>
      </c>
      <c r="R94" s="116" cm="1">
        <f t="array" ref="R94">IF($K94=0,0,_xlfn.IFS($K94 = "n",_xlfn.IFNA(INDEX('Inputs - Actual'!$B$8:$V$200, MATCH($A94, 'Inputs - Actual'!$A$8:$A$200, 0), MATCH(R$6, 'Inputs - Actual'!$B$6:$V$6, 0)) - INDEX('Inputs - Allowed'!$B$8:$AY$158, MATCH($A94, 'Inputs - Allowed'!$A$8:$A$158, 0), MATCH(R$6, 'Inputs - Allowed'!$B$6:$AY$6, 0)),0),$K94 = "y",_xlfn.IFNA(INDEX('Inputs - Actual'!$B$8:$V$200, MATCH($A94, 'Inputs - Actual'!$A$8:$A$200, 0), MATCH(R$6, 'Inputs - Actual'!$B$6:$V$6, 0)) -INDEX('Inputs - Allowed'!$B$8:$AY$158, MATCH($A94, 'Inputs - Allowed'!$A$8:$A$158, 0), MATCH(Q$6, 'Inputs - Allowed'!$B$6:$AY$6, 0)),0)))</f>
        <v>0</v>
      </c>
      <c r="S94" s="116" cm="1">
        <f t="array" ref="S94">IF($K94=0,0,_xlfn.IFS($K94 = "n",_xlfn.IFNA(INDEX('Inputs - Actual'!$B$8:$V$200, MATCH($A94, 'Inputs - Actual'!$A$8:$A$200, 0), MATCH(S$6, 'Inputs - Actual'!$B$6:$V$6, 0)) - INDEX('Inputs - Allowed'!$B$8:$AY$158, MATCH($A94, 'Inputs - Allowed'!$A$8:$A$158, 0), MATCH(S$6, 'Inputs - Allowed'!$B$6:$AY$6, 0)),0),$K94 = "y",_xlfn.IFNA(INDEX('Inputs - Actual'!$B$8:$V$200, MATCH($A94, 'Inputs - Actual'!$A$8:$A$200, 0), MATCH(S$6, 'Inputs - Actual'!$B$6:$V$6, 0)) -INDEX('Inputs - Allowed'!$B$8:$AY$158, MATCH($A94, 'Inputs - Allowed'!$A$8:$A$158, 0), MATCH(R$6, 'Inputs - Allowed'!$B$6:$AY$6, 0)),0)))</f>
        <v>0</v>
      </c>
      <c r="T94" s="116" cm="1">
        <f t="array" ref="T94">IF($K94=0,0,_xlfn.IFS($K94 = "n",_xlfn.IFNA(INDEX('Inputs - Actual'!$B$8:$V$200, MATCH($A94, 'Inputs - Actual'!$A$8:$A$200, 0), MATCH(T$6, 'Inputs - Actual'!$B$6:$V$6, 0)) - INDEX('Inputs - Allowed'!$B$8:$AY$158, MATCH($A94, 'Inputs - Allowed'!$A$8:$A$158, 0), MATCH(T$6, 'Inputs - Allowed'!$B$6:$AY$6, 0)),0),$K94 = "y",_xlfn.IFNA(INDEX('Inputs - Actual'!$B$8:$V$200, MATCH($A94, 'Inputs - Actual'!$A$8:$A$200, 0), MATCH(T$6, 'Inputs - Actual'!$B$6:$V$6, 0)) -INDEX('Inputs - Allowed'!$B$8:$AY$158, MATCH($A94, 'Inputs - Allowed'!$A$8:$A$158, 0), MATCH(S$6, 'Inputs - Allowed'!$B$6:$AY$6, 0)),0)))</f>
        <v>0</v>
      </c>
      <c r="U94" s="116" cm="1">
        <f t="array" ref="U94">IF($K94=0,0,_xlfn.IFS($K94 = "n",_xlfn.IFNA(INDEX('Inputs - Actual'!$B$8:$V$200, MATCH($A94, 'Inputs - Actual'!$A$8:$A$200, 0), MATCH(U$6, 'Inputs - Actual'!$B$6:$V$6, 0)) - INDEX('Inputs - Allowed'!$B$8:$AY$158, MATCH($A94, 'Inputs - Allowed'!$A$8:$A$158, 0), MATCH(U$6, 'Inputs - Allowed'!$B$6:$AY$6, 0)),0),$K94 = "y",_xlfn.IFNA(INDEX('Inputs - Actual'!$B$8:$V$200, MATCH($A94, 'Inputs - Actual'!$A$8:$A$200, 0), MATCH(U$6, 'Inputs - Actual'!$B$6:$V$6, 0)) -INDEX('Inputs - Allowed'!$B$8:$AY$158, MATCH($A94, 'Inputs - Allowed'!$A$8:$A$158, 0), MATCH(T$6, 'Inputs - Allowed'!$B$6:$AY$6, 0)),0)))</f>
        <v>0</v>
      </c>
      <c r="V94" s="116" cm="1">
        <f t="array" ref="V94">IF($K94=0,0,_xlfn.IFS($K94 = "n",_xlfn.IFNA(INDEX('Inputs - Actual'!$B$8:$V$200, MATCH($A94, 'Inputs - Actual'!$A$8:$A$200, 0), MATCH(V$6, 'Inputs - Actual'!$B$6:$V$6, 0)) - INDEX('Inputs - Allowed'!$B$8:$AY$158, MATCH($A94, 'Inputs - Allowed'!$A$8:$A$158, 0), MATCH(V$6, 'Inputs - Allowed'!$B$6:$AY$6, 0)),0),$K94 = "y",_xlfn.IFNA(INDEX('Inputs - Actual'!$B$8:$V$200, MATCH($A94, 'Inputs - Actual'!$A$8:$A$200, 0), MATCH(V$6, 'Inputs - Actual'!$B$6:$V$6, 0)) -INDEX('Inputs - Allowed'!$B$8:$AY$158, MATCH($A94, 'Inputs - Allowed'!$A$8:$A$158, 0), MATCH(U$6, 'Inputs - Allowed'!$B$6:$AY$6, 0)),0)))</f>
        <v>0</v>
      </c>
      <c r="W94" s="116" cm="1">
        <f t="array" ref="W94">IF($K94=0,0,_xlfn.IFS($K94 = "n",_xlfn.IFNA(INDEX('Inputs - Actual'!$B$8:$V$200, MATCH($A94, 'Inputs - Actual'!$A$8:$A$200, 0), MATCH(W$6, 'Inputs - Actual'!$B$6:$V$6, 0)) - INDEX('Inputs - Allowed'!$B$8:$AY$158, MATCH($A94, 'Inputs - Allowed'!$A$8:$A$158, 0), MATCH(W$6, 'Inputs - Allowed'!$B$6:$AY$6, 0)),0),$K94 = "y",_xlfn.IFNA(INDEX('Inputs - Actual'!$B$8:$V$200, MATCH($A94, 'Inputs - Actual'!$A$8:$A$200, 0), MATCH(W$6, 'Inputs - Actual'!$B$6:$V$6, 0)) -INDEX('Inputs - Allowed'!$B$8:$AY$158, MATCH($A94, 'Inputs - Allowed'!$A$8:$A$158, 0), MATCH(V$6, 'Inputs - Allowed'!$B$6:$AY$6, 0)),0)))</f>
        <v>0</v>
      </c>
      <c r="X94" s="116" cm="1">
        <f t="array" ref="X94">IF($K94=0,0,_xlfn.IFS($K94 = "n",_xlfn.IFNA(INDEX('Inputs - Actual'!$B$8:$V$200, MATCH($A94, 'Inputs - Actual'!$A$8:$A$200, 0), MATCH(X$6, 'Inputs - Actual'!$B$6:$V$6, 0)) - INDEX('Inputs - Allowed'!$B$8:$AY$158, MATCH($A94, 'Inputs - Allowed'!$A$8:$A$158, 0), MATCH(X$6, 'Inputs - Allowed'!$B$6:$AY$6, 0)),0),$K94 = "y",_xlfn.IFNA(INDEX('Inputs - Actual'!$B$8:$V$200, MATCH($A94, 'Inputs - Actual'!$A$8:$A$200, 0), MATCH(X$6, 'Inputs - Actual'!$B$6:$V$6, 0)) -INDEX('Inputs - Allowed'!$B$8:$AY$158, MATCH($A94, 'Inputs - Allowed'!$A$8:$A$158, 0), MATCH(W$6, 'Inputs - Allowed'!$B$6:$AY$6, 0)),0)))</f>
        <v>0</v>
      </c>
      <c r="Y94" s="76"/>
      <c r="Z94" s="76"/>
      <c r="AA94" s="116">
        <f t="shared" si="27"/>
        <v>0</v>
      </c>
      <c r="AB94" s="116">
        <f t="shared" si="28"/>
        <v>0</v>
      </c>
      <c r="AC94" s="116">
        <f t="shared" si="29"/>
        <v>0</v>
      </c>
      <c r="AD94" s="116">
        <f t="shared" si="30"/>
        <v>0</v>
      </c>
      <c r="AE94" s="116">
        <f t="shared" si="31"/>
        <v>0</v>
      </c>
      <c r="AF94" s="116">
        <f t="shared" si="32"/>
        <v>0</v>
      </c>
      <c r="AG94" s="116">
        <f t="shared" si="33"/>
        <v>0</v>
      </c>
      <c r="AH94" s="116">
        <f t="shared" si="34"/>
        <v>0</v>
      </c>
      <c r="AI94" s="116">
        <f t="shared" si="35"/>
        <v>0</v>
      </c>
      <c r="AJ94" s="116">
        <f t="shared" si="36"/>
        <v>0</v>
      </c>
      <c r="AK94" s="116">
        <f t="shared" si="26"/>
        <v>0</v>
      </c>
    </row>
    <row r="95" spans="1:37">
      <c r="A95" s="6"/>
      <c r="B95" s="36"/>
      <c r="C95" s="36"/>
      <c r="D95" s="36"/>
      <c r="E95" s="36">
        <f>_xlfn.IFNA(INDEX('Inputs - Allowed'!$B$8:$AY$158,MATCH($A95,'Inputs - Allowed'!$A$8:$A$158,0),MATCH('TI - Underperformance'!E$6,'Inputs - Allowed'!$B$6:$AY$6,0)),0)</f>
        <v>0</v>
      </c>
      <c r="F95" s="36">
        <f>_xlfn.IFNA(INDEX('Inputs - Allowed'!$B$8:$AY$158,MATCH($A95,'Inputs - Allowed'!$A$8:$A$158,0),MATCH('TI - Underperformance'!F$6,'Inputs - Allowed'!$B$6:$AY$6,0)),0)</f>
        <v>0</v>
      </c>
      <c r="G95" s="36">
        <f>_xlfn.IFNA(INDEX('Inputs - Allowed'!$B$8:$AY$158,MATCH($A95,'Inputs - Allowed'!$A$8:$A$158,0),MATCH('TI - Underperformance'!G$6,'Inputs - Allowed'!$B$6:$AY$6,0)),0)</f>
        <v>0</v>
      </c>
      <c r="H95" s="36">
        <f>_xlfn.IFNA(INDEX('Inputs - Allowed'!$B$8:$AY$158,MATCH($A95,'Inputs - Allowed'!$A$8:$A$158,0),MATCH('TI - Underperformance'!H$6,'Inputs - Allowed'!$B$6:$AY$6,0)),0)</f>
        <v>0</v>
      </c>
      <c r="I95" s="36">
        <f>_xlfn.IFNA(INDEX('Inputs - Allowed'!$B$8:$AY$158,MATCH($A95,'Inputs - Allowed'!$A$8:$A$158,0),MATCH('TI - Underperformance'!I$6,'Inputs - Allowed'!$B$6:$AY$6,0)),0)</f>
        <v>0</v>
      </c>
      <c r="J95" s="36">
        <f>_xlfn.IFNA(INDEX('Inputs - Allowed'!$B$8:$AY$158,MATCH($A95,'Inputs - Allowed'!$A$8:$A$158,0),MATCH('TI - Underperformance'!J$6,'Inputs - Allowed'!$B$6:$AY$6,0)),0)</f>
        <v>0</v>
      </c>
      <c r="K95" s="36">
        <f>_xlfn.IFNA(INDEX('Inputs - Allowed'!$B$8:$AY$158,MATCH($A95,'Inputs - Allowed'!$A$8:$A$158,0),MATCH('TI - Underperformance'!K$6,'Inputs - Allowed'!$B$6:$AY$6,0)),0)</f>
        <v>0</v>
      </c>
      <c r="L95" s="36">
        <f>_xlfn.IFNA(INDEX('Inputs - Allowed'!$B$8:$AY$158,MATCH($A95,'Inputs - Allowed'!$A$8:$A$158,0),MATCH('TI - Underperformance'!L$6,'Inputs - Allowed'!$B$6:$AY$6,0)),0)</f>
        <v>0</v>
      </c>
      <c r="M95" s="76"/>
      <c r="N95" s="76"/>
      <c r="O95" s="116" cm="1">
        <f t="array" ref="O95">IF($K95=0,0,_xlfn.IFS($K95 = "n",_xlfn.IFNA(INDEX('Inputs - Actual'!$B$8:$V$200, MATCH($A95, 'Inputs - Actual'!$A$8:$A$200, 0), MATCH(O$6, 'Inputs - Actual'!$B$6:$V$6, 0)) - INDEX('Inputs - Allowed'!$B$8:$AY$158, MATCH($A95, 'Inputs - Allowed'!$A$8:$A$158, 0), MATCH(O$6, 'Inputs - Allowed'!$B$6:$AY$6, 0)),0),$K95 = "y",_xlfn.IFNA(INDEX('Inputs - Actual'!$B$8:$V$200, MATCH($A95, 'Inputs - Actual'!$A$8:$A$200, 0), MATCH(O$6, 'Inputs - Actual'!$B$6:$V$6, 0)) -INDEX('Inputs - Allowed'!$B$8:$AY$158, MATCH($A95, 'Inputs - Allowed'!$A$8:$A$158, 0), MATCH(N$6, 'Inputs - Allowed'!$B$6:$AY$6, 0)),0)))</f>
        <v>0</v>
      </c>
      <c r="P95" s="116" cm="1">
        <f t="array" ref="P95">IF($K95=0,0,_xlfn.IFS($K95 = "n",_xlfn.IFNA(INDEX('Inputs - Actual'!$B$8:$V$200, MATCH($A95, 'Inputs - Actual'!$A$8:$A$200, 0), MATCH(P$6, 'Inputs - Actual'!$B$6:$V$6, 0)) - INDEX('Inputs - Allowed'!$B$8:$AY$158, MATCH($A95, 'Inputs - Allowed'!$A$8:$A$158, 0), MATCH(P$6, 'Inputs - Allowed'!$B$6:$AY$6, 0)),0),$K95 = "y",_xlfn.IFNA(INDEX('Inputs - Actual'!$B$8:$V$200, MATCH($A95, 'Inputs - Actual'!$A$8:$A$200, 0), MATCH(P$6, 'Inputs - Actual'!$B$6:$V$6, 0)) -INDEX('Inputs - Allowed'!$B$8:$AY$158, MATCH($A95, 'Inputs - Allowed'!$A$8:$A$158, 0), MATCH(O$6, 'Inputs - Allowed'!$B$6:$AY$6, 0)),0)))</f>
        <v>0</v>
      </c>
      <c r="Q95" s="116" cm="1">
        <f t="array" ref="Q95">IF($K95=0,0,_xlfn.IFS($K95 = "n",_xlfn.IFNA(INDEX('Inputs - Actual'!$B$8:$V$200, MATCH($A95, 'Inputs - Actual'!$A$8:$A$200, 0), MATCH(Q$6, 'Inputs - Actual'!$B$6:$V$6, 0)) - INDEX('Inputs - Allowed'!$B$8:$AY$158, MATCH($A95, 'Inputs - Allowed'!$A$8:$A$158, 0), MATCH(Q$6, 'Inputs - Allowed'!$B$6:$AY$6, 0)),0),$K95 = "y",_xlfn.IFNA(INDEX('Inputs - Actual'!$B$8:$V$200, MATCH($A95, 'Inputs - Actual'!$A$8:$A$200, 0), MATCH(Q$6, 'Inputs - Actual'!$B$6:$V$6, 0)) -INDEX('Inputs - Allowed'!$B$8:$AY$158, MATCH($A95, 'Inputs - Allowed'!$A$8:$A$158, 0), MATCH(P$6, 'Inputs - Allowed'!$B$6:$AY$6, 0)),0)))</f>
        <v>0</v>
      </c>
      <c r="R95" s="116" cm="1">
        <f t="array" ref="R95">IF($K95=0,0,_xlfn.IFS($K95 = "n",_xlfn.IFNA(INDEX('Inputs - Actual'!$B$8:$V$200, MATCH($A95, 'Inputs - Actual'!$A$8:$A$200, 0), MATCH(R$6, 'Inputs - Actual'!$B$6:$V$6, 0)) - INDEX('Inputs - Allowed'!$B$8:$AY$158, MATCH($A95, 'Inputs - Allowed'!$A$8:$A$158, 0), MATCH(R$6, 'Inputs - Allowed'!$B$6:$AY$6, 0)),0),$K95 = "y",_xlfn.IFNA(INDEX('Inputs - Actual'!$B$8:$V$200, MATCH($A95, 'Inputs - Actual'!$A$8:$A$200, 0), MATCH(R$6, 'Inputs - Actual'!$B$6:$V$6, 0)) -INDEX('Inputs - Allowed'!$B$8:$AY$158, MATCH($A95, 'Inputs - Allowed'!$A$8:$A$158, 0), MATCH(Q$6, 'Inputs - Allowed'!$B$6:$AY$6, 0)),0)))</f>
        <v>0</v>
      </c>
      <c r="S95" s="116" cm="1">
        <f t="array" ref="S95">IF($K95=0,0,_xlfn.IFS($K95 = "n",_xlfn.IFNA(INDEX('Inputs - Actual'!$B$8:$V$200, MATCH($A95, 'Inputs - Actual'!$A$8:$A$200, 0), MATCH(S$6, 'Inputs - Actual'!$B$6:$V$6, 0)) - INDEX('Inputs - Allowed'!$B$8:$AY$158, MATCH($A95, 'Inputs - Allowed'!$A$8:$A$158, 0), MATCH(S$6, 'Inputs - Allowed'!$B$6:$AY$6, 0)),0),$K95 = "y",_xlfn.IFNA(INDEX('Inputs - Actual'!$B$8:$V$200, MATCH($A95, 'Inputs - Actual'!$A$8:$A$200, 0), MATCH(S$6, 'Inputs - Actual'!$B$6:$V$6, 0)) -INDEX('Inputs - Allowed'!$B$8:$AY$158, MATCH($A95, 'Inputs - Allowed'!$A$8:$A$158, 0), MATCH(R$6, 'Inputs - Allowed'!$B$6:$AY$6, 0)),0)))</f>
        <v>0</v>
      </c>
      <c r="T95" s="116" cm="1">
        <f t="array" ref="T95">IF($K95=0,0,_xlfn.IFS($K95 = "n",_xlfn.IFNA(INDEX('Inputs - Actual'!$B$8:$V$200, MATCH($A95, 'Inputs - Actual'!$A$8:$A$200, 0), MATCH(T$6, 'Inputs - Actual'!$B$6:$V$6, 0)) - INDEX('Inputs - Allowed'!$B$8:$AY$158, MATCH($A95, 'Inputs - Allowed'!$A$8:$A$158, 0), MATCH(T$6, 'Inputs - Allowed'!$B$6:$AY$6, 0)),0),$K95 = "y",_xlfn.IFNA(INDEX('Inputs - Actual'!$B$8:$V$200, MATCH($A95, 'Inputs - Actual'!$A$8:$A$200, 0), MATCH(T$6, 'Inputs - Actual'!$B$6:$V$6, 0)) -INDEX('Inputs - Allowed'!$B$8:$AY$158, MATCH($A95, 'Inputs - Allowed'!$A$8:$A$158, 0), MATCH(S$6, 'Inputs - Allowed'!$B$6:$AY$6, 0)),0)))</f>
        <v>0</v>
      </c>
      <c r="U95" s="116" cm="1">
        <f t="array" ref="U95">IF($K95=0,0,_xlfn.IFS($K95 = "n",_xlfn.IFNA(INDEX('Inputs - Actual'!$B$8:$V$200, MATCH($A95, 'Inputs - Actual'!$A$8:$A$200, 0), MATCH(U$6, 'Inputs - Actual'!$B$6:$V$6, 0)) - INDEX('Inputs - Allowed'!$B$8:$AY$158, MATCH($A95, 'Inputs - Allowed'!$A$8:$A$158, 0), MATCH(U$6, 'Inputs - Allowed'!$B$6:$AY$6, 0)),0),$K95 = "y",_xlfn.IFNA(INDEX('Inputs - Actual'!$B$8:$V$200, MATCH($A95, 'Inputs - Actual'!$A$8:$A$200, 0), MATCH(U$6, 'Inputs - Actual'!$B$6:$V$6, 0)) -INDEX('Inputs - Allowed'!$B$8:$AY$158, MATCH($A95, 'Inputs - Allowed'!$A$8:$A$158, 0), MATCH(T$6, 'Inputs - Allowed'!$B$6:$AY$6, 0)),0)))</f>
        <v>0</v>
      </c>
      <c r="V95" s="116" cm="1">
        <f t="array" ref="V95">IF($K95=0,0,_xlfn.IFS($K95 = "n",_xlfn.IFNA(INDEX('Inputs - Actual'!$B$8:$V$200, MATCH($A95, 'Inputs - Actual'!$A$8:$A$200, 0), MATCH(V$6, 'Inputs - Actual'!$B$6:$V$6, 0)) - INDEX('Inputs - Allowed'!$B$8:$AY$158, MATCH($A95, 'Inputs - Allowed'!$A$8:$A$158, 0), MATCH(V$6, 'Inputs - Allowed'!$B$6:$AY$6, 0)),0),$K95 = "y",_xlfn.IFNA(INDEX('Inputs - Actual'!$B$8:$V$200, MATCH($A95, 'Inputs - Actual'!$A$8:$A$200, 0), MATCH(V$6, 'Inputs - Actual'!$B$6:$V$6, 0)) -INDEX('Inputs - Allowed'!$B$8:$AY$158, MATCH($A95, 'Inputs - Allowed'!$A$8:$A$158, 0), MATCH(U$6, 'Inputs - Allowed'!$B$6:$AY$6, 0)),0)))</f>
        <v>0</v>
      </c>
      <c r="W95" s="116" cm="1">
        <f t="array" ref="W95">IF($K95=0,0,_xlfn.IFS($K95 = "n",_xlfn.IFNA(INDEX('Inputs - Actual'!$B$8:$V$200, MATCH($A95, 'Inputs - Actual'!$A$8:$A$200, 0), MATCH(W$6, 'Inputs - Actual'!$B$6:$V$6, 0)) - INDEX('Inputs - Allowed'!$B$8:$AY$158, MATCH($A95, 'Inputs - Allowed'!$A$8:$A$158, 0), MATCH(W$6, 'Inputs - Allowed'!$B$6:$AY$6, 0)),0),$K95 = "y",_xlfn.IFNA(INDEX('Inputs - Actual'!$B$8:$V$200, MATCH($A95, 'Inputs - Actual'!$A$8:$A$200, 0), MATCH(W$6, 'Inputs - Actual'!$B$6:$V$6, 0)) -INDEX('Inputs - Allowed'!$B$8:$AY$158, MATCH($A95, 'Inputs - Allowed'!$A$8:$A$158, 0), MATCH(V$6, 'Inputs - Allowed'!$B$6:$AY$6, 0)),0)))</f>
        <v>0</v>
      </c>
      <c r="X95" s="116" cm="1">
        <f t="array" ref="X95">IF($K95=0,0,_xlfn.IFS($K95 = "n",_xlfn.IFNA(INDEX('Inputs - Actual'!$B$8:$V$200, MATCH($A95, 'Inputs - Actual'!$A$8:$A$200, 0), MATCH(X$6, 'Inputs - Actual'!$B$6:$V$6, 0)) - INDEX('Inputs - Allowed'!$B$8:$AY$158, MATCH($A95, 'Inputs - Allowed'!$A$8:$A$158, 0), MATCH(X$6, 'Inputs - Allowed'!$B$6:$AY$6, 0)),0),$K95 = "y",_xlfn.IFNA(INDEX('Inputs - Actual'!$B$8:$V$200, MATCH($A95, 'Inputs - Actual'!$A$8:$A$200, 0), MATCH(X$6, 'Inputs - Actual'!$B$6:$V$6, 0)) -INDEX('Inputs - Allowed'!$B$8:$AY$158, MATCH($A95, 'Inputs - Allowed'!$A$8:$A$158, 0), MATCH(W$6, 'Inputs - Allowed'!$B$6:$AY$6, 0)),0)))</f>
        <v>0</v>
      </c>
      <c r="Y95" s="76"/>
      <c r="Z95" s="76"/>
      <c r="AA95" s="116">
        <f t="shared" si="27"/>
        <v>0</v>
      </c>
      <c r="AB95" s="116">
        <f t="shared" si="28"/>
        <v>0</v>
      </c>
      <c r="AC95" s="116">
        <f t="shared" si="29"/>
        <v>0</v>
      </c>
      <c r="AD95" s="116">
        <f t="shared" si="30"/>
        <v>0</v>
      </c>
      <c r="AE95" s="116">
        <f t="shared" si="31"/>
        <v>0</v>
      </c>
      <c r="AF95" s="116">
        <f t="shared" si="32"/>
        <v>0</v>
      </c>
      <c r="AG95" s="116">
        <f t="shared" si="33"/>
        <v>0</v>
      </c>
      <c r="AH95" s="116">
        <f t="shared" si="34"/>
        <v>0</v>
      </c>
      <c r="AI95" s="116">
        <f t="shared" si="35"/>
        <v>0</v>
      </c>
      <c r="AJ95" s="116">
        <f t="shared" si="36"/>
        <v>0</v>
      </c>
      <c r="AK95" s="116">
        <f t="shared" si="26"/>
        <v>0</v>
      </c>
    </row>
    <row r="96" spans="1:37">
      <c r="A96" s="6"/>
      <c r="B96" s="36"/>
      <c r="C96" s="36"/>
      <c r="D96" s="36"/>
      <c r="E96" s="36">
        <f>_xlfn.IFNA(INDEX('Inputs - Allowed'!$B$8:$AY$158,MATCH($A96,'Inputs - Allowed'!$A$8:$A$158,0),MATCH('TI - Underperformance'!E$6,'Inputs - Allowed'!$B$6:$AY$6,0)),0)</f>
        <v>0</v>
      </c>
      <c r="F96" s="36">
        <f>_xlfn.IFNA(INDEX('Inputs - Allowed'!$B$8:$AY$158,MATCH($A96,'Inputs - Allowed'!$A$8:$A$158,0),MATCH('TI - Underperformance'!F$6,'Inputs - Allowed'!$B$6:$AY$6,0)),0)</f>
        <v>0</v>
      </c>
      <c r="G96" s="36">
        <f>_xlfn.IFNA(INDEX('Inputs - Allowed'!$B$8:$AY$158,MATCH($A96,'Inputs - Allowed'!$A$8:$A$158,0),MATCH('TI - Underperformance'!G$6,'Inputs - Allowed'!$B$6:$AY$6,0)),0)</f>
        <v>0</v>
      </c>
      <c r="H96" s="36">
        <f>_xlfn.IFNA(INDEX('Inputs - Allowed'!$B$8:$AY$158,MATCH($A96,'Inputs - Allowed'!$A$8:$A$158,0),MATCH('TI - Underperformance'!H$6,'Inputs - Allowed'!$B$6:$AY$6,0)),0)</f>
        <v>0</v>
      </c>
      <c r="I96" s="36">
        <f>_xlfn.IFNA(INDEX('Inputs - Allowed'!$B$8:$AY$158,MATCH($A96,'Inputs - Allowed'!$A$8:$A$158,0),MATCH('TI - Underperformance'!I$6,'Inputs - Allowed'!$B$6:$AY$6,0)),0)</f>
        <v>0</v>
      </c>
      <c r="J96" s="36">
        <f>_xlfn.IFNA(INDEX('Inputs - Allowed'!$B$8:$AY$158,MATCH($A96,'Inputs - Allowed'!$A$8:$A$158,0),MATCH('TI - Underperformance'!J$6,'Inputs - Allowed'!$B$6:$AY$6,0)),0)</f>
        <v>0</v>
      </c>
      <c r="K96" s="36">
        <f>_xlfn.IFNA(INDEX('Inputs - Allowed'!$B$8:$AY$158,MATCH($A96,'Inputs - Allowed'!$A$8:$A$158,0),MATCH('TI - Underperformance'!K$6,'Inputs - Allowed'!$B$6:$AY$6,0)),0)</f>
        <v>0</v>
      </c>
      <c r="L96" s="36">
        <f>_xlfn.IFNA(INDEX('Inputs - Allowed'!$B$8:$AY$158,MATCH($A96,'Inputs - Allowed'!$A$8:$A$158,0),MATCH('TI - Underperformance'!L$6,'Inputs - Allowed'!$B$6:$AY$6,0)),0)</f>
        <v>0</v>
      </c>
      <c r="M96" s="76"/>
      <c r="N96" s="76"/>
      <c r="O96" s="116" cm="1">
        <f t="array" ref="O96">IF($K96=0,0,_xlfn.IFS($K96 = "n",_xlfn.IFNA(INDEX('Inputs - Actual'!$B$8:$V$200, MATCH($A96, 'Inputs - Actual'!$A$8:$A$200, 0), MATCH(O$6, 'Inputs - Actual'!$B$6:$V$6, 0)) - INDEX('Inputs - Allowed'!$B$8:$AY$158, MATCH($A96, 'Inputs - Allowed'!$A$8:$A$158, 0), MATCH(O$6, 'Inputs - Allowed'!$B$6:$AY$6, 0)),0),$K96 = "y",_xlfn.IFNA(INDEX('Inputs - Actual'!$B$8:$V$200, MATCH($A96, 'Inputs - Actual'!$A$8:$A$200, 0), MATCH(O$6, 'Inputs - Actual'!$B$6:$V$6, 0)) -INDEX('Inputs - Allowed'!$B$8:$AY$158, MATCH($A96, 'Inputs - Allowed'!$A$8:$A$158, 0), MATCH(N$6, 'Inputs - Allowed'!$B$6:$AY$6, 0)),0)))</f>
        <v>0</v>
      </c>
      <c r="P96" s="116" cm="1">
        <f t="array" ref="P96">IF($K96=0,0,_xlfn.IFS($K96 = "n",_xlfn.IFNA(INDEX('Inputs - Actual'!$B$8:$V$200, MATCH($A96, 'Inputs - Actual'!$A$8:$A$200, 0), MATCH(P$6, 'Inputs - Actual'!$B$6:$V$6, 0)) - INDEX('Inputs - Allowed'!$B$8:$AY$158, MATCH($A96, 'Inputs - Allowed'!$A$8:$A$158, 0), MATCH(P$6, 'Inputs - Allowed'!$B$6:$AY$6, 0)),0),$K96 = "y",_xlfn.IFNA(INDEX('Inputs - Actual'!$B$8:$V$200, MATCH($A96, 'Inputs - Actual'!$A$8:$A$200, 0), MATCH(P$6, 'Inputs - Actual'!$B$6:$V$6, 0)) -INDEX('Inputs - Allowed'!$B$8:$AY$158, MATCH($A96, 'Inputs - Allowed'!$A$8:$A$158, 0), MATCH(O$6, 'Inputs - Allowed'!$B$6:$AY$6, 0)),0)))</f>
        <v>0</v>
      </c>
      <c r="Q96" s="116" cm="1">
        <f t="array" ref="Q96">IF($K96=0,0,_xlfn.IFS($K96 = "n",_xlfn.IFNA(INDEX('Inputs - Actual'!$B$8:$V$200, MATCH($A96, 'Inputs - Actual'!$A$8:$A$200, 0), MATCH(Q$6, 'Inputs - Actual'!$B$6:$V$6, 0)) - INDEX('Inputs - Allowed'!$B$8:$AY$158, MATCH($A96, 'Inputs - Allowed'!$A$8:$A$158, 0), MATCH(Q$6, 'Inputs - Allowed'!$B$6:$AY$6, 0)),0),$K96 = "y",_xlfn.IFNA(INDEX('Inputs - Actual'!$B$8:$V$200, MATCH($A96, 'Inputs - Actual'!$A$8:$A$200, 0), MATCH(Q$6, 'Inputs - Actual'!$B$6:$V$6, 0)) -INDEX('Inputs - Allowed'!$B$8:$AY$158, MATCH($A96, 'Inputs - Allowed'!$A$8:$A$158, 0), MATCH(P$6, 'Inputs - Allowed'!$B$6:$AY$6, 0)),0)))</f>
        <v>0</v>
      </c>
      <c r="R96" s="116" cm="1">
        <f t="array" ref="R96">IF($K96=0,0,_xlfn.IFS($K96 = "n",_xlfn.IFNA(INDEX('Inputs - Actual'!$B$8:$V$200, MATCH($A96, 'Inputs - Actual'!$A$8:$A$200, 0), MATCH(R$6, 'Inputs - Actual'!$B$6:$V$6, 0)) - INDEX('Inputs - Allowed'!$B$8:$AY$158, MATCH($A96, 'Inputs - Allowed'!$A$8:$A$158, 0), MATCH(R$6, 'Inputs - Allowed'!$B$6:$AY$6, 0)),0),$K96 = "y",_xlfn.IFNA(INDEX('Inputs - Actual'!$B$8:$V$200, MATCH($A96, 'Inputs - Actual'!$A$8:$A$200, 0), MATCH(R$6, 'Inputs - Actual'!$B$6:$V$6, 0)) -INDEX('Inputs - Allowed'!$B$8:$AY$158, MATCH($A96, 'Inputs - Allowed'!$A$8:$A$158, 0), MATCH(Q$6, 'Inputs - Allowed'!$B$6:$AY$6, 0)),0)))</f>
        <v>0</v>
      </c>
      <c r="S96" s="116" cm="1">
        <f t="array" ref="S96">IF($K96=0,0,_xlfn.IFS($K96 = "n",_xlfn.IFNA(INDEX('Inputs - Actual'!$B$8:$V$200, MATCH($A96, 'Inputs - Actual'!$A$8:$A$200, 0), MATCH(S$6, 'Inputs - Actual'!$B$6:$V$6, 0)) - INDEX('Inputs - Allowed'!$B$8:$AY$158, MATCH($A96, 'Inputs - Allowed'!$A$8:$A$158, 0), MATCH(S$6, 'Inputs - Allowed'!$B$6:$AY$6, 0)),0),$K96 = "y",_xlfn.IFNA(INDEX('Inputs - Actual'!$B$8:$V$200, MATCH($A96, 'Inputs - Actual'!$A$8:$A$200, 0), MATCH(S$6, 'Inputs - Actual'!$B$6:$V$6, 0)) -INDEX('Inputs - Allowed'!$B$8:$AY$158, MATCH($A96, 'Inputs - Allowed'!$A$8:$A$158, 0), MATCH(R$6, 'Inputs - Allowed'!$B$6:$AY$6, 0)),0)))</f>
        <v>0</v>
      </c>
      <c r="T96" s="116" cm="1">
        <f t="array" ref="T96">IF($K96=0,0,_xlfn.IFS($K96 = "n",_xlfn.IFNA(INDEX('Inputs - Actual'!$B$8:$V$200, MATCH($A96, 'Inputs - Actual'!$A$8:$A$200, 0), MATCH(T$6, 'Inputs - Actual'!$B$6:$V$6, 0)) - INDEX('Inputs - Allowed'!$B$8:$AY$158, MATCH($A96, 'Inputs - Allowed'!$A$8:$A$158, 0), MATCH(T$6, 'Inputs - Allowed'!$B$6:$AY$6, 0)),0),$K96 = "y",_xlfn.IFNA(INDEX('Inputs - Actual'!$B$8:$V$200, MATCH($A96, 'Inputs - Actual'!$A$8:$A$200, 0), MATCH(T$6, 'Inputs - Actual'!$B$6:$V$6, 0)) -INDEX('Inputs - Allowed'!$B$8:$AY$158, MATCH($A96, 'Inputs - Allowed'!$A$8:$A$158, 0), MATCH(S$6, 'Inputs - Allowed'!$B$6:$AY$6, 0)),0)))</f>
        <v>0</v>
      </c>
      <c r="U96" s="116" cm="1">
        <f t="array" ref="U96">IF($K96=0,0,_xlfn.IFS($K96 = "n",_xlfn.IFNA(INDEX('Inputs - Actual'!$B$8:$V$200, MATCH($A96, 'Inputs - Actual'!$A$8:$A$200, 0), MATCH(U$6, 'Inputs - Actual'!$B$6:$V$6, 0)) - INDEX('Inputs - Allowed'!$B$8:$AY$158, MATCH($A96, 'Inputs - Allowed'!$A$8:$A$158, 0), MATCH(U$6, 'Inputs - Allowed'!$B$6:$AY$6, 0)),0),$K96 = "y",_xlfn.IFNA(INDEX('Inputs - Actual'!$B$8:$V$200, MATCH($A96, 'Inputs - Actual'!$A$8:$A$200, 0), MATCH(U$6, 'Inputs - Actual'!$B$6:$V$6, 0)) -INDEX('Inputs - Allowed'!$B$8:$AY$158, MATCH($A96, 'Inputs - Allowed'!$A$8:$A$158, 0), MATCH(T$6, 'Inputs - Allowed'!$B$6:$AY$6, 0)),0)))</f>
        <v>0</v>
      </c>
      <c r="V96" s="116" cm="1">
        <f t="array" ref="V96">IF($K96=0,0,_xlfn.IFS($K96 = "n",_xlfn.IFNA(INDEX('Inputs - Actual'!$B$8:$V$200, MATCH($A96, 'Inputs - Actual'!$A$8:$A$200, 0), MATCH(V$6, 'Inputs - Actual'!$B$6:$V$6, 0)) - INDEX('Inputs - Allowed'!$B$8:$AY$158, MATCH($A96, 'Inputs - Allowed'!$A$8:$A$158, 0), MATCH(V$6, 'Inputs - Allowed'!$B$6:$AY$6, 0)),0),$K96 = "y",_xlfn.IFNA(INDEX('Inputs - Actual'!$B$8:$V$200, MATCH($A96, 'Inputs - Actual'!$A$8:$A$200, 0), MATCH(V$6, 'Inputs - Actual'!$B$6:$V$6, 0)) -INDEX('Inputs - Allowed'!$B$8:$AY$158, MATCH($A96, 'Inputs - Allowed'!$A$8:$A$158, 0), MATCH(U$6, 'Inputs - Allowed'!$B$6:$AY$6, 0)),0)))</f>
        <v>0</v>
      </c>
      <c r="W96" s="116" cm="1">
        <f t="array" ref="W96">IF($K96=0,0,_xlfn.IFS($K96 = "n",_xlfn.IFNA(INDEX('Inputs - Actual'!$B$8:$V$200, MATCH($A96, 'Inputs - Actual'!$A$8:$A$200, 0), MATCH(W$6, 'Inputs - Actual'!$B$6:$V$6, 0)) - INDEX('Inputs - Allowed'!$B$8:$AY$158, MATCH($A96, 'Inputs - Allowed'!$A$8:$A$158, 0), MATCH(W$6, 'Inputs - Allowed'!$B$6:$AY$6, 0)),0),$K96 = "y",_xlfn.IFNA(INDEX('Inputs - Actual'!$B$8:$V$200, MATCH($A96, 'Inputs - Actual'!$A$8:$A$200, 0), MATCH(W$6, 'Inputs - Actual'!$B$6:$V$6, 0)) -INDEX('Inputs - Allowed'!$B$8:$AY$158, MATCH($A96, 'Inputs - Allowed'!$A$8:$A$158, 0), MATCH(V$6, 'Inputs - Allowed'!$B$6:$AY$6, 0)),0)))</f>
        <v>0</v>
      </c>
      <c r="X96" s="116" cm="1">
        <f t="array" ref="X96">IF($K96=0,0,_xlfn.IFS($K96 = "n",_xlfn.IFNA(INDEX('Inputs - Actual'!$B$8:$V$200, MATCH($A96, 'Inputs - Actual'!$A$8:$A$200, 0), MATCH(X$6, 'Inputs - Actual'!$B$6:$V$6, 0)) - INDEX('Inputs - Allowed'!$B$8:$AY$158, MATCH($A96, 'Inputs - Allowed'!$A$8:$A$158, 0), MATCH(X$6, 'Inputs - Allowed'!$B$6:$AY$6, 0)),0),$K96 = "y",_xlfn.IFNA(INDEX('Inputs - Actual'!$B$8:$V$200, MATCH($A96, 'Inputs - Actual'!$A$8:$A$200, 0), MATCH(X$6, 'Inputs - Actual'!$B$6:$V$6, 0)) -INDEX('Inputs - Allowed'!$B$8:$AY$158, MATCH($A96, 'Inputs - Allowed'!$A$8:$A$158, 0), MATCH(W$6, 'Inputs - Allowed'!$B$6:$AY$6, 0)),0)))</f>
        <v>0</v>
      </c>
      <c r="Y96" s="76"/>
      <c r="Z96" s="76"/>
      <c r="AA96" s="116">
        <f t="shared" si="27"/>
        <v>0</v>
      </c>
      <c r="AB96" s="116">
        <f t="shared" si="28"/>
        <v>0</v>
      </c>
      <c r="AC96" s="116">
        <f t="shared" si="29"/>
        <v>0</v>
      </c>
      <c r="AD96" s="116">
        <f t="shared" si="30"/>
        <v>0</v>
      </c>
      <c r="AE96" s="116">
        <f t="shared" si="31"/>
        <v>0</v>
      </c>
      <c r="AF96" s="116">
        <f t="shared" si="32"/>
        <v>0</v>
      </c>
      <c r="AG96" s="116">
        <f t="shared" si="33"/>
        <v>0</v>
      </c>
      <c r="AH96" s="116">
        <f t="shared" si="34"/>
        <v>0</v>
      </c>
      <c r="AI96" s="116">
        <f t="shared" si="35"/>
        <v>0</v>
      </c>
      <c r="AJ96" s="116">
        <f t="shared" si="36"/>
        <v>0</v>
      </c>
      <c r="AK96" s="116">
        <f t="shared" si="26"/>
        <v>0</v>
      </c>
    </row>
    <row r="97" spans="1:37">
      <c r="A97" s="6"/>
      <c r="B97" s="36"/>
      <c r="C97" s="36"/>
      <c r="D97" s="36"/>
      <c r="E97" s="36">
        <f>_xlfn.IFNA(INDEX('Inputs - Allowed'!$B$8:$AY$158,MATCH($A97,'Inputs - Allowed'!$A$8:$A$158,0),MATCH('TI - Underperformance'!E$6,'Inputs - Allowed'!$B$6:$AY$6,0)),0)</f>
        <v>0</v>
      </c>
      <c r="F97" s="36">
        <f>_xlfn.IFNA(INDEX('Inputs - Allowed'!$B$8:$AY$158,MATCH($A97,'Inputs - Allowed'!$A$8:$A$158,0),MATCH('TI - Underperformance'!F$6,'Inputs - Allowed'!$B$6:$AY$6,0)),0)</f>
        <v>0</v>
      </c>
      <c r="G97" s="36">
        <f>_xlfn.IFNA(INDEX('Inputs - Allowed'!$B$8:$AY$158,MATCH($A97,'Inputs - Allowed'!$A$8:$A$158,0),MATCH('TI - Underperformance'!G$6,'Inputs - Allowed'!$B$6:$AY$6,0)),0)</f>
        <v>0</v>
      </c>
      <c r="H97" s="36">
        <f>_xlfn.IFNA(INDEX('Inputs - Allowed'!$B$8:$AY$158,MATCH($A97,'Inputs - Allowed'!$A$8:$A$158,0),MATCH('TI - Underperformance'!H$6,'Inputs - Allowed'!$B$6:$AY$6,0)),0)</f>
        <v>0</v>
      </c>
      <c r="I97" s="36">
        <f>_xlfn.IFNA(INDEX('Inputs - Allowed'!$B$8:$AY$158,MATCH($A97,'Inputs - Allowed'!$A$8:$A$158,0),MATCH('TI - Underperformance'!I$6,'Inputs - Allowed'!$B$6:$AY$6,0)),0)</f>
        <v>0</v>
      </c>
      <c r="J97" s="36">
        <f>_xlfn.IFNA(INDEX('Inputs - Allowed'!$B$8:$AY$158,MATCH($A97,'Inputs - Allowed'!$A$8:$A$158,0),MATCH('TI - Underperformance'!J$6,'Inputs - Allowed'!$B$6:$AY$6,0)),0)</f>
        <v>0</v>
      </c>
      <c r="K97" s="36">
        <f>_xlfn.IFNA(INDEX('Inputs - Allowed'!$B$8:$AY$158,MATCH($A97,'Inputs - Allowed'!$A$8:$A$158,0),MATCH('TI - Underperformance'!K$6,'Inputs - Allowed'!$B$6:$AY$6,0)),0)</f>
        <v>0</v>
      </c>
      <c r="L97" s="36">
        <f>_xlfn.IFNA(INDEX('Inputs - Allowed'!$B$8:$AY$158,MATCH($A97,'Inputs - Allowed'!$A$8:$A$158,0),MATCH('TI - Underperformance'!L$6,'Inputs - Allowed'!$B$6:$AY$6,0)),0)</f>
        <v>0</v>
      </c>
      <c r="M97" s="76"/>
      <c r="N97" s="76"/>
      <c r="O97" s="116" cm="1">
        <f t="array" ref="O97">IF($K97=0,0,_xlfn.IFS($K97 = "n",_xlfn.IFNA(INDEX('Inputs - Actual'!$B$8:$V$200, MATCH($A97, 'Inputs - Actual'!$A$8:$A$200, 0), MATCH(O$6, 'Inputs - Actual'!$B$6:$V$6, 0)) - INDEX('Inputs - Allowed'!$B$8:$AY$158, MATCH($A97, 'Inputs - Allowed'!$A$8:$A$158, 0), MATCH(O$6, 'Inputs - Allowed'!$B$6:$AY$6, 0)),0),$K97 = "y",_xlfn.IFNA(INDEX('Inputs - Actual'!$B$8:$V$200, MATCH($A97, 'Inputs - Actual'!$A$8:$A$200, 0), MATCH(O$6, 'Inputs - Actual'!$B$6:$V$6, 0)) -INDEX('Inputs - Allowed'!$B$8:$AY$158, MATCH($A97, 'Inputs - Allowed'!$A$8:$A$158, 0), MATCH(N$6, 'Inputs - Allowed'!$B$6:$AY$6, 0)),0)))</f>
        <v>0</v>
      </c>
      <c r="P97" s="116" cm="1">
        <f t="array" ref="P97">IF($K97=0,0,_xlfn.IFS($K97 = "n",_xlfn.IFNA(INDEX('Inputs - Actual'!$B$8:$V$200, MATCH($A97, 'Inputs - Actual'!$A$8:$A$200, 0), MATCH(P$6, 'Inputs - Actual'!$B$6:$V$6, 0)) - INDEX('Inputs - Allowed'!$B$8:$AY$158, MATCH($A97, 'Inputs - Allowed'!$A$8:$A$158, 0), MATCH(P$6, 'Inputs - Allowed'!$B$6:$AY$6, 0)),0),$K97 = "y",_xlfn.IFNA(INDEX('Inputs - Actual'!$B$8:$V$200, MATCH($A97, 'Inputs - Actual'!$A$8:$A$200, 0), MATCH(P$6, 'Inputs - Actual'!$B$6:$V$6, 0)) -INDEX('Inputs - Allowed'!$B$8:$AY$158, MATCH($A97, 'Inputs - Allowed'!$A$8:$A$158, 0), MATCH(O$6, 'Inputs - Allowed'!$B$6:$AY$6, 0)),0)))</f>
        <v>0</v>
      </c>
      <c r="Q97" s="116" cm="1">
        <f t="array" ref="Q97">IF($K97=0,0,_xlfn.IFS($K97 = "n",_xlfn.IFNA(INDEX('Inputs - Actual'!$B$8:$V$200, MATCH($A97, 'Inputs - Actual'!$A$8:$A$200, 0), MATCH(Q$6, 'Inputs - Actual'!$B$6:$V$6, 0)) - INDEX('Inputs - Allowed'!$B$8:$AY$158, MATCH($A97, 'Inputs - Allowed'!$A$8:$A$158, 0), MATCH(Q$6, 'Inputs - Allowed'!$B$6:$AY$6, 0)),0),$K97 = "y",_xlfn.IFNA(INDEX('Inputs - Actual'!$B$8:$V$200, MATCH($A97, 'Inputs - Actual'!$A$8:$A$200, 0), MATCH(Q$6, 'Inputs - Actual'!$B$6:$V$6, 0)) -INDEX('Inputs - Allowed'!$B$8:$AY$158, MATCH($A97, 'Inputs - Allowed'!$A$8:$A$158, 0), MATCH(P$6, 'Inputs - Allowed'!$B$6:$AY$6, 0)),0)))</f>
        <v>0</v>
      </c>
      <c r="R97" s="116" cm="1">
        <f t="array" ref="R97">IF($K97=0,0,_xlfn.IFS($K97 = "n",_xlfn.IFNA(INDEX('Inputs - Actual'!$B$8:$V$200, MATCH($A97, 'Inputs - Actual'!$A$8:$A$200, 0), MATCH(R$6, 'Inputs - Actual'!$B$6:$V$6, 0)) - INDEX('Inputs - Allowed'!$B$8:$AY$158, MATCH($A97, 'Inputs - Allowed'!$A$8:$A$158, 0), MATCH(R$6, 'Inputs - Allowed'!$B$6:$AY$6, 0)),0),$K97 = "y",_xlfn.IFNA(INDEX('Inputs - Actual'!$B$8:$V$200, MATCH($A97, 'Inputs - Actual'!$A$8:$A$200, 0), MATCH(R$6, 'Inputs - Actual'!$B$6:$V$6, 0)) -INDEX('Inputs - Allowed'!$B$8:$AY$158, MATCH($A97, 'Inputs - Allowed'!$A$8:$A$158, 0), MATCH(Q$6, 'Inputs - Allowed'!$B$6:$AY$6, 0)),0)))</f>
        <v>0</v>
      </c>
      <c r="S97" s="116" cm="1">
        <f t="array" ref="S97">IF($K97=0,0,_xlfn.IFS($K97 = "n",_xlfn.IFNA(INDEX('Inputs - Actual'!$B$8:$V$200, MATCH($A97, 'Inputs - Actual'!$A$8:$A$200, 0), MATCH(S$6, 'Inputs - Actual'!$B$6:$V$6, 0)) - INDEX('Inputs - Allowed'!$B$8:$AY$158, MATCH($A97, 'Inputs - Allowed'!$A$8:$A$158, 0), MATCH(S$6, 'Inputs - Allowed'!$B$6:$AY$6, 0)),0),$K97 = "y",_xlfn.IFNA(INDEX('Inputs - Actual'!$B$8:$V$200, MATCH($A97, 'Inputs - Actual'!$A$8:$A$200, 0), MATCH(S$6, 'Inputs - Actual'!$B$6:$V$6, 0)) -INDEX('Inputs - Allowed'!$B$8:$AY$158, MATCH($A97, 'Inputs - Allowed'!$A$8:$A$158, 0), MATCH(R$6, 'Inputs - Allowed'!$B$6:$AY$6, 0)),0)))</f>
        <v>0</v>
      </c>
      <c r="T97" s="116" cm="1">
        <f t="array" ref="T97">IF($K97=0,0,_xlfn.IFS($K97 = "n",_xlfn.IFNA(INDEX('Inputs - Actual'!$B$8:$V$200, MATCH($A97, 'Inputs - Actual'!$A$8:$A$200, 0), MATCH(T$6, 'Inputs - Actual'!$B$6:$V$6, 0)) - INDEX('Inputs - Allowed'!$B$8:$AY$158, MATCH($A97, 'Inputs - Allowed'!$A$8:$A$158, 0), MATCH(T$6, 'Inputs - Allowed'!$B$6:$AY$6, 0)),0),$K97 = "y",_xlfn.IFNA(INDEX('Inputs - Actual'!$B$8:$V$200, MATCH($A97, 'Inputs - Actual'!$A$8:$A$200, 0), MATCH(T$6, 'Inputs - Actual'!$B$6:$V$6, 0)) -INDEX('Inputs - Allowed'!$B$8:$AY$158, MATCH($A97, 'Inputs - Allowed'!$A$8:$A$158, 0), MATCH(S$6, 'Inputs - Allowed'!$B$6:$AY$6, 0)),0)))</f>
        <v>0</v>
      </c>
      <c r="U97" s="116" cm="1">
        <f t="array" ref="U97">IF($K97=0,0,_xlfn.IFS($K97 = "n",_xlfn.IFNA(INDEX('Inputs - Actual'!$B$8:$V$200, MATCH($A97, 'Inputs - Actual'!$A$8:$A$200, 0), MATCH(U$6, 'Inputs - Actual'!$B$6:$V$6, 0)) - INDEX('Inputs - Allowed'!$B$8:$AY$158, MATCH($A97, 'Inputs - Allowed'!$A$8:$A$158, 0), MATCH(U$6, 'Inputs - Allowed'!$B$6:$AY$6, 0)),0),$K97 = "y",_xlfn.IFNA(INDEX('Inputs - Actual'!$B$8:$V$200, MATCH($A97, 'Inputs - Actual'!$A$8:$A$200, 0), MATCH(U$6, 'Inputs - Actual'!$B$6:$V$6, 0)) -INDEX('Inputs - Allowed'!$B$8:$AY$158, MATCH($A97, 'Inputs - Allowed'!$A$8:$A$158, 0), MATCH(T$6, 'Inputs - Allowed'!$B$6:$AY$6, 0)),0)))</f>
        <v>0</v>
      </c>
      <c r="V97" s="116" cm="1">
        <f t="array" ref="V97">IF($K97=0,0,_xlfn.IFS($K97 = "n",_xlfn.IFNA(INDEX('Inputs - Actual'!$B$8:$V$200, MATCH($A97, 'Inputs - Actual'!$A$8:$A$200, 0), MATCH(V$6, 'Inputs - Actual'!$B$6:$V$6, 0)) - INDEX('Inputs - Allowed'!$B$8:$AY$158, MATCH($A97, 'Inputs - Allowed'!$A$8:$A$158, 0), MATCH(V$6, 'Inputs - Allowed'!$B$6:$AY$6, 0)),0),$K97 = "y",_xlfn.IFNA(INDEX('Inputs - Actual'!$B$8:$V$200, MATCH($A97, 'Inputs - Actual'!$A$8:$A$200, 0), MATCH(V$6, 'Inputs - Actual'!$B$6:$V$6, 0)) -INDEX('Inputs - Allowed'!$B$8:$AY$158, MATCH($A97, 'Inputs - Allowed'!$A$8:$A$158, 0), MATCH(U$6, 'Inputs - Allowed'!$B$6:$AY$6, 0)),0)))</f>
        <v>0</v>
      </c>
      <c r="W97" s="116" cm="1">
        <f t="array" ref="W97">IF($K97=0,0,_xlfn.IFS($K97 = "n",_xlfn.IFNA(INDEX('Inputs - Actual'!$B$8:$V$200, MATCH($A97, 'Inputs - Actual'!$A$8:$A$200, 0), MATCH(W$6, 'Inputs - Actual'!$B$6:$V$6, 0)) - INDEX('Inputs - Allowed'!$B$8:$AY$158, MATCH($A97, 'Inputs - Allowed'!$A$8:$A$158, 0), MATCH(W$6, 'Inputs - Allowed'!$B$6:$AY$6, 0)),0),$K97 = "y",_xlfn.IFNA(INDEX('Inputs - Actual'!$B$8:$V$200, MATCH($A97, 'Inputs - Actual'!$A$8:$A$200, 0), MATCH(W$6, 'Inputs - Actual'!$B$6:$V$6, 0)) -INDEX('Inputs - Allowed'!$B$8:$AY$158, MATCH($A97, 'Inputs - Allowed'!$A$8:$A$158, 0), MATCH(V$6, 'Inputs - Allowed'!$B$6:$AY$6, 0)),0)))</f>
        <v>0</v>
      </c>
      <c r="X97" s="116" cm="1">
        <f t="array" ref="X97">IF($K97=0,0,_xlfn.IFS($K97 = "n",_xlfn.IFNA(INDEX('Inputs - Actual'!$B$8:$V$200, MATCH($A97, 'Inputs - Actual'!$A$8:$A$200, 0), MATCH(X$6, 'Inputs - Actual'!$B$6:$V$6, 0)) - INDEX('Inputs - Allowed'!$B$8:$AY$158, MATCH($A97, 'Inputs - Allowed'!$A$8:$A$158, 0), MATCH(X$6, 'Inputs - Allowed'!$B$6:$AY$6, 0)),0),$K97 = "y",_xlfn.IFNA(INDEX('Inputs - Actual'!$B$8:$V$200, MATCH($A97, 'Inputs - Actual'!$A$8:$A$200, 0), MATCH(X$6, 'Inputs - Actual'!$B$6:$V$6, 0)) -INDEX('Inputs - Allowed'!$B$8:$AY$158, MATCH($A97, 'Inputs - Allowed'!$A$8:$A$158, 0), MATCH(W$6, 'Inputs - Allowed'!$B$6:$AY$6, 0)),0)))</f>
        <v>0</v>
      </c>
      <c r="Y97" s="76"/>
      <c r="Z97" s="76"/>
      <c r="AA97" s="116">
        <f t="shared" si="27"/>
        <v>0</v>
      </c>
      <c r="AB97" s="116">
        <f t="shared" si="28"/>
        <v>0</v>
      </c>
      <c r="AC97" s="116">
        <f t="shared" si="29"/>
        <v>0</v>
      </c>
      <c r="AD97" s="116">
        <f t="shared" si="30"/>
        <v>0</v>
      </c>
      <c r="AE97" s="116">
        <f t="shared" si="31"/>
        <v>0</v>
      </c>
      <c r="AF97" s="116">
        <f t="shared" si="32"/>
        <v>0</v>
      </c>
      <c r="AG97" s="116">
        <f t="shared" si="33"/>
        <v>0</v>
      </c>
      <c r="AH97" s="116">
        <f t="shared" si="34"/>
        <v>0</v>
      </c>
      <c r="AI97" s="116">
        <f t="shared" si="35"/>
        <v>0</v>
      </c>
      <c r="AJ97" s="116">
        <f t="shared" si="36"/>
        <v>0</v>
      </c>
      <c r="AK97" s="116">
        <f t="shared" si="26"/>
        <v>0</v>
      </c>
    </row>
    <row r="98" spans="1:37">
      <c r="A98" s="6"/>
      <c r="B98" s="36"/>
      <c r="C98" s="36"/>
      <c r="D98" s="36"/>
      <c r="E98" s="36">
        <f>_xlfn.IFNA(INDEX('Inputs - Allowed'!$B$8:$AY$158,MATCH($A98,'Inputs - Allowed'!$A$8:$A$158,0),MATCH('TI - Underperformance'!E$6,'Inputs - Allowed'!$B$6:$AY$6,0)),0)</f>
        <v>0</v>
      </c>
      <c r="F98" s="36">
        <f>_xlfn.IFNA(INDEX('Inputs - Allowed'!$B$8:$AY$158,MATCH($A98,'Inputs - Allowed'!$A$8:$A$158,0),MATCH('TI - Underperformance'!F$6,'Inputs - Allowed'!$B$6:$AY$6,0)),0)</f>
        <v>0</v>
      </c>
      <c r="G98" s="36">
        <f>_xlfn.IFNA(INDEX('Inputs - Allowed'!$B$8:$AY$158,MATCH($A98,'Inputs - Allowed'!$A$8:$A$158,0),MATCH('TI - Underperformance'!G$6,'Inputs - Allowed'!$B$6:$AY$6,0)),0)</f>
        <v>0</v>
      </c>
      <c r="H98" s="36">
        <f>_xlfn.IFNA(INDEX('Inputs - Allowed'!$B$8:$AY$158,MATCH($A98,'Inputs - Allowed'!$A$8:$A$158,0),MATCH('TI - Underperformance'!H$6,'Inputs - Allowed'!$B$6:$AY$6,0)),0)</f>
        <v>0</v>
      </c>
      <c r="I98" s="36">
        <f>_xlfn.IFNA(INDEX('Inputs - Allowed'!$B$8:$AY$158,MATCH($A98,'Inputs - Allowed'!$A$8:$A$158,0),MATCH('TI - Underperformance'!I$6,'Inputs - Allowed'!$B$6:$AY$6,0)),0)</f>
        <v>0</v>
      </c>
      <c r="J98" s="36">
        <f>_xlfn.IFNA(INDEX('Inputs - Allowed'!$B$8:$AY$158,MATCH($A98,'Inputs - Allowed'!$A$8:$A$158,0),MATCH('TI - Underperformance'!J$6,'Inputs - Allowed'!$B$6:$AY$6,0)),0)</f>
        <v>0</v>
      </c>
      <c r="K98" s="36">
        <f>_xlfn.IFNA(INDEX('Inputs - Allowed'!$B$8:$AY$158,MATCH($A98,'Inputs - Allowed'!$A$8:$A$158,0),MATCH('TI - Underperformance'!K$6,'Inputs - Allowed'!$B$6:$AY$6,0)),0)</f>
        <v>0</v>
      </c>
      <c r="L98" s="36">
        <f>_xlfn.IFNA(INDEX('Inputs - Allowed'!$B$8:$AY$158,MATCH($A98,'Inputs - Allowed'!$A$8:$A$158,0),MATCH('TI - Underperformance'!L$6,'Inputs - Allowed'!$B$6:$AY$6,0)),0)</f>
        <v>0</v>
      </c>
      <c r="M98" s="76"/>
      <c r="N98" s="76"/>
      <c r="O98" s="116" cm="1">
        <f t="array" ref="O98">IF($K98=0,0,_xlfn.IFS($K98 = "n",_xlfn.IFNA(INDEX('Inputs - Actual'!$B$8:$V$200, MATCH($A98, 'Inputs - Actual'!$A$8:$A$200, 0), MATCH(O$6, 'Inputs - Actual'!$B$6:$V$6, 0)) - INDEX('Inputs - Allowed'!$B$8:$AY$158, MATCH($A98, 'Inputs - Allowed'!$A$8:$A$158, 0), MATCH(O$6, 'Inputs - Allowed'!$B$6:$AY$6, 0)),0),$K98 = "y",_xlfn.IFNA(INDEX('Inputs - Actual'!$B$8:$V$200, MATCH($A98, 'Inputs - Actual'!$A$8:$A$200, 0), MATCH(O$6, 'Inputs - Actual'!$B$6:$V$6, 0)) -INDEX('Inputs - Allowed'!$B$8:$AY$158, MATCH($A98, 'Inputs - Allowed'!$A$8:$A$158, 0), MATCH(N$6, 'Inputs - Allowed'!$B$6:$AY$6, 0)),0)))</f>
        <v>0</v>
      </c>
      <c r="P98" s="116" cm="1">
        <f t="array" ref="P98">IF($K98=0,0,_xlfn.IFS($K98 = "n",_xlfn.IFNA(INDEX('Inputs - Actual'!$B$8:$V$200, MATCH($A98, 'Inputs - Actual'!$A$8:$A$200, 0), MATCH(P$6, 'Inputs - Actual'!$B$6:$V$6, 0)) - INDEX('Inputs - Allowed'!$B$8:$AY$158, MATCH($A98, 'Inputs - Allowed'!$A$8:$A$158, 0), MATCH(P$6, 'Inputs - Allowed'!$B$6:$AY$6, 0)),0),$K98 = "y",_xlfn.IFNA(INDEX('Inputs - Actual'!$B$8:$V$200, MATCH($A98, 'Inputs - Actual'!$A$8:$A$200, 0), MATCH(P$6, 'Inputs - Actual'!$B$6:$V$6, 0)) -INDEX('Inputs - Allowed'!$B$8:$AY$158, MATCH($A98, 'Inputs - Allowed'!$A$8:$A$158, 0), MATCH(O$6, 'Inputs - Allowed'!$B$6:$AY$6, 0)),0)))</f>
        <v>0</v>
      </c>
      <c r="Q98" s="116" cm="1">
        <f t="array" ref="Q98">IF($K98=0,0,_xlfn.IFS($K98 = "n",_xlfn.IFNA(INDEX('Inputs - Actual'!$B$8:$V$200, MATCH($A98, 'Inputs - Actual'!$A$8:$A$200, 0), MATCH(Q$6, 'Inputs - Actual'!$B$6:$V$6, 0)) - INDEX('Inputs - Allowed'!$B$8:$AY$158, MATCH($A98, 'Inputs - Allowed'!$A$8:$A$158, 0), MATCH(Q$6, 'Inputs - Allowed'!$B$6:$AY$6, 0)),0),$K98 = "y",_xlfn.IFNA(INDEX('Inputs - Actual'!$B$8:$V$200, MATCH($A98, 'Inputs - Actual'!$A$8:$A$200, 0), MATCH(Q$6, 'Inputs - Actual'!$B$6:$V$6, 0)) -INDEX('Inputs - Allowed'!$B$8:$AY$158, MATCH($A98, 'Inputs - Allowed'!$A$8:$A$158, 0), MATCH(P$6, 'Inputs - Allowed'!$B$6:$AY$6, 0)),0)))</f>
        <v>0</v>
      </c>
      <c r="R98" s="116" cm="1">
        <f t="array" ref="R98">IF($K98=0,0,_xlfn.IFS($K98 = "n",_xlfn.IFNA(INDEX('Inputs - Actual'!$B$8:$V$200, MATCH($A98, 'Inputs - Actual'!$A$8:$A$200, 0), MATCH(R$6, 'Inputs - Actual'!$B$6:$V$6, 0)) - INDEX('Inputs - Allowed'!$B$8:$AY$158, MATCH($A98, 'Inputs - Allowed'!$A$8:$A$158, 0), MATCH(R$6, 'Inputs - Allowed'!$B$6:$AY$6, 0)),0),$K98 = "y",_xlfn.IFNA(INDEX('Inputs - Actual'!$B$8:$V$200, MATCH($A98, 'Inputs - Actual'!$A$8:$A$200, 0), MATCH(R$6, 'Inputs - Actual'!$B$6:$V$6, 0)) -INDEX('Inputs - Allowed'!$B$8:$AY$158, MATCH($A98, 'Inputs - Allowed'!$A$8:$A$158, 0), MATCH(Q$6, 'Inputs - Allowed'!$B$6:$AY$6, 0)),0)))</f>
        <v>0</v>
      </c>
      <c r="S98" s="116" cm="1">
        <f t="array" ref="S98">IF($K98=0,0,_xlfn.IFS($K98 = "n",_xlfn.IFNA(INDEX('Inputs - Actual'!$B$8:$V$200, MATCH($A98, 'Inputs - Actual'!$A$8:$A$200, 0), MATCH(S$6, 'Inputs - Actual'!$B$6:$V$6, 0)) - INDEX('Inputs - Allowed'!$B$8:$AY$158, MATCH($A98, 'Inputs - Allowed'!$A$8:$A$158, 0), MATCH(S$6, 'Inputs - Allowed'!$B$6:$AY$6, 0)),0),$K98 = "y",_xlfn.IFNA(INDEX('Inputs - Actual'!$B$8:$V$200, MATCH($A98, 'Inputs - Actual'!$A$8:$A$200, 0), MATCH(S$6, 'Inputs - Actual'!$B$6:$V$6, 0)) -INDEX('Inputs - Allowed'!$B$8:$AY$158, MATCH($A98, 'Inputs - Allowed'!$A$8:$A$158, 0), MATCH(R$6, 'Inputs - Allowed'!$B$6:$AY$6, 0)),0)))</f>
        <v>0</v>
      </c>
      <c r="T98" s="116" cm="1">
        <f t="array" ref="T98">IF($K98=0,0,_xlfn.IFS($K98 = "n",_xlfn.IFNA(INDEX('Inputs - Actual'!$B$8:$V$200, MATCH($A98, 'Inputs - Actual'!$A$8:$A$200, 0), MATCH(T$6, 'Inputs - Actual'!$B$6:$V$6, 0)) - INDEX('Inputs - Allowed'!$B$8:$AY$158, MATCH($A98, 'Inputs - Allowed'!$A$8:$A$158, 0), MATCH(T$6, 'Inputs - Allowed'!$B$6:$AY$6, 0)),0),$K98 = "y",_xlfn.IFNA(INDEX('Inputs - Actual'!$B$8:$V$200, MATCH($A98, 'Inputs - Actual'!$A$8:$A$200, 0), MATCH(T$6, 'Inputs - Actual'!$B$6:$V$6, 0)) -INDEX('Inputs - Allowed'!$B$8:$AY$158, MATCH($A98, 'Inputs - Allowed'!$A$8:$A$158, 0), MATCH(S$6, 'Inputs - Allowed'!$B$6:$AY$6, 0)),0)))</f>
        <v>0</v>
      </c>
      <c r="U98" s="116" cm="1">
        <f t="array" ref="U98">IF($K98=0,0,_xlfn.IFS($K98 = "n",_xlfn.IFNA(INDEX('Inputs - Actual'!$B$8:$V$200, MATCH($A98, 'Inputs - Actual'!$A$8:$A$200, 0), MATCH(U$6, 'Inputs - Actual'!$B$6:$V$6, 0)) - INDEX('Inputs - Allowed'!$B$8:$AY$158, MATCH($A98, 'Inputs - Allowed'!$A$8:$A$158, 0), MATCH(U$6, 'Inputs - Allowed'!$B$6:$AY$6, 0)),0),$K98 = "y",_xlfn.IFNA(INDEX('Inputs - Actual'!$B$8:$V$200, MATCH($A98, 'Inputs - Actual'!$A$8:$A$200, 0), MATCH(U$6, 'Inputs - Actual'!$B$6:$V$6, 0)) -INDEX('Inputs - Allowed'!$B$8:$AY$158, MATCH($A98, 'Inputs - Allowed'!$A$8:$A$158, 0), MATCH(T$6, 'Inputs - Allowed'!$B$6:$AY$6, 0)),0)))</f>
        <v>0</v>
      </c>
      <c r="V98" s="116" cm="1">
        <f t="array" ref="V98">IF($K98=0,0,_xlfn.IFS($K98 = "n",_xlfn.IFNA(INDEX('Inputs - Actual'!$B$8:$V$200, MATCH($A98, 'Inputs - Actual'!$A$8:$A$200, 0), MATCH(V$6, 'Inputs - Actual'!$B$6:$V$6, 0)) - INDEX('Inputs - Allowed'!$B$8:$AY$158, MATCH($A98, 'Inputs - Allowed'!$A$8:$A$158, 0), MATCH(V$6, 'Inputs - Allowed'!$B$6:$AY$6, 0)),0),$K98 = "y",_xlfn.IFNA(INDEX('Inputs - Actual'!$B$8:$V$200, MATCH($A98, 'Inputs - Actual'!$A$8:$A$200, 0), MATCH(V$6, 'Inputs - Actual'!$B$6:$V$6, 0)) -INDEX('Inputs - Allowed'!$B$8:$AY$158, MATCH($A98, 'Inputs - Allowed'!$A$8:$A$158, 0), MATCH(U$6, 'Inputs - Allowed'!$B$6:$AY$6, 0)),0)))</f>
        <v>0</v>
      </c>
      <c r="W98" s="116" cm="1">
        <f t="array" ref="W98">IF($K98=0,0,_xlfn.IFS($K98 = "n",_xlfn.IFNA(INDEX('Inputs - Actual'!$B$8:$V$200, MATCH($A98, 'Inputs - Actual'!$A$8:$A$200, 0), MATCH(W$6, 'Inputs - Actual'!$B$6:$V$6, 0)) - INDEX('Inputs - Allowed'!$B$8:$AY$158, MATCH($A98, 'Inputs - Allowed'!$A$8:$A$158, 0), MATCH(W$6, 'Inputs - Allowed'!$B$6:$AY$6, 0)),0),$K98 = "y",_xlfn.IFNA(INDEX('Inputs - Actual'!$B$8:$V$200, MATCH($A98, 'Inputs - Actual'!$A$8:$A$200, 0), MATCH(W$6, 'Inputs - Actual'!$B$6:$V$6, 0)) -INDEX('Inputs - Allowed'!$B$8:$AY$158, MATCH($A98, 'Inputs - Allowed'!$A$8:$A$158, 0), MATCH(V$6, 'Inputs - Allowed'!$B$6:$AY$6, 0)),0)))</f>
        <v>0</v>
      </c>
      <c r="X98" s="116" cm="1">
        <f t="array" ref="X98">IF($K98=0,0,_xlfn.IFS($K98 = "n",_xlfn.IFNA(INDEX('Inputs - Actual'!$B$8:$V$200, MATCH($A98, 'Inputs - Actual'!$A$8:$A$200, 0), MATCH(X$6, 'Inputs - Actual'!$B$6:$V$6, 0)) - INDEX('Inputs - Allowed'!$B$8:$AY$158, MATCH($A98, 'Inputs - Allowed'!$A$8:$A$158, 0), MATCH(X$6, 'Inputs - Allowed'!$B$6:$AY$6, 0)),0),$K98 = "y",_xlfn.IFNA(INDEX('Inputs - Actual'!$B$8:$V$200, MATCH($A98, 'Inputs - Actual'!$A$8:$A$200, 0), MATCH(X$6, 'Inputs - Actual'!$B$6:$V$6, 0)) -INDEX('Inputs - Allowed'!$B$8:$AY$158, MATCH($A98, 'Inputs - Allowed'!$A$8:$A$158, 0), MATCH(W$6, 'Inputs - Allowed'!$B$6:$AY$6, 0)),0)))</f>
        <v>0</v>
      </c>
      <c r="Y98" s="76"/>
      <c r="Z98" s="76"/>
      <c r="AA98" s="116">
        <f t="shared" si="27"/>
        <v>0</v>
      </c>
      <c r="AB98" s="116">
        <f t="shared" si="28"/>
        <v>0</v>
      </c>
      <c r="AC98" s="116">
        <f t="shared" si="29"/>
        <v>0</v>
      </c>
      <c r="AD98" s="116">
        <f t="shared" si="30"/>
        <v>0</v>
      </c>
      <c r="AE98" s="116">
        <f t="shared" si="31"/>
        <v>0</v>
      </c>
      <c r="AF98" s="116">
        <f t="shared" si="32"/>
        <v>0</v>
      </c>
      <c r="AG98" s="116">
        <f t="shared" si="33"/>
        <v>0</v>
      </c>
      <c r="AH98" s="116">
        <f t="shared" si="34"/>
        <v>0</v>
      </c>
      <c r="AI98" s="116">
        <f t="shared" si="35"/>
        <v>0</v>
      </c>
      <c r="AJ98" s="116">
        <f t="shared" si="36"/>
        <v>0</v>
      </c>
      <c r="AK98" s="116">
        <f t="shared" si="26"/>
        <v>0</v>
      </c>
    </row>
    <row r="99" spans="1:37">
      <c r="A99" s="6"/>
      <c r="B99" s="36"/>
      <c r="C99" s="36"/>
      <c r="D99" s="36"/>
      <c r="E99" s="36">
        <f>_xlfn.IFNA(INDEX('Inputs - Allowed'!$B$8:$AY$158,MATCH($A99,'Inputs - Allowed'!$A$8:$A$158,0),MATCH('TI - Underperformance'!E$6,'Inputs - Allowed'!$B$6:$AY$6,0)),0)</f>
        <v>0</v>
      </c>
      <c r="F99" s="36">
        <f>_xlfn.IFNA(INDEX('Inputs - Allowed'!$B$8:$AY$158,MATCH($A99,'Inputs - Allowed'!$A$8:$A$158,0),MATCH('TI - Underperformance'!F$6,'Inputs - Allowed'!$B$6:$AY$6,0)),0)</f>
        <v>0</v>
      </c>
      <c r="G99" s="36">
        <f>_xlfn.IFNA(INDEX('Inputs - Allowed'!$B$8:$AY$158,MATCH($A99,'Inputs - Allowed'!$A$8:$A$158,0),MATCH('TI - Underperformance'!G$6,'Inputs - Allowed'!$B$6:$AY$6,0)),0)</f>
        <v>0</v>
      </c>
      <c r="H99" s="36">
        <f>_xlfn.IFNA(INDEX('Inputs - Allowed'!$B$8:$AY$158,MATCH($A99,'Inputs - Allowed'!$A$8:$A$158,0),MATCH('TI - Underperformance'!H$6,'Inputs - Allowed'!$B$6:$AY$6,0)),0)</f>
        <v>0</v>
      </c>
      <c r="I99" s="36">
        <f>_xlfn.IFNA(INDEX('Inputs - Allowed'!$B$8:$AY$158,MATCH($A99,'Inputs - Allowed'!$A$8:$A$158,0),MATCH('TI - Underperformance'!I$6,'Inputs - Allowed'!$B$6:$AY$6,0)),0)</f>
        <v>0</v>
      </c>
      <c r="J99" s="36">
        <f>_xlfn.IFNA(INDEX('Inputs - Allowed'!$B$8:$AY$158,MATCH($A99,'Inputs - Allowed'!$A$8:$A$158,0),MATCH('TI - Underperformance'!J$6,'Inputs - Allowed'!$B$6:$AY$6,0)),0)</f>
        <v>0</v>
      </c>
      <c r="K99" s="36">
        <f>_xlfn.IFNA(INDEX('Inputs - Allowed'!$B$8:$AY$158,MATCH($A99,'Inputs - Allowed'!$A$8:$A$158,0),MATCH('TI - Underperformance'!K$6,'Inputs - Allowed'!$B$6:$AY$6,0)),0)</f>
        <v>0</v>
      </c>
      <c r="L99" s="36">
        <f>_xlfn.IFNA(INDEX('Inputs - Allowed'!$B$8:$AY$158,MATCH($A99,'Inputs - Allowed'!$A$8:$A$158,0),MATCH('TI - Underperformance'!L$6,'Inputs - Allowed'!$B$6:$AY$6,0)),0)</f>
        <v>0</v>
      </c>
      <c r="M99" s="76"/>
      <c r="N99" s="76"/>
      <c r="O99" s="116" cm="1">
        <f t="array" ref="O99">IF($K99=0,0,_xlfn.IFS($K99 = "n",_xlfn.IFNA(INDEX('Inputs - Actual'!$B$8:$V$200, MATCH($A99, 'Inputs - Actual'!$A$8:$A$200, 0), MATCH(O$6, 'Inputs - Actual'!$B$6:$V$6, 0)) - INDEX('Inputs - Allowed'!$B$8:$AY$158, MATCH($A99, 'Inputs - Allowed'!$A$8:$A$158, 0), MATCH(O$6, 'Inputs - Allowed'!$B$6:$AY$6, 0)),0),$K99 = "y",_xlfn.IFNA(INDEX('Inputs - Actual'!$B$8:$V$200, MATCH($A99, 'Inputs - Actual'!$A$8:$A$200, 0), MATCH(O$6, 'Inputs - Actual'!$B$6:$V$6, 0)) -INDEX('Inputs - Allowed'!$B$8:$AY$158, MATCH($A99, 'Inputs - Allowed'!$A$8:$A$158, 0), MATCH(N$6, 'Inputs - Allowed'!$B$6:$AY$6, 0)),0)))</f>
        <v>0</v>
      </c>
      <c r="P99" s="116" cm="1">
        <f t="array" ref="P99">IF($K99=0,0,_xlfn.IFS($K99 = "n",_xlfn.IFNA(INDEX('Inputs - Actual'!$B$8:$V$200, MATCH($A99, 'Inputs - Actual'!$A$8:$A$200, 0), MATCH(P$6, 'Inputs - Actual'!$B$6:$V$6, 0)) - INDEX('Inputs - Allowed'!$B$8:$AY$158, MATCH($A99, 'Inputs - Allowed'!$A$8:$A$158, 0), MATCH(P$6, 'Inputs - Allowed'!$B$6:$AY$6, 0)),0),$K99 = "y",_xlfn.IFNA(INDEX('Inputs - Actual'!$B$8:$V$200, MATCH($A99, 'Inputs - Actual'!$A$8:$A$200, 0), MATCH(P$6, 'Inputs - Actual'!$B$6:$V$6, 0)) -INDEX('Inputs - Allowed'!$B$8:$AY$158, MATCH($A99, 'Inputs - Allowed'!$A$8:$A$158, 0), MATCH(O$6, 'Inputs - Allowed'!$B$6:$AY$6, 0)),0)))</f>
        <v>0</v>
      </c>
      <c r="Q99" s="116" cm="1">
        <f t="array" ref="Q99">IF($K99=0,0,_xlfn.IFS($K99 = "n",_xlfn.IFNA(INDEX('Inputs - Actual'!$B$8:$V$200, MATCH($A99, 'Inputs - Actual'!$A$8:$A$200, 0), MATCH(Q$6, 'Inputs - Actual'!$B$6:$V$6, 0)) - INDEX('Inputs - Allowed'!$B$8:$AY$158, MATCH($A99, 'Inputs - Allowed'!$A$8:$A$158, 0), MATCH(Q$6, 'Inputs - Allowed'!$B$6:$AY$6, 0)),0),$K99 = "y",_xlfn.IFNA(INDEX('Inputs - Actual'!$B$8:$V$200, MATCH($A99, 'Inputs - Actual'!$A$8:$A$200, 0), MATCH(Q$6, 'Inputs - Actual'!$B$6:$V$6, 0)) -INDEX('Inputs - Allowed'!$B$8:$AY$158, MATCH($A99, 'Inputs - Allowed'!$A$8:$A$158, 0), MATCH(P$6, 'Inputs - Allowed'!$B$6:$AY$6, 0)),0)))</f>
        <v>0</v>
      </c>
      <c r="R99" s="116" cm="1">
        <f t="array" ref="R99">IF($K99=0,0,_xlfn.IFS($K99 = "n",_xlfn.IFNA(INDEX('Inputs - Actual'!$B$8:$V$200, MATCH($A99, 'Inputs - Actual'!$A$8:$A$200, 0), MATCH(R$6, 'Inputs - Actual'!$B$6:$V$6, 0)) - INDEX('Inputs - Allowed'!$B$8:$AY$158, MATCH($A99, 'Inputs - Allowed'!$A$8:$A$158, 0), MATCH(R$6, 'Inputs - Allowed'!$B$6:$AY$6, 0)),0),$K99 = "y",_xlfn.IFNA(INDEX('Inputs - Actual'!$B$8:$V$200, MATCH($A99, 'Inputs - Actual'!$A$8:$A$200, 0), MATCH(R$6, 'Inputs - Actual'!$B$6:$V$6, 0)) -INDEX('Inputs - Allowed'!$B$8:$AY$158, MATCH($A99, 'Inputs - Allowed'!$A$8:$A$158, 0), MATCH(Q$6, 'Inputs - Allowed'!$B$6:$AY$6, 0)),0)))</f>
        <v>0</v>
      </c>
      <c r="S99" s="116" cm="1">
        <f t="array" ref="S99">IF($K99=0,0,_xlfn.IFS($K99 = "n",_xlfn.IFNA(INDEX('Inputs - Actual'!$B$8:$V$200, MATCH($A99, 'Inputs - Actual'!$A$8:$A$200, 0), MATCH(S$6, 'Inputs - Actual'!$B$6:$V$6, 0)) - INDEX('Inputs - Allowed'!$B$8:$AY$158, MATCH($A99, 'Inputs - Allowed'!$A$8:$A$158, 0), MATCH(S$6, 'Inputs - Allowed'!$B$6:$AY$6, 0)),0),$K99 = "y",_xlfn.IFNA(INDEX('Inputs - Actual'!$B$8:$V$200, MATCH($A99, 'Inputs - Actual'!$A$8:$A$200, 0), MATCH(S$6, 'Inputs - Actual'!$B$6:$V$6, 0)) -INDEX('Inputs - Allowed'!$B$8:$AY$158, MATCH($A99, 'Inputs - Allowed'!$A$8:$A$158, 0), MATCH(R$6, 'Inputs - Allowed'!$B$6:$AY$6, 0)),0)))</f>
        <v>0</v>
      </c>
      <c r="T99" s="116" cm="1">
        <f t="array" ref="T99">IF($K99=0,0,_xlfn.IFS($K99 = "n",_xlfn.IFNA(INDEX('Inputs - Actual'!$B$8:$V$200, MATCH($A99, 'Inputs - Actual'!$A$8:$A$200, 0), MATCH(T$6, 'Inputs - Actual'!$B$6:$V$6, 0)) - INDEX('Inputs - Allowed'!$B$8:$AY$158, MATCH($A99, 'Inputs - Allowed'!$A$8:$A$158, 0), MATCH(T$6, 'Inputs - Allowed'!$B$6:$AY$6, 0)),0),$K99 = "y",_xlfn.IFNA(INDEX('Inputs - Actual'!$B$8:$V$200, MATCH($A99, 'Inputs - Actual'!$A$8:$A$200, 0), MATCH(T$6, 'Inputs - Actual'!$B$6:$V$6, 0)) -INDEX('Inputs - Allowed'!$B$8:$AY$158, MATCH($A99, 'Inputs - Allowed'!$A$8:$A$158, 0), MATCH(S$6, 'Inputs - Allowed'!$B$6:$AY$6, 0)),0)))</f>
        <v>0</v>
      </c>
      <c r="U99" s="116" cm="1">
        <f t="array" ref="U99">IF($K99=0,0,_xlfn.IFS($K99 = "n",_xlfn.IFNA(INDEX('Inputs - Actual'!$B$8:$V$200, MATCH($A99, 'Inputs - Actual'!$A$8:$A$200, 0), MATCH(U$6, 'Inputs - Actual'!$B$6:$V$6, 0)) - INDEX('Inputs - Allowed'!$B$8:$AY$158, MATCH($A99, 'Inputs - Allowed'!$A$8:$A$158, 0), MATCH(U$6, 'Inputs - Allowed'!$B$6:$AY$6, 0)),0),$K99 = "y",_xlfn.IFNA(INDEX('Inputs - Actual'!$B$8:$V$200, MATCH($A99, 'Inputs - Actual'!$A$8:$A$200, 0), MATCH(U$6, 'Inputs - Actual'!$B$6:$V$6, 0)) -INDEX('Inputs - Allowed'!$B$8:$AY$158, MATCH($A99, 'Inputs - Allowed'!$A$8:$A$158, 0), MATCH(T$6, 'Inputs - Allowed'!$B$6:$AY$6, 0)),0)))</f>
        <v>0</v>
      </c>
      <c r="V99" s="116" cm="1">
        <f t="array" ref="V99">IF($K99=0,0,_xlfn.IFS($K99 = "n",_xlfn.IFNA(INDEX('Inputs - Actual'!$B$8:$V$200, MATCH($A99, 'Inputs - Actual'!$A$8:$A$200, 0), MATCH(V$6, 'Inputs - Actual'!$B$6:$V$6, 0)) - INDEX('Inputs - Allowed'!$B$8:$AY$158, MATCH($A99, 'Inputs - Allowed'!$A$8:$A$158, 0), MATCH(V$6, 'Inputs - Allowed'!$B$6:$AY$6, 0)),0),$K99 = "y",_xlfn.IFNA(INDEX('Inputs - Actual'!$B$8:$V$200, MATCH($A99, 'Inputs - Actual'!$A$8:$A$200, 0), MATCH(V$6, 'Inputs - Actual'!$B$6:$V$6, 0)) -INDEX('Inputs - Allowed'!$B$8:$AY$158, MATCH($A99, 'Inputs - Allowed'!$A$8:$A$158, 0), MATCH(U$6, 'Inputs - Allowed'!$B$6:$AY$6, 0)),0)))</f>
        <v>0</v>
      </c>
      <c r="W99" s="116" cm="1">
        <f t="array" ref="W99">IF($K99=0,0,_xlfn.IFS($K99 = "n",_xlfn.IFNA(INDEX('Inputs - Actual'!$B$8:$V$200, MATCH($A99, 'Inputs - Actual'!$A$8:$A$200, 0), MATCH(W$6, 'Inputs - Actual'!$B$6:$V$6, 0)) - INDEX('Inputs - Allowed'!$B$8:$AY$158, MATCH($A99, 'Inputs - Allowed'!$A$8:$A$158, 0), MATCH(W$6, 'Inputs - Allowed'!$B$6:$AY$6, 0)),0),$K99 = "y",_xlfn.IFNA(INDEX('Inputs - Actual'!$B$8:$V$200, MATCH($A99, 'Inputs - Actual'!$A$8:$A$200, 0), MATCH(W$6, 'Inputs - Actual'!$B$6:$V$6, 0)) -INDEX('Inputs - Allowed'!$B$8:$AY$158, MATCH($A99, 'Inputs - Allowed'!$A$8:$A$158, 0), MATCH(V$6, 'Inputs - Allowed'!$B$6:$AY$6, 0)),0)))</f>
        <v>0</v>
      </c>
      <c r="X99" s="116" cm="1">
        <f t="array" ref="X99">IF($K99=0,0,_xlfn.IFS($K99 = "n",_xlfn.IFNA(INDEX('Inputs - Actual'!$B$8:$V$200, MATCH($A99, 'Inputs - Actual'!$A$8:$A$200, 0), MATCH(X$6, 'Inputs - Actual'!$B$6:$V$6, 0)) - INDEX('Inputs - Allowed'!$B$8:$AY$158, MATCH($A99, 'Inputs - Allowed'!$A$8:$A$158, 0), MATCH(X$6, 'Inputs - Allowed'!$B$6:$AY$6, 0)),0),$K99 = "y",_xlfn.IFNA(INDEX('Inputs - Actual'!$B$8:$V$200, MATCH($A99, 'Inputs - Actual'!$A$8:$A$200, 0), MATCH(X$6, 'Inputs - Actual'!$B$6:$V$6, 0)) -INDEX('Inputs - Allowed'!$B$8:$AY$158, MATCH($A99, 'Inputs - Allowed'!$A$8:$A$158, 0), MATCH(W$6, 'Inputs - Allowed'!$B$6:$AY$6, 0)),0)))</f>
        <v>0</v>
      </c>
      <c r="Y99" s="76"/>
      <c r="Z99" s="76"/>
      <c r="AA99" s="116">
        <f t="shared" si="27"/>
        <v>0</v>
      </c>
      <c r="AB99" s="116">
        <f t="shared" si="28"/>
        <v>0</v>
      </c>
      <c r="AC99" s="116">
        <f t="shared" si="29"/>
        <v>0</v>
      </c>
      <c r="AD99" s="116">
        <f t="shared" si="30"/>
        <v>0</v>
      </c>
      <c r="AE99" s="116">
        <f t="shared" si="31"/>
        <v>0</v>
      </c>
      <c r="AF99" s="116">
        <f t="shared" si="32"/>
        <v>0</v>
      </c>
      <c r="AG99" s="116">
        <f t="shared" si="33"/>
        <v>0</v>
      </c>
      <c r="AH99" s="116">
        <f t="shared" si="34"/>
        <v>0</v>
      </c>
      <c r="AI99" s="116">
        <f t="shared" si="35"/>
        <v>0</v>
      </c>
      <c r="AJ99" s="116">
        <f t="shared" si="36"/>
        <v>0</v>
      </c>
      <c r="AK99" s="116">
        <f t="shared" si="26"/>
        <v>0</v>
      </c>
    </row>
    <row r="100" spans="1:37">
      <c r="A100" s="6"/>
      <c r="B100" s="36"/>
      <c r="C100" s="36"/>
      <c r="D100" s="36"/>
      <c r="E100" s="36">
        <f>_xlfn.IFNA(INDEX('Inputs - Allowed'!$B$8:$AY$158,MATCH($A100,'Inputs - Allowed'!$A$8:$A$158,0),MATCH('TI - Underperformance'!E$6,'Inputs - Allowed'!$B$6:$AY$6,0)),0)</f>
        <v>0</v>
      </c>
      <c r="F100" s="36">
        <f>_xlfn.IFNA(INDEX('Inputs - Allowed'!$B$8:$AY$158,MATCH($A100,'Inputs - Allowed'!$A$8:$A$158,0),MATCH('TI - Underperformance'!F$6,'Inputs - Allowed'!$B$6:$AY$6,0)),0)</f>
        <v>0</v>
      </c>
      <c r="G100" s="36">
        <f>_xlfn.IFNA(INDEX('Inputs - Allowed'!$B$8:$AY$158,MATCH($A100,'Inputs - Allowed'!$A$8:$A$158,0),MATCH('TI - Underperformance'!G$6,'Inputs - Allowed'!$B$6:$AY$6,0)),0)</f>
        <v>0</v>
      </c>
      <c r="H100" s="36">
        <f>_xlfn.IFNA(INDEX('Inputs - Allowed'!$B$8:$AY$158,MATCH($A100,'Inputs - Allowed'!$A$8:$A$158,0),MATCH('TI - Underperformance'!H$6,'Inputs - Allowed'!$B$6:$AY$6,0)),0)</f>
        <v>0</v>
      </c>
      <c r="I100" s="36">
        <f>_xlfn.IFNA(INDEX('Inputs - Allowed'!$B$8:$AY$158,MATCH($A100,'Inputs - Allowed'!$A$8:$A$158,0),MATCH('TI - Underperformance'!I$6,'Inputs - Allowed'!$B$6:$AY$6,0)),0)</f>
        <v>0</v>
      </c>
      <c r="J100" s="36">
        <f>_xlfn.IFNA(INDEX('Inputs - Allowed'!$B$8:$AY$158,MATCH($A100,'Inputs - Allowed'!$A$8:$A$158,0),MATCH('TI - Underperformance'!J$6,'Inputs - Allowed'!$B$6:$AY$6,0)),0)</f>
        <v>0</v>
      </c>
      <c r="K100" s="36">
        <f>_xlfn.IFNA(INDEX('Inputs - Allowed'!$B$8:$AY$158,MATCH($A100,'Inputs - Allowed'!$A$8:$A$158,0),MATCH('TI - Underperformance'!K$6,'Inputs - Allowed'!$B$6:$AY$6,0)),0)</f>
        <v>0</v>
      </c>
      <c r="L100" s="36">
        <f>_xlfn.IFNA(INDEX('Inputs - Allowed'!$B$8:$AY$158,MATCH($A100,'Inputs - Allowed'!$A$8:$A$158,0),MATCH('TI - Underperformance'!L$6,'Inputs - Allowed'!$B$6:$AY$6,0)),0)</f>
        <v>0</v>
      </c>
      <c r="M100" s="76"/>
      <c r="N100" s="76"/>
      <c r="O100" s="116" cm="1">
        <f t="array" ref="O100">IF($K100=0,0,_xlfn.IFS($K100 = "n",_xlfn.IFNA(INDEX('Inputs - Actual'!$B$8:$V$200, MATCH($A100, 'Inputs - Actual'!$A$8:$A$200, 0), MATCH(O$6, 'Inputs - Actual'!$B$6:$V$6, 0)) - INDEX('Inputs - Allowed'!$B$8:$AY$158, MATCH($A100, 'Inputs - Allowed'!$A$8:$A$158, 0), MATCH(O$6, 'Inputs - Allowed'!$B$6:$AY$6, 0)),0),$K100 = "y",_xlfn.IFNA(INDEX('Inputs - Actual'!$B$8:$V$200, MATCH($A100, 'Inputs - Actual'!$A$8:$A$200, 0), MATCH(O$6, 'Inputs - Actual'!$B$6:$V$6, 0)) -INDEX('Inputs - Allowed'!$B$8:$AY$158, MATCH($A100, 'Inputs - Allowed'!$A$8:$A$158, 0), MATCH(N$6, 'Inputs - Allowed'!$B$6:$AY$6, 0)),0)))</f>
        <v>0</v>
      </c>
      <c r="P100" s="116" cm="1">
        <f t="array" ref="P100">IF($K100=0,0,_xlfn.IFS($K100 = "n",_xlfn.IFNA(INDEX('Inputs - Actual'!$B$8:$V$200, MATCH($A100, 'Inputs - Actual'!$A$8:$A$200, 0), MATCH(P$6, 'Inputs - Actual'!$B$6:$V$6, 0)) - INDEX('Inputs - Allowed'!$B$8:$AY$158, MATCH($A100, 'Inputs - Allowed'!$A$8:$A$158, 0), MATCH(P$6, 'Inputs - Allowed'!$B$6:$AY$6, 0)),0),$K100 = "y",_xlfn.IFNA(INDEX('Inputs - Actual'!$B$8:$V$200, MATCH($A100, 'Inputs - Actual'!$A$8:$A$200, 0), MATCH(P$6, 'Inputs - Actual'!$B$6:$V$6, 0)) -INDEX('Inputs - Allowed'!$B$8:$AY$158, MATCH($A100, 'Inputs - Allowed'!$A$8:$A$158, 0), MATCH(O$6, 'Inputs - Allowed'!$B$6:$AY$6, 0)),0)))</f>
        <v>0</v>
      </c>
      <c r="Q100" s="116" cm="1">
        <f t="array" ref="Q100">IF($K100=0,0,_xlfn.IFS($K100 = "n",_xlfn.IFNA(INDEX('Inputs - Actual'!$B$8:$V$200, MATCH($A100, 'Inputs - Actual'!$A$8:$A$200, 0), MATCH(Q$6, 'Inputs - Actual'!$B$6:$V$6, 0)) - INDEX('Inputs - Allowed'!$B$8:$AY$158, MATCH($A100, 'Inputs - Allowed'!$A$8:$A$158, 0), MATCH(Q$6, 'Inputs - Allowed'!$B$6:$AY$6, 0)),0),$K100 = "y",_xlfn.IFNA(INDEX('Inputs - Actual'!$B$8:$V$200, MATCH($A100, 'Inputs - Actual'!$A$8:$A$200, 0), MATCH(Q$6, 'Inputs - Actual'!$B$6:$V$6, 0)) -INDEX('Inputs - Allowed'!$B$8:$AY$158, MATCH($A100, 'Inputs - Allowed'!$A$8:$A$158, 0), MATCH(P$6, 'Inputs - Allowed'!$B$6:$AY$6, 0)),0)))</f>
        <v>0</v>
      </c>
      <c r="R100" s="116" cm="1">
        <f t="array" ref="R100">IF($K100=0,0,_xlfn.IFS($K100 = "n",_xlfn.IFNA(INDEX('Inputs - Actual'!$B$8:$V$200, MATCH($A100, 'Inputs - Actual'!$A$8:$A$200, 0), MATCH(R$6, 'Inputs - Actual'!$B$6:$V$6, 0)) - INDEX('Inputs - Allowed'!$B$8:$AY$158, MATCH($A100, 'Inputs - Allowed'!$A$8:$A$158, 0), MATCH(R$6, 'Inputs - Allowed'!$B$6:$AY$6, 0)),0),$K100 = "y",_xlfn.IFNA(INDEX('Inputs - Actual'!$B$8:$V$200, MATCH($A100, 'Inputs - Actual'!$A$8:$A$200, 0), MATCH(R$6, 'Inputs - Actual'!$B$6:$V$6, 0)) -INDEX('Inputs - Allowed'!$B$8:$AY$158, MATCH($A100, 'Inputs - Allowed'!$A$8:$A$158, 0), MATCH(Q$6, 'Inputs - Allowed'!$B$6:$AY$6, 0)),0)))</f>
        <v>0</v>
      </c>
      <c r="S100" s="116" cm="1">
        <f t="array" ref="S100">IF($K100=0,0,_xlfn.IFS($K100 = "n",_xlfn.IFNA(INDEX('Inputs - Actual'!$B$8:$V$200, MATCH($A100, 'Inputs - Actual'!$A$8:$A$200, 0), MATCH(S$6, 'Inputs - Actual'!$B$6:$V$6, 0)) - INDEX('Inputs - Allowed'!$B$8:$AY$158, MATCH($A100, 'Inputs - Allowed'!$A$8:$A$158, 0), MATCH(S$6, 'Inputs - Allowed'!$B$6:$AY$6, 0)),0),$K100 = "y",_xlfn.IFNA(INDEX('Inputs - Actual'!$B$8:$V$200, MATCH($A100, 'Inputs - Actual'!$A$8:$A$200, 0), MATCH(S$6, 'Inputs - Actual'!$B$6:$V$6, 0)) -INDEX('Inputs - Allowed'!$B$8:$AY$158, MATCH($A100, 'Inputs - Allowed'!$A$8:$A$158, 0), MATCH(R$6, 'Inputs - Allowed'!$B$6:$AY$6, 0)),0)))</f>
        <v>0</v>
      </c>
      <c r="T100" s="116" cm="1">
        <f t="array" ref="T100">IF($K100=0,0,_xlfn.IFS($K100 = "n",_xlfn.IFNA(INDEX('Inputs - Actual'!$B$8:$V$200, MATCH($A100, 'Inputs - Actual'!$A$8:$A$200, 0), MATCH(T$6, 'Inputs - Actual'!$B$6:$V$6, 0)) - INDEX('Inputs - Allowed'!$B$8:$AY$158, MATCH($A100, 'Inputs - Allowed'!$A$8:$A$158, 0), MATCH(T$6, 'Inputs - Allowed'!$B$6:$AY$6, 0)),0),$K100 = "y",_xlfn.IFNA(INDEX('Inputs - Actual'!$B$8:$V$200, MATCH($A100, 'Inputs - Actual'!$A$8:$A$200, 0), MATCH(T$6, 'Inputs - Actual'!$B$6:$V$6, 0)) -INDEX('Inputs - Allowed'!$B$8:$AY$158, MATCH($A100, 'Inputs - Allowed'!$A$8:$A$158, 0), MATCH(S$6, 'Inputs - Allowed'!$B$6:$AY$6, 0)),0)))</f>
        <v>0</v>
      </c>
      <c r="U100" s="116" cm="1">
        <f t="array" ref="U100">IF($K100=0,0,_xlfn.IFS($K100 = "n",_xlfn.IFNA(INDEX('Inputs - Actual'!$B$8:$V$200, MATCH($A100, 'Inputs - Actual'!$A$8:$A$200, 0), MATCH(U$6, 'Inputs - Actual'!$B$6:$V$6, 0)) - INDEX('Inputs - Allowed'!$B$8:$AY$158, MATCH($A100, 'Inputs - Allowed'!$A$8:$A$158, 0), MATCH(U$6, 'Inputs - Allowed'!$B$6:$AY$6, 0)),0),$K100 = "y",_xlfn.IFNA(INDEX('Inputs - Actual'!$B$8:$V$200, MATCH($A100, 'Inputs - Actual'!$A$8:$A$200, 0), MATCH(U$6, 'Inputs - Actual'!$B$6:$V$6, 0)) -INDEX('Inputs - Allowed'!$B$8:$AY$158, MATCH($A100, 'Inputs - Allowed'!$A$8:$A$158, 0), MATCH(T$6, 'Inputs - Allowed'!$B$6:$AY$6, 0)),0)))</f>
        <v>0</v>
      </c>
      <c r="V100" s="116" cm="1">
        <f t="array" ref="V100">IF($K100=0,0,_xlfn.IFS($K100 = "n",_xlfn.IFNA(INDEX('Inputs - Actual'!$B$8:$V$200, MATCH($A100, 'Inputs - Actual'!$A$8:$A$200, 0), MATCH(V$6, 'Inputs - Actual'!$B$6:$V$6, 0)) - INDEX('Inputs - Allowed'!$B$8:$AY$158, MATCH($A100, 'Inputs - Allowed'!$A$8:$A$158, 0), MATCH(V$6, 'Inputs - Allowed'!$B$6:$AY$6, 0)),0),$K100 = "y",_xlfn.IFNA(INDEX('Inputs - Actual'!$B$8:$V$200, MATCH($A100, 'Inputs - Actual'!$A$8:$A$200, 0), MATCH(V$6, 'Inputs - Actual'!$B$6:$V$6, 0)) -INDEX('Inputs - Allowed'!$B$8:$AY$158, MATCH($A100, 'Inputs - Allowed'!$A$8:$A$158, 0), MATCH(U$6, 'Inputs - Allowed'!$B$6:$AY$6, 0)),0)))</f>
        <v>0</v>
      </c>
      <c r="W100" s="116" cm="1">
        <f t="array" ref="W100">IF($K100=0,0,_xlfn.IFS($K100 = "n",_xlfn.IFNA(INDEX('Inputs - Actual'!$B$8:$V$200, MATCH($A100, 'Inputs - Actual'!$A$8:$A$200, 0), MATCH(W$6, 'Inputs - Actual'!$B$6:$V$6, 0)) - INDEX('Inputs - Allowed'!$B$8:$AY$158, MATCH($A100, 'Inputs - Allowed'!$A$8:$A$158, 0), MATCH(W$6, 'Inputs - Allowed'!$B$6:$AY$6, 0)),0),$K100 = "y",_xlfn.IFNA(INDEX('Inputs - Actual'!$B$8:$V$200, MATCH($A100, 'Inputs - Actual'!$A$8:$A$200, 0), MATCH(W$6, 'Inputs - Actual'!$B$6:$V$6, 0)) -INDEX('Inputs - Allowed'!$B$8:$AY$158, MATCH($A100, 'Inputs - Allowed'!$A$8:$A$158, 0), MATCH(V$6, 'Inputs - Allowed'!$B$6:$AY$6, 0)),0)))</f>
        <v>0</v>
      </c>
      <c r="X100" s="116" cm="1">
        <f t="array" ref="X100">IF($K100=0,0,_xlfn.IFS($K100 = "n",_xlfn.IFNA(INDEX('Inputs - Actual'!$B$8:$V$200, MATCH($A100, 'Inputs - Actual'!$A$8:$A$200, 0), MATCH(X$6, 'Inputs - Actual'!$B$6:$V$6, 0)) - INDEX('Inputs - Allowed'!$B$8:$AY$158, MATCH($A100, 'Inputs - Allowed'!$A$8:$A$158, 0), MATCH(X$6, 'Inputs - Allowed'!$B$6:$AY$6, 0)),0),$K100 = "y",_xlfn.IFNA(INDEX('Inputs - Actual'!$B$8:$V$200, MATCH($A100, 'Inputs - Actual'!$A$8:$A$200, 0), MATCH(X$6, 'Inputs - Actual'!$B$6:$V$6, 0)) -INDEX('Inputs - Allowed'!$B$8:$AY$158, MATCH($A100, 'Inputs - Allowed'!$A$8:$A$158, 0), MATCH(W$6, 'Inputs - Allowed'!$B$6:$AY$6, 0)),0)))</f>
        <v>0</v>
      </c>
      <c r="Y100" s="76"/>
      <c r="Z100" s="76"/>
      <c r="AA100" s="116">
        <f t="shared" si="27"/>
        <v>0</v>
      </c>
      <c r="AB100" s="116">
        <f t="shared" si="28"/>
        <v>0</v>
      </c>
      <c r="AC100" s="116">
        <f t="shared" si="29"/>
        <v>0</v>
      </c>
      <c r="AD100" s="116">
        <f t="shared" si="30"/>
        <v>0</v>
      </c>
      <c r="AE100" s="116">
        <f t="shared" si="31"/>
        <v>0</v>
      </c>
      <c r="AF100" s="116">
        <f t="shared" si="32"/>
        <v>0</v>
      </c>
      <c r="AG100" s="116">
        <f t="shared" si="33"/>
        <v>0</v>
      </c>
      <c r="AH100" s="116">
        <f t="shared" si="34"/>
        <v>0</v>
      </c>
      <c r="AI100" s="116">
        <f t="shared" si="35"/>
        <v>0</v>
      </c>
      <c r="AJ100" s="116">
        <f t="shared" si="36"/>
        <v>0</v>
      </c>
      <c r="AK100" s="116">
        <f t="shared" si="26"/>
        <v>0</v>
      </c>
    </row>
    <row r="101" spans="1:37">
      <c r="A101" s="6"/>
      <c r="B101" s="36"/>
      <c r="C101" s="36"/>
      <c r="D101" s="36"/>
      <c r="E101" s="36">
        <f>_xlfn.IFNA(INDEX('Inputs - Allowed'!$B$8:$AY$158,MATCH($A101,'Inputs - Allowed'!$A$8:$A$158,0),MATCH('TI - Underperformance'!E$6,'Inputs - Allowed'!$B$6:$AY$6,0)),0)</f>
        <v>0</v>
      </c>
      <c r="F101" s="36">
        <f>_xlfn.IFNA(INDEX('Inputs - Allowed'!$B$8:$AY$158,MATCH($A101,'Inputs - Allowed'!$A$8:$A$158,0),MATCH('TI - Underperformance'!F$6,'Inputs - Allowed'!$B$6:$AY$6,0)),0)</f>
        <v>0</v>
      </c>
      <c r="G101" s="36">
        <f>_xlfn.IFNA(INDEX('Inputs - Allowed'!$B$8:$AY$158,MATCH($A101,'Inputs - Allowed'!$A$8:$A$158,0),MATCH('TI - Underperformance'!G$6,'Inputs - Allowed'!$B$6:$AY$6,0)),0)</f>
        <v>0</v>
      </c>
      <c r="H101" s="36">
        <f>_xlfn.IFNA(INDEX('Inputs - Allowed'!$B$8:$AY$158,MATCH($A101,'Inputs - Allowed'!$A$8:$A$158,0),MATCH('TI - Underperformance'!H$6,'Inputs - Allowed'!$B$6:$AY$6,0)),0)</f>
        <v>0</v>
      </c>
      <c r="I101" s="36">
        <f>_xlfn.IFNA(INDEX('Inputs - Allowed'!$B$8:$AY$158,MATCH($A101,'Inputs - Allowed'!$A$8:$A$158,0),MATCH('TI - Underperformance'!I$6,'Inputs - Allowed'!$B$6:$AY$6,0)),0)</f>
        <v>0</v>
      </c>
      <c r="J101" s="36">
        <f>_xlfn.IFNA(INDEX('Inputs - Allowed'!$B$8:$AY$158,MATCH($A101,'Inputs - Allowed'!$A$8:$A$158,0),MATCH('TI - Underperformance'!J$6,'Inputs - Allowed'!$B$6:$AY$6,0)),0)</f>
        <v>0</v>
      </c>
      <c r="K101" s="36">
        <f>_xlfn.IFNA(INDEX('Inputs - Allowed'!$B$8:$AY$158,MATCH($A101,'Inputs - Allowed'!$A$8:$A$158,0),MATCH('TI - Underperformance'!K$6,'Inputs - Allowed'!$B$6:$AY$6,0)),0)</f>
        <v>0</v>
      </c>
      <c r="L101" s="36">
        <f>_xlfn.IFNA(INDEX('Inputs - Allowed'!$B$8:$AY$158,MATCH($A101,'Inputs - Allowed'!$A$8:$A$158,0),MATCH('TI - Underperformance'!L$6,'Inputs - Allowed'!$B$6:$AY$6,0)),0)</f>
        <v>0</v>
      </c>
      <c r="M101" s="76"/>
      <c r="N101" s="76"/>
      <c r="O101" s="116" cm="1">
        <f t="array" ref="O101">IF($K101=0,0,_xlfn.IFS($K101 = "n",_xlfn.IFNA(INDEX('Inputs - Actual'!$B$8:$V$200, MATCH($A101, 'Inputs - Actual'!$A$8:$A$200, 0), MATCH(O$6, 'Inputs - Actual'!$B$6:$V$6, 0)) - INDEX('Inputs - Allowed'!$B$8:$AY$158, MATCH($A101, 'Inputs - Allowed'!$A$8:$A$158, 0), MATCH(O$6, 'Inputs - Allowed'!$B$6:$AY$6, 0)),0),$K101 = "y",_xlfn.IFNA(INDEX('Inputs - Actual'!$B$8:$V$200, MATCH($A101, 'Inputs - Actual'!$A$8:$A$200, 0), MATCH(O$6, 'Inputs - Actual'!$B$6:$V$6, 0)) -INDEX('Inputs - Allowed'!$B$8:$AY$158, MATCH($A101, 'Inputs - Allowed'!$A$8:$A$158, 0), MATCH(N$6, 'Inputs - Allowed'!$B$6:$AY$6, 0)),0)))</f>
        <v>0</v>
      </c>
      <c r="P101" s="116" cm="1">
        <f t="array" ref="P101">IF($K101=0,0,_xlfn.IFS($K101 = "n",_xlfn.IFNA(INDEX('Inputs - Actual'!$B$8:$V$200, MATCH($A101, 'Inputs - Actual'!$A$8:$A$200, 0), MATCH(P$6, 'Inputs - Actual'!$B$6:$V$6, 0)) - INDEX('Inputs - Allowed'!$B$8:$AY$158, MATCH($A101, 'Inputs - Allowed'!$A$8:$A$158, 0), MATCH(P$6, 'Inputs - Allowed'!$B$6:$AY$6, 0)),0),$K101 = "y",_xlfn.IFNA(INDEX('Inputs - Actual'!$B$8:$V$200, MATCH($A101, 'Inputs - Actual'!$A$8:$A$200, 0), MATCH(P$6, 'Inputs - Actual'!$B$6:$V$6, 0)) -INDEX('Inputs - Allowed'!$B$8:$AY$158, MATCH($A101, 'Inputs - Allowed'!$A$8:$A$158, 0), MATCH(O$6, 'Inputs - Allowed'!$B$6:$AY$6, 0)),0)))</f>
        <v>0</v>
      </c>
      <c r="Q101" s="116" cm="1">
        <f t="array" ref="Q101">IF($K101=0,0,_xlfn.IFS($K101 = "n",_xlfn.IFNA(INDEX('Inputs - Actual'!$B$8:$V$200, MATCH($A101, 'Inputs - Actual'!$A$8:$A$200, 0), MATCH(Q$6, 'Inputs - Actual'!$B$6:$V$6, 0)) - INDEX('Inputs - Allowed'!$B$8:$AY$158, MATCH($A101, 'Inputs - Allowed'!$A$8:$A$158, 0), MATCH(Q$6, 'Inputs - Allowed'!$B$6:$AY$6, 0)),0),$K101 = "y",_xlfn.IFNA(INDEX('Inputs - Actual'!$B$8:$V$200, MATCH($A101, 'Inputs - Actual'!$A$8:$A$200, 0), MATCH(Q$6, 'Inputs - Actual'!$B$6:$V$6, 0)) -INDEX('Inputs - Allowed'!$B$8:$AY$158, MATCH($A101, 'Inputs - Allowed'!$A$8:$A$158, 0), MATCH(P$6, 'Inputs - Allowed'!$B$6:$AY$6, 0)),0)))</f>
        <v>0</v>
      </c>
      <c r="R101" s="116" cm="1">
        <f t="array" ref="R101">IF($K101=0,0,_xlfn.IFS($K101 = "n",_xlfn.IFNA(INDEX('Inputs - Actual'!$B$8:$V$200, MATCH($A101, 'Inputs - Actual'!$A$8:$A$200, 0), MATCH(R$6, 'Inputs - Actual'!$B$6:$V$6, 0)) - INDEX('Inputs - Allowed'!$B$8:$AY$158, MATCH($A101, 'Inputs - Allowed'!$A$8:$A$158, 0), MATCH(R$6, 'Inputs - Allowed'!$B$6:$AY$6, 0)),0),$K101 = "y",_xlfn.IFNA(INDEX('Inputs - Actual'!$B$8:$V$200, MATCH($A101, 'Inputs - Actual'!$A$8:$A$200, 0), MATCH(R$6, 'Inputs - Actual'!$B$6:$V$6, 0)) -INDEX('Inputs - Allowed'!$B$8:$AY$158, MATCH($A101, 'Inputs - Allowed'!$A$8:$A$158, 0), MATCH(Q$6, 'Inputs - Allowed'!$B$6:$AY$6, 0)),0)))</f>
        <v>0</v>
      </c>
      <c r="S101" s="116" cm="1">
        <f t="array" ref="S101">IF($K101=0,0,_xlfn.IFS($K101 = "n",_xlfn.IFNA(INDEX('Inputs - Actual'!$B$8:$V$200, MATCH($A101, 'Inputs - Actual'!$A$8:$A$200, 0), MATCH(S$6, 'Inputs - Actual'!$B$6:$V$6, 0)) - INDEX('Inputs - Allowed'!$B$8:$AY$158, MATCH($A101, 'Inputs - Allowed'!$A$8:$A$158, 0), MATCH(S$6, 'Inputs - Allowed'!$B$6:$AY$6, 0)),0),$K101 = "y",_xlfn.IFNA(INDEX('Inputs - Actual'!$B$8:$V$200, MATCH($A101, 'Inputs - Actual'!$A$8:$A$200, 0), MATCH(S$6, 'Inputs - Actual'!$B$6:$V$6, 0)) -INDEX('Inputs - Allowed'!$B$8:$AY$158, MATCH($A101, 'Inputs - Allowed'!$A$8:$A$158, 0), MATCH(R$6, 'Inputs - Allowed'!$B$6:$AY$6, 0)),0)))</f>
        <v>0</v>
      </c>
      <c r="T101" s="116" cm="1">
        <f t="array" ref="T101">IF($K101=0,0,_xlfn.IFS($K101 = "n",_xlfn.IFNA(INDEX('Inputs - Actual'!$B$8:$V$200, MATCH($A101, 'Inputs - Actual'!$A$8:$A$200, 0), MATCH(T$6, 'Inputs - Actual'!$B$6:$V$6, 0)) - INDEX('Inputs - Allowed'!$B$8:$AY$158, MATCH($A101, 'Inputs - Allowed'!$A$8:$A$158, 0), MATCH(T$6, 'Inputs - Allowed'!$B$6:$AY$6, 0)),0),$K101 = "y",_xlfn.IFNA(INDEX('Inputs - Actual'!$B$8:$V$200, MATCH($A101, 'Inputs - Actual'!$A$8:$A$200, 0), MATCH(T$6, 'Inputs - Actual'!$B$6:$V$6, 0)) -INDEX('Inputs - Allowed'!$B$8:$AY$158, MATCH($A101, 'Inputs - Allowed'!$A$8:$A$158, 0), MATCH(S$6, 'Inputs - Allowed'!$B$6:$AY$6, 0)),0)))</f>
        <v>0</v>
      </c>
      <c r="U101" s="116" cm="1">
        <f t="array" ref="U101">IF($K101=0,0,_xlfn.IFS($K101 = "n",_xlfn.IFNA(INDEX('Inputs - Actual'!$B$8:$V$200, MATCH($A101, 'Inputs - Actual'!$A$8:$A$200, 0), MATCH(U$6, 'Inputs - Actual'!$B$6:$V$6, 0)) - INDEX('Inputs - Allowed'!$B$8:$AY$158, MATCH($A101, 'Inputs - Allowed'!$A$8:$A$158, 0), MATCH(U$6, 'Inputs - Allowed'!$B$6:$AY$6, 0)),0),$K101 = "y",_xlfn.IFNA(INDEX('Inputs - Actual'!$B$8:$V$200, MATCH($A101, 'Inputs - Actual'!$A$8:$A$200, 0), MATCH(U$6, 'Inputs - Actual'!$B$6:$V$6, 0)) -INDEX('Inputs - Allowed'!$B$8:$AY$158, MATCH($A101, 'Inputs - Allowed'!$A$8:$A$158, 0), MATCH(T$6, 'Inputs - Allowed'!$B$6:$AY$6, 0)),0)))</f>
        <v>0</v>
      </c>
      <c r="V101" s="116" cm="1">
        <f t="array" ref="V101">IF($K101=0,0,_xlfn.IFS($K101 = "n",_xlfn.IFNA(INDEX('Inputs - Actual'!$B$8:$V$200, MATCH($A101, 'Inputs - Actual'!$A$8:$A$200, 0), MATCH(V$6, 'Inputs - Actual'!$B$6:$V$6, 0)) - INDEX('Inputs - Allowed'!$B$8:$AY$158, MATCH($A101, 'Inputs - Allowed'!$A$8:$A$158, 0), MATCH(V$6, 'Inputs - Allowed'!$B$6:$AY$6, 0)),0),$K101 = "y",_xlfn.IFNA(INDEX('Inputs - Actual'!$B$8:$V$200, MATCH($A101, 'Inputs - Actual'!$A$8:$A$200, 0), MATCH(V$6, 'Inputs - Actual'!$B$6:$V$6, 0)) -INDEX('Inputs - Allowed'!$B$8:$AY$158, MATCH($A101, 'Inputs - Allowed'!$A$8:$A$158, 0), MATCH(U$6, 'Inputs - Allowed'!$B$6:$AY$6, 0)),0)))</f>
        <v>0</v>
      </c>
      <c r="W101" s="116" cm="1">
        <f t="array" ref="W101">IF($K101=0,0,_xlfn.IFS($K101 = "n",_xlfn.IFNA(INDEX('Inputs - Actual'!$B$8:$V$200, MATCH($A101, 'Inputs - Actual'!$A$8:$A$200, 0), MATCH(W$6, 'Inputs - Actual'!$B$6:$V$6, 0)) - INDEX('Inputs - Allowed'!$B$8:$AY$158, MATCH($A101, 'Inputs - Allowed'!$A$8:$A$158, 0), MATCH(W$6, 'Inputs - Allowed'!$B$6:$AY$6, 0)),0),$K101 = "y",_xlfn.IFNA(INDEX('Inputs - Actual'!$B$8:$V$200, MATCH($A101, 'Inputs - Actual'!$A$8:$A$200, 0), MATCH(W$6, 'Inputs - Actual'!$B$6:$V$6, 0)) -INDEX('Inputs - Allowed'!$B$8:$AY$158, MATCH($A101, 'Inputs - Allowed'!$A$8:$A$158, 0), MATCH(V$6, 'Inputs - Allowed'!$B$6:$AY$6, 0)),0)))</f>
        <v>0</v>
      </c>
      <c r="X101" s="116" cm="1">
        <f t="array" ref="X101">IF($K101=0,0,_xlfn.IFS($K101 = "n",_xlfn.IFNA(INDEX('Inputs - Actual'!$B$8:$V$200, MATCH($A101, 'Inputs - Actual'!$A$8:$A$200, 0), MATCH(X$6, 'Inputs - Actual'!$B$6:$V$6, 0)) - INDEX('Inputs - Allowed'!$B$8:$AY$158, MATCH($A101, 'Inputs - Allowed'!$A$8:$A$158, 0), MATCH(X$6, 'Inputs - Allowed'!$B$6:$AY$6, 0)),0),$K101 = "y",_xlfn.IFNA(INDEX('Inputs - Actual'!$B$8:$V$200, MATCH($A101, 'Inputs - Actual'!$A$8:$A$200, 0), MATCH(X$6, 'Inputs - Actual'!$B$6:$V$6, 0)) -INDEX('Inputs - Allowed'!$B$8:$AY$158, MATCH($A101, 'Inputs - Allowed'!$A$8:$A$158, 0), MATCH(W$6, 'Inputs - Allowed'!$B$6:$AY$6, 0)),0)))</f>
        <v>0</v>
      </c>
      <c r="Y101" s="76"/>
      <c r="Z101" s="76"/>
      <c r="AA101" s="116">
        <f t="shared" si="27"/>
        <v>0</v>
      </c>
      <c r="AB101" s="116">
        <f t="shared" si="28"/>
        <v>0</v>
      </c>
      <c r="AC101" s="116">
        <f t="shared" si="29"/>
        <v>0</v>
      </c>
      <c r="AD101" s="116">
        <f t="shared" si="30"/>
        <v>0</v>
      </c>
      <c r="AE101" s="116">
        <f t="shared" si="31"/>
        <v>0</v>
      </c>
      <c r="AF101" s="116">
        <f t="shared" si="32"/>
        <v>0</v>
      </c>
      <c r="AG101" s="116">
        <f t="shared" si="33"/>
        <v>0</v>
      </c>
      <c r="AH101" s="116">
        <f t="shared" si="34"/>
        <v>0</v>
      </c>
      <c r="AI101" s="116">
        <f t="shared" si="35"/>
        <v>0</v>
      </c>
      <c r="AJ101" s="116">
        <f t="shared" si="36"/>
        <v>0</v>
      </c>
      <c r="AK101" s="116">
        <f t="shared" si="26"/>
        <v>0</v>
      </c>
    </row>
    <row r="102" spans="1:37">
      <c r="A102" s="6"/>
      <c r="B102" s="36"/>
      <c r="C102" s="36"/>
      <c r="D102" s="36"/>
      <c r="E102" s="36">
        <f>_xlfn.IFNA(INDEX('Inputs - Allowed'!$B$8:$AY$158,MATCH($A102,'Inputs - Allowed'!$A$8:$A$158,0),MATCH('TI - Underperformance'!E$6,'Inputs - Allowed'!$B$6:$AY$6,0)),0)</f>
        <v>0</v>
      </c>
      <c r="F102" s="36">
        <f>_xlfn.IFNA(INDEX('Inputs - Allowed'!$B$8:$AY$158,MATCH($A102,'Inputs - Allowed'!$A$8:$A$158,0),MATCH('TI - Underperformance'!F$6,'Inputs - Allowed'!$B$6:$AY$6,0)),0)</f>
        <v>0</v>
      </c>
      <c r="G102" s="36">
        <f>_xlfn.IFNA(INDEX('Inputs - Allowed'!$B$8:$AY$158,MATCH($A102,'Inputs - Allowed'!$A$8:$A$158,0),MATCH('TI - Underperformance'!G$6,'Inputs - Allowed'!$B$6:$AY$6,0)),0)</f>
        <v>0</v>
      </c>
      <c r="H102" s="36">
        <f>_xlfn.IFNA(INDEX('Inputs - Allowed'!$B$8:$AY$158,MATCH($A102,'Inputs - Allowed'!$A$8:$A$158,0),MATCH('TI - Underperformance'!H$6,'Inputs - Allowed'!$B$6:$AY$6,0)),0)</f>
        <v>0</v>
      </c>
      <c r="I102" s="36">
        <f>_xlfn.IFNA(INDEX('Inputs - Allowed'!$B$8:$AY$158,MATCH($A102,'Inputs - Allowed'!$A$8:$A$158,0),MATCH('TI - Underperformance'!I$6,'Inputs - Allowed'!$B$6:$AY$6,0)),0)</f>
        <v>0</v>
      </c>
      <c r="J102" s="36">
        <f>_xlfn.IFNA(INDEX('Inputs - Allowed'!$B$8:$AY$158,MATCH($A102,'Inputs - Allowed'!$A$8:$A$158,0),MATCH('TI - Underperformance'!J$6,'Inputs - Allowed'!$B$6:$AY$6,0)),0)</f>
        <v>0</v>
      </c>
      <c r="K102" s="36">
        <f>_xlfn.IFNA(INDEX('Inputs - Allowed'!$B$8:$AY$158,MATCH($A102,'Inputs - Allowed'!$A$8:$A$158,0),MATCH('TI - Underperformance'!K$6,'Inputs - Allowed'!$B$6:$AY$6,0)),0)</f>
        <v>0</v>
      </c>
      <c r="L102" s="36">
        <f>_xlfn.IFNA(INDEX('Inputs - Allowed'!$B$8:$AY$158,MATCH($A102,'Inputs - Allowed'!$A$8:$A$158,0),MATCH('TI - Underperformance'!L$6,'Inputs - Allowed'!$B$6:$AY$6,0)),0)</f>
        <v>0</v>
      </c>
      <c r="M102" s="76"/>
      <c r="N102" s="76"/>
      <c r="O102" s="116" cm="1">
        <f t="array" ref="O102">IF($K102=0,0,_xlfn.IFS($K102 = "n",_xlfn.IFNA(INDEX('Inputs - Actual'!$B$8:$V$200, MATCH($A102, 'Inputs - Actual'!$A$8:$A$200, 0), MATCH(O$6, 'Inputs - Actual'!$B$6:$V$6, 0)) - INDEX('Inputs - Allowed'!$B$8:$AY$158, MATCH($A102, 'Inputs - Allowed'!$A$8:$A$158, 0), MATCH(O$6, 'Inputs - Allowed'!$B$6:$AY$6, 0)),0),$K102 = "y",_xlfn.IFNA(INDEX('Inputs - Actual'!$B$8:$V$200, MATCH($A102, 'Inputs - Actual'!$A$8:$A$200, 0), MATCH(O$6, 'Inputs - Actual'!$B$6:$V$6, 0)) -INDEX('Inputs - Allowed'!$B$8:$AY$158, MATCH($A102, 'Inputs - Allowed'!$A$8:$A$158, 0), MATCH(N$6, 'Inputs - Allowed'!$B$6:$AY$6, 0)),0)))</f>
        <v>0</v>
      </c>
      <c r="P102" s="116" cm="1">
        <f t="array" ref="P102">IF($K102=0,0,_xlfn.IFS($K102 = "n",_xlfn.IFNA(INDEX('Inputs - Actual'!$B$8:$V$200, MATCH($A102, 'Inputs - Actual'!$A$8:$A$200, 0), MATCH(P$6, 'Inputs - Actual'!$B$6:$V$6, 0)) - INDEX('Inputs - Allowed'!$B$8:$AY$158, MATCH($A102, 'Inputs - Allowed'!$A$8:$A$158, 0), MATCH(P$6, 'Inputs - Allowed'!$B$6:$AY$6, 0)),0),$K102 = "y",_xlfn.IFNA(INDEX('Inputs - Actual'!$B$8:$V$200, MATCH($A102, 'Inputs - Actual'!$A$8:$A$200, 0), MATCH(P$6, 'Inputs - Actual'!$B$6:$V$6, 0)) -INDEX('Inputs - Allowed'!$B$8:$AY$158, MATCH($A102, 'Inputs - Allowed'!$A$8:$A$158, 0), MATCH(O$6, 'Inputs - Allowed'!$B$6:$AY$6, 0)),0)))</f>
        <v>0</v>
      </c>
      <c r="Q102" s="116" cm="1">
        <f t="array" ref="Q102">IF($K102=0,0,_xlfn.IFS($K102 = "n",_xlfn.IFNA(INDEX('Inputs - Actual'!$B$8:$V$200, MATCH($A102, 'Inputs - Actual'!$A$8:$A$200, 0), MATCH(Q$6, 'Inputs - Actual'!$B$6:$V$6, 0)) - INDEX('Inputs - Allowed'!$B$8:$AY$158, MATCH($A102, 'Inputs - Allowed'!$A$8:$A$158, 0), MATCH(Q$6, 'Inputs - Allowed'!$B$6:$AY$6, 0)),0),$K102 = "y",_xlfn.IFNA(INDEX('Inputs - Actual'!$B$8:$V$200, MATCH($A102, 'Inputs - Actual'!$A$8:$A$200, 0), MATCH(Q$6, 'Inputs - Actual'!$B$6:$V$6, 0)) -INDEX('Inputs - Allowed'!$B$8:$AY$158, MATCH($A102, 'Inputs - Allowed'!$A$8:$A$158, 0), MATCH(P$6, 'Inputs - Allowed'!$B$6:$AY$6, 0)),0)))</f>
        <v>0</v>
      </c>
      <c r="R102" s="116" cm="1">
        <f t="array" ref="R102">IF($K102=0,0,_xlfn.IFS($K102 = "n",_xlfn.IFNA(INDEX('Inputs - Actual'!$B$8:$V$200, MATCH($A102, 'Inputs - Actual'!$A$8:$A$200, 0), MATCH(R$6, 'Inputs - Actual'!$B$6:$V$6, 0)) - INDEX('Inputs - Allowed'!$B$8:$AY$158, MATCH($A102, 'Inputs - Allowed'!$A$8:$A$158, 0), MATCH(R$6, 'Inputs - Allowed'!$B$6:$AY$6, 0)),0),$K102 = "y",_xlfn.IFNA(INDEX('Inputs - Actual'!$B$8:$V$200, MATCH($A102, 'Inputs - Actual'!$A$8:$A$200, 0), MATCH(R$6, 'Inputs - Actual'!$B$6:$V$6, 0)) -INDEX('Inputs - Allowed'!$B$8:$AY$158, MATCH($A102, 'Inputs - Allowed'!$A$8:$A$158, 0), MATCH(Q$6, 'Inputs - Allowed'!$B$6:$AY$6, 0)),0)))</f>
        <v>0</v>
      </c>
      <c r="S102" s="116" cm="1">
        <f t="array" ref="S102">IF($K102=0,0,_xlfn.IFS($K102 = "n",_xlfn.IFNA(INDEX('Inputs - Actual'!$B$8:$V$200, MATCH($A102, 'Inputs - Actual'!$A$8:$A$200, 0), MATCH(S$6, 'Inputs - Actual'!$B$6:$V$6, 0)) - INDEX('Inputs - Allowed'!$B$8:$AY$158, MATCH($A102, 'Inputs - Allowed'!$A$8:$A$158, 0), MATCH(S$6, 'Inputs - Allowed'!$B$6:$AY$6, 0)),0),$K102 = "y",_xlfn.IFNA(INDEX('Inputs - Actual'!$B$8:$V$200, MATCH($A102, 'Inputs - Actual'!$A$8:$A$200, 0), MATCH(S$6, 'Inputs - Actual'!$B$6:$V$6, 0)) -INDEX('Inputs - Allowed'!$B$8:$AY$158, MATCH($A102, 'Inputs - Allowed'!$A$8:$A$158, 0), MATCH(R$6, 'Inputs - Allowed'!$B$6:$AY$6, 0)),0)))</f>
        <v>0</v>
      </c>
      <c r="T102" s="116" cm="1">
        <f t="array" ref="T102">IF($K102=0,0,_xlfn.IFS($K102 = "n",_xlfn.IFNA(INDEX('Inputs - Actual'!$B$8:$V$200, MATCH($A102, 'Inputs - Actual'!$A$8:$A$200, 0), MATCH(T$6, 'Inputs - Actual'!$B$6:$V$6, 0)) - INDEX('Inputs - Allowed'!$B$8:$AY$158, MATCH($A102, 'Inputs - Allowed'!$A$8:$A$158, 0), MATCH(T$6, 'Inputs - Allowed'!$B$6:$AY$6, 0)),0),$K102 = "y",_xlfn.IFNA(INDEX('Inputs - Actual'!$B$8:$V$200, MATCH($A102, 'Inputs - Actual'!$A$8:$A$200, 0), MATCH(T$6, 'Inputs - Actual'!$B$6:$V$6, 0)) -INDEX('Inputs - Allowed'!$B$8:$AY$158, MATCH($A102, 'Inputs - Allowed'!$A$8:$A$158, 0), MATCH(S$6, 'Inputs - Allowed'!$B$6:$AY$6, 0)),0)))</f>
        <v>0</v>
      </c>
      <c r="U102" s="116" cm="1">
        <f t="array" ref="U102">IF($K102=0,0,_xlfn.IFS($K102 = "n",_xlfn.IFNA(INDEX('Inputs - Actual'!$B$8:$V$200, MATCH($A102, 'Inputs - Actual'!$A$8:$A$200, 0), MATCH(U$6, 'Inputs - Actual'!$B$6:$V$6, 0)) - INDEX('Inputs - Allowed'!$B$8:$AY$158, MATCH($A102, 'Inputs - Allowed'!$A$8:$A$158, 0), MATCH(U$6, 'Inputs - Allowed'!$B$6:$AY$6, 0)),0),$K102 = "y",_xlfn.IFNA(INDEX('Inputs - Actual'!$B$8:$V$200, MATCH($A102, 'Inputs - Actual'!$A$8:$A$200, 0), MATCH(U$6, 'Inputs - Actual'!$B$6:$V$6, 0)) -INDEX('Inputs - Allowed'!$B$8:$AY$158, MATCH($A102, 'Inputs - Allowed'!$A$8:$A$158, 0), MATCH(T$6, 'Inputs - Allowed'!$B$6:$AY$6, 0)),0)))</f>
        <v>0</v>
      </c>
      <c r="V102" s="116" cm="1">
        <f t="array" ref="V102">IF($K102=0,0,_xlfn.IFS($K102 = "n",_xlfn.IFNA(INDEX('Inputs - Actual'!$B$8:$V$200, MATCH($A102, 'Inputs - Actual'!$A$8:$A$200, 0), MATCH(V$6, 'Inputs - Actual'!$B$6:$V$6, 0)) - INDEX('Inputs - Allowed'!$B$8:$AY$158, MATCH($A102, 'Inputs - Allowed'!$A$8:$A$158, 0), MATCH(V$6, 'Inputs - Allowed'!$B$6:$AY$6, 0)),0),$K102 = "y",_xlfn.IFNA(INDEX('Inputs - Actual'!$B$8:$V$200, MATCH($A102, 'Inputs - Actual'!$A$8:$A$200, 0), MATCH(V$6, 'Inputs - Actual'!$B$6:$V$6, 0)) -INDEX('Inputs - Allowed'!$B$8:$AY$158, MATCH($A102, 'Inputs - Allowed'!$A$8:$A$158, 0), MATCH(U$6, 'Inputs - Allowed'!$B$6:$AY$6, 0)),0)))</f>
        <v>0</v>
      </c>
      <c r="W102" s="116" cm="1">
        <f t="array" ref="W102">IF($K102=0,0,_xlfn.IFS($K102 = "n",_xlfn.IFNA(INDEX('Inputs - Actual'!$B$8:$V$200, MATCH($A102, 'Inputs - Actual'!$A$8:$A$200, 0), MATCH(W$6, 'Inputs - Actual'!$B$6:$V$6, 0)) - INDEX('Inputs - Allowed'!$B$8:$AY$158, MATCH($A102, 'Inputs - Allowed'!$A$8:$A$158, 0), MATCH(W$6, 'Inputs - Allowed'!$B$6:$AY$6, 0)),0),$K102 = "y",_xlfn.IFNA(INDEX('Inputs - Actual'!$B$8:$V$200, MATCH($A102, 'Inputs - Actual'!$A$8:$A$200, 0), MATCH(W$6, 'Inputs - Actual'!$B$6:$V$6, 0)) -INDEX('Inputs - Allowed'!$B$8:$AY$158, MATCH($A102, 'Inputs - Allowed'!$A$8:$A$158, 0), MATCH(V$6, 'Inputs - Allowed'!$B$6:$AY$6, 0)),0)))</f>
        <v>0</v>
      </c>
      <c r="X102" s="116" cm="1">
        <f t="array" ref="X102">IF($K102=0,0,_xlfn.IFS($K102 = "n",_xlfn.IFNA(INDEX('Inputs - Actual'!$B$8:$V$200, MATCH($A102, 'Inputs - Actual'!$A$8:$A$200, 0), MATCH(X$6, 'Inputs - Actual'!$B$6:$V$6, 0)) - INDEX('Inputs - Allowed'!$B$8:$AY$158, MATCH($A102, 'Inputs - Allowed'!$A$8:$A$158, 0), MATCH(X$6, 'Inputs - Allowed'!$B$6:$AY$6, 0)),0),$K102 = "y",_xlfn.IFNA(INDEX('Inputs - Actual'!$B$8:$V$200, MATCH($A102, 'Inputs - Actual'!$A$8:$A$200, 0), MATCH(X$6, 'Inputs - Actual'!$B$6:$V$6, 0)) -INDEX('Inputs - Allowed'!$B$8:$AY$158, MATCH($A102, 'Inputs - Allowed'!$A$8:$A$158, 0), MATCH(W$6, 'Inputs - Allowed'!$B$6:$AY$6, 0)),0)))</f>
        <v>0</v>
      </c>
      <c r="Y102" s="76"/>
      <c r="Z102" s="76"/>
      <c r="AA102" s="116">
        <f t="shared" si="27"/>
        <v>0</v>
      </c>
      <c r="AB102" s="116">
        <f t="shared" si="28"/>
        <v>0</v>
      </c>
      <c r="AC102" s="116">
        <f t="shared" si="29"/>
        <v>0</v>
      </c>
      <c r="AD102" s="116">
        <f t="shared" si="30"/>
        <v>0</v>
      </c>
      <c r="AE102" s="116">
        <f t="shared" si="31"/>
        <v>0</v>
      </c>
      <c r="AF102" s="116">
        <f t="shared" si="32"/>
        <v>0</v>
      </c>
      <c r="AG102" s="116">
        <f t="shared" si="33"/>
        <v>0</v>
      </c>
      <c r="AH102" s="116">
        <f t="shared" si="34"/>
        <v>0</v>
      </c>
      <c r="AI102" s="116">
        <f t="shared" si="35"/>
        <v>0</v>
      </c>
      <c r="AJ102" s="116">
        <f t="shared" si="36"/>
        <v>0</v>
      </c>
      <c r="AK102" s="116">
        <f t="shared" si="26"/>
        <v>0</v>
      </c>
    </row>
    <row r="103" spans="1:37">
      <c r="A103" s="6"/>
      <c r="B103" s="36"/>
      <c r="C103" s="36"/>
      <c r="D103" s="36"/>
      <c r="E103" s="36">
        <f>_xlfn.IFNA(INDEX('Inputs - Allowed'!$B$8:$AY$158,MATCH($A103,'Inputs - Allowed'!$A$8:$A$158,0),MATCH('TI - Underperformance'!E$6,'Inputs - Allowed'!$B$6:$AY$6,0)),0)</f>
        <v>0</v>
      </c>
      <c r="F103" s="36">
        <f>_xlfn.IFNA(INDEX('Inputs - Allowed'!$B$8:$AY$158,MATCH($A103,'Inputs - Allowed'!$A$8:$A$158,0),MATCH('TI - Underperformance'!F$6,'Inputs - Allowed'!$B$6:$AY$6,0)),0)</f>
        <v>0</v>
      </c>
      <c r="G103" s="36">
        <f>_xlfn.IFNA(INDEX('Inputs - Allowed'!$B$8:$AY$158,MATCH($A103,'Inputs - Allowed'!$A$8:$A$158,0),MATCH('TI - Underperformance'!G$6,'Inputs - Allowed'!$B$6:$AY$6,0)),0)</f>
        <v>0</v>
      </c>
      <c r="H103" s="36">
        <f>_xlfn.IFNA(INDEX('Inputs - Allowed'!$B$8:$AY$158,MATCH($A103,'Inputs - Allowed'!$A$8:$A$158,0),MATCH('TI - Underperformance'!H$6,'Inputs - Allowed'!$B$6:$AY$6,0)),0)</f>
        <v>0</v>
      </c>
      <c r="I103" s="36">
        <f>_xlfn.IFNA(INDEX('Inputs - Allowed'!$B$8:$AY$158,MATCH($A103,'Inputs - Allowed'!$A$8:$A$158,0),MATCH('TI - Underperformance'!I$6,'Inputs - Allowed'!$B$6:$AY$6,0)),0)</f>
        <v>0</v>
      </c>
      <c r="J103" s="36">
        <f>_xlfn.IFNA(INDEX('Inputs - Allowed'!$B$8:$AY$158,MATCH($A103,'Inputs - Allowed'!$A$8:$A$158,0),MATCH('TI - Underperformance'!J$6,'Inputs - Allowed'!$B$6:$AY$6,0)),0)</f>
        <v>0</v>
      </c>
      <c r="K103" s="36">
        <f>_xlfn.IFNA(INDEX('Inputs - Allowed'!$B$8:$AY$158,MATCH($A103,'Inputs - Allowed'!$A$8:$A$158,0),MATCH('TI - Underperformance'!K$6,'Inputs - Allowed'!$B$6:$AY$6,0)),0)</f>
        <v>0</v>
      </c>
      <c r="L103" s="36">
        <f>_xlfn.IFNA(INDEX('Inputs - Allowed'!$B$8:$AY$158,MATCH($A103,'Inputs - Allowed'!$A$8:$A$158,0),MATCH('TI - Underperformance'!L$6,'Inputs - Allowed'!$B$6:$AY$6,0)),0)</f>
        <v>0</v>
      </c>
      <c r="M103" s="76"/>
      <c r="N103" s="76"/>
      <c r="O103" s="116" cm="1">
        <f t="array" ref="O103">IF($K103=0,0,_xlfn.IFS($K103 = "n",_xlfn.IFNA(INDEX('Inputs - Actual'!$B$8:$V$200, MATCH($A103, 'Inputs - Actual'!$A$8:$A$200, 0), MATCH(O$6, 'Inputs - Actual'!$B$6:$V$6, 0)) - INDEX('Inputs - Allowed'!$B$8:$AY$158, MATCH($A103, 'Inputs - Allowed'!$A$8:$A$158, 0), MATCH(O$6, 'Inputs - Allowed'!$B$6:$AY$6, 0)),0),$K103 = "y",_xlfn.IFNA(INDEX('Inputs - Actual'!$B$8:$V$200, MATCH($A103, 'Inputs - Actual'!$A$8:$A$200, 0), MATCH(O$6, 'Inputs - Actual'!$B$6:$V$6, 0)) -INDEX('Inputs - Allowed'!$B$8:$AY$158, MATCH($A103, 'Inputs - Allowed'!$A$8:$A$158, 0), MATCH(N$6, 'Inputs - Allowed'!$B$6:$AY$6, 0)),0)))</f>
        <v>0</v>
      </c>
      <c r="P103" s="116" cm="1">
        <f t="array" ref="P103">IF($K103=0,0,_xlfn.IFS($K103 = "n",_xlfn.IFNA(INDEX('Inputs - Actual'!$B$8:$V$200, MATCH($A103, 'Inputs - Actual'!$A$8:$A$200, 0), MATCH(P$6, 'Inputs - Actual'!$B$6:$V$6, 0)) - INDEX('Inputs - Allowed'!$B$8:$AY$158, MATCH($A103, 'Inputs - Allowed'!$A$8:$A$158, 0), MATCH(P$6, 'Inputs - Allowed'!$B$6:$AY$6, 0)),0),$K103 = "y",_xlfn.IFNA(INDEX('Inputs - Actual'!$B$8:$V$200, MATCH($A103, 'Inputs - Actual'!$A$8:$A$200, 0), MATCH(P$6, 'Inputs - Actual'!$B$6:$V$6, 0)) -INDEX('Inputs - Allowed'!$B$8:$AY$158, MATCH($A103, 'Inputs - Allowed'!$A$8:$A$158, 0), MATCH(O$6, 'Inputs - Allowed'!$B$6:$AY$6, 0)),0)))</f>
        <v>0</v>
      </c>
      <c r="Q103" s="116" cm="1">
        <f t="array" ref="Q103">IF($K103=0,0,_xlfn.IFS($K103 = "n",_xlfn.IFNA(INDEX('Inputs - Actual'!$B$8:$V$200, MATCH($A103, 'Inputs - Actual'!$A$8:$A$200, 0), MATCH(Q$6, 'Inputs - Actual'!$B$6:$V$6, 0)) - INDEX('Inputs - Allowed'!$B$8:$AY$158, MATCH($A103, 'Inputs - Allowed'!$A$8:$A$158, 0), MATCH(Q$6, 'Inputs - Allowed'!$B$6:$AY$6, 0)),0),$K103 = "y",_xlfn.IFNA(INDEX('Inputs - Actual'!$B$8:$V$200, MATCH($A103, 'Inputs - Actual'!$A$8:$A$200, 0), MATCH(Q$6, 'Inputs - Actual'!$B$6:$V$6, 0)) -INDEX('Inputs - Allowed'!$B$8:$AY$158, MATCH($A103, 'Inputs - Allowed'!$A$8:$A$158, 0), MATCH(P$6, 'Inputs - Allowed'!$B$6:$AY$6, 0)),0)))</f>
        <v>0</v>
      </c>
      <c r="R103" s="116" cm="1">
        <f t="array" ref="R103">IF($K103=0,0,_xlfn.IFS($K103 = "n",_xlfn.IFNA(INDEX('Inputs - Actual'!$B$8:$V$200, MATCH($A103, 'Inputs - Actual'!$A$8:$A$200, 0), MATCH(R$6, 'Inputs - Actual'!$B$6:$V$6, 0)) - INDEX('Inputs - Allowed'!$B$8:$AY$158, MATCH($A103, 'Inputs - Allowed'!$A$8:$A$158, 0), MATCH(R$6, 'Inputs - Allowed'!$B$6:$AY$6, 0)),0),$K103 = "y",_xlfn.IFNA(INDEX('Inputs - Actual'!$B$8:$V$200, MATCH($A103, 'Inputs - Actual'!$A$8:$A$200, 0), MATCH(R$6, 'Inputs - Actual'!$B$6:$V$6, 0)) -INDEX('Inputs - Allowed'!$B$8:$AY$158, MATCH($A103, 'Inputs - Allowed'!$A$8:$A$158, 0), MATCH(Q$6, 'Inputs - Allowed'!$B$6:$AY$6, 0)),0)))</f>
        <v>0</v>
      </c>
      <c r="S103" s="116" cm="1">
        <f t="array" ref="S103">IF($K103=0,0,_xlfn.IFS($K103 = "n",_xlfn.IFNA(INDEX('Inputs - Actual'!$B$8:$V$200, MATCH($A103, 'Inputs - Actual'!$A$8:$A$200, 0), MATCH(S$6, 'Inputs - Actual'!$B$6:$V$6, 0)) - INDEX('Inputs - Allowed'!$B$8:$AY$158, MATCH($A103, 'Inputs - Allowed'!$A$8:$A$158, 0), MATCH(S$6, 'Inputs - Allowed'!$B$6:$AY$6, 0)),0),$K103 = "y",_xlfn.IFNA(INDEX('Inputs - Actual'!$B$8:$V$200, MATCH($A103, 'Inputs - Actual'!$A$8:$A$200, 0), MATCH(S$6, 'Inputs - Actual'!$B$6:$V$6, 0)) -INDEX('Inputs - Allowed'!$B$8:$AY$158, MATCH($A103, 'Inputs - Allowed'!$A$8:$A$158, 0), MATCH(R$6, 'Inputs - Allowed'!$B$6:$AY$6, 0)),0)))</f>
        <v>0</v>
      </c>
      <c r="T103" s="116" cm="1">
        <f t="array" ref="T103">IF($K103=0,0,_xlfn.IFS($K103 = "n",_xlfn.IFNA(INDEX('Inputs - Actual'!$B$8:$V$200, MATCH($A103, 'Inputs - Actual'!$A$8:$A$200, 0), MATCH(T$6, 'Inputs - Actual'!$B$6:$V$6, 0)) - INDEX('Inputs - Allowed'!$B$8:$AY$158, MATCH($A103, 'Inputs - Allowed'!$A$8:$A$158, 0), MATCH(T$6, 'Inputs - Allowed'!$B$6:$AY$6, 0)),0),$K103 = "y",_xlfn.IFNA(INDEX('Inputs - Actual'!$B$8:$V$200, MATCH($A103, 'Inputs - Actual'!$A$8:$A$200, 0), MATCH(T$6, 'Inputs - Actual'!$B$6:$V$6, 0)) -INDEX('Inputs - Allowed'!$B$8:$AY$158, MATCH($A103, 'Inputs - Allowed'!$A$8:$A$158, 0), MATCH(S$6, 'Inputs - Allowed'!$B$6:$AY$6, 0)),0)))</f>
        <v>0</v>
      </c>
      <c r="U103" s="116" cm="1">
        <f t="array" ref="U103">IF($K103=0,0,_xlfn.IFS($K103 = "n",_xlfn.IFNA(INDEX('Inputs - Actual'!$B$8:$V$200, MATCH($A103, 'Inputs - Actual'!$A$8:$A$200, 0), MATCH(U$6, 'Inputs - Actual'!$B$6:$V$6, 0)) - INDEX('Inputs - Allowed'!$B$8:$AY$158, MATCH($A103, 'Inputs - Allowed'!$A$8:$A$158, 0), MATCH(U$6, 'Inputs - Allowed'!$B$6:$AY$6, 0)),0),$K103 = "y",_xlfn.IFNA(INDEX('Inputs - Actual'!$B$8:$V$200, MATCH($A103, 'Inputs - Actual'!$A$8:$A$200, 0), MATCH(U$6, 'Inputs - Actual'!$B$6:$V$6, 0)) -INDEX('Inputs - Allowed'!$B$8:$AY$158, MATCH($A103, 'Inputs - Allowed'!$A$8:$A$158, 0), MATCH(T$6, 'Inputs - Allowed'!$B$6:$AY$6, 0)),0)))</f>
        <v>0</v>
      </c>
      <c r="V103" s="116" cm="1">
        <f t="array" ref="V103">IF($K103=0,0,_xlfn.IFS($K103 = "n",_xlfn.IFNA(INDEX('Inputs - Actual'!$B$8:$V$200, MATCH($A103, 'Inputs - Actual'!$A$8:$A$200, 0), MATCH(V$6, 'Inputs - Actual'!$B$6:$V$6, 0)) - INDEX('Inputs - Allowed'!$B$8:$AY$158, MATCH($A103, 'Inputs - Allowed'!$A$8:$A$158, 0), MATCH(V$6, 'Inputs - Allowed'!$B$6:$AY$6, 0)),0),$K103 = "y",_xlfn.IFNA(INDEX('Inputs - Actual'!$B$8:$V$200, MATCH($A103, 'Inputs - Actual'!$A$8:$A$200, 0), MATCH(V$6, 'Inputs - Actual'!$B$6:$V$6, 0)) -INDEX('Inputs - Allowed'!$B$8:$AY$158, MATCH($A103, 'Inputs - Allowed'!$A$8:$A$158, 0), MATCH(U$6, 'Inputs - Allowed'!$B$6:$AY$6, 0)),0)))</f>
        <v>0</v>
      </c>
      <c r="W103" s="116" cm="1">
        <f t="array" ref="W103">IF($K103=0,0,_xlfn.IFS($K103 = "n",_xlfn.IFNA(INDEX('Inputs - Actual'!$B$8:$V$200, MATCH($A103, 'Inputs - Actual'!$A$8:$A$200, 0), MATCH(W$6, 'Inputs - Actual'!$B$6:$V$6, 0)) - INDEX('Inputs - Allowed'!$B$8:$AY$158, MATCH($A103, 'Inputs - Allowed'!$A$8:$A$158, 0), MATCH(W$6, 'Inputs - Allowed'!$B$6:$AY$6, 0)),0),$K103 = "y",_xlfn.IFNA(INDEX('Inputs - Actual'!$B$8:$V$200, MATCH($A103, 'Inputs - Actual'!$A$8:$A$200, 0), MATCH(W$6, 'Inputs - Actual'!$B$6:$V$6, 0)) -INDEX('Inputs - Allowed'!$B$8:$AY$158, MATCH($A103, 'Inputs - Allowed'!$A$8:$A$158, 0), MATCH(V$6, 'Inputs - Allowed'!$B$6:$AY$6, 0)),0)))</f>
        <v>0</v>
      </c>
      <c r="X103" s="116" cm="1">
        <f t="array" ref="X103">IF($K103=0,0,_xlfn.IFS($K103 = "n",_xlfn.IFNA(INDEX('Inputs - Actual'!$B$8:$V$200, MATCH($A103, 'Inputs - Actual'!$A$8:$A$200, 0), MATCH(X$6, 'Inputs - Actual'!$B$6:$V$6, 0)) - INDEX('Inputs - Allowed'!$B$8:$AY$158, MATCH($A103, 'Inputs - Allowed'!$A$8:$A$158, 0), MATCH(X$6, 'Inputs - Allowed'!$B$6:$AY$6, 0)),0),$K103 = "y",_xlfn.IFNA(INDEX('Inputs - Actual'!$B$8:$V$200, MATCH($A103, 'Inputs - Actual'!$A$8:$A$200, 0), MATCH(X$6, 'Inputs - Actual'!$B$6:$V$6, 0)) -INDEX('Inputs - Allowed'!$B$8:$AY$158, MATCH($A103, 'Inputs - Allowed'!$A$8:$A$158, 0), MATCH(W$6, 'Inputs - Allowed'!$B$6:$AY$6, 0)),0)))</f>
        <v>0</v>
      </c>
      <c r="Y103" s="76"/>
      <c r="Z103" s="76"/>
      <c r="AA103" s="116">
        <f t="shared" si="27"/>
        <v>0</v>
      </c>
      <c r="AB103" s="116">
        <f t="shared" si="28"/>
        <v>0</v>
      </c>
      <c r="AC103" s="116">
        <f t="shared" si="29"/>
        <v>0</v>
      </c>
      <c r="AD103" s="116">
        <f t="shared" si="30"/>
        <v>0</v>
      </c>
      <c r="AE103" s="116">
        <f t="shared" si="31"/>
        <v>0</v>
      </c>
      <c r="AF103" s="116">
        <f t="shared" si="32"/>
        <v>0</v>
      </c>
      <c r="AG103" s="116">
        <f t="shared" si="33"/>
        <v>0</v>
      </c>
      <c r="AH103" s="116">
        <f t="shared" si="34"/>
        <v>0</v>
      </c>
      <c r="AI103" s="116">
        <f t="shared" si="35"/>
        <v>0</v>
      </c>
      <c r="AJ103" s="116">
        <f t="shared" si="36"/>
        <v>0</v>
      </c>
      <c r="AK103" s="116">
        <f t="shared" si="26"/>
        <v>0</v>
      </c>
    </row>
    <row r="104" spans="1:37">
      <c r="A104" s="6"/>
      <c r="B104" s="36"/>
      <c r="C104" s="36"/>
      <c r="D104" s="36"/>
      <c r="E104" s="36">
        <f>_xlfn.IFNA(INDEX('Inputs - Allowed'!$B$8:$AY$158,MATCH($A104,'Inputs - Allowed'!$A$8:$A$158,0),MATCH('TI - Underperformance'!E$6,'Inputs - Allowed'!$B$6:$AY$6,0)),0)</f>
        <v>0</v>
      </c>
      <c r="F104" s="36">
        <f>_xlfn.IFNA(INDEX('Inputs - Allowed'!$B$8:$AY$158,MATCH($A104,'Inputs - Allowed'!$A$8:$A$158,0),MATCH('TI - Underperformance'!F$6,'Inputs - Allowed'!$B$6:$AY$6,0)),0)</f>
        <v>0</v>
      </c>
      <c r="G104" s="36">
        <f>_xlfn.IFNA(INDEX('Inputs - Allowed'!$B$8:$AY$158,MATCH($A104,'Inputs - Allowed'!$A$8:$A$158,0),MATCH('TI - Underperformance'!G$6,'Inputs - Allowed'!$B$6:$AY$6,0)),0)</f>
        <v>0</v>
      </c>
      <c r="H104" s="36">
        <f>_xlfn.IFNA(INDEX('Inputs - Allowed'!$B$8:$AY$158,MATCH($A104,'Inputs - Allowed'!$A$8:$A$158,0),MATCH('TI - Underperformance'!H$6,'Inputs - Allowed'!$B$6:$AY$6,0)),0)</f>
        <v>0</v>
      </c>
      <c r="I104" s="36">
        <f>_xlfn.IFNA(INDEX('Inputs - Allowed'!$B$8:$AY$158,MATCH($A104,'Inputs - Allowed'!$A$8:$A$158,0),MATCH('TI - Underperformance'!I$6,'Inputs - Allowed'!$B$6:$AY$6,0)),0)</f>
        <v>0</v>
      </c>
      <c r="J104" s="36">
        <f>_xlfn.IFNA(INDEX('Inputs - Allowed'!$B$8:$AY$158,MATCH($A104,'Inputs - Allowed'!$A$8:$A$158,0),MATCH('TI - Underperformance'!J$6,'Inputs - Allowed'!$B$6:$AY$6,0)),0)</f>
        <v>0</v>
      </c>
      <c r="K104" s="36">
        <f>_xlfn.IFNA(INDEX('Inputs - Allowed'!$B$8:$AY$158,MATCH($A104,'Inputs - Allowed'!$A$8:$A$158,0),MATCH('TI - Underperformance'!K$6,'Inputs - Allowed'!$B$6:$AY$6,0)),0)</f>
        <v>0</v>
      </c>
      <c r="L104" s="36">
        <f>_xlfn.IFNA(INDEX('Inputs - Allowed'!$B$8:$AY$158,MATCH($A104,'Inputs - Allowed'!$A$8:$A$158,0),MATCH('TI - Underperformance'!L$6,'Inputs - Allowed'!$B$6:$AY$6,0)),0)</f>
        <v>0</v>
      </c>
      <c r="M104" s="76"/>
      <c r="N104" s="76"/>
      <c r="O104" s="116" cm="1">
        <f t="array" ref="O104">IF($K104=0,0,_xlfn.IFS($K104 = "n",_xlfn.IFNA(INDEX('Inputs - Actual'!$B$8:$V$200, MATCH($A104, 'Inputs - Actual'!$A$8:$A$200, 0), MATCH(O$6, 'Inputs - Actual'!$B$6:$V$6, 0)) - INDEX('Inputs - Allowed'!$B$8:$AY$158, MATCH($A104, 'Inputs - Allowed'!$A$8:$A$158, 0), MATCH(O$6, 'Inputs - Allowed'!$B$6:$AY$6, 0)),0),$K104 = "y",_xlfn.IFNA(INDEX('Inputs - Actual'!$B$8:$V$200, MATCH($A104, 'Inputs - Actual'!$A$8:$A$200, 0), MATCH(O$6, 'Inputs - Actual'!$B$6:$V$6, 0)) -INDEX('Inputs - Allowed'!$B$8:$AY$158, MATCH($A104, 'Inputs - Allowed'!$A$8:$A$158, 0), MATCH(N$6, 'Inputs - Allowed'!$B$6:$AY$6, 0)),0)))</f>
        <v>0</v>
      </c>
      <c r="P104" s="116" cm="1">
        <f t="array" ref="P104">IF($K104=0,0,_xlfn.IFS($K104 = "n",_xlfn.IFNA(INDEX('Inputs - Actual'!$B$8:$V$200, MATCH($A104, 'Inputs - Actual'!$A$8:$A$200, 0), MATCH(P$6, 'Inputs - Actual'!$B$6:$V$6, 0)) - INDEX('Inputs - Allowed'!$B$8:$AY$158, MATCH($A104, 'Inputs - Allowed'!$A$8:$A$158, 0), MATCH(P$6, 'Inputs - Allowed'!$B$6:$AY$6, 0)),0),$K104 = "y",_xlfn.IFNA(INDEX('Inputs - Actual'!$B$8:$V$200, MATCH($A104, 'Inputs - Actual'!$A$8:$A$200, 0), MATCH(P$6, 'Inputs - Actual'!$B$6:$V$6, 0)) -INDEX('Inputs - Allowed'!$B$8:$AY$158, MATCH($A104, 'Inputs - Allowed'!$A$8:$A$158, 0), MATCH(O$6, 'Inputs - Allowed'!$B$6:$AY$6, 0)),0)))</f>
        <v>0</v>
      </c>
      <c r="Q104" s="116" cm="1">
        <f t="array" ref="Q104">IF($K104=0,0,_xlfn.IFS($K104 = "n",_xlfn.IFNA(INDEX('Inputs - Actual'!$B$8:$V$200, MATCH($A104, 'Inputs - Actual'!$A$8:$A$200, 0), MATCH(Q$6, 'Inputs - Actual'!$B$6:$V$6, 0)) - INDEX('Inputs - Allowed'!$B$8:$AY$158, MATCH($A104, 'Inputs - Allowed'!$A$8:$A$158, 0), MATCH(Q$6, 'Inputs - Allowed'!$B$6:$AY$6, 0)),0),$K104 = "y",_xlfn.IFNA(INDEX('Inputs - Actual'!$B$8:$V$200, MATCH($A104, 'Inputs - Actual'!$A$8:$A$200, 0), MATCH(Q$6, 'Inputs - Actual'!$B$6:$V$6, 0)) -INDEX('Inputs - Allowed'!$B$8:$AY$158, MATCH($A104, 'Inputs - Allowed'!$A$8:$A$158, 0), MATCH(P$6, 'Inputs - Allowed'!$B$6:$AY$6, 0)),0)))</f>
        <v>0</v>
      </c>
      <c r="R104" s="116" cm="1">
        <f t="array" ref="R104">IF($K104=0,0,_xlfn.IFS($K104 = "n",_xlfn.IFNA(INDEX('Inputs - Actual'!$B$8:$V$200, MATCH($A104, 'Inputs - Actual'!$A$8:$A$200, 0), MATCH(R$6, 'Inputs - Actual'!$B$6:$V$6, 0)) - INDEX('Inputs - Allowed'!$B$8:$AY$158, MATCH($A104, 'Inputs - Allowed'!$A$8:$A$158, 0), MATCH(R$6, 'Inputs - Allowed'!$B$6:$AY$6, 0)),0),$K104 = "y",_xlfn.IFNA(INDEX('Inputs - Actual'!$B$8:$V$200, MATCH($A104, 'Inputs - Actual'!$A$8:$A$200, 0), MATCH(R$6, 'Inputs - Actual'!$B$6:$V$6, 0)) -INDEX('Inputs - Allowed'!$B$8:$AY$158, MATCH($A104, 'Inputs - Allowed'!$A$8:$A$158, 0), MATCH(Q$6, 'Inputs - Allowed'!$B$6:$AY$6, 0)),0)))</f>
        <v>0</v>
      </c>
      <c r="S104" s="116" cm="1">
        <f t="array" ref="S104">IF($K104=0,0,_xlfn.IFS($K104 = "n",_xlfn.IFNA(INDEX('Inputs - Actual'!$B$8:$V$200, MATCH($A104, 'Inputs - Actual'!$A$8:$A$200, 0), MATCH(S$6, 'Inputs - Actual'!$B$6:$V$6, 0)) - INDEX('Inputs - Allowed'!$B$8:$AY$158, MATCH($A104, 'Inputs - Allowed'!$A$8:$A$158, 0), MATCH(S$6, 'Inputs - Allowed'!$B$6:$AY$6, 0)),0),$K104 = "y",_xlfn.IFNA(INDEX('Inputs - Actual'!$B$8:$V$200, MATCH($A104, 'Inputs - Actual'!$A$8:$A$200, 0), MATCH(S$6, 'Inputs - Actual'!$B$6:$V$6, 0)) -INDEX('Inputs - Allowed'!$B$8:$AY$158, MATCH($A104, 'Inputs - Allowed'!$A$8:$A$158, 0), MATCH(R$6, 'Inputs - Allowed'!$B$6:$AY$6, 0)),0)))</f>
        <v>0</v>
      </c>
      <c r="T104" s="116" cm="1">
        <f t="array" ref="T104">IF($K104=0,0,_xlfn.IFS($K104 = "n",_xlfn.IFNA(INDEX('Inputs - Actual'!$B$8:$V$200, MATCH($A104, 'Inputs - Actual'!$A$8:$A$200, 0), MATCH(T$6, 'Inputs - Actual'!$B$6:$V$6, 0)) - INDEX('Inputs - Allowed'!$B$8:$AY$158, MATCH($A104, 'Inputs - Allowed'!$A$8:$A$158, 0), MATCH(T$6, 'Inputs - Allowed'!$B$6:$AY$6, 0)),0),$K104 = "y",_xlfn.IFNA(INDEX('Inputs - Actual'!$B$8:$V$200, MATCH($A104, 'Inputs - Actual'!$A$8:$A$200, 0), MATCH(T$6, 'Inputs - Actual'!$B$6:$V$6, 0)) -INDEX('Inputs - Allowed'!$B$8:$AY$158, MATCH($A104, 'Inputs - Allowed'!$A$8:$A$158, 0), MATCH(S$6, 'Inputs - Allowed'!$B$6:$AY$6, 0)),0)))</f>
        <v>0</v>
      </c>
      <c r="U104" s="116" cm="1">
        <f t="array" ref="U104">IF($K104=0,0,_xlfn.IFS($K104 = "n",_xlfn.IFNA(INDEX('Inputs - Actual'!$B$8:$V$200, MATCH($A104, 'Inputs - Actual'!$A$8:$A$200, 0), MATCH(U$6, 'Inputs - Actual'!$B$6:$V$6, 0)) - INDEX('Inputs - Allowed'!$B$8:$AY$158, MATCH($A104, 'Inputs - Allowed'!$A$8:$A$158, 0), MATCH(U$6, 'Inputs - Allowed'!$B$6:$AY$6, 0)),0),$K104 = "y",_xlfn.IFNA(INDEX('Inputs - Actual'!$B$8:$V$200, MATCH($A104, 'Inputs - Actual'!$A$8:$A$200, 0), MATCH(U$6, 'Inputs - Actual'!$B$6:$V$6, 0)) -INDEX('Inputs - Allowed'!$B$8:$AY$158, MATCH($A104, 'Inputs - Allowed'!$A$8:$A$158, 0), MATCH(T$6, 'Inputs - Allowed'!$B$6:$AY$6, 0)),0)))</f>
        <v>0</v>
      </c>
      <c r="V104" s="116" cm="1">
        <f t="array" ref="V104">IF($K104=0,0,_xlfn.IFS($K104 = "n",_xlfn.IFNA(INDEX('Inputs - Actual'!$B$8:$V$200, MATCH($A104, 'Inputs - Actual'!$A$8:$A$200, 0), MATCH(V$6, 'Inputs - Actual'!$B$6:$V$6, 0)) - INDEX('Inputs - Allowed'!$B$8:$AY$158, MATCH($A104, 'Inputs - Allowed'!$A$8:$A$158, 0), MATCH(V$6, 'Inputs - Allowed'!$B$6:$AY$6, 0)),0),$K104 = "y",_xlfn.IFNA(INDEX('Inputs - Actual'!$B$8:$V$200, MATCH($A104, 'Inputs - Actual'!$A$8:$A$200, 0), MATCH(V$6, 'Inputs - Actual'!$B$6:$V$6, 0)) -INDEX('Inputs - Allowed'!$B$8:$AY$158, MATCH($A104, 'Inputs - Allowed'!$A$8:$A$158, 0), MATCH(U$6, 'Inputs - Allowed'!$B$6:$AY$6, 0)),0)))</f>
        <v>0</v>
      </c>
      <c r="W104" s="116" cm="1">
        <f t="array" ref="W104">IF($K104=0,0,_xlfn.IFS($K104 = "n",_xlfn.IFNA(INDEX('Inputs - Actual'!$B$8:$V$200, MATCH($A104, 'Inputs - Actual'!$A$8:$A$200, 0), MATCH(W$6, 'Inputs - Actual'!$B$6:$V$6, 0)) - INDEX('Inputs - Allowed'!$B$8:$AY$158, MATCH($A104, 'Inputs - Allowed'!$A$8:$A$158, 0), MATCH(W$6, 'Inputs - Allowed'!$B$6:$AY$6, 0)),0),$K104 = "y",_xlfn.IFNA(INDEX('Inputs - Actual'!$B$8:$V$200, MATCH($A104, 'Inputs - Actual'!$A$8:$A$200, 0), MATCH(W$6, 'Inputs - Actual'!$B$6:$V$6, 0)) -INDEX('Inputs - Allowed'!$B$8:$AY$158, MATCH($A104, 'Inputs - Allowed'!$A$8:$A$158, 0), MATCH(V$6, 'Inputs - Allowed'!$B$6:$AY$6, 0)),0)))</f>
        <v>0</v>
      </c>
      <c r="X104" s="116" cm="1">
        <f t="array" ref="X104">IF($K104=0,0,_xlfn.IFS($K104 = "n",_xlfn.IFNA(INDEX('Inputs - Actual'!$B$8:$V$200, MATCH($A104, 'Inputs - Actual'!$A$8:$A$200, 0), MATCH(X$6, 'Inputs - Actual'!$B$6:$V$6, 0)) - INDEX('Inputs - Allowed'!$B$8:$AY$158, MATCH($A104, 'Inputs - Allowed'!$A$8:$A$158, 0), MATCH(X$6, 'Inputs - Allowed'!$B$6:$AY$6, 0)),0),$K104 = "y",_xlfn.IFNA(INDEX('Inputs - Actual'!$B$8:$V$200, MATCH($A104, 'Inputs - Actual'!$A$8:$A$200, 0), MATCH(X$6, 'Inputs - Actual'!$B$6:$V$6, 0)) -INDEX('Inputs - Allowed'!$B$8:$AY$158, MATCH($A104, 'Inputs - Allowed'!$A$8:$A$158, 0), MATCH(W$6, 'Inputs - Allowed'!$B$6:$AY$6, 0)),0)))</f>
        <v>0</v>
      </c>
      <c r="Y104" s="76"/>
      <c r="Z104" s="76"/>
      <c r="AA104" s="116">
        <f t="shared" si="27"/>
        <v>0</v>
      </c>
      <c r="AB104" s="116">
        <f t="shared" si="28"/>
        <v>0</v>
      </c>
      <c r="AC104" s="116">
        <f t="shared" si="29"/>
        <v>0</v>
      </c>
      <c r="AD104" s="116">
        <f t="shared" si="30"/>
        <v>0</v>
      </c>
      <c r="AE104" s="116">
        <f t="shared" si="31"/>
        <v>0</v>
      </c>
      <c r="AF104" s="116">
        <f t="shared" si="32"/>
        <v>0</v>
      </c>
      <c r="AG104" s="116">
        <f t="shared" si="33"/>
        <v>0</v>
      </c>
      <c r="AH104" s="116">
        <f t="shared" si="34"/>
        <v>0</v>
      </c>
      <c r="AI104" s="116">
        <f t="shared" si="35"/>
        <v>0</v>
      </c>
      <c r="AJ104" s="116">
        <f t="shared" si="36"/>
        <v>0</v>
      </c>
      <c r="AK104" s="116">
        <f t="shared" ref="AK104:AK135" si="37">SUM(Y104:AJ104)</f>
        <v>0</v>
      </c>
    </row>
    <row r="105" spans="1:37">
      <c r="A105" s="6"/>
      <c r="B105" s="36"/>
      <c r="C105" s="36"/>
      <c r="D105" s="36"/>
      <c r="E105" s="36">
        <f>_xlfn.IFNA(INDEX('Inputs - Allowed'!$B$8:$AY$158,MATCH($A105,'Inputs - Allowed'!$A$8:$A$158,0),MATCH('TI - Underperformance'!E$6,'Inputs - Allowed'!$B$6:$AY$6,0)),0)</f>
        <v>0</v>
      </c>
      <c r="F105" s="36">
        <f>_xlfn.IFNA(INDEX('Inputs - Allowed'!$B$8:$AY$158,MATCH($A105,'Inputs - Allowed'!$A$8:$A$158,0),MATCH('TI - Underperformance'!F$6,'Inputs - Allowed'!$B$6:$AY$6,0)),0)</f>
        <v>0</v>
      </c>
      <c r="G105" s="36">
        <f>_xlfn.IFNA(INDEX('Inputs - Allowed'!$B$8:$AY$158,MATCH($A105,'Inputs - Allowed'!$A$8:$A$158,0),MATCH('TI - Underperformance'!G$6,'Inputs - Allowed'!$B$6:$AY$6,0)),0)</f>
        <v>0</v>
      </c>
      <c r="H105" s="36">
        <f>_xlfn.IFNA(INDEX('Inputs - Allowed'!$B$8:$AY$158,MATCH($A105,'Inputs - Allowed'!$A$8:$A$158,0),MATCH('TI - Underperformance'!H$6,'Inputs - Allowed'!$B$6:$AY$6,0)),0)</f>
        <v>0</v>
      </c>
      <c r="I105" s="36">
        <f>_xlfn.IFNA(INDEX('Inputs - Allowed'!$B$8:$AY$158,MATCH($A105,'Inputs - Allowed'!$A$8:$A$158,0),MATCH('TI - Underperformance'!I$6,'Inputs - Allowed'!$B$6:$AY$6,0)),0)</f>
        <v>0</v>
      </c>
      <c r="J105" s="36">
        <f>_xlfn.IFNA(INDEX('Inputs - Allowed'!$B$8:$AY$158,MATCH($A105,'Inputs - Allowed'!$A$8:$A$158,0),MATCH('TI - Underperformance'!J$6,'Inputs - Allowed'!$B$6:$AY$6,0)),0)</f>
        <v>0</v>
      </c>
      <c r="K105" s="36">
        <f>_xlfn.IFNA(INDEX('Inputs - Allowed'!$B$8:$AY$158,MATCH($A105,'Inputs - Allowed'!$A$8:$A$158,0),MATCH('TI - Underperformance'!K$6,'Inputs - Allowed'!$B$6:$AY$6,0)),0)</f>
        <v>0</v>
      </c>
      <c r="L105" s="36">
        <f>_xlfn.IFNA(INDEX('Inputs - Allowed'!$B$8:$AY$158,MATCH($A105,'Inputs - Allowed'!$A$8:$A$158,0),MATCH('TI - Underperformance'!L$6,'Inputs - Allowed'!$B$6:$AY$6,0)),0)</f>
        <v>0</v>
      </c>
      <c r="M105" s="76"/>
      <c r="N105" s="76"/>
      <c r="O105" s="116" cm="1">
        <f t="array" ref="O105">IF($K105=0,0,_xlfn.IFS($K105 = "n",_xlfn.IFNA(INDEX('Inputs - Actual'!$B$8:$V$200, MATCH($A105, 'Inputs - Actual'!$A$8:$A$200, 0), MATCH(O$6, 'Inputs - Actual'!$B$6:$V$6, 0)) - INDEX('Inputs - Allowed'!$B$8:$AY$158, MATCH($A105, 'Inputs - Allowed'!$A$8:$A$158, 0), MATCH(O$6, 'Inputs - Allowed'!$B$6:$AY$6, 0)),0),$K105 = "y",_xlfn.IFNA(INDEX('Inputs - Actual'!$B$8:$V$200, MATCH($A105, 'Inputs - Actual'!$A$8:$A$200, 0), MATCH(O$6, 'Inputs - Actual'!$B$6:$V$6, 0)) -INDEX('Inputs - Allowed'!$B$8:$AY$158, MATCH($A105, 'Inputs - Allowed'!$A$8:$A$158, 0), MATCH(N$6, 'Inputs - Allowed'!$B$6:$AY$6, 0)),0)))</f>
        <v>0</v>
      </c>
      <c r="P105" s="116" cm="1">
        <f t="array" ref="P105">IF($K105=0,0,_xlfn.IFS($K105 = "n",_xlfn.IFNA(INDEX('Inputs - Actual'!$B$8:$V$200, MATCH($A105, 'Inputs - Actual'!$A$8:$A$200, 0), MATCH(P$6, 'Inputs - Actual'!$B$6:$V$6, 0)) - INDEX('Inputs - Allowed'!$B$8:$AY$158, MATCH($A105, 'Inputs - Allowed'!$A$8:$A$158, 0), MATCH(P$6, 'Inputs - Allowed'!$B$6:$AY$6, 0)),0),$K105 = "y",_xlfn.IFNA(INDEX('Inputs - Actual'!$B$8:$V$200, MATCH($A105, 'Inputs - Actual'!$A$8:$A$200, 0), MATCH(P$6, 'Inputs - Actual'!$B$6:$V$6, 0)) -INDEX('Inputs - Allowed'!$B$8:$AY$158, MATCH($A105, 'Inputs - Allowed'!$A$8:$A$158, 0), MATCH(O$6, 'Inputs - Allowed'!$B$6:$AY$6, 0)),0)))</f>
        <v>0</v>
      </c>
      <c r="Q105" s="116" cm="1">
        <f t="array" ref="Q105">IF($K105=0,0,_xlfn.IFS($K105 = "n",_xlfn.IFNA(INDEX('Inputs - Actual'!$B$8:$V$200, MATCH($A105, 'Inputs - Actual'!$A$8:$A$200, 0), MATCH(Q$6, 'Inputs - Actual'!$B$6:$V$6, 0)) - INDEX('Inputs - Allowed'!$B$8:$AY$158, MATCH($A105, 'Inputs - Allowed'!$A$8:$A$158, 0), MATCH(Q$6, 'Inputs - Allowed'!$B$6:$AY$6, 0)),0),$K105 = "y",_xlfn.IFNA(INDEX('Inputs - Actual'!$B$8:$V$200, MATCH($A105, 'Inputs - Actual'!$A$8:$A$200, 0), MATCH(Q$6, 'Inputs - Actual'!$B$6:$V$6, 0)) -INDEX('Inputs - Allowed'!$B$8:$AY$158, MATCH($A105, 'Inputs - Allowed'!$A$8:$A$158, 0), MATCH(P$6, 'Inputs - Allowed'!$B$6:$AY$6, 0)),0)))</f>
        <v>0</v>
      </c>
      <c r="R105" s="116" cm="1">
        <f t="array" ref="R105">IF($K105=0,0,_xlfn.IFS($K105 = "n",_xlfn.IFNA(INDEX('Inputs - Actual'!$B$8:$V$200, MATCH($A105, 'Inputs - Actual'!$A$8:$A$200, 0), MATCH(R$6, 'Inputs - Actual'!$B$6:$V$6, 0)) - INDEX('Inputs - Allowed'!$B$8:$AY$158, MATCH($A105, 'Inputs - Allowed'!$A$8:$A$158, 0), MATCH(R$6, 'Inputs - Allowed'!$B$6:$AY$6, 0)),0),$K105 = "y",_xlfn.IFNA(INDEX('Inputs - Actual'!$B$8:$V$200, MATCH($A105, 'Inputs - Actual'!$A$8:$A$200, 0), MATCH(R$6, 'Inputs - Actual'!$B$6:$V$6, 0)) -INDEX('Inputs - Allowed'!$B$8:$AY$158, MATCH($A105, 'Inputs - Allowed'!$A$8:$A$158, 0), MATCH(Q$6, 'Inputs - Allowed'!$B$6:$AY$6, 0)),0)))</f>
        <v>0</v>
      </c>
      <c r="S105" s="116" cm="1">
        <f t="array" ref="S105">IF($K105=0,0,_xlfn.IFS($K105 = "n",_xlfn.IFNA(INDEX('Inputs - Actual'!$B$8:$V$200, MATCH($A105, 'Inputs - Actual'!$A$8:$A$200, 0), MATCH(S$6, 'Inputs - Actual'!$B$6:$V$6, 0)) - INDEX('Inputs - Allowed'!$B$8:$AY$158, MATCH($A105, 'Inputs - Allowed'!$A$8:$A$158, 0), MATCH(S$6, 'Inputs - Allowed'!$B$6:$AY$6, 0)),0),$K105 = "y",_xlfn.IFNA(INDEX('Inputs - Actual'!$B$8:$V$200, MATCH($A105, 'Inputs - Actual'!$A$8:$A$200, 0), MATCH(S$6, 'Inputs - Actual'!$B$6:$V$6, 0)) -INDEX('Inputs - Allowed'!$B$8:$AY$158, MATCH($A105, 'Inputs - Allowed'!$A$8:$A$158, 0), MATCH(R$6, 'Inputs - Allowed'!$B$6:$AY$6, 0)),0)))</f>
        <v>0</v>
      </c>
      <c r="T105" s="116" cm="1">
        <f t="array" ref="T105">IF($K105=0,0,_xlfn.IFS($K105 = "n",_xlfn.IFNA(INDEX('Inputs - Actual'!$B$8:$V$200, MATCH($A105, 'Inputs - Actual'!$A$8:$A$200, 0), MATCH(T$6, 'Inputs - Actual'!$B$6:$V$6, 0)) - INDEX('Inputs - Allowed'!$B$8:$AY$158, MATCH($A105, 'Inputs - Allowed'!$A$8:$A$158, 0), MATCH(T$6, 'Inputs - Allowed'!$B$6:$AY$6, 0)),0),$K105 = "y",_xlfn.IFNA(INDEX('Inputs - Actual'!$B$8:$V$200, MATCH($A105, 'Inputs - Actual'!$A$8:$A$200, 0), MATCH(T$6, 'Inputs - Actual'!$B$6:$V$6, 0)) -INDEX('Inputs - Allowed'!$B$8:$AY$158, MATCH($A105, 'Inputs - Allowed'!$A$8:$A$158, 0), MATCH(S$6, 'Inputs - Allowed'!$B$6:$AY$6, 0)),0)))</f>
        <v>0</v>
      </c>
      <c r="U105" s="116" cm="1">
        <f t="array" ref="U105">IF($K105=0,0,_xlfn.IFS($K105 = "n",_xlfn.IFNA(INDEX('Inputs - Actual'!$B$8:$V$200, MATCH($A105, 'Inputs - Actual'!$A$8:$A$200, 0), MATCH(U$6, 'Inputs - Actual'!$B$6:$V$6, 0)) - INDEX('Inputs - Allowed'!$B$8:$AY$158, MATCH($A105, 'Inputs - Allowed'!$A$8:$A$158, 0), MATCH(U$6, 'Inputs - Allowed'!$B$6:$AY$6, 0)),0),$K105 = "y",_xlfn.IFNA(INDEX('Inputs - Actual'!$B$8:$V$200, MATCH($A105, 'Inputs - Actual'!$A$8:$A$200, 0), MATCH(U$6, 'Inputs - Actual'!$B$6:$V$6, 0)) -INDEX('Inputs - Allowed'!$B$8:$AY$158, MATCH($A105, 'Inputs - Allowed'!$A$8:$A$158, 0), MATCH(T$6, 'Inputs - Allowed'!$B$6:$AY$6, 0)),0)))</f>
        <v>0</v>
      </c>
      <c r="V105" s="116" cm="1">
        <f t="array" ref="V105">IF($K105=0,0,_xlfn.IFS($K105 = "n",_xlfn.IFNA(INDEX('Inputs - Actual'!$B$8:$V$200, MATCH($A105, 'Inputs - Actual'!$A$8:$A$200, 0), MATCH(V$6, 'Inputs - Actual'!$B$6:$V$6, 0)) - INDEX('Inputs - Allowed'!$B$8:$AY$158, MATCH($A105, 'Inputs - Allowed'!$A$8:$A$158, 0), MATCH(V$6, 'Inputs - Allowed'!$B$6:$AY$6, 0)),0),$K105 = "y",_xlfn.IFNA(INDEX('Inputs - Actual'!$B$8:$V$200, MATCH($A105, 'Inputs - Actual'!$A$8:$A$200, 0), MATCH(V$6, 'Inputs - Actual'!$B$6:$V$6, 0)) -INDEX('Inputs - Allowed'!$B$8:$AY$158, MATCH($A105, 'Inputs - Allowed'!$A$8:$A$158, 0), MATCH(U$6, 'Inputs - Allowed'!$B$6:$AY$6, 0)),0)))</f>
        <v>0</v>
      </c>
      <c r="W105" s="116" cm="1">
        <f t="array" ref="W105">IF($K105=0,0,_xlfn.IFS($K105 = "n",_xlfn.IFNA(INDEX('Inputs - Actual'!$B$8:$V$200, MATCH($A105, 'Inputs - Actual'!$A$8:$A$200, 0), MATCH(W$6, 'Inputs - Actual'!$B$6:$V$6, 0)) - INDEX('Inputs - Allowed'!$B$8:$AY$158, MATCH($A105, 'Inputs - Allowed'!$A$8:$A$158, 0), MATCH(W$6, 'Inputs - Allowed'!$B$6:$AY$6, 0)),0),$K105 = "y",_xlfn.IFNA(INDEX('Inputs - Actual'!$B$8:$V$200, MATCH($A105, 'Inputs - Actual'!$A$8:$A$200, 0), MATCH(W$6, 'Inputs - Actual'!$B$6:$V$6, 0)) -INDEX('Inputs - Allowed'!$B$8:$AY$158, MATCH($A105, 'Inputs - Allowed'!$A$8:$A$158, 0), MATCH(V$6, 'Inputs - Allowed'!$B$6:$AY$6, 0)),0)))</f>
        <v>0</v>
      </c>
      <c r="X105" s="116" cm="1">
        <f t="array" ref="X105">IF($K105=0,0,_xlfn.IFS($K105 = "n",_xlfn.IFNA(INDEX('Inputs - Actual'!$B$8:$V$200, MATCH($A105, 'Inputs - Actual'!$A$8:$A$200, 0), MATCH(X$6, 'Inputs - Actual'!$B$6:$V$6, 0)) - INDEX('Inputs - Allowed'!$B$8:$AY$158, MATCH($A105, 'Inputs - Allowed'!$A$8:$A$158, 0), MATCH(X$6, 'Inputs - Allowed'!$B$6:$AY$6, 0)),0),$K105 = "y",_xlfn.IFNA(INDEX('Inputs - Actual'!$B$8:$V$200, MATCH($A105, 'Inputs - Actual'!$A$8:$A$200, 0), MATCH(X$6, 'Inputs - Actual'!$B$6:$V$6, 0)) -INDEX('Inputs - Allowed'!$B$8:$AY$158, MATCH($A105, 'Inputs - Allowed'!$A$8:$A$158, 0), MATCH(W$6, 'Inputs - Allowed'!$B$6:$AY$6, 0)),0)))</f>
        <v>0</v>
      </c>
      <c r="Y105" s="76"/>
      <c r="Z105" s="76"/>
      <c r="AA105" s="116">
        <f t="shared" si="27"/>
        <v>0</v>
      </c>
      <c r="AB105" s="116">
        <f t="shared" si="28"/>
        <v>0</v>
      </c>
      <c r="AC105" s="116">
        <f t="shared" si="29"/>
        <v>0</v>
      </c>
      <c r="AD105" s="116">
        <f t="shared" si="30"/>
        <v>0</v>
      </c>
      <c r="AE105" s="116">
        <f t="shared" si="31"/>
        <v>0</v>
      </c>
      <c r="AF105" s="116">
        <f t="shared" si="32"/>
        <v>0</v>
      </c>
      <c r="AG105" s="116">
        <f t="shared" si="33"/>
        <v>0</v>
      </c>
      <c r="AH105" s="116">
        <f t="shared" si="34"/>
        <v>0</v>
      </c>
      <c r="AI105" s="116">
        <f t="shared" si="35"/>
        <v>0</v>
      </c>
      <c r="AJ105" s="116">
        <f t="shared" si="36"/>
        <v>0</v>
      </c>
      <c r="AK105" s="116">
        <f t="shared" si="37"/>
        <v>0</v>
      </c>
    </row>
    <row r="106" spans="1:37">
      <c r="A106" s="6"/>
      <c r="B106" s="36"/>
      <c r="C106" s="36"/>
      <c r="D106" s="36"/>
      <c r="E106" s="36">
        <f>_xlfn.IFNA(INDEX('Inputs - Allowed'!$B$8:$AY$158,MATCH($A106,'Inputs - Allowed'!$A$8:$A$158,0),MATCH('TI - Underperformance'!E$6,'Inputs - Allowed'!$B$6:$AY$6,0)),0)</f>
        <v>0</v>
      </c>
      <c r="F106" s="36">
        <f>_xlfn.IFNA(INDEX('Inputs - Allowed'!$B$8:$AY$158,MATCH($A106,'Inputs - Allowed'!$A$8:$A$158,0),MATCH('TI - Underperformance'!F$6,'Inputs - Allowed'!$B$6:$AY$6,0)),0)</f>
        <v>0</v>
      </c>
      <c r="G106" s="36">
        <f>_xlfn.IFNA(INDEX('Inputs - Allowed'!$B$8:$AY$158,MATCH($A106,'Inputs - Allowed'!$A$8:$A$158,0),MATCH('TI - Underperformance'!G$6,'Inputs - Allowed'!$B$6:$AY$6,0)),0)</f>
        <v>0</v>
      </c>
      <c r="H106" s="36">
        <f>_xlfn.IFNA(INDEX('Inputs - Allowed'!$B$8:$AY$158,MATCH($A106,'Inputs - Allowed'!$A$8:$A$158,0),MATCH('TI - Underperformance'!H$6,'Inputs - Allowed'!$B$6:$AY$6,0)),0)</f>
        <v>0</v>
      </c>
      <c r="I106" s="36">
        <f>_xlfn.IFNA(INDEX('Inputs - Allowed'!$B$8:$AY$158,MATCH($A106,'Inputs - Allowed'!$A$8:$A$158,0),MATCH('TI - Underperformance'!I$6,'Inputs - Allowed'!$B$6:$AY$6,0)),0)</f>
        <v>0</v>
      </c>
      <c r="J106" s="36">
        <f>_xlfn.IFNA(INDEX('Inputs - Allowed'!$B$8:$AY$158,MATCH($A106,'Inputs - Allowed'!$A$8:$A$158,0),MATCH('TI - Underperformance'!J$6,'Inputs - Allowed'!$B$6:$AY$6,0)),0)</f>
        <v>0</v>
      </c>
      <c r="K106" s="36">
        <f>_xlfn.IFNA(INDEX('Inputs - Allowed'!$B$8:$AY$158,MATCH($A106,'Inputs - Allowed'!$A$8:$A$158,0),MATCH('TI - Underperformance'!K$6,'Inputs - Allowed'!$B$6:$AY$6,0)),0)</f>
        <v>0</v>
      </c>
      <c r="L106" s="36">
        <f>_xlfn.IFNA(INDEX('Inputs - Allowed'!$B$8:$AY$158,MATCH($A106,'Inputs - Allowed'!$A$8:$A$158,0),MATCH('TI - Underperformance'!L$6,'Inputs - Allowed'!$B$6:$AY$6,0)),0)</f>
        <v>0</v>
      </c>
      <c r="M106" s="76"/>
      <c r="N106" s="76"/>
      <c r="O106" s="116" cm="1">
        <f t="array" ref="O106">IF($K106=0,0,_xlfn.IFS($K106 = "n",_xlfn.IFNA(INDEX('Inputs - Actual'!$B$8:$V$200, MATCH($A106, 'Inputs - Actual'!$A$8:$A$200, 0), MATCH(O$6, 'Inputs - Actual'!$B$6:$V$6, 0)) - INDEX('Inputs - Allowed'!$B$8:$AY$158, MATCH($A106, 'Inputs - Allowed'!$A$8:$A$158, 0), MATCH(O$6, 'Inputs - Allowed'!$B$6:$AY$6, 0)),0),$K106 = "y",_xlfn.IFNA(INDEX('Inputs - Actual'!$B$8:$V$200, MATCH($A106, 'Inputs - Actual'!$A$8:$A$200, 0), MATCH(O$6, 'Inputs - Actual'!$B$6:$V$6, 0)) -INDEX('Inputs - Allowed'!$B$8:$AY$158, MATCH($A106, 'Inputs - Allowed'!$A$8:$A$158, 0), MATCH(N$6, 'Inputs - Allowed'!$B$6:$AY$6, 0)),0)))</f>
        <v>0</v>
      </c>
      <c r="P106" s="116" cm="1">
        <f t="array" ref="P106">IF($K106=0,0,_xlfn.IFS($K106 = "n",_xlfn.IFNA(INDEX('Inputs - Actual'!$B$8:$V$200, MATCH($A106, 'Inputs - Actual'!$A$8:$A$200, 0), MATCH(P$6, 'Inputs - Actual'!$B$6:$V$6, 0)) - INDEX('Inputs - Allowed'!$B$8:$AY$158, MATCH($A106, 'Inputs - Allowed'!$A$8:$A$158, 0), MATCH(P$6, 'Inputs - Allowed'!$B$6:$AY$6, 0)),0),$K106 = "y",_xlfn.IFNA(INDEX('Inputs - Actual'!$B$8:$V$200, MATCH($A106, 'Inputs - Actual'!$A$8:$A$200, 0), MATCH(P$6, 'Inputs - Actual'!$B$6:$V$6, 0)) -INDEX('Inputs - Allowed'!$B$8:$AY$158, MATCH($A106, 'Inputs - Allowed'!$A$8:$A$158, 0), MATCH(O$6, 'Inputs - Allowed'!$B$6:$AY$6, 0)),0)))</f>
        <v>0</v>
      </c>
      <c r="Q106" s="116" cm="1">
        <f t="array" ref="Q106">IF($K106=0,0,_xlfn.IFS($K106 = "n",_xlfn.IFNA(INDEX('Inputs - Actual'!$B$8:$V$200, MATCH($A106, 'Inputs - Actual'!$A$8:$A$200, 0), MATCH(Q$6, 'Inputs - Actual'!$B$6:$V$6, 0)) - INDEX('Inputs - Allowed'!$B$8:$AY$158, MATCH($A106, 'Inputs - Allowed'!$A$8:$A$158, 0), MATCH(Q$6, 'Inputs - Allowed'!$B$6:$AY$6, 0)),0),$K106 = "y",_xlfn.IFNA(INDEX('Inputs - Actual'!$B$8:$V$200, MATCH($A106, 'Inputs - Actual'!$A$8:$A$200, 0), MATCH(Q$6, 'Inputs - Actual'!$B$6:$V$6, 0)) -INDEX('Inputs - Allowed'!$B$8:$AY$158, MATCH($A106, 'Inputs - Allowed'!$A$8:$A$158, 0), MATCH(P$6, 'Inputs - Allowed'!$B$6:$AY$6, 0)),0)))</f>
        <v>0</v>
      </c>
      <c r="R106" s="116" cm="1">
        <f t="array" ref="R106">IF($K106=0,0,_xlfn.IFS($K106 = "n",_xlfn.IFNA(INDEX('Inputs - Actual'!$B$8:$V$200, MATCH($A106, 'Inputs - Actual'!$A$8:$A$200, 0), MATCH(R$6, 'Inputs - Actual'!$B$6:$V$6, 0)) - INDEX('Inputs - Allowed'!$B$8:$AY$158, MATCH($A106, 'Inputs - Allowed'!$A$8:$A$158, 0), MATCH(R$6, 'Inputs - Allowed'!$B$6:$AY$6, 0)),0),$K106 = "y",_xlfn.IFNA(INDEX('Inputs - Actual'!$B$8:$V$200, MATCH($A106, 'Inputs - Actual'!$A$8:$A$200, 0), MATCH(R$6, 'Inputs - Actual'!$B$6:$V$6, 0)) -INDEX('Inputs - Allowed'!$B$8:$AY$158, MATCH($A106, 'Inputs - Allowed'!$A$8:$A$158, 0), MATCH(Q$6, 'Inputs - Allowed'!$B$6:$AY$6, 0)),0)))</f>
        <v>0</v>
      </c>
      <c r="S106" s="116" cm="1">
        <f t="array" ref="S106">IF($K106=0,0,_xlfn.IFS($K106 = "n",_xlfn.IFNA(INDEX('Inputs - Actual'!$B$8:$V$200, MATCH($A106, 'Inputs - Actual'!$A$8:$A$200, 0), MATCH(S$6, 'Inputs - Actual'!$B$6:$V$6, 0)) - INDEX('Inputs - Allowed'!$B$8:$AY$158, MATCH($A106, 'Inputs - Allowed'!$A$8:$A$158, 0), MATCH(S$6, 'Inputs - Allowed'!$B$6:$AY$6, 0)),0),$K106 = "y",_xlfn.IFNA(INDEX('Inputs - Actual'!$B$8:$V$200, MATCH($A106, 'Inputs - Actual'!$A$8:$A$200, 0), MATCH(S$6, 'Inputs - Actual'!$B$6:$V$6, 0)) -INDEX('Inputs - Allowed'!$B$8:$AY$158, MATCH($A106, 'Inputs - Allowed'!$A$8:$A$158, 0), MATCH(R$6, 'Inputs - Allowed'!$B$6:$AY$6, 0)),0)))</f>
        <v>0</v>
      </c>
      <c r="T106" s="116" cm="1">
        <f t="array" ref="T106">IF($K106=0,0,_xlfn.IFS($K106 = "n",_xlfn.IFNA(INDEX('Inputs - Actual'!$B$8:$V$200, MATCH($A106, 'Inputs - Actual'!$A$8:$A$200, 0), MATCH(T$6, 'Inputs - Actual'!$B$6:$V$6, 0)) - INDEX('Inputs - Allowed'!$B$8:$AY$158, MATCH($A106, 'Inputs - Allowed'!$A$8:$A$158, 0), MATCH(T$6, 'Inputs - Allowed'!$B$6:$AY$6, 0)),0),$K106 = "y",_xlfn.IFNA(INDEX('Inputs - Actual'!$B$8:$V$200, MATCH($A106, 'Inputs - Actual'!$A$8:$A$200, 0), MATCH(T$6, 'Inputs - Actual'!$B$6:$V$6, 0)) -INDEX('Inputs - Allowed'!$B$8:$AY$158, MATCH($A106, 'Inputs - Allowed'!$A$8:$A$158, 0), MATCH(S$6, 'Inputs - Allowed'!$B$6:$AY$6, 0)),0)))</f>
        <v>0</v>
      </c>
      <c r="U106" s="116" cm="1">
        <f t="array" ref="U106">IF($K106=0,0,_xlfn.IFS($K106 = "n",_xlfn.IFNA(INDEX('Inputs - Actual'!$B$8:$V$200, MATCH($A106, 'Inputs - Actual'!$A$8:$A$200, 0), MATCH(U$6, 'Inputs - Actual'!$B$6:$V$6, 0)) - INDEX('Inputs - Allowed'!$B$8:$AY$158, MATCH($A106, 'Inputs - Allowed'!$A$8:$A$158, 0), MATCH(U$6, 'Inputs - Allowed'!$B$6:$AY$6, 0)),0),$K106 = "y",_xlfn.IFNA(INDEX('Inputs - Actual'!$B$8:$V$200, MATCH($A106, 'Inputs - Actual'!$A$8:$A$200, 0), MATCH(U$6, 'Inputs - Actual'!$B$6:$V$6, 0)) -INDEX('Inputs - Allowed'!$B$8:$AY$158, MATCH($A106, 'Inputs - Allowed'!$A$8:$A$158, 0), MATCH(T$6, 'Inputs - Allowed'!$B$6:$AY$6, 0)),0)))</f>
        <v>0</v>
      </c>
      <c r="V106" s="116" cm="1">
        <f t="array" ref="V106">IF($K106=0,0,_xlfn.IFS($K106 = "n",_xlfn.IFNA(INDEX('Inputs - Actual'!$B$8:$V$200, MATCH($A106, 'Inputs - Actual'!$A$8:$A$200, 0), MATCH(V$6, 'Inputs - Actual'!$B$6:$V$6, 0)) - INDEX('Inputs - Allowed'!$B$8:$AY$158, MATCH($A106, 'Inputs - Allowed'!$A$8:$A$158, 0), MATCH(V$6, 'Inputs - Allowed'!$B$6:$AY$6, 0)),0),$K106 = "y",_xlfn.IFNA(INDEX('Inputs - Actual'!$B$8:$V$200, MATCH($A106, 'Inputs - Actual'!$A$8:$A$200, 0), MATCH(V$6, 'Inputs - Actual'!$B$6:$V$6, 0)) -INDEX('Inputs - Allowed'!$B$8:$AY$158, MATCH($A106, 'Inputs - Allowed'!$A$8:$A$158, 0), MATCH(U$6, 'Inputs - Allowed'!$B$6:$AY$6, 0)),0)))</f>
        <v>0</v>
      </c>
      <c r="W106" s="116" cm="1">
        <f t="array" ref="W106">IF($K106=0,0,_xlfn.IFS($K106 = "n",_xlfn.IFNA(INDEX('Inputs - Actual'!$B$8:$V$200, MATCH($A106, 'Inputs - Actual'!$A$8:$A$200, 0), MATCH(W$6, 'Inputs - Actual'!$B$6:$V$6, 0)) - INDEX('Inputs - Allowed'!$B$8:$AY$158, MATCH($A106, 'Inputs - Allowed'!$A$8:$A$158, 0), MATCH(W$6, 'Inputs - Allowed'!$B$6:$AY$6, 0)),0),$K106 = "y",_xlfn.IFNA(INDEX('Inputs - Actual'!$B$8:$V$200, MATCH($A106, 'Inputs - Actual'!$A$8:$A$200, 0), MATCH(W$6, 'Inputs - Actual'!$B$6:$V$6, 0)) -INDEX('Inputs - Allowed'!$B$8:$AY$158, MATCH($A106, 'Inputs - Allowed'!$A$8:$A$158, 0), MATCH(V$6, 'Inputs - Allowed'!$B$6:$AY$6, 0)),0)))</f>
        <v>0</v>
      </c>
      <c r="X106" s="116" cm="1">
        <f t="array" ref="X106">IF($K106=0,0,_xlfn.IFS($K106 = "n",_xlfn.IFNA(INDEX('Inputs - Actual'!$B$8:$V$200, MATCH($A106, 'Inputs - Actual'!$A$8:$A$200, 0), MATCH(X$6, 'Inputs - Actual'!$B$6:$V$6, 0)) - INDEX('Inputs - Allowed'!$B$8:$AY$158, MATCH($A106, 'Inputs - Allowed'!$A$8:$A$158, 0), MATCH(X$6, 'Inputs - Allowed'!$B$6:$AY$6, 0)),0),$K106 = "y",_xlfn.IFNA(INDEX('Inputs - Actual'!$B$8:$V$200, MATCH($A106, 'Inputs - Actual'!$A$8:$A$200, 0), MATCH(X$6, 'Inputs - Actual'!$B$6:$V$6, 0)) -INDEX('Inputs - Allowed'!$B$8:$AY$158, MATCH($A106, 'Inputs - Allowed'!$A$8:$A$158, 0), MATCH(W$6, 'Inputs - Allowed'!$B$6:$AY$6, 0)),0)))</f>
        <v>0</v>
      </c>
      <c r="Y106" s="76"/>
      <c r="Z106" s="76"/>
      <c r="AA106" s="116">
        <f t="shared" si="27"/>
        <v>0</v>
      </c>
      <c r="AB106" s="116">
        <f t="shared" si="28"/>
        <v>0</v>
      </c>
      <c r="AC106" s="116">
        <f t="shared" si="29"/>
        <v>0</v>
      </c>
      <c r="AD106" s="116">
        <f t="shared" si="30"/>
        <v>0</v>
      </c>
      <c r="AE106" s="116">
        <f t="shared" si="31"/>
        <v>0</v>
      </c>
      <c r="AF106" s="116">
        <f t="shared" si="32"/>
        <v>0</v>
      </c>
      <c r="AG106" s="116">
        <f t="shared" si="33"/>
        <v>0</v>
      </c>
      <c r="AH106" s="116">
        <f t="shared" si="34"/>
        <v>0</v>
      </c>
      <c r="AI106" s="116">
        <f t="shared" si="35"/>
        <v>0</v>
      </c>
      <c r="AJ106" s="116">
        <f t="shared" si="36"/>
        <v>0</v>
      </c>
      <c r="AK106" s="116">
        <f t="shared" si="37"/>
        <v>0</v>
      </c>
    </row>
    <row r="107" spans="1:37">
      <c r="A107" s="6"/>
      <c r="B107" s="36"/>
      <c r="C107" s="36"/>
      <c r="D107" s="36"/>
      <c r="E107" s="36">
        <f>_xlfn.IFNA(INDEX('Inputs - Allowed'!$B$8:$AY$158,MATCH($A107,'Inputs - Allowed'!$A$8:$A$158,0),MATCH('TI - Underperformance'!E$6,'Inputs - Allowed'!$B$6:$AY$6,0)),0)</f>
        <v>0</v>
      </c>
      <c r="F107" s="36">
        <f>_xlfn.IFNA(INDEX('Inputs - Allowed'!$B$8:$AY$158,MATCH($A107,'Inputs - Allowed'!$A$8:$A$158,0),MATCH('TI - Underperformance'!F$6,'Inputs - Allowed'!$B$6:$AY$6,0)),0)</f>
        <v>0</v>
      </c>
      <c r="G107" s="36">
        <f>_xlfn.IFNA(INDEX('Inputs - Allowed'!$B$8:$AY$158,MATCH($A107,'Inputs - Allowed'!$A$8:$A$158,0),MATCH('TI - Underperformance'!G$6,'Inputs - Allowed'!$B$6:$AY$6,0)),0)</f>
        <v>0</v>
      </c>
      <c r="H107" s="36">
        <f>_xlfn.IFNA(INDEX('Inputs - Allowed'!$B$8:$AY$158,MATCH($A107,'Inputs - Allowed'!$A$8:$A$158,0),MATCH('TI - Underperformance'!H$6,'Inputs - Allowed'!$B$6:$AY$6,0)),0)</f>
        <v>0</v>
      </c>
      <c r="I107" s="36">
        <f>_xlfn.IFNA(INDEX('Inputs - Allowed'!$B$8:$AY$158,MATCH($A107,'Inputs - Allowed'!$A$8:$A$158,0),MATCH('TI - Underperformance'!I$6,'Inputs - Allowed'!$B$6:$AY$6,0)),0)</f>
        <v>0</v>
      </c>
      <c r="J107" s="36">
        <f>_xlfn.IFNA(INDEX('Inputs - Allowed'!$B$8:$AY$158,MATCH($A107,'Inputs - Allowed'!$A$8:$A$158,0),MATCH('TI - Underperformance'!J$6,'Inputs - Allowed'!$B$6:$AY$6,0)),0)</f>
        <v>0</v>
      </c>
      <c r="K107" s="36">
        <f>_xlfn.IFNA(INDEX('Inputs - Allowed'!$B$8:$AY$158,MATCH($A107,'Inputs - Allowed'!$A$8:$A$158,0),MATCH('TI - Underperformance'!K$6,'Inputs - Allowed'!$B$6:$AY$6,0)),0)</f>
        <v>0</v>
      </c>
      <c r="L107" s="36">
        <f>_xlfn.IFNA(INDEX('Inputs - Allowed'!$B$8:$AY$158,MATCH($A107,'Inputs - Allowed'!$A$8:$A$158,0),MATCH('TI - Underperformance'!L$6,'Inputs - Allowed'!$B$6:$AY$6,0)),0)</f>
        <v>0</v>
      </c>
      <c r="M107" s="76"/>
      <c r="N107" s="76"/>
      <c r="O107" s="116" cm="1">
        <f t="array" ref="O107">IF($K107=0,0,_xlfn.IFS($K107 = "n",_xlfn.IFNA(INDEX('Inputs - Actual'!$B$8:$V$200, MATCH($A107, 'Inputs - Actual'!$A$8:$A$200, 0), MATCH(O$6, 'Inputs - Actual'!$B$6:$V$6, 0)) - INDEX('Inputs - Allowed'!$B$8:$AY$158, MATCH($A107, 'Inputs - Allowed'!$A$8:$A$158, 0), MATCH(O$6, 'Inputs - Allowed'!$B$6:$AY$6, 0)),0),$K107 = "y",_xlfn.IFNA(INDEX('Inputs - Actual'!$B$8:$V$200, MATCH($A107, 'Inputs - Actual'!$A$8:$A$200, 0), MATCH(O$6, 'Inputs - Actual'!$B$6:$V$6, 0)) -INDEX('Inputs - Allowed'!$B$8:$AY$158, MATCH($A107, 'Inputs - Allowed'!$A$8:$A$158, 0), MATCH(N$6, 'Inputs - Allowed'!$B$6:$AY$6, 0)),0)))</f>
        <v>0</v>
      </c>
      <c r="P107" s="116" cm="1">
        <f t="array" ref="P107">IF($K107=0,0,_xlfn.IFS($K107 = "n",_xlfn.IFNA(INDEX('Inputs - Actual'!$B$8:$V$200, MATCH($A107, 'Inputs - Actual'!$A$8:$A$200, 0), MATCH(P$6, 'Inputs - Actual'!$B$6:$V$6, 0)) - INDEX('Inputs - Allowed'!$B$8:$AY$158, MATCH($A107, 'Inputs - Allowed'!$A$8:$A$158, 0), MATCH(P$6, 'Inputs - Allowed'!$B$6:$AY$6, 0)),0),$K107 = "y",_xlfn.IFNA(INDEX('Inputs - Actual'!$B$8:$V$200, MATCH($A107, 'Inputs - Actual'!$A$8:$A$200, 0), MATCH(P$6, 'Inputs - Actual'!$B$6:$V$6, 0)) -INDEX('Inputs - Allowed'!$B$8:$AY$158, MATCH($A107, 'Inputs - Allowed'!$A$8:$A$158, 0), MATCH(O$6, 'Inputs - Allowed'!$B$6:$AY$6, 0)),0)))</f>
        <v>0</v>
      </c>
      <c r="Q107" s="116" cm="1">
        <f t="array" ref="Q107">IF($K107=0,0,_xlfn.IFS($K107 = "n",_xlfn.IFNA(INDEX('Inputs - Actual'!$B$8:$V$200, MATCH($A107, 'Inputs - Actual'!$A$8:$A$200, 0), MATCH(Q$6, 'Inputs - Actual'!$B$6:$V$6, 0)) - INDEX('Inputs - Allowed'!$B$8:$AY$158, MATCH($A107, 'Inputs - Allowed'!$A$8:$A$158, 0), MATCH(Q$6, 'Inputs - Allowed'!$B$6:$AY$6, 0)),0),$K107 = "y",_xlfn.IFNA(INDEX('Inputs - Actual'!$B$8:$V$200, MATCH($A107, 'Inputs - Actual'!$A$8:$A$200, 0), MATCH(Q$6, 'Inputs - Actual'!$B$6:$V$6, 0)) -INDEX('Inputs - Allowed'!$B$8:$AY$158, MATCH($A107, 'Inputs - Allowed'!$A$8:$A$158, 0), MATCH(P$6, 'Inputs - Allowed'!$B$6:$AY$6, 0)),0)))</f>
        <v>0</v>
      </c>
      <c r="R107" s="116" cm="1">
        <f t="array" ref="R107">IF($K107=0,0,_xlfn.IFS($K107 = "n",_xlfn.IFNA(INDEX('Inputs - Actual'!$B$8:$V$200, MATCH($A107, 'Inputs - Actual'!$A$8:$A$200, 0), MATCH(R$6, 'Inputs - Actual'!$B$6:$V$6, 0)) - INDEX('Inputs - Allowed'!$B$8:$AY$158, MATCH($A107, 'Inputs - Allowed'!$A$8:$A$158, 0), MATCH(R$6, 'Inputs - Allowed'!$B$6:$AY$6, 0)),0),$K107 = "y",_xlfn.IFNA(INDEX('Inputs - Actual'!$B$8:$V$200, MATCH($A107, 'Inputs - Actual'!$A$8:$A$200, 0), MATCH(R$6, 'Inputs - Actual'!$B$6:$V$6, 0)) -INDEX('Inputs - Allowed'!$B$8:$AY$158, MATCH($A107, 'Inputs - Allowed'!$A$8:$A$158, 0), MATCH(Q$6, 'Inputs - Allowed'!$B$6:$AY$6, 0)),0)))</f>
        <v>0</v>
      </c>
      <c r="S107" s="116" cm="1">
        <f t="array" ref="S107">IF($K107=0,0,_xlfn.IFS($K107 = "n",_xlfn.IFNA(INDEX('Inputs - Actual'!$B$8:$V$200, MATCH($A107, 'Inputs - Actual'!$A$8:$A$200, 0), MATCH(S$6, 'Inputs - Actual'!$B$6:$V$6, 0)) - INDEX('Inputs - Allowed'!$B$8:$AY$158, MATCH($A107, 'Inputs - Allowed'!$A$8:$A$158, 0), MATCH(S$6, 'Inputs - Allowed'!$B$6:$AY$6, 0)),0),$K107 = "y",_xlfn.IFNA(INDEX('Inputs - Actual'!$B$8:$V$200, MATCH($A107, 'Inputs - Actual'!$A$8:$A$200, 0), MATCH(S$6, 'Inputs - Actual'!$B$6:$V$6, 0)) -INDEX('Inputs - Allowed'!$B$8:$AY$158, MATCH($A107, 'Inputs - Allowed'!$A$8:$A$158, 0), MATCH(R$6, 'Inputs - Allowed'!$B$6:$AY$6, 0)),0)))</f>
        <v>0</v>
      </c>
      <c r="T107" s="116" cm="1">
        <f t="array" ref="T107">IF($K107=0,0,_xlfn.IFS($K107 = "n",_xlfn.IFNA(INDEX('Inputs - Actual'!$B$8:$V$200, MATCH($A107, 'Inputs - Actual'!$A$8:$A$200, 0), MATCH(T$6, 'Inputs - Actual'!$B$6:$V$6, 0)) - INDEX('Inputs - Allowed'!$B$8:$AY$158, MATCH($A107, 'Inputs - Allowed'!$A$8:$A$158, 0), MATCH(T$6, 'Inputs - Allowed'!$B$6:$AY$6, 0)),0),$K107 = "y",_xlfn.IFNA(INDEX('Inputs - Actual'!$B$8:$V$200, MATCH($A107, 'Inputs - Actual'!$A$8:$A$200, 0), MATCH(T$6, 'Inputs - Actual'!$B$6:$V$6, 0)) -INDEX('Inputs - Allowed'!$B$8:$AY$158, MATCH($A107, 'Inputs - Allowed'!$A$8:$A$158, 0), MATCH(S$6, 'Inputs - Allowed'!$B$6:$AY$6, 0)),0)))</f>
        <v>0</v>
      </c>
      <c r="U107" s="116" cm="1">
        <f t="array" ref="U107">IF($K107=0,0,_xlfn.IFS($K107 = "n",_xlfn.IFNA(INDEX('Inputs - Actual'!$B$8:$V$200, MATCH($A107, 'Inputs - Actual'!$A$8:$A$200, 0), MATCH(U$6, 'Inputs - Actual'!$B$6:$V$6, 0)) - INDEX('Inputs - Allowed'!$B$8:$AY$158, MATCH($A107, 'Inputs - Allowed'!$A$8:$A$158, 0), MATCH(U$6, 'Inputs - Allowed'!$B$6:$AY$6, 0)),0),$K107 = "y",_xlfn.IFNA(INDEX('Inputs - Actual'!$B$8:$V$200, MATCH($A107, 'Inputs - Actual'!$A$8:$A$200, 0), MATCH(U$6, 'Inputs - Actual'!$B$6:$V$6, 0)) -INDEX('Inputs - Allowed'!$B$8:$AY$158, MATCH($A107, 'Inputs - Allowed'!$A$8:$A$158, 0), MATCH(T$6, 'Inputs - Allowed'!$B$6:$AY$6, 0)),0)))</f>
        <v>0</v>
      </c>
      <c r="V107" s="116" cm="1">
        <f t="array" ref="V107">IF($K107=0,0,_xlfn.IFS($K107 = "n",_xlfn.IFNA(INDEX('Inputs - Actual'!$B$8:$V$200, MATCH($A107, 'Inputs - Actual'!$A$8:$A$200, 0), MATCH(V$6, 'Inputs - Actual'!$B$6:$V$6, 0)) - INDEX('Inputs - Allowed'!$B$8:$AY$158, MATCH($A107, 'Inputs - Allowed'!$A$8:$A$158, 0), MATCH(V$6, 'Inputs - Allowed'!$B$6:$AY$6, 0)),0),$K107 = "y",_xlfn.IFNA(INDEX('Inputs - Actual'!$B$8:$V$200, MATCH($A107, 'Inputs - Actual'!$A$8:$A$200, 0), MATCH(V$6, 'Inputs - Actual'!$B$6:$V$6, 0)) -INDEX('Inputs - Allowed'!$B$8:$AY$158, MATCH($A107, 'Inputs - Allowed'!$A$8:$A$158, 0), MATCH(U$6, 'Inputs - Allowed'!$B$6:$AY$6, 0)),0)))</f>
        <v>0</v>
      </c>
      <c r="W107" s="116" cm="1">
        <f t="array" ref="W107">IF($K107=0,0,_xlfn.IFS($K107 = "n",_xlfn.IFNA(INDEX('Inputs - Actual'!$B$8:$V$200, MATCH($A107, 'Inputs - Actual'!$A$8:$A$200, 0), MATCH(W$6, 'Inputs - Actual'!$B$6:$V$6, 0)) - INDEX('Inputs - Allowed'!$B$8:$AY$158, MATCH($A107, 'Inputs - Allowed'!$A$8:$A$158, 0), MATCH(W$6, 'Inputs - Allowed'!$B$6:$AY$6, 0)),0),$K107 = "y",_xlfn.IFNA(INDEX('Inputs - Actual'!$B$8:$V$200, MATCH($A107, 'Inputs - Actual'!$A$8:$A$200, 0), MATCH(W$6, 'Inputs - Actual'!$B$6:$V$6, 0)) -INDEX('Inputs - Allowed'!$B$8:$AY$158, MATCH($A107, 'Inputs - Allowed'!$A$8:$A$158, 0), MATCH(V$6, 'Inputs - Allowed'!$B$6:$AY$6, 0)),0)))</f>
        <v>0</v>
      </c>
      <c r="X107" s="116" cm="1">
        <f t="array" ref="X107">IF($K107=0,0,_xlfn.IFS($K107 = "n",_xlfn.IFNA(INDEX('Inputs - Actual'!$B$8:$V$200, MATCH($A107, 'Inputs - Actual'!$A$8:$A$200, 0), MATCH(X$6, 'Inputs - Actual'!$B$6:$V$6, 0)) - INDEX('Inputs - Allowed'!$B$8:$AY$158, MATCH($A107, 'Inputs - Allowed'!$A$8:$A$158, 0), MATCH(X$6, 'Inputs - Allowed'!$B$6:$AY$6, 0)),0),$K107 = "y",_xlfn.IFNA(INDEX('Inputs - Actual'!$B$8:$V$200, MATCH($A107, 'Inputs - Actual'!$A$8:$A$200, 0), MATCH(X$6, 'Inputs - Actual'!$B$6:$V$6, 0)) -INDEX('Inputs - Allowed'!$B$8:$AY$158, MATCH($A107, 'Inputs - Allowed'!$A$8:$A$158, 0), MATCH(W$6, 'Inputs - Allowed'!$B$6:$AY$6, 0)),0)))</f>
        <v>0</v>
      </c>
      <c r="Y107" s="76"/>
      <c r="Z107" s="76"/>
      <c r="AA107" s="116">
        <f t="shared" si="27"/>
        <v>0</v>
      </c>
      <c r="AB107" s="116">
        <f t="shared" si="28"/>
        <v>0</v>
      </c>
      <c r="AC107" s="116">
        <f t="shared" si="29"/>
        <v>0</v>
      </c>
      <c r="AD107" s="116">
        <f t="shared" si="30"/>
        <v>0</v>
      </c>
      <c r="AE107" s="116">
        <f t="shared" si="31"/>
        <v>0</v>
      </c>
      <c r="AF107" s="116">
        <f t="shared" si="32"/>
        <v>0</v>
      </c>
      <c r="AG107" s="116">
        <f t="shared" si="33"/>
        <v>0</v>
      </c>
      <c r="AH107" s="116">
        <f t="shared" si="34"/>
        <v>0</v>
      </c>
      <c r="AI107" s="116">
        <f t="shared" si="35"/>
        <v>0</v>
      </c>
      <c r="AJ107" s="116">
        <f t="shared" si="36"/>
        <v>0</v>
      </c>
      <c r="AK107" s="116">
        <f t="shared" si="37"/>
        <v>0</v>
      </c>
    </row>
    <row r="108" spans="1:37">
      <c r="A108" s="6"/>
      <c r="B108" s="36"/>
      <c r="C108" s="36"/>
      <c r="D108" s="36"/>
      <c r="E108" s="36">
        <f>_xlfn.IFNA(INDEX('Inputs - Allowed'!$B$8:$AY$158,MATCH($A108,'Inputs - Allowed'!$A$8:$A$158,0),MATCH('TI - Underperformance'!E$6,'Inputs - Allowed'!$B$6:$AY$6,0)),0)</f>
        <v>0</v>
      </c>
      <c r="F108" s="36">
        <f>_xlfn.IFNA(INDEX('Inputs - Allowed'!$B$8:$AY$158,MATCH($A108,'Inputs - Allowed'!$A$8:$A$158,0),MATCH('TI - Underperformance'!F$6,'Inputs - Allowed'!$B$6:$AY$6,0)),0)</f>
        <v>0</v>
      </c>
      <c r="G108" s="36">
        <f>_xlfn.IFNA(INDEX('Inputs - Allowed'!$B$8:$AY$158,MATCH($A108,'Inputs - Allowed'!$A$8:$A$158,0),MATCH('TI - Underperformance'!G$6,'Inputs - Allowed'!$B$6:$AY$6,0)),0)</f>
        <v>0</v>
      </c>
      <c r="H108" s="36">
        <f>_xlfn.IFNA(INDEX('Inputs - Allowed'!$B$8:$AY$158,MATCH($A108,'Inputs - Allowed'!$A$8:$A$158,0),MATCH('TI - Underperformance'!H$6,'Inputs - Allowed'!$B$6:$AY$6,0)),0)</f>
        <v>0</v>
      </c>
      <c r="I108" s="36">
        <f>_xlfn.IFNA(INDEX('Inputs - Allowed'!$B$8:$AY$158,MATCH($A108,'Inputs - Allowed'!$A$8:$A$158,0),MATCH('TI - Underperformance'!I$6,'Inputs - Allowed'!$B$6:$AY$6,0)),0)</f>
        <v>0</v>
      </c>
      <c r="J108" s="36">
        <f>_xlfn.IFNA(INDEX('Inputs - Allowed'!$B$8:$AY$158,MATCH($A108,'Inputs - Allowed'!$A$8:$A$158,0),MATCH('TI - Underperformance'!J$6,'Inputs - Allowed'!$B$6:$AY$6,0)),0)</f>
        <v>0</v>
      </c>
      <c r="K108" s="36">
        <f>_xlfn.IFNA(INDEX('Inputs - Allowed'!$B$8:$AY$158,MATCH($A108,'Inputs - Allowed'!$A$8:$A$158,0),MATCH('TI - Underperformance'!K$6,'Inputs - Allowed'!$B$6:$AY$6,0)),0)</f>
        <v>0</v>
      </c>
      <c r="L108" s="36">
        <f>_xlfn.IFNA(INDEX('Inputs - Allowed'!$B$8:$AY$158,MATCH($A108,'Inputs - Allowed'!$A$8:$A$158,0),MATCH('TI - Underperformance'!L$6,'Inputs - Allowed'!$B$6:$AY$6,0)),0)</f>
        <v>0</v>
      </c>
      <c r="M108" s="76"/>
      <c r="N108" s="76"/>
      <c r="O108" s="116" cm="1">
        <f t="array" ref="O108">IF($K108=0,0,_xlfn.IFS($K108 = "n",_xlfn.IFNA(INDEX('Inputs - Actual'!$B$8:$V$200, MATCH($A108, 'Inputs - Actual'!$A$8:$A$200, 0), MATCH(O$6, 'Inputs - Actual'!$B$6:$V$6, 0)) - INDEX('Inputs - Allowed'!$B$8:$AY$158, MATCH($A108, 'Inputs - Allowed'!$A$8:$A$158, 0), MATCH(O$6, 'Inputs - Allowed'!$B$6:$AY$6, 0)),0),$K108 = "y",_xlfn.IFNA(INDEX('Inputs - Actual'!$B$8:$V$200, MATCH($A108, 'Inputs - Actual'!$A$8:$A$200, 0), MATCH(O$6, 'Inputs - Actual'!$B$6:$V$6, 0)) -INDEX('Inputs - Allowed'!$B$8:$AY$158, MATCH($A108, 'Inputs - Allowed'!$A$8:$A$158, 0), MATCH(N$6, 'Inputs - Allowed'!$B$6:$AY$6, 0)),0)))</f>
        <v>0</v>
      </c>
      <c r="P108" s="116" cm="1">
        <f t="array" ref="P108">IF($K108=0,0,_xlfn.IFS($K108 = "n",_xlfn.IFNA(INDEX('Inputs - Actual'!$B$8:$V$200, MATCH($A108, 'Inputs - Actual'!$A$8:$A$200, 0), MATCH(P$6, 'Inputs - Actual'!$B$6:$V$6, 0)) - INDEX('Inputs - Allowed'!$B$8:$AY$158, MATCH($A108, 'Inputs - Allowed'!$A$8:$A$158, 0), MATCH(P$6, 'Inputs - Allowed'!$B$6:$AY$6, 0)),0),$K108 = "y",_xlfn.IFNA(INDEX('Inputs - Actual'!$B$8:$V$200, MATCH($A108, 'Inputs - Actual'!$A$8:$A$200, 0), MATCH(P$6, 'Inputs - Actual'!$B$6:$V$6, 0)) -INDEX('Inputs - Allowed'!$B$8:$AY$158, MATCH($A108, 'Inputs - Allowed'!$A$8:$A$158, 0), MATCH(O$6, 'Inputs - Allowed'!$B$6:$AY$6, 0)),0)))</f>
        <v>0</v>
      </c>
      <c r="Q108" s="116" cm="1">
        <f t="array" ref="Q108">IF($K108=0,0,_xlfn.IFS($K108 = "n",_xlfn.IFNA(INDEX('Inputs - Actual'!$B$8:$V$200, MATCH($A108, 'Inputs - Actual'!$A$8:$A$200, 0), MATCH(Q$6, 'Inputs - Actual'!$B$6:$V$6, 0)) - INDEX('Inputs - Allowed'!$B$8:$AY$158, MATCH($A108, 'Inputs - Allowed'!$A$8:$A$158, 0), MATCH(Q$6, 'Inputs - Allowed'!$B$6:$AY$6, 0)),0),$K108 = "y",_xlfn.IFNA(INDEX('Inputs - Actual'!$B$8:$V$200, MATCH($A108, 'Inputs - Actual'!$A$8:$A$200, 0), MATCH(Q$6, 'Inputs - Actual'!$B$6:$V$6, 0)) -INDEX('Inputs - Allowed'!$B$8:$AY$158, MATCH($A108, 'Inputs - Allowed'!$A$8:$A$158, 0), MATCH(P$6, 'Inputs - Allowed'!$B$6:$AY$6, 0)),0)))</f>
        <v>0</v>
      </c>
      <c r="R108" s="116" cm="1">
        <f t="array" ref="R108">IF($K108=0,0,_xlfn.IFS($K108 = "n",_xlfn.IFNA(INDEX('Inputs - Actual'!$B$8:$V$200, MATCH($A108, 'Inputs - Actual'!$A$8:$A$200, 0), MATCH(R$6, 'Inputs - Actual'!$B$6:$V$6, 0)) - INDEX('Inputs - Allowed'!$B$8:$AY$158, MATCH($A108, 'Inputs - Allowed'!$A$8:$A$158, 0), MATCH(R$6, 'Inputs - Allowed'!$B$6:$AY$6, 0)),0),$K108 = "y",_xlfn.IFNA(INDEX('Inputs - Actual'!$B$8:$V$200, MATCH($A108, 'Inputs - Actual'!$A$8:$A$200, 0), MATCH(R$6, 'Inputs - Actual'!$B$6:$V$6, 0)) -INDEX('Inputs - Allowed'!$B$8:$AY$158, MATCH($A108, 'Inputs - Allowed'!$A$8:$A$158, 0), MATCH(Q$6, 'Inputs - Allowed'!$B$6:$AY$6, 0)),0)))</f>
        <v>0</v>
      </c>
      <c r="S108" s="116" cm="1">
        <f t="array" ref="S108">IF($K108=0,0,_xlfn.IFS($K108 = "n",_xlfn.IFNA(INDEX('Inputs - Actual'!$B$8:$V$200, MATCH($A108, 'Inputs - Actual'!$A$8:$A$200, 0), MATCH(S$6, 'Inputs - Actual'!$B$6:$V$6, 0)) - INDEX('Inputs - Allowed'!$B$8:$AY$158, MATCH($A108, 'Inputs - Allowed'!$A$8:$A$158, 0), MATCH(S$6, 'Inputs - Allowed'!$B$6:$AY$6, 0)),0),$K108 = "y",_xlfn.IFNA(INDEX('Inputs - Actual'!$B$8:$V$200, MATCH($A108, 'Inputs - Actual'!$A$8:$A$200, 0), MATCH(S$6, 'Inputs - Actual'!$B$6:$V$6, 0)) -INDEX('Inputs - Allowed'!$B$8:$AY$158, MATCH($A108, 'Inputs - Allowed'!$A$8:$A$158, 0), MATCH(R$6, 'Inputs - Allowed'!$B$6:$AY$6, 0)),0)))</f>
        <v>0</v>
      </c>
      <c r="T108" s="116" cm="1">
        <f t="array" ref="T108">IF($K108=0,0,_xlfn.IFS($K108 = "n",_xlfn.IFNA(INDEX('Inputs - Actual'!$B$8:$V$200, MATCH($A108, 'Inputs - Actual'!$A$8:$A$200, 0), MATCH(T$6, 'Inputs - Actual'!$B$6:$V$6, 0)) - INDEX('Inputs - Allowed'!$B$8:$AY$158, MATCH($A108, 'Inputs - Allowed'!$A$8:$A$158, 0), MATCH(T$6, 'Inputs - Allowed'!$B$6:$AY$6, 0)),0),$K108 = "y",_xlfn.IFNA(INDEX('Inputs - Actual'!$B$8:$V$200, MATCH($A108, 'Inputs - Actual'!$A$8:$A$200, 0), MATCH(T$6, 'Inputs - Actual'!$B$6:$V$6, 0)) -INDEX('Inputs - Allowed'!$B$8:$AY$158, MATCH($A108, 'Inputs - Allowed'!$A$8:$A$158, 0), MATCH(S$6, 'Inputs - Allowed'!$B$6:$AY$6, 0)),0)))</f>
        <v>0</v>
      </c>
      <c r="U108" s="116" cm="1">
        <f t="array" ref="U108">IF($K108=0,0,_xlfn.IFS($K108 = "n",_xlfn.IFNA(INDEX('Inputs - Actual'!$B$8:$V$200, MATCH($A108, 'Inputs - Actual'!$A$8:$A$200, 0), MATCH(U$6, 'Inputs - Actual'!$B$6:$V$6, 0)) - INDEX('Inputs - Allowed'!$B$8:$AY$158, MATCH($A108, 'Inputs - Allowed'!$A$8:$A$158, 0), MATCH(U$6, 'Inputs - Allowed'!$B$6:$AY$6, 0)),0),$K108 = "y",_xlfn.IFNA(INDEX('Inputs - Actual'!$B$8:$V$200, MATCH($A108, 'Inputs - Actual'!$A$8:$A$200, 0), MATCH(U$6, 'Inputs - Actual'!$B$6:$V$6, 0)) -INDEX('Inputs - Allowed'!$B$8:$AY$158, MATCH($A108, 'Inputs - Allowed'!$A$8:$A$158, 0), MATCH(T$6, 'Inputs - Allowed'!$B$6:$AY$6, 0)),0)))</f>
        <v>0</v>
      </c>
      <c r="V108" s="116" cm="1">
        <f t="array" ref="V108">IF($K108=0,0,_xlfn.IFS($K108 = "n",_xlfn.IFNA(INDEX('Inputs - Actual'!$B$8:$V$200, MATCH($A108, 'Inputs - Actual'!$A$8:$A$200, 0), MATCH(V$6, 'Inputs - Actual'!$B$6:$V$6, 0)) - INDEX('Inputs - Allowed'!$B$8:$AY$158, MATCH($A108, 'Inputs - Allowed'!$A$8:$A$158, 0), MATCH(V$6, 'Inputs - Allowed'!$B$6:$AY$6, 0)),0),$K108 = "y",_xlfn.IFNA(INDEX('Inputs - Actual'!$B$8:$V$200, MATCH($A108, 'Inputs - Actual'!$A$8:$A$200, 0), MATCH(V$6, 'Inputs - Actual'!$B$6:$V$6, 0)) -INDEX('Inputs - Allowed'!$B$8:$AY$158, MATCH($A108, 'Inputs - Allowed'!$A$8:$A$158, 0), MATCH(U$6, 'Inputs - Allowed'!$B$6:$AY$6, 0)),0)))</f>
        <v>0</v>
      </c>
      <c r="W108" s="116" cm="1">
        <f t="array" ref="W108">IF($K108=0,0,_xlfn.IFS($K108 = "n",_xlfn.IFNA(INDEX('Inputs - Actual'!$B$8:$V$200, MATCH($A108, 'Inputs - Actual'!$A$8:$A$200, 0), MATCH(W$6, 'Inputs - Actual'!$B$6:$V$6, 0)) - INDEX('Inputs - Allowed'!$B$8:$AY$158, MATCH($A108, 'Inputs - Allowed'!$A$8:$A$158, 0), MATCH(W$6, 'Inputs - Allowed'!$B$6:$AY$6, 0)),0),$K108 = "y",_xlfn.IFNA(INDEX('Inputs - Actual'!$B$8:$V$200, MATCH($A108, 'Inputs - Actual'!$A$8:$A$200, 0), MATCH(W$6, 'Inputs - Actual'!$B$6:$V$6, 0)) -INDEX('Inputs - Allowed'!$B$8:$AY$158, MATCH($A108, 'Inputs - Allowed'!$A$8:$A$158, 0), MATCH(V$6, 'Inputs - Allowed'!$B$6:$AY$6, 0)),0)))</f>
        <v>0</v>
      </c>
      <c r="X108" s="116" cm="1">
        <f t="array" ref="X108">IF($K108=0,0,_xlfn.IFS($K108 = "n",_xlfn.IFNA(INDEX('Inputs - Actual'!$B$8:$V$200, MATCH($A108, 'Inputs - Actual'!$A$8:$A$200, 0), MATCH(X$6, 'Inputs - Actual'!$B$6:$V$6, 0)) - INDEX('Inputs - Allowed'!$B$8:$AY$158, MATCH($A108, 'Inputs - Allowed'!$A$8:$A$158, 0), MATCH(X$6, 'Inputs - Allowed'!$B$6:$AY$6, 0)),0),$K108 = "y",_xlfn.IFNA(INDEX('Inputs - Actual'!$B$8:$V$200, MATCH($A108, 'Inputs - Actual'!$A$8:$A$200, 0), MATCH(X$6, 'Inputs - Actual'!$B$6:$V$6, 0)) -INDEX('Inputs - Allowed'!$B$8:$AY$158, MATCH($A108, 'Inputs - Allowed'!$A$8:$A$158, 0), MATCH(W$6, 'Inputs - Allowed'!$B$6:$AY$6, 0)),0)))</f>
        <v>0</v>
      </c>
      <c r="Y108" s="76"/>
      <c r="Z108" s="76"/>
      <c r="AA108" s="116">
        <f t="shared" si="27"/>
        <v>0</v>
      </c>
      <c r="AB108" s="116">
        <f t="shared" si="28"/>
        <v>0</v>
      </c>
      <c r="AC108" s="116">
        <f t="shared" si="29"/>
        <v>0</v>
      </c>
      <c r="AD108" s="116">
        <f t="shared" si="30"/>
        <v>0</v>
      </c>
      <c r="AE108" s="116">
        <f t="shared" si="31"/>
        <v>0</v>
      </c>
      <c r="AF108" s="116">
        <f t="shared" si="32"/>
        <v>0</v>
      </c>
      <c r="AG108" s="116">
        <f t="shared" si="33"/>
        <v>0</v>
      </c>
      <c r="AH108" s="116">
        <f t="shared" si="34"/>
        <v>0</v>
      </c>
      <c r="AI108" s="116">
        <f t="shared" si="35"/>
        <v>0</v>
      </c>
      <c r="AJ108" s="116">
        <f t="shared" si="36"/>
        <v>0</v>
      </c>
      <c r="AK108" s="116">
        <f t="shared" si="37"/>
        <v>0</v>
      </c>
    </row>
    <row r="109" spans="1:37">
      <c r="A109" s="6"/>
      <c r="B109" s="36"/>
      <c r="C109" s="36"/>
      <c r="D109" s="36"/>
      <c r="E109" s="36">
        <f>_xlfn.IFNA(INDEX('Inputs - Allowed'!$B$8:$AY$158,MATCH($A109,'Inputs - Allowed'!$A$8:$A$158,0),MATCH('TI - Underperformance'!E$6,'Inputs - Allowed'!$B$6:$AY$6,0)),0)</f>
        <v>0</v>
      </c>
      <c r="F109" s="36">
        <f>_xlfn.IFNA(INDEX('Inputs - Allowed'!$B$8:$AY$158,MATCH($A109,'Inputs - Allowed'!$A$8:$A$158,0),MATCH('TI - Underperformance'!F$6,'Inputs - Allowed'!$B$6:$AY$6,0)),0)</f>
        <v>0</v>
      </c>
      <c r="G109" s="36">
        <f>_xlfn.IFNA(INDEX('Inputs - Allowed'!$B$8:$AY$158,MATCH($A109,'Inputs - Allowed'!$A$8:$A$158,0),MATCH('TI - Underperformance'!G$6,'Inputs - Allowed'!$B$6:$AY$6,0)),0)</f>
        <v>0</v>
      </c>
      <c r="H109" s="36">
        <f>_xlfn.IFNA(INDEX('Inputs - Allowed'!$B$8:$AY$158,MATCH($A109,'Inputs - Allowed'!$A$8:$A$158,0),MATCH('TI - Underperformance'!H$6,'Inputs - Allowed'!$B$6:$AY$6,0)),0)</f>
        <v>0</v>
      </c>
      <c r="I109" s="36">
        <f>_xlfn.IFNA(INDEX('Inputs - Allowed'!$B$8:$AY$158,MATCH($A109,'Inputs - Allowed'!$A$8:$A$158,0),MATCH('TI - Underperformance'!I$6,'Inputs - Allowed'!$B$6:$AY$6,0)),0)</f>
        <v>0</v>
      </c>
      <c r="J109" s="36">
        <f>_xlfn.IFNA(INDEX('Inputs - Allowed'!$B$8:$AY$158,MATCH($A109,'Inputs - Allowed'!$A$8:$A$158,0),MATCH('TI - Underperformance'!J$6,'Inputs - Allowed'!$B$6:$AY$6,0)),0)</f>
        <v>0</v>
      </c>
      <c r="K109" s="36">
        <f>_xlfn.IFNA(INDEX('Inputs - Allowed'!$B$8:$AY$158,MATCH($A109,'Inputs - Allowed'!$A$8:$A$158,0),MATCH('TI - Underperformance'!K$6,'Inputs - Allowed'!$B$6:$AY$6,0)),0)</f>
        <v>0</v>
      </c>
      <c r="L109" s="36">
        <f>_xlfn.IFNA(INDEX('Inputs - Allowed'!$B$8:$AY$158,MATCH($A109,'Inputs - Allowed'!$A$8:$A$158,0),MATCH('TI - Underperformance'!L$6,'Inputs - Allowed'!$B$6:$AY$6,0)),0)</f>
        <v>0</v>
      </c>
      <c r="M109" s="76"/>
      <c r="N109" s="76"/>
      <c r="O109" s="116" cm="1">
        <f t="array" ref="O109">IF($K109=0,0,_xlfn.IFS($K109 = "n",_xlfn.IFNA(INDEX('Inputs - Actual'!$B$8:$V$200, MATCH($A109, 'Inputs - Actual'!$A$8:$A$200, 0), MATCH(O$6, 'Inputs - Actual'!$B$6:$V$6, 0)) - INDEX('Inputs - Allowed'!$B$8:$AY$158, MATCH($A109, 'Inputs - Allowed'!$A$8:$A$158, 0), MATCH(O$6, 'Inputs - Allowed'!$B$6:$AY$6, 0)),0),$K109 = "y",_xlfn.IFNA(INDEX('Inputs - Actual'!$B$8:$V$200, MATCH($A109, 'Inputs - Actual'!$A$8:$A$200, 0), MATCH(O$6, 'Inputs - Actual'!$B$6:$V$6, 0)) -INDEX('Inputs - Allowed'!$B$8:$AY$158, MATCH($A109, 'Inputs - Allowed'!$A$8:$A$158, 0), MATCH(N$6, 'Inputs - Allowed'!$B$6:$AY$6, 0)),0)))</f>
        <v>0</v>
      </c>
      <c r="P109" s="116" cm="1">
        <f t="array" ref="P109">IF($K109=0,0,_xlfn.IFS($K109 = "n",_xlfn.IFNA(INDEX('Inputs - Actual'!$B$8:$V$200, MATCH($A109, 'Inputs - Actual'!$A$8:$A$200, 0), MATCH(P$6, 'Inputs - Actual'!$B$6:$V$6, 0)) - INDEX('Inputs - Allowed'!$B$8:$AY$158, MATCH($A109, 'Inputs - Allowed'!$A$8:$A$158, 0), MATCH(P$6, 'Inputs - Allowed'!$B$6:$AY$6, 0)),0),$K109 = "y",_xlfn.IFNA(INDEX('Inputs - Actual'!$B$8:$V$200, MATCH($A109, 'Inputs - Actual'!$A$8:$A$200, 0), MATCH(P$6, 'Inputs - Actual'!$B$6:$V$6, 0)) -INDEX('Inputs - Allowed'!$B$8:$AY$158, MATCH($A109, 'Inputs - Allowed'!$A$8:$A$158, 0), MATCH(O$6, 'Inputs - Allowed'!$B$6:$AY$6, 0)),0)))</f>
        <v>0</v>
      </c>
      <c r="Q109" s="116" cm="1">
        <f t="array" ref="Q109">IF($K109=0,0,_xlfn.IFS($K109 = "n",_xlfn.IFNA(INDEX('Inputs - Actual'!$B$8:$V$200, MATCH($A109, 'Inputs - Actual'!$A$8:$A$200, 0), MATCH(Q$6, 'Inputs - Actual'!$B$6:$V$6, 0)) - INDEX('Inputs - Allowed'!$B$8:$AY$158, MATCH($A109, 'Inputs - Allowed'!$A$8:$A$158, 0), MATCH(Q$6, 'Inputs - Allowed'!$B$6:$AY$6, 0)),0),$K109 = "y",_xlfn.IFNA(INDEX('Inputs - Actual'!$B$8:$V$200, MATCH($A109, 'Inputs - Actual'!$A$8:$A$200, 0), MATCH(Q$6, 'Inputs - Actual'!$B$6:$V$6, 0)) -INDEX('Inputs - Allowed'!$B$8:$AY$158, MATCH($A109, 'Inputs - Allowed'!$A$8:$A$158, 0), MATCH(P$6, 'Inputs - Allowed'!$B$6:$AY$6, 0)),0)))</f>
        <v>0</v>
      </c>
      <c r="R109" s="116" cm="1">
        <f t="array" ref="R109">IF($K109=0,0,_xlfn.IFS($K109 = "n",_xlfn.IFNA(INDEX('Inputs - Actual'!$B$8:$V$200, MATCH($A109, 'Inputs - Actual'!$A$8:$A$200, 0), MATCH(R$6, 'Inputs - Actual'!$B$6:$V$6, 0)) - INDEX('Inputs - Allowed'!$B$8:$AY$158, MATCH($A109, 'Inputs - Allowed'!$A$8:$A$158, 0), MATCH(R$6, 'Inputs - Allowed'!$B$6:$AY$6, 0)),0),$K109 = "y",_xlfn.IFNA(INDEX('Inputs - Actual'!$B$8:$V$200, MATCH($A109, 'Inputs - Actual'!$A$8:$A$200, 0), MATCH(R$6, 'Inputs - Actual'!$B$6:$V$6, 0)) -INDEX('Inputs - Allowed'!$B$8:$AY$158, MATCH($A109, 'Inputs - Allowed'!$A$8:$A$158, 0), MATCH(Q$6, 'Inputs - Allowed'!$B$6:$AY$6, 0)),0)))</f>
        <v>0</v>
      </c>
      <c r="S109" s="116" cm="1">
        <f t="array" ref="S109">IF($K109=0,0,_xlfn.IFS($K109 = "n",_xlfn.IFNA(INDEX('Inputs - Actual'!$B$8:$V$200, MATCH($A109, 'Inputs - Actual'!$A$8:$A$200, 0), MATCH(S$6, 'Inputs - Actual'!$B$6:$V$6, 0)) - INDEX('Inputs - Allowed'!$B$8:$AY$158, MATCH($A109, 'Inputs - Allowed'!$A$8:$A$158, 0), MATCH(S$6, 'Inputs - Allowed'!$B$6:$AY$6, 0)),0),$K109 = "y",_xlfn.IFNA(INDEX('Inputs - Actual'!$B$8:$V$200, MATCH($A109, 'Inputs - Actual'!$A$8:$A$200, 0), MATCH(S$6, 'Inputs - Actual'!$B$6:$V$6, 0)) -INDEX('Inputs - Allowed'!$B$8:$AY$158, MATCH($A109, 'Inputs - Allowed'!$A$8:$A$158, 0), MATCH(R$6, 'Inputs - Allowed'!$B$6:$AY$6, 0)),0)))</f>
        <v>0</v>
      </c>
      <c r="T109" s="116" cm="1">
        <f t="array" ref="T109">IF($K109=0,0,_xlfn.IFS($K109 = "n",_xlfn.IFNA(INDEX('Inputs - Actual'!$B$8:$V$200, MATCH($A109, 'Inputs - Actual'!$A$8:$A$200, 0), MATCH(T$6, 'Inputs - Actual'!$B$6:$V$6, 0)) - INDEX('Inputs - Allowed'!$B$8:$AY$158, MATCH($A109, 'Inputs - Allowed'!$A$8:$A$158, 0), MATCH(T$6, 'Inputs - Allowed'!$B$6:$AY$6, 0)),0),$K109 = "y",_xlfn.IFNA(INDEX('Inputs - Actual'!$B$8:$V$200, MATCH($A109, 'Inputs - Actual'!$A$8:$A$200, 0), MATCH(T$6, 'Inputs - Actual'!$B$6:$V$6, 0)) -INDEX('Inputs - Allowed'!$B$8:$AY$158, MATCH($A109, 'Inputs - Allowed'!$A$8:$A$158, 0), MATCH(S$6, 'Inputs - Allowed'!$B$6:$AY$6, 0)),0)))</f>
        <v>0</v>
      </c>
      <c r="U109" s="116" cm="1">
        <f t="array" ref="U109">IF($K109=0,0,_xlfn.IFS($K109 = "n",_xlfn.IFNA(INDEX('Inputs - Actual'!$B$8:$V$200, MATCH($A109, 'Inputs - Actual'!$A$8:$A$200, 0), MATCH(U$6, 'Inputs - Actual'!$B$6:$V$6, 0)) - INDEX('Inputs - Allowed'!$B$8:$AY$158, MATCH($A109, 'Inputs - Allowed'!$A$8:$A$158, 0), MATCH(U$6, 'Inputs - Allowed'!$B$6:$AY$6, 0)),0),$K109 = "y",_xlfn.IFNA(INDEX('Inputs - Actual'!$B$8:$V$200, MATCH($A109, 'Inputs - Actual'!$A$8:$A$200, 0), MATCH(U$6, 'Inputs - Actual'!$B$6:$V$6, 0)) -INDEX('Inputs - Allowed'!$B$8:$AY$158, MATCH($A109, 'Inputs - Allowed'!$A$8:$A$158, 0), MATCH(T$6, 'Inputs - Allowed'!$B$6:$AY$6, 0)),0)))</f>
        <v>0</v>
      </c>
      <c r="V109" s="116" cm="1">
        <f t="array" ref="V109">IF($K109=0,0,_xlfn.IFS($K109 = "n",_xlfn.IFNA(INDEX('Inputs - Actual'!$B$8:$V$200, MATCH($A109, 'Inputs - Actual'!$A$8:$A$200, 0), MATCH(V$6, 'Inputs - Actual'!$B$6:$V$6, 0)) - INDEX('Inputs - Allowed'!$B$8:$AY$158, MATCH($A109, 'Inputs - Allowed'!$A$8:$A$158, 0), MATCH(V$6, 'Inputs - Allowed'!$B$6:$AY$6, 0)),0),$K109 = "y",_xlfn.IFNA(INDEX('Inputs - Actual'!$B$8:$V$200, MATCH($A109, 'Inputs - Actual'!$A$8:$A$200, 0), MATCH(V$6, 'Inputs - Actual'!$B$6:$V$6, 0)) -INDEX('Inputs - Allowed'!$B$8:$AY$158, MATCH($A109, 'Inputs - Allowed'!$A$8:$A$158, 0), MATCH(U$6, 'Inputs - Allowed'!$B$6:$AY$6, 0)),0)))</f>
        <v>0</v>
      </c>
      <c r="W109" s="116" cm="1">
        <f t="array" ref="W109">IF($K109=0,0,_xlfn.IFS($K109 = "n",_xlfn.IFNA(INDEX('Inputs - Actual'!$B$8:$V$200, MATCH($A109, 'Inputs - Actual'!$A$8:$A$200, 0), MATCH(W$6, 'Inputs - Actual'!$B$6:$V$6, 0)) - INDEX('Inputs - Allowed'!$B$8:$AY$158, MATCH($A109, 'Inputs - Allowed'!$A$8:$A$158, 0), MATCH(W$6, 'Inputs - Allowed'!$B$6:$AY$6, 0)),0),$K109 = "y",_xlfn.IFNA(INDEX('Inputs - Actual'!$B$8:$V$200, MATCH($A109, 'Inputs - Actual'!$A$8:$A$200, 0), MATCH(W$6, 'Inputs - Actual'!$B$6:$V$6, 0)) -INDEX('Inputs - Allowed'!$B$8:$AY$158, MATCH($A109, 'Inputs - Allowed'!$A$8:$A$158, 0), MATCH(V$6, 'Inputs - Allowed'!$B$6:$AY$6, 0)),0)))</f>
        <v>0</v>
      </c>
      <c r="X109" s="116" cm="1">
        <f t="array" ref="X109">IF($K109=0,0,_xlfn.IFS($K109 = "n",_xlfn.IFNA(INDEX('Inputs - Actual'!$B$8:$V$200, MATCH($A109, 'Inputs - Actual'!$A$8:$A$200, 0), MATCH(X$6, 'Inputs - Actual'!$B$6:$V$6, 0)) - INDEX('Inputs - Allowed'!$B$8:$AY$158, MATCH($A109, 'Inputs - Allowed'!$A$8:$A$158, 0), MATCH(X$6, 'Inputs - Allowed'!$B$6:$AY$6, 0)),0),$K109 = "y",_xlfn.IFNA(INDEX('Inputs - Actual'!$B$8:$V$200, MATCH($A109, 'Inputs - Actual'!$A$8:$A$200, 0), MATCH(X$6, 'Inputs - Actual'!$B$6:$V$6, 0)) -INDEX('Inputs - Allowed'!$B$8:$AY$158, MATCH($A109, 'Inputs - Allowed'!$A$8:$A$158, 0), MATCH(W$6, 'Inputs - Allowed'!$B$6:$AY$6, 0)),0)))</f>
        <v>0</v>
      </c>
      <c r="Y109" s="76"/>
      <c r="Z109" s="76"/>
      <c r="AA109" s="116">
        <f t="shared" si="27"/>
        <v>0</v>
      </c>
      <c r="AB109" s="116">
        <f t="shared" si="28"/>
        <v>0</v>
      </c>
      <c r="AC109" s="116">
        <f t="shared" si="29"/>
        <v>0</v>
      </c>
      <c r="AD109" s="116">
        <f t="shared" si="30"/>
        <v>0</v>
      </c>
      <c r="AE109" s="116">
        <f t="shared" si="31"/>
        <v>0</v>
      </c>
      <c r="AF109" s="116">
        <f t="shared" si="32"/>
        <v>0</v>
      </c>
      <c r="AG109" s="116">
        <f t="shared" si="33"/>
        <v>0</v>
      </c>
      <c r="AH109" s="116">
        <f t="shared" si="34"/>
        <v>0</v>
      </c>
      <c r="AI109" s="116">
        <f t="shared" si="35"/>
        <v>0</v>
      </c>
      <c r="AJ109" s="116">
        <f t="shared" si="36"/>
        <v>0</v>
      </c>
      <c r="AK109" s="116">
        <f t="shared" si="37"/>
        <v>0</v>
      </c>
    </row>
    <row r="110" spans="1:37">
      <c r="A110" s="6"/>
      <c r="B110" s="36"/>
      <c r="C110" s="36"/>
      <c r="D110" s="36"/>
      <c r="E110" s="36">
        <f>_xlfn.IFNA(INDEX('Inputs - Allowed'!$B$8:$AY$158,MATCH($A110,'Inputs - Allowed'!$A$8:$A$158,0),MATCH('TI - Underperformance'!E$6,'Inputs - Allowed'!$B$6:$AY$6,0)),0)</f>
        <v>0</v>
      </c>
      <c r="F110" s="36">
        <f>_xlfn.IFNA(INDEX('Inputs - Allowed'!$B$8:$AY$158,MATCH($A110,'Inputs - Allowed'!$A$8:$A$158,0),MATCH('TI - Underperformance'!F$6,'Inputs - Allowed'!$B$6:$AY$6,0)),0)</f>
        <v>0</v>
      </c>
      <c r="G110" s="36">
        <f>_xlfn.IFNA(INDEX('Inputs - Allowed'!$B$8:$AY$158,MATCH($A110,'Inputs - Allowed'!$A$8:$A$158,0),MATCH('TI - Underperformance'!G$6,'Inputs - Allowed'!$B$6:$AY$6,0)),0)</f>
        <v>0</v>
      </c>
      <c r="H110" s="36">
        <f>_xlfn.IFNA(INDEX('Inputs - Allowed'!$B$8:$AY$158,MATCH($A110,'Inputs - Allowed'!$A$8:$A$158,0),MATCH('TI - Underperformance'!H$6,'Inputs - Allowed'!$B$6:$AY$6,0)),0)</f>
        <v>0</v>
      </c>
      <c r="I110" s="36">
        <f>_xlfn.IFNA(INDEX('Inputs - Allowed'!$B$8:$AY$158,MATCH($A110,'Inputs - Allowed'!$A$8:$A$158,0),MATCH('TI - Underperformance'!I$6,'Inputs - Allowed'!$B$6:$AY$6,0)),0)</f>
        <v>0</v>
      </c>
      <c r="J110" s="36">
        <f>_xlfn.IFNA(INDEX('Inputs - Allowed'!$B$8:$AY$158,MATCH($A110,'Inputs - Allowed'!$A$8:$A$158,0),MATCH('TI - Underperformance'!J$6,'Inputs - Allowed'!$B$6:$AY$6,0)),0)</f>
        <v>0</v>
      </c>
      <c r="K110" s="36">
        <f>_xlfn.IFNA(INDEX('Inputs - Allowed'!$B$8:$AY$158,MATCH($A110,'Inputs - Allowed'!$A$8:$A$158,0),MATCH('TI - Underperformance'!K$6,'Inputs - Allowed'!$B$6:$AY$6,0)),0)</f>
        <v>0</v>
      </c>
      <c r="L110" s="36">
        <f>_xlfn.IFNA(INDEX('Inputs - Allowed'!$B$8:$AY$158,MATCH($A110,'Inputs - Allowed'!$A$8:$A$158,0),MATCH('TI - Underperformance'!L$6,'Inputs - Allowed'!$B$6:$AY$6,0)),0)</f>
        <v>0</v>
      </c>
      <c r="M110" s="76"/>
      <c r="N110" s="76"/>
      <c r="O110" s="116" cm="1">
        <f t="array" ref="O110">IF($K110=0,0,_xlfn.IFS($K110 = "n",_xlfn.IFNA(INDEX('Inputs - Actual'!$B$8:$V$200, MATCH($A110, 'Inputs - Actual'!$A$8:$A$200, 0), MATCH(O$6, 'Inputs - Actual'!$B$6:$V$6, 0)) - INDEX('Inputs - Allowed'!$B$8:$AY$158, MATCH($A110, 'Inputs - Allowed'!$A$8:$A$158, 0), MATCH(O$6, 'Inputs - Allowed'!$B$6:$AY$6, 0)),0),$K110 = "y",_xlfn.IFNA(INDEX('Inputs - Actual'!$B$8:$V$200, MATCH($A110, 'Inputs - Actual'!$A$8:$A$200, 0), MATCH(O$6, 'Inputs - Actual'!$B$6:$V$6, 0)) -INDEX('Inputs - Allowed'!$B$8:$AY$158, MATCH($A110, 'Inputs - Allowed'!$A$8:$A$158, 0), MATCH(N$6, 'Inputs - Allowed'!$B$6:$AY$6, 0)),0)))</f>
        <v>0</v>
      </c>
      <c r="P110" s="116" cm="1">
        <f t="array" ref="P110">IF($K110=0,0,_xlfn.IFS($K110 = "n",_xlfn.IFNA(INDEX('Inputs - Actual'!$B$8:$V$200, MATCH($A110, 'Inputs - Actual'!$A$8:$A$200, 0), MATCH(P$6, 'Inputs - Actual'!$B$6:$V$6, 0)) - INDEX('Inputs - Allowed'!$B$8:$AY$158, MATCH($A110, 'Inputs - Allowed'!$A$8:$A$158, 0), MATCH(P$6, 'Inputs - Allowed'!$B$6:$AY$6, 0)),0),$K110 = "y",_xlfn.IFNA(INDEX('Inputs - Actual'!$B$8:$V$200, MATCH($A110, 'Inputs - Actual'!$A$8:$A$200, 0), MATCH(P$6, 'Inputs - Actual'!$B$6:$V$6, 0)) -INDEX('Inputs - Allowed'!$B$8:$AY$158, MATCH($A110, 'Inputs - Allowed'!$A$8:$A$158, 0), MATCH(O$6, 'Inputs - Allowed'!$B$6:$AY$6, 0)),0)))</f>
        <v>0</v>
      </c>
      <c r="Q110" s="116" cm="1">
        <f t="array" ref="Q110">IF($K110=0,0,_xlfn.IFS($K110 = "n",_xlfn.IFNA(INDEX('Inputs - Actual'!$B$8:$V$200, MATCH($A110, 'Inputs - Actual'!$A$8:$A$200, 0), MATCH(Q$6, 'Inputs - Actual'!$B$6:$V$6, 0)) - INDEX('Inputs - Allowed'!$B$8:$AY$158, MATCH($A110, 'Inputs - Allowed'!$A$8:$A$158, 0), MATCH(Q$6, 'Inputs - Allowed'!$B$6:$AY$6, 0)),0),$K110 = "y",_xlfn.IFNA(INDEX('Inputs - Actual'!$B$8:$V$200, MATCH($A110, 'Inputs - Actual'!$A$8:$A$200, 0), MATCH(Q$6, 'Inputs - Actual'!$B$6:$V$6, 0)) -INDEX('Inputs - Allowed'!$B$8:$AY$158, MATCH($A110, 'Inputs - Allowed'!$A$8:$A$158, 0), MATCH(P$6, 'Inputs - Allowed'!$B$6:$AY$6, 0)),0)))</f>
        <v>0</v>
      </c>
      <c r="R110" s="116" cm="1">
        <f t="array" ref="R110">IF($K110=0,0,_xlfn.IFS($K110 = "n",_xlfn.IFNA(INDEX('Inputs - Actual'!$B$8:$V$200, MATCH($A110, 'Inputs - Actual'!$A$8:$A$200, 0), MATCH(R$6, 'Inputs - Actual'!$B$6:$V$6, 0)) - INDEX('Inputs - Allowed'!$B$8:$AY$158, MATCH($A110, 'Inputs - Allowed'!$A$8:$A$158, 0), MATCH(R$6, 'Inputs - Allowed'!$B$6:$AY$6, 0)),0),$K110 = "y",_xlfn.IFNA(INDEX('Inputs - Actual'!$B$8:$V$200, MATCH($A110, 'Inputs - Actual'!$A$8:$A$200, 0), MATCH(R$6, 'Inputs - Actual'!$B$6:$V$6, 0)) -INDEX('Inputs - Allowed'!$B$8:$AY$158, MATCH($A110, 'Inputs - Allowed'!$A$8:$A$158, 0), MATCH(Q$6, 'Inputs - Allowed'!$B$6:$AY$6, 0)),0)))</f>
        <v>0</v>
      </c>
      <c r="S110" s="116" cm="1">
        <f t="array" ref="S110">IF($K110=0,0,_xlfn.IFS($K110 = "n",_xlfn.IFNA(INDEX('Inputs - Actual'!$B$8:$V$200, MATCH($A110, 'Inputs - Actual'!$A$8:$A$200, 0), MATCH(S$6, 'Inputs - Actual'!$B$6:$V$6, 0)) - INDEX('Inputs - Allowed'!$B$8:$AY$158, MATCH($A110, 'Inputs - Allowed'!$A$8:$A$158, 0), MATCH(S$6, 'Inputs - Allowed'!$B$6:$AY$6, 0)),0),$K110 = "y",_xlfn.IFNA(INDEX('Inputs - Actual'!$B$8:$V$200, MATCH($A110, 'Inputs - Actual'!$A$8:$A$200, 0), MATCH(S$6, 'Inputs - Actual'!$B$6:$V$6, 0)) -INDEX('Inputs - Allowed'!$B$8:$AY$158, MATCH($A110, 'Inputs - Allowed'!$A$8:$A$158, 0), MATCH(R$6, 'Inputs - Allowed'!$B$6:$AY$6, 0)),0)))</f>
        <v>0</v>
      </c>
      <c r="T110" s="116" cm="1">
        <f t="array" ref="T110">IF($K110=0,0,_xlfn.IFS($K110 = "n",_xlfn.IFNA(INDEX('Inputs - Actual'!$B$8:$V$200, MATCH($A110, 'Inputs - Actual'!$A$8:$A$200, 0), MATCH(T$6, 'Inputs - Actual'!$B$6:$V$6, 0)) - INDEX('Inputs - Allowed'!$B$8:$AY$158, MATCH($A110, 'Inputs - Allowed'!$A$8:$A$158, 0), MATCH(T$6, 'Inputs - Allowed'!$B$6:$AY$6, 0)),0),$K110 = "y",_xlfn.IFNA(INDEX('Inputs - Actual'!$B$8:$V$200, MATCH($A110, 'Inputs - Actual'!$A$8:$A$200, 0), MATCH(T$6, 'Inputs - Actual'!$B$6:$V$6, 0)) -INDEX('Inputs - Allowed'!$B$8:$AY$158, MATCH($A110, 'Inputs - Allowed'!$A$8:$A$158, 0), MATCH(S$6, 'Inputs - Allowed'!$B$6:$AY$6, 0)),0)))</f>
        <v>0</v>
      </c>
      <c r="U110" s="116" cm="1">
        <f t="array" ref="U110">IF($K110=0,0,_xlfn.IFS($K110 = "n",_xlfn.IFNA(INDEX('Inputs - Actual'!$B$8:$V$200, MATCH($A110, 'Inputs - Actual'!$A$8:$A$200, 0), MATCH(U$6, 'Inputs - Actual'!$B$6:$V$6, 0)) - INDEX('Inputs - Allowed'!$B$8:$AY$158, MATCH($A110, 'Inputs - Allowed'!$A$8:$A$158, 0), MATCH(U$6, 'Inputs - Allowed'!$B$6:$AY$6, 0)),0),$K110 = "y",_xlfn.IFNA(INDEX('Inputs - Actual'!$B$8:$V$200, MATCH($A110, 'Inputs - Actual'!$A$8:$A$200, 0), MATCH(U$6, 'Inputs - Actual'!$B$6:$V$6, 0)) -INDEX('Inputs - Allowed'!$B$8:$AY$158, MATCH($A110, 'Inputs - Allowed'!$A$8:$A$158, 0), MATCH(T$6, 'Inputs - Allowed'!$B$6:$AY$6, 0)),0)))</f>
        <v>0</v>
      </c>
      <c r="V110" s="116" cm="1">
        <f t="array" ref="V110">IF($K110=0,0,_xlfn.IFS($K110 = "n",_xlfn.IFNA(INDEX('Inputs - Actual'!$B$8:$V$200, MATCH($A110, 'Inputs - Actual'!$A$8:$A$200, 0), MATCH(V$6, 'Inputs - Actual'!$B$6:$V$6, 0)) - INDEX('Inputs - Allowed'!$B$8:$AY$158, MATCH($A110, 'Inputs - Allowed'!$A$8:$A$158, 0), MATCH(V$6, 'Inputs - Allowed'!$B$6:$AY$6, 0)),0),$K110 = "y",_xlfn.IFNA(INDEX('Inputs - Actual'!$B$8:$V$200, MATCH($A110, 'Inputs - Actual'!$A$8:$A$200, 0), MATCH(V$6, 'Inputs - Actual'!$B$6:$V$6, 0)) -INDEX('Inputs - Allowed'!$B$8:$AY$158, MATCH($A110, 'Inputs - Allowed'!$A$8:$A$158, 0), MATCH(U$6, 'Inputs - Allowed'!$B$6:$AY$6, 0)),0)))</f>
        <v>0</v>
      </c>
      <c r="W110" s="116" cm="1">
        <f t="array" ref="W110">IF($K110=0,0,_xlfn.IFS($K110 = "n",_xlfn.IFNA(INDEX('Inputs - Actual'!$B$8:$V$200, MATCH($A110, 'Inputs - Actual'!$A$8:$A$200, 0), MATCH(W$6, 'Inputs - Actual'!$B$6:$V$6, 0)) - INDEX('Inputs - Allowed'!$B$8:$AY$158, MATCH($A110, 'Inputs - Allowed'!$A$8:$A$158, 0), MATCH(W$6, 'Inputs - Allowed'!$B$6:$AY$6, 0)),0),$K110 = "y",_xlfn.IFNA(INDEX('Inputs - Actual'!$B$8:$V$200, MATCH($A110, 'Inputs - Actual'!$A$8:$A$200, 0), MATCH(W$6, 'Inputs - Actual'!$B$6:$V$6, 0)) -INDEX('Inputs - Allowed'!$B$8:$AY$158, MATCH($A110, 'Inputs - Allowed'!$A$8:$A$158, 0), MATCH(V$6, 'Inputs - Allowed'!$B$6:$AY$6, 0)),0)))</f>
        <v>0</v>
      </c>
      <c r="X110" s="116" cm="1">
        <f t="array" ref="X110">IF($K110=0,0,_xlfn.IFS($K110 = "n",_xlfn.IFNA(INDEX('Inputs - Actual'!$B$8:$V$200, MATCH($A110, 'Inputs - Actual'!$A$8:$A$200, 0), MATCH(X$6, 'Inputs - Actual'!$B$6:$V$6, 0)) - INDEX('Inputs - Allowed'!$B$8:$AY$158, MATCH($A110, 'Inputs - Allowed'!$A$8:$A$158, 0), MATCH(X$6, 'Inputs - Allowed'!$B$6:$AY$6, 0)),0),$K110 = "y",_xlfn.IFNA(INDEX('Inputs - Actual'!$B$8:$V$200, MATCH($A110, 'Inputs - Actual'!$A$8:$A$200, 0), MATCH(X$6, 'Inputs - Actual'!$B$6:$V$6, 0)) -INDEX('Inputs - Allowed'!$B$8:$AY$158, MATCH($A110, 'Inputs - Allowed'!$A$8:$A$158, 0), MATCH(W$6, 'Inputs - Allowed'!$B$6:$AY$6, 0)),0)))</f>
        <v>0</v>
      </c>
      <c r="Y110" s="76"/>
      <c r="Z110" s="76"/>
      <c r="AA110" s="116">
        <f t="shared" si="27"/>
        <v>0</v>
      </c>
      <c r="AB110" s="116">
        <f t="shared" si="28"/>
        <v>0</v>
      </c>
      <c r="AC110" s="116">
        <f t="shared" si="29"/>
        <v>0</v>
      </c>
      <c r="AD110" s="116">
        <f t="shared" si="30"/>
        <v>0</v>
      </c>
      <c r="AE110" s="116">
        <f t="shared" si="31"/>
        <v>0</v>
      </c>
      <c r="AF110" s="116">
        <f t="shared" si="32"/>
        <v>0</v>
      </c>
      <c r="AG110" s="116">
        <f t="shared" si="33"/>
        <v>0</v>
      </c>
      <c r="AH110" s="116">
        <f t="shared" si="34"/>
        <v>0</v>
      </c>
      <c r="AI110" s="116">
        <f t="shared" si="35"/>
        <v>0</v>
      </c>
      <c r="AJ110" s="116">
        <f t="shared" si="36"/>
        <v>0</v>
      </c>
      <c r="AK110" s="116">
        <f t="shared" si="37"/>
        <v>0</v>
      </c>
    </row>
    <row r="111" spans="1:37">
      <c r="A111" s="6"/>
      <c r="B111" s="36"/>
      <c r="C111" s="36"/>
      <c r="D111" s="36"/>
      <c r="E111" s="36">
        <f>_xlfn.IFNA(INDEX('Inputs - Allowed'!$B$8:$AY$158,MATCH($A111,'Inputs - Allowed'!$A$8:$A$158,0),MATCH('TI - Underperformance'!E$6,'Inputs - Allowed'!$B$6:$AY$6,0)),0)</f>
        <v>0</v>
      </c>
      <c r="F111" s="36">
        <f>_xlfn.IFNA(INDEX('Inputs - Allowed'!$B$8:$AY$158,MATCH($A111,'Inputs - Allowed'!$A$8:$A$158,0),MATCH('TI - Underperformance'!F$6,'Inputs - Allowed'!$B$6:$AY$6,0)),0)</f>
        <v>0</v>
      </c>
      <c r="G111" s="36">
        <f>_xlfn.IFNA(INDEX('Inputs - Allowed'!$B$8:$AY$158,MATCH($A111,'Inputs - Allowed'!$A$8:$A$158,0),MATCH('TI - Underperformance'!G$6,'Inputs - Allowed'!$B$6:$AY$6,0)),0)</f>
        <v>0</v>
      </c>
      <c r="H111" s="36">
        <f>_xlfn.IFNA(INDEX('Inputs - Allowed'!$B$8:$AY$158,MATCH($A111,'Inputs - Allowed'!$A$8:$A$158,0),MATCH('TI - Underperformance'!H$6,'Inputs - Allowed'!$B$6:$AY$6,0)),0)</f>
        <v>0</v>
      </c>
      <c r="I111" s="36">
        <f>_xlfn.IFNA(INDEX('Inputs - Allowed'!$B$8:$AY$158,MATCH($A111,'Inputs - Allowed'!$A$8:$A$158,0),MATCH('TI - Underperformance'!I$6,'Inputs - Allowed'!$B$6:$AY$6,0)),0)</f>
        <v>0</v>
      </c>
      <c r="J111" s="36">
        <f>_xlfn.IFNA(INDEX('Inputs - Allowed'!$B$8:$AY$158,MATCH($A111,'Inputs - Allowed'!$A$8:$A$158,0),MATCH('TI - Underperformance'!J$6,'Inputs - Allowed'!$B$6:$AY$6,0)),0)</f>
        <v>0</v>
      </c>
      <c r="K111" s="36">
        <f>_xlfn.IFNA(INDEX('Inputs - Allowed'!$B$8:$AY$158,MATCH($A111,'Inputs - Allowed'!$A$8:$A$158,0),MATCH('TI - Underperformance'!K$6,'Inputs - Allowed'!$B$6:$AY$6,0)),0)</f>
        <v>0</v>
      </c>
      <c r="L111" s="36">
        <f>_xlfn.IFNA(INDEX('Inputs - Allowed'!$B$8:$AY$158,MATCH($A111,'Inputs - Allowed'!$A$8:$A$158,0),MATCH('TI - Underperformance'!L$6,'Inputs - Allowed'!$B$6:$AY$6,0)),0)</f>
        <v>0</v>
      </c>
      <c r="M111" s="76"/>
      <c r="N111" s="76"/>
      <c r="O111" s="116" cm="1">
        <f t="array" ref="O111">IF($K111=0,0,_xlfn.IFS($K111 = "n",_xlfn.IFNA(INDEX('Inputs - Actual'!$B$8:$V$200, MATCH($A111, 'Inputs - Actual'!$A$8:$A$200, 0), MATCH(O$6, 'Inputs - Actual'!$B$6:$V$6, 0)) - INDEX('Inputs - Allowed'!$B$8:$AY$158, MATCH($A111, 'Inputs - Allowed'!$A$8:$A$158, 0), MATCH(O$6, 'Inputs - Allowed'!$B$6:$AY$6, 0)),0),$K111 = "y",_xlfn.IFNA(INDEX('Inputs - Actual'!$B$8:$V$200, MATCH($A111, 'Inputs - Actual'!$A$8:$A$200, 0), MATCH(O$6, 'Inputs - Actual'!$B$6:$V$6, 0)) -INDEX('Inputs - Allowed'!$B$8:$AY$158, MATCH($A111, 'Inputs - Allowed'!$A$8:$A$158, 0), MATCH(N$6, 'Inputs - Allowed'!$B$6:$AY$6, 0)),0)))</f>
        <v>0</v>
      </c>
      <c r="P111" s="116" cm="1">
        <f t="array" ref="P111">IF($K111=0,0,_xlfn.IFS($K111 = "n",_xlfn.IFNA(INDEX('Inputs - Actual'!$B$8:$V$200, MATCH($A111, 'Inputs - Actual'!$A$8:$A$200, 0), MATCH(P$6, 'Inputs - Actual'!$B$6:$V$6, 0)) - INDEX('Inputs - Allowed'!$B$8:$AY$158, MATCH($A111, 'Inputs - Allowed'!$A$8:$A$158, 0), MATCH(P$6, 'Inputs - Allowed'!$B$6:$AY$6, 0)),0),$K111 = "y",_xlfn.IFNA(INDEX('Inputs - Actual'!$B$8:$V$200, MATCH($A111, 'Inputs - Actual'!$A$8:$A$200, 0), MATCH(P$6, 'Inputs - Actual'!$B$6:$V$6, 0)) -INDEX('Inputs - Allowed'!$B$8:$AY$158, MATCH($A111, 'Inputs - Allowed'!$A$8:$A$158, 0), MATCH(O$6, 'Inputs - Allowed'!$B$6:$AY$6, 0)),0)))</f>
        <v>0</v>
      </c>
      <c r="Q111" s="116" cm="1">
        <f t="array" ref="Q111">IF($K111=0,0,_xlfn.IFS($K111 = "n",_xlfn.IFNA(INDEX('Inputs - Actual'!$B$8:$V$200, MATCH($A111, 'Inputs - Actual'!$A$8:$A$200, 0), MATCH(Q$6, 'Inputs - Actual'!$B$6:$V$6, 0)) - INDEX('Inputs - Allowed'!$B$8:$AY$158, MATCH($A111, 'Inputs - Allowed'!$A$8:$A$158, 0), MATCH(Q$6, 'Inputs - Allowed'!$B$6:$AY$6, 0)),0),$K111 = "y",_xlfn.IFNA(INDEX('Inputs - Actual'!$B$8:$V$200, MATCH($A111, 'Inputs - Actual'!$A$8:$A$200, 0), MATCH(Q$6, 'Inputs - Actual'!$B$6:$V$6, 0)) -INDEX('Inputs - Allowed'!$B$8:$AY$158, MATCH($A111, 'Inputs - Allowed'!$A$8:$A$158, 0), MATCH(P$6, 'Inputs - Allowed'!$B$6:$AY$6, 0)),0)))</f>
        <v>0</v>
      </c>
      <c r="R111" s="116" cm="1">
        <f t="array" ref="R111">IF($K111=0,0,_xlfn.IFS($K111 = "n",_xlfn.IFNA(INDEX('Inputs - Actual'!$B$8:$V$200, MATCH($A111, 'Inputs - Actual'!$A$8:$A$200, 0), MATCH(R$6, 'Inputs - Actual'!$B$6:$V$6, 0)) - INDEX('Inputs - Allowed'!$B$8:$AY$158, MATCH($A111, 'Inputs - Allowed'!$A$8:$A$158, 0), MATCH(R$6, 'Inputs - Allowed'!$B$6:$AY$6, 0)),0),$K111 = "y",_xlfn.IFNA(INDEX('Inputs - Actual'!$B$8:$V$200, MATCH($A111, 'Inputs - Actual'!$A$8:$A$200, 0), MATCH(R$6, 'Inputs - Actual'!$B$6:$V$6, 0)) -INDEX('Inputs - Allowed'!$B$8:$AY$158, MATCH($A111, 'Inputs - Allowed'!$A$8:$A$158, 0), MATCH(Q$6, 'Inputs - Allowed'!$B$6:$AY$6, 0)),0)))</f>
        <v>0</v>
      </c>
      <c r="S111" s="116" cm="1">
        <f t="array" ref="S111">IF($K111=0,0,_xlfn.IFS($K111 = "n",_xlfn.IFNA(INDEX('Inputs - Actual'!$B$8:$V$200, MATCH($A111, 'Inputs - Actual'!$A$8:$A$200, 0), MATCH(S$6, 'Inputs - Actual'!$B$6:$V$6, 0)) - INDEX('Inputs - Allowed'!$B$8:$AY$158, MATCH($A111, 'Inputs - Allowed'!$A$8:$A$158, 0), MATCH(S$6, 'Inputs - Allowed'!$B$6:$AY$6, 0)),0),$K111 = "y",_xlfn.IFNA(INDEX('Inputs - Actual'!$B$8:$V$200, MATCH($A111, 'Inputs - Actual'!$A$8:$A$200, 0), MATCH(S$6, 'Inputs - Actual'!$B$6:$V$6, 0)) -INDEX('Inputs - Allowed'!$B$8:$AY$158, MATCH($A111, 'Inputs - Allowed'!$A$8:$A$158, 0), MATCH(R$6, 'Inputs - Allowed'!$B$6:$AY$6, 0)),0)))</f>
        <v>0</v>
      </c>
      <c r="T111" s="116" cm="1">
        <f t="array" ref="T111">IF($K111=0,0,_xlfn.IFS($K111 = "n",_xlfn.IFNA(INDEX('Inputs - Actual'!$B$8:$V$200, MATCH($A111, 'Inputs - Actual'!$A$8:$A$200, 0), MATCH(T$6, 'Inputs - Actual'!$B$6:$V$6, 0)) - INDEX('Inputs - Allowed'!$B$8:$AY$158, MATCH($A111, 'Inputs - Allowed'!$A$8:$A$158, 0), MATCH(T$6, 'Inputs - Allowed'!$B$6:$AY$6, 0)),0),$K111 = "y",_xlfn.IFNA(INDEX('Inputs - Actual'!$B$8:$V$200, MATCH($A111, 'Inputs - Actual'!$A$8:$A$200, 0), MATCH(T$6, 'Inputs - Actual'!$B$6:$V$6, 0)) -INDEX('Inputs - Allowed'!$B$8:$AY$158, MATCH($A111, 'Inputs - Allowed'!$A$8:$A$158, 0), MATCH(S$6, 'Inputs - Allowed'!$B$6:$AY$6, 0)),0)))</f>
        <v>0</v>
      </c>
      <c r="U111" s="116" cm="1">
        <f t="array" ref="U111">IF($K111=0,0,_xlfn.IFS($K111 = "n",_xlfn.IFNA(INDEX('Inputs - Actual'!$B$8:$V$200, MATCH($A111, 'Inputs - Actual'!$A$8:$A$200, 0), MATCH(U$6, 'Inputs - Actual'!$B$6:$V$6, 0)) - INDEX('Inputs - Allowed'!$B$8:$AY$158, MATCH($A111, 'Inputs - Allowed'!$A$8:$A$158, 0), MATCH(U$6, 'Inputs - Allowed'!$B$6:$AY$6, 0)),0),$K111 = "y",_xlfn.IFNA(INDEX('Inputs - Actual'!$B$8:$V$200, MATCH($A111, 'Inputs - Actual'!$A$8:$A$200, 0), MATCH(U$6, 'Inputs - Actual'!$B$6:$V$6, 0)) -INDEX('Inputs - Allowed'!$B$8:$AY$158, MATCH($A111, 'Inputs - Allowed'!$A$8:$A$158, 0), MATCH(T$6, 'Inputs - Allowed'!$B$6:$AY$6, 0)),0)))</f>
        <v>0</v>
      </c>
      <c r="V111" s="116" cm="1">
        <f t="array" ref="V111">IF($K111=0,0,_xlfn.IFS($K111 = "n",_xlfn.IFNA(INDEX('Inputs - Actual'!$B$8:$V$200, MATCH($A111, 'Inputs - Actual'!$A$8:$A$200, 0), MATCH(V$6, 'Inputs - Actual'!$B$6:$V$6, 0)) - INDEX('Inputs - Allowed'!$B$8:$AY$158, MATCH($A111, 'Inputs - Allowed'!$A$8:$A$158, 0), MATCH(V$6, 'Inputs - Allowed'!$B$6:$AY$6, 0)),0),$K111 = "y",_xlfn.IFNA(INDEX('Inputs - Actual'!$B$8:$V$200, MATCH($A111, 'Inputs - Actual'!$A$8:$A$200, 0), MATCH(V$6, 'Inputs - Actual'!$B$6:$V$6, 0)) -INDEX('Inputs - Allowed'!$B$8:$AY$158, MATCH($A111, 'Inputs - Allowed'!$A$8:$A$158, 0), MATCH(U$6, 'Inputs - Allowed'!$B$6:$AY$6, 0)),0)))</f>
        <v>0</v>
      </c>
      <c r="W111" s="116" cm="1">
        <f t="array" ref="W111">IF($K111=0,0,_xlfn.IFS($K111 = "n",_xlfn.IFNA(INDEX('Inputs - Actual'!$B$8:$V$200, MATCH($A111, 'Inputs - Actual'!$A$8:$A$200, 0), MATCH(W$6, 'Inputs - Actual'!$B$6:$V$6, 0)) - INDEX('Inputs - Allowed'!$B$8:$AY$158, MATCH($A111, 'Inputs - Allowed'!$A$8:$A$158, 0), MATCH(W$6, 'Inputs - Allowed'!$B$6:$AY$6, 0)),0),$K111 = "y",_xlfn.IFNA(INDEX('Inputs - Actual'!$B$8:$V$200, MATCH($A111, 'Inputs - Actual'!$A$8:$A$200, 0), MATCH(W$6, 'Inputs - Actual'!$B$6:$V$6, 0)) -INDEX('Inputs - Allowed'!$B$8:$AY$158, MATCH($A111, 'Inputs - Allowed'!$A$8:$A$158, 0), MATCH(V$6, 'Inputs - Allowed'!$B$6:$AY$6, 0)),0)))</f>
        <v>0</v>
      </c>
      <c r="X111" s="116" cm="1">
        <f t="array" ref="X111">IF($K111=0,0,_xlfn.IFS($K111 = "n",_xlfn.IFNA(INDEX('Inputs - Actual'!$B$8:$V$200, MATCH($A111, 'Inputs - Actual'!$A$8:$A$200, 0), MATCH(X$6, 'Inputs - Actual'!$B$6:$V$6, 0)) - INDEX('Inputs - Allowed'!$B$8:$AY$158, MATCH($A111, 'Inputs - Allowed'!$A$8:$A$158, 0), MATCH(X$6, 'Inputs - Allowed'!$B$6:$AY$6, 0)),0),$K111 = "y",_xlfn.IFNA(INDEX('Inputs - Actual'!$B$8:$V$200, MATCH($A111, 'Inputs - Actual'!$A$8:$A$200, 0), MATCH(X$6, 'Inputs - Actual'!$B$6:$V$6, 0)) -INDEX('Inputs - Allowed'!$B$8:$AY$158, MATCH($A111, 'Inputs - Allowed'!$A$8:$A$158, 0), MATCH(W$6, 'Inputs - Allowed'!$B$6:$AY$6, 0)),0)))</f>
        <v>0</v>
      </c>
      <c r="Y111" s="76"/>
      <c r="Z111" s="76"/>
      <c r="AA111" s="116">
        <f t="shared" si="27"/>
        <v>0</v>
      </c>
      <c r="AB111" s="116">
        <f t="shared" si="28"/>
        <v>0</v>
      </c>
      <c r="AC111" s="116">
        <f t="shared" si="29"/>
        <v>0</v>
      </c>
      <c r="AD111" s="116">
        <f t="shared" si="30"/>
        <v>0</v>
      </c>
      <c r="AE111" s="116">
        <f t="shared" si="31"/>
        <v>0</v>
      </c>
      <c r="AF111" s="116">
        <f t="shared" si="32"/>
        <v>0</v>
      </c>
      <c r="AG111" s="116">
        <f t="shared" si="33"/>
        <v>0</v>
      </c>
      <c r="AH111" s="116">
        <f t="shared" si="34"/>
        <v>0</v>
      </c>
      <c r="AI111" s="116">
        <f t="shared" si="35"/>
        <v>0</v>
      </c>
      <c r="AJ111" s="116">
        <f t="shared" si="36"/>
        <v>0</v>
      </c>
      <c r="AK111" s="116">
        <f t="shared" si="37"/>
        <v>0</v>
      </c>
    </row>
    <row r="112" spans="1:37">
      <c r="A112" s="6"/>
      <c r="B112" s="36"/>
      <c r="C112" s="36"/>
      <c r="D112" s="36"/>
      <c r="E112" s="36">
        <f>_xlfn.IFNA(INDEX('Inputs - Allowed'!$B$8:$AY$158,MATCH($A112,'Inputs - Allowed'!$A$8:$A$158,0),MATCH('TI - Underperformance'!E$6,'Inputs - Allowed'!$B$6:$AY$6,0)),0)</f>
        <v>0</v>
      </c>
      <c r="F112" s="36">
        <f>_xlfn.IFNA(INDEX('Inputs - Allowed'!$B$8:$AY$158,MATCH($A112,'Inputs - Allowed'!$A$8:$A$158,0),MATCH('TI - Underperformance'!F$6,'Inputs - Allowed'!$B$6:$AY$6,0)),0)</f>
        <v>0</v>
      </c>
      <c r="G112" s="36">
        <f>_xlfn.IFNA(INDEX('Inputs - Allowed'!$B$8:$AY$158,MATCH($A112,'Inputs - Allowed'!$A$8:$A$158,0),MATCH('TI - Underperformance'!G$6,'Inputs - Allowed'!$B$6:$AY$6,0)),0)</f>
        <v>0</v>
      </c>
      <c r="H112" s="36">
        <f>_xlfn.IFNA(INDEX('Inputs - Allowed'!$B$8:$AY$158,MATCH($A112,'Inputs - Allowed'!$A$8:$A$158,0),MATCH('TI - Underperformance'!H$6,'Inputs - Allowed'!$B$6:$AY$6,0)),0)</f>
        <v>0</v>
      </c>
      <c r="I112" s="36">
        <f>_xlfn.IFNA(INDEX('Inputs - Allowed'!$B$8:$AY$158,MATCH($A112,'Inputs - Allowed'!$A$8:$A$158,0),MATCH('TI - Underperformance'!I$6,'Inputs - Allowed'!$B$6:$AY$6,0)),0)</f>
        <v>0</v>
      </c>
      <c r="J112" s="36">
        <f>_xlfn.IFNA(INDEX('Inputs - Allowed'!$B$8:$AY$158,MATCH($A112,'Inputs - Allowed'!$A$8:$A$158,0),MATCH('TI - Underperformance'!J$6,'Inputs - Allowed'!$B$6:$AY$6,0)),0)</f>
        <v>0</v>
      </c>
      <c r="K112" s="36">
        <f>_xlfn.IFNA(INDEX('Inputs - Allowed'!$B$8:$AY$158,MATCH($A112,'Inputs - Allowed'!$A$8:$A$158,0),MATCH('TI - Underperformance'!K$6,'Inputs - Allowed'!$B$6:$AY$6,0)),0)</f>
        <v>0</v>
      </c>
      <c r="L112" s="36">
        <f>_xlfn.IFNA(INDEX('Inputs - Allowed'!$B$8:$AY$158,MATCH($A112,'Inputs - Allowed'!$A$8:$A$158,0),MATCH('TI - Underperformance'!L$6,'Inputs - Allowed'!$B$6:$AY$6,0)),0)</f>
        <v>0</v>
      </c>
      <c r="M112" s="76"/>
      <c r="N112" s="76"/>
      <c r="O112" s="116" cm="1">
        <f t="array" ref="O112">IF($K112=0,0,_xlfn.IFS($K112 = "n",_xlfn.IFNA(INDEX('Inputs - Actual'!$B$8:$V$200, MATCH($A112, 'Inputs - Actual'!$A$8:$A$200, 0), MATCH(O$6, 'Inputs - Actual'!$B$6:$V$6, 0)) - INDEX('Inputs - Allowed'!$B$8:$AY$158, MATCH($A112, 'Inputs - Allowed'!$A$8:$A$158, 0), MATCH(O$6, 'Inputs - Allowed'!$B$6:$AY$6, 0)),0),$K112 = "y",_xlfn.IFNA(INDEX('Inputs - Actual'!$B$8:$V$200, MATCH($A112, 'Inputs - Actual'!$A$8:$A$200, 0), MATCH(O$6, 'Inputs - Actual'!$B$6:$V$6, 0)) -INDEX('Inputs - Allowed'!$B$8:$AY$158, MATCH($A112, 'Inputs - Allowed'!$A$8:$A$158, 0), MATCH(N$6, 'Inputs - Allowed'!$B$6:$AY$6, 0)),0)))</f>
        <v>0</v>
      </c>
      <c r="P112" s="116" cm="1">
        <f t="array" ref="P112">IF($K112=0,0,_xlfn.IFS($K112 = "n",_xlfn.IFNA(INDEX('Inputs - Actual'!$B$8:$V$200, MATCH($A112, 'Inputs - Actual'!$A$8:$A$200, 0), MATCH(P$6, 'Inputs - Actual'!$B$6:$V$6, 0)) - INDEX('Inputs - Allowed'!$B$8:$AY$158, MATCH($A112, 'Inputs - Allowed'!$A$8:$A$158, 0), MATCH(P$6, 'Inputs - Allowed'!$B$6:$AY$6, 0)),0),$K112 = "y",_xlfn.IFNA(INDEX('Inputs - Actual'!$B$8:$V$200, MATCH($A112, 'Inputs - Actual'!$A$8:$A$200, 0), MATCH(P$6, 'Inputs - Actual'!$B$6:$V$6, 0)) -INDEX('Inputs - Allowed'!$B$8:$AY$158, MATCH($A112, 'Inputs - Allowed'!$A$8:$A$158, 0), MATCH(O$6, 'Inputs - Allowed'!$B$6:$AY$6, 0)),0)))</f>
        <v>0</v>
      </c>
      <c r="Q112" s="116" cm="1">
        <f t="array" ref="Q112">IF($K112=0,0,_xlfn.IFS($K112 = "n",_xlfn.IFNA(INDEX('Inputs - Actual'!$B$8:$V$200, MATCH($A112, 'Inputs - Actual'!$A$8:$A$200, 0), MATCH(Q$6, 'Inputs - Actual'!$B$6:$V$6, 0)) - INDEX('Inputs - Allowed'!$B$8:$AY$158, MATCH($A112, 'Inputs - Allowed'!$A$8:$A$158, 0), MATCH(Q$6, 'Inputs - Allowed'!$B$6:$AY$6, 0)),0),$K112 = "y",_xlfn.IFNA(INDEX('Inputs - Actual'!$B$8:$V$200, MATCH($A112, 'Inputs - Actual'!$A$8:$A$200, 0), MATCH(Q$6, 'Inputs - Actual'!$B$6:$V$6, 0)) -INDEX('Inputs - Allowed'!$B$8:$AY$158, MATCH($A112, 'Inputs - Allowed'!$A$8:$A$158, 0), MATCH(P$6, 'Inputs - Allowed'!$B$6:$AY$6, 0)),0)))</f>
        <v>0</v>
      </c>
      <c r="R112" s="116" cm="1">
        <f t="array" ref="R112">IF($K112=0,0,_xlfn.IFS($K112 = "n",_xlfn.IFNA(INDEX('Inputs - Actual'!$B$8:$V$200, MATCH($A112, 'Inputs - Actual'!$A$8:$A$200, 0), MATCH(R$6, 'Inputs - Actual'!$B$6:$V$6, 0)) - INDEX('Inputs - Allowed'!$B$8:$AY$158, MATCH($A112, 'Inputs - Allowed'!$A$8:$A$158, 0), MATCH(R$6, 'Inputs - Allowed'!$B$6:$AY$6, 0)),0),$K112 = "y",_xlfn.IFNA(INDEX('Inputs - Actual'!$B$8:$V$200, MATCH($A112, 'Inputs - Actual'!$A$8:$A$200, 0), MATCH(R$6, 'Inputs - Actual'!$B$6:$V$6, 0)) -INDEX('Inputs - Allowed'!$B$8:$AY$158, MATCH($A112, 'Inputs - Allowed'!$A$8:$A$158, 0), MATCH(Q$6, 'Inputs - Allowed'!$B$6:$AY$6, 0)),0)))</f>
        <v>0</v>
      </c>
      <c r="S112" s="116" cm="1">
        <f t="array" ref="S112">IF($K112=0,0,_xlfn.IFS($K112 = "n",_xlfn.IFNA(INDEX('Inputs - Actual'!$B$8:$V$200, MATCH($A112, 'Inputs - Actual'!$A$8:$A$200, 0), MATCH(S$6, 'Inputs - Actual'!$B$6:$V$6, 0)) - INDEX('Inputs - Allowed'!$B$8:$AY$158, MATCH($A112, 'Inputs - Allowed'!$A$8:$A$158, 0), MATCH(S$6, 'Inputs - Allowed'!$B$6:$AY$6, 0)),0),$K112 = "y",_xlfn.IFNA(INDEX('Inputs - Actual'!$B$8:$V$200, MATCH($A112, 'Inputs - Actual'!$A$8:$A$200, 0), MATCH(S$6, 'Inputs - Actual'!$B$6:$V$6, 0)) -INDEX('Inputs - Allowed'!$B$8:$AY$158, MATCH($A112, 'Inputs - Allowed'!$A$8:$A$158, 0), MATCH(R$6, 'Inputs - Allowed'!$B$6:$AY$6, 0)),0)))</f>
        <v>0</v>
      </c>
      <c r="T112" s="116" cm="1">
        <f t="array" ref="T112">IF($K112=0,0,_xlfn.IFS($K112 = "n",_xlfn.IFNA(INDEX('Inputs - Actual'!$B$8:$V$200, MATCH($A112, 'Inputs - Actual'!$A$8:$A$200, 0), MATCH(T$6, 'Inputs - Actual'!$B$6:$V$6, 0)) - INDEX('Inputs - Allowed'!$B$8:$AY$158, MATCH($A112, 'Inputs - Allowed'!$A$8:$A$158, 0), MATCH(T$6, 'Inputs - Allowed'!$B$6:$AY$6, 0)),0),$K112 = "y",_xlfn.IFNA(INDEX('Inputs - Actual'!$B$8:$V$200, MATCH($A112, 'Inputs - Actual'!$A$8:$A$200, 0), MATCH(T$6, 'Inputs - Actual'!$B$6:$V$6, 0)) -INDEX('Inputs - Allowed'!$B$8:$AY$158, MATCH($A112, 'Inputs - Allowed'!$A$8:$A$158, 0), MATCH(S$6, 'Inputs - Allowed'!$B$6:$AY$6, 0)),0)))</f>
        <v>0</v>
      </c>
      <c r="U112" s="116" cm="1">
        <f t="array" ref="U112">IF($K112=0,0,_xlfn.IFS($K112 = "n",_xlfn.IFNA(INDEX('Inputs - Actual'!$B$8:$V$200, MATCH($A112, 'Inputs - Actual'!$A$8:$A$200, 0), MATCH(U$6, 'Inputs - Actual'!$B$6:$V$6, 0)) - INDEX('Inputs - Allowed'!$B$8:$AY$158, MATCH($A112, 'Inputs - Allowed'!$A$8:$A$158, 0), MATCH(U$6, 'Inputs - Allowed'!$B$6:$AY$6, 0)),0),$K112 = "y",_xlfn.IFNA(INDEX('Inputs - Actual'!$B$8:$V$200, MATCH($A112, 'Inputs - Actual'!$A$8:$A$200, 0), MATCH(U$6, 'Inputs - Actual'!$B$6:$V$6, 0)) -INDEX('Inputs - Allowed'!$B$8:$AY$158, MATCH($A112, 'Inputs - Allowed'!$A$8:$A$158, 0), MATCH(T$6, 'Inputs - Allowed'!$B$6:$AY$6, 0)),0)))</f>
        <v>0</v>
      </c>
      <c r="V112" s="116" cm="1">
        <f t="array" ref="V112">IF($K112=0,0,_xlfn.IFS($K112 = "n",_xlfn.IFNA(INDEX('Inputs - Actual'!$B$8:$V$200, MATCH($A112, 'Inputs - Actual'!$A$8:$A$200, 0), MATCH(V$6, 'Inputs - Actual'!$B$6:$V$6, 0)) - INDEX('Inputs - Allowed'!$B$8:$AY$158, MATCH($A112, 'Inputs - Allowed'!$A$8:$A$158, 0), MATCH(V$6, 'Inputs - Allowed'!$B$6:$AY$6, 0)),0),$K112 = "y",_xlfn.IFNA(INDEX('Inputs - Actual'!$B$8:$V$200, MATCH($A112, 'Inputs - Actual'!$A$8:$A$200, 0), MATCH(V$6, 'Inputs - Actual'!$B$6:$V$6, 0)) -INDEX('Inputs - Allowed'!$B$8:$AY$158, MATCH($A112, 'Inputs - Allowed'!$A$8:$A$158, 0), MATCH(U$6, 'Inputs - Allowed'!$B$6:$AY$6, 0)),0)))</f>
        <v>0</v>
      </c>
      <c r="W112" s="116" cm="1">
        <f t="array" ref="W112">IF($K112=0,0,_xlfn.IFS($K112 = "n",_xlfn.IFNA(INDEX('Inputs - Actual'!$B$8:$V$200, MATCH($A112, 'Inputs - Actual'!$A$8:$A$200, 0), MATCH(W$6, 'Inputs - Actual'!$B$6:$V$6, 0)) - INDEX('Inputs - Allowed'!$B$8:$AY$158, MATCH($A112, 'Inputs - Allowed'!$A$8:$A$158, 0), MATCH(W$6, 'Inputs - Allowed'!$B$6:$AY$6, 0)),0),$K112 = "y",_xlfn.IFNA(INDEX('Inputs - Actual'!$B$8:$V$200, MATCH($A112, 'Inputs - Actual'!$A$8:$A$200, 0), MATCH(W$6, 'Inputs - Actual'!$B$6:$V$6, 0)) -INDEX('Inputs - Allowed'!$B$8:$AY$158, MATCH($A112, 'Inputs - Allowed'!$A$8:$A$158, 0), MATCH(V$6, 'Inputs - Allowed'!$B$6:$AY$6, 0)),0)))</f>
        <v>0</v>
      </c>
      <c r="X112" s="116" cm="1">
        <f t="array" ref="X112">IF($K112=0,0,_xlfn.IFS($K112 = "n",_xlfn.IFNA(INDEX('Inputs - Actual'!$B$8:$V$200, MATCH($A112, 'Inputs - Actual'!$A$8:$A$200, 0), MATCH(X$6, 'Inputs - Actual'!$B$6:$V$6, 0)) - INDEX('Inputs - Allowed'!$B$8:$AY$158, MATCH($A112, 'Inputs - Allowed'!$A$8:$A$158, 0), MATCH(X$6, 'Inputs - Allowed'!$B$6:$AY$6, 0)),0),$K112 = "y",_xlfn.IFNA(INDEX('Inputs - Actual'!$B$8:$V$200, MATCH($A112, 'Inputs - Actual'!$A$8:$A$200, 0), MATCH(X$6, 'Inputs - Actual'!$B$6:$V$6, 0)) -INDEX('Inputs - Allowed'!$B$8:$AY$158, MATCH($A112, 'Inputs - Allowed'!$A$8:$A$158, 0), MATCH(W$6, 'Inputs - Allowed'!$B$6:$AY$6, 0)),0)))</f>
        <v>0</v>
      </c>
      <c r="Y112" s="76"/>
      <c r="Z112" s="76"/>
      <c r="AA112" s="116">
        <f t="shared" si="27"/>
        <v>0</v>
      </c>
      <c r="AB112" s="116">
        <f t="shared" si="28"/>
        <v>0</v>
      </c>
      <c r="AC112" s="116">
        <f t="shared" si="29"/>
        <v>0</v>
      </c>
      <c r="AD112" s="116">
        <f t="shared" si="30"/>
        <v>0</v>
      </c>
      <c r="AE112" s="116">
        <f t="shared" si="31"/>
        <v>0</v>
      </c>
      <c r="AF112" s="116">
        <f t="shared" si="32"/>
        <v>0</v>
      </c>
      <c r="AG112" s="116">
        <f t="shared" si="33"/>
        <v>0</v>
      </c>
      <c r="AH112" s="116">
        <f t="shared" si="34"/>
        <v>0</v>
      </c>
      <c r="AI112" s="116">
        <f t="shared" si="35"/>
        <v>0</v>
      </c>
      <c r="AJ112" s="116">
        <f t="shared" si="36"/>
        <v>0</v>
      </c>
      <c r="AK112" s="116">
        <f t="shared" si="37"/>
        <v>0</v>
      </c>
    </row>
    <row r="113" spans="1:37">
      <c r="A113" s="6"/>
      <c r="B113" s="36"/>
      <c r="C113" s="36"/>
      <c r="D113" s="36"/>
      <c r="E113" s="36">
        <f>_xlfn.IFNA(INDEX('Inputs - Allowed'!$B$8:$AY$158,MATCH($A113,'Inputs - Allowed'!$A$8:$A$158,0),MATCH('TI - Underperformance'!E$6,'Inputs - Allowed'!$B$6:$AY$6,0)),0)</f>
        <v>0</v>
      </c>
      <c r="F113" s="36">
        <f>_xlfn.IFNA(INDEX('Inputs - Allowed'!$B$8:$AY$158,MATCH($A113,'Inputs - Allowed'!$A$8:$A$158,0),MATCH('TI - Underperformance'!F$6,'Inputs - Allowed'!$B$6:$AY$6,0)),0)</f>
        <v>0</v>
      </c>
      <c r="G113" s="36">
        <f>_xlfn.IFNA(INDEX('Inputs - Allowed'!$B$8:$AY$158,MATCH($A113,'Inputs - Allowed'!$A$8:$A$158,0),MATCH('TI - Underperformance'!G$6,'Inputs - Allowed'!$B$6:$AY$6,0)),0)</f>
        <v>0</v>
      </c>
      <c r="H113" s="36">
        <f>_xlfn.IFNA(INDEX('Inputs - Allowed'!$B$8:$AY$158,MATCH($A113,'Inputs - Allowed'!$A$8:$A$158,0),MATCH('TI - Underperformance'!H$6,'Inputs - Allowed'!$B$6:$AY$6,0)),0)</f>
        <v>0</v>
      </c>
      <c r="I113" s="36">
        <f>_xlfn.IFNA(INDEX('Inputs - Allowed'!$B$8:$AY$158,MATCH($A113,'Inputs - Allowed'!$A$8:$A$158,0),MATCH('TI - Underperformance'!I$6,'Inputs - Allowed'!$B$6:$AY$6,0)),0)</f>
        <v>0</v>
      </c>
      <c r="J113" s="36">
        <f>_xlfn.IFNA(INDEX('Inputs - Allowed'!$B$8:$AY$158,MATCH($A113,'Inputs - Allowed'!$A$8:$A$158,0),MATCH('TI - Underperformance'!J$6,'Inputs - Allowed'!$B$6:$AY$6,0)),0)</f>
        <v>0</v>
      </c>
      <c r="K113" s="36">
        <f>_xlfn.IFNA(INDEX('Inputs - Allowed'!$B$8:$AY$158,MATCH($A113,'Inputs - Allowed'!$A$8:$A$158,0),MATCH('TI - Underperformance'!K$6,'Inputs - Allowed'!$B$6:$AY$6,0)),0)</f>
        <v>0</v>
      </c>
      <c r="L113" s="36">
        <f>_xlfn.IFNA(INDEX('Inputs - Allowed'!$B$8:$AY$158,MATCH($A113,'Inputs - Allowed'!$A$8:$A$158,0),MATCH('TI - Underperformance'!L$6,'Inputs - Allowed'!$B$6:$AY$6,0)),0)</f>
        <v>0</v>
      </c>
      <c r="M113" s="76"/>
      <c r="N113" s="76"/>
      <c r="O113" s="116" cm="1">
        <f t="array" ref="O113">IF($K113=0,0,_xlfn.IFS($K113 = "n",_xlfn.IFNA(INDEX('Inputs - Actual'!$B$8:$V$200, MATCH($A113, 'Inputs - Actual'!$A$8:$A$200, 0), MATCH(O$6, 'Inputs - Actual'!$B$6:$V$6, 0)) - INDEX('Inputs - Allowed'!$B$8:$AY$158, MATCH($A113, 'Inputs - Allowed'!$A$8:$A$158, 0), MATCH(O$6, 'Inputs - Allowed'!$B$6:$AY$6, 0)),0),$K113 = "y",_xlfn.IFNA(INDEX('Inputs - Actual'!$B$8:$V$200, MATCH($A113, 'Inputs - Actual'!$A$8:$A$200, 0), MATCH(O$6, 'Inputs - Actual'!$B$6:$V$6, 0)) -INDEX('Inputs - Allowed'!$B$8:$AY$158, MATCH($A113, 'Inputs - Allowed'!$A$8:$A$158, 0), MATCH(N$6, 'Inputs - Allowed'!$B$6:$AY$6, 0)),0)))</f>
        <v>0</v>
      </c>
      <c r="P113" s="116" cm="1">
        <f t="array" ref="P113">IF($K113=0,0,_xlfn.IFS($K113 = "n",_xlfn.IFNA(INDEX('Inputs - Actual'!$B$8:$V$200, MATCH($A113, 'Inputs - Actual'!$A$8:$A$200, 0), MATCH(P$6, 'Inputs - Actual'!$B$6:$V$6, 0)) - INDEX('Inputs - Allowed'!$B$8:$AY$158, MATCH($A113, 'Inputs - Allowed'!$A$8:$A$158, 0), MATCH(P$6, 'Inputs - Allowed'!$B$6:$AY$6, 0)),0),$K113 = "y",_xlfn.IFNA(INDEX('Inputs - Actual'!$B$8:$V$200, MATCH($A113, 'Inputs - Actual'!$A$8:$A$200, 0), MATCH(P$6, 'Inputs - Actual'!$B$6:$V$6, 0)) -INDEX('Inputs - Allowed'!$B$8:$AY$158, MATCH($A113, 'Inputs - Allowed'!$A$8:$A$158, 0), MATCH(O$6, 'Inputs - Allowed'!$B$6:$AY$6, 0)),0)))</f>
        <v>0</v>
      </c>
      <c r="Q113" s="116" cm="1">
        <f t="array" ref="Q113">IF($K113=0,0,_xlfn.IFS($K113 = "n",_xlfn.IFNA(INDEX('Inputs - Actual'!$B$8:$V$200, MATCH($A113, 'Inputs - Actual'!$A$8:$A$200, 0), MATCH(Q$6, 'Inputs - Actual'!$B$6:$V$6, 0)) - INDEX('Inputs - Allowed'!$B$8:$AY$158, MATCH($A113, 'Inputs - Allowed'!$A$8:$A$158, 0), MATCH(Q$6, 'Inputs - Allowed'!$B$6:$AY$6, 0)),0),$K113 = "y",_xlfn.IFNA(INDEX('Inputs - Actual'!$B$8:$V$200, MATCH($A113, 'Inputs - Actual'!$A$8:$A$200, 0), MATCH(Q$6, 'Inputs - Actual'!$B$6:$V$6, 0)) -INDEX('Inputs - Allowed'!$B$8:$AY$158, MATCH($A113, 'Inputs - Allowed'!$A$8:$A$158, 0), MATCH(P$6, 'Inputs - Allowed'!$B$6:$AY$6, 0)),0)))</f>
        <v>0</v>
      </c>
      <c r="R113" s="116" cm="1">
        <f t="array" ref="R113">IF($K113=0,0,_xlfn.IFS($K113 = "n",_xlfn.IFNA(INDEX('Inputs - Actual'!$B$8:$V$200, MATCH($A113, 'Inputs - Actual'!$A$8:$A$200, 0), MATCH(R$6, 'Inputs - Actual'!$B$6:$V$6, 0)) - INDEX('Inputs - Allowed'!$B$8:$AY$158, MATCH($A113, 'Inputs - Allowed'!$A$8:$A$158, 0), MATCH(R$6, 'Inputs - Allowed'!$B$6:$AY$6, 0)),0),$K113 = "y",_xlfn.IFNA(INDEX('Inputs - Actual'!$B$8:$V$200, MATCH($A113, 'Inputs - Actual'!$A$8:$A$200, 0), MATCH(R$6, 'Inputs - Actual'!$B$6:$V$6, 0)) -INDEX('Inputs - Allowed'!$B$8:$AY$158, MATCH($A113, 'Inputs - Allowed'!$A$8:$A$158, 0), MATCH(Q$6, 'Inputs - Allowed'!$B$6:$AY$6, 0)),0)))</f>
        <v>0</v>
      </c>
      <c r="S113" s="116" cm="1">
        <f t="array" ref="S113">IF($K113=0,0,_xlfn.IFS($K113 = "n",_xlfn.IFNA(INDEX('Inputs - Actual'!$B$8:$V$200, MATCH($A113, 'Inputs - Actual'!$A$8:$A$200, 0), MATCH(S$6, 'Inputs - Actual'!$B$6:$V$6, 0)) - INDEX('Inputs - Allowed'!$B$8:$AY$158, MATCH($A113, 'Inputs - Allowed'!$A$8:$A$158, 0), MATCH(S$6, 'Inputs - Allowed'!$B$6:$AY$6, 0)),0),$K113 = "y",_xlfn.IFNA(INDEX('Inputs - Actual'!$B$8:$V$200, MATCH($A113, 'Inputs - Actual'!$A$8:$A$200, 0), MATCH(S$6, 'Inputs - Actual'!$B$6:$V$6, 0)) -INDEX('Inputs - Allowed'!$B$8:$AY$158, MATCH($A113, 'Inputs - Allowed'!$A$8:$A$158, 0), MATCH(R$6, 'Inputs - Allowed'!$B$6:$AY$6, 0)),0)))</f>
        <v>0</v>
      </c>
      <c r="T113" s="116" cm="1">
        <f t="array" ref="T113">IF($K113=0,0,_xlfn.IFS($K113 = "n",_xlfn.IFNA(INDEX('Inputs - Actual'!$B$8:$V$200, MATCH($A113, 'Inputs - Actual'!$A$8:$A$200, 0), MATCH(T$6, 'Inputs - Actual'!$B$6:$V$6, 0)) - INDEX('Inputs - Allowed'!$B$8:$AY$158, MATCH($A113, 'Inputs - Allowed'!$A$8:$A$158, 0), MATCH(T$6, 'Inputs - Allowed'!$B$6:$AY$6, 0)),0),$K113 = "y",_xlfn.IFNA(INDEX('Inputs - Actual'!$B$8:$V$200, MATCH($A113, 'Inputs - Actual'!$A$8:$A$200, 0), MATCH(T$6, 'Inputs - Actual'!$B$6:$V$6, 0)) -INDEX('Inputs - Allowed'!$B$8:$AY$158, MATCH($A113, 'Inputs - Allowed'!$A$8:$A$158, 0), MATCH(S$6, 'Inputs - Allowed'!$B$6:$AY$6, 0)),0)))</f>
        <v>0</v>
      </c>
      <c r="U113" s="116" cm="1">
        <f t="array" ref="U113">IF($K113=0,0,_xlfn.IFS($K113 = "n",_xlfn.IFNA(INDEX('Inputs - Actual'!$B$8:$V$200, MATCH($A113, 'Inputs - Actual'!$A$8:$A$200, 0), MATCH(U$6, 'Inputs - Actual'!$B$6:$V$6, 0)) - INDEX('Inputs - Allowed'!$B$8:$AY$158, MATCH($A113, 'Inputs - Allowed'!$A$8:$A$158, 0), MATCH(U$6, 'Inputs - Allowed'!$B$6:$AY$6, 0)),0),$K113 = "y",_xlfn.IFNA(INDEX('Inputs - Actual'!$B$8:$V$200, MATCH($A113, 'Inputs - Actual'!$A$8:$A$200, 0), MATCH(U$6, 'Inputs - Actual'!$B$6:$V$6, 0)) -INDEX('Inputs - Allowed'!$B$8:$AY$158, MATCH($A113, 'Inputs - Allowed'!$A$8:$A$158, 0), MATCH(T$6, 'Inputs - Allowed'!$B$6:$AY$6, 0)),0)))</f>
        <v>0</v>
      </c>
      <c r="V113" s="116" cm="1">
        <f t="array" ref="V113">IF($K113=0,0,_xlfn.IFS($K113 = "n",_xlfn.IFNA(INDEX('Inputs - Actual'!$B$8:$V$200, MATCH($A113, 'Inputs - Actual'!$A$8:$A$200, 0), MATCH(V$6, 'Inputs - Actual'!$B$6:$V$6, 0)) - INDEX('Inputs - Allowed'!$B$8:$AY$158, MATCH($A113, 'Inputs - Allowed'!$A$8:$A$158, 0), MATCH(V$6, 'Inputs - Allowed'!$B$6:$AY$6, 0)),0),$K113 = "y",_xlfn.IFNA(INDEX('Inputs - Actual'!$B$8:$V$200, MATCH($A113, 'Inputs - Actual'!$A$8:$A$200, 0), MATCH(V$6, 'Inputs - Actual'!$B$6:$V$6, 0)) -INDEX('Inputs - Allowed'!$B$8:$AY$158, MATCH($A113, 'Inputs - Allowed'!$A$8:$A$158, 0), MATCH(U$6, 'Inputs - Allowed'!$B$6:$AY$6, 0)),0)))</f>
        <v>0</v>
      </c>
      <c r="W113" s="116" cm="1">
        <f t="array" ref="W113">IF($K113=0,0,_xlfn.IFS($K113 = "n",_xlfn.IFNA(INDEX('Inputs - Actual'!$B$8:$V$200, MATCH($A113, 'Inputs - Actual'!$A$8:$A$200, 0), MATCH(W$6, 'Inputs - Actual'!$B$6:$V$6, 0)) - INDEX('Inputs - Allowed'!$B$8:$AY$158, MATCH($A113, 'Inputs - Allowed'!$A$8:$A$158, 0), MATCH(W$6, 'Inputs - Allowed'!$B$6:$AY$6, 0)),0),$K113 = "y",_xlfn.IFNA(INDEX('Inputs - Actual'!$B$8:$V$200, MATCH($A113, 'Inputs - Actual'!$A$8:$A$200, 0), MATCH(W$6, 'Inputs - Actual'!$B$6:$V$6, 0)) -INDEX('Inputs - Allowed'!$B$8:$AY$158, MATCH($A113, 'Inputs - Allowed'!$A$8:$A$158, 0), MATCH(V$6, 'Inputs - Allowed'!$B$6:$AY$6, 0)),0)))</f>
        <v>0</v>
      </c>
      <c r="X113" s="116" cm="1">
        <f t="array" ref="X113">IF($K113=0,0,_xlfn.IFS($K113 = "n",_xlfn.IFNA(INDEX('Inputs - Actual'!$B$8:$V$200, MATCH($A113, 'Inputs - Actual'!$A$8:$A$200, 0), MATCH(X$6, 'Inputs - Actual'!$B$6:$V$6, 0)) - INDEX('Inputs - Allowed'!$B$8:$AY$158, MATCH($A113, 'Inputs - Allowed'!$A$8:$A$158, 0), MATCH(X$6, 'Inputs - Allowed'!$B$6:$AY$6, 0)),0),$K113 = "y",_xlfn.IFNA(INDEX('Inputs - Actual'!$B$8:$V$200, MATCH($A113, 'Inputs - Actual'!$A$8:$A$200, 0), MATCH(X$6, 'Inputs - Actual'!$B$6:$V$6, 0)) -INDEX('Inputs - Allowed'!$B$8:$AY$158, MATCH($A113, 'Inputs - Allowed'!$A$8:$A$158, 0), MATCH(W$6, 'Inputs - Allowed'!$B$6:$AY$6, 0)),0)))</f>
        <v>0</v>
      </c>
      <c r="Y113" s="76"/>
      <c r="Z113" s="76"/>
      <c r="AA113" s="116">
        <f t="shared" si="27"/>
        <v>0</v>
      </c>
      <c r="AB113" s="116">
        <f t="shared" si="28"/>
        <v>0</v>
      </c>
      <c r="AC113" s="116">
        <f t="shared" si="29"/>
        <v>0</v>
      </c>
      <c r="AD113" s="116">
        <f t="shared" si="30"/>
        <v>0</v>
      </c>
      <c r="AE113" s="116">
        <f t="shared" si="31"/>
        <v>0</v>
      </c>
      <c r="AF113" s="116">
        <f t="shared" si="32"/>
        <v>0</v>
      </c>
      <c r="AG113" s="116">
        <f t="shared" si="33"/>
        <v>0</v>
      </c>
      <c r="AH113" s="116">
        <f t="shared" si="34"/>
        <v>0</v>
      </c>
      <c r="AI113" s="116">
        <f t="shared" si="35"/>
        <v>0</v>
      </c>
      <c r="AJ113" s="116">
        <f t="shared" si="36"/>
        <v>0</v>
      </c>
      <c r="AK113" s="116">
        <f t="shared" si="37"/>
        <v>0</v>
      </c>
    </row>
    <row r="114" spans="1:37">
      <c r="A114" s="6"/>
      <c r="B114" s="36"/>
      <c r="C114" s="36"/>
      <c r="D114" s="36"/>
      <c r="E114" s="36">
        <f>_xlfn.IFNA(INDEX('Inputs - Allowed'!$B$8:$AY$158,MATCH($A114,'Inputs - Allowed'!$A$8:$A$158,0),MATCH('TI - Underperformance'!E$6,'Inputs - Allowed'!$B$6:$AY$6,0)),0)</f>
        <v>0</v>
      </c>
      <c r="F114" s="36">
        <f>_xlfn.IFNA(INDEX('Inputs - Allowed'!$B$8:$AY$158,MATCH($A114,'Inputs - Allowed'!$A$8:$A$158,0),MATCH('TI - Underperformance'!F$6,'Inputs - Allowed'!$B$6:$AY$6,0)),0)</f>
        <v>0</v>
      </c>
      <c r="G114" s="36">
        <f>_xlfn.IFNA(INDEX('Inputs - Allowed'!$B$8:$AY$158,MATCH($A114,'Inputs - Allowed'!$A$8:$A$158,0),MATCH('TI - Underperformance'!G$6,'Inputs - Allowed'!$B$6:$AY$6,0)),0)</f>
        <v>0</v>
      </c>
      <c r="H114" s="36">
        <f>_xlfn.IFNA(INDEX('Inputs - Allowed'!$B$8:$AY$158,MATCH($A114,'Inputs - Allowed'!$A$8:$A$158,0),MATCH('TI - Underperformance'!H$6,'Inputs - Allowed'!$B$6:$AY$6,0)),0)</f>
        <v>0</v>
      </c>
      <c r="I114" s="36">
        <f>_xlfn.IFNA(INDEX('Inputs - Allowed'!$B$8:$AY$158,MATCH($A114,'Inputs - Allowed'!$A$8:$A$158,0),MATCH('TI - Underperformance'!I$6,'Inputs - Allowed'!$B$6:$AY$6,0)),0)</f>
        <v>0</v>
      </c>
      <c r="J114" s="36">
        <f>_xlfn.IFNA(INDEX('Inputs - Allowed'!$B$8:$AY$158,MATCH($A114,'Inputs - Allowed'!$A$8:$A$158,0),MATCH('TI - Underperformance'!J$6,'Inputs - Allowed'!$B$6:$AY$6,0)),0)</f>
        <v>0</v>
      </c>
      <c r="K114" s="36">
        <f>_xlfn.IFNA(INDEX('Inputs - Allowed'!$B$8:$AY$158,MATCH($A114,'Inputs - Allowed'!$A$8:$A$158,0),MATCH('TI - Underperformance'!K$6,'Inputs - Allowed'!$B$6:$AY$6,0)),0)</f>
        <v>0</v>
      </c>
      <c r="L114" s="36">
        <f>_xlfn.IFNA(INDEX('Inputs - Allowed'!$B$8:$AY$158,MATCH($A114,'Inputs - Allowed'!$A$8:$A$158,0),MATCH('TI - Underperformance'!L$6,'Inputs - Allowed'!$B$6:$AY$6,0)),0)</f>
        <v>0</v>
      </c>
      <c r="M114" s="76"/>
      <c r="N114" s="76"/>
      <c r="O114" s="116" cm="1">
        <f t="array" ref="O114">IF($K114=0,0,_xlfn.IFS($K114 = "n",_xlfn.IFNA(INDEX('Inputs - Actual'!$B$8:$V$200, MATCH($A114, 'Inputs - Actual'!$A$8:$A$200, 0), MATCH(O$6, 'Inputs - Actual'!$B$6:$V$6, 0)) - INDEX('Inputs - Allowed'!$B$8:$AY$158, MATCH($A114, 'Inputs - Allowed'!$A$8:$A$158, 0), MATCH(O$6, 'Inputs - Allowed'!$B$6:$AY$6, 0)),0),$K114 = "y",_xlfn.IFNA(INDEX('Inputs - Actual'!$B$8:$V$200, MATCH($A114, 'Inputs - Actual'!$A$8:$A$200, 0), MATCH(O$6, 'Inputs - Actual'!$B$6:$V$6, 0)) -INDEX('Inputs - Allowed'!$B$8:$AY$158, MATCH($A114, 'Inputs - Allowed'!$A$8:$A$158, 0), MATCH(N$6, 'Inputs - Allowed'!$B$6:$AY$6, 0)),0)))</f>
        <v>0</v>
      </c>
      <c r="P114" s="116" cm="1">
        <f t="array" ref="P114">IF($K114=0,0,_xlfn.IFS($K114 = "n",_xlfn.IFNA(INDEX('Inputs - Actual'!$B$8:$V$200, MATCH($A114, 'Inputs - Actual'!$A$8:$A$200, 0), MATCH(P$6, 'Inputs - Actual'!$B$6:$V$6, 0)) - INDEX('Inputs - Allowed'!$B$8:$AY$158, MATCH($A114, 'Inputs - Allowed'!$A$8:$A$158, 0), MATCH(P$6, 'Inputs - Allowed'!$B$6:$AY$6, 0)),0),$K114 = "y",_xlfn.IFNA(INDEX('Inputs - Actual'!$B$8:$V$200, MATCH($A114, 'Inputs - Actual'!$A$8:$A$200, 0), MATCH(P$6, 'Inputs - Actual'!$B$6:$V$6, 0)) -INDEX('Inputs - Allowed'!$B$8:$AY$158, MATCH($A114, 'Inputs - Allowed'!$A$8:$A$158, 0), MATCH(O$6, 'Inputs - Allowed'!$B$6:$AY$6, 0)),0)))</f>
        <v>0</v>
      </c>
      <c r="Q114" s="116" cm="1">
        <f t="array" ref="Q114">IF($K114=0,0,_xlfn.IFS($K114 = "n",_xlfn.IFNA(INDEX('Inputs - Actual'!$B$8:$V$200, MATCH($A114, 'Inputs - Actual'!$A$8:$A$200, 0), MATCH(Q$6, 'Inputs - Actual'!$B$6:$V$6, 0)) - INDEX('Inputs - Allowed'!$B$8:$AY$158, MATCH($A114, 'Inputs - Allowed'!$A$8:$A$158, 0), MATCH(Q$6, 'Inputs - Allowed'!$B$6:$AY$6, 0)),0),$K114 = "y",_xlfn.IFNA(INDEX('Inputs - Actual'!$B$8:$V$200, MATCH($A114, 'Inputs - Actual'!$A$8:$A$200, 0), MATCH(Q$6, 'Inputs - Actual'!$B$6:$V$6, 0)) -INDEX('Inputs - Allowed'!$B$8:$AY$158, MATCH($A114, 'Inputs - Allowed'!$A$8:$A$158, 0), MATCH(P$6, 'Inputs - Allowed'!$B$6:$AY$6, 0)),0)))</f>
        <v>0</v>
      </c>
      <c r="R114" s="116" cm="1">
        <f t="array" ref="R114">IF($K114=0,0,_xlfn.IFS($K114 = "n",_xlfn.IFNA(INDEX('Inputs - Actual'!$B$8:$V$200, MATCH($A114, 'Inputs - Actual'!$A$8:$A$200, 0), MATCH(R$6, 'Inputs - Actual'!$B$6:$V$6, 0)) - INDEX('Inputs - Allowed'!$B$8:$AY$158, MATCH($A114, 'Inputs - Allowed'!$A$8:$A$158, 0), MATCH(R$6, 'Inputs - Allowed'!$B$6:$AY$6, 0)),0),$K114 = "y",_xlfn.IFNA(INDEX('Inputs - Actual'!$B$8:$V$200, MATCH($A114, 'Inputs - Actual'!$A$8:$A$200, 0), MATCH(R$6, 'Inputs - Actual'!$B$6:$V$6, 0)) -INDEX('Inputs - Allowed'!$B$8:$AY$158, MATCH($A114, 'Inputs - Allowed'!$A$8:$A$158, 0), MATCH(Q$6, 'Inputs - Allowed'!$B$6:$AY$6, 0)),0)))</f>
        <v>0</v>
      </c>
      <c r="S114" s="116" cm="1">
        <f t="array" ref="S114">IF($K114=0,0,_xlfn.IFS($K114 = "n",_xlfn.IFNA(INDEX('Inputs - Actual'!$B$8:$V$200, MATCH($A114, 'Inputs - Actual'!$A$8:$A$200, 0), MATCH(S$6, 'Inputs - Actual'!$B$6:$V$6, 0)) - INDEX('Inputs - Allowed'!$B$8:$AY$158, MATCH($A114, 'Inputs - Allowed'!$A$8:$A$158, 0), MATCH(S$6, 'Inputs - Allowed'!$B$6:$AY$6, 0)),0),$K114 = "y",_xlfn.IFNA(INDEX('Inputs - Actual'!$B$8:$V$200, MATCH($A114, 'Inputs - Actual'!$A$8:$A$200, 0), MATCH(S$6, 'Inputs - Actual'!$B$6:$V$6, 0)) -INDEX('Inputs - Allowed'!$B$8:$AY$158, MATCH($A114, 'Inputs - Allowed'!$A$8:$A$158, 0), MATCH(R$6, 'Inputs - Allowed'!$B$6:$AY$6, 0)),0)))</f>
        <v>0</v>
      </c>
      <c r="T114" s="116" cm="1">
        <f t="array" ref="T114">IF($K114=0,0,_xlfn.IFS($K114 = "n",_xlfn.IFNA(INDEX('Inputs - Actual'!$B$8:$V$200, MATCH($A114, 'Inputs - Actual'!$A$8:$A$200, 0), MATCH(T$6, 'Inputs - Actual'!$B$6:$V$6, 0)) - INDEX('Inputs - Allowed'!$B$8:$AY$158, MATCH($A114, 'Inputs - Allowed'!$A$8:$A$158, 0), MATCH(T$6, 'Inputs - Allowed'!$B$6:$AY$6, 0)),0),$K114 = "y",_xlfn.IFNA(INDEX('Inputs - Actual'!$B$8:$V$200, MATCH($A114, 'Inputs - Actual'!$A$8:$A$200, 0), MATCH(T$6, 'Inputs - Actual'!$B$6:$V$6, 0)) -INDEX('Inputs - Allowed'!$B$8:$AY$158, MATCH($A114, 'Inputs - Allowed'!$A$8:$A$158, 0), MATCH(S$6, 'Inputs - Allowed'!$B$6:$AY$6, 0)),0)))</f>
        <v>0</v>
      </c>
      <c r="U114" s="116" cm="1">
        <f t="array" ref="U114">IF($K114=0,0,_xlfn.IFS($K114 = "n",_xlfn.IFNA(INDEX('Inputs - Actual'!$B$8:$V$200, MATCH($A114, 'Inputs - Actual'!$A$8:$A$200, 0), MATCH(U$6, 'Inputs - Actual'!$B$6:$V$6, 0)) - INDEX('Inputs - Allowed'!$B$8:$AY$158, MATCH($A114, 'Inputs - Allowed'!$A$8:$A$158, 0), MATCH(U$6, 'Inputs - Allowed'!$B$6:$AY$6, 0)),0),$K114 = "y",_xlfn.IFNA(INDEX('Inputs - Actual'!$B$8:$V$200, MATCH($A114, 'Inputs - Actual'!$A$8:$A$200, 0), MATCH(U$6, 'Inputs - Actual'!$B$6:$V$6, 0)) -INDEX('Inputs - Allowed'!$B$8:$AY$158, MATCH($A114, 'Inputs - Allowed'!$A$8:$A$158, 0), MATCH(T$6, 'Inputs - Allowed'!$B$6:$AY$6, 0)),0)))</f>
        <v>0</v>
      </c>
      <c r="V114" s="116" cm="1">
        <f t="array" ref="V114">IF($K114=0,0,_xlfn.IFS($K114 = "n",_xlfn.IFNA(INDEX('Inputs - Actual'!$B$8:$V$200, MATCH($A114, 'Inputs - Actual'!$A$8:$A$200, 0), MATCH(V$6, 'Inputs - Actual'!$B$6:$V$6, 0)) - INDEX('Inputs - Allowed'!$B$8:$AY$158, MATCH($A114, 'Inputs - Allowed'!$A$8:$A$158, 0), MATCH(V$6, 'Inputs - Allowed'!$B$6:$AY$6, 0)),0),$K114 = "y",_xlfn.IFNA(INDEX('Inputs - Actual'!$B$8:$V$200, MATCH($A114, 'Inputs - Actual'!$A$8:$A$200, 0), MATCH(V$6, 'Inputs - Actual'!$B$6:$V$6, 0)) -INDEX('Inputs - Allowed'!$B$8:$AY$158, MATCH($A114, 'Inputs - Allowed'!$A$8:$A$158, 0), MATCH(U$6, 'Inputs - Allowed'!$B$6:$AY$6, 0)),0)))</f>
        <v>0</v>
      </c>
      <c r="W114" s="116" cm="1">
        <f t="array" ref="W114">IF($K114=0,0,_xlfn.IFS($K114 = "n",_xlfn.IFNA(INDEX('Inputs - Actual'!$B$8:$V$200, MATCH($A114, 'Inputs - Actual'!$A$8:$A$200, 0), MATCH(W$6, 'Inputs - Actual'!$B$6:$V$6, 0)) - INDEX('Inputs - Allowed'!$B$8:$AY$158, MATCH($A114, 'Inputs - Allowed'!$A$8:$A$158, 0), MATCH(W$6, 'Inputs - Allowed'!$B$6:$AY$6, 0)),0),$K114 = "y",_xlfn.IFNA(INDEX('Inputs - Actual'!$B$8:$V$200, MATCH($A114, 'Inputs - Actual'!$A$8:$A$200, 0), MATCH(W$6, 'Inputs - Actual'!$B$6:$V$6, 0)) -INDEX('Inputs - Allowed'!$B$8:$AY$158, MATCH($A114, 'Inputs - Allowed'!$A$8:$A$158, 0), MATCH(V$6, 'Inputs - Allowed'!$B$6:$AY$6, 0)),0)))</f>
        <v>0</v>
      </c>
      <c r="X114" s="116" cm="1">
        <f t="array" ref="X114">IF($K114=0,0,_xlfn.IFS($K114 = "n",_xlfn.IFNA(INDEX('Inputs - Actual'!$B$8:$V$200, MATCH($A114, 'Inputs - Actual'!$A$8:$A$200, 0), MATCH(X$6, 'Inputs - Actual'!$B$6:$V$6, 0)) - INDEX('Inputs - Allowed'!$B$8:$AY$158, MATCH($A114, 'Inputs - Allowed'!$A$8:$A$158, 0), MATCH(X$6, 'Inputs - Allowed'!$B$6:$AY$6, 0)),0),$K114 = "y",_xlfn.IFNA(INDEX('Inputs - Actual'!$B$8:$V$200, MATCH($A114, 'Inputs - Actual'!$A$8:$A$200, 0), MATCH(X$6, 'Inputs - Actual'!$B$6:$V$6, 0)) -INDEX('Inputs - Allowed'!$B$8:$AY$158, MATCH($A114, 'Inputs - Allowed'!$A$8:$A$158, 0), MATCH(W$6, 'Inputs - Allowed'!$B$6:$AY$6, 0)),0)))</f>
        <v>0</v>
      </c>
      <c r="Y114" s="76"/>
      <c r="Z114" s="76"/>
      <c r="AA114" s="116">
        <f t="shared" si="27"/>
        <v>0</v>
      </c>
      <c r="AB114" s="116">
        <f t="shared" si="28"/>
        <v>0</v>
      </c>
      <c r="AC114" s="116">
        <f t="shared" si="29"/>
        <v>0</v>
      </c>
      <c r="AD114" s="116">
        <f t="shared" si="30"/>
        <v>0</v>
      </c>
      <c r="AE114" s="116">
        <f t="shared" si="31"/>
        <v>0</v>
      </c>
      <c r="AF114" s="116">
        <f t="shared" si="32"/>
        <v>0</v>
      </c>
      <c r="AG114" s="116">
        <f t="shared" si="33"/>
        <v>0</v>
      </c>
      <c r="AH114" s="116">
        <f t="shared" si="34"/>
        <v>0</v>
      </c>
      <c r="AI114" s="116">
        <f t="shared" si="35"/>
        <v>0</v>
      </c>
      <c r="AJ114" s="116">
        <f t="shared" si="36"/>
        <v>0</v>
      </c>
      <c r="AK114" s="116">
        <f t="shared" si="37"/>
        <v>0</v>
      </c>
    </row>
    <row r="115" spans="1:37">
      <c r="A115" s="6"/>
      <c r="B115" s="36"/>
      <c r="C115" s="36"/>
      <c r="D115" s="36"/>
      <c r="E115" s="36">
        <f>_xlfn.IFNA(INDEX('Inputs - Allowed'!$B$8:$AY$158,MATCH($A115,'Inputs - Allowed'!$A$8:$A$158,0),MATCH('TI - Underperformance'!E$6,'Inputs - Allowed'!$B$6:$AY$6,0)),0)</f>
        <v>0</v>
      </c>
      <c r="F115" s="36">
        <f>_xlfn.IFNA(INDEX('Inputs - Allowed'!$B$8:$AY$158,MATCH($A115,'Inputs - Allowed'!$A$8:$A$158,0),MATCH('TI - Underperformance'!F$6,'Inputs - Allowed'!$B$6:$AY$6,0)),0)</f>
        <v>0</v>
      </c>
      <c r="G115" s="36">
        <f>_xlfn.IFNA(INDEX('Inputs - Allowed'!$B$8:$AY$158,MATCH($A115,'Inputs - Allowed'!$A$8:$A$158,0),MATCH('TI - Underperformance'!G$6,'Inputs - Allowed'!$B$6:$AY$6,0)),0)</f>
        <v>0</v>
      </c>
      <c r="H115" s="36">
        <f>_xlfn.IFNA(INDEX('Inputs - Allowed'!$B$8:$AY$158,MATCH($A115,'Inputs - Allowed'!$A$8:$A$158,0),MATCH('TI - Underperformance'!H$6,'Inputs - Allowed'!$B$6:$AY$6,0)),0)</f>
        <v>0</v>
      </c>
      <c r="I115" s="36">
        <f>_xlfn.IFNA(INDEX('Inputs - Allowed'!$B$8:$AY$158,MATCH($A115,'Inputs - Allowed'!$A$8:$A$158,0),MATCH('TI - Underperformance'!I$6,'Inputs - Allowed'!$B$6:$AY$6,0)),0)</f>
        <v>0</v>
      </c>
      <c r="J115" s="36">
        <f>_xlfn.IFNA(INDEX('Inputs - Allowed'!$B$8:$AY$158,MATCH($A115,'Inputs - Allowed'!$A$8:$A$158,0),MATCH('TI - Underperformance'!J$6,'Inputs - Allowed'!$B$6:$AY$6,0)),0)</f>
        <v>0</v>
      </c>
      <c r="K115" s="36">
        <f>_xlfn.IFNA(INDEX('Inputs - Allowed'!$B$8:$AY$158,MATCH($A115,'Inputs - Allowed'!$A$8:$A$158,0),MATCH('TI - Underperformance'!K$6,'Inputs - Allowed'!$B$6:$AY$6,0)),0)</f>
        <v>0</v>
      </c>
      <c r="L115" s="36">
        <f>_xlfn.IFNA(INDEX('Inputs - Allowed'!$B$8:$AY$158,MATCH($A115,'Inputs - Allowed'!$A$8:$A$158,0),MATCH('TI - Underperformance'!L$6,'Inputs - Allowed'!$B$6:$AY$6,0)),0)</f>
        <v>0</v>
      </c>
      <c r="M115" s="76"/>
      <c r="N115" s="76"/>
      <c r="O115" s="116" cm="1">
        <f t="array" ref="O115">IF($K115=0,0,_xlfn.IFS($K115 = "n",_xlfn.IFNA(INDEX('Inputs - Actual'!$B$8:$V$200, MATCH($A115, 'Inputs - Actual'!$A$8:$A$200, 0), MATCH(O$6, 'Inputs - Actual'!$B$6:$V$6, 0)) - INDEX('Inputs - Allowed'!$B$8:$AY$158, MATCH($A115, 'Inputs - Allowed'!$A$8:$A$158, 0), MATCH(O$6, 'Inputs - Allowed'!$B$6:$AY$6, 0)),0),$K115 = "y",_xlfn.IFNA(INDEX('Inputs - Actual'!$B$8:$V$200, MATCH($A115, 'Inputs - Actual'!$A$8:$A$200, 0), MATCH(O$6, 'Inputs - Actual'!$B$6:$V$6, 0)) -INDEX('Inputs - Allowed'!$B$8:$AY$158, MATCH($A115, 'Inputs - Allowed'!$A$8:$A$158, 0), MATCH(N$6, 'Inputs - Allowed'!$B$6:$AY$6, 0)),0)))</f>
        <v>0</v>
      </c>
      <c r="P115" s="116" cm="1">
        <f t="array" ref="P115">IF($K115=0,0,_xlfn.IFS($K115 = "n",_xlfn.IFNA(INDEX('Inputs - Actual'!$B$8:$V$200, MATCH($A115, 'Inputs - Actual'!$A$8:$A$200, 0), MATCH(P$6, 'Inputs - Actual'!$B$6:$V$6, 0)) - INDEX('Inputs - Allowed'!$B$8:$AY$158, MATCH($A115, 'Inputs - Allowed'!$A$8:$A$158, 0), MATCH(P$6, 'Inputs - Allowed'!$B$6:$AY$6, 0)),0),$K115 = "y",_xlfn.IFNA(INDEX('Inputs - Actual'!$B$8:$V$200, MATCH($A115, 'Inputs - Actual'!$A$8:$A$200, 0), MATCH(P$6, 'Inputs - Actual'!$B$6:$V$6, 0)) -INDEX('Inputs - Allowed'!$B$8:$AY$158, MATCH($A115, 'Inputs - Allowed'!$A$8:$A$158, 0), MATCH(O$6, 'Inputs - Allowed'!$B$6:$AY$6, 0)),0)))</f>
        <v>0</v>
      </c>
      <c r="Q115" s="116" cm="1">
        <f t="array" ref="Q115">IF($K115=0,0,_xlfn.IFS($K115 = "n",_xlfn.IFNA(INDEX('Inputs - Actual'!$B$8:$V$200, MATCH($A115, 'Inputs - Actual'!$A$8:$A$200, 0), MATCH(Q$6, 'Inputs - Actual'!$B$6:$V$6, 0)) - INDEX('Inputs - Allowed'!$B$8:$AY$158, MATCH($A115, 'Inputs - Allowed'!$A$8:$A$158, 0), MATCH(Q$6, 'Inputs - Allowed'!$B$6:$AY$6, 0)),0),$K115 = "y",_xlfn.IFNA(INDEX('Inputs - Actual'!$B$8:$V$200, MATCH($A115, 'Inputs - Actual'!$A$8:$A$200, 0), MATCH(Q$6, 'Inputs - Actual'!$B$6:$V$6, 0)) -INDEX('Inputs - Allowed'!$B$8:$AY$158, MATCH($A115, 'Inputs - Allowed'!$A$8:$A$158, 0), MATCH(P$6, 'Inputs - Allowed'!$B$6:$AY$6, 0)),0)))</f>
        <v>0</v>
      </c>
      <c r="R115" s="116" cm="1">
        <f t="array" ref="R115">IF($K115=0,0,_xlfn.IFS($K115 = "n",_xlfn.IFNA(INDEX('Inputs - Actual'!$B$8:$V$200, MATCH($A115, 'Inputs - Actual'!$A$8:$A$200, 0), MATCH(R$6, 'Inputs - Actual'!$B$6:$V$6, 0)) - INDEX('Inputs - Allowed'!$B$8:$AY$158, MATCH($A115, 'Inputs - Allowed'!$A$8:$A$158, 0), MATCH(R$6, 'Inputs - Allowed'!$B$6:$AY$6, 0)),0),$K115 = "y",_xlfn.IFNA(INDEX('Inputs - Actual'!$B$8:$V$200, MATCH($A115, 'Inputs - Actual'!$A$8:$A$200, 0), MATCH(R$6, 'Inputs - Actual'!$B$6:$V$6, 0)) -INDEX('Inputs - Allowed'!$B$8:$AY$158, MATCH($A115, 'Inputs - Allowed'!$A$8:$A$158, 0), MATCH(Q$6, 'Inputs - Allowed'!$B$6:$AY$6, 0)),0)))</f>
        <v>0</v>
      </c>
      <c r="S115" s="116" cm="1">
        <f t="array" ref="S115">IF($K115=0,0,_xlfn.IFS($K115 = "n",_xlfn.IFNA(INDEX('Inputs - Actual'!$B$8:$V$200, MATCH($A115, 'Inputs - Actual'!$A$8:$A$200, 0), MATCH(S$6, 'Inputs - Actual'!$B$6:$V$6, 0)) - INDEX('Inputs - Allowed'!$B$8:$AY$158, MATCH($A115, 'Inputs - Allowed'!$A$8:$A$158, 0), MATCH(S$6, 'Inputs - Allowed'!$B$6:$AY$6, 0)),0),$K115 = "y",_xlfn.IFNA(INDEX('Inputs - Actual'!$B$8:$V$200, MATCH($A115, 'Inputs - Actual'!$A$8:$A$200, 0), MATCH(S$6, 'Inputs - Actual'!$B$6:$V$6, 0)) -INDEX('Inputs - Allowed'!$B$8:$AY$158, MATCH($A115, 'Inputs - Allowed'!$A$8:$A$158, 0), MATCH(R$6, 'Inputs - Allowed'!$B$6:$AY$6, 0)),0)))</f>
        <v>0</v>
      </c>
      <c r="T115" s="116" cm="1">
        <f t="array" ref="T115">IF($K115=0,0,_xlfn.IFS($K115 = "n",_xlfn.IFNA(INDEX('Inputs - Actual'!$B$8:$V$200, MATCH($A115, 'Inputs - Actual'!$A$8:$A$200, 0), MATCH(T$6, 'Inputs - Actual'!$B$6:$V$6, 0)) - INDEX('Inputs - Allowed'!$B$8:$AY$158, MATCH($A115, 'Inputs - Allowed'!$A$8:$A$158, 0), MATCH(T$6, 'Inputs - Allowed'!$B$6:$AY$6, 0)),0),$K115 = "y",_xlfn.IFNA(INDEX('Inputs - Actual'!$B$8:$V$200, MATCH($A115, 'Inputs - Actual'!$A$8:$A$200, 0), MATCH(T$6, 'Inputs - Actual'!$B$6:$V$6, 0)) -INDEX('Inputs - Allowed'!$B$8:$AY$158, MATCH($A115, 'Inputs - Allowed'!$A$8:$A$158, 0), MATCH(S$6, 'Inputs - Allowed'!$B$6:$AY$6, 0)),0)))</f>
        <v>0</v>
      </c>
      <c r="U115" s="116" cm="1">
        <f t="array" ref="U115">IF($K115=0,0,_xlfn.IFS($K115 = "n",_xlfn.IFNA(INDEX('Inputs - Actual'!$B$8:$V$200, MATCH($A115, 'Inputs - Actual'!$A$8:$A$200, 0), MATCH(U$6, 'Inputs - Actual'!$B$6:$V$6, 0)) - INDEX('Inputs - Allowed'!$B$8:$AY$158, MATCH($A115, 'Inputs - Allowed'!$A$8:$A$158, 0), MATCH(U$6, 'Inputs - Allowed'!$B$6:$AY$6, 0)),0),$K115 = "y",_xlfn.IFNA(INDEX('Inputs - Actual'!$B$8:$V$200, MATCH($A115, 'Inputs - Actual'!$A$8:$A$200, 0), MATCH(U$6, 'Inputs - Actual'!$B$6:$V$6, 0)) -INDEX('Inputs - Allowed'!$B$8:$AY$158, MATCH($A115, 'Inputs - Allowed'!$A$8:$A$158, 0), MATCH(T$6, 'Inputs - Allowed'!$B$6:$AY$6, 0)),0)))</f>
        <v>0</v>
      </c>
      <c r="V115" s="116" cm="1">
        <f t="array" ref="V115">IF($K115=0,0,_xlfn.IFS($K115 = "n",_xlfn.IFNA(INDEX('Inputs - Actual'!$B$8:$V$200, MATCH($A115, 'Inputs - Actual'!$A$8:$A$200, 0), MATCH(V$6, 'Inputs - Actual'!$B$6:$V$6, 0)) - INDEX('Inputs - Allowed'!$B$8:$AY$158, MATCH($A115, 'Inputs - Allowed'!$A$8:$A$158, 0), MATCH(V$6, 'Inputs - Allowed'!$B$6:$AY$6, 0)),0),$K115 = "y",_xlfn.IFNA(INDEX('Inputs - Actual'!$B$8:$V$200, MATCH($A115, 'Inputs - Actual'!$A$8:$A$200, 0), MATCH(V$6, 'Inputs - Actual'!$B$6:$V$6, 0)) -INDEX('Inputs - Allowed'!$B$8:$AY$158, MATCH($A115, 'Inputs - Allowed'!$A$8:$A$158, 0), MATCH(U$6, 'Inputs - Allowed'!$B$6:$AY$6, 0)),0)))</f>
        <v>0</v>
      </c>
      <c r="W115" s="116" cm="1">
        <f t="array" ref="W115">IF($K115=0,0,_xlfn.IFS($K115 = "n",_xlfn.IFNA(INDEX('Inputs - Actual'!$B$8:$V$200, MATCH($A115, 'Inputs - Actual'!$A$8:$A$200, 0), MATCH(W$6, 'Inputs - Actual'!$B$6:$V$6, 0)) - INDEX('Inputs - Allowed'!$B$8:$AY$158, MATCH($A115, 'Inputs - Allowed'!$A$8:$A$158, 0), MATCH(W$6, 'Inputs - Allowed'!$B$6:$AY$6, 0)),0),$K115 = "y",_xlfn.IFNA(INDEX('Inputs - Actual'!$B$8:$V$200, MATCH($A115, 'Inputs - Actual'!$A$8:$A$200, 0), MATCH(W$6, 'Inputs - Actual'!$B$6:$V$6, 0)) -INDEX('Inputs - Allowed'!$B$8:$AY$158, MATCH($A115, 'Inputs - Allowed'!$A$8:$A$158, 0), MATCH(V$6, 'Inputs - Allowed'!$B$6:$AY$6, 0)),0)))</f>
        <v>0</v>
      </c>
      <c r="X115" s="116" cm="1">
        <f t="array" ref="X115">IF($K115=0,0,_xlfn.IFS($K115 = "n",_xlfn.IFNA(INDEX('Inputs - Actual'!$B$8:$V$200, MATCH($A115, 'Inputs - Actual'!$A$8:$A$200, 0), MATCH(X$6, 'Inputs - Actual'!$B$6:$V$6, 0)) - INDEX('Inputs - Allowed'!$B$8:$AY$158, MATCH($A115, 'Inputs - Allowed'!$A$8:$A$158, 0), MATCH(X$6, 'Inputs - Allowed'!$B$6:$AY$6, 0)),0),$K115 = "y",_xlfn.IFNA(INDEX('Inputs - Actual'!$B$8:$V$200, MATCH($A115, 'Inputs - Actual'!$A$8:$A$200, 0), MATCH(X$6, 'Inputs - Actual'!$B$6:$V$6, 0)) -INDEX('Inputs - Allowed'!$B$8:$AY$158, MATCH($A115, 'Inputs - Allowed'!$A$8:$A$158, 0), MATCH(W$6, 'Inputs - Allowed'!$B$6:$AY$6, 0)),0)))</f>
        <v>0</v>
      </c>
      <c r="Y115" s="76"/>
      <c r="Z115" s="76"/>
      <c r="AA115" s="116">
        <f t="shared" si="27"/>
        <v>0</v>
      </c>
      <c r="AB115" s="116">
        <f t="shared" si="28"/>
        <v>0</v>
      </c>
      <c r="AC115" s="116">
        <f t="shared" si="29"/>
        <v>0</v>
      </c>
      <c r="AD115" s="116">
        <f t="shared" si="30"/>
        <v>0</v>
      </c>
      <c r="AE115" s="116">
        <f t="shared" si="31"/>
        <v>0</v>
      </c>
      <c r="AF115" s="116">
        <f t="shared" si="32"/>
        <v>0</v>
      </c>
      <c r="AG115" s="116">
        <f t="shared" si="33"/>
        <v>0</v>
      </c>
      <c r="AH115" s="116">
        <f t="shared" si="34"/>
        <v>0</v>
      </c>
      <c r="AI115" s="116">
        <f t="shared" si="35"/>
        <v>0</v>
      </c>
      <c r="AJ115" s="116">
        <f t="shared" si="36"/>
        <v>0</v>
      </c>
      <c r="AK115" s="116">
        <f t="shared" si="37"/>
        <v>0</v>
      </c>
    </row>
    <row r="116" spans="1:37">
      <c r="A116" s="6"/>
      <c r="B116" s="36"/>
      <c r="C116" s="36"/>
      <c r="D116" s="36"/>
      <c r="E116" s="36">
        <f>_xlfn.IFNA(INDEX('Inputs - Allowed'!$B$8:$AY$158,MATCH($A116,'Inputs - Allowed'!$A$8:$A$158,0),MATCH('TI - Underperformance'!E$6,'Inputs - Allowed'!$B$6:$AY$6,0)),0)</f>
        <v>0</v>
      </c>
      <c r="F116" s="36">
        <f>_xlfn.IFNA(INDEX('Inputs - Allowed'!$B$8:$AY$158,MATCH($A116,'Inputs - Allowed'!$A$8:$A$158,0),MATCH('TI - Underperformance'!F$6,'Inputs - Allowed'!$B$6:$AY$6,0)),0)</f>
        <v>0</v>
      </c>
      <c r="G116" s="36">
        <f>_xlfn.IFNA(INDEX('Inputs - Allowed'!$B$8:$AY$158,MATCH($A116,'Inputs - Allowed'!$A$8:$A$158,0),MATCH('TI - Underperformance'!G$6,'Inputs - Allowed'!$B$6:$AY$6,0)),0)</f>
        <v>0</v>
      </c>
      <c r="H116" s="36">
        <f>_xlfn.IFNA(INDEX('Inputs - Allowed'!$B$8:$AY$158,MATCH($A116,'Inputs - Allowed'!$A$8:$A$158,0),MATCH('TI - Underperformance'!H$6,'Inputs - Allowed'!$B$6:$AY$6,0)),0)</f>
        <v>0</v>
      </c>
      <c r="I116" s="36">
        <f>_xlfn.IFNA(INDEX('Inputs - Allowed'!$B$8:$AY$158,MATCH($A116,'Inputs - Allowed'!$A$8:$A$158,0),MATCH('TI - Underperformance'!I$6,'Inputs - Allowed'!$B$6:$AY$6,0)),0)</f>
        <v>0</v>
      </c>
      <c r="J116" s="36">
        <f>_xlfn.IFNA(INDEX('Inputs - Allowed'!$B$8:$AY$158,MATCH($A116,'Inputs - Allowed'!$A$8:$A$158,0),MATCH('TI - Underperformance'!J$6,'Inputs - Allowed'!$B$6:$AY$6,0)),0)</f>
        <v>0</v>
      </c>
      <c r="K116" s="36">
        <f>_xlfn.IFNA(INDEX('Inputs - Allowed'!$B$8:$AY$158,MATCH($A116,'Inputs - Allowed'!$A$8:$A$158,0),MATCH('TI - Underperformance'!K$6,'Inputs - Allowed'!$B$6:$AY$6,0)),0)</f>
        <v>0</v>
      </c>
      <c r="L116" s="36">
        <f>_xlfn.IFNA(INDEX('Inputs - Allowed'!$B$8:$AY$158,MATCH($A116,'Inputs - Allowed'!$A$8:$A$158,0),MATCH('TI - Underperformance'!L$6,'Inputs - Allowed'!$B$6:$AY$6,0)),0)</f>
        <v>0</v>
      </c>
      <c r="M116" s="76"/>
      <c r="N116" s="76"/>
      <c r="O116" s="116" cm="1">
        <f t="array" ref="O116">IF($K116=0,0,_xlfn.IFS($K116 = "n",_xlfn.IFNA(INDEX('Inputs - Actual'!$B$8:$V$200, MATCH($A116, 'Inputs - Actual'!$A$8:$A$200, 0), MATCH(O$6, 'Inputs - Actual'!$B$6:$V$6, 0)) - INDEX('Inputs - Allowed'!$B$8:$AY$158, MATCH($A116, 'Inputs - Allowed'!$A$8:$A$158, 0), MATCH(O$6, 'Inputs - Allowed'!$B$6:$AY$6, 0)),0),$K116 = "y",_xlfn.IFNA(INDEX('Inputs - Actual'!$B$8:$V$200, MATCH($A116, 'Inputs - Actual'!$A$8:$A$200, 0), MATCH(O$6, 'Inputs - Actual'!$B$6:$V$6, 0)) -INDEX('Inputs - Allowed'!$B$8:$AY$158, MATCH($A116, 'Inputs - Allowed'!$A$8:$A$158, 0), MATCH(N$6, 'Inputs - Allowed'!$B$6:$AY$6, 0)),0)))</f>
        <v>0</v>
      </c>
      <c r="P116" s="116" cm="1">
        <f t="array" ref="P116">IF($K116=0,0,_xlfn.IFS($K116 = "n",_xlfn.IFNA(INDEX('Inputs - Actual'!$B$8:$V$200, MATCH($A116, 'Inputs - Actual'!$A$8:$A$200, 0), MATCH(P$6, 'Inputs - Actual'!$B$6:$V$6, 0)) - INDEX('Inputs - Allowed'!$B$8:$AY$158, MATCH($A116, 'Inputs - Allowed'!$A$8:$A$158, 0), MATCH(P$6, 'Inputs - Allowed'!$B$6:$AY$6, 0)),0),$K116 = "y",_xlfn.IFNA(INDEX('Inputs - Actual'!$B$8:$V$200, MATCH($A116, 'Inputs - Actual'!$A$8:$A$200, 0), MATCH(P$6, 'Inputs - Actual'!$B$6:$V$6, 0)) -INDEX('Inputs - Allowed'!$B$8:$AY$158, MATCH($A116, 'Inputs - Allowed'!$A$8:$A$158, 0), MATCH(O$6, 'Inputs - Allowed'!$B$6:$AY$6, 0)),0)))</f>
        <v>0</v>
      </c>
      <c r="Q116" s="116" cm="1">
        <f t="array" ref="Q116">IF($K116=0,0,_xlfn.IFS($K116 = "n",_xlfn.IFNA(INDEX('Inputs - Actual'!$B$8:$V$200, MATCH($A116, 'Inputs - Actual'!$A$8:$A$200, 0), MATCH(Q$6, 'Inputs - Actual'!$B$6:$V$6, 0)) - INDEX('Inputs - Allowed'!$B$8:$AY$158, MATCH($A116, 'Inputs - Allowed'!$A$8:$A$158, 0), MATCH(Q$6, 'Inputs - Allowed'!$B$6:$AY$6, 0)),0),$K116 = "y",_xlfn.IFNA(INDEX('Inputs - Actual'!$B$8:$V$200, MATCH($A116, 'Inputs - Actual'!$A$8:$A$200, 0), MATCH(Q$6, 'Inputs - Actual'!$B$6:$V$6, 0)) -INDEX('Inputs - Allowed'!$B$8:$AY$158, MATCH($A116, 'Inputs - Allowed'!$A$8:$A$158, 0), MATCH(P$6, 'Inputs - Allowed'!$B$6:$AY$6, 0)),0)))</f>
        <v>0</v>
      </c>
      <c r="R116" s="116" cm="1">
        <f t="array" ref="R116">IF($K116=0,0,_xlfn.IFS($K116 = "n",_xlfn.IFNA(INDEX('Inputs - Actual'!$B$8:$V$200, MATCH($A116, 'Inputs - Actual'!$A$8:$A$200, 0), MATCH(R$6, 'Inputs - Actual'!$B$6:$V$6, 0)) - INDEX('Inputs - Allowed'!$B$8:$AY$158, MATCH($A116, 'Inputs - Allowed'!$A$8:$A$158, 0), MATCH(R$6, 'Inputs - Allowed'!$B$6:$AY$6, 0)),0),$K116 = "y",_xlfn.IFNA(INDEX('Inputs - Actual'!$B$8:$V$200, MATCH($A116, 'Inputs - Actual'!$A$8:$A$200, 0), MATCH(R$6, 'Inputs - Actual'!$B$6:$V$6, 0)) -INDEX('Inputs - Allowed'!$B$8:$AY$158, MATCH($A116, 'Inputs - Allowed'!$A$8:$A$158, 0), MATCH(Q$6, 'Inputs - Allowed'!$B$6:$AY$6, 0)),0)))</f>
        <v>0</v>
      </c>
      <c r="S116" s="116" cm="1">
        <f t="array" ref="S116">IF($K116=0,0,_xlfn.IFS($K116 = "n",_xlfn.IFNA(INDEX('Inputs - Actual'!$B$8:$V$200, MATCH($A116, 'Inputs - Actual'!$A$8:$A$200, 0), MATCH(S$6, 'Inputs - Actual'!$B$6:$V$6, 0)) - INDEX('Inputs - Allowed'!$B$8:$AY$158, MATCH($A116, 'Inputs - Allowed'!$A$8:$A$158, 0), MATCH(S$6, 'Inputs - Allowed'!$B$6:$AY$6, 0)),0),$K116 = "y",_xlfn.IFNA(INDEX('Inputs - Actual'!$B$8:$V$200, MATCH($A116, 'Inputs - Actual'!$A$8:$A$200, 0), MATCH(S$6, 'Inputs - Actual'!$B$6:$V$6, 0)) -INDEX('Inputs - Allowed'!$B$8:$AY$158, MATCH($A116, 'Inputs - Allowed'!$A$8:$A$158, 0), MATCH(R$6, 'Inputs - Allowed'!$B$6:$AY$6, 0)),0)))</f>
        <v>0</v>
      </c>
      <c r="T116" s="116" cm="1">
        <f t="array" ref="T116">IF($K116=0,0,_xlfn.IFS($K116 = "n",_xlfn.IFNA(INDEX('Inputs - Actual'!$B$8:$V$200, MATCH($A116, 'Inputs - Actual'!$A$8:$A$200, 0), MATCH(T$6, 'Inputs - Actual'!$B$6:$V$6, 0)) - INDEX('Inputs - Allowed'!$B$8:$AY$158, MATCH($A116, 'Inputs - Allowed'!$A$8:$A$158, 0), MATCH(T$6, 'Inputs - Allowed'!$B$6:$AY$6, 0)),0),$K116 = "y",_xlfn.IFNA(INDEX('Inputs - Actual'!$B$8:$V$200, MATCH($A116, 'Inputs - Actual'!$A$8:$A$200, 0), MATCH(T$6, 'Inputs - Actual'!$B$6:$V$6, 0)) -INDEX('Inputs - Allowed'!$B$8:$AY$158, MATCH($A116, 'Inputs - Allowed'!$A$8:$A$158, 0), MATCH(S$6, 'Inputs - Allowed'!$B$6:$AY$6, 0)),0)))</f>
        <v>0</v>
      </c>
      <c r="U116" s="116" cm="1">
        <f t="array" ref="U116">IF($K116=0,0,_xlfn.IFS($K116 = "n",_xlfn.IFNA(INDEX('Inputs - Actual'!$B$8:$V$200, MATCH($A116, 'Inputs - Actual'!$A$8:$A$200, 0), MATCH(U$6, 'Inputs - Actual'!$B$6:$V$6, 0)) - INDEX('Inputs - Allowed'!$B$8:$AY$158, MATCH($A116, 'Inputs - Allowed'!$A$8:$A$158, 0), MATCH(U$6, 'Inputs - Allowed'!$B$6:$AY$6, 0)),0),$K116 = "y",_xlfn.IFNA(INDEX('Inputs - Actual'!$B$8:$V$200, MATCH($A116, 'Inputs - Actual'!$A$8:$A$200, 0), MATCH(U$6, 'Inputs - Actual'!$B$6:$V$6, 0)) -INDEX('Inputs - Allowed'!$B$8:$AY$158, MATCH($A116, 'Inputs - Allowed'!$A$8:$A$158, 0), MATCH(T$6, 'Inputs - Allowed'!$B$6:$AY$6, 0)),0)))</f>
        <v>0</v>
      </c>
      <c r="V116" s="116" cm="1">
        <f t="array" ref="V116">IF($K116=0,0,_xlfn.IFS($K116 = "n",_xlfn.IFNA(INDEX('Inputs - Actual'!$B$8:$V$200, MATCH($A116, 'Inputs - Actual'!$A$8:$A$200, 0), MATCH(V$6, 'Inputs - Actual'!$B$6:$V$6, 0)) - INDEX('Inputs - Allowed'!$B$8:$AY$158, MATCH($A116, 'Inputs - Allowed'!$A$8:$A$158, 0), MATCH(V$6, 'Inputs - Allowed'!$B$6:$AY$6, 0)),0),$K116 = "y",_xlfn.IFNA(INDEX('Inputs - Actual'!$B$8:$V$200, MATCH($A116, 'Inputs - Actual'!$A$8:$A$200, 0), MATCH(V$6, 'Inputs - Actual'!$B$6:$V$6, 0)) -INDEX('Inputs - Allowed'!$B$8:$AY$158, MATCH($A116, 'Inputs - Allowed'!$A$8:$A$158, 0), MATCH(U$6, 'Inputs - Allowed'!$B$6:$AY$6, 0)),0)))</f>
        <v>0</v>
      </c>
      <c r="W116" s="116" cm="1">
        <f t="array" ref="W116">IF($K116=0,0,_xlfn.IFS($K116 = "n",_xlfn.IFNA(INDEX('Inputs - Actual'!$B$8:$V$200, MATCH($A116, 'Inputs - Actual'!$A$8:$A$200, 0), MATCH(W$6, 'Inputs - Actual'!$B$6:$V$6, 0)) - INDEX('Inputs - Allowed'!$B$8:$AY$158, MATCH($A116, 'Inputs - Allowed'!$A$8:$A$158, 0), MATCH(W$6, 'Inputs - Allowed'!$B$6:$AY$6, 0)),0),$K116 = "y",_xlfn.IFNA(INDEX('Inputs - Actual'!$B$8:$V$200, MATCH($A116, 'Inputs - Actual'!$A$8:$A$200, 0), MATCH(W$6, 'Inputs - Actual'!$B$6:$V$6, 0)) -INDEX('Inputs - Allowed'!$B$8:$AY$158, MATCH($A116, 'Inputs - Allowed'!$A$8:$A$158, 0), MATCH(V$6, 'Inputs - Allowed'!$B$6:$AY$6, 0)),0)))</f>
        <v>0</v>
      </c>
      <c r="X116" s="116" cm="1">
        <f t="array" ref="X116">IF($K116=0,0,_xlfn.IFS($K116 = "n",_xlfn.IFNA(INDEX('Inputs - Actual'!$B$8:$V$200, MATCH($A116, 'Inputs - Actual'!$A$8:$A$200, 0), MATCH(X$6, 'Inputs - Actual'!$B$6:$V$6, 0)) - INDEX('Inputs - Allowed'!$B$8:$AY$158, MATCH($A116, 'Inputs - Allowed'!$A$8:$A$158, 0), MATCH(X$6, 'Inputs - Allowed'!$B$6:$AY$6, 0)),0),$K116 = "y",_xlfn.IFNA(INDEX('Inputs - Actual'!$B$8:$V$200, MATCH($A116, 'Inputs - Actual'!$A$8:$A$200, 0), MATCH(X$6, 'Inputs - Actual'!$B$6:$V$6, 0)) -INDEX('Inputs - Allowed'!$B$8:$AY$158, MATCH($A116, 'Inputs - Allowed'!$A$8:$A$158, 0), MATCH(W$6, 'Inputs - Allowed'!$B$6:$AY$6, 0)),0)))</f>
        <v>0</v>
      </c>
      <c r="Y116" s="76"/>
      <c r="Z116" s="76"/>
      <c r="AA116" s="116">
        <f t="shared" si="27"/>
        <v>0</v>
      </c>
      <c r="AB116" s="116">
        <f t="shared" si="28"/>
        <v>0</v>
      </c>
      <c r="AC116" s="116">
        <f t="shared" si="29"/>
        <v>0</v>
      </c>
      <c r="AD116" s="116">
        <f t="shared" si="30"/>
        <v>0</v>
      </c>
      <c r="AE116" s="116">
        <f t="shared" si="31"/>
        <v>0</v>
      </c>
      <c r="AF116" s="116">
        <f t="shared" si="32"/>
        <v>0</v>
      </c>
      <c r="AG116" s="116">
        <f t="shared" si="33"/>
        <v>0</v>
      </c>
      <c r="AH116" s="116">
        <f t="shared" si="34"/>
        <v>0</v>
      </c>
      <c r="AI116" s="116">
        <f t="shared" si="35"/>
        <v>0</v>
      </c>
      <c r="AJ116" s="116">
        <f t="shared" si="36"/>
        <v>0</v>
      </c>
      <c r="AK116" s="116">
        <f t="shared" si="37"/>
        <v>0</v>
      </c>
    </row>
    <row r="117" spans="1:37">
      <c r="A117" s="6"/>
      <c r="B117" s="36"/>
      <c r="C117" s="36"/>
      <c r="D117" s="36"/>
      <c r="E117" s="36">
        <f>_xlfn.IFNA(INDEX('Inputs - Allowed'!$B$8:$AY$158,MATCH($A117,'Inputs - Allowed'!$A$8:$A$158,0),MATCH('TI - Underperformance'!E$6,'Inputs - Allowed'!$B$6:$AY$6,0)),0)</f>
        <v>0</v>
      </c>
      <c r="F117" s="36">
        <f>_xlfn.IFNA(INDEX('Inputs - Allowed'!$B$8:$AY$158,MATCH($A117,'Inputs - Allowed'!$A$8:$A$158,0),MATCH('TI - Underperformance'!F$6,'Inputs - Allowed'!$B$6:$AY$6,0)),0)</f>
        <v>0</v>
      </c>
      <c r="G117" s="36">
        <f>_xlfn.IFNA(INDEX('Inputs - Allowed'!$B$8:$AY$158,MATCH($A117,'Inputs - Allowed'!$A$8:$A$158,0),MATCH('TI - Underperformance'!G$6,'Inputs - Allowed'!$B$6:$AY$6,0)),0)</f>
        <v>0</v>
      </c>
      <c r="H117" s="36">
        <f>_xlfn.IFNA(INDEX('Inputs - Allowed'!$B$8:$AY$158,MATCH($A117,'Inputs - Allowed'!$A$8:$A$158,0),MATCH('TI - Underperformance'!H$6,'Inputs - Allowed'!$B$6:$AY$6,0)),0)</f>
        <v>0</v>
      </c>
      <c r="I117" s="36">
        <f>_xlfn.IFNA(INDEX('Inputs - Allowed'!$B$8:$AY$158,MATCH($A117,'Inputs - Allowed'!$A$8:$A$158,0),MATCH('TI - Underperformance'!I$6,'Inputs - Allowed'!$B$6:$AY$6,0)),0)</f>
        <v>0</v>
      </c>
      <c r="J117" s="36">
        <f>_xlfn.IFNA(INDEX('Inputs - Allowed'!$B$8:$AY$158,MATCH($A117,'Inputs - Allowed'!$A$8:$A$158,0),MATCH('TI - Underperformance'!J$6,'Inputs - Allowed'!$B$6:$AY$6,0)),0)</f>
        <v>0</v>
      </c>
      <c r="K117" s="36">
        <f>_xlfn.IFNA(INDEX('Inputs - Allowed'!$B$8:$AY$158,MATCH($A117,'Inputs - Allowed'!$A$8:$A$158,0),MATCH('TI - Underperformance'!K$6,'Inputs - Allowed'!$B$6:$AY$6,0)),0)</f>
        <v>0</v>
      </c>
      <c r="L117" s="36">
        <f>_xlfn.IFNA(INDEX('Inputs - Allowed'!$B$8:$AY$158,MATCH($A117,'Inputs - Allowed'!$A$8:$A$158,0),MATCH('TI - Underperformance'!L$6,'Inputs - Allowed'!$B$6:$AY$6,0)),0)</f>
        <v>0</v>
      </c>
      <c r="M117" s="76"/>
      <c r="N117" s="76"/>
      <c r="O117" s="116" cm="1">
        <f t="array" ref="O117">IF($K117=0,0,_xlfn.IFS($K117 = "n",_xlfn.IFNA(INDEX('Inputs - Actual'!$B$8:$V$200, MATCH($A117, 'Inputs - Actual'!$A$8:$A$200, 0), MATCH(O$6, 'Inputs - Actual'!$B$6:$V$6, 0)) - INDEX('Inputs - Allowed'!$B$8:$AY$158, MATCH($A117, 'Inputs - Allowed'!$A$8:$A$158, 0), MATCH(O$6, 'Inputs - Allowed'!$B$6:$AY$6, 0)),0),$K117 = "y",_xlfn.IFNA(INDEX('Inputs - Actual'!$B$8:$V$200, MATCH($A117, 'Inputs - Actual'!$A$8:$A$200, 0), MATCH(O$6, 'Inputs - Actual'!$B$6:$V$6, 0)) -INDEX('Inputs - Allowed'!$B$8:$AY$158, MATCH($A117, 'Inputs - Allowed'!$A$8:$A$158, 0), MATCH(N$6, 'Inputs - Allowed'!$B$6:$AY$6, 0)),0)))</f>
        <v>0</v>
      </c>
      <c r="P117" s="116" cm="1">
        <f t="array" ref="P117">IF($K117=0,0,_xlfn.IFS($K117 = "n",_xlfn.IFNA(INDEX('Inputs - Actual'!$B$8:$V$200, MATCH($A117, 'Inputs - Actual'!$A$8:$A$200, 0), MATCH(P$6, 'Inputs - Actual'!$B$6:$V$6, 0)) - INDEX('Inputs - Allowed'!$B$8:$AY$158, MATCH($A117, 'Inputs - Allowed'!$A$8:$A$158, 0), MATCH(P$6, 'Inputs - Allowed'!$B$6:$AY$6, 0)),0),$K117 = "y",_xlfn.IFNA(INDEX('Inputs - Actual'!$B$8:$V$200, MATCH($A117, 'Inputs - Actual'!$A$8:$A$200, 0), MATCH(P$6, 'Inputs - Actual'!$B$6:$V$6, 0)) -INDEX('Inputs - Allowed'!$B$8:$AY$158, MATCH($A117, 'Inputs - Allowed'!$A$8:$A$158, 0), MATCH(O$6, 'Inputs - Allowed'!$B$6:$AY$6, 0)),0)))</f>
        <v>0</v>
      </c>
      <c r="Q117" s="116" cm="1">
        <f t="array" ref="Q117">IF($K117=0,0,_xlfn.IFS($K117 = "n",_xlfn.IFNA(INDEX('Inputs - Actual'!$B$8:$V$200, MATCH($A117, 'Inputs - Actual'!$A$8:$A$200, 0), MATCH(Q$6, 'Inputs - Actual'!$B$6:$V$6, 0)) - INDEX('Inputs - Allowed'!$B$8:$AY$158, MATCH($A117, 'Inputs - Allowed'!$A$8:$A$158, 0), MATCH(Q$6, 'Inputs - Allowed'!$B$6:$AY$6, 0)),0),$K117 = "y",_xlfn.IFNA(INDEX('Inputs - Actual'!$B$8:$V$200, MATCH($A117, 'Inputs - Actual'!$A$8:$A$200, 0), MATCH(Q$6, 'Inputs - Actual'!$B$6:$V$6, 0)) -INDEX('Inputs - Allowed'!$B$8:$AY$158, MATCH($A117, 'Inputs - Allowed'!$A$8:$A$158, 0), MATCH(P$6, 'Inputs - Allowed'!$B$6:$AY$6, 0)),0)))</f>
        <v>0</v>
      </c>
      <c r="R117" s="116" cm="1">
        <f t="array" ref="R117">IF($K117=0,0,_xlfn.IFS($K117 = "n",_xlfn.IFNA(INDEX('Inputs - Actual'!$B$8:$V$200, MATCH($A117, 'Inputs - Actual'!$A$8:$A$200, 0), MATCH(R$6, 'Inputs - Actual'!$B$6:$V$6, 0)) - INDEX('Inputs - Allowed'!$B$8:$AY$158, MATCH($A117, 'Inputs - Allowed'!$A$8:$A$158, 0), MATCH(R$6, 'Inputs - Allowed'!$B$6:$AY$6, 0)),0),$K117 = "y",_xlfn.IFNA(INDEX('Inputs - Actual'!$B$8:$V$200, MATCH($A117, 'Inputs - Actual'!$A$8:$A$200, 0), MATCH(R$6, 'Inputs - Actual'!$B$6:$V$6, 0)) -INDEX('Inputs - Allowed'!$B$8:$AY$158, MATCH($A117, 'Inputs - Allowed'!$A$8:$A$158, 0), MATCH(Q$6, 'Inputs - Allowed'!$B$6:$AY$6, 0)),0)))</f>
        <v>0</v>
      </c>
      <c r="S117" s="116" cm="1">
        <f t="array" ref="S117">IF($K117=0,0,_xlfn.IFS($K117 = "n",_xlfn.IFNA(INDEX('Inputs - Actual'!$B$8:$V$200, MATCH($A117, 'Inputs - Actual'!$A$8:$A$200, 0), MATCH(S$6, 'Inputs - Actual'!$B$6:$V$6, 0)) - INDEX('Inputs - Allowed'!$B$8:$AY$158, MATCH($A117, 'Inputs - Allowed'!$A$8:$A$158, 0), MATCH(S$6, 'Inputs - Allowed'!$B$6:$AY$6, 0)),0),$K117 = "y",_xlfn.IFNA(INDEX('Inputs - Actual'!$B$8:$V$200, MATCH($A117, 'Inputs - Actual'!$A$8:$A$200, 0), MATCH(S$6, 'Inputs - Actual'!$B$6:$V$6, 0)) -INDEX('Inputs - Allowed'!$B$8:$AY$158, MATCH($A117, 'Inputs - Allowed'!$A$8:$A$158, 0), MATCH(R$6, 'Inputs - Allowed'!$B$6:$AY$6, 0)),0)))</f>
        <v>0</v>
      </c>
      <c r="T117" s="116" cm="1">
        <f t="array" ref="T117">IF($K117=0,0,_xlfn.IFS($K117 = "n",_xlfn.IFNA(INDEX('Inputs - Actual'!$B$8:$V$200, MATCH($A117, 'Inputs - Actual'!$A$8:$A$200, 0), MATCH(T$6, 'Inputs - Actual'!$B$6:$V$6, 0)) - INDEX('Inputs - Allowed'!$B$8:$AY$158, MATCH($A117, 'Inputs - Allowed'!$A$8:$A$158, 0), MATCH(T$6, 'Inputs - Allowed'!$B$6:$AY$6, 0)),0),$K117 = "y",_xlfn.IFNA(INDEX('Inputs - Actual'!$B$8:$V$200, MATCH($A117, 'Inputs - Actual'!$A$8:$A$200, 0), MATCH(T$6, 'Inputs - Actual'!$B$6:$V$6, 0)) -INDEX('Inputs - Allowed'!$B$8:$AY$158, MATCH($A117, 'Inputs - Allowed'!$A$8:$A$158, 0), MATCH(S$6, 'Inputs - Allowed'!$B$6:$AY$6, 0)),0)))</f>
        <v>0</v>
      </c>
      <c r="U117" s="116" cm="1">
        <f t="array" ref="U117">IF($K117=0,0,_xlfn.IFS($K117 = "n",_xlfn.IFNA(INDEX('Inputs - Actual'!$B$8:$V$200, MATCH($A117, 'Inputs - Actual'!$A$8:$A$200, 0), MATCH(U$6, 'Inputs - Actual'!$B$6:$V$6, 0)) - INDEX('Inputs - Allowed'!$B$8:$AY$158, MATCH($A117, 'Inputs - Allowed'!$A$8:$A$158, 0), MATCH(U$6, 'Inputs - Allowed'!$B$6:$AY$6, 0)),0),$K117 = "y",_xlfn.IFNA(INDEX('Inputs - Actual'!$B$8:$V$200, MATCH($A117, 'Inputs - Actual'!$A$8:$A$200, 0), MATCH(U$6, 'Inputs - Actual'!$B$6:$V$6, 0)) -INDEX('Inputs - Allowed'!$B$8:$AY$158, MATCH($A117, 'Inputs - Allowed'!$A$8:$A$158, 0), MATCH(T$6, 'Inputs - Allowed'!$B$6:$AY$6, 0)),0)))</f>
        <v>0</v>
      </c>
      <c r="V117" s="116" cm="1">
        <f t="array" ref="V117">IF($K117=0,0,_xlfn.IFS($K117 = "n",_xlfn.IFNA(INDEX('Inputs - Actual'!$B$8:$V$200, MATCH($A117, 'Inputs - Actual'!$A$8:$A$200, 0), MATCH(V$6, 'Inputs - Actual'!$B$6:$V$6, 0)) - INDEX('Inputs - Allowed'!$B$8:$AY$158, MATCH($A117, 'Inputs - Allowed'!$A$8:$A$158, 0), MATCH(V$6, 'Inputs - Allowed'!$B$6:$AY$6, 0)),0),$K117 = "y",_xlfn.IFNA(INDEX('Inputs - Actual'!$B$8:$V$200, MATCH($A117, 'Inputs - Actual'!$A$8:$A$200, 0), MATCH(V$6, 'Inputs - Actual'!$B$6:$V$6, 0)) -INDEX('Inputs - Allowed'!$B$8:$AY$158, MATCH($A117, 'Inputs - Allowed'!$A$8:$A$158, 0), MATCH(U$6, 'Inputs - Allowed'!$B$6:$AY$6, 0)),0)))</f>
        <v>0</v>
      </c>
      <c r="W117" s="116" cm="1">
        <f t="array" ref="W117">IF($K117=0,0,_xlfn.IFS($K117 = "n",_xlfn.IFNA(INDEX('Inputs - Actual'!$B$8:$V$200, MATCH($A117, 'Inputs - Actual'!$A$8:$A$200, 0), MATCH(W$6, 'Inputs - Actual'!$B$6:$V$6, 0)) - INDEX('Inputs - Allowed'!$B$8:$AY$158, MATCH($A117, 'Inputs - Allowed'!$A$8:$A$158, 0), MATCH(W$6, 'Inputs - Allowed'!$B$6:$AY$6, 0)),0),$K117 = "y",_xlfn.IFNA(INDEX('Inputs - Actual'!$B$8:$V$200, MATCH($A117, 'Inputs - Actual'!$A$8:$A$200, 0), MATCH(W$6, 'Inputs - Actual'!$B$6:$V$6, 0)) -INDEX('Inputs - Allowed'!$B$8:$AY$158, MATCH($A117, 'Inputs - Allowed'!$A$8:$A$158, 0), MATCH(V$6, 'Inputs - Allowed'!$B$6:$AY$6, 0)),0)))</f>
        <v>0</v>
      </c>
      <c r="X117" s="116" cm="1">
        <f t="array" ref="X117">IF($K117=0,0,_xlfn.IFS($K117 = "n",_xlfn.IFNA(INDEX('Inputs - Actual'!$B$8:$V$200, MATCH($A117, 'Inputs - Actual'!$A$8:$A$200, 0), MATCH(X$6, 'Inputs - Actual'!$B$6:$V$6, 0)) - INDEX('Inputs - Allowed'!$B$8:$AY$158, MATCH($A117, 'Inputs - Allowed'!$A$8:$A$158, 0), MATCH(X$6, 'Inputs - Allowed'!$B$6:$AY$6, 0)),0),$K117 = "y",_xlfn.IFNA(INDEX('Inputs - Actual'!$B$8:$V$200, MATCH($A117, 'Inputs - Actual'!$A$8:$A$200, 0), MATCH(X$6, 'Inputs - Actual'!$B$6:$V$6, 0)) -INDEX('Inputs - Allowed'!$B$8:$AY$158, MATCH($A117, 'Inputs - Allowed'!$A$8:$A$158, 0), MATCH(W$6, 'Inputs - Allowed'!$B$6:$AY$6, 0)),0)))</f>
        <v>0</v>
      </c>
      <c r="Y117" s="76"/>
      <c r="Z117" s="76"/>
      <c r="AA117" s="116">
        <f t="shared" si="27"/>
        <v>0</v>
      </c>
      <c r="AB117" s="116">
        <f t="shared" si="28"/>
        <v>0</v>
      </c>
      <c r="AC117" s="116">
        <f t="shared" si="29"/>
        <v>0</v>
      </c>
      <c r="AD117" s="116">
        <f t="shared" si="30"/>
        <v>0</v>
      </c>
      <c r="AE117" s="116">
        <f t="shared" si="31"/>
        <v>0</v>
      </c>
      <c r="AF117" s="116">
        <f t="shared" si="32"/>
        <v>0</v>
      </c>
      <c r="AG117" s="116">
        <f t="shared" si="33"/>
        <v>0</v>
      </c>
      <c r="AH117" s="116">
        <f t="shared" si="34"/>
        <v>0</v>
      </c>
      <c r="AI117" s="116">
        <f t="shared" si="35"/>
        <v>0</v>
      </c>
      <c r="AJ117" s="116">
        <f t="shared" si="36"/>
        <v>0</v>
      </c>
      <c r="AK117" s="116">
        <f t="shared" si="37"/>
        <v>0</v>
      </c>
    </row>
    <row r="118" spans="1:37">
      <c r="A118" s="6"/>
      <c r="B118" s="36"/>
      <c r="C118" s="36"/>
      <c r="D118" s="36"/>
      <c r="E118" s="36">
        <f>_xlfn.IFNA(INDEX('Inputs - Allowed'!$B$8:$AY$158,MATCH($A118,'Inputs - Allowed'!$A$8:$A$158,0),MATCH('TI - Underperformance'!E$6,'Inputs - Allowed'!$B$6:$AY$6,0)),0)</f>
        <v>0</v>
      </c>
      <c r="F118" s="36">
        <f>_xlfn.IFNA(INDEX('Inputs - Allowed'!$B$8:$AY$158,MATCH($A118,'Inputs - Allowed'!$A$8:$A$158,0),MATCH('TI - Underperformance'!F$6,'Inputs - Allowed'!$B$6:$AY$6,0)),0)</f>
        <v>0</v>
      </c>
      <c r="G118" s="36">
        <f>_xlfn.IFNA(INDEX('Inputs - Allowed'!$B$8:$AY$158,MATCH($A118,'Inputs - Allowed'!$A$8:$A$158,0),MATCH('TI - Underperformance'!G$6,'Inputs - Allowed'!$B$6:$AY$6,0)),0)</f>
        <v>0</v>
      </c>
      <c r="H118" s="36">
        <f>_xlfn.IFNA(INDEX('Inputs - Allowed'!$B$8:$AY$158,MATCH($A118,'Inputs - Allowed'!$A$8:$A$158,0),MATCH('TI - Underperformance'!H$6,'Inputs - Allowed'!$B$6:$AY$6,0)),0)</f>
        <v>0</v>
      </c>
      <c r="I118" s="36">
        <f>_xlfn.IFNA(INDEX('Inputs - Allowed'!$B$8:$AY$158,MATCH($A118,'Inputs - Allowed'!$A$8:$A$158,0),MATCH('TI - Underperformance'!I$6,'Inputs - Allowed'!$B$6:$AY$6,0)),0)</f>
        <v>0</v>
      </c>
      <c r="J118" s="36">
        <f>_xlfn.IFNA(INDEX('Inputs - Allowed'!$B$8:$AY$158,MATCH($A118,'Inputs - Allowed'!$A$8:$A$158,0),MATCH('TI - Underperformance'!J$6,'Inputs - Allowed'!$B$6:$AY$6,0)),0)</f>
        <v>0</v>
      </c>
      <c r="K118" s="36">
        <f>_xlfn.IFNA(INDEX('Inputs - Allowed'!$B$8:$AY$158,MATCH($A118,'Inputs - Allowed'!$A$8:$A$158,0),MATCH('TI - Underperformance'!K$6,'Inputs - Allowed'!$B$6:$AY$6,0)),0)</f>
        <v>0</v>
      </c>
      <c r="L118" s="36">
        <f>_xlfn.IFNA(INDEX('Inputs - Allowed'!$B$8:$AY$158,MATCH($A118,'Inputs - Allowed'!$A$8:$A$158,0),MATCH('TI - Underperformance'!L$6,'Inputs - Allowed'!$B$6:$AY$6,0)),0)</f>
        <v>0</v>
      </c>
      <c r="M118" s="76"/>
      <c r="N118" s="76"/>
      <c r="O118" s="116" cm="1">
        <f t="array" ref="O118">IF($K118=0,0,_xlfn.IFS($K118 = "n",_xlfn.IFNA(INDEX('Inputs - Actual'!$B$8:$V$200, MATCH($A118, 'Inputs - Actual'!$A$8:$A$200, 0), MATCH(O$6, 'Inputs - Actual'!$B$6:$V$6, 0)) - INDEX('Inputs - Allowed'!$B$8:$AY$158, MATCH($A118, 'Inputs - Allowed'!$A$8:$A$158, 0), MATCH(O$6, 'Inputs - Allowed'!$B$6:$AY$6, 0)),0),$K118 = "y",_xlfn.IFNA(INDEX('Inputs - Actual'!$B$8:$V$200, MATCH($A118, 'Inputs - Actual'!$A$8:$A$200, 0), MATCH(O$6, 'Inputs - Actual'!$B$6:$V$6, 0)) -INDEX('Inputs - Allowed'!$B$8:$AY$158, MATCH($A118, 'Inputs - Allowed'!$A$8:$A$158, 0), MATCH(N$6, 'Inputs - Allowed'!$B$6:$AY$6, 0)),0)))</f>
        <v>0</v>
      </c>
      <c r="P118" s="116" cm="1">
        <f t="array" ref="P118">IF($K118=0,0,_xlfn.IFS($K118 = "n",_xlfn.IFNA(INDEX('Inputs - Actual'!$B$8:$V$200, MATCH($A118, 'Inputs - Actual'!$A$8:$A$200, 0), MATCH(P$6, 'Inputs - Actual'!$B$6:$V$6, 0)) - INDEX('Inputs - Allowed'!$B$8:$AY$158, MATCH($A118, 'Inputs - Allowed'!$A$8:$A$158, 0), MATCH(P$6, 'Inputs - Allowed'!$B$6:$AY$6, 0)),0),$K118 = "y",_xlfn.IFNA(INDEX('Inputs - Actual'!$B$8:$V$200, MATCH($A118, 'Inputs - Actual'!$A$8:$A$200, 0), MATCH(P$6, 'Inputs - Actual'!$B$6:$V$6, 0)) -INDEX('Inputs - Allowed'!$B$8:$AY$158, MATCH($A118, 'Inputs - Allowed'!$A$8:$A$158, 0), MATCH(O$6, 'Inputs - Allowed'!$B$6:$AY$6, 0)),0)))</f>
        <v>0</v>
      </c>
      <c r="Q118" s="116" cm="1">
        <f t="array" ref="Q118">IF($K118=0,0,_xlfn.IFS($K118 = "n",_xlfn.IFNA(INDEX('Inputs - Actual'!$B$8:$V$200, MATCH($A118, 'Inputs - Actual'!$A$8:$A$200, 0), MATCH(Q$6, 'Inputs - Actual'!$B$6:$V$6, 0)) - INDEX('Inputs - Allowed'!$B$8:$AY$158, MATCH($A118, 'Inputs - Allowed'!$A$8:$A$158, 0), MATCH(Q$6, 'Inputs - Allowed'!$B$6:$AY$6, 0)),0),$K118 = "y",_xlfn.IFNA(INDEX('Inputs - Actual'!$B$8:$V$200, MATCH($A118, 'Inputs - Actual'!$A$8:$A$200, 0), MATCH(Q$6, 'Inputs - Actual'!$B$6:$V$6, 0)) -INDEX('Inputs - Allowed'!$B$8:$AY$158, MATCH($A118, 'Inputs - Allowed'!$A$8:$A$158, 0), MATCH(P$6, 'Inputs - Allowed'!$B$6:$AY$6, 0)),0)))</f>
        <v>0</v>
      </c>
      <c r="R118" s="116" cm="1">
        <f t="array" ref="R118">IF($K118=0,0,_xlfn.IFS($K118 = "n",_xlfn.IFNA(INDEX('Inputs - Actual'!$B$8:$V$200, MATCH($A118, 'Inputs - Actual'!$A$8:$A$200, 0), MATCH(R$6, 'Inputs - Actual'!$B$6:$V$6, 0)) - INDEX('Inputs - Allowed'!$B$8:$AY$158, MATCH($A118, 'Inputs - Allowed'!$A$8:$A$158, 0), MATCH(R$6, 'Inputs - Allowed'!$B$6:$AY$6, 0)),0),$K118 = "y",_xlfn.IFNA(INDEX('Inputs - Actual'!$B$8:$V$200, MATCH($A118, 'Inputs - Actual'!$A$8:$A$200, 0), MATCH(R$6, 'Inputs - Actual'!$B$6:$V$6, 0)) -INDEX('Inputs - Allowed'!$B$8:$AY$158, MATCH($A118, 'Inputs - Allowed'!$A$8:$A$158, 0), MATCH(Q$6, 'Inputs - Allowed'!$B$6:$AY$6, 0)),0)))</f>
        <v>0</v>
      </c>
      <c r="S118" s="116" cm="1">
        <f t="array" ref="S118">IF($K118=0,0,_xlfn.IFS($K118 = "n",_xlfn.IFNA(INDEX('Inputs - Actual'!$B$8:$V$200, MATCH($A118, 'Inputs - Actual'!$A$8:$A$200, 0), MATCH(S$6, 'Inputs - Actual'!$B$6:$V$6, 0)) - INDEX('Inputs - Allowed'!$B$8:$AY$158, MATCH($A118, 'Inputs - Allowed'!$A$8:$A$158, 0), MATCH(S$6, 'Inputs - Allowed'!$B$6:$AY$6, 0)),0),$K118 = "y",_xlfn.IFNA(INDEX('Inputs - Actual'!$B$8:$V$200, MATCH($A118, 'Inputs - Actual'!$A$8:$A$200, 0), MATCH(S$6, 'Inputs - Actual'!$B$6:$V$6, 0)) -INDEX('Inputs - Allowed'!$B$8:$AY$158, MATCH($A118, 'Inputs - Allowed'!$A$8:$A$158, 0), MATCH(R$6, 'Inputs - Allowed'!$B$6:$AY$6, 0)),0)))</f>
        <v>0</v>
      </c>
      <c r="T118" s="116" cm="1">
        <f t="array" ref="T118">IF($K118=0,0,_xlfn.IFS($K118 = "n",_xlfn.IFNA(INDEX('Inputs - Actual'!$B$8:$V$200, MATCH($A118, 'Inputs - Actual'!$A$8:$A$200, 0), MATCH(T$6, 'Inputs - Actual'!$B$6:$V$6, 0)) - INDEX('Inputs - Allowed'!$B$8:$AY$158, MATCH($A118, 'Inputs - Allowed'!$A$8:$A$158, 0), MATCH(T$6, 'Inputs - Allowed'!$B$6:$AY$6, 0)),0),$K118 = "y",_xlfn.IFNA(INDEX('Inputs - Actual'!$B$8:$V$200, MATCH($A118, 'Inputs - Actual'!$A$8:$A$200, 0), MATCH(T$6, 'Inputs - Actual'!$B$6:$V$6, 0)) -INDEX('Inputs - Allowed'!$B$8:$AY$158, MATCH($A118, 'Inputs - Allowed'!$A$8:$A$158, 0), MATCH(S$6, 'Inputs - Allowed'!$B$6:$AY$6, 0)),0)))</f>
        <v>0</v>
      </c>
      <c r="U118" s="116" cm="1">
        <f t="array" ref="U118">IF($K118=0,0,_xlfn.IFS($K118 = "n",_xlfn.IFNA(INDEX('Inputs - Actual'!$B$8:$V$200, MATCH($A118, 'Inputs - Actual'!$A$8:$A$200, 0), MATCH(U$6, 'Inputs - Actual'!$B$6:$V$6, 0)) - INDEX('Inputs - Allowed'!$B$8:$AY$158, MATCH($A118, 'Inputs - Allowed'!$A$8:$A$158, 0), MATCH(U$6, 'Inputs - Allowed'!$B$6:$AY$6, 0)),0),$K118 = "y",_xlfn.IFNA(INDEX('Inputs - Actual'!$B$8:$V$200, MATCH($A118, 'Inputs - Actual'!$A$8:$A$200, 0), MATCH(U$6, 'Inputs - Actual'!$B$6:$V$6, 0)) -INDEX('Inputs - Allowed'!$B$8:$AY$158, MATCH($A118, 'Inputs - Allowed'!$A$8:$A$158, 0), MATCH(T$6, 'Inputs - Allowed'!$B$6:$AY$6, 0)),0)))</f>
        <v>0</v>
      </c>
      <c r="V118" s="116" cm="1">
        <f t="array" ref="V118">IF($K118=0,0,_xlfn.IFS($K118 = "n",_xlfn.IFNA(INDEX('Inputs - Actual'!$B$8:$V$200, MATCH($A118, 'Inputs - Actual'!$A$8:$A$200, 0), MATCH(V$6, 'Inputs - Actual'!$B$6:$V$6, 0)) - INDEX('Inputs - Allowed'!$B$8:$AY$158, MATCH($A118, 'Inputs - Allowed'!$A$8:$A$158, 0), MATCH(V$6, 'Inputs - Allowed'!$B$6:$AY$6, 0)),0),$K118 = "y",_xlfn.IFNA(INDEX('Inputs - Actual'!$B$8:$V$200, MATCH($A118, 'Inputs - Actual'!$A$8:$A$200, 0), MATCH(V$6, 'Inputs - Actual'!$B$6:$V$6, 0)) -INDEX('Inputs - Allowed'!$B$8:$AY$158, MATCH($A118, 'Inputs - Allowed'!$A$8:$A$158, 0), MATCH(U$6, 'Inputs - Allowed'!$B$6:$AY$6, 0)),0)))</f>
        <v>0</v>
      </c>
      <c r="W118" s="116" cm="1">
        <f t="array" ref="W118">IF($K118=0,0,_xlfn.IFS($K118 = "n",_xlfn.IFNA(INDEX('Inputs - Actual'!$B$8:$V$200, MATCH($A118, 'Inputs - Actual'!$A$8:$A$200, 0), MATCH(W$6, 'Inputs - Actual'!$B$6:$V$6, 0)) - INDEX('Inputs - Allowed'!$B$8:$AY$158, MATCH($A118, 'Inputs - Allowed'!$A$8:$A$158, 0), MATCH(W$6, 'Inputs - Allowed'!$B$6:$AY$6, 0)),0),$K118 = "y",_xlfn.IFNA(INDEX('Inputs - Actual'!$B$8:$V$200, MATCH($A118, 'Inputs - Actual'!$A$8:$A$200, 0), MATCH(W$6, 'Inputs - Actual'!$B$6:$V$6, 0)) -INDEX('Inputs - Allowed'!$B$8:$AY$158, MATCH($A118, 'Inputs - Allowed'!$A$8:$A$158, 0), MATCH(V$6, 'Inputs - Allowed'!$B$6:$AY$6, 0)),0)))</f>
        <v>0</v>
      </c>
      <c r="X118" s="116" cm="1">
        <f t="array" ref="X118">IF($K118=0,0,_xlfn.IFS($K118 = "n",_xlfn.IFNA(INDEX('Inputs - Actual'!$B$8:$V$200, MATCH($A118, 'Inputs - Actual'!$A$8:$A$200, 0), MATCH(X$6, 'Inputs - Actual'!$B$6:$V$6, 0)) - INDEX('Inputs - Allowed'!$B$8:$AY$158, MATCH($A118, 'Inputs - Allowed'!$A$8:$A$158, 0), MATCH(X$6, 'Inputs - Allowed'!$B$6:$AY$6, 0)),0),$K118 = "y",_xlfn.IFNA(INDEX('Inputs - Actual'!$B$8:$V$200, MATCH($A118, 'Inputs - Actual'!$A$8:$A$200, 0), MATCH(X$6, 'Inputs - Actual'!$B$6:$V$6, 0)) -INDEX('Inputs - Allowed'!$B$8:$AY$158, MATCH($A118, 'Inputs - Allowed'!$A$8:$A$158, 0), MATCH(W$6, 'Inputs - Allowed'!$B$6:$AY$6, 0)),0)))</f>
        <v>0</v>
      </c>
      <c r="Y118" s="76"/>
      <c r="Z118" s="76"/>
      <c r="AA118" s="116">
        <f t="shared" si="27"/>
        <v>0</v>
      </c>
      <c r="AB118" s="116">
        <f t="shared" si="28"/>
        <v>0</v>
      </c>
      <c r="AC118" s="116">
        <f t="shared" si="29"/>
        <v>0</v>
      </c>
      <c r="AD118" s="116">
        <f t="shared" si="30"/>
        <v>0</v>
      </c>
      <c r="AE118" s="116">
        <f t="shared" si="31"/>
        <v>0</v>
      </c>
      <c r="AF118" s="116">
        <f t="shared" si="32"/>
        <v>0</v>
      </c>
      <c r="AG118" s="116">
        <f t="shared" si="33"/>
        <v>0</v>
      </c>
      <c r="AH118" s="116">
        <f t="shared" si="34"/>
        <v>0</v>
      </c>
      <c r="AI118" s="116">
        <f t="shared" si="35"/>
        <v>0</v>
      </c>
      <c r="AJ118" s="116">
        <f t="shared" si="36"/>
        <v>0</v>
      </c>
      <c r="AK118" s="116">
        <f t="shared" si="37"/>
        <v>0</v>
      </c>
    </row>
    <row r="119" spans="1:37">
      <c r="A119" s="6"/>
      <c r="B119" s="36"/>
      <c r="C119" s="36"/>
      <c r="D119" s="36"/>
      <c r="E119" s="36">
        <f>_xlfn.IFNA(INDEX('Inputs - Allowed'!$B$8:$AY$158,MATCH($A119,'Inputs - Allowed'!$A$8:$A$158,0),MATCH('TI - Underperformance'!E$6,'Inputs - Allowed'!$B$6:$AY$6,0)),0)</f>
        <v>0</v>
      </c>
      <c r="F119" s="36">
        <f>_xlfn.IFNA(INDEX('Inputs - Allowed'!$B$8:$AY$158,MATCH($A119,'Inputs - Allowed'!$A$8:$A$158,0),MATCH('TI - Underperformance'!F$6,'Inputs - Allowed'!$B$6:$AY$6,0)),0)</f>
        <v>0</v>
      </c>
      <c r="G119" s="36">
        <f>_xlfn.IFNA(INDEX('Inputs - Allowed'!$B$8:$AY$158,MATCH($A119,'Inputs - Allowed'!$A$8:$A$158,0),MATCH('TI - Underperformance'!G$6,'Inputs - Allowed'!$B$6:$AY$6,0)),0)</f>
        <v>0</v>
      </c>
      <c r="H119" s="36">
        <f>_xlfn.IFNA(INDEX('Inputs - Allowed'!$B$8:$AY$158,MATCH($A119,'Inputs - Allowed'!$A$8:$A$158,0),MATCH('TI - Underperformance'!H$6,'Inputs - Allowed'!$B$6:$AY$6,0)),0)</f>
        <v>0</v>
      </c>
      <c r="I119" s="36">
        <f>_xlfn.IFNA(INDEX('Inputs - Allowed'!$B$8:$AY$158,MATCH($A119,'Inputs - Allowed'!$A$8:$A$158,0),MATCH('TI - Underperformance'!I$6,'Inputs - Allowed'!$B$6:$AY$6,0)),0)</f>
        <v>0</v>
      </c>
      <c r="J119" s="36">
        <f>_xlfn.IFNA(INDEX('Inputs - Allowed'!$B$8:$AY$158,MATCH($A119,'Inputs - Allowed'!$A$8:$A$158,0),MATCH('TI - Underperformance'!J$6,'Inputs - Allowed'!$B$6:$AY$6,0)),0)</f>
        <v>0</v>
      </c>
      <c r="K119" s="36">
        <f>_xlfn.IFNA(INDEX('Inputs - Allowed'!$B$8:$AY$158,MATCH($A119,'Inputs - Allowed'!$A$8:$A$158,0),MATCH('TI - Underperformance'!K$6,'Inputs - Allowed'!$B$6:$AY$6,0)),0)</f>
        <v>0</v>
      </c>
      <c r="L119" s="36">
        <f>_xlfn.IFNA(INDEX('Inputs - Allowed'!$B$8:$AY$158,MATCH($A119,'Inputs - Allowed'!$A$8:$A$158,0),MATCH('TI - Underperformance'!L$6,'Inputs - Allowed'!$B$6:$AY$6,0)),0)</f>
        <v>0</v>
      </c>
      <c r="M119" s="76"/>
      <c r="N119" s="76"/>
      <c r="O119" s="116" cm="1">
        <f t="array" ref="O119">IF($K119=0,0,_xlfn.IFS($K119 = "n",_xlfn.IFNA(INDEX('Inputs - Actual'!$B$8:$V$200, MATCH($A119, 'Inputs - Actual'!$A$8:$A$200, 0), MATCH(O$6, 'Inputs - Actual'!$B$6:$V$6, 0)) - INDEX('Inputs - Allowed'!$B$8:$AY$158, MATCH($A119, 'Inputs - Allowed'!$A$8:$A$158, 0), MATCH(O$6, 'Inputs - Allowed'!$B$6:$AY$6, 0)),0),$K119 = "y",_xlfn.IFNA(INDEX('Inputs - Actual'!$B$8:$V$200, MATCH($A119, 'Inputs - Actual'!$A$8:$A$200, 0), MATCH(O$6, 'Inputs - Actual'!$B$6:$V$6, 0)) -INDEX('Inputs - Allowed'!$B$8:$AY$158, MATCH($A119, 'Inputs - Allowed'!$A$8:$A$158, 0), MATCH(N$6, 'Inputs - Allowed'!$B$6:$AY$6, 0)),0)))</f>
        <v>0</v>
      </c>
      <c r="P119" s="116" cm="1">
        <f t="array" ref="P119">IF($K119=0,0,_xlfn.IFS($K119 = "n",_xlfn.IFNA(INDEX('Inputs - Actual'!$B$8:$V$200, MATCH($A119, 'Inputs - Actual'!$A$8:$A$200, 0), MATCH(P$6, 'Inputs - Actual'!$B$6:$V$6, 0)) - INDEX('Inputs - Allowed'!$B$8:$AY$158, MATCH($A119, 'Inputs - Allowed'!$A$8:$A$158, 0), MATCH(P$6, 'Inputs - Allowed'!$B$6:$AY$6, 0)),0),$K119 = "y",_xlfn.IFNA(INDEX('Inputs - Actual'!$B$8:$V$200, MATCH($A119, 'Inputs - Actual'!$A$8:$A$200, 0), MATCH(P$6, 'Inputs - Actual'!$B$6:$V$6, 0)) -INDEX('Inputs - Allowed'!$B$8:$AY$158, MATCH($A119, 'Inputs - Allowed'!$A$8:$A$158, 0), MATCH(O$6, 'Inputs - Allowed'!$B$6:$AY$6, 0)),0)))</f>
        <v>0</v>
      </c>
      <c r="Q119" s="116" cm="1">
        <f t="array" ref="Q119">IF($K119=0,0,_xlfn.IFS($K119 = "n",_xlfn.IFNA(INDEX('Inputs - Actual'!$B$8:$V$200, MATCH($A119, 'Inputs - Actual'!$A$8:$A$200, 0), MATCH(Q$6, 'Inputs - Actual'!$B$6:$V$6, 0)) - INDEX('Inputs - Allowed'!$B$8:$AY$158, MATCH($A119, 'Inputs - Allowed'!$A$8:$A$158, 0), MATCH(Q$6, 'Inputs - Allowed'!$B$6:$AY$6, 0)),0),$K119 = "y",_xlfn.IFNA(INDEX('Inputs - Actual'!$B$8:$V$200, MATCH($A119, 'Inputs - Actual'!$A$8:$A$200, 0), MATCH(Q$6, 'Inputs - Actual'!$B$6:$V$6, 0)) -INDEX('Inputs - Allowed'!$B$8:$AY$158, MATCH($A119, 'Inputs - Allowed'!$A$8:$A$158, 0), MATCH(P$6, 'Inputs - Allowed'!$B$6:$AY$6, 0)),0)))</f>
        <v>0</v>
      </c>
      <c r="R119" s="116" cm="1">
        <f t="array" ref="R119">IF($K119=0,0,_xlfn.IFS($K119 = "n",_xlfn.IFNA(INDEX('Inputs - Actual'!$B$8:$V$200, MATCH($A119, 'Inputs - Actual'!$A$8:$A$200, 0), MATCH(R$6, 'Inputs - Actual'!$B$6:$V$6, 0)) - INDEX('Inputs - Allowed'!$B$8:$AY$158, MATCH($A119, 'Inputs - Allowed'!$A$8:$A$158, 0), MATCH(R$6, 'Inputs - Allowed'!$B$6:$AY$6, 0)),0),$K119 = "y",_xlfn.IFNA(INDEX('Inputs - Actual'!$B$8:$V$200, MATCH($A119, 'Inputs - Actual'!$A$8:$A$200, 0), MATCH(R$6, 'Inputs - Actual'!$B$6:$V$6, 0)) -INDEX('Inputs - Allowed'!$B$8:$AY$158, MATCH($A119, 'Inputs - Allowed'!$A$8:$A$158, 0), MATCH(Q$6, 'Inputs - Allowed'!$B$6:$AY$6, 0)),0)))</f>
        <v>0</v>
      </c>
      <c r="S119" s="116" cm="1">
        <f t="array" ref="S119">IF($K119=0,0,_xlfn.IFS($K119 = "n",_xlfn.IFNA(INDEX('Inputs - Actual'!$B$8:$V$200, MATCH($A119, 'Inputs - Actual'!$A$8:$A$200, 0), MATCH(S$6, 'Inputs - Actual'!$B$6:$V$6, 0)) - INDEX('Inputs - Allowed'!$B$8:$AY$158, MATCH($A119, 'Inputs - Allowed'!$A$8:$A$158, 0), MATCH(S$6, 'Inputs - Allowed'!$B$6:$AY$6, 0)),0),$K119 = "y",_xlfn.IFNA(INDEX('Inputs - Actual'!$B$8:$V$200, MATCH($A119, 'Inputs - Actual'!$A$8:$A$200, 0), MATCH(S$6, 'Inputs - Actual'!$B$6:$V$6, 0)) -INDEX('Inputs - Allowed'!$B$8:$AY$158, MATCH($A119, 'Inputs - Allowed'!$A$8:$A$158, 0), MATCH(R$6, 'Inputs - Allowed'!$B$6:$AY$6, 0)),0)))</f>
        <v>0</v>
      </c>
      <c r="T119" s="116" cm="1">
        <f t="array" ref="T119">IF($K119=0,0,_xlfn.IFS($K119 = "n",_xlfn.IFNA(INDEX('Inputs - Actual'!$B$8:$V$200, MATCH($A119, 'Inputs - Actual'!$A$8:$A$200, 0), MATCH(T$6, 'Inputs - Actual'!$B$6:$V$6, 0)) - INDEX('Inputs - Allowed'!$B$8:$AY$158, MATCH($A119, 'Inputs - Allowed'!$A$8:$A$158, 0), MATCH(T$6, 'Inputs - Allowed'!$B$6:$AY$6, 0)),0),$K119 = "y",_xlfn.IFNA(INDEX('Inputs - Actual'!$B$8:$V$200, MATCH($A119, 'Inputs - Actual'!$A$8:$A$200, 0), MATCH(T$6, 'Inputs - Actual'!$B$6:$V$6, 0)) -INDEX('Inputs - Allowed'!$B$8:$AY$158, MATCH($A119, 'Inputs - Allowed'!$A$8:$A$158, 0), MATCH(S$6, 'Inputs - Allowed'!$B$6:$AY$6, 0)),0)))</f>
        <v>0</v>
      </c>
      <c r="U119" s="116" cm="1">
        <f t="array" ref="U119">IF($K119=0,0,_xlfn.IFS($K119 = "n",_xlfn.IFNA(INDEX('Inputs - Actual'!$B$8:$V$200, MATCH($A119, 'Inputs - Actual'!$A$8:$A$200, 0), MATCH(U$6, 'Inputs - Actual'!$B$6:$V$6, 0)) - INDEX('Inputs - Allowed'!$B$8:$AY$158, MATCH($A119, 'Inputs - Allowed'!$A$8:$A$158, 0), MATCH(U$6, 'Inputs - Allowed'!$B$6:$AY$6, 0)),0),$K119 = "y",_xlfn.IFNA(INDEX('Inputs - Actual'!$B$8:$V$200, MATCH($A119, 'Inputs - Actual'!$A$8:$A$200, 0), MATCH(U$6, 'Inputs - Actual'!$B$6:$V$6, 0)) -INDEX('Inputs - Allowed'!$B$8:$AY$158, MATCH($A119, 'Inputs - Allowed'!$A$8:$A$158, 0), MATCH(T$6, 'Inputs - Allowed'!$B$6:$AY$6, 0)),0)))</f>
        <v>0</v>
      </c>
      <c r="V119" s="116" cm="1">
        <f t="array" ref="V119">IF($K119=0,0,_xlfn.IFS($K119 = "n",_xlfn.IFNA(INDEX('Inputs - Actual'!$B$8:$V$200, MATCH($A119, 'Inputs - Actual'!$A$8:$A$200, 0), MATCH(V$6, 'Inputs - Actual'!$B$6:$V$6, 0)) - INDEX('Inputs - Allowed'!$B$8:$AY$158, MATCH($A119, 'Inputs - Allowed'!$A$8:$A$158, 0), MATCH(V$6, 'Inputs - Allowed'!$B$6:$AY$6, 0)),0),$K119 = "y",_xlfn.IFNA(INDEX('Inputs - Actual'!$B$8:$V$200, MATCH($A119, 'Inputs - Actual'!$A$8:$A$200, 0), MATCH(V$6, 'Inputs - Actual'!$B$6:$V$6, 0)) -INDEX('Inputs - Allowed'!$B$8:$AY$158, MATCH($A119, 'Inputs - Allowed'!$A$8:$A$158, 0), MATCH(U$6, 'Inputs - Allowed'!$B$6:$AY$6, 0)),0)))</f>
        <v>0</v>
      </c>
      <c r="W119" s="116" cm="1">
        <f t="array" ref="W119">IF($K119=0,0,_xlfn.IFS($K119 = "n",_xlfn.IFNA(INDEX('Inputs - Actual'!$B$8:$V$200, MATCH($A119, 'Inputs - Actual'!$A$8:$A$200, 0), MATCH(W$6, 'Inputs - Actual'!$B$6:$V$6, 0)) - INDEX('Inputs - Allowed'!$B$8:$AY$158, MATCH($A119, 'Inputs - Allowed'!$A$8:$A$158, 0), MATCH(W$6, 'Inputs - Allowed'!$B$6:$AY$6, 0)),0),$K119 = "y",_xlfn.IFNA(INDEX('Inputs - Actual'!$B$8:$V$200, MATCH($A119, 'Inputs - Actual'!$A$8:$A$200, 0), MATCH(W$6, 'Inputs - Actual'!$B$6:$V$6, 0)) -INDEX('Inputs - Allowed'!$B$8:$AY$158, MATCH($A119, 'Inputs - Allowed'!$A$8:$A$158, 0), MATCH(V$6, 'Inputs - Allowed'!$B$6:$AY$6, 0)),0)))</f>
        <v>0</v>
      </c>
      <c r="X119" s="116" cm="1">
        <f t="array" ref="X119">IF($K119=0,0,_xlfn.IFS($K119 = "n",_xlfn.IFNA(INDEX('Inputs - Actual'!$B$8:$V$200, MATCH($A119, 'Inputs - Actual'!$A$8:$A$200, 0), MATCH(X$6, 'Inputs - Actual'!$B$6:$V$6, 0)) - INDEX('Inputs - Allowed'!$B$8:$AY$158, MATCH($A119, 'Inputs - Allowed'!$A$8:$A$158, 0), MATCH(X$6, 'Inputs - Allowed'!$B$6:$AY$6, 0)),0),$K119 = "y",_xlfn.IFNA(INDEX('Inputs - Actual'!$B$8:$V$200, MATCH($A119, 'Inputs - Actual'!$A$8:$A$200, 0), MATCH(X$6, 'Inputs - Actual'!$B$6:$V$6, 0)) -INDEX('Inputs - Allowed'!$B$8:$AY$158, MATCH($A119, 'Inputs - Allowed'!$A$8:$A$158, 0), MATCH(W$6, 'Inputs - Allowed'!$B$6:$AY$6, 0)),0)))</f>
        <v>0</v>
      </c>
      <c r="Y119" s="76"/>
      <c r="Z119" s="76"/>
      <c r="AA119" s="116">
        <f t="shared" si="27"/>
        <v>0</v>
      </c>
      <c r="AB119" s="116">
        <f t="shared" si="28"/>
        <v>0</v>
      </c>
      <c r="AC119" s="116">
        <f t="shared" si="29"/>
        <v>0</v>
      </c>
      <c r="AD119" s="116">
        <f t="shared" si="30"/>
        <v>0</v>
      </c>
      <c r="AE119" s="116">
        <f t="shared" si="31"/>
        <v>0</v>
      </c>
      <c r="AF119" s="116">
        <f t="shared" si="32"/>
        <v>0</v>
      </c>
      <c r="AG119" s="116">
        <f t="shared" si="33"/>
        <v>0</v>
      </c>
      <c r="AH119" s="116">
        <f t="shared" si="34"/>
        <v>0</v>
      </c>
      <c r="AI119" s="116">
        <f t="shared" si="35"/>
        <v>0</v>
      </c>
      <c r="AJ119" s="116">
        <f t="shared" si="36"/>
        <v>0</v>
      </c>
      <c r="AK119" s="116">
        <f t="shared" si="37"/>
        <v>0</v>
      </c>
    </row>
    <row r="120" spans="1:37">
      <c r="A120" s="6"/>
      <c r="B120" s="36"/>
      <c r="C120" s="36"/>
      <c r="D120" s="36"/>
      <c r="E120" s="36">
        <f>_xlfn.IFNA(INDEX('Inputs - Allowed'!$B$8:$AY$158,MATCH($A120,'Inputs - Allowed'!$A$8:$A$158,0),MATCH('TI - Underperformance'!E$6,'Inputs - Allowed'!$B$6:$AY$6,0)),0)</f>
        <v>0</v>
      </c>
      <c r="F120" s="36">
        <f>_xlfn.IFNA(INDEX('Inputs - Allowed'!$B$8:$AY$158,MATCH($A120,'Inputs - Allowed'!$A$8:$A$158,0),MATCH('TI - Underperformance'!F$6,'Inputs - Allowed'!$B$6:$AY$6,0)),0)</f>
        <v>0</v>
      </c>
      <c r="G120" s="36">
        <f>_xlfn.IFNA(INDEX('Inputs - Allowed'!$B$8:$AY$158,MATCH($A120,'Inputs - Allowed'!$A$8:$A$158,0),MATCH('TI - Underperformance'!G$6,'Inputs - Allowed'!$B$6:$AY$6,0)),0)</f>
        <v>0</v>
      </c>
      <c r="H120" s="36">
        <f>_xlfn.IFNA(INDEX('Inputs - Allowed'!$B$8:$AY$158,MATCH($A120,'Inputs - Allowed'!$A$8:$A$158,0),MATCH('TI - Underperformance'!H$6,'Inputs - Allowed'!$B$6:$AY$6,0)),0)</f>
        <v>0</v>
      </c>
      <c r="I120" s="36">
        <f>_xlfn.IFNA(INDEX('Inputs - Allowed'!$B$8:$AY$158,MATCH($A120,'Inputs - Allowed'!$A$8:$A$158,0),MATCH('TI - Underperformance'!I$6,'Inputs - Allowed'!$B$6:$AY$6,0)),0)</f>
        <v>0</v>
      </c>
      <c r="J120" s="36">
        <f>_xlfn.IFNA(INDEX('Inputs - Allowed'!$B$8:$AY$158,MATCH($A120,'Inputs - Allowed'!$A$8:$A$158,0),MATCH('TI - Underperformance'!J$6,'Inputs - Allowed'!$B$6:$AY$6,0)),0)</f>
        <v>0</v>
      </c>
      <c r="K120" s="36">
        <f>_xlfn.IFNA(INDEX('Inputs - Allowed'!$B$8:$AY$158,MATCH($A120,'Inputs - Allowed'!$A$8:$A$158,0),MATCH('TI - Underperformance'!K$6,'Inputs - Allowed'!$B$6:$AY$6,0)),0)</f>
        <v>0</v>
      </c>
      <c r="L120" s="36">
        <f>_xlfn.IFNA(INDEX('Inputs - Allowed'!$B$8:$AY$158,MATCH($A120,'Inputs - Allowed'!$A$8:$A$158,0),MATCH('TI - Underperformance'!L$6,'Inputs - Allowed'!$B$6:$AY$6,0)),0)</f>
        <v>0</v>
      </c>
      <c r="M120" s="76"/>
      <c r="N120" s="76"/>
      <c r="O120" s="116" cm="1">
        <f t="array" ref="O120">IF($K120=0,0,_xlfn.IFS($K120 = "n",_xlfn.IFNA(INDEX('Inputs - Actual'!$B$8:$V$200, MATCH($A120, 'Inputs - Actual'!$A$8:$A$200, 0), MATCH(O$6, 'Inputs - Actual'!$B$6:$V$6, 0)) - INDEX('Inputs - Allowed'!$B$8:$AY$158, MATCH($A120, 'Inputs - Allowed'!$A$8:$A$158, 0), MATCH(O$6, 'Inputs - Allowed'!$B$6:$AY$6, 0)),0),$K120 = "y",_xlfn.IFNA(INDEX('Inputs - Actual'!$B$8:$V$200, MATCH($A120, 'Inputs - Actual'!$A$8:$A$200, 0), MATCH(O$6, 'Inputs - Actual'!$B$6:$V$6, 0)) -INDEX('Inputs - Allowed'!$B$8:$AY$158, MATCH($A120, 'Inputs - Allowed'!$A$8:$A$158, 0), MATCH(N$6, 'Inputs - Allowed'!$B$6:$AY$6, 0)),0)))</f>
        <v>0</v>
      </c>
      <c r="P120" s="116" cm="1">
        <f t="array" ref="P120">IF($K120=0,0,_xlfn.IFS($K120 = "n",_xlfn.IFNA(INDEX('Inputs - Actual'!$B$8:$V$200, MATCH($A120, 'Inputs - Actual'!$A$8:$A$200, 0), MATCH(P$6, 'Inputs - Actual'!$B$6:$V$6, 0)) - INDEX('Inputs - Allowed'!$B$8:$AY$158, MATCH($A120, 'Inputs - Allowed'!$A$8:$A$158, 0), MATCH(P$6, 'Inputs - Allowed'!$B$6:$AY$6, 0)),0),$K120 = "y",_xlfn.IFNA(INDEX('Inputs - Actual'!$B$8:$V$200, MATCH($A120, 'Inputs - Actual'!$A$8:$A$200, 0), MATCH(P$6, 'Inputs - Actual'!$B$6:$V$6, 0)) -INDEX('Inputs - Allowed'!$B$8:$AY$158, MATCH($A120, 'Inputs - Allowed'!$A$8:$A$158, 0), MATCH(O$6, 'Inputs - Allowed'!$B$6:$AY$6, 0)),0)))</f>
        <v>0</v>
      </c>
      <c r="Q120" s="116" cm="1">
        <f t="array" ref="Q120">IF($K120=0,0,_xlfn.IFS($K120 = "n",_xlfn.IFNA(INDEX('Inputs - Actual'!$B$8:$V$200, MATCH($A120, 'Inputs - Actual'!$A$8:$A$200, 0), MATCH(Q$6, 'Inputs - Actual'!$B$6:$V$6, 0)) - INDEX('Inputs - Allowed'!$B$8:$AY$158, MATCH($A120, 'Inputs - Allowed'!$A$8:$A$158, 0), MATCH(Q$6, 'Inputs - Allowed'!$B$6:$AY$6, 0)),0),$K120 = "y",_xlfn.IFNA(INDEX('Inputs - Actual'!$B$8:$V$200, MATCH($A120, 'Inputs - Actual'!$A$8:$A$200, 0), MATCH(Q$6, 'Inputs - Actual'!$B$6:$V$6, 0)) -INDEX('Inputs - Allowed'!$B$8:$AY$158, MATCH($A120, 'Inputs - Allowed'!$A$8:$A$158, 0), MATCH(P$6, 'Inputs - Allowed'!$B$6:$AY$6, 0)),0)))</f>
        <v>0</v>
      </c>
      <c r="R120" s="116" cm="1">
        <f t="array" ref="R120">IF($K120=0,0,_xlfn.IFS($K120 = "n",_xlfn.IFNA(INDEX('Inputs - Actual'!$B$8:$V$200, MATCH($A120, 'Inputs - Actual'!$A$8:$A$200, 0), MATCH(R$6, 'Inputs - Actual'!$B$6:$V$6, 0)) - INDEX('Inputs - Allowed'!$B$8:$AY$158, MATCH($A120, 'Inputs - Allowed'!$A$8:$A$158, 0), MATCH(R$6, 'Inputs - Allowed'!$B$6:$AY$6, 0)),0),$K120 = "y",_xlfn.IFNA(INDEX('Inputs - Actual'!$B$8:$V$200, MATCH($A120, 'Inputs - Actual'!$A$8:$A$200, 0), MATCH(R$6, 'Inputs - Actual'!$B$6:$V$6, 0)) -INDEX('Inputs - Allowed'!$B$8:$AY$158, MATCH($A120, 'Inputs - Allowed'!$A$8:$A$158, 0), MATCH(Q$6, 'Inputs - Allowed'!$B$6:$AY$6, 0)),0)))</f>
        <v>0</v>
      </c>
      <c r="S120" s="116" cm="1">
        <f t="array" ref="S120">IF($K120=0,0,_xlfn.IFS($K120 = "n",_xlfn.IFNA(INDEX('Inputs - Actual'!$B$8:$V$200, MATCH($A120, 'Inputs - Actual'!$A$8:$A$200, 0), MATCH(S$6, 'Inputs - Actual'!$B$6:$V$6, 0)) - INDEX('Inputs - Allowed'!$B$8:$AY$158, MATCH($A120, 'Inputs - Allowed'!$A$8:$A$158, 0), MATCH(S$6, 'Inputs - Allowed'!$B$6:$AY$6, 0)),0),$K120 = "y",_xlfn.IFNA(INDEX('Inputs - Actual'!$B$8:$V$200, MATCH($A120, 'Inputs - Actual'!$A$8:$A$200, 0), MATCH(S$6, 'Inputs - Actual'!$B$6:$V$6, 0)) -INDEX('Inputs - Allowed'!$B$8:$AY$158, MATCH($A120, 'Inputs - Allowed'!$A$8:$A$158, 0), MATCH(R$6, 'Inputs - Allowed'!$B$6:$AY$6, 0)),0)))</f>
        <v>0</v>
      </c>
      <c r="T120" s="116" cm="1">
        <f t="array" ref="T120">IF($K120=0,0,_xlfn.IFS($K120 = "n",_xlfn.IFNA(INDEX('Inputs - Actual'!$B$8:$V$200, MATCH($A120, 'Inputs - Actual'!$A$8:$A$200, 0), MATCH(T$6, 'Inputs - Actual'!$B$6:$V$6, 0)) - INDEX('Inputs - Allowed'!$B$8:$AY$158, MATCH($A120, 'Inputs - Allowed'!$A$8:$A$158, 0), MATCH(T$6, 'Inputs - Allowed'!$B$6:$AY$6, 0)),0),$K120 = "y",_xlfn.IFNA(INDEX('Inputs - Actual'!$B$8:$V$200, MATCH($A120, 'Inputs - Actual'!$A$8:$A$200, 0), MATCH(T$6, 'Inputs - Actual'!$B$6:$V$6, 0)) -INDEX('Inputs - Allowed'!$B$8:$AY$158, MATCH($A120, 'Inputs - Allowed'!$A$8:$A$158, 0), MATCH(S$6, 'Inputs - Allowed'!$B$6:$AY$6, 0)),0)))</f>
        <v>0</v>
      </c>
      <c r="U120" s="116" cm="1">
        <f t="array" ref="U120">IF($K120=0,0,_xlfn.IFS($K120 = "n",_xlfn.IFNA(INDEX('Inputs - Actual'!$B$8:$V$200, MATCH($A120, 'Inputs - Actual'!$A$8:$A$200, 0), MATCH(U$6, 'Inputs - Actual'!$B$6:$V$6, 0)) - INDEX('Inputs - Allowed'!$B$8:$AY$158, MATCH($A120, 'Inputs - Allowed'!$A$8:$A$158, 0), MATCH(U$6, 'Inputs - Allowed'!$B$6:$AY$6, 0)),0),$K120 = "y",_xlfn.IFNA(INDEX('Inputs - Actual'!$B$8:$V$200, MATCH($A120, 'Inputs - Actual'!$A$8:$A$200, 0), MATCH(U$6, 'Inputs - Actual'!$B$6:$V$6, 0)) -INDEX('Inputs - Allowed'!$B$8:$AY$158, MATCH($A120, 'Inputs - Allowed'!$A$8:$A$158, 0), MATCH(T$6, 'Inputs - Allowed'!$B$6:$AY$6, 0)),0)))</f>
        <v>0</v>
      </c>
      <c r="V120" s="116" cm="1">
        <f t="array" ref="V120">IF($K120=0,0,_xlfn.IFS($K120 = "n",_xlfn.IFNA(INDEX('Inputs - Actual'!$B$8:$V$200, MATCH($A120, 'Inputs - Actual'!$A$8:$A$200, 0), MATCH(V$6, 'Inputs - Actual'!$B$6:$V$6, 0)) - INDEX('Inputs - Allowed'!$B$8:$AY$158, MATCH($A120, 'Inputs - Allowed'!$A$8:$A$158, 0), MATCH(V$6, 'Inputs - Allowed'!$B$6:$AY$6, 0)),0),$K120 = "y",_xlfn.IFNA(INDEX('Inputs - Actual'!$B$8:$V$200, MATCH($A120, 'Inputs - Actual'!$A$8:$A$200, 0), MATCH(V$6, 'Inputs - Actual'!$B$6:$V$6, 0)) -INDEX('Inputs - Allowed'!$B$8:$AY$158, MATCH($A120, 'Inputs - Allowed'!$A$8:$A$158, 0), MATCH(U$6, 'Inputs - Allowed'!$B$6:$AY$6, 0)),0)))</f>
        <v>0</v>
      </c>
      <c r="W120" s="116" cm="1">
        <f t="array" ref="W120">IF($K120=0,0,_xlfn.IFS($K120 = "n",_xlfn.IFNA(INDEX('Inputs - Actual'!$B$8:$V$200, MATCH($A120, 'Inputs - Actual'!$A$8:$A$200, 0), MATCH(W$6, 'Inputs - Actual'!$B$6:$V$6, 0)) - INDEX('Inputs - Allowed'!$B$8:$AY$158, MATCH($A120, 'Inputs - Allowed'!$A$8:$A$158, 0), MATCH(W$6, 'Inputs - Allowed'!$B$6:$AY$6, 0)),0),$K120 = "y",_xlfn.IFNA(INDEX('Inputs - Actual'!$B$8:$V$200, MATCH($A120, 'Inputs - Actual'!$A$8:$A$200, 0), MATCH(W$6, 'Inputs - Actual'!$B$6:$V$6, 0)) -INDEX('Inputs - Allowed'!$B$8:$AY$158, MATCH($A120, 'Inputs - Allowed'!$A$8:$A$158, 0), MATCH(V$6, 'Inputs - Allowed'!$B$6:$AY$6, 0)),0)))</f>
        <v>0</v>
      </c>
      <c r="X120" s="116" cm="1">
        <f t="array" ref="X120">IF($K120=0,0,_xlfn.IFS($K120 = "n",_xlfn.IFNA(INDEX('Inputs - Actual'!$B$8:$V$200, MATCH($A120, 'Inputs - Actual'!$A$8:$A$200, 0), MATCH(X$6, 'Inputs - Actual'!$B$6:$V$6, 0)) - INDEX('Inputs - Allowed'!$B$8:$AY$158, MATCH($A120, 'Inputs - Allowed'!$A$8:$A$158, 0), MATCH(X$6, 'Inputs - Allowed'!$B$6:$AY$6, 0)),0),$K120 = "y",_xlfn.IFNA(INDEX('Inputs - Actual'!$B$8:$V$200, MATCH($A120, 'Inputs - Actual'!$A$8:$A$200, 0), MATCH(X$6, 'Inputs - Actual'!$B$6:$V$6, 0)) -INDEX('Inputs - Allowed'!$B$8:$AY$158, MATCH($A120, 'Inputs - Allowed'!$A$8:$A$158, 0), MATCH(W$6, 'Inputs - Allowed'!$B$6:$AY$6, 0)),0)))</f>
        <v>0</v>
      </c>
      <c r="Y120" s="76"/>
      <c r="Z120" s="76"/>
      <c r="AA120" s="116">
        <f t="shared" si="27"/>
        <v>0</v>
      </c>
      <c r="AB120" s="116">
        <f t="shared" si="28"/>
        <v>0</v>
      </c>
      <c r="AC120" s="116">
        <f t="shared" si="29"/>
        <v>0</v>
      </c>
      <c r="AD120" s="116">
        <f t="shared" si="30"/>
        <v>0</v>
      </c>
      <c r="AE120" s="116">
        <f t="shared" si="31"/>
        <v>0</v>
      </c>
      <c r="AF120" s="116">
        <f t="shared" si="32"/>
        <v>0</v>
      </c>
      <c r="AG120" s="116">
        <f t="shared" si="33"/>
        <v>0</v>
      </c>
      <c r="AH120" s="116">
        <f t="shared" si="34"/>
        <v>0</v>
      </c>
      <c r="AI120" s="116">
        <f t="shared" si="35"/>
        <v>0</v>
      </c>
      <c r="AJ120" s="116">
        <f t="shared" si="36"/>
        <v>0</v>
      </c>
      <c r="AK120" s="116">
        <f t="shared" si="37"/>
        <v>0</v>
      </c>
    </row>
    <row r="121" spans="1:37">
      <c r="A121" s="6"/>
      <c r="B121" s="36"/>
      <c r="C121" s="36"/>
      <c r="D121" s="36"/>
      <c r="E121" s="36">
        <f>_xlfn.IFNA(INDEX('Inputs - Allowed'!$B$8:$AY$158,MATCH($A121,'Inputs - Allowed'!$A$8:$A$158,0),MATCH('TI - Underperformance'!E$6,'Inputs - Allowed'!$B$6:$AY$6,0)),0)</f>
        <v>0</v>
      </c>
      <c r="F121" s="36">
        <f>_xlfn.IFNA(INDEX('Inputs - Allowed'!$B$8:$AY$158,MATCH($A121,'Inputs - Allowed'!$A$8:$A$158,0),MATCH('TI - Underperformance'!F$6,'Inputs - Allowed'!$B$6:$AY$6,0)),0)</f>
        <v>0</v>
      </c>
      <c r="G121" s="36">
        <f>_xlfn.IFNA(INDEX('Inputs - Allowed'!$B$8:$AY$158,MATCH($A121,'Inputs - Allowed'!$A$8:$A$158,0),MATCH('TI - Underperformance'!G$6,'Inputs - Allowed'!$B$6:$AY$6,0)),0)</f>
        <v>0</v>
      </c>
      <c r="H121" s="36">
        <f>_xlfn.IFNA(INDEX('Inputs - Allowed'!$B$8:$AY$158,MATCH($A121,'Inputs - Allowed'!$A$8:$A$158,0),MATCH('TI - Underperformance'!H$6,'Inputs - Allowed'!$B$6:$AY$6,0)),0)</f>
        <v>0</v>
      </c>
      <c r="I121" s="36">
        <f>_xlfn.IFNA(INDEX('Inputs - Allowed'!$B$8:$AY$158,MATCH($A121,'Inputs - Allowed'!$A$8:$A$158,0),MATCH('TI - Underperformance'!I$6,'Inputs - Allowed'!$B$6:$AY$6,0)),0)</f>
        <v>0</v>
      </c>
      <c r="J121" s="36">
        <f>_xlfn.IFNA(INDEX('Inputs - Allowed'!$B$8:$AY$158,MATCH($A121,'Inputs - Allowed'!$A$8:$A$158,0),MATCH('TI - Underperformance'!J$6,'Inputs - Allowed'!$B$6:$AY$6,0)),0)</f>
        <v>0</v>
      </c>
      <c r="K121" s="36">
        <f>_xlfn.IFNA(INDEX('Inputs - Allowed'!$B$8:$AY$158,MATCH($A121,'Inputs - Allowed'!$A$8:$A$158,0),MATCH('TI - Underperformance'!K$6,'Inputs - Allowed'!$B$6:$AY$6,0)),0)</f>
        <v>0</v>
      </c>
      <c r="L121" s="36">
        <f>_xlfn.IFNA(INDEX('Inputs - Allowed'!$B$8:$AY$158,MATCH($A121,'Inputs - Allowed'!$A$8:$A$158,0),MATCH('TI - Underperformance'!L$6,'Inputs - Allowed'!$B$6:$AY$6,0)),0)</f>
        <v>0</v>
      </c>
      <c r="M121" s="76"/>
      <c r="N121" s="76"/>
      <c r="O121" s="116" cm="1">
        <f t="array" ref="O121">IF($K121=0,0,_xlfn.IFS($K121 = "n",_xlfn.IFNA(INDEX('Inputs - Actual'!$B$8:$V$200, MATCH($A121, 'Inputs - Actual'!$A$8:$A$200, 0), MATCH(O$6, 'Inputs - Actual'!$B$6:$V$6, 0)) - INDEX('Inputs - Allowed'!$B$8:$AY$158, MATCH($A121, 'Inputs - Allowed'!$A$8:$A$158, 0), MATCH(O$6, 'Inputs - Allowed'!$B$6:$AY$6, 0)),0),$K121 = "y",_xlfn.IFNA(INDEX('Inputs - Actual'!$B$8:$V$200, MATCH($A121, 'Inputs - Actual'!$A$8:$A$200, 0), MATCH(O$6, 'Inputs - Actual'!$B$6:$V$6, 0)) -INDEX('Inputs - Allowed'!$B$8:$AY$158, MATCH($A121, 'Inputs - Allowed'!$A$8:$A$158, 0), MATCH(N$6, 'Inputs - Allowed'!$B$6:$AY$6, 0)),0)))</f>
        <v>0</v>
      </c>
      <c r="P121" s="116" cm="1">
        <f t="array" ref="P121">IF($K121=0,0,_xlfn.IFS($K121 = "n",_xlfn.IFNA(INDEX('Inputs - Actual'!$B$8:$V$200, MATCH($A121, 'Inputs - Actual'!$A$8:$A$200, 0), MATCH(P$6, 'Inputs - Actual'!$B$6:$V$6, 0)) - INDEX('Inputs - Allowed'!$B$8:$AY$158, MATCH($A121, 'Inputs - Allowed'!$A$8:$A$158, 0), MATCH(P$6, 'Inputs - Allowed'!$B$6:$AY$6, 0)),0),$K121 = "y",_xlfn.IFNA(INDEX('Inputs - Actual'!$B$8:$V$200, MATCH($A121, 'Inputs - Actual'!$A$8:$A$200, 0), MATCH(P$6, 'Inputs - Actual'!$B$6:$V$6, 0)) -INDEX('Inputs - Allowed'!$B$8:$AY$158, MATCH($A121, 'Inputs - Allowed'!$A$8:$A$158, 0), MATCH(O$6, 'Inputs - Allowed'!$B$6:$AY$6, 0)),0)))</f>
        <v>0</v>
      </c>
      <c r="Q121" s="116" cm="1">
        <f t="array" ref="Q121">IF($K121=0,0,_xlfn.IFS($K121 = "n",_xlfn.IFNA(INDEX('Inputs - Actual'!$B$8:$V$200, MATCH($A121, 'Inputs - Actual'!$A$8:$A$200, 0), MATCH(Q$6, 'Inputs - Actual'!$B$6:$V$6, 0)) - INDEX('Inputs - Allowed'!$B$8:$AY$158, MATCH($A121, 'Inputs - Allowed'!$A$8:$A$158, 0), MATCH(Q$6, 'Inputs - Allowed'!$B$6:$AY$6, 0)),0),$K121 = "y",_xlfn.IFNA(INDEX('Inputs - Actual'!$B$8:$V$200, MATCH($A121, 'Inputs - Actual'!$A$8:$A$200, 0), MATCH(Q$6, 'Inputs - Actual'!$B$6:$V$6, 0)) -INDEX('Inputs - Allowed'!$B$8:$AY$158, MATCH($A121, 'Inputs - Allowed'!$A$8:$A$158, 0), MATCH(P$6, 'Inputs - Allowed'!$B$6:$AY$6, 0)),0)))</f>
        <v>0</v>
      </c>
      <c r="R121" s="116" cm="1">
        <f t="array" ref="R121">IF($K121=0,0,_xlfn.IFS($K121 = "n",_xlfn.IFNA(INDEX('Inputs - Actual'!$B$8:$V$200, MATCH($A121, 'Inputs - Actual'!$A$8:$A$200, 0), MATCH(R$6, 'Inputs - Actual'!$B$6:$V$6, 0)) - INDEX('Inputs - Allowed'!$B$8:$AY$158, MATCH($A121, 'Inputs - Allowed'!$A$8:$A$158, 0), MATCH(R$6, 'Inputs - Allowed'!$B$6:$AY$6, 0)),0),$K121 = "y",_xlfn.IFNA(INDEX('Inputs - Actual'!$B$8:$V$200, MATCH($A121, 'Inputs - Actual'!$A$8:$A$200, 0), MATCH(R$6, 'Inputs - Actual'!$B$6:$V$6, 0)) -INDEX('Inputs - Allowed'!$B$8:$AY$158, MATCH($A121, 'Inputs - Allowed'!$A$8:$A$158, 0), MATCH(Q$6, 'Inputs - Allowed'!$B$6:$AY$6, 0)),0)))</f>
        <v>0</v>
      </c>
      <c r="S121" s="116" cm="1">
        <f t="array" ref="S121">IF($K121=0,0,_xlfn.IFS($K121 = "n",_xlfn.IFNA(INDEX('Inputs - Actual'!$B$8:$V$200, MATCH($A121, 'Inputs - Actual'!$A$8:$A$200, 0), MATCH(S$6, 'Inputs - Actual'!$B$6:$V$6, 0)) - INDEX('Inputs - Allowed'!$B$8:$AY$158, MATCH($A121, 'Inputs - Allowed'!$A$8:$A$158, 0), MATCH(S$6, 'Inputs - Allowed'!$B$6:$AY$6, 0)),0),$K121 = "y",_xlfn.IFNA(INDEX('Inputs - Actual'!$B$8:$V$200, MATCH($A121, 'Inputs - Actual'!$A$8:$A$200, 0), MATCH(S$6, 'Inputs - Actual'!$B$6:$V$6, 0)) -INDEX('Inputs - Allowed'!$B$8:$AY$158, MATCH($A121, 'Inputs - Allowed'!$A$8:$A$158, 0), MATCH(R$6, 'Inputs - Allowed'!$B$6:$AY$6, 0)),0)))</f>
        <v>0</v>
      </c>
      <c r="T121" s="116" cm="1">
        <f t="array" ref="T121">IF($K121=0,0,_xlfn.IFS($K121 = "n",_xlfn.IFNA(INDEX('Inputs - Actual'!$B$8:$V$200, MATCH($A121, 'Inputs - Actual'!$A$8:$A$200, 0), MATCH(T$6, 'Inputs - Actual'!$B$6:$V$6, 0)) - INDEX('Inputs - Allowed'!$B$8:$AY$158, MATCH($A121, 'Inputs - Allowed'!$A$8:$A$158, 0), MATCH(T$6, 'Inputs - Allowed'!$B$6:$AY$6, 0)),0),$K121 = "y",_xlfn.IFNA(INDEX('Inputs - Actual'!$B$8:$V$200, MATCH($A121, 'Inputs - Actual'!$A$8:$A$200, 0), MATCH(T$6, 'Inputs - Actual'!$B$6:$V$6, 0)) -INDEX('Inputs - Allowed'!$B$8:$AY$158, MATCH($A121, 'Inputs - Allowed'!$A$8:$A$158, 0), MATCH(S$6, 'Inputs - Allowed'!$B$6:$AY$6, 0)),0)))</f>
        <v>0</v>
      </c>
      <c r="U121" s="116" cm="1">
        <f t="array" ref="U121">IF($K121=0,0,_xlfn.IFS($K121 = "n",_xlfn.IFNA(INDEX('Inputs - Actual'!$B$8:$V$200, MATCH($A121, 'Inputs - Actual'!$A$8:$A$200, 0), MATCH(U$6, 'Inputs - Actual'!$B$6:$V$6, 0)) - INDEX('Inputs - Allowed'!$B$8:$AY$158, MATCH($A121, 'Inputs - Allowed'!$A$8:$A$158, 0), MATCH(U$6, 'Inputs - Allowed'!$B$6:$AY$6, 0)),0),$K121 = "y",_xlfn.IFNA(INDEX('Inputs - Actual'!$B$8:$V$200, MATCH($A121, 'Inputs - Actual'!$A$8:$A$200, 0), MATCH(U$6, 'Inputs - Actual'!$B$6:$V$6, 0)) -INDEX('Inputs - Allowed'!$B$8:$AY$158, MATCH($A121, 'Inputs - Allowed'!$A$8:$A$158, 0), MATCH(T$6, 'Inputs - Allowed'!$B$6:$AY$6, 0)),0)))</f>
        <v>0</v>
      </c>
      <c r="V121" s="116" cm="1">
        <f t="array" ref="V121">IF($K121=0,0,_xlfn.IFS($K121 = "n",_xlfn.IFNA(INDEX('Inputs - Actual'!$B$8:$V$200, MATCH($A121, 'Inputs - Actual'!$A$8:$A$200, 0), MATCH(V$6, 'Inputs - Actual'!$B$6:$V$6, 0)) - INDEX('Inputs - Allowed'!$B$8:$AY$158, MATCH($A121, 'Inputs - Allowed'!$A$8:$A$158, 0), MATCH(V$6, 'Inputs - Allowed'!$B$6:$AY$6, 0)),0),$K121 = "y",_xlfn.IFNA(INDEX('Inputs - Actual'!$B$8:$V$200, MATCH($A121, 'Inputs - Actual'!$A$8:$A$200, 0), MATCH(V$6, 'Inputs - Actual'!$B$6:$V$6, 0)) -INDEX('Inputs - Allowed'!$B$8:$AY$158, MATCH($A121, 'Inputs - Allowed'!$A$8:$A$158, 0), MATCH(U$6, 'Inputs - Allowed'!$B$6:$AY$6, 0)),0)))</f>
        <v>0</v>
      </c>
      <c r="W121" s="116" cm="1">
        <f t="array" ref="W121">IF($K121=0,0,_xlfn.IFS($K121 = "n",_xlfn.IFNA(INDEX('Inputs - Actual'!$B$8:$V$200, MATCH($A121, 'Inputs - Actual'!$A$8:$A$200, 0), MATCH(W$6, 'Inputs - Actual'!$B$6:$V$6, 0)) - INDEX('Inputs - Allowed'!$B$8:$AY$158, MATCH($A121, 'Inputs - Allowed'!$A$8:$A$158, 0), MATCH(W$6, 'Inputs - Allowed'!$B$6:$AY$6, 0)),0),$K121 = "y",_xlfn.IFNA(INDEX('Inputs - Actual'!$B$8:$V$200, MATCH($A121, 'Inputs - Actual'!$A$8:$A$200, 0), MATCH(W$6, 'Inputs - Actual'!$B$6:$V$6, 0)) -INDEX('Inputs - Allowed'!$B$8:$AY$158, MATCH($A121, 'Inputs - Allowed'!$A$8:$A$158, 0), MATCH(V$6, 'Inputs - Allowed'!$B$6:$AY$6, 0)),0)))</f>
        <v>0</v>
      </c>
      <c r="X121" s="116" cm="1">
        <f t="array" ref="X121">IF($K121=0,0,_xlfn.IFS($K121 = "n",_xlfn.IFNA(INDEX('Inputs - Actual'!$B$8:$V$200, MATCH($A121, 'Inputs - Actual'!$A$8:$A$200, 0), MATCH(X$6, 'Inputs - Actual'!$B$6:$V$6, 0)) - INDEX('Inputs - Allowed'!$B$8:$AY$158, MATCH($A121, 'Inputs - Allowed'!$A$8:$A$158, 0), MATCH(X$6, 'Inputs - Allowed'!$B$6:$AY$6, 0)),0),$K121 = "y",_xlfn.IFNA(INDEX('Inputs - Actual'!$B$8:$V$200, MATCH($A121, 'Inputs - Actual'!$A$8:$A$200, 0), MATCH(X$6, 'Inputs - Actual'!$B$6:$V$6, 0)) -INDEX('Inputs - Allowed'!$B$8:$AY$158, MATCH($A121, 'Inputs - Allowed'!$A$8:$A$158, 0), MATCH(W$6, 'Inputs - Allowed'!$B$6:$AY$6, 0)),0)))</f>
        <v>0</v>
      </c>
      <c r="Y121" s="76"/>
      <c r="Z121" s="76"/>
      <c r="AA121" s="116">
        <f t="shared" si="27"/>
        <v>0</v>
      </c>
      <c r="AB121" s="116">
        <f t="shared" si="28"/>
        <v>0</v>
      </c>
      <c r="AC121" s="116">
        <f t="shared" si="29"/>
        <v>0</v>
      </c>
      <c r="AD121" s="116">
        <f t="shared" si="30"/>
        <v>0</v>
      </c>
      <c r="AE121" s="116">
        <f t="shared" si="31"/>
        <v>0</v>
      </c>
      <c r="AF121" s="116">
        <f t="shared" si="32"/>
        <v>0</v>
      </c>
      <c r="AG121" s="116">
        <f t="shared" si="33"/>
        <v>0</v>
      </c>
      <c r="AH121" s="116">
        <f t="shared" si="34"/>
        <v>0</v>
      </c>
      <c r="AI121" s="116">
        <f t="shared" si="35"/>
        <v>0</v>
      </c>
      <c r="AJ121" s="116">
        <f t="shared" si="36"/>
        <v>0</v>
      </c>
      <c r="AK121" s="116">
        <f t="shared" si="37"/>
        <v>0</v>
      </c>
    </row>
    <row r="122" spans="1:37">
      <c r="A122" s="6"/>
      <c r="B122" s="36"/>
      <c r="C122" s="36"/>
      <c r="D122" s="36"/>
      <c r="E122" s="36">
        <f>_xlfn.IFNA(INDEX('Inputs - Allowed'!$B$8:$AY$158,MATCH($A122,'Inputs - Allowed'!$A$8:$A$158,0),MATCH('TI - Underperformance'!E$6,'Inputs - Allowed'!$B$6:$AY$6,0)),0)</f>
        <v>0</v>
      </c>
      <c r="F122" s="36">
        <f>_xlfn.IFNA(INDEX('Inputs - Allowed'!$B$8:$AY$158,MATCH($A122,'Inputs - Allowed'!$A$8:$A$158,0),MATCH('TI - Underperformance'!F$6,'Inputs - Allowed'!$B$6:$AY$6,0)),0)</f>
        <v>0</v>
      </c>
      <c r="G122" s="36">
        <f>_xlfn.IFNA(INDEX('Inputs - Allowed'!$B$8:$AY$158,MATCH($A122,'Inputs - Allowed'!$A$8:$A$158,0),MATCH('TI - Underperformance'!G$6,'Inputs - Allowed'!$B$6:$AY$6,0)),0)</f>
        <v>0</v>
      </c>
      <c r="H122" s="36">
        <f>_xlfn.IFNA(INDEX('Inputs - Allowed'!$B$8:$AY$158,MATCH($A122,'Inputs - Allowed'!$A$8:$A$158,0),MATCH('TI - Underperformance'!H$6,'Inputs - Allowed'!$B$6:$AY$6,0)),0)</f>
        <v>0</v>
      </c>
      <c r="I122" s="36">
        <f>_xlfn.IFNA(INDEX('Inputs - Allowed'!$B$8:$AY$158,MATCH($A122,'Inputs - Allowed'!$A$8:$A$158,0),MATCH('TI - Underperformance'!I$6,'Inputs - Allowed'!$B$6:$AY$6,0)),0)</f>
        <v>0</v>
      </c>
      <c r="J122" s="36">
        <f>_xlfn.IFNA(INDEX('Inputs - Allowed'!$B$8:$AY$158,MATCH($A122,'Inputs - Allowed'!$A$8:$A$158,0),MATCH('TI - Underperformance'!J$6,'Inputs - Allowed'!$B$6:$AY$6,0)),0)</f>
        <v>0</v>
      </c>
      <c r="K122" s="36">
        <f>_xlfn.IFNA(INDEX('Inputs - Allowed'!$B$8:$AY$158,MATCH($A122,'Inputs - Allowed'!$A$8:$A$158,0),MATCH('TI - Underperformance'!K$6,'Inputs - Allowed'!$B$6:$AY$6,0)),0)</f>
        <v>0</v>
      </c>
      <c r="L122" s="36">
        <f>_xlfn.IFNA(INDEX('Inputs - Allowed'!$B$8:$AY$158,MATCH($A122,'Inputs - Allowed'!$A$8:$A$158,0),MATCH('TI - Underperformance'!L$6,'Inputs - Allowed'!$B$6:$AY$6,0)),0)</f>
        <v>0</v>
      </c>
      <c r="M122" s="76"/>
      <c r="N122" s="76"/>
      <c r="O122" s="116" cm="1">
        <f t="array" ref="O122">IF($K122=0,0,_xlfn.IFS($K122 = "n",_xlfn.IFNA(INDEX('Inputs - Actual'!$B$8:$V$200, MATCH($A122, 'Inputs - Actual'!$A$8:$A$200, 0), MATCH(O$6, 'Inputs - Actual'!$B$6:$V$6, 0)) - INDEX('Inputs - Allowed'!$B$8:$AY$158, MATCH($A122, 'Inputs - Allowed'!$A$8:$A$158, 0), MATCH(O$6, 'Inputs - Allowed'!$B$6:$AY$6, 0)),0),$K122 = "y",_xlfn.IFNA(INDEX('Inputs - Actual'!$B$8:$V$200, MATCH($A122, 'Inputs - Actual'!$A$8:$A$200, 0), MATCH(O$6, 'Inputs - Actual'!$B$6:$V$6, 0)) -INDEX('Inputs - Allowed'!$B$8:$AY$158, MATCH($A122, 'Inputs - Allowed'!$A$8:$A$158, 0), MATCH(N$6, 'Inputs - Allowed'!$B$6:$AY$6, 0)),0)))</f>
        <v>0</v>
      </c>
      <c r="P122" s="116" cm="1">
        <f t="array" ref="P122">IF($K122=0,0,_xlfn.IFS($K122 = "n",_xlfn.IFNA(INDEX('Inputs - Actual'!$B$8:$V$200, MATCH($A122, 'Inputs - Actual'!$A$8:$A$200, 0), MATCH(P$6, 'Inputs - Actual'!$B$6:$V$6, 0)) - INDEX('Inputs - Allowed'!$B$8:$AY$158, MATCH($A122, 'Inputs - Allowed'!$A$8:$A$158, 0), MATCH(P$6, 'Inputs - Allowed'!$B$6:$AY$6, 0)),0),$K122 = "y",_xlfn.IFNA(INDEX('Inputs - Actual'!$B$8:$V$200, MATCH($A122, 'Inputs - Actual'!$A$8:$A$200, 0), MATCH(P$6, 'Inputs - Actual'!$B$6:$V$6, 0)) -INDEX('Inputs - Allowed'!$B$8:$AY$158, MATCH($A122, 'Inputs - Allowed'!$A$8:$A$158, 0), MATCH(O$6, 'Inputs - Allowed'!$B$6:$AY$6, 0)),0)))</f>
        <v>0</v>
      </c>
      <c r="Q122" s="116" cm="1">
        <f t="array" ref="Q122">IF($K122=0,0,_xlfn.IFS($K122 = "n",_xlfn.IFNA(INDEX('Inputs - Actual'!$B$8:$V$200, MATCH($A122, 'Inputs - Actual'!$A$8:$A$200, 0), MATCH(Q$6, 'Inputs - Actual'!$B$6:$V$6, 0)) - INDEX('Inputs - Allowed'!$B$8:$AY$158, MATCH($A122, 'Inputs - Allowed'!$A$8:$A$158, 0), MATCH(Q$6, 'Inputs - Allowed'!$B$6:$AY$6, 0)),0),$K122 = "y",_xlfn.IFNA(INDEX('Inputs - Actual'!$B$8:$V$200, MATCH($A122, 'Inputs - Actual'!$A$8:$A$200, 0), MATCH(Q$6, 'Inputs - Actual'!$B$6:$V$6, 0)) -INDEX('Inputs - Allowed'!$B$8:$AY$158, MATCH($A122, 'Inputs - Allowed'!$A$8:$A$158, 0), MATCH(P$6, 'Inputs - Allowed'!$B$6:$AY$6, 0)),0)))</f>
        <v>0</v>
      </c>
      <c r="R122" s="116" cm="1">
        <f t="array" ref="R122">IF($K122=0,0,_xlfn.IFS($K122 = "n",_xlfn.IFNA(INDEX('Inputs - Actual'!$B$8:$V$200, MATCH($A122, 'Inputs - Actual'!$A$8:$A$200, 0), MATCH(R$6, 'Inputs - Actual'!$B$6:$V$6, 0)) - INDEX('Inputs - Allowed'!$B$8:$AY$158, MATCH($A122, 'Inputs - Allowed'!$A$8:$A$158, 0), MATCH(R$6, 'Inputs - Allowed'!$B$6:$AY$6, 0)),0),$K122 = "y",_xlfn.IFNA(INDEX('Inputs - Actual'!$B$8:$V$200, MATCH($A122, 'Inputs - Actual'!$A$8:$A$200, 0), MATCH(R$6, 'Inputs - Actual'!$B$6:$V$6, 0)) -INDEX('Inputs - Allowed'!$B$8:$AY$158, MATCH($A122, 'Inputs - Allowed'!$A$8:$A$158, 0), MATCH(Q$6, 'Inputs - Allowed'!$B$6:$AY$6, 0)),0)))</f>
        <v>0</v>
      </c>
      <c r="S122" s="116" cm="1">
        <f t="array" ref="S122">IF($K122=0,0,_xlfn.IFS($K122 = "n",_xlfn.IFNA(INDEX('Inputs - Actual'!$B$8:$V$200, MATCH($A122, 'Inputs - Actual'!$A$8:$A$200, 0), MATCH(S$6, 'Inputs - Actual'!$B$6:$V$6, 0)) - INDEX('Inputs - Allowed'!$B$8:$AY$158, MATCH($A122, 'Inputs - Allowed'!$A$8:$A$158, 0), MATCH(S$6, 'Inputs - Allowed'!$B$6:$AY$6, 0)),0),$K122 = "y",_xlfn.IFNA(INDEX('Inputs - Actual'!$B$8:$V$200, MATCH($A122, 'Inputs - Actual'!$A$8:$A$200, 0), MATCH(S$6, 'Inputs - Actual'!$B$6:$V$6, 0)) -INDEX('Inputs - Allowed'!$B$8:$AY$158, MATCH($A122, 'Inputs - Allowed'!$A$8:$A$158, 0), MATCH(R$6, 'Inputs - Allowed'!$B$6:$AY$6, 0)),0)))</f>
        <v>0</v>
      </c>
      <c r="T122" s="116" cm="1">
        <f t="array" ref="T122">IF($K122=0,0,_xlfn.IFS($K122 = "n",_xlfn.IFNA(INDEX('Inputs - Actual'!$B$8:$V$200, MATCH($A122, 'Inputs - Actual'!$A$8:$A$200, 0), MATCH(T$6, 'Inputs - Actual'!$B$6:$V$6, 0)) - INDEX('Inputs - Allowed'!$B$8:$AY$158, MATCH($A122, 'Inputs - Allowed'!$A$8:$A$158, 0), MATCH(T$6, 'Inputs - Allowed'!$B$6:$AY$6, 0)),0),$K122 = "y",_xlfn.IFNA(INDEX('Inputs - Actual'!$B$8:$V$200, MATCH($A122, 'Inputs - Actual'!$A$8:$A$200, 0), MATCH(T$6, 'Inputs - Actual'!$B$6:$V$6, 0)) -INDEX('Inputs - Allowed'!$B$8:$AY$158, MATCH($A122, 'Inputs - Allowed'!$A$8:$A$158, 0), MATCH(S$6, 'Inputs - Allowed'!$B$6:$AY$6, 0)),0)))</f>
        <v>0</v>
      </c>
      <c r="U122" s="116" cm="1">
        <f t="array" ref="U122">IF($K122=0,0,_xlfn.IFS($K122 = "n",_xlfn.IFNA(INDEX('Inputs - Actual'!$B$8:$V$200, MATCH($A122, 'Inputs - Actual'!$A$8:$A$200, 0), MATCH(U$6, 'Inputs - Actual'!$B$6:$V$6, 0)) - INDEX('Inputs - Allowed'!$B$8:$AY$158, MATCH($A122, 'Inputs - Allowed'!$A$8:$A$158, 0), MATCH(U$6, 'Inputs - Allowed'!$B$6:$AY$6, 0)),0),$K122 = "y",_xlfn.IFNA(INDEX('Inputs - Actual'!$B$8:$V$200, MATCH($A122, 'Inputs - Actual'!$A$8:$A$200, 0), MATCH(U$6, 'Inputs - Actual'!$B$6:$V$6, 0)) -INDEX('Inputs - Allowed'!$B$8:$AY$158, MATCH($A122, 'Inputs - Allowed'!$A$8:$A$158, 0), MATCH(T$6, 'Inputs - Allowed'!$B$6:$AY$6, 0)),0)))</f>
        <v>0</v>
      </c>
      <c r="V122" s="116" cm="1">
        <f t="array" ref="V122">IF($K122=0,0,_xlfn.IFS($K122 = "n",_xlfn.IFNA(INDEX('Inputs - Actual'!$B$8:$V$200, MATCH($A122, 'Inputs - Actual'!$A$8:$A$200, 0), MATCH(V$6, 'Inputs - Actual'!$B$6:$V$6, 0)) - INDEX('Inputs - Allowed'!$B$8:$AY$158, MATCH($A122, 'Inputs - Allowed'!$A$8:$A$158, 0), MATCH(V$6, 'Inputs - Allowed'!$B$6:$AY$6, 0)),0),$K122 = "y",_xlfn.IFNA(INDEX('Inputs - Actual'!$B$8:$V$200, MATCH($A122, 'Inputs - Actual'!$A$8:$A$200, 0), MATCH(V$6, 'Inputs - Actual'!$B$6:$V$6, 0)) -INDEX('Inputs - Allowed'!$B$8:$AY$158, MATCH($A122, 'Inputs - Allowed'!$A$8:$A$158, 0), MATCH(U$6, 'Inputs - Allowed'!$B$6:$AY$6, 0)),0)))</f>
        <v>0</v>
      </c>
      <c r="W122" s="116" cm="1">
        <f t="array" ref="W122">IF($K122=0,0,_xlfn.IFS($K122 = "n",_xlfn.IFNA(INDEX('Inputs - Actual'!$B$8:$V$200, MATCH($A122, 'Inputs - Actual'!$A$8:$A$200, 0), MATCH(W$6, 'Inputs - Actual'!$B$6:$V$6, 0)) - INDEX('Inputs - Allowed'!$B$8:$AY$158, MATCH($A122, 'Inputs - Allowed'!$A$8:$A$158, 0), MATCH(W$6, 'Inputs - Allowed'!$B$6:$AY$6, 0)),0),$K122 = "y",_xlfn.IFNA(INDEX('Inputs - Actual'!$B$8:$V$200, MATCH($A122, 'Inputs - Actual'!$A$8:$A$200, 0), MATCH(W$6, 'Inputs - Actual'!$B$6:$V$6, 0)) -INDEX('Inputs - Allowed'!$B$8:$AY$158, MATCH($A122, 'Inputs - Allowed'!$A$8:$A$158, 0), MATCH(V$6, 'Inputs - Allowed'!$B$6:$AY$6, 0)),0)))</f>
        <v>0</v>
      </c>
      <c r="X122" s="116" cm="1">
        <f t="array" ref="X122">IF($K122=0,0,_xlfn.IFS($K122 = "n",_xlfn.IFNA(INDEX('Inputs - Actual'!$B$8:$V$200, MATCH($A122, 'Inputs - Actual'!$A$8:$A$200, 0), MATCH(X$6, 'Inputs - Actual'!$B$6:$V$6, 0)) - INDEX('Inputs - Allowed'!$B$8:$AY$158, MATCH($A122, 'Inputs - Allowed'!$A$8:$A$158, 0), MATCH(X$6, 'Inputs - Allowed'!$B$6:$AY$6, 0)),0),$K122 = "y",_xlfn.IFNA(INDEX('Inputs - Actual'!$B$8:$V$200, MATCH($A122, 'Inputs - Actual'!$A$8:$A$200, 0), MATCH(X$6, 'Inputs - Actual'!$B$6:$V$6, 0)) -INDEX('Inputs - Allowed'!$B$8:$AY$158, MATCH($A122, 'Inputs - Allowed'!$A$8:$A$158, 0), MATCH(W$6, 'Inputs - Allowed'!$B$6:$AY$6, 0)),0)))</f>
        <v>0</v>
      </c>
      <c r="Y122" s="76"/>
      <c r="Z122" s="76"/>
      <c r="AA122" s="116">
        <f t="shared" si="27"/>
        <v>0</v>
      </c>
      <c r="AB122" s="116">
        <f t="shared" si="28"/>
        <v>0</v>
      </c>
      <c r="AC122" s="116">
        <f t="shared" si="29"/>
        <v>0</v>
      </c>
      <c r="AD122" s="116">
        <f t="shared" si="30"/>
        <v>0</v>
      </c>
      <c r="AE122" s="116">
        <f t="shared" si="31"/>
        <v>0</v>
      </c>
      <c r="AF122" s="116">
        <f t="shared" si="32"/>
        <v>0</v>
      </c>
      <c r="AG122" s="116">
        <f t="shared" si="33"/>
        <v>0</v>
      </c>
      <c r="AH122" s="116">
        <f t="shared" si="34"/>
        <v>0</v>
      </c>
      <c r="AI122" s="116">
        <f t="shared" si="35"/>
        <v>0</v>
      </c>
      <c r="AJ122" s="116">
        <f t="shared" si="36"/>
        <v>0</v>
      </c>
      <c r="AK122" s="116">
        <f t="shared" si="37"/>
        <v>0</v>
      </c>
    </row>
    <row r="123" spans="1:37">
      <c r="A123" s="6"/>
      <c r="B123" s="36"/>
      <c r="C123" s="36"/>
      <c r="D123" s="36"/>
      <c r="E123" s="36">
        <f>_xlfn.IFNA(INDEX('Inputs - Allowed'!$B$8:$AY$158,MATCH($A123,'Inputs - Allowed'!$A$8:$A$158,0),MATCH('TI - Underperformance'!E$6,'Inputs - Allowed'!$B$6:$AY$6,0)),0)</f>
        <v>0</v>
      </c>
      <c r="F123" s="36">
        <f>_xlfn.IFNA(INDEX('Inputs - Allowed'!$B$8:$AY$158,MATCH($A123,'Inputs - Allowed'!$A$8:$A$158,0),MATCH('TI - Underperformance'!F$6,'Inputs - Allowed'!$B$6:$AY$6,0)),0)</f>
        <v>0</v>
      </c>
      <c r="G123" s="36">
        <f>_xlfn.IFNA(INDEX('Inputs - Allowed'!$B$8:$AY$158,MATCH($A123,'Inputs - Allowed'!$A$8:$A$158,0),MATCH('TI - Underperformance'!G$6,'Inputs - Allowed'!$B$6:$AY$6,0)),0)</f>
        <v>0</v>
      </c>
      <c r="H123" s="36">
        <f>_xlfn.IFNA(INDEX('Inputs - Allowed'!$B$8:$AY$158,MATCH($A123,'Inputs - Allowed'!$A$8:$A$158,0),MATCH('TI - Underperformance'!H$6,'Inputs - Allowed'!$B$6:$AY$6,0)),0)</f>
        <v>0</v>
      </c>
      <c r="I123" s="36">
        <f>_xlfn.IFNA(INDEX('Inputs - Allowed'!$B$8:$AY$158,MATCH($A123,'Inputs - Allowed'!$A$8:$A$158,0),MATCH('TI - Underperformance'!I$6,'Inputs - Allowed'!$B$6:$AY$6,0)),0)</f>
        <v>0</v>
      </c>
      <c r="J123" s="36">
        <f>_xlfn.IFNA(INDEX('Inputs - Allowed'!$B$8:$AY$158,MATCH($A123,'Inputs - Allowed'!$A$8:$A$158,0),MATCH('TI - Underperformance'!J$6,'Inputs - Allowed'!$B$6:$AY$6,0)),0)</f>
        <v>0</v>
      </c>
      <c r="K123" s="36">
        <f>_xlfn.IFNA(INDEX('Inputs - Allowed'!$B$8:$AY$158,MATCH($A123,'Inputs - Allowed'!$A$8:$A$158,0),MATCH('TI - Underperformance'!K$6,'Inputs - Allowed'!$B$6:$AY$6,0)),0)</f>
        <v>0</v>
      </c>
      <c r="L123" s="36">
        <f>_xlfn.IFNA(INDEX('Inputs - Allowed'!$B$8:$AY$158,MATCH($A123,'Inputs - Allowed'!$A$8:$A$158,0),MATCH('TI - Underperformance'!L$6,'Inputs - Allowed'!$B$6:$AY$6,0)),0)</f>
        <v>0</v>
      </c>
      <c r="M123" s="76"/>
      <c r="N123" s="76"/>
      <c r="O123" s="116" cm="1">
        <f t="array" ref="O123">IF($K123=0,0,_xlfn.IFS($K123 = "n",_xlfn.IFNA(INDEX('Inputs - Actual'!$B$8:$V$200, MATCH($A123, 'Inputs - Actual'!$A$8:$A$200, 0), MATCH(O$6, 'Inputs - Actual'!$B$6:$V$6, 0)) - INDEX('Inputs - Allowed'!$B$8:$AY$158, MATCH($A123, 'Inputs - Allowed'!$A$8:$A$158, 0), MATCH(O$6, 'Inputs - Allowed'!$B$6:$AY$6, 0)),0),$K123 = "y",_xlfn.IFNA(INDEX('Inputs - Actual'!$B$8:$V$200, MATCH($A123, 'Inputs - Actual'!$A$8:$A$200, 0), MATCH(O$6, 'Inputs - Actual'!$B$6:$V$6, 0)) -INDEX('Inputs - Allowed'!$B$8:$AY$158, MATCH($A123, 'Inputs - Allowed'!$A$8:$A$158, 0), MATCH(N$6, 'Inputs - Allowed'!$B$6:$AY$6, 0)),0)))</f>
        <v>0</v>
      </c>
      <c r="P123" s="116" cm="1">
        <f t="array" ref="P123">IF($K123=0,0,_xlfn.IFS($K123 = "n",_xlfn.IFNA(INDEX('Inputs - Actual'!$B$8:$V$200, MATCH($A123, 'Inputs - Actual'!$A$8:$A$200, 0), MATCH(P$6, 'Inputs - Actual'!$B$6:$V$6, 0)) - INDEX('Inputs - Allowed'!$B$8:$AY$158, MATCH($A123, 'Inputs - Allowed'!$A$8:$A$158, 0), MATCH(P$6, 'Inputs - Allowed'!$B$6:$AY$6, 0)),0),$K123 = "y",_xlfn.IFNA(INDEX('Inputs - Actual'!$B$8:$V$200, MATCH($A123, 'Inputs - Actual'!$A$8:$A$200, 0), MATCH(P$6, 'Inputs - Actual'!$B$6:$V$6, 0)) -INDEX('Inputs - Allowed'!$B$8:$AY$158, MATCH($A123, 'Inputs - Allowed'!$A$8:$A$158, 0), MATCH(O$6, 'Inputs - Allowed'!$B$6:$AY$6, 0)),0)))</f>
        <v>0</v>
      </c>
      <c r="Q123" s="116" cm="1">
        <f t="array" ref="Q123">IF($K123=0,0,_xlfn.IFS($K123 = "n",_xlfn.IFNA(INDEX('Inputs - Actual'!$B$8:$V$200, MATCH($A123, 'Inputs - Actual'!$A$8:$A$200, 0), MATCH(Q$6, 'Inputs - Actual'!$B$6:$V$6, 0)) - INDEX('Inputs - Allowed'!$B$8:$AY$158, MATCH($A123, 'Inputs - Allowed'!$A$8:$A$158, 0), MATCH(Q$6, 'Inputs - Allowed'!$B$6:$AY$6, 0)),0),$K123 = "y",_xlfn.IFNA(INDEX('Inputs - Actual'!$B$8:$V$200, MATCH($A123, 'Inputs - Actual'!$A$8:$A$200, 0), MATCH(Q$6, 'Inputs - Actual'!$B$6:$V$6, 0)) -INDEX('Inputs - Allowed'!$B$8:$AY$158, MATCH($A123, 'Inputs - Allowed'!$A$8:$A$158, 0), MATCH(P$6, 'Inputs - Allowed'!$B$6:$AY$6, 0)),0)))</f>
        <v>0</v>
      </c>
      <c r="R123" s="116" cm="1">
        <f t="array" ref="R123">IF($K123=0,0,_xlfn.IFS($K123 = "n",_xlfn.IFNA(INDEX('Inputs - Actual'!$B$8:$V$200, MATCH($A123, 'Inputs - Actual'!$A$8:$A$200, 0), MATCH(R$6, 'Inputs - Actual'!$B$6:$V$6, 0)) - INDEX('Inputs - Allowed'!$B$8:$AY$158, MATCH($A123, 'Inputs - Allowed'!$A$8:$A$158, 0), MATCH(R$6, 'Inputs - Allowed'!$B$6:$AY$6, 0)),0),$K123 = "y",_xlfn.IFNA(INDEX('Inputs - Actual'!$B$8:$V$200, MATCH($A123, 'Inputs - Actual'!$A$8:$A$200, 0), MATCH(R$6, 'Inputs - Actual'!$B$6:$V$6, 0)) -INDEX('Inputs - Allowed'!$B$8:$AY$158, MATCH($A123, 'Inputs - Allowed'!$A$8:$A$158, 0), MATCH(Q$6, 'Inputs - Allowed'!$B$6:$AY$6, 0)),0)))</f>
        <v>0</v>
      </c>
      <c r="S123" s="116" cm="1">
        <f t="array" ref="S123">IF($K123=0,0,_xlfn.IFS($K123 = "n",_xlfn.IFNA(INDEX('Inputs - Actual'!$B$8:$V$200, MATCH($A123, 'Inputs - Actual'!$A$8:$A$200, 0), MATCH(S$6, 'Inputs - Actual'!$B$6:$V$6, 0)) - INDEX('Inputs - Allowed'!$B$8:$AY$158, MATCH($A123, 'Inputs - Allowed'!$A$8:$A$158, 0), MATCH(S$6, 'Inputs - Allowed'!$B$6:$AY$6, 0)),0),$K123 = "y",_xlfn.IFNA(INDEX('Inputs - Actual'!$B$8:$V$200, MATCH($A123, 'Inputs - Actual'!$A$8:$A$200, 0), MATCH(S$6, 'Inputs - Actual'!$B$6:$V$6, 0)) -INDEX('Inputs - Allowed'!$B$8:$AY$158, MATCH($A123, 'Inputs - Allowed'!$A$8:$A$158, 0), MATCH(R$6, 'Inputs - Allowed'!$B$6:$AY$6, 0)),0)))</f>
        <v>0</v>
      </c>
      <c r="T123" s="116" cm="1">
        <f t="array" ref="T123">IF($K123=0,0,_xlfn.IFS($K123 = "n",_xlfn.IFNA(INDEX('Inputs - Actual'!$B$8:$V$200, MATCH($A123, 'Inputs - Actual'!$A$8:$A$200, 0), MATCH(T$6, 'Inputs - Actual'!$B$6:$V$6, 0)) - INDEX('Inputs - Allowed'!$B$8:$AY$158, MATCH($A123, 'Inputs - Allowed'!$A$8:$A$158, 0), MATCH(T$6, 'Inputs - Allowed'!$B$6:$AY$6, 0)),0),$K123 = "y",_xlfn.IFNA(INDEX('Inputs - Actual'!$B$8:$V$200, MATCH($A123, 'Inputs - Actual'!$A$8:$A$200, 0), MATCH(T$6, 'Inputs - Actual'!$B$6:$V$6, 0)) -INDEX('Inputs - Allowed'!$B$8:$AY$158, MATCH($A123, 'Inputs - Allowed'!$A$8:$A$158, 0), MATCH(S$6, 'Inputs - Allowed'!$B$6:$AY$6, 0)),0)))</f>
        <v>0</v>
      </c>
      <c r="U123" s="116" cm="1">
        <f t="array" ref="U123">IF($K123=0,0,_xlfn.IFS($K123 = "n",_xlfn.IFNA(INDEX('Inputs - Actual'!$B$8:$V$200, MATCH($A123, 'Inputs - Actual'!$A$8:$A$200, 0), MATCH(U$6, 'Inputs - Actual'!$B$6:$V$6, 0)) - INDEX('Inputs - Allowed'!$B$8:$AY$158, MATCH($A123, 'Inputs - Allowed'!$A$8:$A$158, 0), MATCH(U$6, 'Inputs - Allowed'!$B$6:$AY$6, 0)),0),$K123 = "y",_xlfn.IFNA(INDEX('Inputs - Actual'!$B$8:$V$200, MATCH($A123, 'Inputs - Actual'!$A$8:$A$200, 0), MATCH(U$6, 'Inputs - Actual'!$B$6:$V$6, 0)) -INDEX('Inputs - Allowed'!$B$8:$AY$158, MATCH($A123, 'Inputs - Allowed'!$A$8:$A$158, 0), MATCH(T$6, 'Inputs - Allowed'!$B$6:$AY$6, 0)),0)))</f>
        <v>0</v>
      </c>
      <c r="V123" s="116" cm="1">
        <f t="array" ref="V123">IF($K123=0,0,_xlfn.IFS($K123 = "n",_xlfn.IFNA(INDEX('Inputs - Actual'!$B$8:$V$200, MATCH($A123, 'Inputs - Actual'!$A$8:$A$200, 0), MATCH(V$6, 'Inputs - Actual'!$B$6:$V$6, 0)) - INDEX('Inputs - Allowed'!$B$8:$AY$158, MATCH($A123, 'Inputs - Allowed'!$A$8:$A$158, 0), MATCH(V$6, 'Inputs - Allowed'!$B$6:$AY$6, 0)),0),$K123 = "y",_xlfn.IFNA(INDEX('Inputs - Actual'!$B$8:$V$200, MATCH($A123, 'Inputs - Actual'!$A$8:$A$200, 0), MATCH(V$6, 'Inputs - Actual'!$B$6:$V$6, 0)) -INDEX('Inputs - Allowed'!$B$8:$AY$158, MATCH($A123, 'Inputs - Allowed'!$A$8:$A$158, 0), MATCH(U$6, 'Inputs - Allowed'!$B$6:$AY$6, 0)),0)))</f>
        <v>0</v>
      </c>
      <c r="W123" s="116" cm="1">
        <f t="array" ref="W123">IF($K123=0,0,_xlfn.IFS($K123 = "n",_xlfn.IFNA(INDEX('Inputs - Actual'!$B$8:$V$200, MATCH($A123, 'Inputs - Actual'!$A$8:$A$200, 0), MATCH(W$6, 'Inputs - Actual'!$B$6:$V$6, 0)) - INDEX('Inputs - Allowed'!$B$8:$AY$158, MATCH($A123, 'Inputs - Allowed'!$A$8:$A$158, 0), MATCH(W$6, 'Inputs - Allowed'!$B$6:$AY$6, 0)),0),$K123 = "y",_xlfn.IFNA(INDEX('Inputs - Actual'!$B$8:$V$200, MATCH($A123, 'Inputs - Actual'!$A$8:$A$200, 0), MATCH(W$6, 'Inputs - Actual'!$B$6:$V$6, 0)) -INDEX('Inputs - Allowed'!$B$8:$AY$158, MATCH($A123, 'Inputs - Allowed'!$A$8:$A$158, 0), MATCH(V$6, 'Inputs - Allowed'!$B$6:$AY$6, 0)),0)))</f>
        <v>0</v>
      </c>
      <c r="X123" s="116" cm="1">
        <f t="array" ref="X123">IF($K123=0,0,_xlfn.IFS($K123 = "n",_xlfn.IFNA(INDEX('Inputs - Actual'!$B$8:$V$200, MATCH($A123, 'Inputs - Actual'!$A$8:$A$200, 0), MATCH(X$6, 'Inputs - Actual'!$B$6:$V$6, 0)) - INDEX('Inputs - Allowed'!$B$8:$AY$158, MATCH($A123, 'Inputs - Allowed'!$A$8:$A$158, 0), MATCH(X$6, 'Inputs - Allowed'!$B$6:$AY$6, 0)),0),$K123 = "y",_xlfn.IFNA(INDEX('Inputs - Actual'!$B$8:$V$200, MATCH($A123, 'Inputs - Actual'!$A$8:$A$200, 0), MATCH(X$6, 'Inputs - Actual'!$B$6:$V$6, 0)) -INDEX('Inputs - Allowed'!$B$8:$AY$158, MATCH($A123, 'Inputs - Allowed'!$A$8:$A$158, 0), MATCH(W$6, 'Inputs - Allowed'!$B$6:$AY$6, 0)),0)))</f>
        <v>0</v>
      </c>
      <c r="Y123" s="76"/>
      <c r="Z123" s="76"/>
      <c r="AA123" s="116">
        <f t="shared" si="27"/>
        <v>0</v>
      </c>
      <c r="AB123" s="116">
        <f t="shared" si="28"/>
        <v>0</v>
      </c>
      <c r="AC123" s="116">
        <f t="shared" si="29"/>
        <v>0</v>
      </c>
      <c r="AD123" s="116">
        <f t="shared" si="30"/>
        <v>0</v>
      </c>
      <c r="AE123" s="116">
        <f t="shared" si="31"/>
        <v>0</v>
      </c>
      <c r="AF123" s="116">
        <f t="shared" si="32"/>
        <v>0</v>
      </c>
      <c r="AG123" s="116">
        <f t="shared" si="33"/>
        <v>0</v>
      </c>
      <c r="AH123" s="116">
        <f t="shared" si="34"/>
        <v>0</v>
      </c>
      <c r="AI123" s="116">
        <f t="shared" si="35"/>
        <v>0</v>
      </c>
      <c r="AJ123" s="116">
        <f t="shared" si="36"/>
        <v>0</v>
      </c>
      <c r="AK123" s="116">
        <f t="shared" si="37"/>
        <v>0</v>
      </c>
    </row>
    <row r="124" spans="1:37">
      <c r="A124" s="6"/>
      <c r="B124" s="36"/>
      <c r="C124" s="36"/>
      <c r="D124" s="36"/>
      <c r="E124" s="36">
        <f>_xlfn.IFNA(INDEX('Inputs - Allowed'!$B$8:$AY$158,MATCH($A124,'Inputs - Allowed'!$A$8:$A$158,0),MATCH('TI - Underperformance'!E$6,'Inputs - Allowed'!$B$6:$AY$6,0)),0)</f>
        <v>0</v>
      </c>
      <c r="F124" s="36">
        <f>_xlfn.IFNA(INDEX('Inputs - Allowed'!$B$8:$AY$158,MATCH($A124,'Inputs - Allowed'!$A$8:$A$158,0),MATCH('TI - Underperformance'!F$6,'Inputs - Allowed'!$B$6:$AY$6,0)),0)</f>
        <v>0</v>
      </c>
      <c r="G124" s="36">
        <f>_xlfn.IFNA(INDEX('Inputs - Allowed'!$B$8:$AY$158,MATCH($A124,'Inputs - Allowed'!$A$8:$A$158,0),MATCH('TI - Underperformance'!G$6,'Inputs - Allowed'!$B$6:$AY$6,0)),0)</f>
        <v>0</v>
      </c>
      <c r="H124" s="36">
        <f>_xlfn.IFNA(INDEX('Inputs - Allowed'!$B$8:$AY$158,MATCH($A124,'Inputs - Allowed'!$A$8:$A$158,0),MATCH('TI - Underperformance'!H$6,'Inputs - Allowed'!$B$6:$AY$6,0)),0)</f>
        <v>0</v>
      </c>
      <c r="I124" s="36">
        <f>_xlfn.IFNA(INDEX('Inputs - Allowed'!$B$8:$AY$158,MATCH($A124,'Inputs - Allowed'!$A$8:$A$158,0),MATCH('TI - Underperformance'!I$6,'Inputs - Allowed'!$B$6:$AY$6,0)),0)</f>
        <v>0</v>
      </c>
      <c r="J124" s="36">
        <f>_xlfn.IFNA(INDEX('Inputs - Allowed'!$B$8:$AY$158,MATCH($A124,'Inputs - Allowed'!$A$8:$A$158,0),MATCH('TI - Underperformance'!J$6,'Inputs - Allowed'!$B$6:$AY$6,0)),0)</f>
        <v>0</v>
      </c>
      <c r="K124" s="36">
        <f>_xlfn.IFNA(INDEX('Inputs - Allowed'!$B$8:$AY$158,MATCH($A124,'Inputs - Allowed'!$A$8:$A$158,0),MATCH('TI - Underperformance'!K$6,'Inputs - Allowed'!$B$6:$AY$6,0)),0)</f>
        <v>0</v>
      </c>
      <c r="L124" s="36">
        <f>_xlfn.IFNA(INDEX('Inputs - Allowed'!$B$8:$AY$158,MATCH($A124,'Inputs - Allowed'!$A$8:$A$158,0),MATCH('TI - Underperformance'!L$6,'Inputs - Allowed'!$B$6:$AY$6,0)),0)</f>
        <v>0</v>
      </c>
      <c r="M124" s="76"/>
      <c r="N124" s="76"/>
      <c r="O124" s="116" cm="1">
        <f t="array" ref="O124">IF($K124=0,0,_xlfn.IFS($K124 = "n",_xlfn.IFNA(INDEX('Inputs - Actual'!$B$8:$V$200, MATCH($A124, 'Inputs - Actual'!$A$8:$A$200, 0), MATCH(O$6, 'Inputs - Actual'!$B$6:$V$6, 0)) - INDEX('Inputs - Allowed'!$B$8:$AY$158, MATCH($A124, 'Inputs - Allowed'!$A$8:$A$158, 0), MATCH(O$6, 'Inputs - Allowed'!$B$6:$AY$6, 0)),0),$K124 = "y",_xlfn.IFNA(INDEX('Inputs - Actual'!$B$8:$V$200, MATCH($A124, 'Inputs - Actual'!$A$8:$A$200, 0), MATCH(O$6, 'Inputs - Actual'!$B$6:$V$6, 0)) -INDEX('Inputs - Allowed'!$B$8:$AY$158, MATCH($A124, 'Inputs - Allowed'!$A$8:$A$158, 0), MATCH(N$6, 'Inputs - Allowed'!$B$6:$AY$6, 0)),0)))</f>
        <v>0</v>
      </c>
      <c r="P124" s="116" cm="1">
        <f t="array" ref="P124">IF($K124=0,0,_xlfn.IFS($K124 = "n",_xlfn.IFNA(INDEX('Inputs - Actual'!$B$8:$V$200, MATCH($A124, 'Inputs - Actual'!$A$8:$A$200, 0), MATCH(P$6, 'Inputs - Actual'!$B$6:$V$6, 0)) - INDEX('Inputs - Allowed'!$B$8:$AY$158, MATCH($A124, 'Inputs - Allowed'!$A$8:$A$158, 0), MATCH(P$6, 'Inputs - Allowed'!$B$6:$AY$6, 0)),0),$K124 = "y",_xlfn.IFNA(INDEX('Inputs - Actual'!$B$8:$V$200, MATCH($A124, 'Inputs - Actual'!$A$8:$A$200, 0), MATCH(P$6, 'Inputs - Actual'!$B$6:$V$6, 0)) -INDEX('Inputs - Allowed'!$B$8:$AY$158, MATCH($A124, 'Inputs - Allowed'!$A$8:$A$158, 0), MATCH(O$6, 'Inputs - Allowed'!$B$6:$AY$6, 0)),0)))</f>
        <v>0</v>
      </c>
      <c r="Q124" s="116" cm="1">
        <f t="array" ref="Q124">IF($K124=0,0,_xlfn.IFS($K124 = "n",_xlfn.IFNA(INDEX('Inputs - Actual'!$B$8:$V$200, MATCH($A124, 'Inputs - Actual'!$A$8:$A$200, 0), MATCH(Q$6, 'Inputs - Actual'!$B$6:$V$6, 0)) - INDEX('Inputs - Allowed'!$B$8:$AY$158, MATCH($A124, 'Inputs - Allowed'!$A$8:$A$158, 0), MATCH(Q$6, 'Inputs - Allowed'!$B$6:$AY$6, 0)),0),$K124 = "y",_xlfn.IFNA(INDEX('Inputs - Actual'!$B$8:$V$200, MATCH($A124, 'Inputs - Actual'!$A$8:$A$200, 0), MATCH(Q$6, 'Inputs - Actual'!$B$6:$V$6, 0)) -INDEX('Inputs - Allowed'!$B$8:$AY$158, MATCH($A124, 'Inputs - Allowed'!$A$8:$A$158, 0), MATCH(P$6, 'Inputs - Allowed'!$B$6:$AY$6, 0)),0)))</f>
        <v>0</v>
      </c>
      <c r="R124" s="116" cm="1">
        <f t="array" ref="R124">IF($K124=0,0,_xlfn.IFS($K124 = "n",_xlfn.IFNA(INDEX('Inputs - Actual'!$B$8:$V$200, MATCH($A124, 'Inputs - Actual'!$A$8:$A$200, 0), MATCH(R$6, 'Inputs - Actual'!$B$6:$V$6, 0)) - INDEX('Inputs - Allowed'!$B$8:$AY$158, MATCH($A124, 'Inputs - Allowed'!$A$8:$A$158, 0), MATCH(R$6, 'Inputs - Allowed'!$B$6:$AY$6, 0)),0),$K124 = "y",_xlfn.IFNA(INDEX('Inputs - Actual'!$B$8:$V$200, MATCH($A124, 'Inputs - Actual'!$A$8:$A$200, 0), MATCH(R$6, 'Inputs - Actual'!$B$6:$V$6, 0)) -INDEX('Inputs - Allowed'!$B$8:$AY$158, MATCH($A124, 'Inputs - Allowed'!$A$8:$A$158, 0), MATCH(Q$6, 'Inputs - Allowed'!$B$6:$AY$6, 0)),0)))</f>
        <v>0</v>
      </c>
      <c r="S124" s="116" cm="1">
        <f t="array" ref="S124">IF($K124=0,0,_xlfn.IFS($K124 = "n",_xlfn.IFNA(INDEX('Inputs - Actual'!$B$8:$V$200, MATCH($A124, 'Inputs - Actual'!$A$8:$A$200, 0), MATCH(S$6, 'Inputs - Actual'!$B$6:$V$6, 0)) - INDEX('Inputs - Allowed'!$B$8:$AY$158, MATCH($A124, 'Inputs - Allowed'!$A$8:$A$158, 0), MATCH(S$6, 'Inputs - Allowed'!$B$6:$AY$6, 0)),0),$K124 = "y",_xlfn.IFNA(INDEX('Inputs - Actual'!$B$8:$V$200, MATCH($A124, 'Inputs - Actual'!$A$8:$A$200, 0), MATCH(S$6, 'Inputs - Actual'!$B$6:$V$6, 0)) -INDEX('Inputs - Allowed'!$B$8:$AY$158, MATCH($A124, 'Inputs - Allowed'!$A$8:$A$158, 0), MATCH(R$6, 'Inputs - Allowed'!$B$6:$AY$6, 0)),0)))</f>
        <v>0</v>
      </c>
      <c r="T124" s="116" cm="1">
        <f t="array" ref="T124">IF($K124=0,0,_xlfn.IFS($K124 = "n",_xlfn.IFNA(INDEX('Inputs - Actual'!$B$8:$V$200, MATCH($A124, 'Inputs - Actual'!$A$8:$A$200, 0), MATCH(T$6, 'Inputs - Actual'!$B$6:$V$6, 0)) - INDEX('Inputs - Allowed'!$B$8:$AY$158, MATCH($A124, 'Inputs - Allowed'!$A$8:$A$158, 0), MATCH(T$6, 'Inputs - Allowed'!$B$6:$AY$6, 0)),0),$K124 = "y",_xlfn.IFNA(INDEX('Inputs - Actual'!$B$8:$V$200, MATCH($A124, 'Inputs - Actual'!$A$8:$A$200, 0), MATCH(T$6, 'Inputs - Actual'!$B$6:$V$6, 0)) -INDEX('Inputs - Allowed'!$B$8:$AY$158, MATCH($A124, 'Inputs - Allowed'!$A$8:$A$158, 0), MATCH(S$6, 'Inputs - Allowed'!$B$6:$AY$6, 0)),0)))</f>
        <v>0</v>
      </c>
      <c r="U124" s="116" cm="1">
        <f t="array" ref="U124">IF($K124=0,0,_xlfn.IFS($K124 = "n",_xlfn.IFNA(INDEX('Inputs - Actual'!$B$8:$V$200, MATCH($A124, 'Inputs - Actual'!$A$8:$A$200, 0), MATCH(U$6, 'Inputs - Actual'!$B$6:$V$6, 0)) - INDEX('Inputs - Allowed'!$B$8:$AY$158, MATCH($A124, 'Inputs - Allowed'!$A$8:$A$158, 0), MATCH(U$6, 'Inputs - Allowed'!$B$6:$AY$6, 0)),0),$K124 = "y",_xlfn.IFNA(INDEX('Inputs - Actual'!$B$8:$V$200, MATCH($A124, 'Inputs - Actual'!$A$8:$A$200, 0), MATCH(U$6, 'Inputs - Actual'!$B$6:$V$6, 0)) -INDEX('Inputs - Allowed'!$B$8:$AY$158, MATCH($A124, 'Inputs - Allowed'!$A$8:$A$158, 0), MATCH(T$6, 'Inputs - Allowed'!$B$6:$AY$6, 0)),0)))</f>
        <v>0</v>
      </c>
      <c r="V124" s="116" cm="1">
        <f t="array" ref="V124">IF($K124=0,0,_xlfn.IFS($K124 = "n",_xlfn.IFNA(INDEX('Inputs - Actual'!$B$8:$V$200, MATCH($A124, 'Inputs - Actual'!$A$8:$A$200, 0), MATCH(V$6, 'Inputs - Actual'!$B$6:$V$6, 0)) - INDEX('Inputs - Allowed'!$B$8:$AY$158, MATCH($A124, 'Inputs - Allowed'!$A$8:$A$158, 0), MATCH(V$6, 'Inputs - Allowed'!$B$6:$AY$6, 0)),0),$K124 = "y",_xlfn.IFNA(INDEX('Inputs - Actual'!$B$8:$V$200, MATCH($A124, 'Inputs - Actual'!$A$8:$A$200, 0), MATCH(V$6, 'Inputs - Actual'!$B$6:$V$6, 0)) -INDEX('Inputs - Allowed'!$B$8:$AY$158, MATCH($A124, 'Inputs - Allowed'!$A$8:$A$158, 0), MATCH(U$6, 'Inputs - Allowed'!$B$6:$AY$6, 0)),0)))</f>
        <v>0</v>
      </c>
      <c r="W124" s="116" cm="1">
        <f t="array" ref="W124">IF($K124=0,0,_xlfn.IFS($K124 = "n",_xlfn.IFNA(INDEX('Inputs - Actual'!$B$8:$V$200, MATCH($A124, 'Inputs - Actual'!$A$8:$A$200, 0), MATCH(W$6, 'Inputs - Actual'!$B$6:$V$6, 0)) - INDEX('Inputs - Allowed'!$B$8:$AY$158, MATCH($A124, 'Inputs - Allowed'!$A$8:$A$158, 0), MATCH(W$6, 'Inputs - Allowed'!$B$6:$AY$6, 0)),0),$K124 = "y",_xlfn.IFNA(INDEX('Inputs - Actual'!$B$8:$V$200, MATCH($A124, 'Inputs - Actual'!$A$8:$A$200, 0), MATCH(W$6, 'Inputs - Actual'!$B$6:$V$6, 0)) -INDEX('Inputs - Allowed'!$B$8:$AY$158, MATCH($A124, 'Inputs - Allowed'!$A$8:$A$158, 0), MATCH(V$6, 'Inputs - Allowed'!$B$6:$AY$6, 0)),0)))</f>
        <v>0</v>
      </c>
      <c r="X124" s="116" cm="1">
        <f t="array" ref="X124">IF($K124=0,0,_xlfn.IFS($K124 = "n",_xlfn.IFNA(INDEX('Inputs - Actual'!$B$8:$V$200, MATCH($A124, 'Inputs - Actual'!$A$8:$A$200, 0), MATCH(X$6, 'Inputs - Actual'!$B$6:$V$6, 0)) - INDEX('Inputs - Allowed'!$B$8:$AY$158, MATCH($A124, 'Inputs - Allowed'!$A$8:$A$158, 0), MATCH(X$6, 'Inputs - Allowed'!$B$6:$AY$6, 0)),0),$K124 = "y",_xlfn.IFNA(INDEX('Inputs - Actual'!$B$8:$V$200, MATCH($A124, 'Inputs - Actual'!$A$8:$A$200, 0), MATCH(X$6, 'Inputs - Actual'!$B$6:$V$6, 0)) -INDEX('Inputs - Allowed'!$B$8:$AY$158, MATCH($A124, 'Inputs - Allowed'!$A$8:$A$158, 0), MATCH(W$6, 'Inputs - Allowed'!$B$6:$AY$6, 0)),0)))</f>
        <v>0</v>
      </c>
      <c r="Y124" s="76"/>
      <c r="Z124" s="76"/>
      <c r="AA124" s="116">
        <f t="shared" si="27"/>
        <v>0</v>
      </c>
      <c r="AB124" s="116">
        <f t="shared" si="28"/>
        <v>0</v>
      </c>
      <c r="AC124" s="116">
        <f t="shared" si="29"/>
        <v>0</v>
      </c>
      <c r="AD124" s="116">
        <f t="shared" si="30"/>
        <v>0</v>
      </c>
      <c r="AE124" s="116">
        <f t="shared" si="31"/>
        <v>0</v>
      </c>
      <c r="AF124" s="116">
        <f t="shared" si="32"/>
        <v>0</v>
      </c>
      <c r="AG124" s="116">
        <f t="shared" si="33"/>
        <v>0</v>
      </c>
      <c r="AH124" s="116">
        <f t="shared" si="34"/>
        <v>0</v>
      </c>
      <c r="AI124" s="116">
        <f t="shared" si="35"/>
        <v>0</v>
      </c>
      <c r="AJ124" s="116">
        <f t="shared" si="36"/>
        <v>0</v>
      </c>
      <c r="AK124" s="116">
        <f t="shared" si="37"/>
        <v>0</v>
      </c>
    </row>
    <row r="125" spans="1:37">
      <c r="A125" s="6"/>
      <c r="B125" s="36"/>
      <c r="C125" s="36"/>
      <c r="D125" s="36"/>
      <c r="E125" s="36">
        <f>_xlfn.IFNA(INDEX('Inputs - Allowed'!$B$8:$AY$158,MATCH($A125,'Inputs - Allowed'!$A$8:$A$158,0),MATCH('TI - Underperformance'!E$6,'Inputs - Allowed'!$B$6:$AY$6,0)),0)</f>
        <v>0</v>
      </c>
      <c r="F125" s="36">
        <f>_xlfn.IFNA(INDEX('Inputs - Allowed'!$B$8:$AY$158,MATCH($A125,'Inputs - Allowed'!$A$8:$A$158,0),MATCH('TI - Underperformance'!F$6,'Inputs - Allowed'!$B$6:$AY$6,0)),0)</f>
        <v>0</v>
      </c>
      <c r="G125" s="36">
        <f>_xlfn.IFNA(INDEX('Inputs - Allowed'!$B$8:$AY$158,MATCH($A125,'Inputs - Allowed'!$A$8:$A$158,0),MATCH('TI - Underperformance'!G$6,'Inputs - Allowed'!$B$6:$AY$6,0)),0)</f>
        <v>0</v>
      </c>
      <c r="H125" s="36">
        <f>_xlfn.IFNA(INDEX('Inputs - Allowed'!$B$8:$AY$158,MATCH($A125,'Inputs - Allowed'!$A$8:$A$158,0),MATCH('TI - Underperformance'!H$6,'Inputs - Allowed'!$B$6:$AY$6,0)),0)</f>
        <v>0</v>
      </c>
      <c r="I125" s="36">
        <f>_xlfn.IFNA(INDEX('Inputs - Allowed'!$B$8:$AY$158,MATCH($A125,'Inputs - Allowed'!$A$8:$A$158,0),MATCH('TI - Underperformance'!I$6,'Inputs - Allowed'!$B$6:$AY$6,0)),0)</f>
        <v>0</v>
      </c>
      <c r="J125" s="36">
        <f>_xlfn.IFNA(INDEX('Inputs - Allowed'!$B$8:$AY$158,MATCH($A125,'Inputs - Allowed'!$A$8:$A$158,0),MATCH('TI - Underperformance'!J$6,'Inputs - Allowed'!$B$6:$AY$6,0)),0)</f>
        <v>0</v>
      </c>
      <c r="K125" s="36">
        <f>_xlfn.IFNA(INDEX('Inputs - Allowed'!$B$8:$AY$158,MATCH($A125,'Inputs - Allowed'!$A$8:$A$158,0),MATCH('TI - Underperformance'!K$6,'Inputs - Allowed'!$B$6:$AY$6,0)),0)</f>
        <v>0</v>
      </c>
      <c r="L125" s="36">
        <f>_xlfn.IFNA(INDEX('Inputs - Allowed'!$B$8:$AY$158,MATCH($A125,'Inputs - Allowed'!$A$8:$A$158,0),MATCH('TI - Underperformance'!L$6,'Inputs - Allowed'!$B$6:$AY$6,0)),0)</f>
        <v>0</v>
      </c>
      <c r="M125" s="76"/>
      <c r="N125" s="76"/>
      <c r="O125" s="116" cm="1">
        <f t="array" ref="O125">IF($K125=0,0,_xlfn.IFS($K125 = "n",_xlfn.IFNA(INDEX('Inputs - Actual'!$B$8:$V$200, MATCH($A125, 'Inputs - Actual'!$A$8:$A$200, 0), MATCH(O$6, 'Inputs - Actual'!$B$6:$V$6, 0)) - INDEX('Inputs - Allowed'!$B$8:$AY$158, MATCH($A125, 'Inputs - Allowed'!$A$8:$A$158, 0), MATCH(O$6, 'Inputs - Allowed'!$B$6:$AY$6, 0)),0),$K125 = "y",_xlfn.IFNA(INDEX('Inputs - Actual'!$B$8:$V$200, MATCH($A125, 'Inputs - Actual'!$A$8:$A$200, 0), MATCH(O$6, 'Inputs - Actual'!$B$6:$V$6, 0)) -INDEX('Inputs - Allowed'!$B$8:$AY$158, MATCH($A125, 'Inputs - Allowed'!$A$8:$A$158, 0), MATCH(N$6, 'Inputs - Allowed'!$B$6:$AY$6, 0)),0)))</f>
        <v>0</v>
      </c>
      <c r="P125" s="116" cm="1">
        <f t="array" ref="P125">IF($K125=0,0,_xlfn.IFS($K125 = "n",_xlfn.IFNA(INDEX('Inputs - Actual'!$B$8:$V$200, MATCH($A125, 'Inputs - Actual'!$A$8:$A$200, 0), MATCH(P$6, 'Inputs - Actual'!$B$6:$V$6, 0)) - INDEX('Inputs - Allowed'!$B$8:$AY$158, MATCH($A125, 'Inputs - Allowed'!$A$8:$A$158, 0), MATCH(P$6, 'Inputs - Allowed'!$B$6:$AY$6, 0)),0),$K125 = "y",_xlfn.IFNA(INDEX('Inputs - Actual'!$B$8:$V$200, MATCH($A125, 'Inputs - Actual'!$A$8:$A$200, 0), MATCH(P$6, 'Inputs - Actual'!$B$6:$V$6, 0)) -INDEX('Inputs - Allowed'!$B$8:$AY$158, MATCH($A125, 'Inputs - Allowed'!$A$8:$A$158, 0), MATCH(O$6, 'Inputs - Allowed'!$B$6:$AY$6, 0)),0)))</f>
        <v>0</v>
      </c>
      <c r="Q125" s="116" cm="1">
        <f t="array" ref="Q125">IF($K125=0,0,_xlfn.IFS($K125 = "n",_xlfn.IFNA(INDEX('Inputs - Actual'!$B$8:$V$200, MATCH($A125, 'Inputs - Actual'!$A$8:$A$200, 0), MATCH(Q$6, 'Inputs - Actual'!$B$6:$V$6, 0)) - INDEX('Inputs - Allowed'!$B$8:$AY$158, MATCH($A125, 'Inputs - Allowed'!$A$8:$A$158, 0), MATCH(Q$6, 'Inputs - Allowed'!$B$6:$AY$6, 0)),0),$K125 = "y",_xlfn.IFNA(INDEX('Inputs - Actual'!$B$8:$V$200, MATCH($A125, 'Inputs - Actual'!$A$8:$A$200, 0), MATCH(Q$6, 'Inputs - Actual'!$B$6:$V$6, 0)) -INDEX('Inputs - Allowed'!$B$8:$AY$158, MATCH($A125, 'Inputs - Allowed'!$A$8:$A$158, 0), MATCH(P$6, 'Inputs - Allowed'!$B$6:$AY$6, 0)),0)))</f>
        <v>0</v>
      </c>
      <c r="R125" s="116" cm="1">
        <f t="array" ref="R125">IF($K125=0,0,_xlfn.IFS($K125 = "n",_xlfn.IFNA(INDEX('Inputs - Actual'!$B$8:$V$200, MATCH($A125, 'Inputs - Actual'!$A$8:$A$200, 0), MATCH(R$6, 'Inputs - Actual'!$B$6:$V$6, 0)) - INDEX('Inputs - Allowed'!$B$8:$AY$158, MATCH($A125, 'Inputs - Allowed'!$A$8:$A$158, 0), MATCH(R$6, 'Inputs - Allowed'!$B$6:$AY$6, 0)),0),$K125 = "y",_xlfn.IFNA(INDEX('Inputs - Actual'!$B$8:$V$200, MATCH($A125, 'Inputs - Actual'!$A$8:$A$200, 0), MATCH(R$6, 'Inputs - Actual'!$B$6:$V$6, 0)) -INDEX('Inputs - Allowed'!$B$8:$AY$158, MATCH($A125, 'Inputs - Allowed'!$A$8:$A$158, 0), MATCH(Q$6, 'Inputs - Allowed'!$B$6:$AY$6, 0)),0)))</f>
        <v>0</v>
      </c>
      <c r="S125" s="116" cm="1">
        <f t="array" ref="S125">IF($K125=0,0,_xlfn.IFS($K125 = "n",_xlfn.IFNA(INDEX('Inputs - Actual'!$B$8:$V$200, MATCH($A125, 'Inputs - Actual'!$A$8:$A$200, 0), MATCH(S$6, 'Inputs - Actual'!$B$6:$V$6, 0)) - INDEX('Inputs - Allowed'!$B$8:$AY$158, MATCH($A125, 'Inputs - Allowed'!$A$8:$A$158, 0), MATCH(S$6, 'Inputs - Allowed'!$B$6:$AY$6, 0)),0),$K125 = "y",_xlfn.IFNA(INDEX('Inputs - Actual'!$B$8:$V$200, MATCH($A125, 'Inputs - Actual'!$A$8:$A$200, 0), MATCH(S$6, 'Inputs - Actual'!$B$6:$V$6, 0)) -INDEX('Inputs - Allowed'!$B$8:$AY$158, MATCH($A125, 'Inputs - Allowed'!$A$8:$A$158, 0), MATCH(R$6, 'Inputs - Allowed'!$B$6:$AY$6, 0)),0)))</f>
        <v>0</v>
      </c>
      <c r="T125" s="116" cm="1">
        <f t="array" ref="T125">IF($K125=0,0,_xlfn.IFS($K125 = "n",_xlfn.IFNA(INDEX('Inputs - Actual'!$B$8:$V$200, MATCH($A125, 'Inputs - Actual'!$A$8:$A$200, 0), MATCH(T$6, 'Inputs - Actual'!$B$6:$V$6, 0)) - INDEX('Inputs - Allowed'!$B$8:$AY$158, MATCH($A125, 'Inputs - Allowed'!$A$8:$A$158, 0), MATCH(T$6, 'Inputs - Allowed'!$B$6:$AY$6, 0)),0),$K125 = "y",_xlfn.IFNA(INDEX('Inputs - Actual'!$B$8:$V$200, MATCH($A125, 'Inputs - Actual'!$A$8:$A$200, 0), MATCH(T$6, 'Inputs - Actual'!$B$6:$V$6, 0)) -INDEX('Inputs - Allowed'!$B$8:$AY$158, MATCH($A125, 'Inputs - Allowed'!$A$8:$A$158, 0), MATCH(S$6, 'Inputs - Allowed'!$B$6:$AY$6, 0)),0)))</f>
        <v>0</v>
      </c>
      <c r="U125" s="116" cm="1">
        <f t="array" ref="U125">IF($K125=0,0,_xlfn.IFS($K125 = "n",_xlfn.IFNA(INDEX('Inputs - Actual'!$B$8:$V$200, MATCH($A125, 'Inputs - Actual'!$A$8:$A$200, 0), MATCH(U$6, 'Inputs - Actual'!$B$6:$V$6, 0)) - INDEX('Inputs - Allowed'!$B$8:$AY$158, MATCH($A125, 'Inputs - Allowed'!$A$8:$A$158, 0), MATCH(U$6, 'Inputs - Allowed'!$B$6:$AY$6, 0)),0),$K125 = "y",_xlfn.IFNA(INDEX('Inputs - Actual'!$B$8:$V$200, MATCH($A125, 'Inputs - Actual'!$A$8:$A$200, 0), MATCH(U$6, 'Inputs - Actual'!$B$6:$V$6, 0)) -INDEX('Inputs - Allowed'!$B$8:$AY$158, MATCH($A125, 'Inputs - Allowed'!$A$8:$A$158, 0), MATCH(T$6, 'Inputs - Allowed'!$B$6:$AY$6, 0)),0)))</f>
        <v>0</v>
      </c>
      <c r="V125" s="116" cm="1">
        <f t="array" ref="V125">IF($K125=0,0,_xlfn.IFS($K125 = "n",_xlfn.IFNA(INDEX('Inputs - Actual'!$B$8:$V$200, MATCH($A125, 'Inputs - Actual'!$A$8:$A$200, 0), MATCH(V$6, 'Inputs - Actual'!$B$6:$V$6, 0)) - INDEX('Inputs - Allowed'!$B$8:$AY$158, MATCH($A125, 'Inputs - Allowed'!$A$8:$A$158, 0), MATCH(V$6, 'Inputs - Allowed'!$B$6:$AY$6, 0)),0),$K125 = "y",_xlfn.IFNA(INDEX('Inputs - Actual'!$B$8:$V$200, MATCH($A125, 'Inputs - Actual'!$A$8:$A$200, 0), MATCH(V$6, 'Inputs - Actual'!$B$6:$V$6, 0)) -INDEX('Inputs - Allowed'!$B$8:$AY$158, MATCH($A125, 'Inputs - Allowed'!$A$8:$A$158, 0), MATCH(U$6, 'Inputs - Allowed'!$B$6:$AY$6, 0)),0)))</f>
        <v>0</v>
      </c>
      <c r="W125" s="116" cm="1">
        <f t="array" ref="W125">IF($K125=0,0,_xlfn.IFS($K125 = "n",_xlfn.IFNA(INDEX('Inputs - Actual'!$B$8:$V$200, MATCH($A125, 'Inputs - Actual'!$A$8:$A$200, 0), MATCH(W$6, 'Inputs - Actual'!$B$6:$V$6, 0)) - INDEX('Inputs - Allowed'!$B$8:$AY$158, MATCH($A125, 'Inputs - Allowed'!$A$8:$A$158, 0), MATCH(W$6, 'Inputs - Allowed'!$B$6:$AY$6, 0)),0),$K125 = "y",_xlfn.IFNA(INDEX('Inputs - Actual'!$B$8:$V$200, MATCH($A125, 'Inputs - Actual'!$A$8:$A$200, 0), MATCH(W$6, 'Inputs - Actual'!$B$6:$V$6, 0)) -INDEX('Inputs - Allowed'!$B$8:$AY$158, MATCH($A125, 'Inputs - Allowed'!$A$8:$A$158, 0), MATCH(V$6, 'Inputs - Allowed'!$B$6:$AY$6, 0)),0)))</f>
        <v>0</v>
      </c>
      <c r="X125" s="116" cm="1">
        <f t="array" ref="X125">IF($K125=0,0,_xlfn.IFS($K125 = "n",_xlfn.IFNA(INDEX('Inputs - Actual'!$B$8:$V$200, MATCH($A125, 'Inputs - Actual'!$A$8:$A$200, 0), MATCH(X$6, 'Inputs - Actual'!$B$6:$V$6, 0)) - INDEX('Inputs - Allowed'!$B$8:$AY$158, MATCH($A125, 'Inputs - Allowed'!$A$8:$A$158, 0), MATCH(X$6, 'Inputs - Allowed'!$B$6:$AY$6, 0)),0),$K125 = "y",_xlfn.IFNA(INDEX('Inputs - Actual'!$B$8:$V$200, MATCH($A125, 'Inputs - Actual'!$A$8:$A$200, 0), MATCH(X$6, 'Inputs - Actual'!$B$6:$V$6, 0)) -INDEX('Inputs - Allowed'!$B$8:$AY$158, MATCH($A125, 'Inputs - Allowed'!$A$8:$A$158, 0), MATCH(W$6, 'Inputs - Allowed'!$B$6:$AY$6, 0)),0)))</f>
        <v>0</v>
      </c>
      <c r="Y125" s="76"/>
      <c r="Z125" s="76"/>
      <c r="AA125" s="116">
        <f t="shared" si="27"/>
        <v>0</v>
      </c>
      <c r="AB125" s="116">
        <f t="shared" si="28"/>
        <v>0</v>
      </c>
      <c r="AC125" s="116">
        <f t="shared" si="29"/>
        <v>0</v>
      </c>
      <c r="AD125" s="116">
        <f t="shared" si="30"/>
        <v>0</v>
      </c>
      <c r="AE125" s="116">
        <f t="shared" si="31"/>
        <v>0</v>
      </c>
      <c r="AF125" s="116">
        <f t="shared" si="32"/>
        <v>0</v>
      </c>
      <c r="AG125" s="116">
        <f t="shared" si="33"/>
        <v>0</v>
      </c>
      <c r="AH125" s="116">
        <f t="shared" si="34"/>
        <v>0</v>
      </c>
      <c r="AI125" s="116">
        <f t="shared" si="35"/>
        <v>0</v>
      </c>
      <c r="AJ125" s="116">
        <f t="shared" si="36"/>
        <v>0</v>
      </c>
      <c r="AK125" s="116">
        <f t="shared" si="37"/>
        <v>0</v>
      </c>
    </row>
    <row r="126" spans="1:37">
      <c r="A126" s="6"/>
      <c r="B126" s="36"/>
      <c r="C126" s="36"/>
      <c r="D126" s="36"/>
      <c r="E126" s="36">
        <f>_xlfn.IFNA(INDEX('Inputs - Allowed'!$B$8:$AY$158,MATCH($A126,'Inputs - Allowed'!$A$8:$A$158,0),MATCH('TI - Underperformance'!E$6,'Inputs - Allowed'!$B$6:$AY$6,0)),0)</f>
        <v>0</v>
      </c>
      <c r="F126" s="36">
        <f>_xlfn.IFNA(INDEX('Inputs - Allowed'!$B$8:$AY$158,MATCH($A126,'Inputs - Allowed'!$A$8:$A$158,0),MATCH('TI - Underperformance'!F$6,'Inputs - Allowed'!$B$6:$AY$6,0)),0)</f>
        <v>0</v>
      </c>
      <c r="G126" s="36">
        <f>_xlfn.IFNA(INDEX('Inputs - Allowed'!$B$8:$AY$158,MATCH($A126,'Inputs - Allowed'!$A$8:$A$158,0),MATCH('TI - Underperformance'!G$6,'Inputs - Allowed'!$B$6:$AY$6,0)),0)</f>
        <v>0</v>
      </c>
      <c r="H126" s="36">
        <f>_xlfn.IFNA(INDEX('Inputs - Allowed'!$B$8:$AY$158,MATCH($A126,'Inputs - Allowed'!$A$8:$A$158,0),MATCH('TI - Underperformance'!H$6,'Inputs - Allowed'!$B$6:$AY$6,0)),0)</f>
        <v>0</v>
      </c>
      <c r="I126" s="36">
        <f>_xlfn.IFNA(INDEX('Inputs - Allowed'!$B$8:$AY$158,MATCH($A126,'Inputs - Allowed'!$A$8:$A$158,0),MATCH('TI - Underperformance'!I$6,'Inputs - Allowed'!$B$6:$AY$6,0)),0)</f>
        <v>0</v>
      </c>
      <c r="J126" s="36">
        <f>_xlfn.IFNA(INDEX('Inputs - Allowed'!$B$8:$AY$158,MATCH($A126,'Inputs - Allowed'!$A$8:$A$158,0),MATCH('TI - Underperformance'!J$6,'Inputs - Allowed'!$B$6:$AY$6,0)),0)</f>
        <v>0</v>
      </c>
      <c r="K126" s="36">
        <f>_xlfn.IFNA(INDEX('Inputs - Allowed'!$B$8:$AY$158,MATCH($A126,'Inputs - Allowed'!$A$8:$A$158,0),MATCH('TI - Underperformance'!K$6,'Inputs - Allowed'!$B$6:$AY$6,0)),0)</f>
        <v>0</v>
      </c>
      <c r="L126" s="36">
        <f>_xlfn.IFNA(INDEX('Inputs - Allowed'!$B$8:$AY$158,MATCH($A126,'Inputs - Allowed'!$A$8:$A$158,0),MATCH('TI - Underperformance'!L$6,'Inputs - Allowed'!$B$6:$AY$6,0)),0)</f>
        <v>0</v>
      </c>
      <c r="M126" s="76"/>
      <c r="N126" s="76"/>
      <c r="O126" s="116" cm="1">
        <f t="array" ref="O126">IF($K126=0,0,_xlfn.IFS($K126 = "n",_xlfn.IFNA(INDEX('Inputs - Actual'!$B$8:$V$200, MATCH($A126, 'Inputs - Actual'!$A$8:$A$200, 0), MATCH(O$6, 'Inputs - Actual'!$B$6:$V$6, 0)) - INDEX('Inputs - Allowed'!$B$8:$AY$158, MATCH($A126, 'Inputs - Allowed'!$A$8:$A$158, 0), MATCH(O$6, 'Inputs - Allowed'!$B$6:$AY$6, 0)),0),$K126 = "y",_xlfn.IFNA(INDEX('Inputs - Actual'!$B$8:$V$200, MATCH($A126, 'Inputs - Actual'!$A$8:$A$200, 0), MATCH(O$6, 'Inputs - Actual'!$B$6:$V$6, 0)) -INDEX('Inputs - Allowed'!$B$8:$AY$158, MATCH($A126, 'Inputs - Allowed'!$A$8:$A$158, 0), MATCH(N$6, 'Inputs - Allowed'!$B$6:$AY$6, 0)),0)))</f>
        <v>0</v>
      </c>
      <c r="P126" s="116" cm="1">
        <f t="array" ref="P126">IF($K126=0,0,_xlfn.IFS($K126 = "n",_xlfn.IFNA(INDEX('Inputs - Actual'!$B$8:$V$200, MATCH($A126, 'Inputs - Actual'!$A$8:$A$200, 0), MATCH(P$6, 'Inputs - Actual'!$B$6:$V$6, 0)) - INDEX('Inputs - Allowed'!$B$8:$AY$158, MATCH($A126, 'Inputs - Allowed'!$A$8:$A$158, 0), MATCH(P$6, 'Inputs - Allowed'!$B$6:$AY$6, 0)),0),$K126 = "y",_xlfn.IFNA(INDEX('Inputs - Actual'!$B$8:$V$200, MATCH($A126, 'Inputs - Actual'!$A$8:$A$200, 0), MATCH(P$6, 'Inputs - Actual'!$B$6:$V$6, 0)) -INDEX('Inputs - Allowed'!$B$8:$AY$158, MATCH($A126, 'Inputs - Allowed'!$A$8:$A$158, 0), MATCH(O$6, 'Inputs - Allowed'!$B$6:$AY$6, 0)),0)))</f>
        <v>0</v>
      </c>
      <c r="Q126" s="116" cm="1">
        <f t="array" ref="Q126">IF($K126=0,0,_xlfn.IFS($K126 = "n",_xlfn.IFNA(INDEX('Inputs - Actual'!$B$8:$V$200, MATCH($A126, 'Inputs - Actual'!$A$8:$A$200, 0), MATCH(Q$6, 'Inputs - Actual'!$B$6:$V$6, 0)) - INDEX('Inputs - Allowed'!$B$8:$AY$158, MATCH($A126, 'Inputs - Allowed'!$A$8:$A$158, 0), MATCH(Q$6, 'Inputs - Allowed'!$B$6:$AY$6, 0)),0),$K126 = "y",_xlfn.IFNA(INDEX('Inputs - Actual'!$B$8:$V$200, MATCH($A126, 'Inputs - Actual'!$A$8:$A$200, 0), MATCH(Q$6, 'Inputs - Actual'!$B$6:$V$6, 0)) -INDEX('Inputs - Allowed'!$B$8:$AY$158, MATCH($A126, 'Inputs - Allowed'!$A$8:$A$158, 0), MATCH(P$6, 'Inputs - Allowed'!$B$6:$AY$6, 0)),0)))</f>
        <v>0</v>
      </c>
      <c r="R126" s="116" cm="1">
        <f t="array" ref="R126">IF($K126=0,0,_xlfn.IFS($K126 = "n",_xlfn.IFNA(INDEX('Inputs - Actual'!$B$8:$V$200, MATCH($A126, 'Inputs - Actual'!$A$8:$A$200, 0), MATCH(R$6, 'Inputs - Actual'!$B$6:$V$6, 0)) - INDEX('Inputs - Allowed'!$B$8:$AY$158, MATCH($A126, 'Inputs - Allowed'!$A$8:$A$158, 0), MATCH(R$6, 'Inputs - Allowed'!$B$6:$AY$6, 0)),0),$K126 = "y",_xlfn.IFNA(INDEX('Inputs - Actual'!$B$8:$V$200, MATCH($A126, 'Inputs - Actual'!$A$8:$A$200, 0), MATCH(R$6, 'Inputs - Actual'!$B$6:$V$6, 0)) -INDEX('Inputs - Allowed'!$B$8:$AY$158, MATCH($A126, 'Inputs - Allowed'!$A$8:$A$158, 0), MATCH(Q$6, 'Inputs - Allowed'!$B$6:$AY$6, 0)),0)))</f>
        <v>0</v>
      </c>
      <c r="S126" s="116" cm="1">
        <f t="array" ref="S126">IF($K126=0,0,_xlfn.IFS($K126 = "n",_xlfn.IFNA(INDEX('Inputs - Actual'!$B$8:$V$200, MATCH($A126, 'Inputs - Actual'!$A$8:$A$200, 0), MATCH(S$6, 'Inputs - Actual'!$B$6:$V$6, 0)) - INDEX('Inputs - Allowed'!$B$8:$AY$158, MATCH($A126, 'Inputs - Allowed'!$A$8:$A$158, 0), MATCH(S$6, 'Inputs - Allowed'!$B$6:$AY$6, 0)),0),$K126 = "y",_xlfn.IFNA(INDEX('Inputs - Actual'!$B$8:$V$200, MATCH($A126, 'Inputs - Actual'!$A$8:$A$200, 0), MATCH(S$6, 'Inputs - Actual'!$B$6:$V$6, 0)) -INDEX('Inputs - Allowed'!$B$8:$AY$158, MATCH($A126, 'Inputs - Allowed'!$A$8:$A$158, 0), MATCH(R$6, 'Inputs - Allowed'!$B$6:$AY$6, 0)),0)))</f>
        <v>0</v>
      </c>
      <c r="T126" s="116" cm="1">
        <f t="array" ref="T126">IF($K126=0,0,_xlfn.IFS($K126 = "n",_xlfn.IFNA(INDEX('Inputs - Actual'!$B$8:$V$200, MATCH($A126, 'Inputs - Actual'!$A$8:$A$200, 0), MATCH(T$6, 'Inputs - Actual'!$B$6:$V$6, 0)) - INDEX('Inputs - Allowed'!$B$8:$AY$158, MATCH($A126, 'Inputs - Allowed'!$A$8:$A$158, 0), MATCH(T$6, 'Inputs - Allowed'!$B$6:$AY$6, 0)),0),$K126 = "y",_xlfn.IFNA(INDEX('Inputs - Actual'!$B$8:$V$200, MATCH($A126, 'Inputs - Actual'!$A$8:$A$200, 0), MATCH(T$6, 'Inputs - Actual'!$B$6:$V$6, 0)) -INDEX('Inputs - Allowed'!$B$8:$AY$158, MATCH($A126, 'Inputs - Allowed'!$A$8:$A$158, 0), MATCH(S$6, 'Inputs - Allowed'!$B$6:$AY$6, 0)),0)))</f>
        <v>0</v>
      </c>
      <c r="U126" s="116" cm="1">
        <f t="array" ref="U126">IF($K126=0,0,_xlfn.IFS($K126 = "n",_xlfn.IFNA(INDEX('Inputs - Actual'!$B$8:$V$200, MATCH($A126, 'Inputs - Actual'!$A$8:$A$200, 0), MATCH(U$6, 'Inputs - Actual'!$B$6:$V$6, 0)) - INDEX('Inputs - Allowed'!$B$8:$AY$158, MATCH($A126, 'Inputs - Allowed'!$A$8:$A$158, 0), MATCH(U$6, 'Inputs - Allowed'!$B$6:$AY$6, 0)),0),$K126 = "y",_xlfn.IFNA(INDEX('Inputs - Actual'!$B$8:$V$200, MATCH($A126, 'Inputs - Actual'!$A$8:$A$200, 0), MATCH(U$6, 'Inputs - Actual'!$B$6:$V$6, 0)) -INDEX('Inputs - Allowed'!$B$8:$AY$158, MATCH($A126, 'Inputs - Allowed'!$A$8:$A$158, 0), MATCH(T$6, 'Inputs - Allowed'!$B$6:$AY$6, 0)),0)))</f>
        <v>0</v>
      </c>
      <c r="V126" s="116" cm="1">
        <f t="array" ref="V126">IF($K126=0,0,_xlfn.IFS($K126 = "n",_xlfn.IFNA(INDEX('Inputs - Actual'!$B$8:$V$200, MATCH($A126, 'Inputs - Actual'!$A$8:$A$200, 0), MATCH(V$6, 'Inputs - Actual'!$B$6:$V$6, 0)) - INDEX('Inputs - Allowed'!$B$8:$AY$158, MATCH($A126, 'Inputs - Allowed'!$A$8:$A$158, 0), MATCH(V$6, 'Inputs - Allowed'!$B$6:$AY$6, 0)),0),$K126 = "y",_xlfn.IFNA(INDEX('Inputs - Actual'!$B$8:$V$200, MATCH($A126, 'Inputs - Actual'!$A$8:$A$200, 0), MATCH(V$6, 'Inputs - Actual'!$B$6:$V$6, 0)) -INDEX('Inputs - Allowed'!$B$8:$AY$158, MATCH($A126, 'Inputs - Allowed'!$A$8:$A$158, 0), MATCH(U$6, 'Inputs - Allowed'!$B$6:$AY$6, 0)),0)))</f>
        <v>0</v>
      </c>
      <c r="W126" s="116" cm="1">
        <f t="array" ref="W126">IF($K126=0,0,_xlfn.IFS($K126 = "n",_xlfn.IFNA(INDEX('Inputs - Actual'!$B$8:$V$200, MATCH($A126, 'Inputs - Actual'!$A$8:$A$200, 0), MATCH(W$6, 'Inputs - Actual'!$B$6:$V$6, 0)) - INDEX('Inputs - Allowed'!$B$8:$AY$158, MATCH($A126, 'Inputs - Allowed'!$A$8:$A$158, 0), MATCH(W$6, 'Inputs - Allowed'!$B$6:$AY$6, 0)),0),$K126 = "y",_xlfn.IFNA(INDEX('Inputs - Actual'!$B$8:$V$200, MATCH($A126, 'Inputs - Actual'!$A$8:$A$200, 0), MATCH(W$6, 'Inputs - Actual'!$B$6:$V$6, 0)) -INDEX('Inputs - Allowed'!$B$8:$AY$158, MATCH($A126, 'Inputs - Allowed'!$A$8:$A$158, 0), MATCH(V$6, 'Inputs - Allowed'!$B$6:$AY$6, 0)),0)))</f>
        <v>0</v>
      </c>
      <c r="X126" s="116" cm="1">
        <f t="array" ref="X126">IF($K126=0,0,_xlfn.IFS($K126 = "n",_xlfn.IFNA(INDEX('Inputs - Actual'!$B$8:$V$200, MATCH($A126, 'Inputs - Actual'!$A$8:$A$200, 0), MATCH(X$6, 'Inputs - Actual'!$B$6:$V$6, 0)) - INDEX('Inputs - Allowed'!$B$8:$AY$158, MATCH($A126, 'Inputs - Allowed'!$A$8:$A$158, 0), MATCH(X$6, 'Inputs - Allowed'!$B$6:$AY$6, 0)),0),$K126 = "y",_xlfn.IFNA(INDEX('Inputs - Actual'!$B$8:$V$200, MATCH($A126, 'Inputs - Actual'!$A$8:$A$200, 0), MATCH(X$6, 'Inputs - Actual'!$B$6:$V$6, 0)) -INDEX('Inputs - Allowed'!$B$8:$AY$158, MATCH($A126, 'Inputs - Allowed'!$A$8:$A$158, 0), MATCH(W$6, 'Inputs - Allowed'!$B$6:$AY$6, 0)),0)))</f>
        <v>0</v>
      </c>
      <c r="Y126" s="76"/>
      <c r="Z126" s="76"/>
      <c r="AA126" s="116">
        <f t="shared" si="27"/>
        <v>0</v>
      </c>
      <c r="AB126" s="116">
        <f t="shared" si="28"/>
        <v>0</v>
      </c>
      <c r="AC126" s="116">
        <f t="shared" si="29"/>
        <v>0</v>
      </c>
      <c r="AD126" s="116">
        <f t="shared" si="30"/>
        <v>0</v>
      </c>
      <c r="AE126" s="116">
        <f t="shared" si="31"/>
        <v>0</v>
      </c>
      <c r="AF126" s="116">
        <f t="shared" si="32"/>
        <v>0</v>
      </c>
      <c r="AG126" s="116">
        <f t="shared" si="33"/>
        <v>0</v>
      </c>
      <c r="AH126" s="116">
        <f t="shared" si="34"/>
        <v>0</v>
      </c>
      <c r="AI126" s="116">
        <f t="shared" si="35"/>
        <v>0</v>
      </c>
      <c r="AJ126" s="116">
        <f t="shared" si="36"/>
        <v>0</v>
      </c>
      <c r="AK126" s="116">
        <f t="shared" si="37"/>
        <v>0</v>
      </c>
    </row>
    <row r="127" spans="1:37">
      <c r="A127" s="6"/>
      <c r="B127" s="36"/>
      <c r="C127" s="36"/>
      <c r="D127" s="36"/>
      <c r="E127" s="36">
        <f>_xlfn.IFNA(INDEX('Inputs - Allowed'!$B$8:$AY$158,MATCH($A127,'Inputs - Allowed'!$A$8:$A$158,0),MATCH('TI - Underperformance'!E$6,'Inputs - Allowed'!$B$6:$AY$6,0)),0)</f>
        <v>0</v>
      </c>
      <c r="F127" s="36">
        <f>_xlfn.IFNA(INDEX('Inputs - Allowed'!$B$8:$AY$158,MATCH($A127,'Inputs - Allowed'!$A$8:$A$158,0),MATCH('TI - Underperformance'!F$6,'Inputs - Allowed'!$B$6:$AY$6,0)),0)</f>
        <v>0</v>
      </c>
      <c r="G127" s="36">
        <f>_xlfn.IFNA(INDEX('Inputs - Allowed'!$B$8:$AY$158,MATCH($A127,'Inputs - Allowed'!$A$8:$A$158,0),MATCH('TI - Underperformance'!G$6,'Inputs - Allowed'!$B$6:$AY$6,0)),0)</f>
        <v>0</v>
      </c>
      <c r="H127" s="36">
        <f>_xlfn.IFNA(INDEX('Inputs - Allowed'!$B$8:$AY$158,MATCH($A127,'Inputs - Allowed'!$A$8:$A$158,0),MATCH('TI - Underperformance'!H$6,'Inputs - Allowed'!$B$6:$AY$6,0)),0)</f>
        <v>0</v>
      </c>
      <c r="I127" s="36">
        <f>_xlfn.IFNA(INDEX('Inputs - Allowed'!$B$8:$AY$158,MATCH($A127,'Inputs - Allowed'!$A$8:$A$158,0),MATCH('TI - Underperformance'!I$6,'Inputs - Allowed'!$B$6:$AY$6,0)),0)</f>
        <v>0</v>
      </c>
      <c r="J127" s="36">
        <f>_xlfn.IFNA(INDEX('Inputs - Allowed'!$B$8:$AY$158,MATCH($A127,'Inputs - Allowed'!$A$8:$A$158,0),MATCH('TI - Underperformance'!J$6,'Inputs - Allowed'!$B$6:$AY$6,0)),0)</f>
        <v>0</v>
      </c>
      <c r="K127" s="36">
        <f>_xlfn.IFNA(INDEX('Inputs - Allowed'!$B$8:$AY$158,MATCH($A127,'Inputs - Allowed'!$A$8:$A$158,0),MATCH('TI - Underperformance'!K$6,'Inputs - Allowed'!$B$6:$AY$6,0)),0)</f>
        <v>0</v>
      </c>
      <c r="L127" s="36">
        <f>_xlfn.IFNA(INDEX('Inputs - Allowed'!$B$8:$AY$158,MATCH($A127,'Inputs - Allowed'!$A$8:$A$158,0),MATCH('TI - Underperformance'!L$6,'Inputs - Allowed'!$B$6:$AY$6,0)),0)</f>
        <v>0</v>
      </c>
      <c r="M127" s="76"/>
      <c r="N127" s="76"/>
      <c r="O127" s="116" cm="1">
        <f t="array" ref="O127">IF($K127=0,0,_xlfn.IFS($K127 = "n",_xlfn.IFNA(INDEX('Inputs - Actual'!$B$8:$V$200, MATCH($A127, 'Inputs - Actual'!$A$8:$A$200, 0), MATCH(O$6, 'Inputs - Actual'!$B$6:$V$6, 0)) - INDEX('Inputs - Allowed'!$B$8:$AY$158, MATCH($A127, 'Inputs - Allowed'!$A$8:$A$158, 0), MATCH(O$6, 'Inputs - Allowed'!$B$6:$AY$6, 0)),0),$K127 = "y",_xlfn.IFNA(INDEX('Inputs - Actual'!$B$8:$V$200, MATCH($A127, 'Inputs - Actual'!$A$8:$A$200, 0), MATCH(O$6, 'Inputs - Actual'!$B$6:$V$6, 0)) -INDEX('Inputs - Allowed'!$B$8:$AY$158, MATCH($A127, 'Inputs - Allowed'!$A$8:$A$158, 0), MATCH(N$6, 'Inputs - Allowed'!$B$6:$AY$6, 0)),0)))</f>
        <v>0</v>
      </c>
      <c r="P127" s="116" cm="1">
        <f t="array" ref="P127">IF($K127=0,0,_xlfn.IFS($K127 = "n",_xlfn.IFNA(INDEX('Inputs - Actual'!$B$8:$V$200, MATCH($A127, 'Inputs - Actual'!$A$8:$A$200, 0), MATCH(P$6, 'Inputs - Actual'!$B$6:$V$6, 0)) - INDEX('Inputs - Allowed'!$B$8:$AY$158, MATCH($A127, 'Inputs - Allowed'!$A$8:$A$158, 0), MATCH(P$6, 'Inputs - Allowed'!$B$6:$AY$6, 0)),0),$K127 = "y",_xlfn.IFNA(INDEX('Inputs - Actual'!$B$8:$V$200, MATCH($A127, 'Inputs - Actual'!$A$8:$A$200, 0), MATCH(P$6, 'Inputs - Actual'!$B$6:$V$6, 0)) -INDEX('Inputs - Allowed'!$B$8:$AY$158, MATCH($A127, 'Inputs - Allowed'!$A$8:$A$158, 0), MATCH(O$6, 'Inputs - Allowed'!$B$6:$AY$6, 0)),0)))</f>
        <v>0</v>
      </c>
      <c r="Q127" s="116" cm="1">
        <f t="array" ref="Q127">IF($K127=0,0,_xlfn.IFS($K127 = "n",_xlfn.IFNA(INDEX('Inputs - Actual'!$B$8:$V$200, MATCH($A127, 'Inputs - Actual'!$A$8:$A$200, 0), MATCH(Q$6, 'Inputs - Actual'!$B$6:$V$6, 0)) - INDEX('Inputs - Allowed'!$B$8:$AY$158, MATCH($A127, 'Inputs - Allowed'!$A$8:$A$158, 0), MATCH(Q$6, 'Inputs - Allowed'!$B$6:$AY$6, 0)),0),$K127 = "y",_xlfn.IFNA(INDEX('Inputs - Actual'!$B$8:$V$200, MATCH($A127, 'Inputs - Actual'!$A$8:$A$200, 0), MATCH(Q$6, 'Inputs - Actual'!$B$6:$V$6, 0)) -INDEX('Inputs - Allowed'!$B$8:$AY$158, MATCH($A127, 'Inputs - Allowed'!$A$8:$A$158, 0), MATCH(P$6, 'Inputs - Allowed'!$B$6:$AY$6, 0)),0)))</f>
        <v>0</v>
      </c>
      <c r="R127" s="116" cm="1">
        <f t="array" ref="R127">IF($K127=0,0,_xlfn.IFS($K127 = "n",_xlfn.IFNA(INDEX('Inputs - Actual'!$B$8:$V$200, MATCH($A127, 'Inputs - Actual'!$A$8:$A$200, 0), MATCH(R$6, 'Inputs - Actual'!$B$6:$V$6, 0)) - INDEX('Inputs - Allowed'!$B$8:$AY$158, MATCH($A127, 'Inputs - Allowed'!$A$8:$A$158, 0), MATCH(R$6, 'Inputs - Allowed'!$B$6:$AY$6, 0)),0),$K127 = "y",_xlfn.IFNA(INDEX('Inputs - Actual'!$B$8:$V$200, MATCH($A127, 'Inputs - Actual'!$A$8:$A$200, 0), MATCH(R$6, 'Inputs - Actual'!$B$6:$V$6, 0)) -INDEX('Inputs - Allowed'!$B$8:$AY$158, MATCH($A127, 'Inputs - Allowed'!$A$8:$A$158, 0), MATCH(Q$6, 'Inputs - Allowed'!$B$6:$AY$6, 0)),0)))</f>
        <v>0</v>
      </c>
      <c r="S127" s="116" cm="1">
        <f t="array" ref="S127">IF($K127=0,0,_xlfn.IFS($K127 = "n",_xlfn.IFNA(INDEX('Inputs - Actual'!$B$8:$V$200, MATCH($A127, 'Inputs - Actual'!$A$8:$A$200, 0), MATCH(S$6, 'Inputs - Actual'!$B$6:$V$6, 0)) - INDEX('Inputs - Allowed'!$B$8:$AY$158, MATCH($A127, 'Inputs - Allowed'!$A$8:$A$158, 0), MATCH(S$6, 'Inputs - Allowed'!$B$6:$AY$6, 0)),0),$K127 = "y",_xlfn.IFNA(INDEX('Inputs - Actual'!$B$8:$V$200, MATCH($A127, 'Inputs - Actual'!$A$8:$A$200, 0), MATCH(S$6, 'Inputs - Actual'!$B$6:$V$6, 0)) -INDEX('Inputs - Allowed'!$B$8:$AY$158, MATCH($A127, 'Inputs - Allowed'!$A$8:$A$158, 0), MATCH(R$6, 'Inputs - Allowed'!$B$6:$AY$6, 0)),0)))</f>
        <v>0</v>
      </c>
      <c r="T127" s="116" cm="1">
        <f t="array" ref="T127">IF($K127=0,0,_xlfn.IFS($K127 = "n",_xlfn.IFNA(INDEX('Inputs - Actual'!$B$8:$V$200, MATCH($A127, 'Inputs - Actual'!$A$8:$A$200, 0), MATCH(T$6, 'Inputs - Actual'!$B$6:$V$6, 0)) - INDEX('Inputs - Allowed'!$B$8:$AY$158, MATCH($A127, 'Inputs - Allowed'!$A$8:$A$158, 0), MATCH(T$6, 'Inputs - Allowed'!$B$6:$AY$6, 0)),0),$K127 = "y",_xlfn.IFNA(INDEX('Inputs - Actual'!$B$8:$V$200, MATCH($A127, 'Inputs - Actual'!$A$8:$A$200, 0), MATCH(T$6, 'Inputs - Actual'!$B$6:$V$6, 0)) -INDEX('Inputs - Allowed'!$B$8:$AY$158, MATCH($A127, 'Inputs - Allowed'!$A$8:$A$158, 0), MATCH(S$6, 'Inputs - Allowed'!$B$6:$AY$6, 0)),0)))</f>
        <v>0</v>
      </c>
      <c r="U127" s="116" cm="1">
        <f t="array" ref="U127">IF($K127=0,0,_xlfn.IFS($K127 = "n",_xlfn.IFNA(INDEX('Inputs - Actual'!$B$8:$V$200, MATCH($A127, 'Inputs - Actual'!$A$8:$A$200, 0), MATCH(U$6, 'Inputs - Actual'!$B$6:$V$6, 0)) - INDEX('Inputs - Allowed'!$B$8:$AY$158, MATCH($A127, 'Inputs - Allowed'!$A$8:$A$158, 0), MATCH(U$6, 'Inputs - Allowed'!$B$6:$AY$6, 0)),0),$K127 = "y",_xlfn.IFNA(INDEX('Inputs - Actual'!$B$8:$V$200, MATCH($A127, 'Inputs - Actual'!$A$8:$A$200, 0), MATCH(U$6, 'Inputs - Actual'!$B$6:$V$6, 0)) -INDEX('Inputs - Allowed'!$B$8:$AY$158, MATCH($A127, 'Inputs - Allowed'!$A$8:$A$158, 0), MATCH(T$6, 'Inputs - Allowed'!$B$6:$AY$6, 0)),0)))</f>
        <v>0</v>
      </c>
      <c r="V127" s="116" cm="1">
        <f t="array" ref="V127">IF($K127=0,0,_xlfn.IFS($K127 = "n",_xlfn.IFNA(INDEX('Inputs - Actual'!$B$8:$V$200, MATCH($A127, 'Inputs - Actual'!$A$8:$A$200, 0), MATCH(V$6, 'Inputs - Actual'!$B$6:$V$6, 0)) - INDEX('Inputs - Allowed'!$B$8:$AY$158, MATCH($A127, 'Inputs - Allowed'!$A$8:$A$158, 0), MATCH(V$6, 'Inputs - Allowed'!$B$6:$AY$6, 0)),0),$K127 = "y",_xlfn.IFNA(INDEX('Inputs - Actual'!$B$8:$V$200, MATCH($A127, 'Inputs - Actual'!$A$8:$A$200, 0), MATCH(V$6, 'Inputs - Actual'!$B$6:$V$6, 0)) -INDEX('Inputs - Allowed'!$B$8:$AY$158, MATCH($A127, 'Inputs - Allowed'!$A$8:$A$158, 0), MATCH(U$6, 'Inputs - Allowed'!$B$6:$AY$6, 0)),0)))</f>
        <v>0</v>
      </c>
      <c r="W127" s="116" cm="1">
        <f t="array" ref="W127">IF($K127=0,0,_xlfn.IFS($K127 = "n",_xlfn.IFNA(INDEX('Inputs - Actual'!$B$8:$V$200, MATCH($A127, 'Inputs - Actual'!$A$8:$A$200, 0), MATCH(W$6, 'Inputs - Actual'!$B$6:$V$6, 0)) - INDEX('Inputs - Allowed'!$B$8:$AY$158, MATCH($A127, 'Inputs - Allowed'!$A$8:$A$158, 0), MATCH(W$6, 'Inputs - Allowed'!$B$6:$AY$6, 0)),0),$K127 = "y",_xlfn.IFNA(INDEX('Inputs - Actual'!$B$8:$V$200, MATCH($A127, 'Inputs - Actual'!$A$8:$A$200, 0), MATCH(W$6, 'Inputs - Actual'!$B$6:$V$6, 0)) -INDEX('Inputs - Allowed'!$B$8:$AY$158, MATCH($A127, 'Inputs - Allowed'!$A$8:$A$158, 0), MATCH(V$6, 'Inputs - Allowed'!$B$6:$AY$6, 0)),0)))</f>
        <v>0</v>
      </c>
      <c r="X127" s="116" cm="1">
        <f t="array" ref="X127">IF($K127=0,0,_xlfn.IFS($K127 = "n",_xlfn.IFNA(INDEX('Inputs - Actual'!$B$8:$V$200, MATCH($A127, 'Inputs - Actual'!$A$8:$A$200, 0), MATCH(X$6, 'Inputs - Actual'!$B$6:$V$6, 0)) - INDEX('Inputs - Allowed'!$B$8:$AY$158, MATCH($A127, 'Inputs - Allowed'!$A$8:$A$158, 0), MATCH(X$6, 'Inputs - Allowed'!$B$6:$AY$6, 0)),0),$K127 = "y",_xlfn.IFNA(INDEX('Inputs - Actual'!$B$8:$V$200, MATCH($A127, 'Inputs - Actual'!$A$8:$A$200, 0), MATCH(X$6, 'Inputs - Actual'!$B$6:$V$6, 0)) -INDEX('Inputs - Allowed'!$B$8:$AY$158, MATCH($A127, 'Inputs - Allowed'!$A$8:$A$158, 0), MATCH(W$6, 'Inputs - Allowed'!$B$6:$AY$6, 0)),0)))</f>
        <v>0</v>
      </c>
      <c r="Y127" s="76"/>
      <c r="Z127" s="76"/>
      <c r="AA127" s="116">
        <f t="shared" si="27"/>
        <v>0</v>
      </c>
      <c r="AB127" s="116">
        <f t="shared" si="28"/>
        <v>0</v>
      </c>
      <c r="AC127" s="116">
        <f t="shared" si="29"/>
        <v>0</v>
      </c>
      <c r="AD127" s="116">
        <f t="shared" si="30"/>
        <v>0</v>
      </c>
      <c r="AE127" s="116">
        <f t="shared" si="31"/>
        <v>0</v>
      </c>
      <c r="AF127" s="116">
        <f t="shared" si="32"/>
        <v>0</v>
      </c>
      <c r="AG127" s="116">
        <f t="shared" si="33"/>
        <v>0</v>
      </c>
      <c r="AH127" s="116">
        <f t="shared" si="34"/>
        <v>0</v>
      </c>
      <c r="AI127" s="116">
        <f t="shared" si="35"/>
        <v>0</v>
      </c>
      <c r="AJ127" s="116">
        <f t="shared" si="36"/>
        <v>0</v>
      </c>
      <c r="AK127" s="116">
        <f t="shared" si="37"/>
        <v>0</v>
      </c>
    </row>
    <row r="128" spans="1:37">
      <c r="A128" s="6"/>
      <c r="B128" s="36"/>
      <c r="C128" s="36"/>
      <c r="D128" s="36"/>
      <c r="E128" s="36">
        <f>_xlfn.IFNA(INDEX('Inputs - Allowed'!$B$8:$AY$158,MATCH($A128,'Inputs - Allowed'!$A$8:$A$158,0),MATCH('TI - Underperformance'!E$6,'Inputs - Allowed'!$B$6:$AY$6,0)),0)</f>
        <v>0</v>
      </c>
      <c r="F128" s="36">
        <f>_xlfn.IFNA(INDEX('Inputs - Allowed'!$B$8:$AY$158,MATCH($A128,'Inputs - Allowed'!$A$8:$A$158,0),MATCH('TI - Underperformance'!F$6,'Inputs - Allowed'!$B$6:$AY$6,0)),0)</f>
        <v>0</v>
      </c>
      <c r="G128" s="36">
        <f>_xlfn.IFNA(INDEX('Inputs - Allowed'!$B$8:$AY$158,MATCH($A128,'Inputs - Allowed'!$A$8:$A$158,0),MATCH('TI - Underperformance'!G$6,'Inputs - Allowed'!$B$6:$AY$6,0)),0)</f>
        <v>0</v>
      </c>
      <c r="H128" s="36">
        <f>_xlfn.IFNA(INDEX('Inputs - Allowed'!$B$8:$AY$158,MATCH($A128,'Inputs - Allowed'!$A$8:$A$158,0),MATCH('TI - Underperformance'!H$6,'Inputs - Allowed'!$B$6:$AY$6,0)),0)</f>
        <v>0</v>
      </c>
      <c r="I128" s="36">
        <f>_xlfn.IFNA(INDEX('Inputs - Allowed'!$B$8:$AY$158,MATCH($A128,'Inputs - Allowed'!$A$8:$A$158,0),MATCH('TI - Underperformance'!I$6,'Inputs - Allowed'!$B$6:$AY$6,0)),0)</f>
        <v>0</v>
      </c>
      <c r="J128" s="36">
        <f>_xlfn.IFNA(INDEX('Inputs - Allowed'!$B$8:$AY$158,MATCH($A128,'Inputs - Allowed'!$A$8:$A$158,0),MATCH('TI - Underperformance'!J$6,'Inputs - Allowed'!$B$6:$AY$6,0)),0)</f>
        <v>0</v>
      </c>
      <c r="K128" s="36">
        <f>_xlfn.IFNA(INDEX('Inputs - Allowed'!$B$8:$AY$158,MATCH($A128,'Inputs - Allowed'!$A$8:$A$158,0),MATCH('TI - Underperformance'!K$6,'Inputs - Allowed'!$B$6:$AY$6,0)),0)</f>
        <v>0</v>
      </c>
      <c r="L128" s="36">
        <f>_xlfn.IFNA(INDEX('Inputs - Allowed'!$B$8:$AY$158,MATCH($A128,'Inputs - Allowed'!$A$8:$A$158,0),MATCH('TI - Underperformance'!L$6,'Inputs - Allowed'!$B$6:$AY$6,0)),0)</f>
        <v>0</v>
      </c>
      <c r="M128" s="76"/>
      <c r="N128" s="76"/>
      <c r="O128" s="116" cm="1">
        <f t="array" ref="O128">IF($K128=0,0,_xlfn.IFS($K128 = "n",_xlfn.IFNA(INDEX('Inputs - Actual'!$B$8:$V$200, MATCH($A128, 'Inputs - Actual'!$A$8:$A$200, 0), MATCH(O$6, 'Inputs - Actual'!$B$6:$V$6, 0)) - INDEX('Inputs - Allowed'!$B$8:$AY$158, MATCH($A128, 'Inputs - Allowed'!$A$8:$A$158, 0), MATCH(O$6, 'Inputs - Allowed'!$B$6:$AY$6, 0)),0),$K128 = "y",_xlfn.IFNA(INDEX('Inputs - Actual'!$B$8:$V$200, MATCH($A128, 'Inputs - Actual'!$A$8:$A$200, 0), MATCH(O$6, 'Inputs - Actual'!$B$6:$V$6, 0)) -INDEX('Inputs - Allowed'!$B$8:$AY$158, MATCH($A128, 'Inputs - Allowed'!$A$8:$A$158, 0), MATCH(N$6, 'Inputs - Allowed'!$B$6:$AY$6, 0)),0)))</f>
        <v>0</v>
      </c>
      <c r="P128" s="116" cm="1">
        <f t="array" ref="P128">IF($K128=0,0,_xlfn.IFS($K128 = "n",_xlfn.IFNA(INDEX('Inputs - Actual'!$B$8:$V$200, MATCH($A128, 'Inputs - Actual'!$A$8:$A$200, 0), MATCH(P$6, 'Inputs - Actual'!$B$6:$V$6, 0)) - INDEX('Inputs - Allowed'!$B$8:$AY$158, MATCH($A128, 'Inputs - Allowed'!$A$8:$A$158, 0), MATCH(P$6, 'Inputs - Allowed'!$B$6:$AY$6, 0)),0),$K128 = "y",_xlfn.IFNA(INDEX('Inputs - Actual'!$B$8:$V$200, MATCH($A128, 'Inputs - Actual'!$A$8:$A$200, 0), MATCH(P$6, 'Inputs - Actual'!$B$6:$V$6, 0)) -INDEX('Inputs - Allowed'!$B$8:$AY$158, MATCH($A128, 'Inputs - Allowed'!$A$8:$A$158, 0), MATCH(O$6, 'Inputs - Allowed'!$B$6:$AY$6, 0)),0)))</f>
        <v>0</v>
      </c>
      <c r="Q128" s="116" cm="1">
        <f t="array" ref="Q128">IF($K128=0,0,_xlfn.IFS($K128 = "n",_xlfn.IFNA(INDEX('Inputs - Actual'!$B$8:$V$200, MATCH($A128, 'Inputs - Actual'!$A$8:$A$200, 0), MATCH(Q$6, 'Inputs - Actual'!$B$6:$V$6, 0)) - INDEX('Inputs - Allowed'!$B$8:$AY$158, MATCH($A128, 'Inputs - Allowed'!$A$8:$A$158, 0), MATCH(Q$6, 'Inputs - Allowed'!$B$6:$AY$6, 0)),0),$K128 = "y",_xlfn.IFNA(INDEX('Inputs - Actual'!$B$8:$V$200, MATCH($A128, 'Inputs - Actual'!$A$8:$A$200, 0), MATCH(Q$6, 'Inputs - Actual'!$B$6:$V$6, 0)) -INDEX('Inputs - Allowed'!$B$8:$AY$158, MATCH($A128, 'Inputs - Allowed'!$A$8:$A$158, 0), MATCH(P$6, 'Inputs - Allowed'!$B$6:$AY$6, 0)),0)))</f>
        <v>0</v>
      </c>
      <c r="R128" s="116" cm="1">
        <f t="array" ref="R128">IF($K128=0,0,_xlfn.IFS($K128 = "n",_xlfn.IFNA(INDEX('Inputs - Actual'!$B$8:$V$200, MATCH($A128, 'Inputs - Actual'!$A$8:$A$200, 0), MATCH(R$6, 'Inputs - Actual'!$B$6:$V$6, 0)) - INDEX('Inputs - Allowed'!$B$8:$AY$158, MATCH($A128, 'Inputs - Allowed'!$A$8:$A$158, 0), MATCH(R$6, 'Inputs - Allowed'!$B$6:$AY$6, 0)),0),$K128 = "y",_xlfn.IFNA(INDEX('Inputs - Actual'!$B$8:$V$200, MATCH($A128, 'Inputs - Actual'!$A$8:$A$200, 0), MATCH(R$6, 'Inputs - Actual'!$B$6:$V$6, 0)) -INDEX('Inputs - Allowed'!$B$8:$AY$158, MATCH($A128, 'Inputs - Allowed'!$A$8:$A$158, 0), MATCH(Q$6, 'Inputs - Allowed'!$B$6:$AY$6, 0)),0)))</f>
        <v>0</v>
      </c>
      <c r="S128" s="116" cm="1">
        <f t="array" ref="S128">IF($K128=0,0,_xlfn.IFS($K128 = "n",_xlfn.IFNA(INDEX('Inputs - Actual'!$B$8:$V$200, MATCH($A128, 'Inputs - Actual'!$A$8:$A$200, 0), MATCH(S$6, 'Inputs - Actual'!$B$6:$V$6, 0)) - INDEX('Inputs - Allowed'!$B$8:$AY$158, MATCH($A128, 'Inputs - Allowed'!$A$8:$A$158, 0), MATCH(S$6, 'Inputs - Allowed'!$B$6:$AY$6, 0)),0),$K128 = "y",_xlfn.IFNA(INDEX('Inputs - Actual'!$B$8:$V$200, MATCH($A128, 'Inputs - Actual'!$A$8:$A$200, 0), MATCH(S$6, 'Inputs - Actual'!$B$6:$V$6, 0)) -INDEX('Inputs - Allowed'!$B$8:$AY$158, MATCH($A128, 'Inputs - Allowed'!$A$8:$A$158, 0), MATCH(R$6, 'Inputs - Allowed'!$B$6:$AY$6, 0)),0)))</f>
        <v>0</v>
      </c>
      <c r="T128" s="116" cm="1">
        <f t="array" ref="T128">IF($K128=0,0,_xlfn.IFS($K128 = "n",_xlfn.IFNA(INDEX('Inputs - Actual'!$B$8:$V$200, MATCH($A128, 'Inputs - Actual'!$A$8:$A$200, 0), MATCH(T$6, 'Inputs - Actual'!$B$6:$V$6, 0)) - INDEX('Inputs - Allowed'!$B$8:$AY$158, MATCH($A128, 'Inputs - Allowed'!$A$8:$A$158, 0), MATCH(T$6, 'Inputs - Allowed'!$B$6:$AY$6, 0)),0),$K128 = "y",_xlfn.IFNA(INDEX('Inputs - Actual'!$B$8:$V$200, MATCH($A128, 'Inputs - Actual'!$A$8:$A$200, 0), MATCH(T$6, 'Inputs - Actual'!$B$6:$V$6, 0)) -INDEX('Inputs - Allowed'!$B$8:$AY$158, MATCH($A128, 'Inputs - Allowed'!$A$8:$A$158, 0), MATCH(S$6, 'Inputs - Allowed'!$B$6:$AY$6, 0)),0)))</f>
        <v>0</v>
      </c>
      <c r="U128" s="116" cm="1">
        <f t="array" ref="U128">IF($K128=0,0,_xlfn.IFS($K128 = "n",_xlfn.IFNA(INDEX('Inputs - Actual'!$B$8:$V$200, MATCH($A128, 'Inputs - Actual'!$A$8:$A$200, 0), MATCH(U$6, 'Inputs - Actual'!$B$6:$V$6, 0)) - INDEX('Inputs - Allowed'!$B$8:$AY$158, MATCH($A128, 'Inputs - Allowed'!$A$8:$A$158, 0), MATCH(U$6, 'Inputs - Allowed'!$B$6:$AY$6, 0)),0),$K128 = "y",_xlfn.IFNA(INDEX('Inputs - Actual'!$B$8:$V$200, MATCH($A128, 'Inputs - Actual'!$A$8:$A$200, 0), MATCH(U$6, 'Inputs - Actual'!$B$6:$V$6, 0)) -INDEX('Inputs - Allowed'!$B$8:$AY$158, MATCH($A128, 'Inputs - Allowed'!$A$8:$A$158, 0), MATCH(T$6, 'Inputs - Allowed'!$B$6:$AY$6, 0)),0)))</f>
        <v>0</v>
      </c>
      <c r="V128" s="116" cm="1">
        <f t="array" ref="V128">IF($K128=0,0,_xlfn.IFS($K128 = "n",_xlfn.IFNA(INDEX('Inputs - Actual'!$B$8:$V$200, MATCH($A128, 'Inputs - Actual'!$A$8:$A$200, 0), MATCH(V$6, 'Inputs - Actual'!$B$6:$V$6, 0)) - INDEX('Inputs - Allowed'!$B$8:$AY$158, MATCH($A128, 'Inputs - Allowed'!$A$8:$A$158, 0), MATCH(V$6, 'Inputs - Allowed'!$B$6:$AY$6, 0)),0),$K128 = "y",_xlfn.IFNA(INDEX('Inputs - Actual'!$B$8:$V$200, MATCH($A128, 'Inputs - Actual'!$A$8:$A$200, 0), MATCH(V$6, 'Inputs - Actual'!$B$6:$V$6, 0)) -INDEX('Inputs - Allowed'!$B$8:$AY$158, MATCH($A128, 'Inputs - Allowed'!$A$8:$A$158, 0), MATCH(U$6, 'Inputs - Allowed'!$B$6:$AY$6, 0)),0)))</f>
        <v>0</v>
      </c>
      <c r="W128" s="116" cm="1">
        <f t="array" ref="W128">IF($K128=0,0,_xlfn.IFS($K128 = "n",_xlfn.IFNA(INDEX('Inputs - Actual'!$B$8:$V$200, MATCH($A128, 'Inputs - Actual'!$A$8:$A$200, 0), MATCH(W$6, 'Inputs - Actual'!$B$6:$V$6, 0)) - INDEX('Inputs - Allowed'!$B$8:$AY$158, MATCH($A128, 'Inputs - Allowed'!$A$8:$A$158, 0), MATCH(W$6, 'Inputs - Allowed'!$B$6:$AY$6, 0)),0),$K128 = "y",_xlfn.IFNA(INDEX('Inputs - Actual'!$B$8:$V$200, MATCH($A128, 'Inputs - Actual'!$A$8:$A$200, 0), MATCH(W$6, 'Inputs - Actual'!$B$6:$V$6, 0)) -INDEX('Inputs - Allowed'!$B$8:$AY$158, MATCH($A128, 'Inputs - Allowed'!$A$8:$A$158, 0), MATCH(V$6, 'Inputs - Allowed'!$B$6:$AY$6, 0)),0)))</f>
        <v>0</v>
      </c>
      <c r="X128" s="116" cm="1">
        <f t="array" ref="X128">IF($K128=0,0,_xlfn.IFS($K128 = "n",_xlfn.IFNA(INDEX('Inputs - Actual'!$B$8:$V$200, MATCH($A128, 'Inputs - Actual'!$A$8:$A$200, 0), MATCH(X$6, 'Inputs - Actual'!$B$6:$V$6, 0)) - INDEX('Inputs - Allowed'!$B$8:$AY$158, MATCH($A128, 'Inputs - Allowed'!$A$8:$A$158, 0), MATCH(X$6, 'Inputs - Allowed'!$B$6:$AY$6, 0)),0),$K128 = "y",_xlfn.IFNA(INDEX('Inputs - Actual'!$B$8:$V$200, MATCH($A128, 'Inputs - Actual'!$A$8:$A$200, 0), MATCH(X$6, 'Inputs - Actual'!$B$6:$V$6, 0)) -INDEX('Inputs - Allowed'!$B$8:$AY$158, MATCH($A128, 'Inputs - Allowed'!$A$8:$A$158, 0), MATCH(W$6, 'Inputs - Allowed'!$B$6:$AY$6, 0)),0)))</f>
        <v>0</v>
      </c>
      <c r="Y128" s="76"/>
      <c r="Z128" s="76"/>
      <c r="AA128" s="116">
        <f t="shared" si="27"/>
        <v>0</v>
      </c>
      <c r="AB128" s="116">
        <f t="shared" si="28"/>
        <v>0</v>
      </c>
      <c r="AC128" s="116">
        <f t="shared" si="29"/>
        <v>0</v>
      </c>
      <c r="AD128" s="116">
        <f t="shared" si="30"/>
        <v>0</v>
      </c>
      <c r="AE128" s="116">
        <f t="shared" si="31"/>
        <v>0</v>
      </c>
      <c r="AF128" s="116">
        <f t="shared" si="32"/>
        <v>0</v>
      </c>
      <c r="AG128" s="116">
        <f t="shared" si="33"/>
        <v>0</v>
      </c>
      <c r="AH128" s="116">
        <f t="shared" si="34"/>
        <v>0</v>
      </c>
      <c r="AI128" s="116">
        <f t="shared" si="35"/>
        <v>0</v>
      </c>
      <c r="AJ128" s="116">
        <f t="shared" si="36"/>
        <v>0</v>
      </c>
      <c r="AK128" s="116">
        <f t="shared" si="37"/>
        <v>0</v>
      </c>
    </row>
    <row r="129" spans="1:37">
      <c r="A129" s="6"/>
      <c r="B129" s="36"/>
      <c r="C129" s="36"/>
      <c r="D129" s="36"/>
      <c r="E129" s="36">
        <f>_xlfn.IFNA(INDEX('Inputs - Allowed'!$B$8:$AY$158,MATCH($A129,'Inputs - Allowed'!$A$8:$A$158,0),MATCH('TI - Underperformance'!E$6,'Inputs - Allowed'!$B$6:$AY$6,0)),0)</f>
        <v>0</v>
      </c>
      <c r="F129" s="36">
        <f>_xlfn.IFNA(INDEX('Inputs - Allowed'!$B$8:$AY$158,MATCH($A129,'Inputs - Allowed'!$A$8:$A$158,0),MATCH('TI - Underperformance'!F$6,'Inputs - Allowed'!$B$6:$AY$6,0)),0)</f>
        <v>0</v>
      </c>
      <c r="G129" s="36">
        <f>_xlfn.IFNA(INDEX('Inputs - Allowed'!$B$8:$AY$158,MATCH($A129,'Inputs - Allowed'!$A$8:$A$158,0),MATCH('TI - Underperformance'!G$6,'Inputs - Allowed'!$B$6:$AY$6,0)),0)</f>
        <v>0</v>
      </c>
      <c r="H129" s="36">
        <f>_xlfn.IFNA(INDEX('Inputs - Allowed'!$B$8:$AY$158,MATCH($A129,'Inputs - Allowed'!$A$8:$A$158,0),MATCH('TI - Underperformance'!H$6,'Inputs - Allowed'!$B$6:$AY$6,0)),0)</f>
        <v>0</v>
      </c>
      <c r="I129" s="36">
        <f>_xlfn.IFNA(INDEX('Inputs - Allowed'!$B$8:$AY$158,MATCH($A129,'Inputs - Allowed'!$A$8:$A$158,0),MATCH('TI - Underperformance'!I$6,'Inputs - Allowed'!$B$6:$AY$6,0)),0)</f>
        <v>0</v>
      </c>
      <c r="J129" s="36">
        <f>_xlfn.IFNA(INDEX('Inputs - Allowed'!$B$8:$AY$158,MATCH($A129,'Inputs - Allowed'!$A$8:$A$158,0),MATCH('TI - Underperformance'!J$6,'Inputs - Allowed'!$B$6:$AY$6,0)),0)</f>
        <v>0</v>
      </c>
      <c r="K129" s="36">
        <f>_xlfn.IFNA(INDEX('Inputs - Allowed'!$B$8:$AY$158,MATCH($A129,'Inputs - Allowed'!$A$8:$A$158,0),MATCH('TI - Underperformance'!K$6,'Inputs - Allowed'!$B$6:$AY$6,0)),0)</f>
        <v>0</v>
      </c>
      <c r="L129" s="36">
        <f>_xlfn.IFNA(INDEX('Inputs - Allowed'!$B$8:$AY$158,MATCH($A129,'Inputs - Allowed'!$A$8:$A$158,0),MATCH('TI - Underperformance'!L$6,'Inputs - Allowed'!$B$6:$AY$6,0)),0)</f>
        <v>0</v>
      </c>
      <c r="M129" s="76"/>
      <c r="N129" s="76"/>
      <c r="O129" s="116" cm="1">
        <f t="array" ref="O129">IF($K129=0,0,_xlfn.IFS($K129 = "n",_xlfn.IFNA(INDEX('Inputs - Actual'!$B$8:$V$200, MATCH($A129, 'Inputs - Actual'!$A$8:$A$200, 0), MATCH(O$6, 'Inputs - Actual'!$B$6:$V$6, 0)) - INDEX('Inputs - Allowed'!$B$8:$AY$158, MATCH($A129, 'Inputs - Allowed'!$A$8:$A$158, 0), MATCH(O$6, 'Inputs - Allowed'!$B$6:$AY$6, 0)),0),$K129 = "y",_xlfn.IFNA(INDEX('Inputs - Actual'!$B$8:$V$200, MATCH($A129, 'Inputs - Actual'!$A$8:$A$200, 0), MATCH(O$6, 'Inputs - Actual'!$B$6:$V$6, 0)) -INDEX('Inputs - Allowed'!$B$8:$AY$158, MATCH($A129, 'Inputs - Allowed'!$A$8:$A$158, 0), MATCH(N$6, 'Inputs - Allowed'!$B$6:$AY$6, 0)),0)))</f>
        <v>0</v>
      </c>
      <c r="P129" s="116" cm="1">
        <f t="array" ref="P129">IF($K129=0,0,_xlfn.IFS($K129 = "n",_xlfn.IFNA(INDEX('Inputs - Actual'!$B$8:$V$200, MATCH($A129, 'Inputs - Actual'!$A$8:$A$200, 0), MATCH(P$6, 'Inputs - Actual'!$B$6:$V$6, 0)) - INDEX('Inputs - Allowed'!$B$8:$AY$158, MATCH($A129, 'Inputs - Allowed'!$A$8:$A$158, 0), MATCH(P$6, 'Inputs - Allowed'!$B$6:$AY$6, 0)),0),$K129 = "y",_xlfn.IFNA(INDEX('Inputs - Actual'!$B$8:$V$200, MATCH($A129, 'Inputs - Actual'!$A$8:$A$200, 0), MATCH(P$6, 'Inputs - Actual'!$B$6:$V$6, 0)) -INDEX('Inputs - Allowed'!$B$8:$AY$158, MATCH($A129, 'Inputs - Allowed'!$A$8:$A$158, 0), MATCH(O$6, 'Inputs - Allowed'!$B$6:$AY$6, 0)),0)))</f>
        <v>0</v>
      </c>
      <c r="Q129" s="116" cm="1">
        <f t="array" ref="Q129">IF($K129=0,0,_xlfn.IFS($K129 = "n",_xlfn.IFNA(INDEX('Inputs - Actual'!$B$8:$V$200, MATCH($A129, 'Inputs - Actual'!$A$8:$A$200, 0), MATCH(Q$6, 'Inputs - Actual'!$B$6:$V$6, 0)) - INDEX('Inputs - Allowed'!$B$8:$AY$158, MATCH($A129, 'Inputs - Allowed'!$A$8:$A$158, 0), MATCH(Q$6, 'Inputs - Allowed'!$B$6:$AY$6, 0)),0),$K129 = "y",_xlfn.IFNA(INDEX('Inputs - Actual'!$B$8:$V$200, MATCH($A129, 'Inputs - Actual'!$A$8:$A$200, 0), MATCH(Q$6, 'Inputs - Actual'!$B$6:$V$6, 0)) -INDEX('Inputs - Allowed'!$B$8:$AY$158, MATCH($A129, 'Inputs - Allowed'!$A$8:$A$158, 0), MATCH(P$6, 'Inputs - Allowed'!$B$6:$AY$6, 0)),0)))</f>
        <v>0</v>
      </c>
      <c r="R129" s="116" cm="1">
        <f t="array" ref="R129">IF($K129=0,0,_xlfn.IFS($K129 = "n",_xlfn.IFNA(INDEX('Inputs - Actual'!$B$8:$V$200, MATCH($A129, 'Inputs - Actual'!$A$8:$A$200, 0), MATCH(R$6, 'Inputs - Actual'!$B$6:$V$6, 0)) - INDEX('Inputs - Allowed'!$B$8:$AY$158, MATCH($A129, 'Inputs - Allowed'!$A$8:$A$158, 0), MATCH(R$6, 'Inputs - Allowed'!$B$6:$AY$6, 0)),0),$K129 = "y",_xlfn.IFNA(INDEX('Inputs - Actual'!$B$8:$V$200, MATCH($A129, 'Inputs - Actual'!$A$8:$A$200, 0), MATCH(R$6, 'Inputs - Actual'!$B$6:$V$6, 0)) -INDEX('Inputs - Allowed'!$B$8:$AY$158, MATCH($A129, 'Inputs - Allowed'!$A$8:$A$158, 0), MATCH(Q$6, 'Inputs - Allowed'!$B$6:$AY$6, 0)),0)))</f>
        <v>0</v>
      </c>
      <c r="S129" s="116" cm="1">
        <f t="array" ref="S129">IF($K129=0,0,_xlfn.IFS($K129 = "n",_xlfn.IFNA(INDEX('Inputs - Actual'!$B$8:$V$200, MATCH($A129, 'Inputs - Actual'!$A$8:$A$200, 0), MATCH(S$6, 'Inputs - Actual'!$B$6:$V$6, 0)) - INDEX('Inputs - Allowed'!$B$8:$AY$158, MATCH($A129, 'Inputs - Allowed'!$A$8:$A$158, 0), MATCH(S$6, 'Inputs - Allowed'!$B$6:$AY$6, 0)),0),$K129 = "y",_xlfn.IFNA(INDEX('Inputs - Actual'!$B$8:$V$200, MATCH($A129, 'Inputs - Actual'!$A$8:$A$200, 0), MATCH(S$6, 'Inputs - Actual'!$B$6:$V$6, 0)) -INDEX('Inputs - Allowed'!$B$8:$AY$158, MATCH($A129, 'Inputs - Allowed'!$A$8:$A$158, 0), MATCH(R$6, 'Inputs - Allowed'!$B$6:$AY$6, 0)),0)))</f>
        <v>0</v>
      </c>
      <c r="T129" s="116" cm="1">
        <f t="array" ref="T129">IF($K129=0,0,_xlfn.IFS($K129 = "n",_xlfn.IFNA(INDEX('Inputs - Actual'!$B$8:$V$200, MATCH($A129, 'Inputs - Actual'!$A$8:$A$200, 0), MATCH(T$6, 'Inputs - Actual'!$B$6:$V$6, 0)) - INDEX('Inputs - Allowed'!$B$8:$AY$158, MATCH($A129, 'Inputs - Allowed'!$A$8:$A$158, 0), MATCH(T$6, 'Inputs - Allowed'!$B$6:$AY$6, 0)),0),$K129 = "y",_xlfn.IFNA(INDEX('Inputs - Actual'!$B$8:$V$200, MATCH($A129, 'Inputs - Actual'!$A$8:$A$200, 0), MATCH(T$6, 'Inputs - Actual'!$B$6:$V$6, 0)) -INDEX('Inputs - Allowed'!$B$8:$AY$158, MATCH($A129, 'Inputs - Allowed'!$A$8:$A$158, 0), MATCH(S$6, 'Inputs - Allowed'!$B$6:$AY$6, 0)),0)))</f>
        <v>0</v>
      </c>
      <c r="U129" s="116" cm="1">
        <f t="array" ref="U129">IF($K129=0,0,_xlfn.IFS($K129 = "n",_xlfn.IFNA(INDEX('Inputs - Actual'!$B$8:$V$200, MATCH($A129, 'Inputs - Actual'!$A$8:$A$200, 0), MATCH(U$6, 'Inputs - Actual'!$B$6:$V$6, 0)) - INDEX('Inputs - Allowed'!$B$8:$AY$158, MATCH($A129, 'Inputs - Allowed'!$A$8:$A$158, 0), MATCH(U$6, 'Inputs - Allowed'!$B$6:$AY$6, 0)),0),$K129 = "y",_xlfn.IFNA(INDEX('Inputs - Actual'!$B$8:$V$200, MATCH($A129, 'Inputs - Actual'!$A$8:$A$200, 0), MATCH(U$6, 'Inputs - Actual'!$B$6:$V$6, 0)) -INDEX('Inputs - Allowed'!$B$8:$AY$158, MATCH($A129, 'Inputs - Allowed'!$A$8:$A$158, 0), MATCH(T$6, 'Inputs - Allowed'!$B$6:$AY$6, 0)),0)))</f>
        <v>0</v>
      </c>
      <c r="V129" s="116" cm="1">
        <f t="array" ref="V129">IF($K129=0,0,_xlfn.IFS($K129 = "n",_xlfn.IFNA(INDEX('Inputs - Actual'!$B$8:$V$200, MATCH($A129, 'Inputs - Actual'!$A$8:$A$200, 0), MATCH(V$6, 'Inputs - Actual'!$B$6:$V$6, 0)) - INDEX('Inputs - Allowed'!$B$8:$AY$158, MATCH($A129, 'Inputs - Allowed'!$A$8:$A$158, 0), MATCH(V$6, 'Inputs - Allowed'!$B$6:$AY$6, 0)),0),$K129 = "y",_xlfn.IFNA(INDEX('Inputs - Actual'!$B$8:$V$200, MATCH($A129, 'Inputs - Actual'!$A$8:$A$200, 0), MATCH(V$6, 'Inputs - Actual'!$B$6:$V$6, 0)) -INDEX('Inputs - Allowed'!$B$8:$AY$158, MATCH($A129, 'Inputs - Allowed'!$A$8:$A$158, 0), MATCH(U$6, 'Inputs - Allowed'!$B$6:$AY$6, 0)),0)))</f>
        <v>0</v>
      </c>
      <c r="W129" s="116" cm="1">
        <f t="array" ref="W129">IF($K129=0,0,_xlfn.IFS($K129 = "n",_xlfn.IFNA(INDEX('Inputs - Actual'!$B$8:$V$200, MATCH($A129, 'Inputs - Actual'!$A$8:$A$200, 0), MATCH(W$6, 'Inputs - Actual'!$B$6:$V$6, 0)) - INDEX('Inputs - Allowed'!$B$8:$AY$158, MATCH($A129, 'Inputs - Allowed'!$A$8:$A$158, 0), MATCH(W$6, 'Inputs - Allowed'!$B$6:$AY$6, 0)),0),$K129 = "y",_xlfn.IFNA(INDEX('Inputs - Actual'!$B$8:$V$200, MATCH($A129, 'Inputs - Actual'!$A$8:$A$200, 0), MATCH(W$6, 'Inputs - Actual'!$B$6:$V$6, 0)) -INDEX('Inputs - Allowed'!$B$8:$AY$158, MATCH($A129, 'Inputs - Allowed'!$A$8:$A$158, 0), MATCH(V$6, 'Inputs - Allowed'!$B$6:$AY$6, 0)),0)))</f>
        <v>0</v>
      </c>
      <c r="X129" s="116" cm="1">
        <f t="array" ref="X129">IF($K129=0,0,_xlfn.IFS($K129 = "n",_xlfn.IFNA(INDEX('Inputs - Actual'!$B$8:$V$200, MATCH($A129, 'Inputs - Actual'!$A$8:$A$200, 0), MATCH(X$6, 'Inputs - Actual'!$B$6:$V$6, 0)) - INDEX('Inputs - Allowed'!$B$8:$AY$158, MATCH($A129, 'Inputs - Allowed'!$A$8:$A$158, 0), MATCH(X$6, 'Inputs - Allowed'!$B$6:$AY$6, 0)),0),$K129 = "y",_xlfn.IFNA(INDEX('Inputs - Actual'!$B$8:$V$200, MATCH($A129, 'Inputs - Actual'!$A$8:$A$200, 0), MATCH(X$6, 'Inputs - Actual'!$B$6:$V$6, 0)) -INDEX('Inputs - Allowed'!$B$8:$AY$158, MATCH($A129, 'Inputs - Allowed'!$A$8:$A$158, 0), MATCH(W$6, 'Inputs - Allowed'!$B$6:$AY$6, 0)),0)))</f>
        <v>0</v>
      </c>
      <c r="Y129" s="76"/>
      <c r="Z129" s="76"/>
      <c r="AA129" s="116">
        <f t="shared" si="27"/>
        <v>0</v>
      </c>
      <c r="AB129" s="116">
        <f t="shared" si="28"/>
        <v>0</v>
      </c>
      <c r="AC129" s="116">
        <f t="shared" si="29"/>
        <v>0</v>
      </c>
      <c r="AD129" s="116">
        <f t="shared" si="30"/>
        <v>0</v>
      </c>
      <c r="AE129" s="116">
        <f t="shared" si="31"/>
        <v>0</v>
      </c>
      <c r="AF129" s="116">
        <f t="shared" si="32"/>
        <v>0</v>
      </c>
      <c r="AG129" s="116">
        <f t="shared" si="33"/>
        <v>0</v>
      </c>
      <c r="AH129" s="116">
        <f t="shared" si="34"/>
        <v>0</v>
      </c>
      <c r="AI129" s="116">
        <f t="shared" si="35"/>
        <v>0</v>
      </c>
      <c r="AJ129" s="116">
        <f t="shared" si="36"/>
        <v>0</v>
      </c>
      <c r="AK129" s="116">
        <f t="shared" si="37"/>
        <v>0</v>
      </c>
    </row>
    <row r="130" spans="1:37">
      <c r="A130" s="6"/>
      <c r="B130" s="36"/>
      <c r="C130" s="36"/>
      <c r="D130" s="36"/>
      <c r="E130" s="36">
        <f>_xlfn.IFNA(INDEX('Inputs - Allowed'!$B$8:$AY$158,MATCH($A130,'Inputs - Allowed'!$A$8:$A$158,0),MATCH('TI - Underperformance'!E$6,'Inputs - Allowed'!$B$6:$AY$6,0)),0)</f>
        <v>0</v>
      </c>
      <c r="F130" s="36">
        <f>_xlfn.IFNA(INDEX('Inputs - Allowed'!$B$8:$AY$158,MATCH($A130,'Inputs - Allowed'!$A$8:$A$158,0),MATCH('TI - Underperformance'!F$6,'Inputs - Allowed'!$B$6:$AY$6,0)),0)</f>
        <v>0</v>
      </c>
      <c r="G130" s="36">
        <f>_xlfn.IFNA(INDEX('Inputs - Allowed'!$B$8:$AY$158,MATCH($A130,'Inputs - Allowed'!$A$8:$A$158,0),MATCH('TI - Underperformance'!G$6,'Inputs - Allowed'!$B$6:$AY$6,0)),0)</f>
        <v>0</v>
      </c>
      <c r="H130" s="36">
        <f>_xlfn.IFNA(INDEX('Inputs - Allowed'!$B$8:$AY$158,MATCH($A130,'Inputs - Allowed'!$A$8:$A$158,0),MATCH('TI - Underperformance'!H$6,'Inputs - Allowed'!$B$6:$AY$6,0)),0)</f>
        <v>0</v>
      </c>
      <c r="I130" s="36">
        <f>_xlfn.IFNA(INDEX('Inputs - Allowed'!$B$8:$AY$158,MATCH($A130,'Inputs - Allowed'!$A$8:$A$158,0),MATCH('TI - Underperformance'!I$6,'Inputs - Allowed'!$B$6:$AY$6,0)),0)</f>
        <v>0</v>
      </c>
      <c r="J130" s="36">
        <f>_xlfn.IFNA(INDEX('Inputs - Allowed'!$B$8:$AY$158,MATCH($A130,'Inputs - Allowed'!$A$8:$A$158,0),MATCH('TI - Underperformance'!J$6,'Inputs - Allowed'!$B$6:$AY$6,0)),0)</f>
        <v>0</v>
      </c>
      <c r="K130" s="36">
        <f>_xlfn.IFNA(INDEX('Inputs - Allowed'!$B$8:$AY$158,MATCH($A130,'Inputs - Allowed'!$A$8:$A$158,0),MATCH('TI - Underperformance'!K$6,'Inputs - Allowed'!$B$6:$AY$6,0)),0)</f>
        <v>0</v>
      </c>
      <c r="L130" s="36">
        <f>_xlfn.IFNA(INDEX('Inputs - Allowed'!$B$8:$AY$158,MATCH($A130,'Inputs - Allowed'!$A$8:$A$158,0),MATCH('TI - Underperformance'!L$6,'Inputs - Allowed'!$B$6:$AY$6,0)),0)</f>
        <v>0</v>
      </c>
      <c r="M130" s="76"/>
      <c r="N130" s="76"/>
      <c r="O130" s="116" cm="1">
        <f t="array" ref="O130">IF($K130=0,0,_xlfn.IFS($K130 = "n",_xlfn.IFNA(INDEX('Inputs - Actual'!$B$8:$V$200, MATCH($A130, 'Inputs - Actual'!$A$8:$A$200, 0), MATCH(O$6, 'Inputs - Actual'!$B$6:$V$6, 0)) - INDEX('Inputs - Allowed'!$B$8:$AY$158, MATCH($A130, 'Inputs - Allowed'!$A$8:$A$158, 0), MATCH(O$6, 'Inputs - Allowed'!$B$6:$AY$6, 0)),0),$K130 = "y",_xlfn.IFNA(INDEX('Inputs - Actual'!$B$8:$V$200, MATCH($A130, 'Inputs - Actual'!$A$8:$A$200, 0), MATCH(O$6, 'Inputs - Actual'!$B$6:$V$6, 0)) -INDEX('Inputs - Allowed'!$B$8:$AY$158, MATCH($A130, 'Inputs - Allowed'!$A$8:$A$158, 0), MATCH(N$6, 'Inputs - Allowed'!$B$6:$AY$6, 0)),0)))</f>
        <v>0</v>
      </c>
      <c r="P130" s="116" cm="1">
        <f t="array" ref="P130">IF($K130=0,0,_xlfn.IFS($K130 = "n",_xlfn.IFNA(INDEX('Inputs - Actual'!$B$8:$V$200, MATCH($A130, 'Inputs - Actual'!$A$8:$A$200, 0), MATCH(P$6, 'Inputs - Actual'!$B$6:$V$6, 0)) - INDEX('Inputs - Allowed'!$B$8:$AY$158, MATCH($A130, 'Inputs - Allowed'!$A$8:$A$158, 0), MATCH(P$6, 'Inputs - Allowed'!$B$6:$AY$6, 0)),0),$K130 = "y",_xlfn.IFNA(INDEX('Inputs - Actual'!$B$8:$V$200, MATCH($A130, 'Inputs - Actual'!$A$8:$A$200, 0), MATCH(P$6, 'Inputs - Actual'!$B$6:$V$6, 0)) -INDEX('Inputs - Allowed'!$B$8:$AY$158, MATCH($A130, 'Inputs - Allowed'!$A$8:$A$158, 0), MATCH(O$6, 'Inputs - Allowed'!$B$6:$AY$6, 0)),0)))</f>
        <v>0</v>
      </c>
      <c r="Q130" s="116" cm="1">
        <f t="array" ref="Q130">IF($K130=0,0,_xlfn.IFS($K130 = "n",_xlfn.IFNA(INDEX('Inputs - Actual'!$B$8:$V$200, MATCH($A130, 'Inputs - Actual'!$A$8:$A$200, 0), MATCH(Q$6, 'Inputs - Actual'!$B$6:$V$6, 0)) - INDEX('Inputs - Allowed'!$B$8:$AY$158, MATCH($A130, 'Inputs - Allowed'!$A$8:$A$158, 0), MATCH(Q$6, 'Inputs - Allowed'!$B$6:$AY$6, 0)),0),$K130 = "y",_xlfn.IFNA(INDEX('Inputs - Actual'!$B$8:$V$200, MATCH($A130, 'Inputs - Actual'!$A$8:$A$200, 0), MATCH(Q$6, 'Inputs - Actual'!$B$6:$V$6, 0)) -INDEX('Inputs - Allowed'!$B$8:$AY$158, MATCH($A130, 'Inputs - Allowed'!$A$8:$A$158, 0), MATCH(P$6, 'Inputs - Allowed'!$B$6:$AY$6, 0)),0)))</f>
        <v>0</v>
      </c>
      <c r="R130" s="116" cm="1">
        <f t="array" ref="R130">IF($K130=0,0,_xlfn.IFS($K130 = "n",_xlfn.IFNA(INDEX('Inputs - Actual'!$B$8:$V$200, MATCH($A130, 'Inputs - Actual'!$A$8:$A$200, 0), MATCH(R$6, 'Inputs - Actual'!$B$6:$V$6, 0)) - INDEX('Inputs - Allowed'!$B$8:$AY$158, MATCH($A130, 'Inputs - Allowed'!$A$8:$A$158, 0), MATCH(R$6, 'Inputs - Allowed'!$B$6:$AY$6, 0)),0),$K130 = "y",_xlfn.IFNA(INDEX('Inputs - Actual'!$B$8:$V$200, MATCH($A130, 'Inputs - Actual'!$A$8:$A$200, 0), MATCH(R$6, 'Inputs - Actual'!$B$6:$V$6, 0)) -INDEX('Inputs - Allowed'!$B$8:$AY$158, MATCH($A130, 'Inputs - Allowed'!$A$8:$A$158, 0), MATCH(Q$6, 'Inputs - Allowed'!$B$6:$AY$6, 0)),0)))</f>
        <v>0</v>
      </c>
      <c r="S130" s="116" cm="1">
        <f t="array" ref="S130">IF($K130=0,0,_xlfn.IFS($K130 = "n",_xlfn.IFNA(INDEX('Inputs - Actual'!$B$8:$V$200, MATCH($A130, 'Inputs - Actual'!$A$8:$A$200, 0), MATCH(S$6, 'Inputs - Actual'!$B$6:$V$6, 0)) - INDEX('Inputs - Allowed'!$B$8:$AY$158, MATCH($A130, 'Inputs - Allowed'!$A$8:$A$158, 0), MATCH(S$6, 'Inputs - Allowed'!$B$6:$AY$6, 0)),0),$K130 = "y",_xlfn.IFNA(INDEX('Inputs - Actual'!$B$8:$V$200, MATCH($A130, 'Inputs - Actual'!$A$8:$A$200, 0), MATCH(S$6, 'Inputs - Actual'!$B$6:$V$6, 0)) -INDEX('Inputs - Allowed'!$B$8:$AY$158, MATCH($A130, 'Inputs - Allowed'!$A$8:$A$158, 0), MATCH(R$6, 'Inputs - Allowed'!$B$6:$AY$6, 0)),0)))</f>
        <v>0</v>
      </c>
      <c r="T130" s="116" cm="1">
        <f t="array" ref="T130">IF($K130=0,0,_xlfn.IFS($K130 = "n",_xlfn.IFNA(INDEX('Inputs - Actual'!$B$8:$V$200, MATCH($A130, 'Inputs - Actual'!$A$8:$A$200, 0), MATCH(T$6, 'Inputs - Actual'!$B$6:$V$6, 0)) - INDEX('Inputs - Allowed'!$B$8:$AY$158, MATCH($A130, 'Inputs - Allowed'!$A$8:$A$158, 0), MATCH(T$6, 'Inputs - Allowed'!$B$6:$AY$6, 0)),0),$K130 = "y",_xlfn.IFNA(INDEX('Inputs - Actual'!$B$8:$V$200, MATCH($A130, 'Inputs - Actual'!$A$8:$A$200, 0), MATCH(T$6, 'Inputs - Actual'!$B$6:$V$6, 0)) -INDEX('Inputs - Allowed'!$B$8:$AY$158, MATCH($A130, 'Inputs - Allowed'!$A$8:$A$158, 0), MATCH(S$6, 'Inputs - Allowed'!$B$6:$AY$6, 0)),0)))</f>
        <v>0</v>
      </c>
      <c r="U130" s="116" cm="1">
        <f t="array" ref="U130">IF($K130=0,0,_xlfn.IFS($K130 = "n",_xlfn.IFNA(INDEX('Inputs - Actual'!$B$8:$V$200, MATCH($A130, 'Inputs - Actual'!$A$8:$A$200, 0), MATCH(U$6, 'Inputs - Actual'!$B$6:$V$6, 0)) - INDEX('Inputs - Allowed'!$B$8:$AY$158, MATCH($A130, 'Inputs - Allowed'!$A$8:$A$158, 0), MATCH(U$6, 'Inputs - Allowed'!$B$6:$AY$6, 0)),0),$K130 = "y",_xlfn.IFNA(INDEX('Inputs - Actual'!$B$8:$V$200, MATCH($A130, 'Inputs - Actual'!$A$8:$A$200, 0), MATCH(U$6, 'Inputs - Actual'!$B$6:$V$6, 0)) -INDEX('Inputs - Allowed'!$B$8:$AY$158, MATCH($A130, 'Inputs - Allowed'!$A$8:$A$158, 0), MATCH(T$6, 'Inputs - Allowed'!$B$6:$AY$6, 0)),0)))</f>
        <v>0</v>
      </c>
      <c r="V130" s="116" cm="1">
        <f t="array" ref="V130">IF($K130=0,0,_xlfn.IFS($K130 = "n",_xlfn.IFNA(INDEX('Inputs - Actual'!$B$8:$V$200, MATCH($A130, 'Inputs - Actual'!$A$8:$A$200, 0), MATCH(V$6, 'Inputs - Actual'!$B$6:$V$6, 0)) - INDEX('Inputs - Allowed'!$B$8:$AY$158, MATCH($A130, 'Inputs - Allowed'!$A$8:$A$158, 0), MATCH(V$6, 'Inputs - Allowed'!$B$6:$AY$6, 0)),0),$K130 = "y",_xlfn.IFNA(INDEX('Inputs - Actual'!$B$8:$V$200, MATCH($A130, 'Inputs - Actual'!$A$8:$A$200, 0), MATCH(V$6, 'Inputs - Actual'!$B$6:$V$6, 0)) -INDEX('Inputs - Allowed'!$B$8:$AY$158, MATCH($A130, 'Inputs - Allowed'!$A$8:$A$158, 0), MATCH(U$6, 'Inputs - Allowed'!$B$6:$AY$6, 0)),0)))</f>
        <v>0</v>
      </c>
      <c r="W130" s="116" cm="1">
        <f t="array" ref="W130">IF($K130=0,0,_xlfn.IFS($K130 = "n",_xlfn.IFNA(INDEX('Inputs - Actual'!$B$8:$V$200, MATCH($A130, 'Inputs - Actual'!$A$8:$A$200, 0), MATCH(W$6, 'Inputs - Actual'!$B$6:$V$6, 0)) - INDEX('Inputs - Allowed'!$B$8:$AY$158, MATCH($A130, 'Inputs - Allowed'!$A$8:$A$158, 0), MATCH(W$6, 'Inputs - Allowed'!$B$6:$AY$6, 0)),0),$K130 = "y",_xlfn.IFNA(INDEX('Inputs - Actual'!$B$8:$V$200, MATCH($A130, 'Inputs - Actual'!$A$8:$A$200, 0), MATCH(W$6, 'Inputs - Actual'!$B$6:$V$6, 0)) -INDEX('Inputs - Allowed'!$B$8:$AY$158, MATCH($A130, 'Inputs - Allowed'!$A$8:$A$158, 0), MATCH(V$6, 'Inputs - Allowed'!$B$6:$AY$6, 0)),0)))</f>
        <v>0</v>
      </c>
      <c r="X130" s="116" cm="1">
        <f t="array" ref="X130">IF($K130=0,0,_xlfn.IFS($K130 = "n",_xlfn.IFNA(INDEX('Inputs - Actual'!$B$8:$V$200, MATCH($A130, 'Inputs - Actual'!$A$8:$A$200, 0), MATCH(X$6, 'Inputs - Actual'!$B$6:$V$6, 0)) - INDEX('Inputs - Allowed'!$B$8:$AY$158, MATCH($A130, 'Inputs - Allowed'!$A$8:$A$158, 0), MATCH(X$6, 'Inputs - Allowed'!$B$6:$AY$6, 0)),0),$K130 = "y",_xlfn.IFNA(INDEX('Inputs - Actual'!$B$8:$V$200, MATCH($A130, 'Inputs - Actual'!$A$8:$A$200, 0), MATCH(X$6, 'Inputs - Actual'!$B$6:$V$6, 0)) -INDEX('Inputs - Allowed'!$B$8:$AY$158, MATCH($A130, 'Inputs - Allowed'!$A$8:$A$158, 0), MATCH(W$6, 'Inputs - Allowed'!$B$6:$AY$6, 0)),0)))</f>
        <v>0</v>
      </c>
      <c r="Y130" s="76"/>
      <c r="Z130" s="76"/>
      <c r="AA130" s="116">
        <f t="shared" si="27"/>
        <v>0</v>
      </c>
      <c r="AB130" s="116">
        <f t="shared" si="28"/>
        <v>0</v>
      </c>
      <c r="AC130" s="116">
        <f t="shared" si="29"/>
        <v>0</v>
      </c>
      <c r="AD130" s="116">
        <f t="shared" si="30"/>
        <v>0</v>
      </c>
      <c r="AE130" s="116">
        <f t="shared" si="31"/>
        <v>0</v>
      </c>
      <c r="AF130" s="116">
        <f t="shared" si="32"/>
        <v>0</v>
      </c>
      <c r="AG130" s="116">
        <f t="shared" si="33"/>
        <v>0</v>
      </c>
      <c r="AH130" s="116">
        <f t="shared" si="34"/>
        <v>0</v>
      </c>
      <c r="AI130" s="116">
        <f t="shared" si="35"/>
        <v>0</v>
      </c>
      <c r="AJ130" s="116">
        <f t="shared" si="36"/>
        <v>0</v>
      </c>
      <c r="AK130" s="116">
        <f t="shared" si="37"/>
        <v>0</v>
      </c>
    </row>
    <row r="131" spans="1:37">
      <c r="A131" s="6"/>
      <c r="B131" s="36"/>
      <c r="C131" s="36"/>
      <c r="D131" s="36"/>
      <c r="E131" s="36">
        <f>_xlfn.IFNA(INDEX('Inputs - Allowed'!$B$8:$AY$158,MATCH($A131,'Inputs - Allowed'!$A$8:$A$158,0),MATCH('TI - Underperformance'!E$6,'Inputs - Allowed'!$B$6:$AY$6,0)),0)</f>
        <v>0</v>
      </c>
      <c r="F131" s="36">
        <f>_xlfn.IFNA(INDEX('Inputs - Allowed'!$B$8:$AY$158,MATCH($A131,'Inputs - Allowed'!$A$8:$A$158,0),MATCH('TI - Underperformance'!F$6,'Inputs - Allowed'!$B$6:$AY$6,0)),0)</f>
        <v>0</v>
      </c>
      <c r="G131" s="36">
        <f>_xlfn.IFNA(INDEX('Inputs - Allowed'!$B$8:$AY$158,MATCH($A131,'Inputs - Allowed'!$A$8:$A$158,0),MATCH('TI - Underperformance'!G$6,'Inputs - Allowed'!$B$6:$AY$6,0)),0)</f>
        <v>0</v>
      </c>
      <c r="H131" s="36">
        <f>_xlfn.IFNA(INDEX('Inputs - Allowed'!$B$8:$AY$158,MATCH($A131,'Inputs - Allowed'!$A$8:$A$158,0),MATCH('TI - Underperformance'!H$6,'Inputs - Allowed'!$B$6:$AY$6,0)),0)</f>
        <v>0</v>
      </c>
      <c r="I131" s="36">
        <f>_xlfn.IFNA(INDEX('Inputs - Allowed'!$B$8:$AY$158,MATCH($A131,'Inputs - Allowed'!$A$8:$A$158,0),MATCH('TI - Underperformance'!I$6,'Inputs - Allowed'!$B$6:$AY$6,0)),0)</f>
        <v>0</v>
      </c>
      <c r="J131" s="36">
        <f>_xlfn.IFNA(INDEX('Inputs - Allowed'!$B$8:$AY$158,MATCH($A131,'Inputs - Allowed'!$A$8:$A$158,0),MATCH('TI - Underperformance'!J$6,'Inputs - Allowed'!$B$6:$AY$6,0)),0)</f>
        <v>0</v>
      </c>
      <c r="K131" s="36">
        <f>_xlfn.IFNA(INDEX('Inputs - Allowed'!$B$8:$AY$158,MATCH($A131,'Inputs - Allowed'!$A$8:$A$158,0),MATCH('TI - Underperformance'!K$6,'Inputs - Allowed'!$B$6:$AY$6,0)),0)</f>
        <v>0</v>
      </c>
      <c r="L131" s="36">
        <f>_xlfn.IFNA(INDEX('Inputs - Allowed'!$B$8:$AY$158,MATCH($A131,'Inputs - Allowed'!$A$8:$A$158,0),MATCH('TI - Underperformance'!L$6,'Inputs - Allowed'!$B$6:$AY$6,0)),0)</f>
        <v>0</v>
      </c>
      <c r="M131" s="76"/>
      <c r="N131" s="76"/>
      <c r="O131" s="116" cm="1">
        <f t="array" ref="O131">IF($K131=0,0,_xlfn.IFS($K131 = "n",_xlfn.IFNA(INDEX('Inputs - Actual'!$B$8:$V$200, MATCH($A131, 'Inputs - Actual'!$A$8:$A$200, 0), MATCH(O$6, 'Inputs - Actual'!$B$6:$V$6, 0)) - INDEX('Inputs - Allowed'!$B$8:$AY$158, MATCH($A131, 'Inputs - Allowed'!$A$8:$A$158, 0), MATCH(O$6, 'Inputs - Allowed'!$B$6:$AY$6, 0)),0),$K131 = "y",_xlfn.IFNA(INDEX('Inputs - Actual'!$B$8:$V$200, MATCH($A131, 'Inputs - Actual'!$A$8:$A$200, 0), MATCH(O$6, 'Inputs - Actual'!$B$6:$V$6, 0)) -INDEX('Inputs - Allowed'!$B$8:$AY$158, MATCH($A131, 'Inputs - Allowed'!$A$8:$A$158, 0), MATCH(N$6, 'Inputs - Allowed'!$B$6:$AY$6, 0)),0)))</f>
        <v>0</v>
      </c>
      <c r="P131" s="116" cm="1">
        <f t="array" ref="P131">IF($K131=0,0,_xlfn.IFS($K131 = "n",_xlfn.IFNA(INDEX('Inputs - Actual'!$B$8:$V$200, MATCH($A131, 'Inputs - Actual'!$A$8:$A$200, 0), MATCH(P$6, 'Inputs - Actual'!$B$6:$V$6, 0)) - INDEX('Inputs - Allowed'!$B$8:$AY$158, MATCH($A131, 'Inputs - Allowed'!$A$8:$A$158, 0), MATCH(P$6, 'Inputs - Allowed'!$B$6:$AY$6, 0)),0),$K131 = "y",_xlfn.IFNA(INDEX('Inputs - Actual'!$B$8:$V$200, MATCH($A131, 'Inputs - Actual'!$A$8:$A$200, 0), MATCH(P$6, 'Inputs - Actual'!$B$6:$V$6, 0)) -INDEX('Inputs - Allowed'!$B$8:$AY$158, MATCH($A131, 'Inputs - Allowed'!$A$8:$A$158, 0), MATCH(O$6, 'Inputs - Allowed'!$B$6:$AY$6, 0)),0)))</f>
        <v>0</v>
      </c>
      <c r="Q131" s="116" cm="1">
        <f t="array" ref="Q131">IF($K131=0,0,_xlfn.IFS($K131 = "n",_xlfn.IFNA(INDEX('Inputs - Actual'!$B$8:$V$200, MATCH($A131, 'Inputs - Actual'!$A$8:$A$200, 0), MATCH(Q$6, 'Inputs - Actual'!$B$6:$V$6, 0)) - INDEX('Inputs - Allowed'!$B$8:$AY$158, MATCH($A131, 'Inputs - Allowed'!$A$8:$A$158, 0), MATCH(Q$6, 'Inputs - Allowed'!$B$6:$AY$6, 0)),0),$K131 = "y",_xlfn.IFNA(INDEX('Inputs - Actual'!$B$8:$V$200, MATCH($A131, 'Inputs - Actual'!$A$8:$A$200, 0), MATCH(Q$6, 'Inputs - Actual'!$B$6:$V$6, 0)) -INDEX('Inputs - Allowed'!$B$8:$AY$158, MATCH($A131, 'Inputs - Allowed'!$A$8:$A$158, 0), MATCH(P$6, 'Inputs - Allowed'!$B$6:$AY$6, 0)),0)))</f>
        <v>0</v>
      </c>
      <c r="R131" s="116" cm="1">
        <f t="array" ref="R131">IF($K131=0,0,_xlfn.IFS($K131 = "n",_xlfn.IFNA(INDEX('Inputs - Actual'!$B$8:$V$200, MATCH($A131, 'Inputs - Actual'!$A$8:$A$200, 0), MATCH(R$6, 'Inputs - Actual'!$B$6:$V$6, 0)) - INDEX('Inputs - Allowed'!$B$8:$AY$158, MATCH($A131, 'Inputs - Allowed'!$A$8:$A$158, 0), MATCH(R$6, 'Inputs - Allowed'!$B$6:$AY$6, 0)),0),$K131 = "y",_xlfn.IFNA(INDEX('Inputs - Actual'!$B$8:$V$200, MATCH($A131, 'Inputs - Actual'!$A$8:$A$200, 0), MATCH(R$6, 'Inputs - Actual'!$B$6:$V$6, 0)) -INDEX('Inputs - Allowed'!$B$8:$AY$158, MATCH($A131, 'Inputs - Allowed'!$A$8:$A$158, 0), MATCH(Q$6, 'Inputs - Allowed'!$B$6:$AY$6, 0)),0)))</f>
        <v>0</v>
      </c>
      <c r="S131" s="116" cm="1">
        <f t="array" ref="S131">IF($K131=0,0,_xlfn.IFS($K131 = "n",_xlfn.IFNA(INDEX('Inputs - Actual'!$B$8:$V$200, MATCH($A131, 'Inputs - Actual'!$A$8:$A$200, 0), MATCH(S$6, 'Inputs - Actual'!$B$6:$V$6, 0)) - INDEX('Inputs - Allowed'!$B$8:$AY$158, MATCH($A131, 'Inputs - Allowed'!$A$8:$A$158, 0), MATCH(S$6, 'Inputs - Allowed'!$B$6:$AY$6, 0)),0),$K131 = "y",_xlfn.IFNA(INDEX('Inputs - Actual'!$B$8:$V$200, MATCH($A131, 'Inputs - Actual'!$A$8:$A$200, 0), MATCH(S$6, 'Inputs - Actual'!$B$6:$V$6, 0)) -INDEX('Inputs - Allowed'!$B$8:$AY$158, MATCH($A131, 'Inputs - Allowed'!$A$8:$A$158, 0), MATCH(R$6, 'Inputs - Allowed'!$B$6:$AY$6, 0)),0)))</f>
        <v>0</v>
      </c>
      <c r="T131" s="116" cm="1">
        <f t="array" ref="T131">IF($K131=0,0,_xlfn.IFS($K131 = "n",_xlfn.IFNA(INDEX('Inputs - Actual'!$B$8:$V$200, MATCH($A131, 'Inputs - Actual'!$A$8:$A$200, 0), MATCH(T$6, 'Inputs - Actual'!$B$6:$V$6, 0)) - INDEX('Inputs - Allowed'!$B$8:$AY$158, MATCH($A131, 'Inputs - Allowed'!$A$8:$A$158, 0), MATCH(T$6, 'Inputs - Allowed'!$B$6:$AY$6, 0)),0),$K131 = "y",_xlfn.IFNA(INDEX('Inputs - Actual'!$B$8:$V$200, MATCH($A131, 'Inputs - Actual'!$A$8:$A$200, 0), MATCH(T$6, 'Inputs - Actual'!$B$6:$V$6, 0)) -INDEX('Inputs - Allowed'!$B$8:$AY$158, MATCH($A131, 'Inputs - Allowed'!$A$8:$A$158, 0), MATCH(S$6, 'Inputs - Allowed'!$B$6:$AY$6, 0)),0)))</f>
        <v>0</v>
      </c>
      <c r="U131" s="116" cm="1">
        <f t="array" ref="U131">IF($K131=0,0,_xlfn.IFS($K131 = "n",_xlfn.IFNA(INDEX('Inputs - Actual'!$B$8:$V$200, MATCH($A131, 'Inputs - Actual'!$A$8:$A$200, 0), MATCH(U$6, 'Inputs - Actual'!$B$6:$V$6, 0)) - INDEX('Inputs - Allowed'!$B$8:$AY$158, MATCH($A131, 'Inputs - Allowed'!$A$8:$A$158, 0), MATCH(U$6, 'Inputs - Allowed'!$B$6:$AY$6, 0)),0),$K131 = "y",_xlfn.IFNA(INDEX('Inputs - Actual'!$B$8:$V$200, MATCH($A131, 'Inputs - Actual'!$A$8:$A$200, 0), MATCH(U$6, 'Inputs - Actual'!$B$6:$V$6, 0)) -INDEX('Inputs - Allowed'!$B$8:$AY$158, MATCH($A131, 'Inputs - Allowed'!$A$8:$A$158, 0), MATCH(T$6, 'Inputs - Allowed'!$B$6:$AY$6, 0)),0)))</f>
        <v>0</v>
      </c>
      <c r="V131" s="116" cm="1">
        <f t="array" ref="V131">IF($K131=0,0,_xlfn.IFS($K131 = "n",_xlfn.IFNA(INDEX('Inputs - Actual'!$B$8:$V$200, MATCH($A131, 'Inputs - Actual'!$A$8:$A$200, 0), MATCH(V$6, 'Inputs - Actual'!$B$6:$V$6, 0)) - INDEX('Inputs - Allowed'!$B$8:$AY$158, MATCH($A131, 'Inputs - Allowed'!$A$8:$A$158, 0), MATCH(V$6, 'Inputs - Allowed'!$B$6:$AY$6, 0)),0),$K131 = "y",_xlfn.IFNA(INDEX('Inputs - Actual'!$B$8:$V$200, MATCH($A131, 'Inputs - Actual'!$A$8:$A$200, 0), MATCH(V$6, 'Inputs - Actual'!$B$6:$V$6, 0)) -INDEX('Inputs - Allowed'!$B$8:$AY$158, MATCH($A131, 'Inputs - Allowed'!$A$8:$A$158, 0), MATCH(U$6, 'Inputs - Allowed'!$B$6:$AY$6, 0)),0)))</f>
        <v>0</v>
      </c>
      <c r="W131" s="116" cm="1">
        <f t="array" ref="W131">IF($K131=0,0,_xlfn.IFS($K131 = "n",_xlfn.IFNA(INDEX('Inputs - Actual'!$B$8:$V$200, MATCH($A131, 'Inputs - Actual'!$A$8:$A$200, 0), MATCH(W$6, 'Inputs - Actual'!$B$6:$V$6, 0)) - INDEX('Inputs - Allowed'!$B$8:$AY$158, MATCH($A131, 'Inputs - Allowed'!$A$8:$A$158, 0), MATCH(W$6, 'Inputs - Allowed'!$B$6:$AY$6, 0)),0),$K131 = "y",_xlfn.IFNA(INDEX('Inputs - Actual'!$B$8:$V$200, MATCH($A131, 'Inputs - Actual'!$A$8:$A$200, 0), MATCH(W$6, 'Inputs - Actual'!$B$6:$V$6, 0)) -INDEX('Inputs - Allowed'!$B$8:$AY$158, MATCH($A131, 'Inputs - Allowed'!$A$8:$A$158, 0), MATCH(V$6, 'Inputs - Allowed'!$B$6:$AY$6, 0)),0)))</f>
        <v>0</v>
      </c>
      <c r="X131" s="116" cm="1">
        <f t="array" ref="X131">IF($K131=0,0,_xlfn.IFS($K131 = "n",_xlfn.IFNA(INDEX('Inputs - Actual'!$B$8:$V$200, MATCH($A131, 'Inputs - Actual'!$A$8:$A$200, 0), MATCH(X$6, 'Inputs - Actual'!$B$6:$V$6, 0)) - INDEX('Inputs - Allowed'!$B$8:$AY$158, MATCH($A131, 'Inputs - Allowed'!$A$8:$A$158, 0), MATCH(X$6, 'Inputs - Allowed'!$B$6:$AY$6, 0)),0),$K131 = "y",_xlfn.IFNA(INDEX('Inputs - Actual'!$B$8:$V$200, MATCH($A131, 'Inputs - Actual'!$A$8:$A$200, 0), MATCH(X$6, 'Inputs - Actual'!$B$6:$V$6, 0)) -INDEX('Inputs - Allowed'!$B$8:$AY$158, MATCH($A131, 'Inputs - Allowed'!$A$8:$A$158, 0), MATCH(W$6, 'Inputs - Allowed'!$B$6:$AY$6, 0)),0)))</f>
        <v>0</v>
      </c>
      <c r="Y131" s="76"/>
      <c r="Z131" s="76"/>
      <c r="AA131" s="116">
        <f t="shared" si="27"/>
        <v>0</v>
      </c>
      <c r="AB131" s="116">
        <f t="shared" si="28"/>
        <v>0</v>
      </c>
      <c r="AC131" s="116">
        <f t="shared" si="29"/>
        <v>0</v>
      </c>
      <c r="AD131" s="116">
        <f t="shared" si="30"/>
        <v>0</v>
      </c>
      <c r="AE131" s="116">
        <f t="shared" si="31"/>
        <v>0</v>
      </c>
      <c r="AF131" s="116">
        <f t="shared" si="32"/>
        <v>0</v>
      </c>
      <c r="AG131" s="116">
        <f t="shared" si="33"/>
        <v>0</v>
      </c>
      <c r="AH131" s="116">
        <f t="shared" si="34"/>
        <v>0</v>
      </c>
      <c r="AI131" s="116">
        <f t="shared" si="35"/>
        <v>0</v>
      </c>
      <c r="AJ131" s="116">
        <f t="shared" si="36"/>
        <v>0</v>
      </c>
      <c r="AK131" s="116">
        <f t="shared" si="37"/>
        <v>0</v>
      </c>
    </row>
    <row r="132" spans="1:37">
      <c r="A132" s="6"/>
      <c r="B132" s="36"/>
      <c r="C132" s="36"/>
      <c r="D132" s="36"/>
      <c r="E132" s="36">
        <f>_xlfn.IFNA(INDEX('Inputs - Allowed'!$B$8:$AY$158,MATCH($A132,'Inputs - Allowed'!$A$8:$A$158,0),MATCH('TI - Underperformance'!E$6,'Inputs - Allowed'!$B$6:$AY$6,0)),0)</f>
        <v>0</v>
      </c>
      <c r="F132" s="36">
        <f>_xlfn.IFNA(INDEX('Inputs - Allowed'!$B$8:$AY$158,MATCH($A132,'Inputs - Allowed'!$A$8:$A$158,0),MATCH('TI - Underperformance'!F$6,'Inputs - Allowed'!$B$6:$AY$6,0)),0)</f>
        <v>0</v>
      </c>
      <c r="G132" s="36">
        <f>_xlfn.IFNA(INDEX('Inputs - Allowed'!$B$8:$AY$158,MATCH($A132,'Inputs - Allowed'!$A$8:$A$158,0),MATCH('TI - Underperformance'!G$6,'Inputs - Allowed'!$B$6:$AY$6,0)),0)</f>
        <v>0</v>
      </c>
      <c r="H132" s="36">
        <f>_xlfn.IFNA(INDEX('Inputs - Allowed'!$B$8:$AY$158,MATCH($A132,'Inputs - Allowed'!$A$8:$A$158,0),MATCH('TI - Underperformance'!H$6,'Inputs - Allowed'!$B$6:$AY$6,0)),0)</f>
        <v>0</v>
      </c>
      <c r="I132" s="36">
        <f>_xlfn.IFNA(INDEX('Inputs - Allowed'!$B$8:$AY$158,MATCH($A132,'Inputs - Allowed'!$A$8:$A$158,0),MATCH('TI - Underperformance'!I$6,'Inputs - Allowed'!$B$6:$AY$6,0)),0)</f>
        <v>0</v>
      </c>
      <c r="J132" s="36">
        <f>_xlfn.IFNA(INDEX('Inputs - Allowed'!$B$8:$AY$158,MATCH($A132,'Inputs - Allowed'!$A$8:$A$158,0),MATCH('TI - Underperformance'!J$6,'Inputs - Allowed'!$B$6:$AY$6,0)),0)</f>
        <v>0</v>
      </c>
      <c r="K132" s="36">
        <f>_xlfn.IFNA(INDEX('Inputs - Allowed'!$B$8:$AY$158,MATCH($A132,'Inputs - Allowed'!$A$8:$A$158,0),MATCH('TI - Underperformance'!K$6,'Inputs - Allowed'!$B$6:$AY$6,0)),0)</f>
        <v>0</v>
      </c>
      <c r="L132" s="36">
        <f>_xlfn.IFNA(INDEX('Inputs - Allowed'!$B$8:$AY$158,MATCH($A132,'Inputs - Allowed'!$A$8:$A$158,0),MATCH('TI - Underperformance'!L$6,'Inputs - Allowed'!$B$6:$AY$6,0)),0)</f>
        <v>0</v>
      </c>
      <c r="M132" s="76"/>
      <c r="N132" s="76"/>
      <c r="O132" s="116" cm="1">
        <f t="array" ref="O132">IF($K132=0,0,_xlfn.IFS($K132 = "n",_xlfn.IFNA(INDEX('Inputs - Actual'!$B$8:$V$200, MATCH($A132, 'Inputs - Actual'!$A$8:$A$200, 0), MATCH(O$6, 'Inputs - Actual'!$B$6:$V$6, 0)) - INDEX('Inputs - Allowed'!$B$8:$AY$158, MATCH($A132, 'Inputs - Allowed'!$A$8:$A$158, 0), MATCH(O$6, 'Inputs - Allowed'!$B$6:$AY$6, 0)),0),$K132 = "y",_xlfn.IFNA(INDEX('Inputs - Actual'!$B$8:$V$200, MATCH($A132, 'Inputs - Actual'!$A$8:$A$200, 0), MATCH(O$6, 'Inputs - Actual'!$B$6:$V$6, 0)) -INDEX('Inputs - Allowed'!$B$8:$AY$158, MATCH($A132, 'Inputs - Allowed'!$A$8:$A$158, 0), MATCH(N$6, 'Inputs - Allowed'!$B$6:$AY$6, 0)),0)))</f>
        <v>0</v>
      </c>
      <c r="P132" s="116" cm="1">
        <f t="array" ref="P132">IF($K132=0,0,_xlfn.IFS($K132 = "n",_xlfn.IFNA(INDEX('Inputs - Actual'!$B$8:$V$200, MATCH($A132, 'Inputs - Actual'!$A$8:$A$200, 0), MATCH(P$6, 'Inputs - Actual'!$B$6:$V$6, 0)) - INDEX('Inputs - Allowed'!$B$8:$AY$158, MATCH($A132, 'Inputs - Allowed'!$A$8:$A$158, 0), MATCH(P$6, 'Inputs - Allowed'!$B$6:$AY$6, 0)),0),$K132 = "y",_xlfn.IFNA(INDEX('Inputs - Actual'!$B$8:$V$200, MATCH($A132, 'Inputs - Actual'!$A$8:$A$200, 0), MATCH(P$6, 'Inputs - Actual'!$B$6:$V$6, 0)) -INDEX('Inputs - Allowed'!$B$8:$AY$158, MATCH($A132, 'Inputs - Allowed'!$A$8:$A$158, 0), MATCH(O$6, 'Inputs - Allowed'!$B$6:$AY$6, 0)),0)))</f>
        <v>0</v>
      </c>
      <c r="Q132" s="116" cm="1">
        <f t="array" ref="Q132">IF($K132=0,0,_xlfn.IFS($K132 = "n",_xlfn.IFNA(INDEX('Inputs - Actual'!$B$8:$V$200, MATCH($A132, 'Inputs - Actual'!$A$8:$A$200, 0), MATCH(Q$6, 'Inputs - Actual'!$B$6:$V$6, 0)) - INDEX('Inputs - Allowed'!$B$8:$AY$158, MATCH($A132, 'Inputs - Allowed'!$A$8:$A$158, 0), MATCH(Q$6, 'Inputs - Allowed'!$B$6:$AY$6, 0)),0),$K132 = "y",_xlfn.IFNA(INDEX('Inputs - Actual'!$B$8:$V$200, MATCH($A132, 'Inputs - Actual'!$A$8:$A$200, 0), MATCH(Q$6, 'Inputs - Actual'!$B$6:$V$6, 0)) -INDEX('Inputs - Allowed'!$B$8:$AY$158, MATCH($A132, 'Inputs - Allowed'!$A$8:$A$158, 0), MATCH(P$6, 'Inputs - Allowed'!$B$6:$AY$6, 0)),0)))</f>
        <v>0</v>
      </c>
      <c r="R132" s="116" cm="1">
        <f t="array" ref="R132">IF($K132=0,0,_xlfn.IFS($K132 = "n",_xlfn.IFNA(INDEX('Inputs - Actual'!$B$8:$V$200, MATCH($A132, 'Inputs - Actual'!$A$8:$A$200, 0), MATCH(R$6, 'Inputs - Actual'!$B$6:$V$6, 0)) - INDEX('Inputs - Allowed'!$B$8:$AY$158, MATCH($A132, 'Inputs - Allowed'!$A$8:$A$158, 0), MATCH(R$6, 'Inputs - Allowed'!$B$6:$AY$6, 0)),0),$K132 = "y",_xlfn.IFNA(INDEX('Inputs - Actual'!$B$8:$V$200, MATCH($A132, 'Inputs - Actual'!$A$8:$A$200, 0), MATCH(R$6, 'Inputs - Actual'!$B$6:$V$6, 0)) -INDEX('Inputs - Allowed'!$B$8:$AY$158, MATCH($A132, 'Inputs - Allowed'!$A$8:$A$158, 0), MATCH(Q$6, 'Inputs - Allowed'!$B$6:$AY$6, 0)),0)))</f>
        <v>0</v>
      </c>
      <c r="S132" s="116" cm="1">
        <f t="array" ref="S132">IF($K132=0,0,_xlfn.IFS($K132 = "n",_xlfn.IFNA(INDEX('Inputs - Actual'!$B$8:$V$200, MATCH($A132, 'Inputs - Actual'!$A$8:$A$200, 0), MATCH(S$6, 'Inputs - Actual'!$B$6:$V$6, 0)) - INDEX('Inputs - Allowed'!$B$8:$AY$158, MATCH($A132, 'Inputs - Allowed'!$A$8:$A$158, 0), MATCH(S$6, 'Inputs - Allowed'!$B$6:$AY$6, 0)),0),$K132 = "y",_xlfn.IFNA(INDEX('Inputs - Actual'!$B$8:$V$200, MATCH($A132, 'Inputs - Actual'!$A$8:$A$200, 0), MATCH(S$6, 'Inputs - Actual'!$B$6:$V$6, 0)) -INDEX('Inputs - Allowed'!$B$8:$AY$158, MATCH($A132, 'Inputs - Allowed'!$A$8:$A$158, 0), MATCH(R$6, 'Inputs - Allowed'!$B$6:$AY$6, 0)),0)))</f>
        <v>0</v>
      </c>
      <c r="T132" s="116" cm="1">
        <f t="array" ref="T132">IF($K132=0,0,_xlfn.IFS($K132 = "n",_xlfn.IFNA(INDEX('Inputs - Actual'!$B$8:$V$200, MATCH($A132, 'Inputs - Actual'!$A$8:$A$200, 0), MATCH(T$6, 'Inputs - Actual'!$B$6:$V$6, 0)) - INDEX('Inputs - Allowed'!$B$8:$AY$158, MATCH($A132, 'Inputs - Allowed'!$A$8:$A$158, 0), MATCH(T$6, 'Inputs - Allowed'!$B$6:$AY$6, 0)),0),$K132 = "y",_xlfn.IFNA(INDEX('Inputs - Actual'!$B$8:$V$200, MATCH($A132, 'Inputs - Actual'!$A$8:$A$200, 0), MATCH(T$6, 'Inputs - Actual'!$B$6:$V$6, 0)) -INDEX('Inputs - Allowed'!$B$8:$AY$158, MATCH($A132, 'Inputs - Allowed'!$A$8:$A$158, 0), MATCH(S$6, 'Inputs - Allowed'!$B$6:$AY$6, 0)),0)))</f>
        <v>0</v>
      </c>
      <c r="U132" s="116" cm="1">
        <f t="array" ref="U132">IF($K132=0,0,_xlfn.IFS($K132 = "n",_xlfn.IFNA(INDEX('Inputs - Actual'!$B$8:$V$200, MATCH($A132, 'Inputs - Actual'!$A$8:$A$200, 0), MATCH(U$6, 'Inputs - Actual'!$B$6:$V$6, 0)) - INDEX('Inputs - Allowed'!$B$8:$AY$158, MATCH($A132, 'Inputs - Allowed'!$A$8:$A$158, 0), MATCH(U$6, 'Inputs - Allowed'!$B$6:$AY$6, 0)),0),$K132 = "y",_xlfn.IFNA(INDEX('Inputs - Actual'!$B$8:$V$200, MATCH($A132, 'Inputs - Actual'!$A$8:$A$200, 0), MATCH(U$6, 'Inputs - Actual'!$B$6:$V$6, 0)) -INDEX('Inputs - Allowed'!$B$8:$AY$158, MATCH($A132, 'Inputs - Allowed'!$A$8:$A$158, 0), MATCH(T$6, 'Inputs - Allowed'!$B$6:$AY$6, 0)),0)))</f>
        <v>0</v>
      </c>
      <c r="V132" s="116" cm="1">
        <f t="array" ref="V132">IF($K132=0,0,_xlfn.IFS($K132 = "n",_xlfn.IFNA(INDEX('Inputs - Actual'!$B$8:$V$200, MATCH($A132, 'Inputs - Actual'!$A$8:$A$200, 0), MATCH(V$6, 'Inputs - Actual'!$B$6:$V$6, 0)) - INDEX('Inputs - Allowed'!$B$8:$AY$158, MATCH($A132, 'Inputs - Allowed'!$A$8:$A$158, 0), MATCH(V$6, 'Inputs - Allowed'!$B$6:$AY$6, 0)),0),$K132 = "y",_xlfn.IFNA(INDEX('Inputs - Actual'!$B$8:$V$200, MATCH($A132, 'Inputs - Actual'!$A$8:$A$200, 0), MATCH(V$6, 'Inputs - Actual'!$B$6:$V$6, 0)) -INDEX('Inputs - Allowed'!$B$8:$AY$158, MATCH($A132, 'Inputs - Allowed'!$A$8:$A$158, 0), MATCH(U$6, 'Inputs - Allowed'!$B$6:$AY$6, 0)),0)))</f>
        <v>0</v>
      </c>
      <c r="W132" s="116" cm="1">
        <f t="array" ref="W132">IF($K132=0,0,_xlfn.IFS($K132 = "n",_xlfn.IFNA(INDEX('Inputs - Actual'!$B$8:$V$200, MATCH($A132, 'Inputs - Actual'!$A$8:$A$200, 0), MATCH(W$6, 'Inputs - Actual'!$B$6:$V$6, 0)) - INDEX('Inputs - Allowed'!$B$8:$AY$158, MATCH($A132, 'Inputs - Allowed'!$A$8:$A$158, 0), MATCH(W$6, 'Inputs - Allowed'!$B$6:$AY$6, 0)),0),$K132 = "y",_xlfn.IFNA(INDEX('Inputs - Actual'!$B$8:$V$200, MATCH($A132, 'Inputs - Actual'!$A$8:$A$200, 0), MATCH(W$6, 'Inputs - Actual'!$B$6:$V$6, 0)) -INDEX('Inputs - Allowed'!$B$8:$AY$158, MATCH($A132, 'Inputs - Allowed'!$A$8:$A$158, 0), MATCH(V$6, 'Inputs - Allowed'!$B$6:$AY$6, 0)),0)))</f>
        <v>0</v>
      </c>
      <c r="X132" s="116" cm="1">
        <f t="array" ref="X132">IF($K132=0,0,_xlfn.IFS($K132 = "n",_xlfn.IFNA(INDEX('Inputs - Actual'!$B$8:$V$200, MATCH($A132, 'Inputs - Actual'!$A$8:$A$200, 0), MATCH(X$6, 'Inputs - Actual'!$B$6:$V$6, 0)) - INDEX('Inputs - Allowed'!$B$8:$AY$158, MATCH($A132, 'Inputs - Allowed'!$A$8:$A$158, 0), MATCH(X$6, 'Inputs - Allowed'!$B$6:$AY$6, 0)),0),$K132 = "y",_xlfn.IFNA(INDEX('Inputs - Actual'!$B$8:$V$200, MATCH($A132, 'Inputs - Actual'!$A$8:$A$200, 0), MATCH(X$6, 'Inputs - Actual'!$B$6:$V$6, 0)) -INDEX('Inputs - Allowed'!$B$8:$AY$158, MATCH($A132, 'Inputs - Allowed'!$A$8:$A$158, 0), MATCH(W$6, 'Inputs - Allowed'!$B$6:$AY$6, 0)),0)))</f>
        <v>0</v>
      </c>
      <c r="Y132" s="76"/>
      <c r="Z132" s="76"/>
      <c r="AA132" s="116">
        <f t="shared" si="27"/>
        <v>0</v>
      </c>
      <c r="AB132" s="116">
        <f t="shared" si="28"/>
        <v>0</v>
      </c>
      <c r="AC132" s="116">
        <f t="shared" si="29"/>
        <v>0</v>
      </c>
      <c r="AD132" s="116">
        <f t="shared" si="30"/>
        <v>0</v>
      </c>
      <c r="AE132" s="116">
        <f t="shared" si="31"/>
        <v>0</v>
      </c>
      <c r="AF132" s="116">
        <f t="shared" si="32"/>
        <v>0</v>
      </c>
      <c r="AG132" s="116">
        <f t="shared" si="33"/>
        <v>0</v>
      </c>
      <c r="AH132" s="116">
        <f t="shared" si="34"/>
        <v>0</v>
      </c>
      <c r="AI132" s="116">
        <f t="shared" si="35"/>
        <v>0</v>
      </c>
      <c r="AJ132" s="116">
        <f t="shared" si="36"/>
        <v>0</v>
      </c>
      <c r="AK132" s="116">
        <f t="shared" si="37"/>
        <v>0</v>
      </c>
    </row>
    <row r="133" spans="1:37">
      <c r="A133" s="6"/>
      <c r="B133" s="36"/>
      <c r="C133" s="36"/>
      <c r="D133" s="36"/>
      <c r="E133" s="36">
        <f>_xlfn.IFNA(INDEX('Inputs - Allowed'!$B$8:$AY$158,MATCH($A133,'Inputs - Allowed'!$A$8:$A$158,0),MATCH('TI - Underperformance'!E$6,'Inputs - Allowed'!$B$6:$AY$6,0)),0)</f>
        <v>0</v>
      </c>
      <c r="F133" s="36">
        <f>_xlfn.IFNA(INDEX('Inputs - Allowed'!$B$8:$AY$158,MATCH($A133,'Inputs - Allowed'!$A$8:$A$158,0),MATCH('TI - Underperformance'!F$6,'Inputs - Allowed'!$B$6:$AY$6,0)),0)</f>
        <v>0</v>
      </c>
      <c r="G133" s="36">
        <f>_xlfn.IFNA(INDEX('Inputs - Allowed'!$B$8:$AY$158,MATCH($A133,'Inputs - Allowed'!$A$8:$A$158,0),MATCH('TI - Underperformance'!G$6,'Inputs - Allowed'!$B$6:$AY$6,0)),0)</f>
        <v>0</v>
      </c>
      <c r="H133" s="36">
        <f>_xlfn.IFNA(INDEX('Inputs - Allowed'!$B$8:$AY$158,MATCH($A133,'Inputs - Allowed'!$A$8:$A$158,0),MATCH('TI - Underperformance'!H$6,'Inputs - Allowed'!$B$6:$AY$6,0)),0)</f>
        <v>0</v>
      </c>
      <c r="I133" s="36">
        <f>_xlfn.IFNA(INDEX('Inputs - Allowed'!$B$8:$AY$158,MATCH($A133,'Inputs - Allowed'!$A$8:$A$158,0),MATCH('TI - Underperformance'!I$6,'Inputs - Allowed'!$B$6:$AY$6,0)),0)</f>
        <v>0</v>
      </c>
      <c r="J133" s="36">
        <f>_xlfn.IFNA(INDEX('Inputs - Allowed'!$B$8:$AY$158,MATCH($A133,'Inputs - Allowed'!$A$8:$A$158,0),MATCH('TI - Underperformance'!J$6,'Inputs - Allowed'!$B$6:$AY$6,0)),0)</f>
        <v>0</v>
      </c>
      <c r="K133" s="36">
        <f>_xlfn.IFNA(INDEX('Inputs - Allowed'!$B$8:$AY$158,MATCH($A133,'Inputs - Allowed'!$A$8:$A$158,0),MATCH('TI - Underperformance'!K$6,'Inputs - Allowed'!$B$6:$AY$6,0)),0)</f>
        <v>0</v>
      </c>
      <c r="L133" s="36">
        <f>_xlfn.IFNA(INDEX('Inputs - Allowed'!$B$8:$AY$158,MATCH($A133,'Inputs - Allowed'!$A$8:$A$158,0),MATCH('TI - Underperformance'!L$6,'Inputs - Allowed'!$B$6:$AY$6,0)),0)</f>
        <v>0</v>
      </c>
      <c r="M133" s="76"/>
      <c r="N133" s="76"/>
      <c r="O133" s="116" cm="1">
        <f t="array" ref="O133">IF($K133=0,0,_xlfn.IFS($K133 = "n",_xlfn.IFNA(INDEX('Inputs - Actual'!$B$8:$V$200, MATCH($A133, 'Inputs - Actual'!$A$8:$A$200, 0), MATCH(O$6, 'Inputs - Actual'!$B$6:$V$6, 0)) - INDEX('Inputs - Allowed'!$B$8:$AY$158, MATCH($A133, 'Inputs - Allowed'!$A$8:$A$158, 0), MATCH(O$6, 'Inputs - Allowed'!$B$6:$AY$6, 0)),0),$K133 = "y",_xlfn.IFNA(INDEX('Inputs - Actual'!$B$8:$V$200, MATCH($A133, 'Inputs - Actual'!$A$8:$A$200, 0), MATCH(O$6, 'Inputs - Actual'!$B$6:$V$6, 0)) -INDEX('Inputs - Allowed'!$B$8:$AY$158, MATCH($A133, 'Inputs - Allowed'!$A$8:$A$158, 0), MATCH(N$6, 'Inputs - Allowed'!$B$6:$AY$6, 0)),0)))</f>
        <v>0</v>
      </c>
      <c r="P133" s="116" cm="1">
        <f t="array" ref="P133">IF($K133=0,0,_xlfn.IFS($K133 = "n",_xlfn.IFNA(INDEX('Inputs - Actual'!$B$8:$V$200, MATCH($A133, 'Inputs - Actual'!$A$8:$A$200, 0), MATCH(P$6, 'Inputs - Actual'!$B$6:$V$6, 0)) - INDEX('Inputs - Allowed'!$B$8:$AY$158, MATCH($A133, 'Inputs - Allowed'!$A$8:$A$158, 0), MATCH(P$6, 'Inputs - Allowed'!$B$6:$AY$6, 0)),0),$K133 = "y",_xlfn.IFNA(INDEX('Inputs - Actual'!$B$8:$V$200, MATCH($A133, 'Inputs - Actual'!$A$8:$A$200, 0), MATCH(P$6, 'Inputs - Actual'!$B$6:$V$6, 0)) -INDEX('Inputs - Allowed'!$B$8:$AY$158, MATCH($A133, 'Inputs - Allowed'!$A$8:$A$158, 0), MATCH(O$6, 'Inputs - Allowed'!$B$6:$AY$6, 0)),0)))</f>
        <v>0</v>
      </c>
      <c r="Q133" s="116" cm="1">
        <f t="array" ref="Q133">IF($K133=0,0,_xlfn.IFS($K133 = "n",_xlfn.IFNA(INDEX('Inputs - Actual'!$B$8:$V$200, MATCH($A133, 'Inputs - Actual'!$A$8:$A$200, 0), MATCH(Q$6, 'Inputs - Actual'!$B$6:$V$6, 0)) - INDEX('Inputs - Allowed'!$B$8:$AY$158, MATCH($A133, 'Inputs - Allowed'!$A$8:$A$158, 0), MATCH(Q$6, 'Inputs - Allowed'!$B$6:$AY$6, 0)),0),$K133 = "y",_xlfn.IFNA(INDEX('Inputs - Actual'!$B$8:$V$200, MATCH($A133, 'Inputs - Actual'!$A$8:$A$200, 0), MATCH(Q$6, 'Inputs - Actual'!$B$6:$V$6, 0)) -INDEX('Inputs - Allowed'!$B$8:$AY$158, MATCH($A133, 'Inputs - Allowed'!$A$8:$A$158, 0), MATCH(P$6, 'Inputs - Allowed'!$B$6:$AY$6, 0)),0)))</f>
        <v>0</v>
      </c>
      <c r="R133" s="116" cm="1">
        <f t="array" ref="R133">IF($K133=0,0,_xlfn.IFS($K133 = "n",_xlfn.IFNA(INDEX('Inputs - Actual'!$B$8:$V$200, MATCH($A133, 'Inputs - Actual'!$A$8:$A$200, 0), MATCH(R$6, 'Inputs - Actual'!$B$6:$V$6, 0)) - INDEX('Inputs - Allowed'!$B$8:$AY$158, MATCH($A133, 'Inputs - Allowed'!$A$8:$A$158, 0), MATCH(R$6, 'Inputs - Allowed'!$B$6:$AY$6, 0)),0),$K133 = "y",_xlfn.IFNA(INDEX('Inputs - Actual'!$B$8:$V$200, MATCH($A133, 'Inputs - Actual'!$A$8:$A$200, 0), MATCH(R$6, 'Inputs - Actual'!$B$6:$V$6, 0)) -INDEX('Inputs - Allowed'!$B$8:$AY$158, MATCH($A133, 'Inputs - Allowed'!$A$8:$A$158, 0), MATCH(Q$6, 'Inputs - Allowed'!$B$6:$AY$6, 0)),0)))</f>
        <v>0</v>
      </c>
      <c r="S133" s="116" cm="1">
        <f t="array" ref="S133">IF($K133=0,0,_xlfn.IFS($K133 = "n",_xlfn.IFNA(INDEX('Inputs - Actual'!$B$8:$V$200, MATCH($A133, 'Inputs - Actual'!$A$8:$A$200, 0), MATCH(S$6, 'Inputs - Actual'!$B$6:$V$6, 0)) - INDEX('Inputs - Allowed'!$B$8:$AY$158, MATCH($A133, 'Inputs - Allowed'!$A$8:$A$158, 0), MATCH(S$6, 'Inputs - Allowed'!$B$6:$AY$6, 0)),0),$K133 = "y",_xlfn.IFNA(INDEX('Inputs - Actual'!$B$8:$V$200, MATCH($A133, 'Inputs - Actual'!$A$8:$A$200, 0), MATCH(S$6, 'Inputs - Actual'!$B$6:$V$6, 0)) -INDEX('Inputs - Allowed'!$B$8:$AY$158, MATCH($A133, 'Inputs - Allowed'!$A$8:$A$158, 0), MATCH(R$6, 'Inputs - Allowed'!$B$6:$AY$6, 0)),0)))</f>
        <v>0</v>
      </c>
      <c r="T133" s="116" cm="1">
        <f t="array" ref="T133">IF($K133=0,0,_xlfn.IFS($K133 = "n",_xlfn.IFNA(INDEX('Inputs - Actual'!$B$8:$V$200, MATCH($A133, 'Inputs - Actual'!$A$8:$A$200, 0), MATCH(T$6, 'Inputs - Actual'!$B$6:$V$6, 0)) - INDEX('Inputs - Allowed'!$B$8:$AY$158, MATCH($A133, 'Inputs - Allowed'!$A$8:$A$158, 0), MATCH(T$6, 'Inputs - Allowed'!$B$6:$AY$6, 0)),0),$K133 = "y",_xlfn.IFNA(INDEX('Inputs - Actual'!$B$8:$V$200, MATCH($A133, 'Inputs - Actual'!$A$8:$A$200, 0), MATCH(T$6, 'Inputs - Actual'!$B$6:$V$6, 0)) -INDEX('Inputs - Allowed'!$B$8:$AY$158, MATCH($A133, 'Inputs - Allowed'!$A$8:$A$158, 0), MATCH(S$6, 'Inputs - Allowed'!$B$6:$AY$6, 0)),0)))</f>
        <v>0</v>
      </c>
      <c r="U133" s="116" cm="1">
        <f t="array" ref="U133">IF($K133=0,0,_xlfn.IFS($K133 = "n",_xlfn.IFNA(INDEX('Inputs - Actual'!$B$8:$V$200, MATCH($A133, 'Inputs - Actual'!$A$8:$A$200, 0), MATCH(U$6, 'Inputs - Actual'!$B$6:$V$6, 0)) - INDEX('Inputs - Allowed'!$B$8:$AY$158, MATCH($A133, 'Inputs - Allowed'!$A$8:$A$158, 0), MATCH(U$6, 'Inputs - Allowed'!$B$6:$AY$6, 0)),0),$K133 = "y",_xlfn.IFNA(INDEX('Inputs - Actual'!$B$8:$V$200, MATCH($A133, 'Inputs - Actual'!$A$8:$A$200, 0), MATCH(U$6, 'Inputs - Actual'!$B$6:$V$6, 0)) -INDEX('Inputs - Allowed'!$B$8:$AY$158, MATCH($A133, 'Inputs - Allowed'!$A$8:$A$158, 0), MATCH(T$6, 'Inputs - Allowed'!$B$6:$AY$6, 0)),0)))</f>
        <v>0</v>
      </c>
      <c r="V133" s="116" cm="1">
        <f t="array" ref="V133">IF($K133=0,0,_xlfn.IFS($K133 = "n",_xlfn.IFNA(INDEX('Inputs - Actual'!$B$8:$V$200, MATCH($A133, 'Inputs - Actual'!$A$8:$A$200, 0), MATCH(V$6, 'Inputs - Actual'!$B$6:$V$6, 0)) - INDEX('Inputs - Allowed'!$B$8:$AY$158, MATCH($A133, 'Inputs - Allowed'!$A$8:$A$158, 0), MATCH(V$6, 'Inputs - Allowed'!$B$6:$AY$6, 0)),0),$K133 = "y",_xlfn.IFNA(INDEX('Inputs - Actual'!$B$8:$V$200, MATCH($A133, 'Inputs - Actual'!$A$8:$A$200, 0), MATCH(V$6, 'Inputs - Actual'!$B$6:$V$6, 0)) -INDEX('Inputs - Allowed'!$B$8:$AY$158, MATCH($A133, 'Inputs - Allowed'!$A$8:$A$158, 0), MATCH(U$6, 'Inputs - Allowed'!$B$6:$AY$6, 0)),0)))</f>
        <v>0</v>
      </c>
      <c r="W133" s="116" cm="1">
        <f t="array" ref="W133">IF($K133=0,0,_xlfn.IFS($K133 = "n",_xlfn.IFNA(INDEX('Inputs - Actual'!$B$8:$V$200, MATCH($A133, 'Inputs - Actual'!$A$8:$A$200, 0), MATCH(W$6, 'Inputs - Actual'!$B$6:$V$6, 0)) - INDEX('Inputs - Allowed'!$B$8:$AY$158, MATCH($A133, 'Inputs - Allowed'!$A$8:$A$158, 0), MATCH(W$6, 'Inputs - Allowed'!$B$6:$AY$6, 0)),0),$K133 = "y",_xlfn.IFNA(INDEX('Inputs - Actual'!$B$8:$V$200, MATCH($A133, 'Inputs - Actual'!$A$8:$A$200, 0), MATCH(W$6, 'Inputs - Actual'!$B$6:$V$6, 0)) -INDEX('Inputs - Allowed'!$B$8:$AY$158, MATCH($A133, 'Inputs - Allowed'!$A$8:$A$158, 0), MATCH(V$6, 'Inputs - Allowed'!$B$6:$AY$6, 0)),0)))</f>
        <v>0</v>
      </c>
      <c r="X133" s="116" cm="1">
        <f t="array" ref="X133">IF($K133=0,0,_xlfn.IFS($K133 = "n",_xlfn.IFNA(INDEX('Inputs - Actual'!$B$8:$V$200, MATCH($A133, 'Inputs - Actual'!$A$8:$A$200, 0), MATCH(X$6, 'Inputs - Actual'!$B$6:$V$6, 0)) - INDEX('Inputs - Allowed'!$B$8:$AY$158, MATCH($A133, 'Inputs - Allowed'!$A$8:$A$158, 0), MATCH(X$6, 'Inputs - Allowed'!$B$6:$AY$6, 0)),0),$K133 = "y",_xlfn.IFNA(INDEX('Inputs - Actual'!$B$8:$V$200, MATCH($A133, 'Inputs - Actual'!$A$8:$A$200, 0), MATCH(X$6, 'Inputs - Actual'!$B$6:$V$6, 0)) -INDEX('Inputs - Allowed'!$B$8:$AY$158, MATCH($A133, 'Inputs - Allowed'!$A$8:$A$158, 0), MATCH(W$6, 'Inputs - Allowed'!$B$6:$AY$6, 0)),0)))</f>
        <v>0</v>
      </c>
      <c r="Y133" s="76"/>
      <c r="Z133" s="76"/>
      <c r="AA133" s="116">
        <f t="shared" si="27"/>
        <v>0</v>
      </c>
      <c r="AB133" s="116">
        <f t="shared" si="28"/>
        <v>0</v>
      </c>
      <c r="AC133" s="116">
        <f t="shared" si="29"/>
        <v>0</v>
      </c>
      <c r="AD133" s="116">
        <f t="shared" si="30"/>
        <v>0</v>
      </c>
      <c r="AE133" s="116">
        <f t="shared" si="31"/>
        <v>0</v>
      </c>
      <c r="AF133" s="116">
        <f t="shared" si="32"/>
        <v>0</v>
      </c>
      <c r="AG133" s="116">
        <f t="shared" si="33"/>
        <v>0</v>
      </c>
      <c r="AH133" s="116">
        <f t="shared" si="34"/>
        <v>0</v>
      </c>
      <c r="AI133" s="116">
        <f t="shared" si="35"/>
        <v>0</v>
      </c>
      <c r="AJ133" s="116">
        <f t="shared" si="36"/>
        <v>0</v>
      </c>
      <c r="AK133" s="116">
        <f t="shared" si="37"/>
        <v>0</v>
      </c>
    </row>
    <row r="134" spans="1:37">
      <c r="A134" s="6"/>
      <c r="B134" s="36"/>
      <c r="C134" s="36"/>
      <c r="D134" s="36"/>
      <c r="E134" s="36">
        <f>_xlfn.IFNA(INDEX('Inputs - Allowed'!$B$8:$AY$158,MATCH($A134,'Inputs - Allowed'!$A$8:$A$158,0),MATCH('TI - Underperformance'!E$6,'Inputs - Allowed'!$B$6:$AY$6,0)),0)</f>
        <v>0</v>
      </c>
      <c r="F134" s="36">
        <f>_xlfn.IFNA(INDEX('Inputs - Allowed'!$B$8:$AY$158,MATCH($A134,'Inputs - Allowed'!$A$8:$A$158,0),MATCH('TI - Underperformance'!F$6,'Inputs - Allowed'!$B$6:$AY$6,0)),0)</f>
        <v>0</v>
      </c>
      <c r="G134" s="36">
        <f>_xlfn.IFNA(INDEX('Inputs - Allowed'!$B$8:$AY$158,MATCH($A134,'Inputs - Allowed'!$A$8:$A$158,0),MATCH('TI - Underperformance'!G$6,'Inputs - Allowed'!$B$6:$AY$6,0)),0)</f>
        <v>0</v>
      </c>
      <c r="H134" s="36">
        <f>_xlfn.IFNA(INDEX('Inputs - Allowed'!$B$8:$AY$158,MATCH($A134,'Inputs - Allowed'!$A$8:$A$158,0),MATCH('TI - Underperformance'!H$6,'Inputs - Allowed'!$B$6:$AY$6,0)),0)</f>
        <v>0</v>
      </c>
      <c r="I134" s="36">
        <f>_xlfn.IFNA(INDEX('Inputs - Allowed'!$B$8:$AY$158,MATCH($A134,'Inputs - Allowed'!$A$8:$A$158,0),MATCH('TI - Underperformance'!I$6,'Inputs - Allowed'!$B$6:$AY$6,0)),0)</f>
        <v>0</v>
      </c>
      <c r="J134" s="36">
        <f>_xlfn.IFNA(INDEX('Inputs - Allowed'!$B$8:$AY$158,MATCH($A134,'Inputs - Allowed'!$A$8:$A$158,0),MATCH('TI - Underperformance'!J$6,'Inputs - Allowed'!$B$6:$AY$6,0)),0)</f>
        <v>0</v>
      </c>
      <c r="K134" s="36">
        <f>_xlfn.IFNA(INDEX('Inputs - Allowed'!$B$8:$AY$158,MATCH($A134,'Inputs - Allowed'!$A$8:$A$158,0),MATCH('TI - Underperformance'!K$6,'Inputs - Allowed'!$B$6:$AY$6,0)),0)</f>
        <v>0</v>
      </c>
      <c r="L134" s="36">
        <f>_xlfn.IFNA(INDEX('Inputs - Allowed'!$B$8:$AY$158,MATCH($A134,'Inputs - Allowed'!$A$8:$A$158,0),MATCH('TI - Underperformance'!L$6,'Inputs - Allowed'!$B$6:$AY$6,0)),0)</f>
        <v>0</v>
      </c>
      <c r="M134" s="76"/>
      <c r="N134" s="76"/>
      <c r="O134" s="116" cm="1">
        <f t="array" ref="O134">IF($K134=0,0,_xlfn.IFS($K134 = "n",_xlfn.IFNA(INDEX('Inputs - Actual'!$B$8:$V$200, MATCH($A134, 'Inputs - Actual'!$A$8:$A$200, 0), MATCH(O$6, 'Inputs - Actual'!$B$6:$V$6, 0)) - INDEX('Inputs - Allowed'!$B$8:$AY$158, MATCH($A134, 'Inputs - Allowed'!$A$8:$A$158, 0), MATCH(O$6, 'Inputs - Allowed'!$B$6:$AY$6, 0)),0),$K134 = "y",_xlfn.IFNA(INDEX('Inputs - Actual'!$B$8:$V$200, MATCH($A134, 'Inputs - Actual'!$A$8:$A$200, 0), MATCH(O$6, 'Inputs - Actual'!$B$6:$V$6, 0)) -INDEX('Inputs - Allowed'!$B$8:$AY$158, MATCH($A134, 'Inputs - Allowed'!$A$8:$A$158, 0), MATCH(N$6, 'Inputs - Allowed'!$B$6:$AY$6, 0)),0)))</f>
        <v>0</v>
      </c>
      <c r="P134" s="116" cm="1">
        <f t="array" ref="P134">IF($K134=0,0,_xlfn.IFS($K134 = "n",_xlfn.IFNA(INDEX('Inputs - Actual'!$B$8:$V$200, MATCH($A134, 'Inputs - Actual'!$A$8:$A$200, 0), MATCH(P$6, 'Inputs - Actual'!$B$6:$V$6, 0)) - INDEX('Inputs - Allowed'!$B$8:$AY$158, MATCH($A134, 'Inputs - Allowed'!$A$8:$A$158, 0), MATCH(P$6, 'Inputs - Allowed'!$B$6:$AY$6, 0)),0),$K134 = "y",_xlfn.IFNA(INDEX('Inputs - Actual'!$B$8:$V$200, MATCH($A134, 'Inputs - Actual'!$A$8:$A$200, 0), MATCH(P$6, 'Inputs - Actual'!$B$6:$V$6, 0)) -INDEX('Inputs - Allowed'!$B$8:$AY$158, MATCH($A134, 'Inputs - Allowed'!$A$8:$A$158, 0), MATCH(O$6, 'Inputs - Allowed'!$B$6:$AY$6, 0)),0)))</f>
        <v>0</v>
      </c>
      <c r="Q134" s="116" cm="1">
        <f t="array" ref="Q134">IF($K134=0,0,_xlfn.IFS($K134 = "n",_xlfn.IFNA(INDEX('Inputs - Actual'!$B$8:$V$200, MATCH($A134, 'Inputs - Actual'!$A$8:$A$200, 0), MATCH(Q$6, 'Inputs - Actual'!$B$6:$V$6, 0)) - INDEX('Inputs - Allowed'!$B$8:$AY$158, MATCH($A134, 'Inputs - Allowed'!$A$8:$A$158, 0), MATCH(Q$6, 'Inputs - Allowed'!$B$6:$AY$6, 0)),0),$K134 = "y",_xlfn.IFNA(INDEX('Inputs - Actual'!$B$8:$V$200, MATCH($A134, 'Inputs - Actual'!$A$8:$A$200, 0), MATCH(Q$6, 'Inputs - Actual'!$B$6:$V$6, 0)) -INDEX('Inputs - Allowed'!$B$8:$AY$158, MATCH($A134, 'Inputs - Allowed'!$A$8:$A$158, 0), MATCH(P$6, 'Inputs - Allowed'!$B$6:$AY$6, 0)),0)))</f>
        <v>0</v>
      </c>
      <c r="R134" s="116" cm="1">
        <f t="array" ref="R134">IF($K134=0,0,_xlfn.IFS($K134 = "n",_xlfn.IFNA(INDEX('Inputs - Actual'!$B$8:$V$200, MATCH($A134, 'Inputs - Actual'!$A$8:$A$200, 0), MATCH(R$6, 'Inputs - Actual'!$B$6:$V$6, 0)) - INDEX('Inputs - Allowed'!$B$8:$AY$158, MATCH($A134, 'Inputs - Allowed'!$A$8:$A$158, 0), MATCH(R$6, 'Inputs - Allowed'!$B$6:$AY$6, 0)),0),$K134 = "y",_xlfn.IFNA(INDEX('Inputs - Actual'!$B$8:$V$200, MATCH($A134, 'Inputs - Actual'!$A$8:$A$200, 0), MATCH(R$6, 'Inputs - Actual'!$B$6:$V$6, 0)) -INDEX('Inputs - Allowed'!$B$8:$AY$158, MATCH($A134, 'Inputs - Allowed'!$A$8:$A$158, 0), MATCH(Q$6, 'Inputs - Allowed'!$B$6:$AY$6, 0)),0)))</f>
        <v>0</v>
      </c>
      <c r="S134" s="116" cm="1">
        <f t="array" ref="S134">IF($K134=0,0,_xlfn.IFS($K134 = "n",_xlfn.IFNA(INDEX('Inputs - Actual'!$B$8:$V$200, MATCH($A134, 'Inputs - Actual'!$A$8:$A$200, 0), MATCH(S$6, 'Inputs - Actual'!$B$6:$V$6, 0)) - INDEX('Inputs - Allowed'!$B$8:$AY$158, MATCH($A134, 'Inputs - Allowed'!$A$8:$A$158, 0), MATCH(S$6, 'Inputs - Allowed'!$B$6:$AY$6, 0)),0),$K134 = "y",_xlfn.IFNA(INDEX('Inputs - Actual'!$B$8:$V$200, MATCH($A134, 'Inputs - Actual'!$A$8:$A$200, 0), MATCH(S$6, 'Inputs - Actual'!$B$6:$V$6, 0)) -INDEX('Inputs - Allowed'!$B$8:$AY$158, MATCH($A134, 'Inputs - Allowed'!$A$8:$A$158, 0), MATCH(R$6, 'Inputs - Allowed'!$B$6:$AY$6, 0)),0)))</f>
        <v>0</v>
      </c>
      <c r="T134" s="116" cm="1">
        <f t="array" ref="T134">IF($K134=0,0,_xlfn.IFS($K134 = "n",_xlfn.IFNA(INDEX('Inputs - Actual'!$B$8:$V$200, MATCH($A134, 'Inputs - Actual'!$A$8:$A$200, 0), MATCH(T$6, 'Inputs - Actual'!$B$6:$V$6, 0)) - INDEX('Inputs - Allowed'!$B$8:$AY$158, MATCH($A134, 'Inputs - Allowed'!$A$8:$A$158, 0), MATCH(T$6, 'Inputs - Allowed'!$B$6:$AY$6, 0)),0),$K134 = "y",_xlfn.IFNA(INDEX('Inputs - Actual'!$B$8:$V$200, MATCH($A134, 'Inputs - Actual'!$A$8:$A$200, 0), MATCH(T$6, 'Inputs - Actual'!$B$6:$V$6, 0)) -INDEX('Inputs - Allowed'!$B$8:$AY$158, MATCH($A134, 'Inputs - Allowed'!$A$8:$A$158, 0), MATCH(S$6, 'Inputs - Allowed'!$B$6:$AY$6, 0)),0)))</f>
        <v>0</v>
      </c>
      <c r="U134" s="116" cm="1">
        <f t="array" ref="U134">IF($K134=0,0,_xlfn.IFS($K134 = "n",_xlfn.IFNA(INDEX('Inputs - Actual'!$B$8:$V$200, MATCH($A134, 'Inputs - Actual'!$A$8:$A$200, 0), MATCH(U$6, 'Inputs - Actual'!$B$6:$V$6, 0)) - INDEX('Inputs - Allowed'!$B$8:$AY$158, MATCH($A134, 'Inputs - Allowed'!$A$8:$A$158, 0), MATCH(U$6, 'Inputs - Allowed'!$B$6:$AY$6, 0)),0),$K134 = "y",_xlfn.IFNA(INDEX('Inputs - Actual'!$B$8:$V$200, MATCH($A134, 'Inputs - Actual'!$A$8:$A$200, 0), MATCH(U$6, 'Inputs - Actual'!$B$6:$V$6, 0)) -INDEX('Inputs - Allowed'!$B$8:$AY$158, MATCH($A134, 'Inputs - Allowed'!$A$8:$A$158, 0), MATCH(T$6, 'Inputs - Allowed'!$B$6:$AY$6, 0)),0)))</f>
        <v>0</v>
      </c>
      <c r="V134" s="116" cm="1">
        <f t="array" ref="V134">IF($K134=0,0,_xlfn.IFS($K134 = "n",_xlfn.IFNA(INDEX('Inputs - Actual'!$B$8:$V$200, MATCH($A134, 'Inputs - Actual'!$A$8:$A$200, 0), MATCH(V$6, 'Inputs - Actual'!$B$6:$V$6, 0)) - INDEX('Inputs - Allowed'!$B$8:$AY$158, MATCH($A134, 'Inputs - Allowed'!$A$8:$A$158, 0), MATCH(V$6, 'Inputs - Allowed'!$B$6:$AY$6, 0)),0),$K134 = "y",_xlfn.IFNA(INDEX('Inputs - Actual'!$B$8:$V$200, MATCH($A134, 'Inputs - Actual'!$A$8:$A$200, 0), MATCH(V$6, 'Inputs - Actual'!$B$6:$V$6, 0)) -INDEX('Inputs - Allowed'!$B$8:$AY$158, MATCH($A134, 'Inputs - Allowed'!$A$8:$A$158, 0), MATCH(U$6, 'Inputs - Allowed'!$B$6:$AY$6, 0)),0)))</f>
        <v>0</v>
      </c>
      <c r="W134" s="116" cm="1">
        <f t="array" ref="W134">IF($K134=0,0,_xlfn.IFS($K134 = "n",_xlfn.IFNA(INDEX('Inputs - Actual'!$B$8:$V$200, MATCH($A134, 'Inputs - Actual'!$A$8:$A$200, 0), MATCH(W$6, 'Inputs - Actual'!$B$6:$V$6, 0)) - INDEX('Inputs - Allowed'!$B$8:$AY$158, MATCH($A134, 'Inputs - Allowed'!$A$8:$A$158, 0), MATCH(W$6, 'Inputs - Allowed'!$B$6:$AY$6, 0)),0),$K134 = "y",_xlfn.IFNA(INDEX('Inputs - Actual'!$B$8:$V$200, MATCH($A134, 'Inputs - Actual'!$A$8:$A$200, 0), MATCH(W$6, 'Inputs - Actual'!$B$6:$V$6, 0)) -INDEX('Inputs - Allowed'!$B$8:$AY$158, MATCH($A134, 'Inputs - Allowed'!$A$8:$A$158, 0), MATCH(V$6, 'Inputs - Allowed'!$B$6:$AY$6, 0)),0)))</f>
        <v>0</v>
      </c>
      <c r="X134" s="116" cm="1">
        <f t="array" ref="X134">IF($K134=0,0,_xlfn.IFS($K134 = "n",_xlfn.IFNA(INDEX('Inputs - Actual'!$B$8:$V$200, MATCH($A134, 'Inputs - Actual'!$A$8:$A$200, 0), MATCH(X$6, 'Inputs - Actual'!$B$6:$V$6, 0)) - INDEX('Inputs - Allowed'!$B$8:$AY$158, MATCH($A134, 'Inputs - Allowed'!$A$8:$A$158, 0), MATCH(X$6, 'Inputs - Allowed'!$B$6:$AY$6, 0)),0),$K134 = "y",_xlfn.IFNA(INDEX('Inputs - Actual'!$B$8:$V$200, MATCH($A134, 'Inputs - Actual'!$A$8:$A$200, 0), MATCH(X$6, 'Inputs - Actual'!$B$6:$V$6, 0)) -INDEX('Inputs - Allowed'!$B$8:$AY$158, MATCH($A134, 'Inputs - Allowed'!$A$8:$A$158, 0), MATCH(W$6, 'Inputs - Allowed'!$B$6:$AY$6, 0)),0)))</f>
        <v>0</v>
      </c>
      <c r="Y134" s="76"/>
      <c r="Z134" s="76"/>
      <c r="AA134" s="116">
        <f t="shared" si="27"/>
        <v>0</v>
      </c>
      <c r="AB134" s="116">
        <f t="shared" si="28"/>
        <v>0</v>
      </c>
      <c r="AC134" s="116">
        <f t="shared" si="29"/>
        <v>0</v>
      </c>
      <c r="AD134" s="116">
        <f t="shared" si="30"/>
        <v>0</v>
      </c>
      <c r="AE134" s="116">
        <f t="shared" si="31"/>
        <v>0</v>
      </c>
      <c r="AF134" s="116">
        <f t="shared" si="32"/>
        <v>0</v>
      </c>
      <c r="AG134" s="116">
        <f t="shared" si="33"/>
        <v>0</v>
      </c>
      <c r="AH134" s="116">
        <f t="shared" si="34"/>
        <v>0</v>
      </c>
      <c r="AI134" s="116">
        <f t="shared" si="35"/>
        <v>0</v>
      </c>
      <c r="AJ134" s="116">
        <f t="shared" si="36"/>
        <v>0</v>
      </c>
      <c r="AK134" s="116">
        <f t="shared" si="37"/>
        <v>0</v>
      </c>
    </row>
    <row r="135" spans="1:37">
      <c r="A135" s="6"/>
      <c r="B135" s="36"/>
      <c r="C135" s="36"/>
      <c r="D135" s="36"/>
      <c r="E135" s="36">
        <f>_xlfn.IFNA(INDEX('Inputs - Allowed'!$B$8:$AY$158,MATCH($A135,'Inputs - Allowed'!$A$8:$A$158,0),MATCH('TI - Underperformance'!E$6,'Inputs - Allowed'!$B$6:$AY$6,0)),0)</f>
        <v>0</v>
      </c>
      <c r="F135" s="36">
        <f>_xlfn.IFNA(INDEX('Inputs - Allowed'!$B$8:$AY$158,MATCH($A135,'Inputs - Allowed'!$A$8:$A$158,0),MATCH('TI - Underperformance'!F$6,'Inputs - Allowed'!$B$6:$AY$6,0)),0)</f>
        <v>0</v>
      </c>
      <c r="G135" s="36">
        <f>_xlfn.IFNA(INDEX('Inputs - Allowed'!$B$8:$AY$158,MATCH($A135,'Inputs - Allowed'!$A$8:$A$158,0),MATCH('TI - Underperformance'!G$6,'Inputs - Allowed'!$B$6:$AY$6,0)),0)</f>
        <v>0</v>
      </c>
      <c r="H135" s="36">
        <f>_xlfn.IFNA(INDEX('Inputs - Allowed'!$B$8:$AY$158,MATCH($A135,'Inputs - Allowed'!$A$8:$A$158,0),MATCH('TI - Underperformance'!H$6,'Inputs - Allowed'!$B$6:$AY$6,0)),0)</f>
        <v>0</v>
      </c>
      <c r="I135" s="36">
        <f>_xlfn.IFNA(INDEX('Inputs - Allowed'!$B$8:$AY$158,MATCH($A135,'Inputs - Allowed'!$A$8:$A$158,0),MATCH('TI - Underperformance'!I$6,'Inputs - Allowed'!$B$6:$AY$6,0)),0)</f>
        <v>0</v>
      </c>
      <c r="J135" s="36">
        <f>_xlfn.IFNA(INDEX('Inputs - Allowed'!$B$8:$AY$158,MATCH($A135,'Inputs - Allowed'!$A$8:$A$158,0),MATCH('TI - Underperformance'!J$6,'Inputs - Allowed'!$B$6:$AY$6,0)),0)</f>
        <v>0</v>
      </c>
      <c r="K135" s="36">
        <f>_xlfn.IFNA(INDEX('Inputs - Allowed'!$B$8:$AY$158,MATCH($A135,'Inputs - Allowed'!$A$8:$A$158,0),MATCH('TI - Underperformance'!K$6,'Inputs - Allowed'!$B$6:$AY$6,0)),0)</f>
        <v>0</v>
      </c>
      <c r="L135" s="36">
        <f>_xlfn.IFNA(INDEX('Inputs - Allowed'!$B$8:$AY$158,MATCH($A135,'Inputs - Allowed'!$A$8:$A$158,0),MATCH('TI - Underperformance'!L$6,'Inputs - Allowed'!$B$6:$AY$6,0)),0)</f>
        <v>0</v>
      </c>
      <c r="M135" s="76"/>
      <c r="N135" s="76"/>
      <c r="O135" s="116" cm="1">
        <f t="array" ref="O135">IF($K135=0,0,_xlfn.IFS($K135 = "n",_xlfn.IFNA(INDEX('Inputs - Actual'!$B$8:$V$200, MATCH($A135, 'Inputs - Actual'!$A$8:$A$200, 0), MATCH(O$6, 'Inputs - Actual'!$B$6:$V$6, 0)) - INDEX('Inputs - Allowed'!$B$8:$AY$158, MATCH($A135, 'Inputs - Allowed'!$A$8:$A$158, 0), MATCH(O$6, 'Inputs - Allowed'!$B$6:$AY$6, 0)),0),$K135 = "y",_xlfn.IFNA(INDEX('Inputs - Actual'!$B$8:$V$200, MATCH($A135, 'Inputs - Actual'!$A$8:$A$200, 0), MATCH(O$6, 'Inputs - Actual'!$B$6:$V$6, 0)) -INDEX('Inputs - Allowed'!$B$8:$AY$158, MATCH($A135, 'Inputs - Allowed'!$A$8:$A$158, 0), MATCH(N$6, 'Inputs - Allowed'!$B$6:$AY$6, 0)),0)))</f>
        <v>0</v>
      </c>
      <c r="P135" s="116" cm="1">
        <f t="array" ref="P135">IF($K135=0,0,_xlfn.IFS($K135 = "n",_xlfn.IFNA(INDEX('Inputs - Actual'!$B$8:$V$200, MATCH($A135, 'Inputs - Actual'!$A$8:$A$200, 0), MATCH(P$6, 'Inputs - Actual'!$B$6:$V$6, 0)) - INDEX('Inputs - Allowed'!$B$8:$AY$158, MATCH($A135, 'Inputs - Allowed'!$A$8:$A$158, 0), MATCH(P$6, 'Inputs - Allowed'!$B$6:$AY$6, 0)),0),$K135 = "y",_xlfn.IFNA(INDEX('Inputs - Actual'!$B$8:$V$200, MATCH($A135, 'Inputs - Actual'!$A$8:$A$200, 0), MATCH(P$6, 'Inputs - Actual'!$B$6:$V$6, 0)) -INDEX('Inputs - Allowed'!$B$8:$AY$158, MATCH($A135, 'Inputs - Allowed'!$A$8:$A$158, 0), MATCH(O$6, 'Inputs - Allowed'!$B$6:$AY$6, 0)),0)))</f>
        <v>0</v>
      </c>
      <c r="Q135" s="116" cm="1">
        <f t="array" ref="Q135">IF($K135=0,0,_xlfn.IFS($K135 = "n",_xlfn.IFNA(INDEX('Inputs - Actual'!$B$8:$V$200, MATCH($A135, 'Inputs - Actual'!$A$8:$A$200, 0), MATCH(Q$6, 'Inputs - Actual'!$B$6:$V$6, 0)) - INDEX('Inputs - Allowed'!$B$8:$AY$158, MATCH($A135, 'Inputs - Allowed'!$A$8:$A$158, 0), MATCH(Q$6, 'Inputs - Allowed'!$B$6:$AY$6, 0)),0),$K135 = "y",_xlfn.IFNA(INDEX('Inputs - Actual'!$B$8:$V$200, MATCH($A135, 'Inputs - Actual'!$A$8:$A$200, 0), MATCH(Q$6, 'Inputs - Actual'!$B$6:$V$6, 0)) -INDEX('Inputs - Allowed'!$B$8:$AY$158, MATCH($A135, 'Inputs - Allowed'!$A$8:$A$158, 0), MATCH(P$6, 'Inputs - Allowed'!$B$6:$AY$6, 0)),0)))</f>
        <v>0</v>
      </c>
      <c r="R135" s="116" cm="1">
        <f t="array" ref="R135">IF($K135=0,0,_xlfn.IFS($K135 = "n",_xlfn.IFNA(INDEX('Inputs - Actual'!$B$8:$V$200, MATCH($A135, 'Inputs - Actual'!$A$8:$A$200, 0), MATCH(R$6, 'Inputs - Actual'!$B$6:$V$6, 0)) - INDEX('Inputs - Allowed'!$B$8:$AY$158, MATCH($A135, 'Inputs - Allowed'!$A$8:$A$158, 0), MATCH(R$6, 'Inputs - Allowed'!$B$6:$AY$6, 0)),0),$K135 = "y",_xlfn.IFNA(INDEX('Inputs - Actual'!$B$8:$V$200, MATCH($A135, 'Inputs - Actual'!$A$8:$A$200, 0), MATCH(R$6, 'Inputs - Actual'!$B$6:$V$6, 0)) -INDEX('Inputs - Allowed'!$B$8:$AY$158, MATCH($A135, 'Inputs - Allowed'!$A$8:$A$158, 0), MATCH(Q$6, 'Inputs - Allowed'!$B$6:$AY$6, 0)),0)))</f>
        <v>0</v>
      </c>
      <c r="S135" s="116" cm="1">
        <f t="array" ref="S135">IF($K135=0,0,_xlfn.IFS($K135 = "n",_xlfn.IFNA(INDEX('Inputs - Actual'!$B$8:$V$200, MATCH($A135, 'Inputs - Actual'!$A$8:$A$200, 0), MATCH(S$6, 'Inputs - Actual'!$B$6:$V$6, 0)) - INDEX('Inputs - Allowed'!$B$8:$AY$158, MATCH($A135, 'Inputs - Allowed'!$A$8:$A$158, 0), MATCH(S$6, 'Inputs - Allowed'!$B$6:$AY$6, 0)),0),$K135 = "y",_xlfn.IFNA(INDEX('Inputs - Actual'!$B$8:$V$200, MATCH($A135, 'Inputs - Actual'!$A$8:$A$200, 0), MATCH(S$6, 'Inputs - Actual'!$B$6:$V$6, 0)) -INDEX('Inputs - Allowed'!$B$8:$AY$158, MATCH($A135, 'Inputs - Allowed'!$A$8:$A$158, 0), MATCH(R$6, 'Inputs - Allowed'!$B$6:$AY$6, 0)),0)))</f>
        <v>0</v>
      </c>
      <c r="T135" s="116" cm="1">
        <f t="array" ref="T135">IF($K135=0,0,_xlfn.IFS($K135 = "n",_xlfn.IFNA(INDEX('Inputs - Actual'!$B$8:$V$200, MATCH($A135, 'Inputs - Actual'!$A$8:$A$200, 0), MATCH(T$6, 'Inputs - Actual'!$B$6:$V$6, 0)) - INDEX('Inputs - Allowed'!$B$8:$AY$158, MATCH($A135, 'Inputs - Allowed'!$A$8:$A$158, 0), MATCH(T$6, 'Inputs - Allowed'!$B$6:$AY$6, 0)),0),$K135 = "y",_xlfn.IFNA(INDEX('Inputs - Actual'!$B$8:$V$200, MATCH($A135, 'Inputs - Actual'!$A$8:$A$200, 0), MATCH(T$6, 'Inputs - Actual'!$B$6:$V$6, 0)) -INDEX('Inputs - Allowed'!$B$8:$AY$158, MATCH($A135, 'Inputs - Allowed'!$A$8:$A$158, 0), MATCH(S$6, 'Inputs - Allowed'!$B$6:$AY$6, 0)),0)))</f>
        <v>0</v>
      </c>
      <c r="U135" s="116" cm="1">
        <f t="array" ref="U135">IF($K135=0,0,_xlfn.IFS($K135 = "n",_xlfn.IFNA(INDEX('Inputs - Actual'!$B$8:$V$200, MATCH($A135, 'Inputs - Actual'!$A$8:$A$200, 0), MATCH(U$6, 'Inputs - Actual'!$B$6:$V$6, 0)) - INDEX('Inputs - Allowed'!$B$8:$AY$158, MATCH($A135, 'Inputs - Allowed'!$A$8:$A$158, 0), MATCH(U$6, 'Inputs - Allowed'!$B$6:$AY$6, 0)),0),$K135 = "y",_xlfn.IFNA(INDEX('Inputs - Actual'!$B$8:$V$200, MATCH($A135, 'Inputs - Actual'!$A$8:$A$200, 0), MATCH(U$6, 'Inputs - Actual'!$B$6:$V$6, 0)) -INDEX('Inputs - Allowed'!$B$8:$AY$158, MATCH($A135, 'Inputs - Allowed'!$A$8:$A$158, 0), MATCH(T$6, 'Inputs - Allowed'!$B$6:$AY$6, 0)),0)))</f>
        <v>0</v>
      </c>
      <c r="V135" s="116" cm="1">
        <f t="array" ref="V135">IF($K135=0,0,_xlfn.IFS($K135 = "n",_xlfn.IFNA(INDEX('Inputs - Actual'!$B$8:$V$200, MATCH($A135, 'Inputs - Actual'!$A$8:$A$200, 0), MATCH(V$6, 'Inputs - Actual'!$B$6:$V$6, 0)) - INDEX('Inputs - Allowed'!$B$8:$AY$158, MATCH($A135, 'Inputs - Allowed'!$A$8:$A$158, 0), MATCH(V$6, 'Inputs - Allowed'!$B$6:$AY$6, 0)),0),$K135 = "y",_xlfn.IFNA(INDEX('Inputs - Actual'!$B$8:$V$200, MATCH($A135, 'Inputs - Actual'!$A$8:$A$200, 0), MATCH(V$6, 'Inputs - Actual'!$B$6:$V$6, 0)) -INDEX('Inputs - Allowed'!$B$8:$AY$158, MATCH($A135, 'Inputs - Allowed'!$A$8:$A$158, 0), MATCH(U$6, 'Inputs - Allowed'!$B$6:$AY$6, 0)),0)))</f>
        <v>0</v>
      </c>
      <c r="W135" s="116" cm="1">
        <f t="array" ref="W135">IF($K135=0,0,_xlfn.IFS($K135 = "n",_xlfn.IFNA(INDEX('Inputs - Actual'!$B$8:$V$200, MATCH($A135, 'Inputs - Actual'!$A$8:$A$200, 0), MATCH(W$6, 'Inputs - Actual'!$B$6:$V$6, 0)) - INDEX('Inputs - Allowed'!$B$8:$AY$158, MATCH($A135, 'Inputs - Allowed'!$A$8:$A$158, 0), MATCH(W$6, 'Inputs - Allowed'!$B$6:$AY$6, 0)),0),$K135 = "y",_xlfn.IFNA(INDEX('Inputs - Actual'!$B$8:$V$200, MATCH($A135, 'Inputs - Actual'!$A$8:$A$200, 0), MATCH(W$6, 'Inputs - Actual'!$B$6:$V$6, 0)) -INDEX('Inputs - Allowed'!$B$8:$AY$158, MATCH($A135, 'Inputs - Allowed'!$A$8:$A$158, 0), MATCH(V$6, 'Inputs - Allowed'!$B$6:$AY$6, 0)),0)))</f>
        <v>0</v>
      </c>
      <c r="X135" s="116" cm="1">
        <f t="array" ref="X135">IF($K135=0,0,_xlfn.IFS($K135 = "n",_xlfn.IFNA(INDEX('Inputs - Actual'!$B$8:$V$200, MATCH($A135, 'Inputs - Actual'!$A$8:$A$200, 0), MATCH(X$6, 'Inputs - Actual'!$B$6:$V$6, 0)) - INDEX('Inputs - Allowed'!$B$8:$AY$158, MATCH($A135, 'Inputs - Allowed'!$A$8:$A$158, 0), MATCH(X$6, 'Inputs - Allowed'!$B$6:$AY$6, 0)),0),$K135 = "y",_xlfn.IFNA(INDEX('Inputs - Actual'!$B$8:$V$200, MATCH($A135, 'Inputs - Actual'!$A$8:$A$200, 0), MATCH(X$6, 'Inputs - Actual'!$B$6:$V$6, 0)) -INDEX('Inputs - Allowed'!$B$8:$AY$158, MATCH($A135, 'Inputs - Allowed'!$A$8:$A$158, 0), MATCH(W$6, 'Inputs - Allowed'!$B$6:$AY$6, 0)),0)))</f>
        <v>0</v>
      </c>
      <c r="Y135" s="76"/>
      <c r="Z135" s="76"/>
      <c r="AA135" s="116">
        <f t="shared" si="27"/>
        <v>0</v>
      </c>
      <c r="AB135" s="116">
        <f t="shared" si="28"/>
        <v>0</v>
      </c>
      <c r="AC135" s="116">
        <f t="shared" si="29"/>
        <v>0</v>
      </c>
      <c r="AD135" s="116">
        <f t="shared" si="30"/>
        <v>0</v>
      </c>
      <c r="AE135" s="116">
        <f t="shared" si="31"/>
        <v>0</v>
      </c>
      <c r="AF135" s="116">
        <f t="shared" si="32"/>
        <v>0</v>
      </c>
      <c r="AG135" s="116">
        <f t="shared" si="33"/>
        <v>0</v>
      </c>
      <c r="AH135" s="116">
        <f t="shared" si="34"/>
        <v>0</v>
      </c>
      <c r="AI135" s="116">
        <f t="shared" si="35"/>
        <v>0</v>
      </c>
      <c r="AJ135" s="116">
        <f t="shared" si="36"/>
        <v>0</v>
      </c>
      <c r="AK135" s="116">
        <f t="shared" si="37"/>
        <v>0</v>
      </c>
    </row>
    <row r="136" spans="1:37">
      <c r="A136" s="6"/>
      <c r="B136" s="36"/>
      <c r="C136" s="36"/>
      <c r="D136" s="36"/>
      <c r="E136" s="36">
        <f>_xlfn.IFNA(INDEX('Inputs - Allowed'!$B$8:$AY$158,MATCH($A136,'Inputs - Allowed'!$A$8:$A$158,0),MATCH('TI - Underperformance'!E$6,'Inputs - Allowed'!$B$6:$AY$6,0)),0)</f>
        <v>0</v>
      </c>
      <c r="F136" s="36">
        <f>_xlfn.IFNA(INDEX('Inputs - Allowed'!$B$8:$AY$158,MATCH($A136,'Inputs - Allowed'!$A$8:$A$158,0),MATCH('TI - Underperformance'!F$6,'Inputs - Allowed'!$B$6:$AY$6,0)),0)</f>
        <v>0</v>
      </c>
      <c r="G136" s="36">
        <f>_xlfn.IFNA(INDEX('Inputs - Allowed'!$B$8:$AY$158,MATCH($A136,'Inputs - Allowed'!$A$8:$A$158,0),MATCH('TI - Underperformance'!G$6,'Inputs - Allowed'!$B$6:$AY$6,0)),0)</f>
        <v>0</v>
      </c>
      <c r="H136" s="36">
        <f>_xlfn.IFNA(INDEX('Inputs - Allowed'!$B$8:$AY$158,MATCH($A136,'Inputs - Allowed'!$A$8:$A$158,0),MATCH('TI - Underperformance'!H$6,'Inputs - Allowed'!$B$6:$AY$6,0)),0)</f>
        <v>0</v>
      </c>
      <c r="I136" s="36">
        <f>_xlfn.IFNA(INDEX('Inputs - Allowed'!$B$8:$AY$158,MATCH($A136,'Inputs - Allowed'!$A$8:$A$158,0),MATCH('TI - Underperformance'!I$6,'Inputs - Allowed'!$B$6:$AY$6,0)),0)</f>
        <v>0</v>
      </c>
      <c r="J136" s="36">
        <f>_xlfn.IFNA(INDEX('Inputs - Allowed'!$B$8:$AY$158,MATCH($A136,'Inputs - Allowed'!$A$8:$A$158,0),MATCH('TI - Underperformance'!J$6,'Inputs - Allowed'!$B$6:$AY$6,0)),0)</f>
        <v>0</v>
      </c>
      <c r="K136" s="36">
        <f>_xlfn.IFNA(INDEX('Inputs - Allowed'!$B$8:$AY$158,MATCH($A136,'Inputs - Allowed'!$A$8:$A$158,0),MATCH('TI - Underperformance'!K$6,'Inputs - Allowed'!$B$6:$AY$6,0)),0)</f>
        <v>0</v>
      </c>
      <c r="L136" s="36">
        <f>_xlfn.IFNA(INDEX('Inputs - Allowed'!$B$8:$AY$158,MATCH($A136,'Inputs - Allowed'!$A$8:$A$158,0),MATCH('TI - Underperformance'!L$6,'Inputs - Allowed'!$B$6:$AY$6,0)),0)</f>
        <v>0</v>
      </c>
      <c r="M136" s="76"/>
      <c r="N136" s="76"/>
      <c r="O136" s="116" cm="1">
        <f t="array" ref="O136">IF($K136=0,0,_xlfn.IFS($K136 = "n",_xlfn.IFNA(INDEX('Inputs - Actual'!$B$8:$V$200, MATCH($A136, 'Inputs - Actual'!$A$8:$A$200, 0), MATCH(O$6, 'Inputs - Actual'!$B$6:$V$6, 0)) - INDEX('Inputs - Allowed'!$B$8:$AY$158, MATCH($A136, 'Inputs - Allowed'!$A$8:$A$158, 0), MATCH(O$6, 'Inputs - Allowed'!$B$6:$AY$6, 0)),0),$K136 = "y",_xlfn.IFNA(INDEX('Inputs - Actual'!$B$8:$V$200, MATCH($A136, 'Inputs - Actual'!$A$8:$A$200, 0), MATCH(O$6, 'Inputs - Actual'!$B$6:$V$6, 0)) -INDEX('Inputs - Allowed'!$B$8:$AY$158, MATCH($A136, 'Inputs - Allowed'!$A$8:$A$158, 0), MATCH(N$6, 'Inputs - Allowed'!$B$6:$AY$6, 0)),0)))</f>
        <v>0</v>
      </c>
      <c r="P136" s="116" cm="1">
        <f t="array" ref="P136">IF($K136=0,0,_xlfn.IFS($K136 = "n",_xlfn.IFNA(INDEX('Inputs - Actual'!$B$8:$V$200, MATCH($A136, 'Inputs - Actual'!$A$8:$A$200, 0), MATCH(P$6, 'Inputs - Actual'!$B$6:$V$6, 0)) - INDEX('Inputs - Allowed'!$B$8:$AY$158, MATCH($A136, 'Inputs - Allowed'!$A$8:$A$158, 0), MATCH(P$6, 'Inputs - Allowed'!$B$6:$AY$6, 0)),0),$K136 = "y",_xlfn.IFNA(INDEX('Inputs - Actual'!$B$8:$V$200, MATCH($A136, 'Inputs - Actual'!$A$8:$A$200, 0), MATCH(P$6, 'Inputs - Actual'!$B$6:$V$6, 0)) -INDEX('Inputs - Allowed'!$B$8:$AY$158, MATCH($A136, 'Inputs - Allowed'!$A$8:$A$158, 0), MATCH(O$6, 'Inputs - Allowed'!$B$6:$AY$6, 0)),0)))</f>
        <v>0</v>
      </c>
      <c r="Q136" s="116" cm="1">
        <f t="array" ref="Q136">IF($K136=0,0,_xlfn.IFS($K136 = "n",_xlfn.IFNA(INDEX('Inputs - Actual'!$B$8:$V$200, MATCH($A136, 'Inputs - Actual'!$A$8:$A$200, 0), MATCH(Q$6, 'Inputs - Actual'!$B$6:$V$6, 0)) - INDEX('Inputs - Allowed'!$B$8:$AY$158, MATCH($A136, 'Inputs - Allowed'!$A$8:$A$158, 0), MATCH(Q$6, 'Inputs - Allowed'!$B$6:$AY$6, 0)),0),$K136 = "y",_xlfn.IFNA(INDEX('Inputs - Actual'!$B$8:$V$200, MATCH($A136, 'Inputs - Actual'!$A$8:$A$200, 0), MATCH(Q$6, 'Inputs - Actual'!$B$6:$V$6, 0)) -INDEX('Inputs - Allowed'!$B$8:$AY$158, MATCH($A136, 'Inputs - Allowed'!$A$8:$A$158, 0), MATCH(P$6, 'Inputs - Allowed'!$B$6:$AY$6, 0)),0)))</f>
        <v>0</v>
      </c>
      <c r="R136" s="116" cm="1">
        <f t="array" ref="R136">IF($K136=0,0,_xlfn.IFS($K136 = "n",_xlfn.IFNA(INDEX('Inputs - Actual'!$B$8:$V$200, MATCH($A136, 'Inputs - Actual'!$A$8:$A$200, 0), MATCH(R$6, 'Inputs - Actual'!$B$6:$V$6, 0)) - INDEX('Inputs - Allowed'!$B$8:$AY$158, MATCH($A136, 'Inputs - Allowed'!$A$8:$A$158, 0), MATCH(R$6, 'Inputs - Allowed'!$B$6:$AY$6, 0)),0),$K136 = "y",_xlfn.IFNA(INDEX('Inputs - Actual'!$B$8:$V$200, MATCH($A136, 'Inputs - Actual'!$A$8:$A$200, 0), MATCH(R$6, 'Inputs - Actual'!$B$6:$V$6, 0)) -INDEX('Inputs - Allowed'!$B$8:$AY$158, MATCH($A136, 'Inputs - Allowed'!$A$8:$A$158, 0), MATCH(Q$6, 'Inputs - Allowed'!$B$6:$AY$6, 0)),0)))</f>
        <v>0</v>
      </c>
      <c r="S136" s="116" cm="1">
        <f t="array" ref="S136">IF($K136=0,0,_xlfn.IFS($K136 = "n",_xlfn.IFNA(INDEX('Inputs - Actual'!$B$8:$V$200, MATCH($A136, 'Inputs - Actual'!$A$8:$A$200, 0), MATCH(S$6, 'Inputs - Actual'!$B$6:$V$6, 0)) - INDEX('Inputs - Allowed'!$B$8:$AY$158, MATCH($A136, 'Inputs - Allowed'!$A$8:$A$158, 0), MATCH(S$6, 'Inputs - Allowed'!$B$6:$AY$6, 0)),0),$K136 = "y",_xlfn.IFNA(INDEX('Inputs - Actual'!$B$8:$V$200, MATCH($A136, 'Inputs - Actual'!$A$8:$A$200, 0), MATCH(S$6, 'Inputs - Actual'!$B$6:$V$6, 0)) -INDEX('Inputs - Allowed'!$B$8:$AY$158, MATCH($A136, 'Inputs - Allowed'!$A$8:$A$158, 0), MATCH(R$6, 'Inputs - Allowed'!$B$6:$AY$6, 0)),0)))</f>
        <v>0</v>
      </c>
      <c r="T136" s="116" cm="1">
        <f t="array" ref="T136">IF($K136=0,0,_xlfn.IFS($K136 = "n",_xlfn.IFNA(INDEX('Inputs - Actual'!$B$8:$V$200, MATCH($A136, 'Inputs - Actual'!$A$8:$A$200, 0), MATCH(T$6, 'Inputs - Actual'!$B$6:$V$6, 0)) - INDEX('Inputs - Allowed'!$B$8:$AY$158, MATCH($A136, 'Inputs - Allowed'!$A$8:$A$158, 0), MATCH(T$6, 'Inputs - Allowed'!$B$6:$AY$6, 0)),0),$K136 = "y",_xlfn.IFNA(INDEX('Inputs - Actual'!$B$8:$V$200, MATCH($A136, 'Inputs - Actual'!$A$8:$A$200, 0), MATCH(T$6, 'Inputs - Actual'!$B$6:$V$6, 0)) -INDEX('Inputs - Allowed'!$B$8:$AY$158, MATCH($A136, 'Inputs - Allowed'!$A$8:$A$158, 0), MATCH(S$6, 'Inputs - Allowed'!$B$6:$AY$6, 0)),0)))</f>
        <v>0</v>
      </c>
      <c r="U136" s="116" cm="1">
        <f t="array" ref="U136">IF($K136=0,0,_xlfn.IFS($K136 = "n",_xlfn.IFNA(INDEX('Inputs - Actual'!$B$8:$V$200, MATCH($A136, 'Inputs - Actual'!$A$8:$A$200, 0), MATCH(U$6, 'Inputs - Actual'!$B$6:$V$6, 0)) - INDEX('Inputs - Allowed'!$B$8:$AY$158, MATCH($A136, 'Inputs - Allowed'!$A$8:$A$158, 0), MATCH(U$6, 'Inputs - Allowed'!$B$6:$AY$6, 0)),0),$K136 = "y",_xlfn.IFNA(INDEX('Inputs - Actual'!$B$8:$V$200, MATCH($A136, 'Inputs - Actual'!$A$8:$A$200, 0), MATCH(U$6, 'Inputs - Actual'!$B$6:$V$6, 0)) -INDEX('Inputs - Allowed'!$B$8:$AY$158, MATCH($A136, 'Inputs - Allowed'!$A$8:$A$158, 0), MATCH(T$6, 'Inputs - Allowed'!$B$6:$AY$6, 0)),0)))</f>
        <v>0</v>
      </c>
      <c r="V136" s="116" cm="1">
        <f t="array" ref="V136">IF($K136=0,0,_xlfn.IFS($K136 = "n",_xlfn.IFNA(INDEX('Inputs - Actual'!$B$8:$V$200, MATCH($A136, 'Inputs - Actual'!$A$8:$A$200, 0), MATCH(V$6, 'Inputs - Actual'!$B$6:$V$6, 0)) - INDEX('Inputs - Allowed'!$B$8:$AY$158, MATCH($A136, 'Inputs - Allowed'!$A$8:$A$158, 0), MATCH(V$6, 'Inputs - Allowed'!$B$6:$AY$6, 0)),0),$K136 = "y",_xlfn.IFNA(INDEX('Inputs - Actual'!$B$8:$V$200, MATCH($A136, 'Inputs - Actual'!$A$8:$A$200, 0), MATCH(V$6, 'Inputs - Actual'!$B$6:$V$6, 0)) -INDEX('Inputs - Allowed'!$B$8:$AY$158, MATCH($A136, 'Inputs - Allowed'!$A$8:$A$158, 0), MATCH(U$6, 'Inputs - Allowed'!$B$6:$AY$6, 0)),0)))</f>
        <v>0</v>
      </c>
      <c r="W136" s="116" cm="1">
        <f t="array" ref="W136">IF($K136=0,0,_xlfn.IFS($K136 = "n",_xlfn.IFNA(INDEX('Inputs - Actual'!$B$8:$V$200, MATCH($A136, 'Inputs - Actual'!$A$8:$A$200, 0), MATCH(W$6, 'Inputs - Actual'!$B$6:$V$6, 0)) - INDEX('Inputs - Allowed'!$B$8:$AY$158, MATCH($A136, 'Inputs - Allowed'!$A$8:$A$158, 0), MATCH(W$6, 'Inputs - Allowed'!$B$6:$AY$6, 0)),0),$K136 = "y",_xlfn.IFNA(INDEX('Inputs - Actual'!$B$8:$V$200, MATCH($A136, 'Inputs - Actual'!$A$8:$A$200, 0), MATCH(W$6, 'Inputs - Actual'!$B$6:$V$6, 0)) -INDEX('Inputs - Allowed'!$B$8:$AY$158, MATCH($A136, 'Inputs - Allowed'!$A$8:$A$158, 0), MATCH(V$6, 'Inputs - Allowed'!$B$6:$AY$6, 0)),0)))</f>
        <v>0</v>
      </c>
      <c r="X136" s="116" cm="1">
        <f t="array" ref="X136">IF($K136=0,0,_xlfn.IFS($K136 = "n",_xlfn.IFNA(INDEX('Inputs - Actual'!$B$8:$V$200, MATCH($A136, 'Inputs - Actual'!$A$8:$A$200, 0), MATCH(X$6, 'Inputs - Actual'!$B$6:$V$6, 0)) - INDEX('Inputs - Allowed'!$B$8:$AY$158, MATCH($A136, 'Inputs - Allowed'!$A$8:$A$158, 0), MATCH(X$6, 'Inputs - Allowed'!$B$6:$AY$6, 0)),0),$K136 = "y",_xlfn.IFNA(INDEX('Inputs - Actual'!$B$8:$V$200, MATCH($A136, 'Inputs - Actual'!$A$8:$A$200, 0), MATCH(X$6, 'Inputs - Actual'!$B$6:$V$6, 0)) -INDEX('Inputs - Allowed'!$B$8:$AY$158, MATCH($A136, 'Inputs - Allowed'!$A$8:$A$158, 0), MATCH(W$6, 'Inputs - Allowed'!$B$6:$AY$6, 0)),0)))</f>
        <v>0</v>
      </c>
      <c r="Y136" s="76"/>
      <c r="Z136" s="76"/>
      <c r="AA136" s="116">
        <f t="shared" si="27"/>
        <v>0</v>
      </c>
      <c r="AB136" s="116">
        <f t="shared" si="28"/>
        <v>0</v>
      </c>
      <c r="AC136" s="116">
        <f t="shared" si="29"/>
        <v>0</v>
      </c>
      <c r="AD136" s="116">
        <f t="shared" si="30"/>
        <v>0</v>
      </c>
      <c r="AE136" s="116">
        <f t="shared" si="31"/>
        <v>0</v>
      </c>
      <c r="AF136" s="116">
        <f t="shared" si="32"/>
        <v>0</v>
      </c>
      <c r="AG136" s="116">
        <f t="shared" si="33"/>
        <v>0</v>
      </c>
      <c r="AH136" s="116">
        <f t="shared" si="34"/>
        <v>0</v>
      </c>
      <c r="AI136" s="116">
        <f t="shared" si="35"/>
        <v>0</v>
      </c>
      <c r="AJ136" s="116">
        <f t="shared" si="36"/>
        <v>0</v>
      </c>
      <c r="AK136" s="116">
        <f t="shared" ref="AK136:AK158" si="38">SUM(Y136:AJ136)</f>
        <v>0</v>
      </c>
    </row>
    <row r="137" spans="1:37">
      <c r="A137" s="6"/>
      <c r="B137" s="36"/>
      <c r="C137" s="36"/>
      <c r="D137" s="36"/>
      <c r="E137" s="36">
        <f>_xlfn.IFNA(INDEX('Inputs - Allowed'!$B$8:$AY$158,MATCH($A137,'Inputs - Allowed'!$A$8:$A$158,0),MATCH('TI - Underperformance'!E$6,'Inputs - Allowed'!$B$6:$AY$6,0)),0)</f>
        <v>0</v>
      </c>
      <c r="F137" s="36">
        <f>_xlfn.IFNA(INDEX('Inputs - Allowed'!$B$8:$AY$158,MATCH($A137,'Inputs - Allowed'!$A$8:$A$158,0),MATCH('TI - Underperformance'!F$6,'Inputs - Allowed'!$B$6:$AY$6,0)),0)</f>
        <v>0</v>
      </c>
      <c r="G137" s="36">
        <f>_xlfn.IFNA(INDEX('Inputs - Allowed'!$B$8:$AY$158,MATCH($A137,'Inputs - Allowed'!$A$8:$A$158,0),MATCH('TI - Underperformance'!G$6,'Inputs - Allowed'!$B$6:$AY$6,0)),0)</f>
        <v>0</v>
      </c>
      <c r="H137" s="36">
        <f>_xlfn.IFNA(INDEX('Inputs - Allowed'!$B$8:$AY$158,MATCH($A137,'Inputs - Allowed'!$A$8:$A$158,0),MATCH('TI - Underperformance'!H$6,'Inputs - Allowed'!$B$6:$AY$6,0)),0)</f>
        <v>0</v>
      </c>
      <c r="I137" s="36">
        <f>_xlfn.IFNA(INDEX('Inputs - Allowed'!$B$8:$AY$158,MATCH($A137,'Inputs - Allowed'!$A$8:$A$158,0),MATCH('TI - Underperformance'!I$6,'Inputs - Allowed'!$B$6:$AY$6,0)),0)</f>
        <v>0</v>
      </c>
      <c r="J137" s="36">
        <f>_xlfn.IFNA(INDEX('Inputs - Allowed'!$B$8:$AY$158,MATCH($A137,'Inputs - Allowed'!$A$8:$A$158,0),MATCH('TI - Underperformance'!J$6,'Inputs - Allowed'!$B$6:$AY$6,0)),0)</f>
        <v>0</v>
      </c>
      <c r="K137" s="36">
        <f>_xlfn.IFNA(INDEX('Inputs - Allowed'!$B$8:$AY$158,MATCH($A137,'Inputs - Allowed'!$A$8:$A$158,0),MATCH('TI - Underperformance'!K$6,'Inputs - Allowed'!$B$6:$AY$6,0)),0)</f>
        <v>0</v>
      </c>
      <c r="L137" s="36">
        <f>_xlfn.IFNA(INDEX('Inputs - Allowed'!$B$8:$AY$158,MATCH($A137,'Inputs - Allowed'!$A$8:$A$158,0),MATCH('TI - Underperformance'!L$6,'Inputs - Allowed'!$B$6:$AY$6,0)),0)</f>
        <v>0</v>
      </c>
      <c r="M137" s="76"/>
      <c r="N137" s="76"/>
      <c r="O137" s="116" cm="1">
        <f t="array" ref="O137">IF($K137=0,0,_xlfn.IFS($K137 = "n",_xlfn.IFNA(INDEX('Inputs - Actual'!$B$8:$V$200, MATCH($A137, 'Inputs - Actual'!$A$8:$A$200, 0), MATCH(O$6, 'Inputs - Actual'!$B$6:$V$6, 0)) - INDEX('Inputs - Allowed'!$B$8:$AY$158, MATCH($A137, 'Inputs - Allowed'!$A$8:$A$158, 0), MATCH(O$6, 'Inputs - Allowed'!$B$6:$AY$6, 0)),0),$K137 = "y",_xlfn.IFNA(INDEX('Inputs - Actual'!$B$8:$V$200, MATCH($A137, 'Inputs - Actual'!$A$8:$A$200, 0), MATCH(O$6, 'Inputs - Actual'!$B$6:$V$6, 0)) -INDEX('Inputs - Allowed'!$B$8:$AY$158, MATCH($A137, 'Inputs - Allowed'!$A$8:$A$158, 0), MATCH(N$6, 'Inputs - Allowed'!$B$6:$AY$6, 0)),0)))</f>
        <v>0</v>
      </c>
      <c r="P137" s="116" cm="1">
        <f t="array" ref="P137">IF($K137=0,0,_xlfn.IFS($K137 = "n",_xlfn.IFNA(INDEX('Inputs - Actual'!$B$8:$V$200, MATCH($A137, 'Inputs - Actual'!$A$8:$A$200, 0), MATCH(P$6, 'Inputs - Actual'!$B$6:$V$6, 0)) - INDEX('Inputs - Allowed'!$B$8:$AY$158, MATCH($A137, 'Inputs - Allowed'!$A$8:$A$158, 0), MATCH(P$6, 'Inputs - Allowed'!$B$6:$AY$6, 0)),0),$K137 = "y",_xlfn.IFNA(INDEX('Inputs - Actual'!$B$8:$V$200, MATCH($A137, 'Inputs - Actual'!$A$8:$A$200, 0), MATCH(P$6, 'Inputs - Actual'!$B$6:$V$6, 0)) -INDEX('Inputs - Allowed'!$B$8:$AY$158, MATCH($A137, 'Inputs - Allowed'!$A$8:$A$158, 0), MATCH(O$6, 'Inputs - Allowed'!$B$6:$AY$6, 0)),0)))</f>
        <v>0</v>
      </c>
      <c r="Q137" s="116" cm="1">
        <f t="array" ref="Q137">IF($K137=0,0,_xlfn.IFS($K137 = "n",_xlfn.IFNA(INDEX('Inputs - Actual'!$B$8:$V$200, MATCH($A137, 'Inputs - Actual'!$A$8:$A$200, 0), MATCH(Q$6, 'Inputs - Actual'!$B$6:$V$6, 0)) - INDEX('Inputs - Allowed'!$B$8:$AY$158, MATCH($A137, 'Inputs - Allowed'!$A$8:$A$158, 0), MATCH(Q$6, 'Inputs - Allowed'!$B$6:$AY$6, 0)),0),$K137 = "y",_xlfn.IFNA(INDEX('Inputs - Actual'!$B$8:$V$200, MATCH($A137, 'Inputs - Actual'!$A$8:$A$200, 0), MATCH(Q$6, 'Inputs - Actual'!$B$6:$V$6, 0)) -INDEX('Inputs - Allowed'!$B$8:$AY$158, MATCH($A137, 'Inputs - Allowed'!$A$8:$A$158, 0), MATCH(P$6, 'Inputs - Allowed'!$B$6:$AY$6, 0)),0)))</f>
        <v>0</v>
      </c>
      <c r="R137" s="116" cm="1">
        <f t="array" ref="R137">IF($K137=0,0,_xlfn.IFS($K137 = "n",_xlfn.IFNA(INDEX('Inputs - Actual'!$B$8:$V$200, MATCH($A137, 'Inputs - Actual'!$A$8:$A$200, 0), MATCH(R$6, 'Inputs - Actual'!$B$6:$V$6, 0)) - INDEX('Inputs - Allowed'!$B$8:$AY$158, MATCH($A137, 'Inputs - Allowed'!$A$8:$A$158, 0), MATCH(R$6, 'Inputs - Allowed'!$B$6:$AY$6, 0)),0),$K137 = "y",_xlfn.IFNA(INDEX('Inputs - Actual'!$B$8:$V$200, MATCH($A137, 'Inputs - Actual'!$A$8:$A$200, 0), MATCH(R$6, 'Inputs - Actual'!$B$6:$V$6, 0)) -INDEX('Inputs - Allowed'!$B$8:$AY$158, MATCH($A137, 'Inputs - Allowed'!$A$8:$A$158, 0), MATCH(Q$6, 'Inputs - Allowed'!$B$6:$AY$6, 0)),0)))</f>
        <v>0</v>
      </c>
      <c r="S137" s="116" cm="1">
        <f t="array" ref="S137">IF($K137=0,0,_xlfn.IFS($K137 = "n",_xlfn.IFNA(INDEX('Inputs - Actual'!$B$8:$V$200, MATCH($A137, 'Inputs - Actual'!$A$8:$A$200, 0), MATCH(S$6, 'Inputs - Actual'!$B$6:$V$6, 0)) - INDEX('Inputs - Allowed'!$B$8:$AY$158, MATCH($A137, 'Inputs - Allowed'!$A$8:$A$158, 0), MATCH(S$6, 'Inputs - Allowed'!$B$6:$AY$6, 0)),0),$K137 = "y",_xlfn.IFNA(INDEX('Inputs - Actual'!$B$8:$V$200, MATCH($A137, 'Inputs - Actual'!$A$8:$A$200, 0), MATCH(S$6, 'Inputs - Actual'!$B$6:$V$6, 0)) -INDEX('Inputs - Allowed'!$B$8:$AY$158, MATCH($A137, 'Inputs - Allowed'!$A$8:$A$158, 0), MATCH(R$6, 'Inputs - Allowed'!$B$6:$AY$6, 0)),0)))</f>
        <v>0</v>
      </c>
      <c r="T137" s="116" cm="1">
        <f t="array" ref="T137">IF($K137=0,0,_xlfn.IFS($K137 = "n",_xlfn.IFNA(INDEX('Inputs - Actual'!$B$8:$V$200, MATCH($A137, 'Inputs - Actual'!$A$8:$A$200, 0), MATCH(T$6, 'Inputs - Actual'!$B$6:$V$6, 0)) - INDEX('Inputs - Allowed'!$B$8:$AY$158, MATCH($A137, 'Inputs - Allowed'!$A$8:$A$158, 0), MATCH(T$6, 'Inputs - Allowed'!$B$6:$AY$6, 0)),0),$K137 = "y",_xlfn.IFNA(INDEX('Inputs - Actual'!$B$8:$V$200, MATCH($A137, 'Inputs - Actual'!$A$8:$A$200, 0), MATCH(T$6, 'Inputs - Actual'!$B$6:$V$6, 0)) -INDEX('Inputs - Allowed'!$B$8:$AY$158, MATCH($A137, 'Inputs - Allowed'!$A$8:$A$158, 0), MATCH(S$6, 'Inputs - Allowed'!$B$6:$AY$6, 0)),0)))</f>
        <v>0</v>
      </c>
      <c r="U137" s="116" cm="1">
        <f t="array" ref="U137">IF($K137=0,0,_xlfn.IFS($K137 = "n",_xlfn.IFNA(INDEX('Inputs - Actual'!$B$8:$V$200, MATCH($A137, 'Inputs - Actual'!$A$8:$A$200, 0), MATCH(U$6, 'Inputs - Actual'!$B$6:$V$6, 0)) - INDEX('Inputs - Allowed'!$B$8:$AY$158, MATCH($A137, 'Inputs - Allowed'!$A$8:$A$158, 0), MATCH(U$6, 'Inputs - Allowed'!$B$6:$AY$6, 0)),0),$K137 = "y",_xlfn.IFNA(INDEX('Inputs - Actual'!$B$8:$V$200, MATCH($A137, 'Inputs - Actual'!$A$8:$A$200, 0), MATCH(U$6, 'Inputs - Actual'!$B$6:$V$6, 0)) -INDEX('Inputs - Allowed'!$B$8:$AY$158, MATCH($A137, 'Inputs - Allowed'!$A$8:$A$158, 0), MATCH(T$6, 'Inputs - Allowed'!$B$6:$AY$6, 0)),0)))</f>
        <v>0</v>
      </c>
      <c r="V137" s="116" cm="1">
        <f t="array" ref="V137">IF($K137=0,0,_xlfn.IFS($K137 = "n",_xlfn.IFNA(INDEX('Inputs - Actual'!$B$8:$V$200, MATCH($A137, 'Inputs - Actual'!$A$8:$A$200, 0), MATCH(V$6, 'Inputs - Actual'!$B$6:$V$6, 0)) - INDEX('Inputs - Allowed'!$B$8:$AY$158, MATCH($A137, 'Inputs - Allowed'!$A$8:$A$158, 0), MATCH(V$6, 'Inputs - Allowed'!$B$6:$AY$6, 0)),0),$K137 = "y",_xlfn.IFNA(INDEX('Inputs - Actual'!$B$8:$V$200, MATCH($A137, 'Inputs - Actual'!$A$8:$A$200, 0), MATCH(V$6, 'Inputs - Actual'!$B$6:$V$6, 0)) -INDEX('Inputs - Allowed'!$B$8:$AY$158, MATCH($A137, 'Inputs - Allowed'!$A$8:$A$158, 0), MATCH(U$6, 'Inputs - Allowed'!$B$6:$AY$6, 0)),0)))</f>
        <v>0</v>
      </c>
      <c r="W137" s="116" cm="1">
        <f t="array" ref="W137">IF($K137=0,0,_xlfn.IFS($K137 = "n",_xlfn.IFNA(INDEX('Inputs - Actual'!$B$8:$V$200, MATCH($A137, 'Inputs - Actual'!$A$8:$A$200, 0), MATCH(W$6, 'Inputs - Actual'!$B$6:$V$6, 0)) - INDEX('Inputs - Allowed'!$B$8:$AY$158, MATCH($A137, 'Inputs - Allowed'!$A$8:$A$158, 0), MATCH(W$6, 'Inputs - Allowed'!$B$6:$AY$6, 0)),0),$K137 = "y",_xlfn.IFNA(INDEX('Inputs - Actual'!$B$8:$V$200, MATCH($A137, 'Inputs - Actual'!$A$8:$A$200, 0), MATCH(W$6, 'Inputs - Actual'!$B$6:$V$6, 0)) -INDEX('Inputs - Allowed'!$B$8:$AY$158, MATCH($A137, 'Inputs - Allowed'!$A$8:$A$158, 0), MATCH(V$6, 'Inputs - Allowed'!$B$6:$AY$6, 0)),0)))</f>
        <v>0</v>
      </c>
      <c r="X137" s="116" cm="1">
        <f t="array" ref="X137">IF($K137=0,0,_xlfn.IFS($K137 = "n",_xlfn.IFNA(INDEX('Inputs - Actual'!$B$8:$V$200, MATCH($A137, 'Inputs - Actual'!$A$8:$A$200, 0), MATCH(X$6, 'Inputs - Actual'!$B$6:$V$6, 0)) - INDEX('Inputs - Allowed'!$B$8:$AY$158, MATCH($A137, 'Inputs - Allowed'!$A$8:$A$158, 0), MATCH(X$6, 'Inputs - Allowed'!$B$6:$AY$6, 0)),0),$K137 = "y",_xlfn.IFNA(INDEX('Inputs - Actual'!$B$8:$V$200, MATCH($A137, 'Inputs - Actual'!$A$8:$A$200, 0), MATCH(X$6, 'Inputs - Actual'!$B$6:$V$6, 0)) -INDEX('Inputs - Allowed'!$B$8:$AY$158, MATCH($A137, 'Inputs - Allowed'!$A$8:$A$158, 0), MATCH(W$6, 'Inputs - Allowed'!$B$6:$AY$6, 0)),0)))</f>
        <v>0</v>
      </c>
      <c r="Y137" s="76"/>
      <c r="Z137" s="76"/>
      <c r="AA137" s="116">
        <f t="shared" ref="AA137:AA158" si="39">IF(O137&lt;0,O137*$L137,0)*10^-6</f>
        <v>0</v>
      </c>
      <c r="AB137" s="116">
        <f t="shared" ref="AB137:AB158" si="40">IF(P137&lt;0,P137*$L137,0)*10^-6</f>
        <v>0</v>
      </c>
      <c r="AC137" s="116">
        <f t="shared" ref="AC137:AC158" si="41">IF(Q137&lt;0,Q137*$L137,0)*10^-6</f>
        <v>0</v>
      </c>
      <c r="AD137" s="116">
        <f t="shared" ref="AD137:AD158" si="42">IF(R137&lt;0,R137*$L137,0)*10^-6</f>
        <v>0</v>
      </c>
      <c r="AE137" s="116">
        <f t="shared" ref="AE137:AE158" si="43">IF(S137&lt;0,S137*$L137,0)*10^-6</f>
        <v>0</v>
      </c>
      <c r="AF137" s="116">
        <f t="shared" ref="AF137:AF158" si="44">IF(T137&lt;0,T137*$L137,0)*10^-6</f>
        <v>0</v>
      </c>
      <c r="AG137" s="116">
        <f t="shared" ref="AG137:AG158" si="45">IF(U137&lt;0,U137*$L137,0)*10^-6</f>
        <v>0</v>
      </c>
      <c r="AH137" s="116">
        <f t="shared" ref="AH137:AH158" si="46">IF(V137&lt;0,V137*$L137,0)*10^-6</f>
        <v>0</v>
      </c>
      <c r="AI137" s="116">
        <f t="shared" ref="AI137:AI158" si="47">IF(W137&lt;0,W137*$L137,0)*10^-6</f>
        <v>0</v>
      </c>
      <c r="AJ137" s="116">
        <f t="shared" ref="AJ137:AJ158" si="48">IF(X137&lt;0,X137*$L137,0)*10^-6</f>
        <v>0</v>
      </c>
      <c r="AK137" s="116">
        <f t="shared" si="38"/>
        <v>0</v>
      </c>
    </row>
    <row r="138" spans="1:37">
      <c r="A138" s="6"/>
      <c r="B138" s="36"/>
      <c r="C138" s="36"/>
      <c r="D138" s="36"/>
      <c r="E138" s="36">
        <f>_xlfn.IFNA(INDEX('Inputs - Allowed'!$B$8:$AY$158,MATCH($A138,'Inputs - Allowed'!$A$8:$A$158,0),MATCH('TI - Underperformance'!E$6,'Inputs - Allowed'!$B$6:$AY$6,0)),0)</f>
        <v>0</v>
      </c>
      <c r="F138" s="36">
        <f>_xlfn.IFNA(INDEX('Inputs - Allowed'!$B$8:$AY$158,MATCH($A138,'Inputs - Allowed'!$A$8:$A$158,0),MATCH('TI - Underperformance'!F$6,'Inputs - Allowed'!$B$6:$AY$6,0)),0)</f>
        <v>0</v>
      </c>
      <c r="G138" s="36">
        <f>_xlfn.IFNA(INDEX('Inputs - Allowed'!$B$8:$AY$158,MATCH($A138,'Inputs - Allowed'!$A$8:$A$158,0),MATCH('TI - Underperformance'!G$6,'Inputs - Allowed'!$B$6:$AY$6,0)),0)</f>
        <v>0</v>
      </c>
      <c r="H138" s="36">
        <f>_xlfn.IFNA(INDEX('Inputs - Allowed'!$B$8:$AY$158,MATCH($A138,'Inputs - Allowed'!$A$8:$A$158,0),MATCH('TI - Underperformance'!H$6,'Inputs - Allowed'!$B$6:$AY$6,0)),0)</f>
        <v>0</v>
      </c>
      <c r="I138" s="36">
        <f>_xlfn.IFNA(INDEX('Inputs - Allowed'!$B$8:$AY$158,MATCH($A138,'Inputs - Allowed'!$A$8:$A$158,0),MATCH('TI - Underperformance'!I$6,'Inputs - Allowed'!$B$6:$AY$6,0)),0)</f>
        <v>0</v>
      </c>
      <c r="J138" s="36">
        <f>_xlfn.IFNA(INDEX('Inputs - Allowed'!$B$8:$AY$158,MATCH($A138,'Inputs - Allowed'!$A$8:$A$158,0),MATCH('TI - Underperformance'!J$6,'Inputs - Allowed'!$B$6:$AY$6,0)),0)</f>
        <v>0</v>
      </c>
      <c r="K138" s="36">
        <f>_xlfn.IFNA(INDEX('Inputs - Allowed'!$B$8:$AY$158,MATCH($A138,'Inputs - Allowed'!$A$8:$A$158,0),MATCH('TI - Underperformance'!K$6,'Inputs - Allowed'!$B$6:$AY$6,0)),0)</f>
        <v>0</v>
      </c>
      <c r="L138" s="36">
        <f>_xlfn.IFNA(INDEX('Inputs - Allowed'!$B$8:$AY$158,MATCH($A138,'Inputs - Allowed'!$A$8:$A$158,0),MATCH('TI - Underperformance'!L$6,'Inputs - Allowed'!$B$6:$AY$6,0)),0)</f>
        <v>0</v>
      </c>
      <c r="M138" s="76"/>
      <c r="N138" s="76"/>
      <c r="O138" s="116" cm="1">
        <f t="array" ref="O138">IF($K138=0,0,_xlfn.IFS($K138 = "n",_xlfn.IFNA(INDEX('Inputs - Actual'!$B$8:$V$200, MATCH($A138, 'Inputs - Actual'!$A$8:$A$200, 0), MATCH(O$6, 'Inputs - Actual'!$B$6:$V$6, 0)) - INDEX('Inputs - Allowed'!$B$8:$AY$158, MATCH($A138, 'Inputs - Allowed'!$A$8:$A$158, 0), MATCH(O$6, 'Inputs - Allowed'!$B$6:$AY$6, 0)),0),$K138 = "y",_xlfn.IFNA(INDEX('Inputs - Actual'!$B$8:$V$200, MATCH($A138, 'Inputs - Actual'!$A$8:$A$200, 0), MATCH(O$6, 'Inputs - Actual'!$B$6:$V$6, 0)) -INDEX('Inputs - Allowed'!$B$8:$AY$158, MATCH($A138, 'Inputs - Allowed'!$A$8:$A$158, 0), MATCH(N$6, 'Inputs - Allowed'!$B$6:$AY$6, 0)),0)))</f>
        <v>0</v>
      </c>
      <c r="P138" s="116" cm="1">
        <f t="array" ref="P138">IF($K138=0,0,_xlfn.IFS($K138 = "n",_xlfn.IFNA(INDEX('Inputs - Actual'!$B$8:$V$200, MATCH($A138, 'Inputs - Actual'!$A$8:$A$200, 0), MATCH(P$6, 'Inputs - Actual'!$B$6:$V$6, 0)) - INDEX('Inputs - Allowed'!$B$8:$AY$158, MATCH($A138, 'Inputs - Allowed'!$A$8:$A$158, 0), MATCH(P$6, 'Inputs - Allowed'!$B$6:$AY$6, 0)),0),$K138 = "y",_xlfn.IFNA(INDEX('Inputs - Actual'!$B$8:$V$200, MATCH($A138, 'Inputs - Actual'!$A$8:$A$200, 0), MATCH(P$6, 'Inputs - Actual'!$B$6:$V$6, 0)) -INDEX('Inputs - Allowed'!$B$8:$AY$158, MATCH($A138, 'Inputs - Allowed'!$A$8:$A$158, 0), MATCH(O$6, 'Inputs - Allowed'!$B$6:$AY$6, 0)),0)))</f>
        <v>0</v>
      </c>
      <c r="Q138" s="116" cm="1">
        <f t="array" ref="Q138">IF($K138=0,0,_xlfn.IFS($K138 = "n",_xlfn.IFNA(INDEX('Inputs - Actual'!$B$8:$V$200, MATCH($A138, 'Inputs - Actual'!$A$8:$A$200, 0), MATCH(Q$6, 'Inputs - Actual'!$B$6:$V$6, 0)) - INDEX('Inputs - Allowed'!$B$8:$AY$158, MATCH($A138, 'Inputs - Allowed'!$A$8:$A$158, 0), MATCH(Q$6, 'Inputs - Allowed'!$B$6:$AY$6, 0)),0),$K138 = "y",_xlfn.IFNA(INDEX('Inputs - Actual'!$B$8:$V$200, MATCH($A138, 'Inputs - Actual'!$A$8:$A$200, 0), MATCH(Q$6, 'Inputs - Actual'!$B$6:$V$6, 0)) -INDEX('Inputs - Allowed'!$B$8:$AY$158, MATCH($A138, 'Inputs - Allowed'!$A$8:$A$158, 0), MATCH(P$6, 'Inputs - Allowed'!$B$6:$AY$6, 0)),0)))</f>
        <v>0</v>
      </c>
      <c r="R138" s="116" cm="1">
        <f t="array" ref="R138">IF($K138=0,0,_xlfn.IFS($K138 = "n",_xlfn.IFNA(INDEX('Inputs - Actual'!$B$8:$V$200, MATCH($A138, 'Inputs - Actual'!$A$8:$A$200, 0), MATCH(R$6, 'Inputs - Actual'!$B$6:$V$6, 0)) - INDEX('Inputs - Allowed'!$B$8:$AY$158, MATCH($A138, 'Inputs - Allowed'!$A$8:$A$158, 0), MATCH(R$6, 'Inputs - Allowed'!$B$6:$AY$6, 0)),0),$K138 = "y",_xlfn.IFNA(INDEX('Inputs - Actual'!$B$8:$V$200, MATCH($A138, 'Inputs - Actual'!$A$8:$A$200, 0), MATCH(R$6, 'Inputs - Actual'!$B$6:$V$6, 0)) -INDEX('Inputs - Allowed'!$B$8:$AY$158, MATCH($A138, 'Inputs - Allowed'!$A$8:$A$158, 0), MATCH(Q$6, 'Inputs - Allowed'!$B$6:$AY$6, 0)),0)))</f>
        <v>0</v>
      </c>
      <c r="S138" s="116" cm="1">
        <f t="array" ref="S138">IF($K138=0,0,_xlfn.IFS($K138 = "n",_xlfn.IFNA(INDEX('Inputs - Actual'!$B$8:$V$200, MATCH($A138, 'Inputs - Actual'!$A$8:$A$200, 0), MATCH(S$6, 'Inputs - Actual'!$B$6:$V$6, 0)) - INDEX('Inputs - Allowed'!$B$8:$AY$158, MATCH($A138, 'Inputs - Allowed'!$A$8:$A$158, 0), MATCH(S$6, 'Inputs - Allowed'!$B$6:$AY$6, 0)),0),$K138 = "y",_xlfn.IFNA(INDEX('Inputs - Actual'!$B$8:$V$200, MATCH($A138, 'Inputs - Actual'!$A$8:$A$200, 0), MATCH(S$6, 'Inputs - Actual'!$B$6:$V$6, 0)) -INDEX('Inputs - Allowed'!$B$8:$AY$158, MATCH($A138, 'Inputs - Allowed'!$A$8:$A$158, 0), MATCH(R$6, 'Inputs - Allowed'!$B$6:$AY$6, 0)),0)))</f>
        <v>0</v>
      </c>
      <c r="T138" s="116" cm="1">
        <f t="array" ref="T138">IF($K138=0,0,_xlfn.IFS($K138 = "n",_xlfn.IFNA(INDEX('Inputs - Actual'!$B$8:$V$200, MATCH($A138, 'Inputs - Actual'!$A$8:$A$200, 0), MATCH(T$6, 'Inputs - Actual'!$B$6:$V$6, 0)) - INDEX('Inputs - Allowed'!$B$8:$AY$158, MATCH($A138, 'Inputs - Allowed'!$A$8:$A$158, 0), MATCH(T$6, 'Inputs - Allowed'!$B$6:$AY$6, 0)),0),$K138 = "y",_xlfn.IFNA(INDEX('Inputs - Actual'!$B$8:$V$200, MATCH($A138, 'Inputs - Actual'!$A$8:$A$200, 0), MATCH(T$6, 'Inputs - Actual'!$B$6:$V$6, 0)) -INDEX('Inputs - Allowed'!$B$8:$AY$158, MATCH($A138, 'Inputs - Allowed'!$A$8:$A$158, 0), MATCH(S$6, 'Inputs - Allowed'!$B$6:$AY$6, 0)),0)))</f>
        <v>0</v>
      </c>
      <c r="U138" s="116" cm="1">
        <f t="array" ref="U138">IF($K138=0,0,_xlfn.IFS($K138 = "n",_xlfn.IFNA(INDEX('Inputs - Actual'!$B$8:$V$200, MATCH($A138, 'Inputs - Actual'!$A$8:$A$200, 0), MATCH(U$6, 'Inputs - Actual'!$B$6:$V$6, 0)) - INDEX('Inputs - Allowed'!$B$8:$AY$158, MATCH($A138, 'Inputs - Allowed'!$A$8:$A$158, 0), MATCH(U$6, 'Inputs - Allowed'!$B$6:$AY$6, 0)),0),$K138 = "y",_xlfn.IFNA(INDEX('Inputs - Actual'!$B$8:$V$200, MATCH($A138, 'Inputs - Actual'!$A$8:$A$200, 0), MATCH(U$6, 'Inputs - Actual'!$B$6:$V$6, 0)) -INDEX('Inputs - Allowed'!$B$8:$AY$158, MATCH($A138, 'Inputs - Allowed'!$A$8:$A$158, 0), MATCH(T$6, 'Inputs - Allowed'!$B$6:$AY$6, 0)),0)))</f>
        <v>0</v>
      </c>
      <c r="V138" s="116" cm="1">
        <f t="array" ref="V138">IF($K138=0,0,_xlfn.IFS($K138 = "n",_xlfn.IFNA(INDEX('Inputs - Actual'!$B$8:$V$200, MATCH($A138, 'Inputs - Actual'!$A$8:$A$200, 0), MATCH(V$6, 'Inputs - Actual'!$B$6:$V$6, 0)) - INDEX('Inputs - Allowed'!$B$8:$AY$158, MATCH($A138, 'Inputs - Allowed'!$A$8:$A$158, 0), MATCH(V$6, 'Inputs - Allowed'!$B$6:$AY$6, 0)),0),$K138 = "y",_xlfn.IFNA(INDEX('Inputs - Actual'!$B$8:$V$200, MATCH($A138, 'Inputs - Actual'!$A$8:$A$200, 0), MATCH(V$6, 'Inputs - Actual'!$B$6:$V$6, 0)) -INDEX('Inputs - Allowed'!$B$8:$AY$158, MATCH($A138, 'Inputs - Allowed'!$A$8:$A$158, 0), MATCH(U$6, 'Inputs - Allowed'!$B$6:$AY$6, 0)),0)))</f>
        <v>0</v>
      </c>
      <c r="W138" s="116" cm="1">
        <f t="array" ref="W138">IF($K138=0,0,_xlfn.IFS($K138 = "n",_xlfn.IFNA(INDEX('Inputs - Actual'!$B$8:$V$200, MATCH($A138, 'Inputs - Actual'!$A$8:$A$200, 0), MATCH(W$6, 'Inputs - Actual'!$B$6:$V$6, 0)) - INDEX('Inputs - Allowed'!$B$8:$AY$158, MATCH($A138, 'Inputs - Allowed'!$A$8:$A$158, 0), MATCH(W$6, 'Inputs - Allowed'!$B$6:$AY$6, 0)),0),$K138 = "y",_xlfn.IFNA(INDEX('Inputs - Actual'!$B$8:$V$200, MATCH($A138, 'Inputs - Actual'!$A$8:$A$200, 0), MATCH(W$6, 'Inputs - Actual'!$B$6:$V$6, 0)) -INDEX('Inputs - Allowed'!$B$8:$AY$158, MATCH($A138, 'Inputs - Allowed'!$A$8:$A$158, 0), MATCH(V$6, 'Inputs - Allowed'!$B$6:$AY$6, 0)),0)))</f>
        <v>0</v>
      </c>
      <c r="X138" s="116" cm="1">
        <f t="array" ref="X138">IF($K138=0,0,_xlfn.IFS($K138 = "n",_xlfn.IFNA(INDEX('Inputs - Actual'!$B$8:$V$200, MATCH($A138, 'Inputs - Actual'!$A$8:$A$200, 0), MATCH(X$6, 'Inputs - Actual'!$B$6:$V$6, 0)) - INDEX('Inputs - Allowed'!$B$8:$AY$158, MATCH($A138, 'Inputs - Allowed'!$A$8:$A$158, 0), MATCH(X$6, 'Inputs - Allowed'!$B$6:$AY$6, 0)),0),$K138 = "y",_xlfn.IFNA(INDEX('Inputs - Actual'!$B$8:$V$200, MATCH($A138, 'Inputs - Actual'!$A$8:$A$200, 0), MATCH(X$6, 'Inputs - Actual'!$B$6:$V$6, 0)) -INDEX('Inputs - Allowed'!$B$8:$AY$158, MATCH($A138, 'Inputs - Allowed'!$A$8:$A$158, 0), MATCH(W$6, 'Inputs - Allowed'!$B$6:$AY$6, 0)),0)))</f>
        <v>0</v>
      </c>
      <c r="Y138" s="76"/>
      <c r="Z138" s="76"/>
      <c r="AA138" s="116">
        <f t="shared" si="39"/>
        <v>0</v>
      </c>
      <c r="AB138" s="116">
        <f t="shared" si="40"/>
        <v>0</v>
      </c>
      <c r="AC138" s="116">
        <f t="shared" si="41"/>
        <v>0</v>
      </c>
      <c r="AD138" s="116">
        <f t="shared" si="42"/>
        <v>0</v>
      </c>
      <c r="AE138" s="116">
        <f t="shared" si="43"/>
        <v>0</v>
      </c>
      <c r="AF138" s="116">
        <f t="shared" si="44"/>
        <v>0</v>
      </c>
      <c r="AG138" s="116">
        <f t="shared" si="45"/>
        <v>0</v>
      </c>
      <c r="AH138" s="116">
        <f t="shared" si="46"/>
        <v>0</v>
      </c>
      <c r="AI138" s="116">
        <f t="shared" si="47"/>
        <v>0</v>
      </c>
      <c r="AJ138" s="116">
        <f t="shared" si="48"/>
        <v>0</v>
      </c>
      <c r="AK138" s="116">
        <f t="shared" si="38"/>
        <v>0</v>
      </c>
    </row>
    <row r="139" spans="1:37">
      <c r="A139" s="6"/>
      <c r="B139" s="36"/>
      <c r="C139" s="36"/>
      <c r="D139" s="36"/>
      <c r="E139" s="36">
        <f>_xlfn.IFNA(INDEX('Inputs - Allowed'!$B$8:$AY$158,MATCH($A139,'Inputs - Allowed'!$A$8:$A$158,0),MATCH('TI - Underperformance'!E$6,'Inputs - Allowed'!$B$6:$AY$6,0)),0)</f>
        <v>0</v>
      </c>
      <c r="F139" s="36">
        <f>_xlfn.IFNA(INDEX('Inputs - Allowed'!$B$8:$AY$158,MATCH($A139,'Inputs - Allowed'!$A$8:$A$158,0),MATCH('TI - Underperformance'!F$6,'Inputs - Allowed'!$B$6:$AY$6,0)),0)</f>
        <v>0</v>
      </c>
      <c r="G139" s="36">
        <f>_xlfn.IFNA(INDEX('Inputs - Allowed'!$B$8:$AY$158,MATCH($A139,'Inputs - Allowed'!$A$8:$A$158,0),MATCH('TI - Underperformance'!G$6,'Inputs - Allowed'!$B$6:$AY$6,0)),0)</f>
        <v>0</v>
      </c>
      <c r="H139" s="36">
        <f>_xlfn.IFNA(INDEX('Inputs - Allowed'!$B$8:$AY$158,MATCH($A139,'Inputs - Allowed'!$A$8:$A$158,0),MATCH('TI - Underperformance'!H$6,'Inputs - Allowed'!$B$6:$AY$6,0)),0)</f>
        <v>0</v>
      </c>
      <c r="I139" s="36">
        <f>_xlfn.IFNA(INDEX('Inputs - Allowed'!$B$8:$AY$158,MATCH($A139,'Inputs - Allowed'!$A$8:$A$158,0),MATCH('TI - Underperformance'!I$6,'Inputs - Allowed'!$B$6:$AY$6,0)),0)</f>
        <v>0</v>
      </c>
      <c r="J139" s="36">
        <f>_xlfn.IFNA(INDEX('Inputs - Allowed'!$B$8:$AY$158,MATCH($A139,'Inputs - Allowed'!$A$8:$A$158,0),MATCH('TI - Underperformance'!J$6,'Inputs - Allowed'!$B$6:$AY$6,0)),0)</f>
        <v>0</v>
      </c>
      <c r="K139" s="36">
        <f>_xlfn.IFNA(INDEX('Inputs - Allowed'!$B$8:$AY$158,MATCH($A139,'Inputs - Allowed'!$A$8:$A$158,0),MATCH('TI - Underperformance'!K$6,'Inputs - Allowed'!$B$6:$AY$6,0)),0)</f>
        <v>0</v>
      </c>
      <c r="L139" s="36">
        <f>_xlfn.IFNA(INDEX('Inputs - Allowed'!$B$8:$AY$158,MATCH($A139,'Inputs - Allowed'!$A$8:$A$158,0),MATCH('TI - Underperformance'!L$6,'Inputs - Allowed'!$B$6:$AY$6,0)),0)</f>
        <v>0</v>
      </c>
      <c r="M139" s="76"/>
      <c r="N139" s="76"/>
      <c r="O139" s="116" cm="1">
        <f t="array" ref="O139">IF($K139=0,0,_xlfn.IFS($K139 = "n",_xlfn.IFNA(INDEX('Inputs - Actual'!$B$8:$V$200, MATCH($A139, 'Inputs - Actual'!$A$8:$A$200, 0), MATCH(O$6, 'Inputs - Actual'!$B$6:$V$6, 0)) - INDEX('Inputs - Allowed'!$B$8:$AY$158, MATCH($A139, 'Inputs - Allowed'!$A$8:$A$158, 0), MATCH(O$6, 'Inputs - Allowed'!$B$6:$AY$6, 0)),0),$K139 = "y",_xlfn.IFNA(INDEX('Inputs - Actual'!$B$8:$V$200, MATCH($A139, 'Inputs - Actual'!$A$8:$A$200, 0), MATCH(O$6, 'Inputs - Actual'!$B$6:$V$6, 0)) -INDEX('Inputs - Allowed'!$B$8:$AY$158, MATCH($A139, 'Inputs - Allowed'!$A$8:$A$158, 0), MATCH(N$6, 'Inputs - Allowed'!$B$6:$AY$6, 0)),0)))</f>
        <v>0</v>
      </c>
      <c r="P139" s="116" cm="1">
        <f t="array" ref="P139">IF($K139=0,0,_xlfn.IFS($K139 = "n",_xlfn.IFNA(INDEX('Inputs - Actual'!$B$8:$V$200, MATCH($A139, 'Inputs - Actual'!$A$8:$A$200, 0), MATCH(P$6, 'Inputs - Actual'!$B$6:$V$6, 0)) - INDEX('Inputs - Allowed'!$B$8:$AY$158, MATCH($A139, 'Inputs - Allowed'!$A$8:$A$158, 0), MATCH(P$6, 'Inputs - Allowed'!$B$6:$AY$6, 0)),0),$K139 = "y",_xlfn.IFNA(INDEX('Inputs - Actual'!$B$8:$V$200, MATCH($A139, 'Inputs - Actual'!$A$8:$A$200, 0), MATCH(P$6, 'Inputs - Actual'!$B$6:$V$6, 0)) -INDEX('Inputs - Allowed'!$B$8:$AY$158, MATCH($A139, 'Inputs - Allowed'!$A$8:$A$158, 0), MATCH(O$6, 'Inputs - Allowed'!$B$6:$AY$6, 0)),0)))</f>
        <v>0</v>
      </c>
      <c r="Q139" s="116" cm="1">
        <f t="array" ref="Q139">IF($K139=0,0,_xlfn.IFS($K139 = "n",_xlfn.IFNA(INDEX('Inputs - Actual'!$B$8:$V$200, MATCH($A139, 'Inputs - Actual'!$A$8:$A$200, 0), MATCH(Q$6, 'Inputs - Actual'!$B$6:$V$6, 0)) - INDEX('Inputs - Allowed'!$B$8:$AY$158, MATCH($A139, 'Inputs - Allowed'!$A$8:$A$158, 0), MATCH(Q$6, 'Inputs - Allowed'!$B$6:$AY$6, 0)),0),$K139 = "y",_xlfn.IFNA(INDEX('Inputs - Actual'!$B$8:$V$200, MATCH($A139, 'Inputs - Actual'!$A$8:$A$200, 0), MATCH(Q$6, 'Inputs - Actual'!$B$6:$V$6, 0)) -INDEX('Inputs - Allowed'!$B$8:$AY$158, MATCH($A139, 'Inputs - Allowed'!$A$8:$A$158, 0), MATCH(P$6, 'Inputs - Allowed'!$B$6:$AY$6, 0)),0)))</f>
        <v>0</v>
      </c>
      <c r="R139" s="116" cm="1">
        <f t="array" ref="R139">IF($K139=0,0,_xlfn.IFS($K139 = "n",_xlfn.IFNA(INDEX('Inputs - Actual'!$B$8:$V$200, MATCH($A139, 'Inputs - Actual'!$A$8:$A$200, 0), MATCH(R$6, 'Inputs - Actual'!$B$6:$V$6, 0)) - INDEX('Inputs - Allowed'!$B$8:$AY$158, MATCH($A139, 'Inputs - Allowed'!$A$8:$A$158, 0), MATCH(R$6, 'Inputs - Allowed'!$B$6:$AY$6, 0)),0),$K139 = "y",_xlfn.IFNA(INDEX('Inputs - Actual'!$B$8:$V$200, MATCH($A139, 'Inputs - Actual'!$A$8:$A$200, 0), MATCH(R$6, 'Inputs - Actual'!$B$6:$V$6, 0)) -INDEX('Inputs - Allowed'!$B$8:$AY$158, MATCH($A139, 'Inputs - Allowed'!$A$8:$A$158, 0), MATCH(Q$6, 'Inputs - Allowed'!$B$6:$AY$6, 0)),0)))</f>
        <v>0</v>
      </c>
      <c r="S139" s="116" cm="1">
        <f t="array" ref="S139">IF($K139=0,0,_xlfn.IFS($K139 = "n",_xlfn.IFNA(INDEX('Inputs - Actual'!$B$8:$V$200, MATCH($A139, 'Inputs - Actual'!$A$8:$A$200, 0), MATCH(S$6, 'Inputs - Actual'!$B$6:$V$6, 0)) - INDEX('Inputs - Allowed'!$B$8:$AY$158, MATCH($A139, 'Inputs - Allowed'!$A$8:$A$158, 0), MATCH(S$6, 'Inputs - Allowed'!$B$6:$AY$6, 0)),0),$K139 = "y",_xlfn.IFNA(INDEX('Inputs - Actual'!$B$8:$V$200, MATCH($A139, 'Inputs - Actual'!$A$8:$A$200, 0), MATCH(S$6, 'Inputs - Actual'!$B$6:$V$6, 0)) -INDEX('Inputs - Allowed'!$B$8:$AY$158, MATCH($A139, 'Inputs - Allowed'!$A$8:$A$158, 0), MATCH(R$6, 'Inputs - Allowed'!$B$6:$AY$6, 0)),0)))</f>
        <v>0</v>
      </c>
      <c r="T139" s="116" cm="1">
        <f t="array" ref="T139">IF($K139=0,0,_xlfn.IFS($K139 = "n",_xlfn.IFNA(INDEX('Inputs - Actual'!$B$8:$V$200, MATCH($A139, 'Inputs - Actual'!$A$8:$A$200, 0), MATCH(T$6, 'Inputs - Actual'!$B$6:$V$6, 0)) - INDEX('Inputs - Allowed'!$B$8:$AY$158, MATCH($A139, 'Inputs - Allowed'!$A$8:$A$158, 0), MATCH(T$6, 'Inputs - Allowed'!$B$6:$AY$6, 0)),0),$K139 = "y",_xlfn.IFNA(INDEX('Inputs - Actual'!$B$8:$V$200, MATCH($A139, 'Inputs - Actual'!$A$8:$A$200, 0), MATCH(T$6, 'Inputs - Actual'!$B$6:$V$6, 0)) -INDEX('Inputs - Allowed'!$B$8:$AY$158, MATCH($A139, 'Inputs - Allowed'!$A$8:$A$158, 0), MATCH(S$6, 'Inputs - Allowed'!$B$6:$AY$6, 0)),0)))</f>
        <v>0</v>
      </c>
      <c r="U139" s="116" cm="1">
        <f t="array" ref="U139">IF($K139=0,0,_xlfn.IFS($K139 = "n",_xlfn.IFNA(INDEX('Inputs - Actual'!$B$8:$V$200, MATCH($A139, 'Inputs - Actual'!$A$8:$A$200, 0), MATCH(U$6, 'Inputs - Actual'!$B$6:$V$6, 0)) - INDEX('Inputs - Allowed'!$B$8:$AY$158, MATCH($A139, 'Inputs - Allowed'!$A$8:$A$158, 0), MATCH(U$6, 'Inputs - Allowed'!$B$6:$AY$6, 0)),0),$K139 = "y",_xlfn.IFNA(INDEX('Inputs - Actual'!$B$8:$V$200, MATCH($A139, 'Inputs - Actual'!$A$8:$A$200, 0), MATCH(U$6, 'Inputs - Actual'!$B$6:$V$6, 0)) -INDEX('Inputs - Allowed'!$B$8:$AY$158, MATCH($A139, 'Inputs - Allowed'!$A$8:$A$158, 0), MATCH(T$6, 'Inputs - Allowed'!$B$6:$AY$6, 0)),0)))</f>
        <v>0</v>
      </c>
      <c r="V139" s="116" cm="1">
        <f t="array" ref="V139">IF($K139=0,0,_xlfn.IFS($K139 = "n",_xlfn.IFNA(INDEX('Inputs - Actual'!$B$8:$V$200, MATCH($A139, 'Inputs - Actual'!$A$8:$A$200, 0), MATCH(V$6, 'Inputs - Actual'!$B$6:$V$6, 0)) - INDEX('Inputs - Allowed'!$B$8:$AY$158, MATCH($A139, 'Inputs - Allowed'!$A$8:$A$158, 0), MATCH(V$6, 'Inputs - Allowed'!$B$6:$AY$6, 0)),0),$K139 = "y",_xlfn.IFNA(INDEX('Inputs - Actual'!$B$8:$V$200, MATCH($A139, 'Inputs - Actual'!$A$8:$A$200, 0), MATCH(V$6, 'Inputs - Actual'!$B$6:$V$6, 0)) -INDEX('Inputs - Allowed'!$B$8:$AY$158, MATCH($A139, 'Inputs - Allowed'!$A$8:$A$158, 0), MATCH(U$6, 'Inputs - Allowed'!$B$6:$AY$6, 0)),0)))</f>
        <v>0</v>
      </c>
      <c r="W139" s="116" cm="1">
        <f t="array" ref="W139">IF($K139=0,0,_xlfn.IFS($K139 = "n",_xlfn.IFNA(INDEX('Inputs - Actual'!$B$8:$V$200, MATCH($A139, 'Inputs - Actual'!$A$8:$A$200, 0), MATCH(W$6, 'Inputs - Actual'!$B$6:$V$6, 0)) - INDEX('Inputs - Allowed'!$B$8:$AY$158, MATCH($A139, 'Inputs - Allowed'!$A$8:$A$158, 0), MATCH(W$6, 'Inputs - Allowed'!$B$6:$AY$6, 0)),0),$K139 = "y",_xlfn.IFNA(INDEX('Inputs - Actual'!$B$8:$V$200, MATCH($A139, 'Inputs - Actual'!$A$8:$A$200, 0), MATCH(W$6, 'Inputs - Actual'!$B$6:$V$6, 0)) -INDEX('Inputs - Allowed'!$B$8:$AY$158, MATCH($A139, 'Inputs - Allowed'!$A$8:$A$158, 0), MATCH(V$6, 'Inputs - Allowed'!$B$6:$AY$6, 0)),0)))</f>
        <v>0</v>
      </c>
      <c r="X139" s="116" cm="1">
        <f t="array" ref="X139">IF($K139=0,0,_xlfn.IFS($K139 = "n",_xlfn.IFNA(INDEX('Inputs - Actual'!$B$8:$V$200, MATCH($A139, 'Inputs - Actual'!$A$8:$A$200, 0), MATCH(X$6, 'Inputs - Actual'!$B$6:$V$6, 0)) - INDEX('Inputs - Allowed'!$B$8:$AY$158, MATCH($A139, 'Inputs - Allowed'!$A$8:$A$158, 0), MATCH(X$6, 'Inputs - Allowed'!$B$6:$AY$6, 0)),0),$K139 = "y",_xlfn.IFNA(INDEX('Inputs - Actual'!$B$8:$V$200, MATCH($A139, 'Inputs - Actual'!$A$8:$A$200, 0), MATCH(X$6, 'Inputs - Actual'!$B$6:$V$6, 0)) -INDEX('Inputs - Allowed'!$B$8:$AY$158, MATCH($A139, 'Inputs - Allowed'!$A$8:$A$158, 0), MATCH(W$6, 'Inputs - Allowed'!$B$6:$AY$6, 0)),0)))</f>
        <v>0</v>
      </c>
      <c r="Y139" s="76"/>
      <c r="Z139" s="76"/>
      <c r="AA139" s="116">
        <f t="shared" si="39"/>
        <v>0</v>
      </c>
      <c r="AB139" s="116">
        <f t="shared" si="40"/>
        <v>0</v>
      </c>
      <c r="AC139" s="116">
        <f t="shared" si="41"/>
        <v>0</v>
      </c>
      <c r="AD139" s="116">
        <f t="shared" si="42"/>
        <v>0</v>
      </c>
      <c r="AE139" s="116">
        <f t="shared" si="43"/>
        <v>0</v>
      </c>
      <c r="AF139" s="116">
        <f t="shared" si="44"/>
        <v>0</v>
      </c>
      <c r="AG139" s="116">
        <f t="shared" si="45"/>
        <v>0</v>
      </c>
      <c r="AH139" s="116">
        <f t="shared" si="46"/>
        <v>0</v>
      </c>
      <c r="AI139" s="116">
        <f t="shared" si="47"/>
        <v>0</v>
      </c>
      <c r="AJ139" s="116">
        <f t="shared" si="48"/>
        <v>0</v>
      </c>
      <c r="AK139" s="116">
        <f t="shared" si="38"/>
        <v>0</v>
      </c>
    </row>
    <row r="140" spans="1:37">
      <c r="A140" s="6"/>
      <c r="B140" s="36"/>
      <c r="C140" s="36"/>
      <c r="D140" s="36"/>
      <c r="E140" s="36">
        <f>_xlfn.IFNA(INDEX('Inputs - Allowed'!$B$8:$AY$158,MATCH($A140,'Inputs - Allowed'!$A$8:$A$158,0),MATCH('TI - Underperformance'!E$6,'Inputs - Allowed'!$B$6:$AY$6,0)),0)</f>
        <v>0</v>
      </c>
      <c r="F140" s="36">
        <f>_xlfn.IFNA(INDEX('Inputs - Allowed'!$B$8:$AY$158,MATCH($A140,'Inputs - Allowed'!$A$8:$A$158,0),MATCH('TI - Underperformance'!F$6,'Inputs - Allowed'!$B$6:$AY$6,0)),0)</f>
        <v>0</v>
      </c>
      <c r="G140" s="36">
        <f>_xlfn.IFNA(INDEX('Inputs - Allowed'!$B$8:$AY$158,MATCH($A140,'Inputs - Allowed'!$A$8:$A$158,0),MATCH('TI - Underperformance'!G$6,'Inputs - Allowed'!$B$6:$AY$6,0)),0)</f>
        <v>0</v>
      </c>
      <c r="H140" s="36">
        <f>_xlfn.IFNA(INDEX('Inputs - Allowed'!$B$8:$AY$158,MATCH($A140,'Inputs - Allowed'!$A$8:$A$158,0),MATCH('TI - Underperformance'!H$6,'Inputs - Allowed'!$B$6:$AY$6,0)),0)</f>
        <v>0</v>
      </c>
      <c r="I140" s="36">
        <f>_xlfn.IFNA(INDEX('Inputs - Allowed'!$B$8:$AY$158,MATCH($A140,'Inputs - Allowed'!$A$8:$A$158,0),MATCH('TI - Underperformance'!I$6,'Inputs - Allowed'!$B$6:$AY$6,0)),0)</f>
        <v>0</v>
      </c>
      <c r="J140" s="36">
        <f>_xlfn.IFNA(INDEX('Inputs - Allowed'!$B$8:$AY$158,MATCH($A140,'Inputs - Allowed'!$A$8:$A$158,0),MATCH('TI - Underperformance'!J$6,'Inputs - Allowed'!$B$6:$AY$6,0)),0)</f>
        <v>0</v>
      </c>
      <c r="K140" s="36">
        <f>_xlfn.IFNA(INDEX('Inputs - Allowed'!$B$8:$AY$158,MATCH($A140,'Inputs - Allowed'!$A$8:$A$158,0),MATCH('TI - Underperformance'!K$6,'Inputs - Allowed'!$B$6:$AY$6,0)),0)</f>
        <v>0</v>
      </c>
      <c r="L140" s="36">
        <f>_xlfn.IFNA(INDEX('Inputs - Allowed'!$B$8:$AY$158,MATCH($A140,'Inputs - Allowed'!$A$8:$A$158,0),MATCH('TI - Underperformance'!L$6,'Inputs - Allowed'!$B$6:$AY$6,0)),0)</f>
        <v>0</v>
      </c>
      <c r="M140" s="76"/>
      <c r="N140" s="76"/>
      <c r="O140" s="116" cm="1">
        <f t="array" ref="O140">IF($K140=0,0,_xlfn.IFS($K140 = "n",_xlfn.IFNA(INDEX('Inputs - Actual'!$B$8:$V$200, MATCH($A140, 'Inputs - Actual'!$A$8:$A$200, 0), MATCH(O$6, 'Inputs - Actual'!$B$6:$V$6, 0)) - INDEX('Inputs - Allowed'!$B$8:$AY$158, MATCH($A140, 'Inputs - Allowed'!$A$8:$A$158, 0), MATCH(O$6, 'Inputs - Allowed'!$B$6:$AY$6, 0)),0),$K140 = "y",_xlfn.IFNA(INDEX('Inputs - Actual'!$B$8:$V$200, MATCH($A140, 'Inputs - Actual'!$A$8:$A$200, 0), MATCH(O$6, 'Inputs - Actual'!$B$6:$V$6, 0)) -INDEX('Inputs - Allowed'!$B$8:$AY$158, MATCH($A140, 'Inputs - Allowed'!$A$8:$A$158, 0), MATCH(N$6, 'Inputs - Allowed'!$B$6:$AY$6, 0)),0)))</f>
        <v>0</v>
      </c>
      <c r="P140" s="116" cm="1">
        <f t="array" ref="P140">IF($K140=0,0,_xlfn.IFS($K140 = "n",_xlfn.IFNA(INDEX('Inputs - Actual'!$B$8:$V$200, MATCH($A140, 'Inputs - Actual'!$A$8:$A$200, 0), MATCH(P$6, 'Inputs - Actual'!$B$6:$V$6, 0)) - INDEX('Inputs - Allowed'!$B$8:$AY$158, MATCH($A140, 'Inputs - Allowed'!$A$8:$A$158, 0), MATCH(P$6, 'Inputs - Allowed'!$B$6:$AY$6, 0)),0),$K140 = "y",_xlfn.IFNA(INDEX('Inputs - Actual'!$B$8:$V$200, MATCH($A140, 'Inputs - Actual'!$A$8:$A$200, 0), MATCH(P$6, 'Inputs - Actual'!$B$6:$V$6, 0)) -INDEX('Inputs - Allowed'!$B$8:$AY$158, MATCH($A140, 'Inputs - Allowed'!$A$8:$A$158, 0), MATCH(O$6, 'Inputs - Allowed'!$B$6:$AY$6, 0)),0)))</f>
        <v>0</v>
      </c>
      <c r="Q140" s="116" cm="1">
        <f t="array" ref="Q140">IF($K140=0,0,_xlfn.IFS($K140 = "n",_xlfn.IFNA(INDEX('Inputs - Actual'!$B$8:$V$200, MATCH($A140, 'Inputs - Actual'!$A$8:$A$200, 0), MATCH(Q$6, 'Inputs - Actual'!$B$6:$V$6, 0)) - INDEX('Inputs - Allowed'!$B$8:$AY$158, MATCH($A140, 'Inputs - Allowed'!$A$8:$A$158, 0), MATCH(Q$6, 'Inputs - Allowed'!$B$6:$AY$6, 0)),0),$K140 = "y",_xlfn.IFNA(INDEX('Inputs - Actual'!$B$8:$V$200, MATCH($A140, 'Inputs - Actual'!$A$8:$A$200, 0), MATCH(Q$6, 'Inputs - Actual'!$B$6:$V$6, 0)) -INDEX('Inputs - Allowed'!$B$8:$AY$158, MATCH($A140, 'Inputs - Allowed'!$A$8:$A$158, 0), MATCH(P$6, 'Inputs - Allowed'!$B$6:$AY$6, 0)),0)))</f>
        <v>0</v>
      </c>
      <c r="R140" s="116" cm="1">
        <f t="array" ref="R140">IF($K140=0,0,_xlfn.IFS($K140 = "n",_xlfn.IFNA(INDEX('Inputs - Actual'!$B$8:$V$200, MATCH($A140, 'Inputs - Actual'!$A$8:$A$200, 0), MATCH(R$6, 'Inputs - Actual'!$B$6:$V$6, 0)) - INDEX('Inputs - Allowed'!$B$8:$AY$158, MATCH($A140, 'Inputs - Allowed'!$A$8:$A$158, 0), MATCH(R$6, 'Inputs - Allowed'!$B$6:$AY$6, 0)),0),$K140 = "y",_xlfn.IFNA(INDEX('Inputs - Actual'!$B$8:$V$200, MATCH($A140, 'Inputs - Actual'!$A$8:$A$200, 0), MATCH(R$6, 'Inputs - Actual'!$B$6:$V$6, 0)) -INDEX('Inputs - Allowed'!$B$8:$AY$158, MATCH($A140, 'Inputs - Allowed'!$A$8:$A$158, 0), MATCH(Q$6, 'Inputs - Allowed'!$B$6:$AY$6, 0)),0)))</f>
        <v>0</v>
      </c>
      <c r="S140" s="116" cm="1">
        <f t="array" ref="S140">IF($K140=0,0,_xlfn.IFS($K140 = "n",_xlfn.IFNA(INDEX('Inputs - Actual'!$B$8:$V$200, MATCH($A140, 'Inputs - Actual'!$A$8:$A$200, 0), MATCH(S$6, 'Inputs - Actual'!$B$6:$V$6, 0)) - INDEX('Inputs - Allowed'!$B$8:$AY$158, MATCH($A140, 'Inputs - Allowed'!$A$8:$A$158, 0), MATCH(S$6, 'Inputs - Allowed'!$B$6:$AY$6, 0)),0),$K140 = "y",_xlfn.IFNA(INDEX('Inputs - Actual'!$B$8:$V$200, MATCH($A140, 'Inputs - Actual'!$A$8:$A$200, 0), MATCH(S$6, 'Inputs - Actual'!$B$6:$V$6, 0)) -INDEX('Inputs - Allowed'!$B$8:$AY$158, MATCH($A140, 'Inputs - Allowed'!$A$8:$A$158, 0), MATCH(R$6, 'Inputs - Allowed'!$B$6:$AY$6, 0)),0)))</f>
        <v>0</v>
      </c>
      <c r="T140" s="116" cm="1">
        <f t="array" ref="T140">IF($K140=0,0,_xlfn.IFS($K140 = "n",_xlfn.IFNA(INDEX('Inputs - Actual'!$B$8:$V$200, MATCH($A140, 'Inputs - Actual'!$A$8:$A$200, 0), MATCH(T$6, 'Inputs - Actual'!$B$6:$V$6, 0)) - INDEX('Inputs - Allowed'!$B$8:$AY$158, MATCH($A140, 'Inputs - Allowed'!$A$8:$A$158, 0), MATCH(T$6, 'Inputs - Allowed'!$B$6:$AY$6, 0)),0),$K140 = "y",_xlfn.IFNA(INDEX('Inputs - Actual'!$B$8:$V$200, MATCH($A140, 'Inputs - Actual'!$A$8:$A$200, 0), MATCH(T$6, 'Inputs - Actual'!$B$6:$V$6, 0)) -INDEX('Inputs - Allowed'!$B$8:$AY$158, MATCH($A140, 'Inputs - Allowed'!$A$8:$A$158, 0), MATCH(S$6, 'Inputs - Allowed'!$B$6:$AY$6, 0)),0)))</f>
        <v>0</v>
      </c>
      <c r="U140" s="116" cm="1">
        <f t="array" ref="U140">IF($K140=0,0,_xlfn.IFS($K140 = "n",_xlfn.IFNA(INDEX('Inputs - Actual'!$B$8:$V$200, MATCH($A140, 'Inputs - Actual'!$A$8:$A$200, 0), MATCH(U$6, 'Inputs - Actual'!$B$6:$V$6, 0)) - INDEX('Inputs - Allowed'!$B$8:$AY$158, MATCH($A140, 'Inputs - Allowed'!$A$8:$A$158, 0), MATCH(U$6, 'Inputs - Allowed'!$B$6:$AY$6, 0)),0),$K140 = "y",_xlfn.IFNA(INDEX('Inputs - Actual'!$B$8:$V$200, MATCH($A140, 'Inputs - Actual'!$A$8:$A$200, 0), MATCH(U$6, 'Inputs - Actual'!$B$6:$V$6, 0)) -INDEX('Inputs - Allowed'!$B$8:$AY$158, MATCH($A140, 'Inputs - Allowed'!$A$8:$A$158, 0), MATCH(T$6, 'Inputs - Allowed'!$B$6:$AY$6, 0)),0)))</f>
        <v>0</v>
      </c>
      <c r="V140" s="116" cm="1">
        <f t="array" ref="V140">IF($K140=0,0,_xlfn.IFS($K140 = "n",_xlfn.IFNA(INDEX('Inputs - Actual'!$B$8:$V$200, MATCH($A140, 'Inputs - Actual'!$A$8:$A$200, 0), MATCH(V$6, 'Inputs - Actual'!$B$6:$V$6, 0)) - INDEX('Inputs - Allowed'!$B$8:$AY$158, MATCH($A140, 'Inputs - Allowed'!$A$8:$A$158, 0), MATCH(V$6, 'Inputs - Allowed'!$B$6:$AY$6, 0)),0),$K140 = "y",_xlfn.IFNA(INDEX('Inputs - Actual'!$B$8:$V$200, MATCH($A140, 'Inputs - Actual'!$A$8:$A$200, 0), MATCH(V$6, 'Inputs - Actual'!$B$6:$V$6, 0)) -INDEX('Inputs - Allowed'!$B$8:$AY$158, MATCH($A140, 'Inputs - Allowed'!$A$8:$A$158, 0), MATCH(U$6, 'Inputs - Allowed'!$B$6:$AY$6, 0)),0)))</f>
        <v>0</v>
      </c>
      <c r="W140" s="116" cm="1">
        <f t="array" ref="W140">IF($K140=0,0,_xlfn.IFS($K140 = "n",_xlfn.IFNA(INDEX('Inputs - Actual'!$B$8:$V$200, MATCH($A140, 'Inputs - Actual'!$A$8:$A$200, 0), MATCH(W$6, 'Inputs - Actual'!$B$6:$V$6, 0)) - INDEX('Inputs - Allowed'!$B$8:$AY$158, MATCH($A140, 'Inputs - Allowed'!$A$8:$A$158, 0), MATCH(W$6, 'Inputs - Allowed'!$B$6:$AY$6, 0)),0),$K140 = "y",_xlfn.IFNA(INDEX('Inputs - Actual'!$B$8:$V$200, MATCH($A140, 'Inputs - Actual'!$A$8:$A$200, 0), MATCH(W$6, 'Inputs - Actual'!$B$6:$V$6, 0)) -INDEX('Inputs - Allowed'!$B$8:$AY$158, MATCH($A140, 'Inputs - Allowed'!$A$8:$A$158, 0), MATCH(V$6, 'Inputs - Allowed'!$B$6:$AY$6, 0)),0)))</f>
        <v>0</v>
      </c>
      <c r="X140" s="116" cm="1">
        <f t="array" ref="X140">IF($K140=0,0,_xlfn.IFS($K140 = "n",_xlfn.IFNA(INDEX('Inputs - Actual'!$B$8:$V$200, MATCH($A140, 'Inputs - Actual'!$A$8:$A$200, 0), MATCH(X$6, 'Inputs - Actual'!$B$6:$V$6, 0)) - INDEX('Inputs - Allowed'!$B$8:$AY$158, MATCH($A140, 'Inputs - Allowed'!$A$8:$A$158, 0), MATCH(X$6, 'Inputs - Allowed'!$B$6:$AY$6, 0)),0),$K140 = "y",_xlfn.IFNA(INDEX('Inputs - Actual'!$B$8:$V$200, MATCH($A140, 'Inputs - Actual'!$A$8:$A$200, 0), MATCH(X$6, 'Inputs - Actual'!$B$6:$V$6, 0)) -INDEX('Inputs - Allowed'!$B$8:$AY$158, MATCH($A140, 'Inputs - Allowed'!$A$8:$A$158, 0), MATCH(W$6, 'Inputs - Allowed'!$B$6:$AY$6, 0)),0)))</f>
        <v>0</v>
      </c>
      <c r="Y140" s="76"/>
      <c r="Z140" s="76"/>
      <c r="AA140" s="116">
        <f t="shared" si="39"/>
        <v>0</v>
      </c>
      <c r="AB140" s="116">
        <f t="shared" si="40"/>
        <v>0</v>
      </c>
      <c r="AC140" s="116">
        <f t="shared" si="41"/>
        <v>0</v>
      </c>
      <c r="AD140" s="116">
        <f t="shared" si="42"/>
        <v>0</v>
      </c>
      <c r="AE140" s="116">
        <f t="shared" si="43"/>
        <v>0</v>
      </c>
      <c r="AF140" s="116">
        <f t="shared" si="44"/>
        <v>0</v>
      </c>
      <c r="AG140" s="116">
        <f t="shared" si="45"/>
        <v>0</v>
      </c>
      <c r="AH140" s="116">
        <f t="shared" si="46"/>
        <v>0</v>
      </c>
      <c r="AI140" s="116">
        <f t="shared" si="47"/>
        <v>0</v>
      </c>
      <c r="AJ140" s="116">
        <f t="shared" si="48"/>
        <v>0</v>
      </c>
      <c r="AK140" s="116">
        <f t="shared" si="38"/>
        <v>0</v>
      </c>
    </row>
    <row r="141" spans="1:37">
      <c r="A141" s="6"/>
      <c r="B141" s="36"/>
      <c r="C141" s="36"/>
      <c r="D141" s="36"/>
      <c r="E141" s="36">
        <f>_xlfn.IFNA(INDEX('Inputs - Allowed'!$B$8:$AY$158,MATCH($A141,'Inputs - Allowed'!$A$8:$A$158,0),MATCH('TI - Underperformance'!E$6,'Inputs - Allowed'!$B$6:$AY$6,0)),0)</f>
        <v>0</v>
      </c>
      <c r="F141" s="36">
        <f>_xlfn.IFNA(INDEX('Inputs - Allowed'!$B$8:$AY$158,MATCH($A141,'Inputs - Allowed'!$A$8:$A$158,0),MATCH('TI - Underperformance'!F$6,'Inputs - Allowed'!$B$6:$AY$6,0)),0)</f>
        <v>0</v>
      </c>
      <c r="G141" s="36">
        <f>_xlfn.IFNA(INDEX('Inputs - Allowed'!$B$8:$AY$158,MATCH($A141,'Inputs - Allowed'!$A$8:$A$158,0),MATCH('TI - Underperformance'!G$6,'Inputs - Allowed'!$B$6:$AY$6,0)),0)</f>
        <v>0</v>
      </c>
      <c r="H141" s="36">
        <f>_xlfn.IFNA(INDEX('Inputs - Allowed'!$B$8:$AY$158,MATCH($A141,'Inputs - Allowed'!$A$8:$A$158,0),MATCH('TI - Underperformance'!H$6,'Inputs - Allowed'!$B$6:$AY$6,0)),0)</f>
        <v>0</v>
      </c>
      <c r="I141" s="36">
        <f>_xlfn.IFNA(INDEX('Inputs - Allowed'!$B$8:$AY$158,MATCH($A141,'Inputs - Allowed'!$A$8:$A$158,0),MATCH('TI - Underperformance'!I$6,'Inputs - Allowed'!$B$6:$AY$6,0)),0)</f>
        <v>0</v>
      </c>
      <c r="J141" s="36">
        <f>_xlfn.IFNA(INDEX('Inputs - Allowed'!$B$8:$AY$158,MATCH($A141,'Inputs - Allowed'!$A$8:$A$158,0),MATCH('TI - Underperformance'!J$6,'Inputs - Allowed'!$B$6:$AY$6,0)),0)</f>
        <v>0</v>
      </c>
      <c r="K141" s="36">
        <f>_xlfn.IFNA(INDEX('Inputs - Allowed'!$B$8:$AY$158,MATCH($A141,'Inputs - Allowed'!$A$8:$A$158,0),MATCH('TI - Underperformance'!K$6,'Inputs - Allowed'!$B$6:$AY$6,0)),0)</f>
        <v>0</v>
      </c>
      <c r="L141" s="36">
        <f>_xlfn.IFNA(INDEX('Inputs - Allowed'!$B$8:$AY$158,MATCH($A141,'Inputs - Allowed'!$A$8:$A$158,0),MATCH('TI - Underperformance'!L$6,'Inputs - Allowed'!$B$6:$AY$6,0)),0)</f>
        <v>0</v>
      </c>
      <c r="M141" s="76"/>
      <c r="N141" s="76"/>
      <c r="O141" s="116" cm="1">
        <f t="array" ref="O141">IF($K141=0,0,_xlfn.IFS($K141 = "n",_xlfn.IFNA(INDEX('Inputs - Actual'!$B$8:$V$200, MATCH($A141, 'Inputs - Actual'!$A$8:$A$200, 0), MATCH(O$6, 'Inputs - Actual'!$B$6:$V$6, 0)) - INDEX('Inputs - Allowed'!$B$8:$AY$158, MATCH($A141, 'Inputs - Allowed'!$A$8:$A$158, 0), MATCH(O$6, 'Inputs - Allowed'!$B$6:$AY$6, 0)),0),$K141 = "y",_xlfn.IFNA(INDEX('Inputs - Actual'!$B$8:$V$200, MATCH($A141, 'Inputs - Actual'!$A$8:$A$200, 0), MATCH(O$6, 'Inputs - Actual'!$B$6:$V$6, 0)) -INDEX('Inputs - Allowed'!$B$8:$AY$158, MATCH($A141, 'Inputs - Allowed'!$A$8:$A$158, 0), MATCH(N$6, 'Inputs - Allowed'!$B$6:$AY$6, 0)),0)))</f>
        <v>0</v>
      </c>
      <c r="P141" s="116" cm="1">
        <f t="array" ref="P141">IF($K141=0,0,_xlfn.IFS($K141 = "n",_xlfn.IFNA(INDEX('Inputs - Actual'!$B$8:$V$200, MATCH($A141, 'Inputs - Actual'!$A$8:$A$200, 0), MATCH(P$6, 'Inputs - Actual'!$B$6:$V$6, 0)) - INDEX('Inputs - Allowed'!$B$8:$AY$158, MATCH($A141, 'Inputs - Allowed'!$A$8:$A$158, 0), MATCH(P$6, 'Inputs - Allowed'!$B$6:$AY$6, 0)),0),$K141 = "y",_xlfn.IFNA(INDEX('Inputs - Actual'!$B$8:$V$200, MATCH($A141, 'Inputs - Actual'!$A$8:$A$200, 0), MATCH(P$6, 'Inputs - Actual'!$B$6:$V$6, 0)) -INDEX('Inputs - Allowed'!$B$8:$AY$158, MATCH($A141, 'Inputs - Allowed'!$A$8:$A$158, 0), MATCH(O$6, 'Inputs - Allowed'!$B$6:$AY$6, 0)),0)))</f>
        <v>0</v>
      </c>
      <c r="Q141" s="116" cm="1">
        <f t="array" ref="Q141">IF($K141=0,0,_xlfn.IFS($K141 = "n",_xlfn.IFNA(INDEX('Inputs - Actual'!$B$8:$V$200, MATCH($A141, 'Inputs - Actual'!$A$8:$A$200, 0), MATCH(Q$6, 'Inputs - Actual'!$B$6:$V$6, 0)) - INDEX('Inputs - Allowed'!$B$8:$AY$158, MATCH($A141, 'Inputs - Allowed'!$A$8:$A$158, 0), MATCH(Q$6, 'Inputs - Allowed'!$B$6:$AY$6, 0)),0),$K141 = "y",_xlfn.IFNA(INDEX('Inputs - Actual'!$B$8:$V$200, MATCH($A141, 'Inputs - Actual'!$A$8:$A$200, 0), MATCH(Q$6, 'Inputs - Actual'!$B$6:$V$6, 0)) -INDEX('Inputs - Allowed'!$B$8:$AY$158, MATCH($A141, 'Inputs - Allowed'!$A$8:$A$158, 0), MATCH(P$6, 'Inputs - Allowed'!$B$6:$AY$6, 0)),0)))</f>
        <v>0</v>
      </c>
      <c r="R141" s="116" cm="1">
        <f t="array" ref="R141">IF($K141=0,0,_xlfn.IFS($K141 = "n",_xlfn.IFNA(INDEX('Inputs - Actual'!$B$8:$V$200, MATCH($A141, 'Inputs - Actual'!$A$8:$A$200, 0), MATCH(R$6, 'Inputs - Actual'!$B$6:$V$6, 0)) - INDEX('Inputs - Allowed'!$B$8:$AY$158, MATCH($A141, 'Inputs - Allowed'!$A$8:$A$158, 0), MATCH(R$6, 'Inputs - Allowed'!$B$6:$AY$6, 0)),0),$K141 = "y",_xlfn.IFNA(INDEX('Inputs - Actual'!$B$8:$V$200, MATCH($A141, 'Inputs - Actual'!$A$8:$A$200, 0), MATCH(R$6, 'Inputs - Actual'!$B$6:$V$6, 0)) -INDEX('Inputs - Allowed'!$B$8:$AY$158, MATCH($A141, 'Inputs - Allowed'!$A$8:$A$158, 0), MATCH(Q$6, 'Inputs - Allowed'!$B$6:$AY$6, 0)),0)))</f>
        <v>0</v>
      </c>
      <c r="S141" s="116" cm="1">
        <f t="array" ref="S141">IF($K141=0,0,_xlfn.IFS($K141 = "n",_xlfn.IFNA(INDEX('Inputs - Actual'!$B$8:$V$200, MATCH($A141, 'Inputs - Actual'!$A$8:$A$200, 0), MATCH(S$6, 'Inputs - Actual'!$B$6:$V$6, 0)) - INDEX('Inputs - Allowed'!$B$8:$AY$158, MATCH($A141, 'Inputs - Allowed'!$A$8:$A$158, 0), MATCH(S$6, 'Inputs - Allowed'!$B$6:$AY$6, 0)),0),$K141 = "y",_xlfn.IFNA(INDEX('Inputs - Actual'!$B$8:$V$200, MATCH($A141, 'Inputs - Actual'!$A$8:$A$200, 0), MATCH(S$6, 'Inputs - Actual'!$B$6:$V$6, 0)) -INDEX('Inputs - Allowed'!$B$8:$AY$158, MATCH($A141, 'Inputs - Allowed'!$A$8:$A$158, 0), MATCH(R$6, 'Inputs - Allowed'!$B$6:$AY$6, 0)),0)))</f>
        <v>0</v>
      </c>
      <c r="T141" s="116" cm="1">
        <f t="array" ref="T141">IF($K141=0,0,_xlfn.IFS($K141 = "n",_xlfn.IFNA(INDEX('Inputs - Actual'!$B$8:$V$200, MATCH($A141, 'Inputs - Actual'!$A$8:$A$200, 0), MATCH(T$6, 'Inputs - Actual'!$B$6:$V$6, 0)) - INDEX('Inputs - Allowed'!$B$8:$AY$158, MATCH($A141, 'Inputs - Allowed'!$A$8:$A$158, 0), MATCH(T$6, 'Inputs - Allowed'!$B$6:$AY$6, 0)),0),$K141 = "y",_xlfn.IFNA(INDEX('Inputs - Actual'!$B$8:$V$200, MATCH($A141, 'Inputs - Actual'!$A$8:$A$200, 0), MATCH(T$6, 'Inputs - Actual'!$B$6:$V$6, 0)) -INDEX('Inputs - Allowed'!$B$8:$AY$158, MATCH($A141, 'Inputs - Allowed'!$A$8:$A$158, 0), MATCH(S$6, 'Inputs - Allowed'!$B$6:$AY$6, 0)),0)))</f>
        <v>0</v>
      </c>
      <c r="U141" s="116" cm="1">
        <f t="array" ref="U141">IF($K141=0,0,_xlfn.IFS($K141 = "n",_xlfn.IFNA(INDEX('Inputs - Actual'!$B$8:$V$200, MATCH($A141, 'Inputs - Actual'!$A$8:$A$200, 0), MATCH(U$6, 'Inputs - Actual'!$B$6:$V$6, 0)) - INDEX('Inputs - Allowed'!$B$8:$AY$158, MATCH($A141, 'Inputs - Allowed'!$A$8:$A$158, 0), MATCH(U$6, 'Inputs - Allowed'!$B$6:$AY$6, 0)),0),$K141 = "y",_xlfn.IFNA(INDEX('Inputs - Actual'!$B$8:$V$200, MATCH($A141, 'Inputs - Actual'!$A$8:$A$200, 0), MATCH(U$6, 'Inputs - Actual'!$B$6:$V$6, 0)) -INDEX('Inputs - Allowed'!$B$8:$AY$158, MATCH($A141, 'Inputs - Allowed'!$A$8:$A$158, 0), MATCH(T$6, 'Inputs - Allowed'!$B$6:$AY$6, 0)),0)))</f>
        <v>0</v>
      </c>
      <c r="V141" s="116" cm="1">
        <f t="array" ref="V141">IF($K141=0,0,_xlfn.IFS($K141 = "n",_xlfn.IFNA(INDEX('Inputs - Actual'!$B$8:$V$200, MATCH($A141, 'Inputs - Actual'!$A$8:$A$200, 0), MATCH(V$6, 'Inputs - Actual'!$B$6:$V$6, 0)) - INDEX('Inputs - Allowed'!$B$8:$AY$158, MATCH($A141, 'Inputs - Allowed'!$A$8:$A$158, 0), MATCH(V$6, 'Inputs - Allowed'!$B$6:$AY$6, 0)),0),$K141 = "y",_xlfn.IFNA(INDEX('Inputs - Actual'!$B$8:$V$200, MATCH($A141, 'Inputs - Actual'!$A$8:$A$200, 0), MATCH(V$6, 'Inputs - Actual'!$B$6:$V$6, 0)) -INDEX('Inputs - Allowed'!$B$8:$AY$158, MATCH($A141, 'Inputs - Allowed'!$A$8:$A$158, 0), MATCH(U$6, 'Inputs - Allowed'!$B$6:$AY$6, 0)),0)))</f>
        <v>0</v>
      </c>
      <c r="W141" s="116" cm="1">
        <f t="array" ref="W141">IF($K141=0,0,_xlfn.IFS($K141 = "n",_xlfn.IFNA(INDEX('Inputs - Actual'!$B$8:$V$200, MATCH($A141, 'Inputs - Actual'!$A$8:$A$200, 0), MATCH(W$6, 'Inputs - Actual'!$B$6:$V$6, 0)) - INDEX('Inputs - Allowed'!$B$8:$AY$158, MATCH($A141, 'Inputs - Allowed'!$A$8:$A$158, 0), MATCH(W$6, 'Inputs - Allowed'!$B$6:$AY$6, 0)),0),$K141 = "y",_xlfn.IFNA(INDEX('Inputs - Actual'!$B$8:$V$200, MATCH($A141, 'Inputs - Actual'!$A$8:$A$200, 0), MATCH(W$6, 'Inputs - Actual'!$B$6:$V$6, 0)) -INDEX('Inputs - Allowed'!$B$8:$AY$158, MATCH($A141, 'Inputs - Allowed'!$A$8:$A$158, 0), MATCH(V$6, 'Inputs - Allowed'!$B$6:$AY$6, 0)),0)))</f>
        <v>0</v>
      </c>
      <c r="X141" s="116" cm="1">
        <f t="array" ref="X141">IF($K141=0,0,_xlfn.IFS($K141 = "n",_xlfn.IFNA(INDEX('Inputs - Actual'!$B$8:$V$200, MATCH($A141, 'Inputs - Actual'!$A$8:$A$200, 0), MATCH(X$6, 'Inputs - Actual'!$B$6:$V$6, 0)) - INDEX('Inputs - Allowed'!$B$8:$AY$158, MATCH($A141, 'Inputs - Allowed'!$A$8:$A$158, 0), MATCH(X$6, 'Inputs - Allowed'!$B$6:$AY$6, 0)),0),$K141 = "y",_xlfn.IFNA(INDEX('Inputs - Actual'!$B$8:$V$200, MATCH($A141, 'Inputs - Actual'!$A$8:$A$200, 0), MATCH(X$6, 'Inputs - Actual'!$B$6:$V$6, 0)) -INDEX('Inputs - Allowed'!$B$8:$AY$158, MATCH($A141, 'Inputs - Allowed'!$A$8:$A$158, 0), MATCH(W$6, 'Inputs - Allowed'!$B$6:$AY$6, 0)),0)))</f>
        <v>0</v>
      </c>
      <c r="Y141" s="76"/>
      <c r="Z141" s="76"/>
      <c r="AA141" s="116">
        <f t="shared" si="39"/>
        <v>0</v>
      </c>
      <c r="AB141" s="116">
        <f t="shared" si="40"/>
        <v>0</v>
      </c>
      <c r="AC141" s="116">
        <f t="shared" si="41"/>
        <v>0</v>
      </c>
      <c r="AD141" s="116">
        <f t="shared" si="42"/>
        <v>0</v>
      </c>
      <c r="AE141" s="116">
        <f t="shared" si="43"/>
        <v>0</v>
      </c>
      <c r="AF141" s="116">
        <f t="shared" si="44"/>
        <v>0</v>
      </c>
      <c r="AG141" s="116">
        <f t="shared" si="45"/>
        <v>0</v>
      </c>
      <c r="AH141" s="116">
        <f t="shared" si="46"/>
        <v>0</v>
      </c>
      <c r="AI141" s="116">
        <f t="shared" si="47"/>
        <v>0</v>
      </c>
      <c r="AJ141" s="116">
        <f t="shared" si="48"/>
        <v>0</v>
      </c>
      <c r="AK141" s="116">
        <f t="shared" si="38"/>
        <v>0</v>
      </c>
    </row>
    <row r="142" spans="1:37">
      <c r="A142" s="6"/>
      <c r="B142" s="36"/>
      <c r="C142" s="36"/>
      <c r="D142" s="36"/>
      <c r="E142" s="36">
        <f>_xlfn.IFNA(INDEX('Inputs - Allowed'!$B$8:$AY$158,MATCH($A142,'Inputs - Allowed'!$A$8:$A$158,0),MATCH('TI - Underperformance'!E$6,'Inputs - Allowed'!$B$6:$AY$6,0)),0)</f>
        <v>0</v>
      </c>
      <c r="F142" s="36">
        <f>_xlfn.IFNA(INDEX('Inputs - Allowed'!$B$8:$AY$158,MATCH($A142,'Inputs - Allowed'!$A$8:$A$158,0),MATCH('TI - Underperformance'!F$6,'Inputs - Allowed'!$B$6:$AY$6,0)),0)</f>
        <v>0</v>
      </c>
      <c r="G142" s="36">
        <f>_xlfn.IFNA(INDEX('Inputs - Allowed'!$B$8:$AY$158,MATCH($A142,'Inputs - Allowed'!$A$8:$A$158,0),MATCH('TI - Underperformance'!G$6,'Inputs - Allowed'!$B$6:$AY$6,0)),0)</f>
        <v>0</v>
      </c>
      <c r="H142" s="36">
        <f>_xlfn.IFNA(INDEX('Inputs - Allowed'!$B$8:$AY$158,MATCH($A142,'Inputs - Allowed'!$A$8:$A$158,0),MATCH('TI - Underperformance'!H$6,'Inputs - Allowed'!$B$6:$AY$6,0)),0)</f>
        <v>0</v>
      </c>
      <c r="I142" s="36">
        <f>_xlfn.IFNA(INDEX('Inputs - Allowed'!$B$8:$AY$158,MATCH($A142,'Inputs - Allowed'!$A$8:$A$158,0),MATCH('TI - Underperformance'!I$6,'Inputs - Allowed'!$B$6:$AY$6,0)),0)</f>
        <v>0</v>
      </c>
      <c r="J142" s="36">
        <f>_xlfn.IFNA(INDEX('Inputs - Allowed'!$B$8:$AY$158,MATCH($A142,'Inputs - Allowed'!$A$8:$A$158,0),MATCH('TI - Underperformance'!J$6,'Inputs - Allowed'!$B$6:$AY$6,0)),0)</f>
        <v>0</v>
      </c>
      <c r="K142" s="36">
        <f>_xlfn.IFNA(INDEX('Inputs - Allowed'!$B$8:$AY$158,MATCH($A142,'Inputs - Allowed'!$A$8:$A$158,0),MATCH('TI - Underperformance'!K$6,'Inputs - Allowed'!$B$6:$AY$6,0)),0)</f>
        <v>0</v>
      </c>
      <c r="L142" s="36">
        <f>_xlfn.IFNA(INDEX('Inputs - Allowed'!$B$8:$AY$158,MATCH($A142,'Inputs - Allowed'!$A$8:$A$158,0),MATCH('TI - Underperformance'!L$6,'Inputs - Allowed'!$B$6:$AY$6,0)),0)</f>
        <v>0</v>
      </c>
      <c r="M142" s="76"/>
      <c r="N142" s="76"/>
      <c r="O142" s="116" cm="1">
        <f t="array" ref="O142">IF($K142=0,0,_xlfn.IFS($K142 = "n",_xlfn.IFNA(INDEX('Inputs - Actual'!$B$8:$V$200, MATCH($A142, 'Inputs - Actual'!$A$8:$A$200, 0), MATCH(O$6, 'Inputs - Actual'!$B$6:$V$6, 0)) - INDEX('Inputs - Allowed'!$B$8:$AY$158, MATCH($A142, 'Inputs - Allowed'!$A$8:$A$158, 0), MATCH(O$6, 'Inputs - Allowed'!$B$6:$AY$6, 0)),0),$K142 = "y",_xlfn.IFNA(INDEX('Inputs - Actual'!$B$8:$V$200, MATCH($A142, 'Inputs - Actual'!$A$8:$A$200, 0), MATCH(O$6, 'Inputs - Actual'!$B$6:$V$6, 0)) -INDEX('Inputs - Allowed'!$B$8:$AY$158, MATCH($A142, 'Inputs - Allowed'!$A$8:$A$158, 0), MATCH(N$6, 'Inputs - Allowed'!$B$6:$AY$6, 0)),0)))</f>
        <v>0</v>
      </c>
      <c r="P142" s="116" cm="1">
        <f t="array" ref="P142">IF($K142=0,0,_xlfn.IFS($K142 = "n",_xlfn.IFNA(INDEX('Inputs - Actual'!$B$8:$V$200, MATCH($A142, 'Inputs - Actual'!$A$8:$A$200, 0), MATCH(P$6, 'Inputs - Actual'!$B$6:$V$6, 0)) - INDEX('Inputs - Allowed'!$B$8:$AY$158, MATCH($A142, 'Inputs - Allowed'!$A$8:$A$158, 0), MATCH(P$6, 'Inputs - Allowed'!$B$6:$AY$6, 0)),0),$K142 = "y",_xlfn.IFNA(INDEX('Inputs - Actual'!$B$8:$V$200, MATCH($A142, 'Inputs - Actual'!$A$8:$A$200, 0), MATCH(P$6, 'Inputs - Actual'!$B$6:$V$6, 0)) -INDEX('Inputs - Allowed'!$B$8:$AY$158, MATCH($A142, 'Inputs - Allowed'!$A$8:$A$158, 0), MATCH(O$6, 'Inputs - Allowed'!$B$6:$AY$6, 0)),0)))</f>
        <v>0</v>
      </c>
      <c r="Q142" s="116" cm="1">
        <f t="array" ref="Q142">IF($K142=0,0,_xlfn.IFS($K142 = "n",_xlfn.IFNA(INDEX('Inputs - Actual'!$B$8:$V$200, MATCH($A142, 'Inputs - Actual'!$A$8:$A$200, 0), MATCH(Q$6, 'Inputs - Actual'!$B$6:$V$6, 0)) - INDEX('Inputs - Allowed'!$B$8:$AY$158, MATCH($A142, 'Inputs - Allowed'!$A$8:$A$158, 0), MATCH(Q$6, 'Inputs - Allowed'!$B$6:$AY$6, 0)),0),$K142 = "y",_xlfn.IFNA(INDEX('Inputs - Actual'!$B$8:$V$200, MATCH($A142, 'Inputs - Actual'!$A$8:$A$200, 0), MATCH(Q$6, 'Inputs - Actual'!$B$6:$V$6, 0)) -INDEX('Inputs - Allowed'!$B$8:$AY$158, MATCH($A142, 'Inputs - Allowed'!$A$8:$A$158, 0), MATCH(P$6, 'Inputs - Allowed'!$B$6:$AY$6, 0)),0)))</f>
        <v>0</v>
      </c>
      <c r="R142" s="116" cm="1">
        <f t="array" ref="R142">IF($K142=0,0,_xlfn.IFS($K142 = "n",_xlfn.IFNA(INDEX('Inputs - Actual'!$B$8:$V$200, MATCH($A142, 'Inputs - Actual'!$A$8:$A$200, 0), MATCH(R$6, 'Inputs - Actual'!$B$6:$V$6, 0)) - INDEX('Inputs - Allowed'!$B$8:$AY$158, MATCH($A142, 'Inputs - Allowed'!$A$8:$A$158, 0), MATCH(R$6, 'Inputs - Allowed'!$B$6:$AY$6, 0)),0),$K142 = "y",_xlfn.IFNA(INDEX('Inputs - Actual'!$B$8:$V$200, MATCH($A142, 'Inputs - Actual'!$A$8:$A$200, 0), MATCH(R$6, 'Inputs - Actual'!$B$6:$V$6, 0)) -INDEX('Inputs - Allowed'!$B$8:$AY$158, MATCH($A142, 'Inputs - Allowed'!$A$8:$A$158, 0), MATCH(Q$6, 'Inputs - Allowed'!$B$6:$AY$6, 0)),0)))</f>
        <v>0</v>
      </c>
      <c r="S142" s="116" cm="1">
        <f t="array" ref="S142">IF($K142=0,0,_xlfn.IFS($K142 = "n",_xlfn.IFNA(INDEX('Inputs - Actual'!$B$8:$V$200, MATCH($A142, 'Inputs - Actual'!$A$8:$A$200, 0), MATCH(S$6, 'Inputs - Actual'!$B$6:$V$6, 0)) - INDEX('Inputs - Allowed'!$B$8:$AY$158, MATCH($A142, 'Inputs - Allowed'!$A$8:$A$158, 0), MATCH(S$6, 'Inputs - Allowed'!$B$6:$AY$6, 0)),0),$K142 = "y",_xlfn.IFNA(INDEX('Inputs - Actual'!$B$8:$V$200, MATCH($A142, 'Inputs - Actual'!$A$8:$A$200, 0), MATCH(S$6, 'Inputs - Actual'!$B$6:$V$6, 0)) -INDEX('Inputs - Allowed'!$B$8:$AY$158, MATCH($A142, 'Inputs - Allowed'!$A$8:$A$158, 0), MATCH(R$6, 'Inputs - Allowed'!$B$6:$AY$6, 0)),0)))</f>
        <v>0</v>
      </c>
      <c r="T142" s="116" cm="1">
        <f t="array" ref="T142">IF($K142=0,0,_xlfn.IFS($K142 = "n",_xlfn.IFNA(INDEX('Inputs - Actual'!$B$8:$V$200, MATCH($A142, 'Inputs - Actual'!$A$8:$A$200, 0), MATCH(T$6, 'Inputs - Actual'!$B$6:$V$6, 0)) - INDEX('Inputs - Allowed'!$B$8:$AY$158, MATCH($A142, 'Inputs - Allowed'!$A$8:$A$158, 0), MATCH(T$6, 'Inputs - Allowed'!$B$6:$AY$6, 0)),0),$K142 = "y",_xlfn.IFNA(INDEX('Inputs - Actual'!$B$8:$V$200, MATCH($A142, 'Inputs - Actual'!$A$8:$A$200, 0), MATCH(T$6, 'Inputs - Actual'!$B$6:$V$6, 0)) -INDEX('Inputs - Allowed'!$B$8:$AY$158, MATCH($A142, 'Inputs - Allowed'!$A$8:$A$158, 0), MATCH(S$6, 'Inputs - Allowed'!$B$6:$AY$6, 0)),0)))</f>
        <v>0</v>
      </c>
      <c r="U142" s="116" cm="1">
        <f t="array" ref="U142">IF($K142=0,0,_xlfn.IFS($K142 = "n",_xlfn.IFNA(INDEX('Inputs - Actual'!$B$8:$V$200, MATCH($A142, 'Inputs - Actual'!$A$8:$A$200, 0), MATCH(U$6, 'Inputs - Actual'!$B$6:$V$6, 0)) - INDEX('Inputs - Allowed'!$B$8:$AY$158, MATCH($A142, 'Inputs - Allowed'!$A$8:$A$158, 0), MATCH(U$6, 'Inputs - Allowed'!$B$6:$AY$6, 0)),0),$K142 = "y",_xlfn.IFNA(INDEX('Inputs - Actual'!$B$8:$V$200, MATCH($A142, 'Inputs - Actual'!$A$8:$A$200, 0), MATCH(U$6, 'Inputs - Actual'!$B$6:$V$6, 0)) -INDEX('Inputs - Allowed'!$B$8:$AY$158, MATCH($A142, 'Inputs - Allowed'!$A$8:$A$158, 0), MATCH(T$6, 'Inputs - Allowed'!$B$6:$AY$6, 0)),0)))</f>
        <v>0</v>
      </c>
      <c r="V142" s="116" cm="1">
        <f t="array" ref="V142">IF($K142=0,0,_xlfn.IFS($K142 = "n",_xlfn.IFNA(INDEX('Inputs - Actual'!$B$8:$V$200, MATCH($A142, 'Inputs - Actual'!$A$8:$A$200, 0), MATCH(V$6, 'Inputs - Actual'!$B$6:$V$6, 0)) - INDEX('Inputs - Allowed'!$B$8:$AY$158, MATCH($A142, 'Inputs - Allowed'!$A$8:$A$158, 0), MATCH(V$6, 'Inputs - Allowed'!$B$6:$AY$6, 0)),0),$K142 = "y",_xlfn.IFNA(INDEX('Inputs - Actual'!$B$8:$V$200, MATCH($A142, 'Inputs - Actual'!$A$8:$A$200, 0), MATCH(V$6, 'Inputs - Actual'!$B$6:$V$6, 0)) -INDEX('Inputs - Allowed'!$B$8:$AY$158, MATCH($A142, 'Inputs - Allowed'!$A$8:$A$158, 0), MATCH(U$6, 'Inputs - Allowed'!$B$6:$AY$6, 0)),0)))</f>
        <v>0</v>
      </c>
      <c r="W142" s="116" cm="1">
        <f t="array" ref="W142">IF($K142=0,0,_xlfn.IFS($K142 = "n",_xlfn.IFNA(INDEX('Inputs - Actual'!$B$8:$V$200, MATCH($A142, 'Inputs - Actual'!$A$8:$A$200, 0), MATCH(W$6, 'Inputs - Actual'!$B$6:$V$6, 0)) - INDEX('Inputs - Allowed'!$B$8:$AY$158, MATCH($A142, 'Inputs - Allowed'!$A$8:$A$158, 0), MATCH(W$6, 'Inputs - Allowed'!$B$6:$AY$6, 0)),0),$K142 = "y",_xlfn.IFNA(INDEX('Inputs - Actual'!$B$8:$V$200, MATCH($A142, 'Inputs - Actual'!$A$8:$A$200, 0), MATCH(W$6, 'Inputs - Actual'!$B$6:$V$6, 0)) -INDEX('Inputs - Allowed'!$B$8:$AY$158, MATCH($A142, 'Inputs - Allowed'!$A$8:$A$158, 0), MATCH(V$6, 'Inputs - Allowed'!$B$6:$AY$6, 0)),0)))</f>
        <v>0</v>
      </c>
      <c r="X142" s="116" cm="1">
        <f t="array" ref="X142">IF($K142=0,0,_xlfn.IFS($K142 = "n",_xlfn.IFNA(INDEX('Inputs - Actual'!$B$8:$V$200, MATCH($A142, 'Inputs - Actual'!$A$8:$A$200, 0), MATCH(X$6, 'Inputs - Actual'!$B$6:$V$6, 0)) - INDEX('Inputs - Allowed'!$B$8:$AY$158, MATCH($A142, 'Inputs - Allowed'!$A$8:$A$158, 0), MATCH(X$6, 'Inputs - Allowed'!$B$6:$AY$6, 0)),0),$K142 = "y",_xlfn.IFNA(INDEX('Inputs - Actual'!$B$8:$V$200, MATCH($A142, 'Inputs - Actual'!$A$8:$A$200, 0), MATCH(X$6, 'Inputs - Actual'!$B$6:$V$6, 0)) -INDEX('Inputs - Allowed'!$B$8:$AY$158, MATCH($A142, 'Inputs - Allowed'!$A$8:$A$158, 0), MATCH(W$6, 'Inputs - Allowed'!$B$6:$AY$6, 0)),0)))</f>
        <v>0</v>
      </c>
      <c r="Y142" s="76"/>
      <c r="Z142" s="76"/>
      <c r="AA142" s="116">
        <f t="shared" si="39"/>
        <v>0</v>
      </c>
      <c r="AB142" s="116">
        <f t="shared" si="40"/>
        <v>0</v>
      </c>
      <c r="AC142" s="116">
        <f t="shared" si="41"/>
        <v>0</v>
      </c>
      <c r="AD142" s="116">
        <f t="shared" si="42"/>
        <v>0</v>
      </c>
      <c r="AE142" s="116">
        <f t="shared" si="43"/>
        <v>0</v>
      </c>
      <c r="AF142" s="116">
        <f t="shared" si="44"/>
        <v>0</v>
      </c>
      <c r="AG142" s="116">
        <f t="shared" si="45"/>
        <v>0</v>
      </c>
      <c r="AH142" s="116">
        <f t="shared" si="46"/>
        <v>0</v>
      </c>
      <c r="AI142" s="116">
        <f t="shared" si="47"/>
        <v>0</v>
      </c>
      <c r="AJ142" s="116">
        <f t="shared" si="48"/>
        <v>0</v>
      </c>
      <c r="AK142" s="116">
        <f t="shared" si="38"/>
        <v>0</v>
      </c>
    </row>
    <row r="143" spans="1:37">
      <c r="A143" s="6"/>
      <c r="B143" s="36"/>
      <c r="C143" s="36"/>
      <c r="D143" s="36"/>
      <c r="E143" s="36">
        <f>_xlfn.IFNA(INDEX('Inputs - Allowed'!$B$8:$AY$158,MATCH($A143,'Inputs - Allowed'!$A$8:$A$158,0),MATCH('TI - Underperformance'!E$6,'Inputs - Allowed'!$B$6:$AY$6,0)),0)</f>
        <v>0</v>
      </c>
      <c r="F143" s="36">
        <f>_xlfn.IFNA(INDEX('Inputs - Allowed'!$B$8:$AY$158,MATCH($A143,'Inputs - Allowed'!$A$8:$A$158,0),MATCH('TI - Underperformance'!F$6,'Inputs - Allowed'!$B$6:$AY$6,0)),0)</f>
        <v>0</v>
      </c>
      <c r="G143" s="36">
        <f>_xlfn.IFNA(INDEX('Inputs - Allowed'!$B$8:$AY$158,MATCH($A143,'Inputs - Allowed'!$A$8:$A$158,0),MATCH('TI - Underperformance'!G$6,'Inputs - Allowed'!$B$6:$AY$6,0)),0)</f>
        <v>0</v>
      </c>
      <c r="H143" s="36">
        <f>_xlfn.IFNA(INDEX('Inputs - Allowed'!$B$8:$AY$158,MATCH($A143,'Inputs - Allowed'!$A$8:$A$158,0),MATCH('TI - Underperformance'!H$6,'Inputs - Allowed'!$B$6:$AY$6,0)),0)</f>
        <v>0</v>
      </c>
      <c r="I143" s="36">
        <f>_xlfn.IFNA(INDEX('Inputs - Allowed'!$B$8:$AY$158,MATCH($A143,'Inputs - Allowed'!$A$8:$A$158,0),MATCH('TI - Underperformance'!I$6,'Inputs - Allowed'!$B$6:$AY$6,0)),0)</f>
        <v>0</v>
      </c>
      <c r="J143" s="36">
        <f>_xlfn.IFNA(INDEX('Inputs - Allowed'!$B$8:$AY$158,MATCH($A143,'Inputs - Allowed'!$A$8:$A$158,0),MATCH('TI - Underperformance'!J$6,'Inputs - Allowed'!$B$6:$AY$6,0)),0)</f>
        <v>0</v>
      </c>
      <c r="K143" s="36">
        <f>_xlfn.IFNA(INDEX('Inputs - Allowed'!$B$8:$AY$158,MATCH($A143,'Inputs - Allowed'!$A$8:$A$158,0),MATCH('TI - Underperformance'!K$6,'Inputs - Allowed'!$B$6:$AY$6,0)),0)</f>
        <v>0</v>
      </c>
      <c r="L143" s="36">
        <f>_xlfn.IFNA(INDEX('Inputs - Allowed'!$B$8:$AY$158,MATCH($A143,'Inputs - Allowed'!$A$8:$A$158,0),MATCH('TI - Underperformance'!L$6,'Inputs - Allowed'!$B$6:$AY$6,0)),0)</f>
        <v>0</v>
      </c>
      <c r="M143" s="76"/>
      <c r="N143" s="76"/>
      <c r="O143" s="116" cm="1">
        <f t="array" ref="O143">IF($K143=0,0,_xlfn.IFS($K143 = "n",_xlfn.IFNA(INDEX('Inputs - Actual'!$B$8:$V$200, MATCH($A143, 'Inputs - Actual'!$A$8:$A$200, 0), MATCH(O$6, 'Inputs - Actual'!$B$6:$V$6, 0)) - INDEX('Inputs - Allowed'!$B$8:$AY$158, MATCH($A143, 'Inputs - Allowed'!$A$8:$A$158, 0), MATCH(O$6, 'Inputs - Allowed'!$B$6:$AY$6, 0)),0),$K143 = "y",_xlfn.IFNA(INDEX('Inputs - Actual'!$B$8:$V$200, MATCH($A143, 'Inputs - Actual'!$A$8:$A$200, 0), MATCH(O$6, 'Inputs - Actual'!$B$6:$V$6, 0)) -INDEX('Inputs - Allowed'!$B$8:$AY$158, MATCH($A143, 'Inputs - Allowed'!$A$8:$A$158, 0), MATCH(N$6, 'Inputs - Allowed'!$B$6:$AY$6, 0)),0)))</f>
        <v>0</v>
      </c>
      <c r="P143" s="116" cm="1">
        <f t="array" ref="P143">IF($K143=0,0,_xlfn.IFS($K143 = "n",_xlfn.IFNA(INDEX('Inputs - Actual'!$B$8:$V$200, MATCH($A143, 'Inputs - Actual'!$A$8:$A$200, 0), MATCH(P$6, 'Inputs - Actual'!$B$6:$V$6, 0)) - INDEX('Inputs - Allowed'!$B$8:$AY$158, MATCH($A143, 'Inputs - Allowed'!$A$8:$A$158, 0), MATCH(P$6, 'Inputs - Allowed'!$B$6:$AY$6, 0)),0),$K143 = "y",_xlfn.IFNA(INDEX('Inputs - Actual'!$B$8:$V$200, MATCH($A143, 'Inputs - Actual'!$A$8:$A$200, 0), MATCH(P$6, 'Inputs - Actual'!$B$6:$V$6, 0)) -INDEX('Inputs - Allowed'!$B$8:$AY$158, MATCH($A143, 'Inputs - Allowed'!$A$8:$A$158, 0), MATCH(O$6, 'Inputs - Allowed'!$B$6:$AY$6, 0)),0)))</f>
        <v>0</v>
      </c>
      <c r="Q143" s="116" cm="1">
        <f t="array" ref="Q143">IF($K143=0,0,_xlfn.IFS($K143 = "n",_xlfn.IFNA(INDEX('Inputs - Actual'!$B$8:$V$200, MATCH($A143, 'Inputs - Actual'!$A$8:$A$200, 0), MATCH(Q$6, 'Inputs - Actual'!$B$6:$V$6, 0)) - INDEX('Inputs - Allowed'!$B$8:$AY$158, MATCH($A143, 'Inputs - Allowed'!$A$8:$A$158, 0), MATCH(Q$6, 'Inputs - Allowed'!$B$6:$AY$6, 0)),0),$K143 = "y",_xlfn.IFNA(INDEX('Inputs - Actual'!$B$8:$V$200, MATCH($A143, 'Inputs - Actual'!$A$8:$A$200, 0), MATCH(Q$6, 'Inputs - Actual'!$B$6:$V$6, 0)) -INDEX('Inputs - Allowed'!$B$8:$AY$158, MATCH($A143, 'Inputs - Allowed'!$A$8:$A$158, 0), MATCH(P$6, 'Inputs - Allowed'!$B$6:$AY$6, 0)),0)))</f>
        <v>0</v>
      </c>
      <c r="R143" s="116" cm="1">
        <f t="array" ref="R143">IF($K143=0,0,_xlfn.IFS($K143 = "n",_xlfn.IFNA(INDEX('Inputs - Actual'!$B$8:$V$200, MATCH($A143, 'Inputs - Actual'!$A$8:$A$200, 0), MATCH(R$6, 'Inputs - Actual'!$B$6:$V$6, 0)) - INDEX('Inputs - Allowed'!$B$8:$AY$158, MATCH($A143, 'Inputs - Allowed'!$A$8:$A$158, 0), MATCH(R$6, 'Inputs - Allowed'!$B$6:$AY$6, 0)),0),$K143 = "y",_xlfn.IFNA(INDEX('Inputs - Actual'!$B$8:$V$200, MATCH($A143, 'Inputs - Actual'!$A$8:$A$200, 0), MATCH(R$6, 'Inputs - Actual'!$B$6:$V$6, 0)) -INDEX('Inputs - Allowed'!$B$8:$AY$158, MATCH($A143, 'Inputs - Allowed'!$A$8:$A$158, 0), MATCH(Q$6, 'Inputs - Allowed'!$B$6:$AY$6, 0)),0)))</f>
        <v>0</v>
      </c>
      <c r="S143" s="116" cm="1">
        <f t="array" ref="S143">IF($K143=0,0,_xlfn.IFS($K143 = "n",_xlfn.IFNA(INDEX('Inputs - Actual'!$B$8:$V$200, MATCH($A143, 'Inputs - Actual'!$A$8:$A$200, 0), MATCH(S$6, 'Inputs - Actual'!$B$6:$V$6, 0)) - INDEX('Inputs - Allowed'!$B$8:$AY$158, MATCH($A143, 'Inputs - Allowed'!$A$8:$A$158, 0), MATCH(S$6, 'Inputs - Allowed'!$B$6:$AY$6, 0)),0),$K143 = "y",_xlfn.IFNA(INDEX('Inputs - Actual'!$B$8:$V$200, MATCH($A143, 'Inputs - Actual'!$A$8:$A$200, 0), MATCH(S$6, 'Inputs - Actual'!$B$6:$V$6, 0)) -INDEX('Inputs - Allowed'!$B$8:$AY$158, MATCH($A143, 'Inputs - Allowed'!$A$8:$A$158, 0), MATCH(R$6, 'Inputs - Allowed'!$B$6:$AY$6, 0)),0)))</f>
        <v>0</v>
      </c>
      <c r="T143" s="116" cm="1">
        <f t="array" ref="T143">IF($K143=0,0,_xlfn.IFS($K143 = "n",_xlfn.IFNA(INDEX('Inputs - Actual'!$B$8:$V$200, MATCH($A143, 'Inputs - Actual'!$A$8:$A$200, 0), MATCH(T$6, 'Inputs - Actual'!$B$6:$V$6, 0)) - INDEX('Inputs - Allowed'!$B$8:$AY$158, MATCH($A143, 'Inputs - Allowed'!$A$8:$A$158, 0), MATCH(T$6, 'Inputs - Allowed'!$B$6:$AY$6, 0)),0),$K143 = "y",_xlfn.IFNA(INDEX('Inputs - Actual'!$B$8:$V$200, MATCH($A143, 'Inputs - Actual'!$A$8:$A$200, 0), MATCH(T$6, 'Inputs - Actual'!$B$6:$V$6, 0)) -INDEX('Inputs - Allowed'!$B$8:$AY$158, MATCH($A143, 'Inputs - Allowed'!$A$8:$A$158, 0), MATCH(S$6, 'Inputs - Allowed'!$B$6:$AY$6, 0)),0)))</f>
        <v>0</v>
      </c>
      <c r="U143" s="116" cm="1">
        <f t="array" ref="U143">IF($K143=0,0,_xlfn.IFS($K143 = "n",_xlfn.IFNA(INDEX('Inputs - Actual'!$B$8:$V$200, MATCH($A143, 'Inputs - Actual'!$A$8:$A$200, 0), MATCH(U$6, 'Inputs - Actual'!$B$6:$V$6, 0)) - INDEX('Inputs - Allowed'!$B$8:$AY$158, MATCH($A143, 'Inputs - Allowed'!$A$8:$A$158, 0), MATCH(U$6, 'Inputs - Allowed'!$B$6:$AY$6, 0)),0),$K143 = "y",_xlfn.IFNA(INDEX('Inputs - Actual'!$B$8:$V$200, MATCH($A143, 'Inputs - Actual'!$A$8:$A$200, 0), MATCH(U$6, 'Inputs - Actual'!$B$6:$V$6, 0)) -INDEX('Inputs - Allowed'!$B$8:$AY$158, MATCH($A143, 'Inputs - Allowed'!$A$8:$A$158, 0), MATCH(T$6, 'Inputs - Allowed'!$B$6:$AY$6, 0)),0)))</f>
        <v>0</v>
      </c>
      <c r="V143" s="116" cm="1">
        <f t="array" ref="V143">IF($K143=0,0,_xlfn.IFS($K143 = "n",_xlfn.IFNA(INDEX('Inputs - Actual'!$B$8:$V$200, MATCH($A143, 'Inputs - Actual'!$A$8:$A$200, 0), MATCH(V$6, 'Inputs - Actual'!$B$6:$V$6, 0)) - INDEX('Inputs - Allowed'!$B$8:$AY$158, MATCH($A143, 'Inputs - Allowed'!$A$8:$A$158, 0), MATCH(V$6, 'Inputs - Allowed'!$B$6:$AY$6, 0)),0),$K143 = "y",_xlfn.IFNA(INDEX('Inputs - Actual'!$B$8:$V$200, MATCH($A143, 'Inputs - Actual'!$A$8:$A$200, 0), MATCH(V$6, 'Inputs - Actual'!$B$6:$V$6, 0)) -INDEX('Inputs - Allowed'!$B$8:$AY$158, MATCH($A143, 'Inputs - Allowed'!$A$8:$A$158, 0), MATCH(U$6, 'Inputs - Allowed'!$B$6:$AY$6, 0)),0)))</f>
        <v>0</v>
      </c>
      <c r="W143" s="116" cm="1">
        <f t="array" ref="W143">IF($K143=0,0,_xlfn.IFS($K143 = "n",_xlfn.IFNA(INDEX('Inputs - Actual'!$B$8:$V$200, MATCH($A143, 'Inputs - Actual'!$A$8:$A$200, 0), MATCH(W$6, 'Inputs - Actual'!$B$6:$V$6, 0)) - INDEX('Inputs - Allowed'!$B$8:$AY$158, MATCH($A143, 'Inputs - Allowed'!$A$8:$A$158, 0), MATCH(W$6, 'Inputs - Allowed'!$B$6:$AY$6, 0)),0),$K143 = "y",_xlfn.IFNA(INDEX('Inputs - Actual'!$B$8:$V$200, MATCH($A143, 'Inputs - Actual'!$A$8:$A$200, 0), MATCH(W$6, 'Inputs - Actual'!$B$6:$V$6, 0)) -INDEX('Inputs - Allowed'!$B$8:$AY$158, MATCH($A143, 'Inputs - Allowed'!$A$8:$A$158, 0), MATCH(V$6, 'Inputs - Allowed'!$B$6:$AY$6, 0)),0)))</f>
        <v>0</v>
      </c>
      <c r="X143" s="116" cm="1">
        <f t="array" ref="X143">IF($K143=0,0,_xlfn.IFS($K143 = "n",_xlfn.IFNA(INDEX('Inputs - Actual'!$B$8:$V$200, MATCH($A143, 'Inputs - Actual'!$A$8:$A$200, 0), MATCH(X$6, 'Inputs - Actual'!$B$6:$V$6, 0)) - INDEX('Inputs - Allowed'!$B$8:$AY$158, MATCH($A143, 'Inputs - Allowed'!$A$8:$A$158, 0), MATCH(X$6, 'Inputs - Allowed'!$B$6:$AY$6, 0)),0),$K143 = "y",_xlfn.IFNA(INDEX('Inputs - Actual'!$B$8:$V$200, MATCH($A143, 'Inputs - Actual'!$A$8:$A$200, 0), MATCH(X$6, 'Inputs - Actual'!$B$6:$V$6, 0)) -INDEX('Inputs - Allowed'!$B$8:$AY$158, MATCH($A143, 'Inputs - Allowed'!$A$8:$A$158, 0), MATCH(W$6, 'Inputs - Allowed'!$B$6:$AY$6, 0)),0)))</f>
        <v>0</v>
      </c>
      <c r="Y143" s="76"/>
      <c r="Z143" s="76"/>
      <c r="AA143" s="116">
        <f t="shared" si="39"/>
        <v>0</v>
      </c>
      <c r="AB143" s="116">
        <f t="shared" si="40"/>
        <v>0</v>
      </c>
      <c r="AC143" s="116">
        <f t="shared" si="41"/>
        <v>0</v>
      </c>
      <c r="AD143" s="116">
        <f t="shared" si="42"/>
        <v>0</v>
      </c>
      <c r="AE143" s="116">
        <f t="shared" si="43"/>
        <v>0</v>
      </c>
      <c r="AF143" s="116">
        <f t="shared" si="44"/>
        <v>0</v>
      </c>
      <c r="AG143" s="116">
        <f t="shared" si="45"/>
        <v>0</v>
      </c>
      <c r="AH143" s="116">
        <f t="shared" si="46"/>
        <v>0</v>
      </c>
      <c r="AI143" s="116">
        <f t="shared" si="47"/>
        <v>0</v>
      </c>
      <c r="AJ143" s="116">
        <f t="shared" si="48"/>
        <v>0</v>
      </c>
      <c r="AK143" s="116">
        <f t="shared" si="38"/>
        <v>0</v>
      </c>
    </row>
    <row r="144" spans="1:37">
      <c r="A144" s="6"/>
      <c r="B144" s="36"/>
      <c r="C144" s="36"/>
      <c r="D144" s="36"/>
      <c r="E144" s="36">
        <f>_xlfn.IFNA(INDEX('Inputs - Allowed'!$B$8:$AY$158,MATCH($A144,'Inputs - Allowed'!$A$8:$A$158,0),MATCH('TI - Underperformance'!E$6,'Inputs - Allowed'!$B$6:$AY$6,0)),0)</f>
        <v>0</v>
      </c>
      <c r="F144" s="36">
        <f>_xlfn.IFNA(INDEX('Inputs - Allowed'!$B$8:$AY$158,MATCH($A144,'Inputs - Allowed'!$A$8:$A$158,0),MATCH('TI - Underperformance'!F$6,'Inputs - Allowed'!$B$6:$AY$6,0)),0)</f>
        <v>0</v>
      </c>
      <c r="G144" s="36">
        <f>_xlfn.IFNA(INDEX('Inputs - Allowed'!$B$8:$AY$158,MATCH($A144,'Inputs - Allowed'!$A$8:$A$158,0),MATCH('TI - Underperformance'!G$6,'Inputs - Allowed'!$B$6:$AY$6,0)),0)</f>
        <v>0</v>
      </c>
      <c r="H144" s="36">
        <f>_xlfn.IFNA(INDEX('Inputs - Allowed'!$B$8:$AY$158,MATCH($A144,'Inputs - Allowed'!$A$8:$A$158,0),MATCH('TI - Underperformance'!H$6,'Inputs - Allowed'!$B$6:$AY$6,0)),0)</f>
        <v>0</v>
      </c>
      <c r="I144" s="36">
        <f>_xlfn.IFNA(INDEX('Inputs - Allowed'!$B$8:$AY$158,MATCH($A144,'Inputs - Allowed'!$A$8:$A$158,0),MATCH('TI - Underperformance'!I$6,'Inputs - Allowed'!$B$6:$AY$6,0)),0)</f>
        <v>0</v>
      </c>
      <c r="J144" s="36">
        <f>_xlfn.IFNA(INDEX('Inputs - Allowed'!$B$8:$AY$158,MATCH($A144,'Inputs - Allowed'!$A$8:$A$158,0),MATCH('TI - Underperformance'!J$6,'Inputs - Allowed'!$B$6:$AY$6,0)),0)</f>
        <v>0</v>
      </c>
      <c r="K144" s="36">
        <f>_xlfn.IFNA(INDEX('Inputs - Allowed'!$B$8:$AY$158,MATCH($A144,'Inputs - Allowed'!$A$8:$A$158,0),MATCH('TI - Underperformance'!K$6,'Inputs - Allowed'!$B$6:$AY$6,0)),0)</f>
        <v>0</v>
      </c>
      <c r="L144" s="36">
        <f>_xlfn.IFNA(INDEX('Inputs - Allowed'!$B$8:$AY$158,MATCH($A144,'Inputs - Allowed'!$A$8:$A$158,0),MATCH('TI - Underperformance'!L$6,'Inputs - Allowed'!$B$6:$AY$6,0)),0)</f>
        <v>0</v>
      </c>
      <c r="M144" s="76"/>
      <c r="N144" s="76"/>
      <c r="O144" s="116" cm="1">
        <f t="array" ref="O144">IF($K144=0,0,_xlfn.IFS($K144 = "n",_xlfn.IFNA(INDEX('Inputs - Actual'!$B$8:$V$200, MATCH($A144, 'Inputs - Actual'!$A$8:$A$200, 0), MATCH(O$6, 'Inputs - Actual'!$B$6:$V$6, 0)) - INDEX('Inputs - Allowed'!$B$8:$AY$158, MATCH($A144, 'Inputs - Allowed'!$A$8:$A$158, 0), MATCH(O$6, 'Inputs - Allowed'!$B$6:$AY$6, 0)),0),$K144 = "y",_xlfn.IFNA(INDEX('Inputs - Actual'!$B$8:$V$200, MATCH($A144, 'Inputs - Actual'!$A$8:$A$200, 0), MATCH(O$6, 'Inputs - Actual'!$B$6:$V$6, 0)) -INDEX('Inputs - Allowed'!$B$8:$AY$158, MATCH($A144, 'Inputs - Allowed'!$A$8:$A$158, 0), MATCH(N$6, 'Inputs - Allowed'!$B$6:$AY$6, 0)),0)))</f>
        <v>0</v>
      </c>
      <c r="P144" s="116" cm="1">
        <f t="array" ref="P144">IF($K144=0,0,_xlfn.IFS($K144 = "n",_xlfn.IFNA(INDEX('Inputs - Actual'!$B$8:$V$200, MATCH($A144, 'Inputs - Actual'!$A$8:$A$200, 0), MATCH(P$6, 'Inputs - Actual'!$B$6:$V$6, 0)) - INDEX('Inputs - Allowed'!$B$8:$AY$158, MATCH($A144, 'Inputs - Allowed'!$A$8:$A$158, 0), MATCH(P$6, 'Inputs - Allowed'!$B$6:$AY$6, 0)),0),$K144 = "y",_xlfn.IFNA(INDEX('Inputs - Actual'!$B$8:$V$200, MATCH($A144, 'Inputs - Actual'!$A$8:$A$200, 0), MATCH(P$6, 'Inputs - Actual'!$B$6:$V$6, 0)) -INDEX('Inputs - Allowed'!$B$8:$AY$158, MATCH($A144, 'Inputs - Allowed'!$A$8:$A$158, 0), MATCH(O$6, 'Inputs - Allowed'!$B$6:$AY$6, 0)),0)))</f>
        <v>0</v>
      </c>
      <c r="Q144" s="116" cm="1">
        <f t="array" ref="Q144">IF($K144=0,0,_xlfn.IFS($K144 = "n",_xlfn.IFNA(INDEX('Inputs - Actual'!$B$8:$V$200, MATCH($A144, 'Inputs - Actual'!$A$8:$A$200, 0), MATCH(Q$6, 'Inputs - Actual'!$B$6:$V$6, 0)) - INDEX('Inputs - Allowed'!$B$8:$AY$158, MATCH($A144, 'Inputs - Allowed'!$A$8:$A$158, 0), MATCH(Q$6, 'Inputs - Allowed'!$B$6:$AY$6, 0)),0),$K144 = "y",_xlfn.IFNA(INDEX('Inputs - Actual'!$B$8:$V$200, MATCH($A144, 'Inputs - Actual'!$A$8:$A$200, 0), MATCH(Q$6, 'Inputs - Actual'!$B$6:$V$6, 0)) -INDEX('Inputs - Allowed'!$B$8:$AY$158, MATCH($A144, 'Inputs - Allowed'!$A$8:$A$158, 0), MATCH(P$6, 'Inputs - Allowed'!$B$6:$AY$6, 0)),0)))</f>
        <v>0</v>
      </c>
      <c r="R144" s="116" cm="1">
        <f t="array" ref="R144">IF($K144=0,0,_xlfn.IFS($K144 = "n",_xlfn.IFNA(INDEX('Inputs - Actual'!$B$8:$V$200, MATCH($A144, 'Inputs - Actual'!$A$8:$A$200, 0), MATCH(R$6, 'Inputs - Actual'!$B$6:$V$6, 0)) - INDEX('Inputs - Allowed'!$B$8:$AY$158, MATCH($A144, 'Inputs - Allowed'!$A$8:$A$158, 0), MATCH(R$6, 'Inputs - Allowed'!$B$6:$AY$6, 0)),0),$K144 = "y",_xlfn.IFNA(INDEX('Inputs - Actual'!$B$8:$V$200, MATCH($A144, 'Inputs - Actual'!$A$8:$A$200, 0), MATCH(R$6, 'Inputs - Actual'!$B$6:$V$6, 0)) -INDEX('Inputs - Allowed'!$B$8:$AY$158, MATCH($A144, 'Inputs - Allowed'!$A$8:$A$158, 0), MATCH(Q$6, 'Inputs - Allowed'!$B$6:$AY$6, 0)),0)))</f>
        <v>0</v>
      </c>
      <c r="S144" s="116" cm="1">
        <f t="array" ref="S144">IF($K144=0,0,_xlfn.IFS($K144 = "n",_xlfn.IFNA(INDEX('Inputs - Actual'!$B$8:$V$200, MATCH($A144, 'Inputs - Actual'!$A$8:$A$200, 0), MATCH(S$6, 'Inputs - Actual'!$B$6:$V$6, 0)) - INDEX('Inputs - Allowed'!$B$8:$AY$158, MATCH($A144, 'Inputs - Allowed'!$A$8:$A$158, 0), MATCH(S$6, 'Inputs - Allowed'!$B$6:$AY$6, 0)),0),$K144 = "y",_xlfn.IFNA(INDEX('Inputs - Actual'!$B$8:$V$200, MATCH($A144, 'Inputs - Actual'!$A$8:$A$200, 0), MATCH(S$6, 'Inputs - Actual'!$B$6:$V$6, 0)) -INDEX('Inputs - Allowed'!$B$8:$AY$158, MATCH($A144, 'Inputs - Allowed'!$A$8:$A$158, 0), MATCH(R$6, 'Inputs - Allowed'!$B$6:$AY$6, 0)),0)))</f>
        <v>0</v>
      </c>
      <c r="T144" s="116" cm="1">
        <f t="array" ref="T144">IF($K144=0,0,_xlfn.IFS($K144 = "n",_xlfn.IFNA(INDEX('Inputs - Actual'!$B$8:$V$200, MATCH($A144, 'Inputs - Actual'!$A$8:$A$200, 0), MATCH(T$6, 'Inputs - Actual'!$B$6:$V$6, 0)) - INDEX('Inputs - Allowed'!$B$8:$AY$158, MATCH($A144, 'Inputs - Allowed'!$A$8:$A$158, 0), MATCH(T$6, 'Inputs - Allowed'!$B$6:$AY$6, 0)),0),$K144 = "y",_xlfn.IFNA(INDEX('Inputs - Actual'!$B$8:$V$200, MATCH($A144, 'Inputs - Actual'!$A$8:$A$200, 0), MATCH(T$6, 'Inputs - Actual'!$B$6:$V$6, 0)) -INDEX('Inputs - Allowed'!$B$8:$AY$158, MATCH($A144, 'Inputs - Allowed'!$A$8:$A$158, 0), MATCH(S$6, 'Inputs - Allowed'!$B$6:$AY$6, 0)),0)))</f>
        <v>0</v>
      </c>
      <c r="U144" s="116" cm="1">
        <f t="array" ref="U144">IF($K144=0,0,_xlfn.IFS($K144 = "n",_xlfn.IFNA(INDEX('Inputs - Actual'!$B$8:$V$200, MATCH($A144, 'Inputs - Actual'!$A$8:$A$200, 0), MATCH(U$6, 'Inputs - Actual'!$B$6:$V$6, 0)) - INDEX('Inputs - Allowed'!$B$8:$AY$158, MATCH($A144, 'Inputs - Allowed'!$A$8:$A$158, 0), MATCH(U$6, 'Inputs - Allowed'!$B$6:$AY$6, 0)),0),$K144 = "y",_xlfn.IFNA(INDEX('Inputs - Actual'!$B$8:$V$200, MATCH($A144, 'Inputs - Actual'!$A$8:$A$200, 0), MATCH(U$6, 'Inputs - Actual'!$B$6:$V$6, 0)) -INDEX('Inputs - Allowed'!$B$8:$AY$158, MATCH($A144, 'Inputs - Allowed'!$A$8:$A$158, 0), MATCH(T$6, 'Inputs - Allowed'!$B$6:$AY$6, 0)),0)))</f>
        <v>0</v>
      </c>
      <c r="V144" s="116" cm="1">
        <f t="array" ref="V144">IF($K144=0,0,_xlfn.IFS($K144 = "n",_xlfn.IFNA(INDEX('Inputs - Actual'!$B$8:$V$200, MATCH($A144, 'Inputs - Actual'!$A$8:$A$200, 0), MATCH(V$6, 'Inputs - Actual'!$B$6:$V$6, 0)) - INDEX('Inputs - Allowed'!$B$8:$AY$158, MATCH($A144, 'Inputs - Allowed'!$A$8:$A$158, 0), MATCH(V$6, 'Inputs - Allowed'!$B$6:$AY$6, 0)),0),$K144 = "y",_xlfn.IFNA(INDEX('Inputs - Actual'!$B$8:$V$200, MATCH($A144, 'Inputs - Actual'!$A$8:$A$200, 0), MATCH(V$6, 'Inputs - Actual'!$B$6:$V$6, 0)) -INDEX('Inputs - Allowed'!$B$8:$AY$158, MATCH($A144, 'Inputs - Allowed'!$A$8:$A$158, 0), MATCH(U$6, 'Inputs - Allowed'!$B$6:$AY$6, 0)),0)))</f>
        <v>0</v>
      </c>
      <c r="W144" s="116" cm="1">
        <f t="array" ref="W144">IF($K144=0,0,_xlfn.IFS($K144 = "n",_xlfn.IFNA(INDEX('Inputs - Actual'!$B$8:$V$200, MATCH($A144, 'Inputs - Actual'!$A$8:$A$200, 0), MATCH(W$6, 'Inputs - Actual'!$B$6:$V$6, 0)) - INDEX('Inputs - Allowed'!$B$8:$AY$158, MATCH($A144, 'Inputs - Allowed'!$A$8:$A$158, 0), MATCH(W$6, 'Inputs - Allowed'!$B$6:$AY$6, 0)),0),$K144 = "y",_xlfn.IFNA(INDEX('Inputs - Actual'!$B$8:$V$200, MATCH($A144, 'Inputs - Actual'!$A$8:$A$200, 0), MATCH(W$6, 'Inputs - Actual'!$B$6:$V$6, 0)) -INDEX('Inputs - Allowed'!$B$8:$AY$158, MATCH($A144, 'Inputs - Allowed'!$A$8:$A$158, 0), MATCH(V$6, 'Inputs - Allowed'!$B$6:$AY$6, 0)),0)))</f>
        <v>0</v>
      </c>
      <c r="X144" s="116" cm="1">
        <f t="array" ref="X144">IF($K144=0,0,_xlfn.IFS($K144 = "n",_xlfn.IFNA(INDEX('Inputs - Actual'!$B$8:$V$200, MATCH($A144, 'Inputs - Actual'!$A$8:$A$200, 0), MATCH(X$6, 'Inputs - Actual'!$B$6:$V$6, 0)) - INDEX('Inputs - Allowed'!$B$8:$AY$158, MATCH($A144, 'Inputs - Allowed'!$A$8:$A$158, 0), MATCH(X$6, 'Inputs - Allowed'!$B$6:$AY$6, 0)),0),$K144 = "y",_xlfn.IFNA(INDEX('Inputs - Actual'!$B$8:$V$200, MATCH($A144, 'Inputs - Actual'!$A$8:$A$200, 0), MATCH(X$6, 'Inputs - Actual'!$B$6:$V$6, 0)) -INDEX('Inputs - Allowed'!$B$8:$AY$158, MATCH($A144, 'Inputs - Allowed'!$A$8:$A$158, 0), MATCH(W$6, 'Inputs - Allowed'!$B$6:$AY$6, 0)),0)))</f>
        <v>0</v>
      </c>
      <c r="Y144" s="76"/>
      <c r="Z144" s="76"/>
      <c r="AA144" s="116">
        <f t="shared" si="39"/>
        <v>0</v>
      </c>
      <c r="AB144" s="116">
        <f t="shared" si="40"/>
        <v>0</v>
      </c>
      <c r="AC144" s="116">
        <f t="shared" si="41"/>
        <v>0</v>
      </c>
      <c r="AD144" s="116">
        <f t="shared" si="42"/>
        <v>0</v>
      </c>
      <c r="AE144" s="116">
        <f t="shared" si="43"/>
        <v>0</v>
      </c>
      <c r="AF144" s="116">
        <f t="shared" si="44"/>
        <v>0</v>
      </c>
      <c r="AG144" s="116">
        <f t="shared" si="45"/>
        <v>0</v>
      </c>
      <c r="AH144" s="116">
        <f t="shared" si="46"/>
        <v>0</v>
      </c>
      <c r="AI144" s="116">
        <f t="shared" si="47"/>
        <v>0</v>
      </c>
      <c r="AJ144" s="116">
        <f t="shared" si="48"/>
        <v>0</v>
      </c>
      <c r="AK144" s="116">
        <f t="shared" si="38"/>
        <v>0</v>
      </c>
    </row>
    <row r="145" spans="1:37">
      <c r="A145" s="6"/>
      <c r="B145" s="36"/>
      <c r="C145" s="36"/>
      <c r="D145" s="36"/>
      <c r="E145" s="36">
        <f>_xlfn.IFNA(INDEX('Inputs - Allowed'!$B$8:$AY$158,MATCH($A145,'Inputs - Allowed'!$A$8:$A$158,0),MATCH('TI - Underperformance'!E$6,'Inputs - Allowed'!$B$6:$AY$6,0)),0)</f>
        <v>0</v>
      </c>
      <c r="F145" s="36">
        <f>_xlfn.IFNA(INDEX('Inputs - Allowed'!$B$8:$AY$158,MATCH($A145,'Inputs - Allowed'!$A$8:$A$158,0),MATCH('TI - Underperformance'!F$6,'Inputs - Allowed'!$B$6:$AY$6,0)),0)</f>
        <v>0</v>
      </c>
      <c r="G145" s="36">
        <f>_xlfn.IFNA(INDEX('Inputs - Allowed'!$B$8:$AY$158,MATCH($A145,'Inputs - Allowed'!$A$8:$A$158,0),MATCH('TI - Underperformance'!G$6,'Inputs - Allowed'!$B$6:$AY$6,0)),0)</f>
        <v>0</v>
      </c>
      <c r="H145" s="36">
        <f>_xlfn.IFNA(INDEX('Inputs - Allowed'!$B$8:$AY$158,MATCH($A145,'Inputs - Allowed'!$A$8:$A$158,0),MATCH('TI - Underperformance'!H$6,'Inputs - Allowed'!$B$6:$AY$6,0)),0)</f>
        <v>0</v>
      </c>
      <c r="I145" s="36">
        <f>_xlfn.IFNA(INDEX('Inputs - Allowed'!$B$8:$AY$158,MATCH($A145,'Inputs - Allowed'!$A$8:$A$158,0),MATCH('TI - Underperformance'!I$6,'Inputs - Allowed'!$B$6:$AY$6,0)),0)</f>
        <v>0</v>
      </c>
      <c r="J145" s="36">
        <f>_xlfn.IFNA(INDEX('Inputs - Allowed'!$B$8:$AY$158,MATCH($A145,'Inputs - Allowed'!$A$8:$A$158,0),MATCH('TI - Underperformance'!J$6,'Inputs - Allowed'!$B$6:$AY$6,0)),0)</f>
        <v>0</v>
      </c>
      <c r="K145" s="36">
        <f>_xlfn.IFNA(INDEX('Inputs - Allowed'!$B$8:$AY$158,MATCH($A145,'Inputs - Allowed'!$A$8:$A$158,0),MATCH('TI - Underperformance'!K$6,'Inputs - Allowed'!$B$6:$AY$6,0)),0)</f>
        <v>0</v>
      </c>
      <c r="L145" s="36">
        <f>_xlfn.IFNA(INDEX('Inputs - Allowed'!$B$8:$AY$158,MATCH($A145,'Inputs - Allowed'!$A$8:$A$158,0),MATCH('TI - Underperformance'!L$6,'Inputs - Allowed'!$B$6:$AY$6,0)),0)</f>
        <v>0</v>
      </c>
      <c r="M145" s="76"/>
      <c r="N145" s="76"/>
      <c r="O145" s="116" cm="1">
        <f t="array" ref="O145">IF($K145=0,0,_xlfn.IFS($K145 = "n",_xlfn.IFNA(INDEX('Inputs - Actual'!$B$8:$V$200, MATCH($A145, 'Inputs - Actual'!$A$8:$A$200, 0), MATCH(O$6, 'Inputs - Actual'!$B$6:$V$6, 0)) - INDEX('Inputs - Allowed'!$B$8:$AY$158, MATCH($A145, 'Inputs - Allowed'!$A$8:$A$158, 0), MATCH(O$6, 'Inputs - Allowed'!$B$6:$AY$6, 0)),0),$K145 = "y",_xlfn.IFNA(INDEX('Inputs - Actual'!$B$8:$V$200, MATCH($A145, 'Inputs - Actual'!$A$8:$A$200, 0), MATCH(O$6, 'Inputs - Actual'!$B$6:$V$6, 0)) -INDEX('Inputs - Allowed'!$B$8:$AY$158, MATCH($A145, 'Inputs - Allowed'!$A$8:$A$158, 0), MATCH(N$6, 'Inputs - Allowed'!$B$6:$AY$6, 0)),0)))</f>
        <v>0</v>
      </c>
      <c r="P145" s="116" cm="1">
        <f t="array" ref="P145">IF($K145=0,0,_xlfn.IFS($K145 = "n",_xlfn.IFNA(INDEX('Inputs - Actual'!$B$8:$V$200, MATCH($A145, 'Inputs - Actual'!$A$8:$A$200, 0), MATCH(P$6, 'Inputs - Actual'!$B$6:$V$6, 0)) - INDEX('Inputs - Allowed'!$B$8:$AY$158, MATCH($A145, 'Inputs - Allowed'!$A$8:$A$158, 0), MATCH(P$6, 'Inputs - Allowed'!$B$6:$AY$6, 0)),0),$K145 = "y",_xlfn.IFNA(INDEX('Inputs - Actual'!$B$8:$V$200, MATCH($A145, 'Inputs - Actual'!$A$8:$A$200, 0), MATCH(P$6, 'Inputs - Actual'!$B$6:$V$6, 0)) -INDEX('Inputs - Allowed'!$B$8:$AY$158, MATCH($A145, 'Inputs - Allowed'!$A$8:$A$158, 0), MATCH(O$6, 'Inputs - Allowed'!$B$6:$AY$6, 0)),0)))</f>
        <v>0</v>
      </c>
      <c r="Q145" s="116" cm="1">
        <f t="array" ref="Q145">IF($K145=0,0,_xlfn.IFS($K145 = "n",_xlfn.IFNA(INDEX('Inputs - Actual'!$B$8:$V$200, MATCH($A145, 'Inputs - Actual'!$A$8:$A$200, 0), MATCH(Q$6, 'Inputs - Actual'!$B$6:$V$6, 0)) - INDEX('Inputs - Allowed'!$B$8:$AY$158, MATCH($A145, 'Inputs - Allowed'!$A$8:$A$158, 0), MATCH(Q$6, 'Inputs - Allowed'!$B$6:$AY$6, 0)),0),$K145 = "y",_xlfn.IFNA(INDEX('Inputs - Actual'!$B$8:$V$200, MATCH($A145, 'Inputs - Actual'!$A$8:$A$200, 0), MATCH(Q$6, 'Inputs - Actual'!$B$6:$V$6, 0)) -INDEX('Inputs - Allowed'!$B$8:$AY$158, MATCH($A145, 'Inputs - Allowed'!$A$8:$A$158, 0), MATCH(P$6, 'Inputs - Allowed'!$B$6:$AY$6, 0)),0)))</f>
        <v>0</v>
      </c>
      <c r="R145" s="116" cm="1">
        <f t="array" ref="R145">IF($K145=0,0,_xlfn.IFS($K145 = "n",_xlfn.IFNA(INDEX('Inputs - Actual'!$B$8:$V$200, MATCH($A145, 'Inputs - Actual'!$A$8:$A$200, 0), MATCH(R$6, 'Inputs - Actual'!$B$6:$V$6, 0)) - INDEX('Inputs - Allowed'!$B$8:$AY$158, MATCH($A145, 'Inputs - Allowed'!$A$8:$A$158, 0), MATCH(R$6, 'Inputs - Allowed'!$B$6:$AY$6, 0)),0),$K145 = "y",_xlfn.IFNA(INDEX('Inputs - Actual'!$B$8:$V$200, MATCH($A145, 'Inputs - Actual'!$A$8:$A$200, 0), MATCH(R$6, 'Inputs - Actual'!$B$6:$V$6, 0)) -INDEX('Inputs - Allowed'!$B$8:$AY$158, MATCH($A145, 'Inputs - Allowed'!$A$8:$A$158, 0), MATCH(Q$6, 'Inputs - Allowed'!$B$6:$AY$6, 0)),0)))</f>
        <v>0</v>
      </c>
      <c r="S145" s="116" cm="1">
        <f t="array" ref="S145">IF($K145=0,0,_xlfn.IFS($K145 = "n",_xlfn.IFNA(INDEX('Inputs - Actual'!$B$8:$V$200, MATCH($A145, 'Inputs - Actual'!$A$8:$A$200, 0), MATCH(S$6, 'Inputs - Actual'!$B$6:$V$6, 0)) - INDEX('Inputs - Allowed'!$B$8:$AY$158, MATCH($A145, 'Inputs - Allowed'!$A$8:$A$158, 0), MATCH(S$6, 'Inputs - Allowed'!$B$6:$AY$6, 0)),0),$K145 = "y",_xlfn.IFNA(INDEX('Inputs - Actual'!$B$8:$V$200, MATCH($A145, 'Inputs - Actual'!$A$8:$A$200, 0), MATCH(S$6, 'Inputs - Actual'!$B$6:$V$6, 0)) -INDEX('Inputs - Allowed'!$B$8:$AY$158, MATCH($A145, 'Inputs - Allowed'!$A$8:$A$158, 0), MATCH(R$6, 'Inputs - Allowed'!$B$6:$AY$6, 0)),0)))</f>
        <v>0</v>
      </c>
      <c r="T145" s="116" cm="1">
        <f t="array" ref="T145">IF($K145=0,0,_xlfn.IFS($K145 = "n",_xlfn.IFNA(INDEX('Inputs - Actual'!$B$8:$V$200, MATCH($A145, 'Inputs - Actual'!$A$8:$A$200, 0), MATCH(T$6, 'Inputs - Actual'!$B$6:$V$6, 0)) - INDEX('Inputs - Allowed'!$B$8:$AY$158, MATCH($A145, 'Inputs - Allowed'!$A$8:$A$158, 0), MATCH(T$6, 'Inputs - Allowed'!$B$6:$AY$6, 0)),0),$K145 = "y",_xlfn.IFNA(INDEX('Inputs - Actual'!$B$8:$V$200, MATCH($A145, 'Inputs - Actual'!$A$8:$A$200, 0), MATCH(T$6, 'Inputs - Actual'!$B$6:$V$6, 0)) -INDEX('Inputs - Allowed'!$B$8:$AY$158, MATCH($A145, 'Inputs - Allowed'!$A$8:$A$158, 0), MATCH(S$6, 'Inputs - Allowed'!$B$6:$AY$6, 0)),0)))</f>
        <v>0</v>
      </c>
      <c r="U145" s="116" cm="1">
        <f t="array" ref="U145">IF($K145=0,0,_xlfn.IFS($K145 = "n",_xlfn.IFNA(INDEX('Inputs - Actual'!$B$8:$V$200, MATCH($A145, 'Inputs - Actual'!$A$8:$A$200, 0), MATCH(U$6, 'Inputs - Actual'!$B$6:$V$6, 0)) - INDEX('Inputs - Allowed'!$B$8:$AY$158, MATCH($A145, 'Inputs - Allowed'!$A$8:$A$158, 0), MATCH(U$6, 'Inputs - Allowed'!$B$6:$AY$6, 0)),0),$K145 = "y",_xlfn.IFNA(INDEX('Inputs - Actual'!$B$8:$V$200, MATCH($A145, 'Inputs - Actual'!$A$8:$A$200, 0), MATCH(U$6, 'Inputs - Actual'!$B$6:$V$6, 0)) -INDEX('Inputs - Allowed'!$B$8:$AY$158, MATCH($A145, 'Inputs - Allowed'!$A$8:$A$158, 0), MATCH(T$6, 'Inputs - Allowed'!$B$6:$AY$6, 0)),0)))</f>
        <v>0</v>
      </c>
      <c r="V145" s="116" cm="1">
        <f t="array" ref="V145">IF($K145=0,0,_xlfn.IFS($K145 = "n",_xlfn.IFNA(INDEX('Inputs - Actual'!$B$8:$V$200, MATCH($A145, 'Inputs - Actual'!$A$8:$A$200, 0), MATCH(V$6, 'Inputs - Actual'!$B$6:$V$6, 0)) - INDEX('Inputs - Allowed'!$B$8:$AY$158, MATCH($A145, 'Inputs - Allowed'!$A$8:$A$158, 0), MATCH(V$6, 'Inputs - Allowed'!$B$6:$AY$6, 0)),0),$K145 = "y",_xlfn.IFNA(INDEX('Inputs - Actual'!$B$8:$V$200, MATCH($A145, 'Inputs - Actual'!$A$8:$A$200, 0), MATCH(V$6, 'Inputs - Actual'!$B$6:$V$6, 0)) -INDEX('Inputs - Allowed'!$B$8:$AY$158, MATCH($A145, 'Inputs - Allowed'!$A$8:$A$158, 0), MATCH(U$6, 'Inputs - Allowed'!$B$6:$AY$6, 0)),0)))</f>
        <v>0</v>
      </c>
      <c r="W145" s="116" cm="1">
        <f t="array" ref="W145">IF($K145=0,0,_xlfn.IFS($K145 = "n",_xlfn.IFNA(INDEX('Inputs - Actual'!$B$8:$V$200, MATCH($A145, 'Inputs - Actual'!$A$8:$A$200, 0), MATCH(W$6, 'Inputs - Actual'!$B$6:$V$6, 0)) - INDEX('Inputs - Allowed'!$B$8:$AY$158, MATCH($A145, 'Inputs - Allowed'!$A$8:$A$158, 0), MATCH(W$6, 'Inputs - Allowed'!$B$6:$AY$6, 0)),0),$K145 = "y",_xlfn.IFNA(INDEX('Inputs - Actual'!$B$8:$V$200, MATCH($A145, 'Inputs - Actual'!$A$8:$A$200, 0), MATCH(W$6, 'Inputs - Actual'!$B$6:$V$6, 0)) -INDEX('Inputs - Allowed'!$B$8:$AY$158, MATCH($A145, 'Inputs - Allowed'!$A$8:$A$158, 0), MATCH(V$6, 'Inputs - Allowed'!$B$6:$AY$6, 0)),0)))</f>
        <v>0</v>
      </c>
      <c r="X145" s="116" cm="1">
        <f t="array" ref="X145">IF($K145=0,0,_xlfn.IFS($K145 = "n",_xlfn.IFNA(INDEX('Inputs - Actual'!$B$8:$V$200, MATCH($A145, 'Inputs - Actual'!$A$8:$A$200, 0), MATCH(X$6, 'Inputs - Actual'!$B$6:$V$6, 0)) - INDEX('Inputs - Allowed'!$B$8:$AY$158, MATCH($A145, 'Inputs - Allowed'!$A$8:$A$158, 0), MATCH(X$6, 'Inputs - Allowed'!$B$6:$AY$6, 0)),0),$K145 = "y",_xlfn.IFNA(INDEX('Inputs - Actual'!$B$8:$V$200, MATCH($A145, 'Inputs - Actual'!$A$8:$A$200, 0), MATCH(X$6, 'Inputs - Actual'!$B$6:$V$6, 0)) -INDEX('Inputs - Allowed'!$B$8:$AY$158, MATCH($A145, 'Inputs - Allowed'!$A$8:$A$158, 0), MATCH(W$6, 'Inputs - Allowed'!$B$6:$AY$6, 0)),0)))</f>
        <v>0</v>
      </c>
      <c r="Y145" s="76"/>
      <c r="Z145" s="76"/>
      <c r="AA145" s="116">
        <f t="shared" si="39"/>
        <v>0</v>
      </c>
      <c r="AB145" s="116">
        <f t="shared" si="40"/>
        <v>0</v>
      </c>
      <c r="AC145" s="116">
        <f t="shared" si="41"/>
        <v>0</v>
      </c>
      <c r="AD145" s="116">
        <f t="shared" si="42"/>
        <v>0</v>
      </c>
      <c r="AE145" s="116">
        <f t="shared" si="43"/>
        <v>0</v>
      </c>
      <c r="AF145" s="116">
        <f t="shared" si="44"/>
        <v>0</v>
      </c>
      <c r="AG145" s="116">
        <f t="shared" si="45"/>
        <v>0</v>
      </c>
      <c r="AH145" s="116">
        <f t="shared" si="46"/>
        <v>0</v>
      </c>
      <c r="AI145" s="116">
        <f t="shared" si="47"/>
        <v>0</v>
      </c>
      <c r="AJ145" s="116">
        <f t="shared" si="48"/>
        <v>0</v>
      </c>
      <c r="AK145" s="116">
        <f t="shared" si="38"/>
        <v>0</v>
      </c>
    </row>
    <row r="146" spans="1:37">
      <c r="A146" s="6"/>
      <c r="B146" s="36"/>
      <c r="C146" s="36"/>
      <c r="D146" s="36"/>
      <c r="E146" s="36">
        <f>_xlfn.IFNA(INDEX('Inputs - Allowed'!$B$8:$AY$158,MATCH($A146,'Inputs - Allowed'!$A$8:$A$158,0),MATCH('TI - Underperformance'!E$6,'Inputs - Allowed'!$B$6:$AY$6,0)),0)</f>
        <v>0</v>
      </c>
      <c r="F146" s="36">
        <f>_xlfn.IFNA(INDEX('Inputs - Allowed'!$B$8:$AY$158,MATCH($A146,'Inputs - Allowed'!$A$8:$A$158,0),MATCH('TI - Underperformance'!F$6,'Inputs - Allowed'!$B$6:$AY$6,0)),0)</f>
        <v>0</v>
      </c>
      <c r="G146" s="36">
        <f>_xlfn.IFNA(INDEX('Inputs - Allowed'!$B$8:$AY$158,MATCH($A146,'Inputs - Allowed'!$A$8:$A$158,0),MATCH('TI - Underperformance'!G$6,'Inputs - Allowed'!$B$6:$AY$6,0)),0)</f>
        <v>0</v>
      </c>
      <c r="H146" s="36">
        <f>_xlfn.IFNA(INDEX('Inputs - Allowed'!$B$8:$AY$158,MATCH($A146,'Inputs - Allowed'!$A$8:$A$158,0),MATCH('TI - Underperformance'!H$6,'Inputs - Allowed'!$B$6:$AY$6,0)),0)</f>
        <v>0</v>
      </c>
      <c r="I146" s="36">
        <f>_xlfn.IFNA(INDEX('Inputs - Allowed'!$B$8:$AY$158,MATCH($A146,'Inputs - Allowed'!$A$8:$A$158,0),MATCH('TI - Underperformance'!I$6,'Inputs - Allowed'!$B$6:$AY$6,0)),0)</f>
        <v>0</v>
      </c>
      <c r="J146" s="36">
        <f>_xlfn.IFNA(INDEX('Inputs - Allowed'!$B$8:$AY$158,MATCH($A146,'Inputs - Allowed'!$A$8:$A$158,0),MATCH('TI - Underperformance'!J$6,'Inputs - Allowed'!$B$6:$AY$6,0)),0)</f>
        <v>0</v>
      </c>
      <c r="K146" s="36">
        <f>_xlfn.IFNA(INDEX('Inputs - Allowed'!$B$8:$AY$158,MATCH($A146,'Inputs - Allowed'!$A$8:$A$158,0),MATCH('TI - Underperformance'!K$6,'Inputs - Allowed'!$B$6:$AY$6,0)),0)</f>
        <v>0</v>
      </c>
      <c r="L146" s="36">
        <f>_xlfn.IFNA(INDEX('Inputs - Allowed'!$B$8:$AY$158,MATCH($A146,'Inputs - Allowed'!$A$8:$A$158,0),MATCH('TI - Underperformance'!L$6,'Inputs - Allowed'!$B$6:$AY$6,0)),0)</f>
        <v>0</v>
      </c>
      <c r="M146" s="76"/>
      <c r="N146" s="76"/>
      <c r="O146" s="116" cm="1">
        <f t="array" ref="O146">IF($K146=0,0,_xlfn.IFS($K146 = "n",_xlfn.IFNA(INDEX('Inputs - Actual'!$B$8:$V$200, MATCH($A146, 'Inputs - Actual'!$A$8:$A$200, 0), MATCH(O$6, 'Inputs - Actual'!$B$6:$V$6, 0)) - INDEX('Inputs - Allowed'!$B$8:$AY$158, MATCH($A146, 'Inputs - Allowed'!$A$8:$A$158, 0), MATCH(O$6, 'Inputs - Allowed'!$B$6:$AY$6, 0)),0),$K146 = "y",_xlfn.IFNA(INDEX('Inputs - Actual'!$B$8:$V$200, MATCH($A146, 'Inputs - Actual'!$A$8:$A$200, 0), MATCH(O$6, 'Inputs - Actual'!$B$6:$V$6, 0)) -INDEX('Inputs - Allowed'!$B$8:$AY$158, MATCH($A146, 'Inputs - Allowed'!$A$8:$A$158, 0), MATCH(N$6, 'Inputs - Allowed'!$B$6:$AY$6, 0)),0)))</f>
        <v>0</v>
      </c>
      <c r="P146" s="116" cm="1">
        <f t="array" ref="P146">IF($K146=0,0,_xlfn.IFS($K146 = "n",_xlfn.IFNA(INDEX('Inputs - Actual'!$B$8:$V$200, MATCH($A146, 'Inputs - Actual'!$A$8:$A$200, 0), MATCH(P$6, 'Inputs - Actual'!$B$6:$V$6, 0)) - INDEX('Inputs - Allowed'!$B$8:$AY$158, MATCH($A146, 'Inputs - Allowed'!$A$8:$A$158, 0), MATCH(P$6, 'Inputs - Allowed'!$B$6:$AY$6, 0)),0),$K146 = "y",_xlfn.IFNA(INDEX('Inputs - Actual'!$B$8:$V$200, MATCH($A146, 'Inputs - Actual'!$A$8:$A$200, 0), MATCH(P$6, 'Inputs - Actual'!$B$6:$V$6, 0)) -INDEX('Inputs - Allowed'!$B$8:$AY$158, MATCH($A146, 'Inputs - Allowed'!$A$8:$A$158, 0), MATCH(O$6, 'Inputs - Allowed'!$B$6:$AY$6, 0)),0)))</f>
        <v>0</v>
      </c>
      <c r="Q146" s="116" cm="1">
        <f t="array" ref="Q146">IF($K146=0,0,_xlfn.IFS($K146 = "n",_xlfn.IFNA(INDEX('Inputs - Actual'!$B$8:$V$200, MATCH($A146, 'Inputs - Actual'!$A$8:$A$200, 0), MATCH(Q$6, 'Inputs - Actual'!$B$6:$V$6, 0)) - INDEX('Inputs - Allowed'!$B$8:$AY$158, MATCH($A146, 'Inputs - Allowed'!$A$8:$A$158, 0), MATCH(Q$6, 'Inputs - Allowed'!$B$6:$AY$6, 0)),0),$K146 = "y",_xlfn.IFNA(INDEX('Inputs - Actual'!$B$8:$V$200, MATCH($A146, 'Inputs - Actual'!$A$8:$A$200, 0), MATCH(Q$6, 'Inputs - Actual'!$B$6:$V$6, 0)) -INDEX('Inputs - Allowed'!$B$8:$AY$158, MATCH($A146, 'Inputs - Allowed'!$A$8:$A$158, 0), MATCH(P$6, 'Inputs - Allowed'!$B$6:$AY$6, 0)),0)))</f>
        <v>0</v>
      </c>
      <c r="R146" s="116" cm="1">
        <f t="array" ref="R146">IF($K146=0,0,_xlfn.IFS($K146 = "n",_xlfn.IFNA(INDEX('Inputs - Actual'!$B$8:$V$200, MATCH($A146, 'Inputs - Actual'!$A$8:$A$200, 0), MATCH(R$6, 'Inputs - Actual'!$B$6:$V$6, 0)) - INDEX('Inputs - Allowed'!$B$8:$AY$158, MATCH($A146, 'Inputs - Allowed'!$A$8:$A$158, 0), MATCH(R$6, 'Inputs - Allowed'!$B$6:$AY$6, 0)),0),$K146 = "y",_xlfn.IFNA(INDEX('Inputs - Actual'!$B$8:$V$200, MATCH($A146, 'Inputs - Actual'!$A$8:$A$200, 0), MATCH(R$6, 'Inputs - Actual'!$B$6:$V$6, 0)) -INDEX('Inputs - Allowed'!$B$8:$AY$158, MATCH($A146, 'Inputs - Allowed'!$A$8:$A$158, 0), MATCH(Q$6, 'Inputs - Allowed'!$B$6:$AY$6, 0)),0)))</f>
        <v>0</v>
      </c>
      <c r="S146" s="116" cm="1">
        <f t="array" ref="S146">IF($K146=0,0,_xlfn.IFS($K146 = "n",_xlfn.IFNA(INDEX('Inputs - Actual'!$B$8:$V$200, MATCH($A146, 'Inputs - Actual'!$A$8:$A$200, 0), MATCH(S$6, 'Inputs - Actual'!$B$6:$V$6, 0)) - INDEX('Inputs - Allowed'!$B$8:$AY$158, MATCH($A146, 'Inputs - Allowed'!$A$8:$A$158, 0), MATCH(S$6, 'Inputs - Allowed'!$B$6:$AY$6, 0)),0),$K146 = "y",_xlfn.IFNA(INDEX('Inputs - Actual'!$B$8:$V$200, MATCH($A146, 'Inputs - Actual'!$A$8:$A$200, 0), MATCH(S$6, 'Inputs - Actual'!$B$6:$V$6, 0)) -INDEX('Inputs - Allowed'!$B$8:$AY$158, MATCH($A146, 'Inputs - Allowed'!$A$8:$A$158, 0), MATCH(R$6, 'Inputs - Allowed'!$B$6:$AY$6, 0)),0)))</f>
        <v>0</v>
      </c>
      <c r="T146" s="116" cm="1">
        <f t="array" ref="T146">IF($K146=0,0,_xlfn.IFS($K146 = "n",_xlfn.IFNA(INDEX('Inputs - Actual'!$B$8:$V$200, MATCH($A146, 'Inputs - Actual'!$A$8:$A$200, 0), MATCH(T$6, 'Inputs - Actual'!$B$6:$V$6, 0)) - INDEX('Inputs - Allowed'!$B$8:$AY$158, MATCH($A146, 'Inputs - Allowed'!$A$8:$A$158, 0), MATCH(T$6, 'Inputs - Allowed'!$B$6:$AY$6, 0)),0),$K146 = "y",_xlfn.IFNA(INDEX('Inputs - Actual'!$B$8:$V$200, MATCH($A146, 'Inputs - Actual'!$A$8:$A$200, 0), MATCH(T$6, 'Inputs - Actual'!$B$6:$V$6, 0)) -INDEX('Inputs - Allowed'!$B$8:$AY$158, MATCH($A146, 'Inputs - Allowed'!$A$8:$A$158, 0), MATCH(S$6, 'Inputs - Allowed'!$B$6:$AY$6, 0)),0)))</f>
        <v>0</v>
      </c>
      <c r="U146" s="116" cm="1">
        <f t="array" ref="U146">IF($K146=0,0,_xlfn.IFS($K146 = "n",_xlfn.IFNA(INDEX('Inputs - Actual'!$B$8:$V$200, MATCH($A146, 'Inputs - Actual'!$A$8:$A$200, 0), MATCH(U$6, 'Inputs - Actual'!$B$6:$V$6, 0)) - INDEX('Inputs - Allowed'!$B$8:$AY$158, MATCH($A146, 'Inputs - Allowed'!$A$8:$A$158, 0), MATCH(U$6, 'Inputs - Allowed'!$B$6:$AY$6, 0)),0),$K146 = "y",_xlfn.IFNA(INDEX('Inputs - Actual'!$B$8:$V$200, MATCH($A146, 'Inputs - Actual'!$A$8:$A$200, 0), MATCH(U$6, 'Inputs - Actual'!$B$6:$V$6, 0)) -INDEX('Inputs - Allowed'!$B$8:$AY$158, MATCH($A146, 'Inputs - Allowed'!$A$8:$A$158, 0), MATCH(T$6, 'Inputs - Allowed'!$B$6:$AY$6, 0)),0)))</f>
        <v>0</v>
      </c>
      <c r="V146" s="116" cm="1">
        <f t="array" ref="V146">IF($K146=0,0,_xlfn.IFS($K146 = "n",_xlfn.IFNA(INDEX('Inputs - Actual'!$B$8:$V$200, MATCH($A146, 'Inputs - Actual'!$A$8:$A$200, 0), MATCH(V$6, 'Inputs - Actual'!$B$6:$V$6, 0)) - INDEX('Inputs - Allowed'!$B$8:$AY$158, MATCH($A146, 'Inputs - Allowed'!$A$8:$A$158, 0), MATCH(V$6, 'Inputs - Allowed'!$B$6:$AY$6, 0)),0),$K146 = "y",_xlfn.IFNA(INDEX('Inputs - Actual'!$B$8:$V$200, MATCH($A146, 'Inputs - Actual'!$A$8:$A$200, 0), MATCH(V$6, 'Inputs - Actual'!$B$6:$V$6, 0)) -INDEX('Inputs - Allowed'!$B$8:$AY$158, MATCH($A146, 'Inputs - Allowed'!$A$8:$A$158, 0), MATCH(U$6, 'Inputs - Allowed'!$B$6:$AY$6, 0)),0)))</f>
        <v>0</v>
      </c>
      <c r="W146" s="116" cm="1">
        <f t="array" ref="W146">IF($K146=0,0,_xlfn.IFS($K146 = "n",_xlfn.IFNA(INDEX('Inputs - Actual'!$B$8:$V$200, MATCH($A146, 'Inputs - Actual'!$A$8:$A$200, 0), MATCH(W$6, 'Inputs - Actual'!$B$6:$V$6, 0)) - INDEX('Inputs - Allowed'!$B$8:$AY$158, MATCH($A146, 'Inputs - Allowed'!$A$8:$A$158, 0), MATCH(W$6, 'Inputs - Allowed'!$B$6:$AY$6, 0)),0),$K146 = "y",_xlfn.IFNA(INDEX('Inputs - Actual'!$B$8:$V$200, MATCH($A146, 'Inputs - Actual'!$A$8:$A$200, 0), MATCH(W$6, 'Inputs - Actual'!$B$6:$V$6, 0)) -INDEX('Inputs - Allowed'!$B$8:$AY$158, MATCH($A146, 'Inputs - Allowed'!$A$8:$A$158, 0), MATCH(V$6, 'Inputs - Allowed'!$B$6:$AY$6, 0)),0)))</f>
        <v>0</v>
      </c>
      <c r="X146" s="116" cm="1">
        <f t="array" ref="X146">IF($K146=0,0,_xlfn.IFS($K146 = "n",_xlfn.IFNA(INDEX('Inputs - Actual'!$B$8:$V$200, MATCH($A146, 'Inputs - Actual'!$A$8:$A$200, 0), MATCH(X$6, 'Inputs - Actual'!$B$6:$V$6, 0)) - INDEX('Inputs - Allowed'!$B$8:$AY$158, MATCH($A146, 'Inputs - Allowed'!$A$8:$A$158, 0), MATCH(X$6, 'Inputs - Allowed'!$B$6:$AY$6, 0)),0),$K146 = "y",_xlfn.IFNA(INDEX('Inputs - Actual'!$B$8:$V$200, MATCH($A146, 'Inputs - Actual'!$A$8:$A$200, 0), MATCH(X$6, 'Inputs - Actual'!$B$6:$V$6, 0)) -INDEX('Inputs - Allowed'!$B$8:$AY$158, MATCH($A146, 'Inputs - Allowed'!$A$8:$A$158, 0), MATCH(W$6, 'Inputs - Allowed'!$B$6:$AY$6, 0)),0)))</f>
        <v>0</v>
      </c>
      <c r="Y146" s="76"/>
      <c r="Z146" s="76"/>
      <c r="AA146" s="116">
        <f t="shared" si="39"/>
        <v>0</v>
      </c>
      <c r="AB146" s="116">
        <f t="shared" si="40"/>
        <v>0</v>
      </c>
      <c r="AC146" s="116">
        <f t="shared" si="41"/>
        <v>0</v>
      </c>
      <c r="AD146" s="116">
        <f t="shared" si="42"/>
        <v>0</v>
      </c>
      <c r="AE146" s="116">
        <f t="shared" si="43"/>
        <v>0</v>
      </c>
      <c r="AF146" s="116">
        <f t="shared" si="44"/>
        <v>0</v>
      </c>
      <c r="AG146" s="116">
        <f t="shared" si="45"/>
        <v>0</v>
      </c>
      <c r="AH146" s="116">
        <f t="shared" si="46"/>
        <v>0</v>
      </c>
      <c r="AI146" s="116">
        <f t="shared" si="47"/>
        <v>0</v>
      </c>
      <c r="AJ146" s="116">
        <f t="shared" si="48"/>
        <v>0</v>
      </c>
      <c r="AK146" s="116">
        <f t="shared" si="38"/>
        <v>0</v>
      </c>
    </row>
    <row r="147" spans="1:37">
      <c r="A147" s="6"/>
      <c r="B147" s="36"/>
      <c r="C147" s="36"/>
      <c r="D147" s="36"/>
      <c r="E147" s="36">
        <f>_xlfn.IFNA(INDEX('Inputs - Allowed'!$B$8:$AY$158,MATCH($A147,'Inputs - Allowed'!$A$8:$A$158,0),MATCH('TI - Underperformance'!E$6,'Inputs - Allowed'!$B$6:$AY$6,0)),0)</f>
        <v>0</v>
      </c>
      <c r="F147" s="36">
        <f>_xlfn.IFNA(INDEX('Inputs - Allowed'!$B$8:$AY$158,MATCH($A147,'Inputs - Allowed'!$A$8:$A$158,0),MATCH('TI - Underperformance'!F$6,'Inputs - Allowed'!$B$6:$AY$6,0)),0)</f>
        <v>0</v>
      </c>
      <c r="G147" s="36">
        <f>_xlfn.IFNA(INDEX('Inputs - Allowed'!$B$8:$AY$158,MATCH($A147,'Inputs - Allowed'!$A$8:$A$158,0),MATCH('TI - Underperformance'!G$6,'Inputs - Allowed'!$B$6:$AY$6,0)),0)</f>
        <v>0</v>
      </c>
      <c r="H147" s="36">
        <f>_xlfn.IFNA(INDEX('Inputs - Allowed'!$B$8:$AY$158,MATCH($A147,'Inputs - Allowed'!$A$8:$A$158,0),MATCH('TI - Underperformance'!H$6,'Inputs - Allowed'!$B$6:$AY$6,0)),0)</f>
        <v>0</v>
      </c>
      <c r="I147" s="36">
        <f>_xlfn.IFNA(INDEX('Inputs - Allowed'!$B$8:$AY$158,MATCH($A147,'Inputs - Allowed'!$A$8:$A$158,0),MATCH('TI - Underperformance'!I$6,'Inputs - Allowed'!$B$6:$AY$6,0)),0)</f>
        <v>0</v>
      </c>
      <c r="J147" s="36">
        <f>_xlfn.IFNA(INDEX('Inputs - Allowed'!$B$8:$AY$158,MATCH($A147,'Inputs - Allowed'!$A$8:$A$158,0),MATCH('TI - Underperformance'!J$6,'Inputs - Allowed'!$B$6:$AY$6,0)),0)</f>
        <v>0</v>
      </c>
      <c r="K147" s="36">
        <f>_xlfn.IFNA(INDEX('Inputs - Allowed'!$B$8:$AY$158,MATCH($A147,'Inputs - Allowed'!$A$8:$A$158,0),MATCH('TI - Underperformance'!K$6,'Inputs - Allowed'!$B$6:$AY$6,0)),0)</f>
        <v>0</v>
      </c>
      <c r="L147" s="36">
        <f>_xlfn.IFNA(INDEX('Inputs - Allowed'!$B$8:$AY$158,MATCH($A147,'Inputs - Allowed'!$A$8:$A$158,0),MATCH('TI - Underperformance'!L$6,'Inputs - Allowed'!$B$6:$AY$6,0)),0)</f>
        <v>0</v>
      </c>
      <c r="M147" s="76"/>
      <c r="N147" s="76"/>
      <c r="O147" s="116" cm="1">
        <f t="array" ref="O147">IF($K147=0,0,_xlfn.IFS($K147 = "n",_xlfn.IFNA(INDEX('Inputs - Actual'!$B$8:$V$200, MATCH($A147, 'Inputs - Actual'!$A$8:$A$200, 0), MATCH(O$6, 'Inputs - Actual'!$B$6:$V$6, 0)) - INDEX('Inputs - Allowed'!$B$8:$AY$158, MATCH($A147, 'Inputs - Allowed'!$A$8:$A$158, 0), MATCH(O$6, 'Inputs - Allowed'!$B$6:$AY$6, 0)),0),$K147 = "y",_xlfn.IFNA(INDEX('Inputs - Actual'!$B$8:$V$200, MATCH($A147, 'Inputs - Actual'!$A$8:$A$200, 0), MATCH(O$6, 'Inputs - Actual'!$B$6:$V$6, 0)) -INDEX('Inputs - Allowed'!$B$8:$AY$158, MATCH($A147, 'Inputs - Allowed'!$A$8:$A$158, 0), MATCH(N$6, 'Inputs - Allowed'!$B$6:$AY$6, 0)),0)))</f>
        <v>0</v>
      </c>
      <c r="P147" s="116" cm="1">
        <f t="array" ref="P147">IF($K147=0,0,_xlfn.IFS($K147 = "n",_xlfn.IFNA(INDEX('Inputs - Actual'!$B$8:$V$200, MATCH($A147, 'Inputs - Actual'!$A$8:$A$200, 0), MATCH(P$6, 'Inputs - Actual'!$B$6:$V$6, 0)) - INDEX('Inputs - Allowed'!$B$8:$AY$158, MATCH($A147, 'Inputs - Allowed'!$A$8:$A$158, 0), MATCH(P$6, 'Inputs - Allowed'!$B$6:$AY$6, 0)),0),$K147 = "y",_xlfn.IFNA(INDEX('Inputs - Actual'!$B$8:$V$200, MATCH($A147, 'Inputs - Actual'!$A$8:$A$200, 0), MATCH(P$6, 'Inputs - Actual'!$B$6:$V$6, 0)) -INDEX('Inputs - Allowed'!$B$8:$AY$158, MATCH($A147, 'Inputs - Allowed'!$A$8:$A$158, 0), MATCH(O$6, 'Inputs - Allowed'!$B$6:$AY$6, 0)),0)))</f>
        <v>0</v>
      </c>
      <c r="Q147" s="116" cm="1">
        <f t="array" ref="Q147">IF($K147=0,0,_xlfn.IFS($K147 = "n",_xlfn.IFNA(INDEX('Inputs - Actual'!$B$8:$V$200, MATCH($A147, 'Inputs - Actual'!$A$8:$A$200, 0), MATCH(Q$6, 'Inputs - Actual'!$B$6:$V$6, 0)) - INDEX('Inputs - Allowed'!$B$8:$AY$158, MATCH($A147, 'Inputs - Allowed'!$A$8:$A$158, 0), MATCH(Q$6, 'Inputs - Allowed'!$B$6:$AY$6, 0)),0),$K147 = "y",_xlfn.IFNA(INDEX('Inputs - Actual'!$B$8:$V$200, MATCH($A147, 'Inputs - Actual'!$A$8:$A$200, 0), MATCH(Q$6, 'Inputs - Actual'!$B$6:$V$6, 0)) -INDEX('Inputs - Allowed'!$B$8:$AY$158, MATCH($A147, 'Inputs - Allowed'!$A$8:$A$158, 0), MATCH(P$6, 'Inputs - Allowed'!$B$6:$AY$6, 0)),0)))</f>
        <v>0</v>
      </c>
      <c r="R147" s="116" cm="1">
        <f t="array" ref="R147">IF($K147=0,0,_xlfn.IFS($K147 = "n",_xlfn.IFNA(INDEX('Inputs - Actual'!$B$8:$V$200, MATCH($A147, 'Inputs - Actual'!$A$8:$A$200, 0), MATCH(R$6, 'Inputs - Actual'!$B$6:$V$6, 0)) - INDEX('Inputs - Allowed'!$B$8:$AY$158, MATCH($A147, 'Inputs - Allowed'!$A$8:$A$158, 0), MATCH(R$6, 'Inputs - Allowed'!$B$6:$AY$6, 0)),0),$K147 = "y",_xlfn.IFNA(INDEX('Inputs - Actual'!$B$8:$V$200, MATCH($A147, 'Inputs - Actual'!$A$8:$A$200, 0), MATCH(R$6, 'Inputs - Actual'!$B$6:$V$6, 0)) -INDEX('Inputs - Allowed'!$B$8:$AY$158, MATCH($A147, 'Inputs - Allowed'!$A$8:$A$158, 0), MATCH(Q$6, 'Inputs - Allowed'!$B$6:$AY$6, 0)),0)))</f>
        <v>0</v>
      </c>
      <c r="S147" s="116" cm="1">
        <f t="array" ref="S147">IF($K147=0,0,_xlfn.IFS($K147 = "n",_xlfn.IFNA(INDEX('Inputs - Actual'!$B$8:$V$200, MATCH($A147, 'Inputs - Actual'!$A$8:$A$200, 0), MATCH(S$6, 'Inputs - Actual'!$B$6:$V$6, 0)) - INDEX('Inputs - Allowed'!$B$8:$AY$158, MATCH($A147, 'Inputs - Allowed'!$A$8:$A$158, 0), MATCH(S$6, 'Inputs - Allowed'!$B$6:$AY$6, 0)),0),$K147 = "y",_xlfn.IFNA(INDEX('Inputs - Actual'!$B$8:$V$200, MATCH($A147, 'Inputs - Actual'!$A$8:$A$200, 0), MATCH(S$6, 'Inputs - Actual'!$B$6:$V$6, 0)) -INDEX('Inputs - Allowed'!$B$8:$AY$158, MATCH($A147, 'Inputs - Allowed'!$A$8:$A$158, 0), MATCH(R$6, 'Inputs - Allowed'!$B$6:$AY$6, 0)),0)))</f>
        <v>0</v>
      </c>
      <c r="T147" s="116" cm="1">
        <f t="array" ref="T147">IF($K147=0,0,_xlfn.IFS($K147 = "n",_xlfn.IFNA(INDEX('Inputs - Actual'!$B$8:$V$200, MATCH($A147, 'Inputs - Actual'!$A$8:$A$200, 0), MATCH(T$6, 'Inputs - Actual'!$B$6:$V$6, 0)) - INDEX('Inputs - Allowed'!$B$8:$AY$158, MATCH($A147, 'Inputs - Allowed'!$A$8:$A$158, 0), MATCH(T$6, 'Inputs - Allowed'!$B$6:$AY$6, 0)),0),$K147 = "y",_xlfn.IFNA(INDEX('Inputs - Actual'!$B$8:$V$200, MATCH($A147, 'Inputs - Actual'!$A$8:$A$200, 0), MATCH(T$6, 'Inputs - Actual'!$B$6:$V$6, 0)) -INDEX('Inputs - Allowed'!$B$8:$AY$158, MATCH($A147, 'Inputs - Allowed'!$A$8:$A$158, 0), MATCH(S$6, 'Inputs - Allowed'!$B$6:$AY$6, 0)),0)))</f>
        <v>0</v>
      </c>
      <c r="U147" s="116" cm="1">
        <f t="array" ref="U147">IF($K147=0,0,_xlfn.IFS($K147 = "n",_xlfn.IFNA(INDEX('Inputs - Actual'!$B$8:$V$200, MATCH($A147, 'Inputs - Actual'!$A$8:$A$200, 0), MATCH(U$6, 'Inputs - Actual'!$B$6:$V$6, 0)) - INDEX('Inputs - Allowed'!$B$8:$AY$158, MATCH($A147, 'Inputs - Allowed'!$A$8:$A$158, 0), MATCH(U$6, 'Inputs - Allowed'!$B$6:$AY$6, 0)),0),$K147 = "y",_xlfn.IFNA(INDEX('Inputs - Actual'!$B$8:$V$200, MATCH($A147, 'Inputs - Actual'!$A$8:$A$200, 0), MATCH(U$6, 'Inputs - Actual'!$B$6:$V$6, 0)) -INDEX('Inputs - Allowed'!$B$8:$AY$158, MATCH($A147, 'Inputs - Allowed'!$A$8:$A$158, 0), MATCH(T$6, 'Inputs - Allowed'!$B$6:$AY$6, 0)),0)))</f>
        <v>0</v>
      </c>
      <c r="V147" s="116" cm="1">
        <f t="array" ref="V147">IF($K147=0,0,_xlfn.IFS($K147 = "n",_xlfn.IFNA(INDEX('Inputs - Actual'!$B$8:$V$200, MATCH($A147, 'Inputs - Actual'!$A$8:$A$200, 0), MATCH(V$6, 'Inputs - Actual'!$B$6:$V$6, 0)) - INDEX('Inputs - Allowed'!$B$8:$AY$158, MATCH($A147, 'Inputs - Allowed'!$A$8:$A$158, 0), MATCH(V$6, 'Inputs - Allowed'!$B$6:$AY$6, 0)),0),$K147 = "y",_xlfn.IFNA(INDEX('Inputs - Actual'!$B$8:$V$200, MATCH($A147, 'Inputs - Actual'!$A$8:$A$200, 0), MATCH(V$6, 'Inputs - Actual'!$B$6:$V$6, 0)) -INDEX('Inputs - Allowed'!$B$8:$AY$158, MATCH($A147, 'Inputs - Allowed'!$A$8:$A$158, 0), MATCH(U$6, 'Inputs - Allowed'!$B$6:$AY$6, 0)),0)))</f>
        <v>0</v>
      </c>
      <c r="W147" s="116" cm="1">
        <f t="array" ref="W147">IF($K147=0,0,_xlfn.IFS($K147 = "n",_xlfn.IFNA(INDEX('Inputs - Actual'!$B$8:$V$200, MATCH($A147, 'Inputs - Actual'!$A$8:$A$200, 0), MATCH(W$6, 'Inputs - Actual'!$B$6:$V$6, 0)) - INDEX('Inputs - Allowed'!$B$8:$AY$158, MATCH($A147, 'Inputs - Allowed'!$A$8:$A$158, 0), MATCH(W$6, 'Inputs - Allowed'!$B$6:$AY$6, 0)),0),$K147 = "y",_xlfn.IFNA(INDEX('Inputs - Actual'!$B$8:$V$200, MATCH($A147, 'Inputs - Actual'!$A$8:$A$200, 0), MATCH(W$6, 'Inputs - Actual'!$B$6:$V$6, 0)) -INDEX('Inputs - Allowed'!$B$8:$AY$158, MATCH($A147, 'Inputs - Allowed'!$A$8:$A$158, 0), MATCH(V$6, 'Inputs - Allowed'!$B$6:$AY$6, 0)),0)))</f>
        <v>0</v>
      </c>
      <c r="X147" s="116" cm="1">
        <f t="array" ref="X147">IF($K147=0,0,_xlfn.IFS($K147 = "n",_xlfn.IFNA(INDEX('Inputs - Actual'!$B$8:$V$200, MATCH($A147, 'Inputs - Actual'!$A$8:$A$200, 0), MATCH(X$6, 'Inputs - Actual'!$B$6:$V$6, 0)) - INDEX('Inputs - Allowed'!$B$8:$AY$158, MATCH($A147, 'Inputs - Allowed'!$A$8:$A$158, 0), MATCH(X$6, 'Inputs - Allowed'!$B$6:$AY$6, 0)),0),$K147 = "y",_xlfn.IFNA(INDEX('Inputs - Actual'!$B$8:$V$200, MATCH($A147, 'Inputs - Actual'!$A$8:$A$200, 0), MATCH(X$6, 'Inputs - Actual'!$B$6:$V$6, 0)) -INDEX('Inputs - Allowed'!$B$8:$AY$158, MATCH($A147, 'Inputs - Allowed'!$A$8:$A$158, 0), MATCH(W$6, 'Inputs - Allowed'!$B$6:$AY$6, 0)),0)))</f>
        <v>0</v>
      </c>
      <c r="Y147" s="76"/>
      <c r="Z147" s="76"/>
      <c r="AA147" s="116">
        <f t="shared" si="39"/>
        <v>0</v>
      </c>
      <c r="AB147" s="116">
        <f t="shared" si="40"/>
        <v>0</v>
      </c>
      <c r="AC147" s="116">
        <f t="shared" si="41"/>
        <v>0</v>
      </c>
      <c r="AD147" s="116">
        <f t="shared" si="42"/>
        <v>0</v>
      </c>
      <c r="AE147" s="116">
        <f t="shared" si="43"/>
        <v>0</v>
      </c>
      <c r="AF147" s="116">
        <f t="shared" si="44"/>
        <v>0</v>
      </c>
      <c r="AG147" s="116">
        <f t="shared" si="45"/>
        <v>0</v>
      </c>
      <c r="AH147" s="116">
        <f t="shared" si="46"/>
        <v>0</v>
      </c>
      <c r="AI147" s="116">
        <f t="shared" si="47"/>
        <v>0</v>
      </c>
      <c r="AJ147" s="116">
        <f t="shared" si="48"/>
        <v>0</v>
      </c>
      <c r="AK147" s="116">
        <f t="shared" si="38"/>
        <v>0</v>
      </c>
    </row>
    <row r="148" spans="1:37">
      <c r="A148" s="6"/>
      <c r="B148" s="36"/>
      <c r="C148" s="36"/>
      <c r="D148" s="36"/>
      <c r="E148" s="36">
        <f>_xlfn.IFNA(INDEX('Inputs - Allowed'!$B$8:$AY$158,MATCH($A148,'Inputs - Allowed'!$A$8:$A$158,0),MATCH('TI - Underperformance'!E$6,'Inputs - Allowed'!$B$6:$AY$6,0)),0)</f>
        <v>0</v>
      </c>
      <c r="F148" s="36">
        <f>_xlfn.IFNA(INDEX('Inputs - Allowed'!$B$8:$AY$158,MATCH($A148,'Inputs - Allowed'!$A$8:$A$158,0),MATCH('TI - Underperformance'!F$6,'Inputs - Allowed'!$B$6:$AY$6,0)),0)</f>
        <v>0</v>
      </c>
      <c r="G148" s="36">
        <f>_xlfn.IFNA(INDEX('Inputs - Allowed'!$B$8:$AY$158,MATCH($A148,'Inputs - Allowed'!$A$8:$A$158,0),MATCH('TI - Underperformance'!G$6,'Inputs - Allowed'!$B$6:$AY$6,0)),0)</f>
        <v>0</v>
      </c>
      <c r="H148" s="36">
        <f>_xlfn.IFNA(INDEX('Inputs - Allowed'!$B$8:$AY$158,MATCH($A148,'Inputs - Allowed'!$A$8:$A$158,0),MATCH('TI - Underperformance'!H$6,'Inputs - Allowed'!$B$6:$AY$6,0)),0)</f>
        <v>0</v>
      </c>
      <c r="I148" s="36">
        <f>_xlfn.IFNA(INDEX('Inputs - Allowed'!$B$8:$AY$158,MATCH($A148,'Inputs - Allowed'!$A$8:$A$158,0),MATCH('TI - Underperformance'!I$6,'Inputs - Allowed'!$B$6:$AY$6,0)),0)</f>
        <v>0</v>
      </c>
      <c r="J148" s="36">
        <f>_xlfn.IFNA(INDEX('Inputs - Allowed'!$B$8:$AY$158,MATCH($A148,'Inputs - Allowed'!$A$8:$A$158,0),MATCH('TI - Underperformance'!J$6,'Inputs - Allowed'!$B$6:$AY$6,0)),0)</f>
        <v>0</v>
      </c>
      <c r="K148" s="36">
        <f>_xlfn.IFNA(INDEX('Inputs - Allowed'!$B$8:$AY$158,MATCH($A148,'Inputs - Allowed'!$A$8:$A$158,0),MATCH('TI - Underperformance'!K$6,'Inputs - Allowed'!$B$6:$AY$6,0)),0)</f>
        <v>0</v>
      </c>
      <c r="L148" s="36">
        <f>_xlfn.IFNA(INDEX('Inputs - Allowed'!$B$8:$AY$158,MATCH($A148,'Inputs - Allowed'!$A$8:$A$158,0),MATCH('TI - Underperformance'!L$6,'Inputs - Allowed'!$B$6:$AY$6,0)),0)</f>
        <v>0</v>
      </c>
      <c r="M148" s="76"/>
      <c r="N148" s="76"/>
      <c r="O148" s="116" cm="1">
        <f t="array" ref="O148">IF($K148=0,0,_xlfn.IFS($K148 = "n",_xlfn.IFNA(INDEX('Inputs - Actual'!$B$8:$V$200, MATCH($A148, 'Inputs - Actual'!$A$8:$A$200, 0), MATCH(O$6, 'Inputs - Actual'!$B$6:$V$6, 0)) - INDEX('Inputs - Allowed'!$B$8:$AY$158, MATCH($A148, 'Inputs - Allowed'!$A$8:$A$158, 0), MATCH(O$6, 'Inputs - Allowed'!$B$6:$AY$6, 0)),0),$K148 = "y",_xlfn.IFNA(INDEX('Inputs - Actual'!$B$8:$V$200, MATCH($A148, 'Inputs - Actual'!$A$8:$A$200, 0), MATCH(O$6, 'Inputs - Actual'!$B$6:$V$6, 0)) -INDEX('Inputs - Allowed'!$B$8:$AY$158, MATCH($A148, 'Inputs - Allowed'!$A$8:$A$158, 0), MATCH(N$6, 'Inputs - Allowed'!$B$6:$AY$6, 0)),0)))</f>
        <v>0</v>
      </c>
      <c r="P148" s="116" cm="1">
        <f t="array" ref="P148">IF($K148=0,0,_xlfn.IFS($K148 = "n",_xlfn.IFNA(INDEX('Inputs - Actual'!$B$8:$V$200, MATCH($A148, 'Inputs - Actual'!$A$8:$A$200, 0), MATCH(P$6, 'Inputs - Actual'!$B$6:$V$6, 0)) - INDEX('Inputs - Allowed'!$B$8:$AY$158, MATCH($A148, 'Inputs - Allowed'!$A$8:$A$158, 0), MATCH(P$6, 'Inputs - Allowed'!$B$6:$AY$6, 0)),0),$K148 = "y",_xlfn.IFNA(INDEX('Inputs - Actual'!$B$8:$V$200, MATCH($A148, 'Inputs - Actual'!$A$8:$A$200, 0), MATCH(P$6, 'Inputs - Actual'!$B$6:$V$6, 0)) -INDEX('Inputs - Allowed'!$B$8:$AY$158, MATCH($A148, 'Inputs - Allowed'!$A$8:$A$158, 0), MATCH(O$6, 'Inputs - Allowed'!$B$6:$AY$6, 0)),0)))</f>
        <v>0</v>
      </c>
      <c r="Q148" s="116" cm="1">
        <f t="array" ref="Q148">IF($K148=0,0,_xlfn.IFS($K148 = "n",_xlfn.IFNA(INDEX('Inputs - Actual'!$B$8:$V$200, MATCH($A148, 'Inputs - Actual'!$A$8:$A$200, 0), MATCH(Q$6, 'Inputs - Actual'!$B$6:$V$6, 0)) - INDEX('Inputs - Allowed'!$B$8:$AY$158, MATCH($A148, 'Inputs - Allowed'!$A$8:$A$158, 0), MATCH(Q$6, 'Inputs - Allowed'!$B$6:$AY$6, 0)),0),$K148 = "y",_xlfn.IFNA(INDEX('Inputs - Actual'!$B$8:$V$200, MATCH($A148, 'Inputs - Actual'!$A$8:$A$200, 0), MATCH(Q$6, 'Inputs - Actual'!$B$6:$V$6, 0)) -INDEX('Inputs - Allowed'!$B$8:$AY$158, MATCH($A148, 'Inputs - Allowed'!$A$8:$A$158, 0), MATCH(P$6, 'Inputs - Allowed'!$B$6:$AY$6, 0)),0)))</f>
        <v>0</v>
      </c>
      <c r="R148" s="116" cm="1">
        <f t="array" ref="R148">IF($K148=0,0,_xlfn.IFS($K148 = "n",_xlfn.IFNA(INDEX('Inputs - Actual'!$B$8:$V$200, MATCH($A148, 'Inputs - Actual'!$A$8:$A$200, 0), MATCH(R$6, 'Inputs - Actual'!$B$6:$V$6, 0)) - INDEX('Inputs - Allowed'!$B$8:$AY$158, MATCH($A148, 'Inputs - Allowed'!$A$8:$A$158, 0), MATCH(R$6, 'Inputs - Allowed'!$B$6:$AY$6, 0)),0),$K148 = "y",_xlfn.IFNA(INDEX('Inputs - Actual'!$B$8:$V$200, MATCH($A148, 'Inputs - Actual'!$A$8:$A$200, 0), MATCH(R$6, 'Inputs - Actual'!$B$6:$V$6, 0)) -INDEX('Inputs - Allowed'!$B$8:$AY$158, MATCH($A148, 'Inputs - Allowed'!$A$8:$A$158, 0), MATCH(Q$6, 'Inputs - Allowed'!$B$6:$AY$6, 0)),0)))</f>
        <v>0</v>
      </c>
      <c r="S148" s="116" cm="1">
        <f t="array" ref="S148">IF($K148=0,0,_xlfn.IFS($K148 = "n",_xlfn.IFNA(INDEX('Inputs - Actual'!$B$8:$V$200, MATCH($A148, 'Inputs - Actual'!$A$8:$A$200, 0), MATCH(S$6, 'Inputs - Actual'!$B$6:$V$6, 0)) - INDEX('Inputs - Allowed'!$B$8:$AY$158, MATCH($A148, 'Inputs - Allowed'!$A$8:$A$158, 0), MATCH(S$6, 'Inputs - Allowed'!$B$6:$AY$6, 0)),0),$K148 = "y",_xlfn.IFNA(INDEX('Inputs - Actual'!$B$8:$V$200, MATCH($A148, 'Inputs - Actual'!$A$8:$A$200, 0), MATCH(S$6, 'Inputs - Actual'!$B$6:$V$6, 0)) -INDEX('Inputs - Allowed'!$B$8:$AY$158, MATCH($A148, 'Inputs - Allowed'!$A$8:$A$158, 0), MATCH(R$6, 'Inputs - Allowed'!$B$6:$AY$6, 0)),0)))</f>
        <v>0</v>
      </c>
      <c r="T148" s="116" cm="1">
        <f t="array" ref="T148">IF($K148=0,0,_xlfn.IFS($K148 = "n",_xlfn.IFNA(INDEX('Inputs - Actual'!$B$8:$V$200, MATCH($A148, 'Inputs - Actual'!$A$8:$A$200, 0), MATCH(T$6, 'Inputs - Actual'!$B$6:$V$6, 0)) - INDEX('Inputs - Allowed'!$B$8:$AY$158, MATCH($A148, 'Inputs - Allowed'!$A$8:$A$158, 0), MATCH(T$6, 'Inputs - Allowed'!$B$6:$AY$6, 0)),0),$K148 = "y",_xlfn.IFNA(INDEX('Inputs - Actual'!$B$8:$V$200, MATCH($A148, 'Inputs - Actual'!$A$8:$A$200, 0), MATCH(T$6, 'Inputs - Actual'!$B$6:$V$6, 0)) -INDEX('Inputs - Allowed'!$B$8:$AY$158, MATCH($A148, 'Inputs - Allowed'!$A$8:$A$158, 0), MATCH(S$6, 'Inputs - Allowed'!$B$6:$AY$6, 0)),0)))</f>
        <v>0</v>
      </c>
      <c r="U148" s="116" cm="1">
        <f t="array" ref="U148">IF($K148=0,0,_xlfn.IFS($K148 = "n",_xlfn.IFNA(INDEX('Inputs - Actual'!$B$8:$V$200, MATCH($A148, 'Inputs - Actual'!$A$8:$A$200, 0), MATCH(U$6, 'Inputs - Actual'!$B$6:$V$6, 0)) - INDEX('Inputs - Allowed'!$B$8:$AY$158, MATCH($A148, 'Inputs - Allowed'!$A$8:$A$158, 0), MATCH(U$6, 'Inputs - Allowed'!$B$6:$AY$6, 0)),0),$K148 = "y",_xlfn.IFNA(INDEX('Inputs - Actual'!$B$8:$V$200, MATCH($A148, 'Inputs - Actual'!$A$8:$A$200, 0), MATCH(U$6, 'Inputs - Actual'!$B$6:$V$6, 0)) -INDEX('Inputs - Allowed'!$B$8:$AY$158, MATCH($A148, 'Inputs - Allowed'!$A$8:$A$158, 0), MATCH(T$6, 'Inputs - Allowed'!$B$6:$AY$6, 0)),0)))</f>
        <v>0</v>
      </c>
      <c r="V148" s="116" cm="1">
        <f t="array" ref="V148">IF($K148=0,0,_xlfn.IFS($K148 = "n",_xlfn.IFNA(INDEX('Inputs - Actual'!$B$8:$V$200, MATCH($A148, 'Inputs - Actual'!$A$8:$A$200, 0), MATCH(V$6, 'Inputs - Actual'!$B$6:$V$6, 0)) - INDEX('Inputs - Allowed'!$B$8:$AY$158, MATCH($A148, 'Inputs - Allowed'!$A$8:$A$158, 0), MATCH(V$6, 'Inputs - Allowed'!$B$6:$AY$6, 0)),0),$K148 = "y",_xlfn.IFNA(INDEX('Inputs - Actual'!$B$8:$V$200, MATCH($A148, 'Inputs - Actual'!$A$8:$A$200, 0), MATCH(V$6, 'Inputs - Actual'!$B$6:$V$6, 0)) -INDEX('Inputs - Allowed'!$B$8:$AY$158, MATCH($A148, 'Inputs - Allowed'!$A$8:$A$158, 0), MATCH(U$6, 'Inputs - Allowed'!$B$6:$AY$6, 0)),0)))</f>
        <v>0</v>
      </c>
      <c r="W148" s="116" cm="1">
        <f t="array" ref="W148">IF($K148=0,0,_xlfn.IFS($K148 = "n",_xlfn.IFNA(INDEX('Inputs - Actual'!$B$8:$V$200, MATCH($A148, 'Inputs - Actual'!$A$8:$A$200, 0), MATCH(W$6, 'Inputs - Actual'!$B$6:$V$6, 0)) - INDEX('Inputs - Allowed'!$B$8:$AY$158, MATCH($A148, 'Inputs - Allowed'!$A$8:$A$158, 0), MATCH(W$6, 'Inputs - Allowed'!$B$6:$AY$6, 0)),0),$K148 = "y",_xlfn.IFNA(INDEX('Inputs - Actual'!$B$8:$V$200, MATCH($A148, 'Inputs - Actual'!$A$8:$A$200, 0), MATCH(W$6, 'Inputs - Actual'!$B$6:$V$6, 0)) -INDEX('Inputs - Allowed'!$B$8:$AY$158, MATCH($A148, 'Inputs - Allowed'!$A$8:$A$158, 0), MATCH(V$6, 'Inputs - Allowed'!$B$6:$AY$6, 0)),0)))</f>
        <v>0</v>
      </c>
      <c r="X148" s="116" cm="1">
        <f t="array" ref="X148">IF($K148=0,0,_xlfn.IFS($K148 = "n",_xlfn.IFNA(INDEX('Inputs - Actual'!$B$8:$V$200, MATCH($A148, 'Inputs - Actual'!$A$8:$A$200, 0), MATCH(X$6, 'Inputs - Actual'!$B$6:$V$6, 0)) - INDEX('Inputs - Allowed'!$B$8:$AY$158, MATCH($A148, 'Inputs - Allowed'!$A$8:$A$158, 0), MATCH(X$6, 'Inputs - Allowed'!$B$6:$AY$6, 0)),0),$K148 = "y",_xlfn.IFNA(INDEX('Inputs - Actual'!$B$8:$V$200, MATCH($A148, 'Inputs - Actual'!$A$8:$A$200, 0), MATCH(X$6, 'Inputs - Actual'!$B$6:$V$6, 0)) -INDEX('Inputs - Allowed'!$B$8:$AY$158, MATCH($A148, 'Inputs - Allowed'!$A$8:$A$158, 0), MATCH(W$6, 'Inputs - Allowed'!$B$6:$AY$6, 0)),0)))</f>
        <v>0</v>
      </c>
      <c r="Y148" s="76"/>
      <c r="Z148" s="76"/>
      <c r="AA148" s="116">
        <f t="shared" si="39"/>
        <v>0</v>
      </c>
      <c r="AB148" s="116">
        <f t="shared" si="40"/>
        <v>0</v>
      </c>
      <c r="AC148" s="116">
        <f t="shared" si="41"/>
        <v>0</v>
      </c>
      <c r="AD148" s="116">
        <f t="shared" si="42"/>
        <v>0</v>
      </c>
      <c r="AE148" s="116">
        <f t="shared" si="43"/>
        <v>0</v>
      </c>
      <c r="AF148" s="116">
        <f t="shared" si="44"/>
        <v>0</v>
      </c>
      <c r="AG148" s="116">
        <f t="shared" si="45"/>
        <v>0</v>
      </c>
      <c r="AH148" s="116">
        <f t="shared" si="46"/>
        <v>0</v>
      </c>
      <c r="AI148" s="116">
        <f t="shared" si="47"/>
        <v>0</v>
      </c>
      <c r="AJ148" s="116">
        <f t="shared" si="48"/>
        <v>0</v>
      </c>
      <c r="AK148" s="116">
        <f t="shared" si="38"/>
        <v>0</v>
      </c>
    </row>
    <row r="149" spans="1:37">
      <c r="A149" s="6"/>
      <c r="B149" s="36"/>
      <c r="C149" s="36"/>
      <c r="D149" s="36"/>
      <c r="E149" s="36">
        <f>_xlfn.IFNA(INDEX('Inputs - Allowed'!$B$8:$AY$158,MATCH($A149,'Inputs - Allowed'!$A$8:$A$158,0),MATCH('TI - Underperformance'!E$6,'Inputs - Allowed'!$B$6:$AY$6,0)),0)</f>
        <v>0</v>
      </c>
      <c r="F149" s="36">
        <f>_xlfn.IFNA(INDEX('Inputs - Allowed'!$B$8:$AY$158,MATCH($A149,'Inputs - Allowed'!$A$8:$A$158,0),MATCH('TI - Underperformance'!F$6,'Inputs - Allowed'!$B$6:$AY$6,0)),0)</f>
        <v>0</v>
      </c>
      <c r="G149" s="36">
        <f>_xlfn.IFNA(INDEX('Inputs - Allowed'!$B$8:$AY$158,MATCH($A149,'Inputs - Allowed'!$A$8:$A$158,0),MATCH('TI - Underperformance'!G$6,'Inputs - Allowed'!$B$6:$AY$6,0)),0)</f>
        <v>0</v>
      </c>
      <c r="H149" s="36">
        <f>_xlfn.IFNA(INDEX('Inputs - Allowed'!$B$8:$AY$158,MATCH($A149,'Inputs - Allowed'!$A$8:$A$158,0),MATCH('TI - Underperformance'!H$6,'Inputs - Allowed'!$B$6:$AY$6,0)),0)</f>
        <v>0</v>
      </c>
      <c r="I149" s="36">
        <f>_xlfn.IFNA(INDEX('Inputs - Allowed'!$B$8:$AY$158,MATCH($A149,'Inputs - Allowed'!$A$8:$A$158,0),MATCH('TI - Underperformance'!I$6,'Inputs - Allowed'!$B$6:$AY$6,0)),0)</f>
        <v>0</v>
      </c>
      <c r="J149" s="36">
        <f>_xlfn.IFNA(INDEX('Inputs - Allowed'!$B$8:$AY$158,MATCH($A149,'Inputs - Allowed'!$A$8:$A$158,0),MATCH('TI - Underperformance'!J$6,'Inputs - Allowed'!$B$6:$AY$6,0)),0)</f>
        <v>0</v>
      </c>
      <c r="K149" s="36">
        <f>_xlfn.IFNA(INDEX('Inputs - Allowed'!$B$8:$AY$158,MATCH($A149,'Inputs - Allowed'!$A$8:$A$158,0),MATCH('TI - Underperformance'!K$6,'Inputs - Allowed'!$B$6:$AY$6,0)),0)</f>
        <v>0</v>
      </c>
      <c r="L149" s="36">
        <f>_xlfn.IFNA(INDEX('Inputs - Allowed'!$B$8:$AY$158,MATCH($A149,'Inputs - Allowed'!$A$8:$A$158,0),MATCH('TI - Underperformance'!L$6,'Inputs - Allowed'!$B$6:$AY$6,0)),0)</f>
        <v>0</v>
      </c>
      <c r="M149" s="76"/>
      <c r="N149" s="76"/>
      <c r="O149" s="116" cm="1">
        <f t="array" ref="O149">IF($K149=0,0,_xlfn.IFS($K149 = "n",_xlfn.IFNA(INDEX('Inputs - Actual'!$B$8:$V$200, MATCH($A149, 'Inputs - Actual'!$A$8:$A$200, 0), MATCH(O$6, 'Inputs - Actual'!$B$6:$V$6, 0)) - INDEX('Inputs - Allowed'!$B$8:$AY$158, MATCH($A149, 'Inputs - Allowed'!$A$8:$A$158, 0), MATCH(O$6, 'Inputs - Allowed'!$B$6:$AY$6, 0)),0),$K149 = "y",_xlfn.IFNA(INDEX('Inputs - Actual'!$B$8:$V$200, MATCH($A149, 'Inputs - Actual'!$A$8:$A$200, 0), MATCH(O$6, 'Inputs - Actual'!$B$6:$V$6, 0)) -INDEX('Inputs - Allowed'!$B$8:$AY$158, MATCH($A149, 'Inputs - Allowed'!$A$8:$A$158, 0), MATCH(N$6, 'Inputs - Allowed'!$B$6:$AY$6, 0)),0)))</f>
        <v>0</v>
      </c>
      <c r="P149" s="116" cm="1">
        <f t="array" ref="P149">IF($K149=0,0,_xlfn.IFS($K149 = "n",_xlfn.IFNA(INDEX('Inputs - Actual'!$B$8:$V$200, MATCH($A149, 'Inputs - Actual'!$A$8:$A$200, 0), MATCH(P$6, 'Inputs - Actual'!$B$6:$V$6, 0)) - INDEX('Inputs - Allowed'!$B$8:$AY$158, MATCH($A149, 'Inputs - Allowed'!$A$8:$A$158, 0), MATCH(P$6, 'Inputs - Allowed'!$B$6:$AY$6, 0)),0),$K149 = "y",_xlfn.IFNA(INDEX('Inputs - Actual'!$B$8:$V$200, MATCH($A149, 'Inputs - Actual'!$A$8:$A$200, 0), MATCH(P$6, 'Inputs - Actual'!$B$6:$V$6, 0)) -INDEX('Inputs - Allowed'!$B$8:$AY$158, MATCH($A149, 'Inputs - Allowed'!$A$8:$A$158, 0), MATCH(O$6, 'Inputs - Allowed'!$B$6:$AY$6, 0)),0)))</f>
        <v>0</v>
      </c>
      <c r="Q149" s="116" cm="1">
        <f t="array" ref="Q149">IF($K149=0,0,_xlfn.IFS($K149 = "n",_xlfn.IFNA(INDEX('Inputs - Actual'!$B$8:$V$200, MATCH($A149, 'Inputs - Actual'!$A$8:$A$200, 0), MATCH(Q$6, 'Inputs - Actual'!$B$6:$V$6, 0)) - INDEX('Inputs - Allowed'!$B$8:$AY$158, MATCH($A149, 'Inputs - Allowed'!$A$8:$A$158, 0), MATCH(Q$6, 'Inputs - Allowed'!$B$6:$AY$6, 0)),0),$K149 = "y",_xlfn.IFNA(INDEX('Inputs - Actual'!$B$8:$V$200, MATCH($A149, 'Inputs - Actual'!$A$8:$A$200, 0), MATCH(Q$6, 'Inputs - Actual'!$B$6:$V$6, 0)) -INDEX('Inputs - Allowed'!$B$8:$AY$158, MATCH($A149, 'Inputs - Allowed'!$A$8:$A$158, 0), MATCH(P$6, 'Inputs - Allowed'!$B$6:$AY$6, 0)),0)))</f>
        <v>0</v>
      </c>
      <c r="R149" s="116" cm="1">
        <f t="array" ref="R149">IF($K149=0,0,_xlfn.IFS($K149 = "n",_xlfn.IFNA(INDEX('Inputs - Actual'!$B$8:$V$200, MATCH($A149, 'Inputs - Actual'!$A$8:$A$200, 0), MATCH(R$6, 'Inputs - Actual'!$B$6:$V$6, 0)) - INDEX('Inputs - Allowed'!$B$8:$AY$158, MATCH($A149, 'Inputs - Allowed'!$A$8:$A$158, 0), MATCH(R$6, 'Inputs - Allowed'!$B$6:$AY$6, 0)),0),$K149 = "y",_xlfn.IFNA(INDEX('Inputs - Actual'!$B$8:$V$200, MATCH($A149, 'Inputs - Actual'!$A$8:$A$200, 0), MATCH(R$6, 'Inputs - Actual'!$B$6:$V$6, 0)) -INDEX('Inputs - Allowed'!$B$8:$AY$158, MATCH($A149, 'Inputs - Allowed'!$A$8:$A$158, 0), MATCH(Q$6, 'Inputs - Allowed'!$B$6:$AY$6, 0)),0)))</f>
        <v>0</v>
      </c>
      <c r="S149" s="116" cm="1">
        <f t="array" ref="S149">IF($K149=0,0,_xlfn.IFS($K149 = "n",_xlfn.IFNA(INDEX('Inputs - Actual'!$B$8:$V$200, MATCH($A149, 'Inputs - Actual'!$A$8:$A$200, 0), MATCH(S$6, 'Inputs - Actual'!$B$6:$V$6, 0)) - INDEX('Inputs - Allowed'!$B$8:$AY$158, MATCH($A149, 'Inputs - Allowed'!$A$8:$A$158, 0), MATCH(S$6, 'Inputs - Allowed'!$B$6:$AY$6, 0)),0),$K149 = "y",_xlfn.IFNA(INDEX('Inputs - Actual'!$B$8:$V$200, MATCH($A149, 'Inputs - Actual'!$A$8:$A$200, 0), MATCH(S$6, 'Inputs - Actual'!$B$6:$V$6, 0)) -INDEX('Inputs - Allowed'!$B$8:$AY$158, MATCH($A149, 'Inputs - Allowed'!$A$8:$A$158, 0), MATCH(R$6, 'Inputs - Allowed'!$B$6:$AY$6, 0)),0)))</f>
        <v>0</v>
      </c>
      <c r="T149" s="116" cm="1">
        <f t="array" ref="T149">IF($K149=0,0,_xlfn.IFS($K149 = "n",_xlfn.IFNA(INDEX('Inputs - Actual'!$B$8:$V$200, MATCH($A149, 'Inputs - Actual'!$A$8:$A$200, 0), MATCH(T$6, 'Inputs - Actual'!$B$6:$V$6, 0)) - INDEX('Inputs - Allowed'!$B$8:$AY$158, MATCH($A149, 'Inputs - Allowed'!$A$8:$A$158, 0), MATCH(T$6, 'Inputs - Allowed'!$B$6:$AY$6, 0)),0),$K149 = "y",_xlfn.IFNA(INDEX('Inputs - Actual'!$B$8:$V$200, MATCH($A149, 'Inputs - Actual'!$A$8:$A$200, 0), MATCH(T$6, 'Inputs - Actual'!$B$6:$V$6, 0)) -INDEX('Inputs - Allowed'!$B$8:$AY$158, MATCH($A149, 'Inputs - Allowed'!$A$8:$A$158, 0), MATCH(S$6, 'Inputs - Allowed'!$B$6:$AY$6, 0)),0)))</f>
        <v>0</v>
      </c>
      <c r="U149" s="116" cm="1">
        <f t="array" ref="U149">IF($K149=0,0,_xlfn.IFS($K149 = "n",_xlfn.IFNA(INDEX('Inputs - Actual'!$B$8:$V$200, MATCH($A149, 'Inputs - Actual'!$A$8:$A$200, 0), MATCH(U$6, 'Inputs - Actual'!$B$6:$V$6, 0)) - INDEX('Inputs - Allowed'!$B$8:$AY$158, MATCH($A149, 'Inputs - Allowed'!$A$8:$A$158, 0), MATCH(U$6, 'Inputs - Allowed'!$B$6:$AY$6, 0)),0),$K149 = "y",_xlfn.IFNA(INDEX('Inputs - Actual'!$B$8:$V$200, MATCH($A149, 'Inputs - Actual'!$A$8:$A$200, 0), MATCH(U$6, 'Inputs - Actual'!$B$6:$V$6, 0)) -INDEX('Inputs - Allowed'!$B$8:$AY$158, MATCH($A149, 'Inputs - Allowed'!$A$8:$A$158, 0), MATCH(T$6, 'Inputs - Allowed'!$B$6:$AY$6, 0)),0)))</f>
        <v>0</v>
      </c>
      <c r="V149" s="116" cm="1">
        <f t="array" ref="V149">IF($K149=0,0,_xlfn.IFS($K149 = "n",_xlfn.IFNA(INDEX('Inputs - Actual'!$B$8:$V$200, MATCH($A149, 'Inputs - Actual'!$A$8:$A$200, 0), MATCH(V$6, 'Inputs - Actual'!$B$6:$V$6, 0)) - INDEX('Inputs - Allowed'!$B$8:$AY$158, MATCH($A149, 'Inputs - Allowed'!$A$8:$A$158, 0), MATCH(V$6, 'Inputs - Allowed'!$B$6:$AY$6, 0)),0),$K149 = "y",_xlfn.IFNA(INDEX('Inputs - Actual'!$B$8:$V$200, MATCH($A149, 'Inputs - Actual'!$A$8:$A$200, 0), MATCH(V$6, 'Inputs - Actual'!$B$6:$V$6, 0)) -INDEX('Inputs - Allowed'!$B$8:$AY$158, MATCH($A149, 'Inputs - Allowed'!$A$8:$A$158, 0), MATCH(U$6, 'Inputs - Allowed'!$B$6:$AY$6, 0)),0)))</f>
        <v>0</v>
      </c>
      <c r="W149" s="116" cm="1">
        <f t="array" ref="W149">IF($K149=0,0,_xlfn.IFS($K149 = "n",_xlfn.IFNA(INDEX('Inputs - Actual'!$B$8:$V$200, MATCH($A149, 'Inputs - Actual'!$A$8:$A$200, 0), MATCH(W$6, 'Inputs - Actual'!$B$6:$V$6, 0)) - INDEX('Inputs - Allowed'!$B$8:$AY$158, MATCH($A149, 'Inputs - Allowed'!$A$8:$A$158, 0), MATCH(W$6, 'Inputs - Allowed'!$B$6:$AY$6, 0)),0),$K149 = "y",_xlfn.IFNA(INDEX('Inputs - Actual'!$B$8:$V$200, MATCH($A149, 'Inputs - Actual'!$A$8:$A$200, 0), MATCH(W$6, 'Inputs - Actual'!$B$6:$V$6, 0)) -INDEX('Inputs - Allowed'!$B$8:$AY$158, MATCH($A149, 'Inputs - Allowed'!$A$8:$A$158, 0), MATCH(V$6, 'Inputs - Allowed'!$B$6:$AY$6, 0)),0)))</f>
        <v>0</v>
      </c>
      <c r="X149" s="116" cm="1">
        <f t="array" ref="X149">IF($K149=0,0,_xlfn.IFS($K149 = "n",_xlfn.IFNA(INDEX('Inputs - Actual'!$B$8:$V$200, MATCH($A149, 'Inputs - Actual'!$A$8:$A$200, 0), MATCH(X$6, 'Inputs - Actual'!$B$6:$V$6, 0)) - INDEX('Inputs - Allowed'!$B$8:$AY$158, MATCH($A149, 'Inputs - Allowed'!$A$8:$A$158, 0), MATCH(X$6, 'Inputs - Allowed'!$B$6:$AY$6, 0)),0),$K149 = "y",_xlfn.IFNA(INDEX('Inputs - Actual'!$B$8:$V$200, MATCH($A149, 'Inputs - Actual'!$A$8:$A$200, 0), MATCH(X$6, 'Inputs - Actual'!$B$6:$V$6, 0)) -INDEX('Inputs - Allowed'!$B$8:$AY$158, MATCH($A149, 'Inputs - Allowed'!$A$8:$A$158, 0), MATCH(W$6, 'Inputs - Allowed'!$B$6:$AY$6, 0)),0)))</f>
        <v>0</v>
      </c>
      <c r="Y149" s="76"/>
      <c r="Z149" s="76"/>
      <c r="AA149" s="116">
        <f t="shared" si="39"/>
        <v>0</v>
      </c>
      <c r="AB149" s="116">
        <f t="shared" si="40"/>
        <v>0</v>
      </c>
      <c r="AC149" s="116">
        <f t="shared" si="41"/>
        <v>0</v>
      </c>
      <c r="AD149" s="116">
        <f t="shared" si="42"/>
        <v>0</v>
      </c>
      <c r="AE149" s="116">
        <f t="shared" si="43"/>
        <v>0</v>
      </c>
      <c r="AF149" s="116">
        <f t="shared" si="44"/>
        <v>0</v>
      </c>
      <c r="AG149" s="116">
        <f t="shared" si="45"/>
        <v>0</v>
      </c>
      <c r="AH149" s="116">
        <f t="shared" si="46"/>
        <v>0</v>
      </c>
      <c r="AI149" s="116">
        <f t="shared" si="47"/>
        <v>0</v>
      </c>
      <c r="AJ149" s="116">
        <f t="shared" si="48"/>
        <v>0</v>
      </c>
      <c r="AK149" s="116">
        <f t="shared" si="38"/>
        <v>0</v>
      </c>
    </row>
    <row r="150" spans="1:37">
      <c r="A150" s="6"/>
      <c r="B150" s="36"/>
      <c r="C150" s="36"/>
      <c r="D150" s="36"/>
      <c r="E150" s="36">
        <f>_xlfn.IFNA(INDEX('Inputs - Allowed'!$B$8:$AY$158,MATCH($A150,'Inputs - Allowed'!$A$8:$A$158,0),MATCH('TI - Underperformance'!E$6,'Inputs - Allowed'!$B$6:$AY$6,0)),0)</f>
        <v>0</v>
      </c>
      <c r="F150" s="36">
        <f>_xlfn.IFNA(INDEX('Inputs - Allowed'!$B$8:$AY$158,MATCH($A150,'Inputs - Allowed'!$A$8:$A$158,0),MATCH('TI - Underperformance'!F$6,'Inputs - Allowed'!$B$6:$AY$6,0)),0)</f>
        <v>0</v>
      </c>
      <c r="G150" s="36">
        <f>_xlfn.IFNA(INDEX('Inputs - Allowed'!$B$8:$AY$158,MATCH($A150,'Inputs - Allowed'!$A$8:$A$158,0),MATCH('TI - Underperformance'!G$6,'Inputs - Allowed'!$B$6:$AY$6,0)),0)</f>
        <v>0</v>
      </c>
      <c r="H150" s="36">
        <f>_xlfn.IFNA(INDEX('Inputs - Allowed'!$B$8:$AY$158,MATCH($A150,'Inputs - Allowed'!$A$8:$A$158,0),MATCH('TI - Underperformance'!H$6,'Inputs - Allowed'!$B$6:$AY$6,0)),0)</f>
        <v>0</v>
      </c>
      <c r="I150" s="36">
        <f>_xlfn.IFNA(INDEX('Inputs - Allowed'!$B$8:$AY$158,MATCH($A150,'Inputs - Allowed'!$A$8:$A$158,0),MATCH('TI - Underperformance'!I$6,'Inputs - Allowed'!$B$6:$AY$6,0)),0)</f>
        <v>0</v>
      </c>
      <c r="J150" s="36">
        <f>_xlfn.IFNA(INDEX('Inputs - Allowed'!$B$8:$AY$158,MATCH($A150,'Inputs - Allowed'!$A$8:$A$158,0),MATCH('TI - Underperformance'!J$6,'Inputs - Allowed'!$B$6:$AY$6,0)),0)</f>
        <v>0</v>
      </c>
      <c r="K150" s="36">
        <f>_xlfn.IFNA(INDEX('Inputs - Allowed'!$B$8:$AY$158,MATCH($A150,'Inputs - Allowed'!$A$8:$A$158,0),MATCH('TI - Underperformance'!K$6,'Inputs - Allowed'!$B$6:$AY$6,0)),0)</f>
        <v>0</v>
      </c>
      <c r="L150" s="36">
        <f>_xlfn.IFNA(INDEX('Inputs - Allowed'!$B$8:$AY$158,MATCH($A150,'Inputs - Allowed'!$A$8:$A$158,0),MATCH('TI - Underperformance'!L$6,'Inputs - Allowed'!$B$6:$AY$6,0)),0)</f>
        <v>0</v>
      </c>
      <c r="M150" s="76"/>
      <c r="N150" s="76"/>
      <c r="O150" s="116" cm="1">
        <f t="array" ref="O150">IF($K150=0,0,_xlfn.IFS($K150 = "n",_xlfn.IFNA(INDEX('Inputs - Actual'!$B$8:$V$200, MATCH($A150, 'Inputs - Actual'!$A$8:$A$200, 0), MATCH(O$6, 'Inputs - Actual'!$B$6:$V$6, 0)) - INDEX('Inputs - Allowed'!$B$8:$AY$158, MATCH($A150, 'Inputs - Allowed'!$A$8:$A$158, 0), MATCH(O$6, 'Inputs - Allowed'!$B$6:$AY$6, 0)),0),$K150 = "y",_xlfn.IFNA(INDEX('Inputs - Actual'!$B$8:$V$200, MATCH($A150, 'Inputs - Actual'!$A$8:$A$200, 0), MATCH(O$6, 'Inputs - Actual'!$B$6:$V$6, 0)) -INDEX('Inputs - Allowed'!$B$8:$AY$158, MATCH($A150, 'Inputs - Allowed'!$A$8:$A$158, 0), MATCH(N$6, 'Inputs - Allowed'!$B$6:$AY$6, 0)),0)))</f>
        <v>0</v>
      </c>
      <c r="P150" s="116" cm="1">
        <f t="array" ref="P150">IF($K150=0,0,_xlfn.IFS($K150 = "n",_xlfn.IFNA(INDEX('Inputs - Actual'!$B$8:$V$200, MATCH($A150, 'Inputs - Actual'!$A$8:$A$200, 0), MATCH(P$6, 'Inputs - Actual'!$B$6:$V$6, 0)) - INDEX('Inputs - Allowed'!$B$8:$AY$158, MATCH($A150, 'Inputs - Allowed'!$A$8:$A$158, 0), MATCH(P$6, 'Inputs - Allowed'!$B$6:$AY$6, 0)),0),$K150 = "y",_xlfn.IFNA(INDEX('Inputs - Actual'!$B$8:$V$200, MATCH($A150, 'Inputs - Actual'!$A$8:$A$200, 0), MATCH(P$6, 'Inputs - Actual'!$B$6:$V$6, 0)) -INDEX('Inputs - Allowed'!$B$8:$AY$158, MATCH($A150, 'Inputs - Allowed'!$A$8:$A$158, 0), MATCH(O$6, 'Inputs - Allowed'!$B$6:$AY$6, 0)),0)))</f>
        <v>0</v>
      </c>
      <c r="Q150" s="116" cm="1">
        <f t="array" ref="Q150">IF($K150=0,0,_xlfn.IFS($K150 = "n",_xlfn.IFNA(INDEX('Inputs - Actual'!$B$8:$V$200, MATCH($A150, 'Inputs - Actual'!$A$8:$A$200, 0), MATCH(Q$6, 'Inputs - Actual'!$B$6:$V$6, 0)) - INDEX('Inputs - Allowed'!$B$8:$AY$158, MATCH($A150, 'Inputs - Allowed'!$A$8:$A$158, 0), MATCH(Q$6, 'Inputs - Allowed'!$B$6:$AY$6, 0)),0),$K150 = "y",_xlfn.IFNA(INDEX('Inputs - Actual'!$B$8:$V$200, MATCH($A150, 'Inputs - Actual'!$A$8:$A$200, 0), MATCH(Q$6, 'Inputs - Actual'!$B$6:$V$6, 0)) -INDEX('Inputs - Allowed'!$B$8:$AY$158, MATCH($A150, 'Inputs - Allowed'!$A$8:$A$158, 0), MATCH(P$6, 'Inputs - Allowed'!$B$6:$AY$6, 0)),0)))</f>
        <v>0</v>
      </c>
      <c r="R150" s="116" cm="1">
        <f t="array" ref="R150">IF($K150=0,0,_xlfn.IFS($K150 = "n",_xlfn.IFNA(INDEX('Inputs - Actual'!$B$8:$V$200, MATCH($A150, 'Inputs - Actual'!$A$8:$A$200, 0), MATCH(R$6, 'Inputs - Actual'!$B$6:$V$6, 0)) - INDEX('Inputs - Allowed'!$B$8:$AY$158, MATCH($A150, 'Inputs - Allowed'!$A$8:$A$158, 0), MATCH(R$6, 'Inputs - Allowed'!$B$6:$AY$6, 0)),0),$K150 = "y",_xlfn.IFNA(INDEX('Inputs - Actual'!$B$8:$V$200, MATCH($A150, 'Inputs - Actual'!$A$8:$A$200, 0), MATCH(R$6, 'Inputs - Actual'!$B$6:$V$6, 0)) -INDEX('Inputs - Allowed'!$B$8:$AY$158, MATCH($A150, 'Inputs - Allowed'!$A$8:$A$158, 0), MATCH(Q$6, 'Inputs - Allowed'!$B$6:$AY$6, 0)),0)))</f>
        <v>0</v>
      </c>
      <c r="S150" s="116" cm="1">
        <f t="array" ref="S150">IF($K150=0,0,_xlfn.IFS($K150 = "n",_xlfn.IFNA(INDEX('Inputs - Actual'!$B$8:$V$200, MATCH($A150, 'Inputs - Actual'!$A$8:$A$200, 0), MATCH(S$6, 'Inputs - Actual'!$B$6:$V$6, 0)) - INDEX('Inputs - Allowed'!$B$8:$AY$158, MATCH($A150, 'Inputs - Allowed'!$A$8:$A$158, 0), MATCH(S$6, 'Inputs - Allowed'!$B$6:$AY$6, 0)),0),$K150 = "y",_xlfn.IFNA(INDEX('Inputs - Actual'!$B$8:$V$200, MATCH($A150, 'Inputs - Actual'!$A$8:$A$200, 0), MATCH(S$6, 'Inputs - Actual'!$B$6:$V$6, 0)) -INDEX('Inputs - Allowed'!$B$8:$AY$158, MATCH($A150, 'Inputs - Allowed'!$A$8:$A$158, 0), MATCH(R$6, 'Inputs - Allowed'!$B$6:$AY$6, 0)),0)))</f>
        <v>0</v>
      </c>
      <c r="T150" s="116" cm="1">
        <f t="array" ref="T150">IF($K150=0,0,_xlfn.IFS($K150 = "n",_xlfn.IFNA(INDEX('Inputs - Actual'!$B$8:$V$200, MATCH($A150, 'Inputs - Actual'!$A$8:$A$200, 0), MATCH(T$6, 'Inputs - Actual'!$B$6:$V$6, 0)) - INDEX('Inputs - Allowed'!$B$8:$AY$158, MATCH($A150, 'Inputs - Allowed'!$A$8:$A$158, 0), MATCH(T$6, 'Inputs - Allowed'!$B$6:$AY$6, 0)),0),$K150 = "y",_xlfn.IFNA(INDEX('Inputs - Actual'!$B$8:$V$200, MATCH($A150, 'Inputs - Actual'!$A$8:$A$200, 0), MATCH(T$6, 'Inputs - Actual'!$B$6:$V$6, 0)) -INDEX('Inputs - Allowed'!$B$8:$AY$158, MATCH($A150, 'Inputs - Allowed'!$A$8:$A$158, 0), MATCH(S$6, 'Inputs - Allowed'!$B$6:$AY$6, 0)),0)))</f>
        <v>0</v>
      </c>
      <c r="U150" s="116" cm="1">
        <f t="array" ref="U150">IF($K150=0,0,_xlfn.IFS($K150 = "n",_xlfn.IFNA(INDEX('Inputs - Actual'!$B$8:$V$200, MATCH($A150, 'Inputs - Actual'!$A$8:$A$200, 0), MATCH(U$6, 'Inputs - Actual'!$B$6:$V$6, 0)) - INDEX('Inputs - Allowed'!$B$8:$AY$158, MATCH($A150, 'Inputs - Allowed'!$A$8:$A$158, 0), MATCH(U$6, 'Inputs - Allowed'!$B$6:$AY$6, 0)),0),$K150 = "y",_xlfn.IFNA(INDEX('Inputs - Actual'!$B$8:$V$200, MATCH($A150, 'Inputs - Actual'!$A$8:$A$200, 0), MATCH(U$6, 'Inputs - Actual'!$B$6:$V$6, 0)) -INDEX('Inputs - Allowed'!$B$8:$AY$158, MATCH($A150, 'Inputs - Allowed'!$A$8:$A$158, 0), MATCH(T$6, 'Inputs - Allowed'!$B$6:$AY$6, 0)),0)))</f>
        <v>0</v>
      </c>
      <c r="V150" s="116" cm="1">
        <f t="array" ref="V150">IF($K150=0,0,_xlfn.IFS($K150 = "n",_xlfn.IFNA(INDEX('Inputs - Actual'!$B$8:$V$200, MATCH($A150, 'Inputs - Actual'!$A$8:$A$200, 0), MATCH(V$6, 'Inputs - Actual'!$B$6:$V$6, 0)) - INDEX('Inputs - Allowed'!$B$8:$AY$158, MATCH($A150, 'Inputs - Allowed'!$A$8:$A$158, 0), MATCH(V$6, 'Inputs - Allowed'!$B$6:$AY$6, 0)),0),$K150 = "y",_xlfn.IFNA(INDEX('Inputs - Actual'!$B$8:$V$200, MATCH($A150, 'Inputs - Actual'!$A$8:$A$200, 0), MATCH(V$6, 'Inputs - Actual'!$B$6:$V$6, 0)) -INDEX('Inputs - Allowed'!$B$8:$AY$158, MATCH($A150, 'Inputs - Allowed'!$A$8:$A$158, 0), MATCH(U$6, 'Inputs - Allowed'!$B$6:$AY$6, 0)),0)))</f>
        <v>0</v>
      </c>
      <c r="W150" s="116" cm="1">
        <f t="array" ref="W150">IF($K150=0,0,_xlfn.IFS($K150 = "n",_xlfn.IFNA(INDEX('Inputs - Actual'!$B$8:$V$200, MATCH($A150, 'Inputs - Actual'!$A$8:$A$200, 0), MATCH(W$6, 'Inputs - Actual'!$B$6:$V$6, 0)) - INDEX('Inputs - Allowed'!$B$8:$AY$158, MATCH($A150, 'Inputs - Allowed'!$A$8:$A$158, 0), MATCH(W$6, 'Inputs - Allowed'!$B$6:$AY$6, 0)),0),$K150 = "y",_xlfn.IFNA(INDEX('Inputs - Actual'!$B$8:$V$200, MATCH($A150, 'Inputs - Actual'!$A$8:$A$200, 0), MATCH(W$6, 'Inputs - Actual'!$B$6:$V$6, 0)) -INDEX('Inputs - Allowed'!$B$8:$AY$158, MATCH($A150, 'Inputs - Allowed'!$A$8:$A$158, 0), MATCH(V$6, 'Inputs - Allowed'!$B$6:$AY$6, 0)),0)))</f>
        <v>0</v>
      </c>
      <c r="X150" s="116" cm="1">
        <f t="array" ref="X150">IF($K150=0,0,_xlfn.IFS($K150 = "n",_xlfn.IFNA(INDEX('Inputs - Actual'!$B$8:$V$200, MATCH($A150, 'Inputs - Actual'!$A$8:$A$200, 0), MATCH(X$6, 'Inputs - Actual'!$B$6:$V$6, 0)) - INDEX('Inputs - Allowed'!$B$8:$AY$158, MATCH($A150, 'Inputs - Allowed'!$A$8:$A$158, 0), MATCH(X$6, 'Inputs - Allowed'!$B$6:$AY$6, 0)),0),$K150 = "y",_xlfn.IFNA(INDEX('Inputs - Actual'!$B$8:$V$200, MATCH($A150, 'Inputs - Actual'!$A$8:$A$200, 0), MATCH(X$6, 'Inputs - Actual'!$B$6:$V$6, 0)) -INDEX('Inputs - Allowed'!$B$8:$AY$158, MATCH($A150, 'Inputs - Allowed'!$A$8:$A$158, 0), MATCH(W$6, 'Inputs - Allowed'!$B$6:$AY$6, 0)),0)))</f>
        <v>0</v>
      </c>
      <c r="Y150" s="76"/>
      <c r="Z150" s="76"/>
      <c r="AA150" s="116">
        <f t="shared" si="39"/>
        <v>0</v>
      </c>
      <c r="AB150" s="116">
        <f t="shared" si="40"/>
        <v>0</v>
      </c>
      <c r="AC150" s="116">
        <f t="shared" si="41"/>
        <v>0</v>
      </c>
      <c r="AD150" s="116">
        <f t="shared" si="42"/>
        <v>0</v>
      </c>
      <c r="AE150" s="116">
        <f t="shared" si="43"/>
        <v>0</v>
      </c>
      <c r="AF150" s="116">
        <f t="shared" si="44"/>
        <v>0</v>
      </c>
      <c r="AG150" s="116">
        <f t="shared" si="45"/>
        <v>0</v>
      </c>
      <c r="AH150" s="116">
        <f t="shared" si="46"/>
        <v>0</v>
      </c>
      <c r="AI150" s="116">
        <f t="shared" si="47"/>
        <v>0</v>
      </c>
      <c r="AJ150" s="116">
        <f t="shared" si="48"/>
        <v>0</v>
      </c>
      <c r="AK150" s="116">
        <f t="shared" si="38"/>
        <v>0</v>
      </c>
    </row>
    <row r="151" spans="1:37">
      <c r="A151" s="6"/>
      <c r="B151" s="36"/>
      <c r="C151" s="36"/>
      <c r="D151" s="36"/>
      <c r="E151" s="36">
        <f>_xlfn.IFNA(INDEX('Inputs - Allowed'!$B$8:$AY$158,MATCH($A151,'Inputs - Allowed'!$A$8:$A$158,0),MATCH('TI - Underperformance'!E$6,'Inputs - Allowed'!$B$6:$AY$6,0)),0)</f>
        <v>0</v>
      </c>
      <c r="F151" s="36">
        <f>_xlfn.IFNA(INDEX('Inputs - Allowed'!$B$8:$AY$158,MATCH($A151,'Inputs - Allowed'!$A$8:$A$158,0),MATCH('TI - Underperformance'!F$6,'Inputs - Allowed'!$B$6:$AY$6,0)),0)</f>
        <v>0</v>
      </c>
      <c r="G151" s="36">
        <f>_xlfn.IFNA(INDEX('Inputs - Allowed'!$B$8:$AY$158,MATCH($A151,'Inputs - Allowed'!$A$8:$A$158,0),MATCH('TI - Underperformance'!G$6,'Inputs - Allowed'!$B$6:$AY$6,0)),0)</f>
        <v>0</v>
      </c>
      <c r="H151" s="36">
        <f>_xlfn.IFNA(INDEX('Inputs - Allowed'!$B$8:$AY$158,MATCH($A151,'Inputs - Allowed'!$A$8:$A$158,0),MATCH('TI - Underperformance'!H$6,'Inputs - Allowed'!$B$6:$AY$6,0)),0)</f>
        <v>0</v>
      </c>
      <c r="I151" s="36">
        <f>_xlfn.IFNA(INDEX('Inputs - Allowed'!$B$8:$AY$158,MATCH($A151,'Inputs - Allowed'!$A$8:$A$158,0),MATCH('TI - Underperformance'!I$6,'Inputs - Allowed'!$B$6:$AY$6,0)),0)</f>
        <v>0</v>
      </c>
      <c r="J151" s="36">
        <f>_xlfn.IFNA(INDEX('Inputs - Allowed'!$B$8:$AY$158,MATCH($A151,'Inputs - Allowed'!$A$8:$A$158,0),MATCH('TI - Underperformance'!J$6,'Inputs - Allowed'!$B$6:$AY$6,0)),0)</f>
        <v>0</v>
      </c>
      <c r="K151" s="36">
        <f>_xlfn.IFNA(INDEX('Inputs - Allowed'!$B$8:$AY$158,MATCH($A151,'Inputs - Allowed'!$A$8:$A$158,0),MATCH('TI - Underperformance'!K$6,'Inputs - Allowed'!$B$6:$AY$6,0)),0)</f>
        <v>0</v>
      </c>
      <c r="L151" s="36">
        <f>_xlfn.IFNA(INDEX('Inputs - Allowed'!$B$8:$AY$158,MATCH($A151,'Inputs - Allowed'!$A$8:$A$158,0),MATCH('TI - Underperformance'!L$6,'Inputs - Allowed'!$B$6:$AY$6,0)),0)</f>
        <v>0</v>
      </c>
      <c r="M151" s="76"/>
      <c r="N151" s="76"/>
      <c r="O151" s="116" cm="1">
        <f t="array" ref="O151">IF($K151=0,0,_xlfn.IFS($K151 = "n",_xlfn.IFNA(INDEX('Inputs - Actual'!$B$8:$V$200, MATCH($A151, 'Inputs - Actual'!$A$8:$A$200, 0), MATCH(O$6, 'Inputs - Actual'!$B$6:$V$6, 0)) - INDEX('Inputs - Allowed'!$B$8:$AY$158, MATCH($A151, 'Inputs - Allowed'!$A$8:$A$158, 0), MATCH(O$6, 'Inputs - Allowed'!$B$6:$AY$6, 0)),0),$K151 = "y",_xlfn.IFNA(INDEX('Inputs - Actual'!$B$8:$V$200, MATCH($A151, 'Inputs - Actual'!$A$8:$A$200, 0), MATCH(O$6, 'Inputs - Actual'!$B$6:$V$6, 0)) -INDEX('Inputs - Allowed'!$B$8:$AY$158, MATCH($A151, 'Inputs - Allowed'!$A$8:$A$158, 0), MATCH(N$6, 'Inputs - Allowed'!$B$6:$AY$6, 0)),0)))</f>
        <v>0</v>
      </c>
      <c r="P151" s="116" cm="1">
        <f t="array" ref="P151">IF($K151=0,0,_xlfn.IFS($K151 = "n",_xlfn.IFNA(INDEX('Inputs - Actual'!$B$8:$V$200, MATCH($A151, 'Inputs - Actual'!$A$8:$A$200, 0), MATCH(P$6, 'Inputs - Actual'!$B$6:$V$6, 0)) - INDEX('Inputs - Allowed'!$B$8:$AY$158, MATCH($A151, 'Inputs - Allowed'!$A$8:$A$158, 0), MATCH(P$6, 'Inputs - Allowed'!$B$6:$AY$6, 0)),0),$K151 = "y",_xlfn.IFNA(INDEX('Inputs - Actual'!$B$8:$V$200, MATCH($A151, 'Inputs - Actual'!$A$8:$A$200, 0), MATCH(P$6, 'Inputs - Actual'!$B$6:$V$6, 0)) -INDEX('Inputs - Allowed'!$B$8:$AY$158, MATCH($A151, 'Inputs - Allowed'!$A$8:$A$158, 0), MATCH(O$6, 'Inputs - Allowed'!$B$6:$AY$6, 0)),0)))</f>
        <v>0</v>
      </c>
      <c r="Q151" s="116" cm="1">
        <f t="array" ref="Q151">IF($K151=0,0,_xlfn.IFS($K151 = "n",_xlfn.IFNA(INDEX('Inputs - Actual'!$B$8:$V$200, MATCH($A151, 'Inputs - Actual'!$A$8:$A$200, 0), MATCH(Q$6, 'Inputs - Actual'!$B$6:$V$6, 0)) - INDEX('Inputs - Allowed'!$B$8:$AY$158, MATCH($A151, 'Inputs - Allowed'!$A$8:$A$158, 0), MATCH(Q$6, 'Inputs - Allowed'!$B$6:$AY$6, 0)),0),$K151 = "y",_xlfn.IFNA(INDEX('Inputs - Actual'!$B$8:$V$200, MATCH($A151, 'Inputs - Actual'!$A$8:$A$200, 0), MATCH(Q$6, 'Inputs - Actual'!$B$6:$V$6, 0)) -INDEX('Inputs - Allowed'!$B$8:$AY$158, MATCH($A151, 'Inputs - Allowed'!$A$8:$A$158, 0), MATCH(P$6, 'Inputs - Allowed'!$B$6:$AY$6, 0)),0)))</f>
        <v>0</v>
      </c>
      <c r="R151" s="116" cm="1">
        <f t="array" ref="R151">IF($K151=0,0,_xlfn.IFS($K151 = "n",_xlfn.IFNA(INDEX('Inputs - Actual'!$B$8:$V$200, MATCH($A151, 'Inputs - Actual'!$A$8:$A$200, 0), MATCH(R$6, 'Inputs - Actual'!$B$6:$V$6, 0)) - INDEX('Inputs - Allowed'!$B$8:$AY$158, MATCH($A151, 'Inputs - Allowed'!$A$8:$A$158, 0), MATCH(R$6, 'Inputs - Allowed'!$B$6:$AY$6, 0)),0),$K151 = "y",_xlfn.IFNA(INDEX('Inputs - Actual'!$B$8:$V$200, MATCH($A151, 'Inputs - Actual'!$A$8:$A$200, 0), MATCH(R$6, 'Inputs - Actual'!$B$6:$V$6, 0)) -INDEX('Inputs - Allowed'!$B$8:$AY$158, MATCH($A151, 'Inputs - Allowed'!$A$8:$A$158, 0), MATCH(Q$6, 'Inputs - Allowed'!$B$6:$AY$6, 0)),0)))</f>
        <v>0</v>
      </c>
      <c r="S151" s="116" cm="1">
        <f t="array" ref="S151">IF($K151=0,0,_xlfn.IFS($K151 = "n",_xlfn.IFNA(INDEX('Inputs - Actual'!$B$8:$V$200, MATCH($A151, 'Inputs - Actual'!$A$8:$A$200, 0), MATCH(S$6, 'Inputs - Actual'!$B$6:$V$6, 0)) - INDEX('Inputs - Allowed'!$B$8:$AY$158, MATCH($A151, 'Inputs - Allowed'!$A$8:$A$158, 0), MATCH(S$6, 'Inputs - Allowed'!$B$6:$AY$6, 0)),0),$K151 = "y",_xlfn.IFNA(INDEX('Inputs - Actual'!$B$8:$V$200, MATCH($A151, 'Inputs - Actual'!$A$8:$A$200, 0), MATCH(S$6, 'Inputs - Actual'!$B$6:$V$6, 0)) -INDEX('Inputs - Allowed'!$B$8:$AY$158, MATCH($A151, 'Inputs - Allowed'!$A$8:$A$158, 0), MATCH(R$6, 'Inputs - Allowed'!$B$6:$AY$6, 0)),0)))</f>
        <v>0</v>
      </c>
      <c r="T151" s="116" cm="1">
        <f t="array" ref="T151">IF($K151=0,0,_xlfn.IFS($K151 = "n",_xlfn.IFNA(INDEX('Inputs - Actual'!$B$8:$V$200, MATCH($A151, 'Inputs - Actual'!$A$8:$A$200, 0), MATCH(T$6, 'Inputs - Actual'!$B$6:$V$6, 0)) - INDEX('Inputs - Allowed'!$B$8:$AY$158, MATCH($A151, 'Inputs - Allowed'!$A$8:$A$158, 0), MATCH(T$6, 'Inputs - Allowed'!$B$6:$AY$6, 0)),0),$K151 = "y",_xlfn.IFNA(INDEX('Inputs - Actual'!$B$8:$V$200, MATCH($A151, 'Inputs - Actual'!$A$8:$A$200, 0), MATCH(T$6, 'Inputs - Actual'!$B$6:$V$6, 0)) -INDEX('Inputs - Allowed'!$B$8:$AY$158, MATCH($A151, 'Inputs - Allowed'!$A$8:$A$158, 0), MATCH(S$6, 'Inputs - Allowed'!$B$6:$AY$6, 0)),0)))</f>
        <v>0</v>
      </c>
      <c r="U151" s="116" cm="1">
        <f t="array" ref="U151">IF($K151=0,0,_xlfn.IFS($K151 = "n",_xlfn.IFNA(INDEX('Inputs - Actual'!$B$8:$V$200, MATCH($A151, 'Inputs - Actual'!$A$8:$A$200, 0), MATCH(U$6, 'Inputs - Actual'!$B$6:$V$6, 0)) - INDEX('Inputs - Allowed'!$B$8:$AY$158, MATCH($A151, 'Inputs - Allowed'!$A$8:$A$158, 0), MATCH(U$6, 'Inputs - Allowed'!$B$6:$AY$6, 0)),0),$K151 = "y",_xlfn.IFNA(INDEX('Inputs - Actual'!$B$8:$V$200, MATCH($A151, 'Inputs - Actual'!$A$8:$A$200, 0), MATCH(U$6, 'Inputs - Actual'!$B$6:$V$6, 0)) -INDEX('Inputs - Allowed'!$B$8:$AY$158, MATCH($A151, 'Inputs - Allowed'!$A$8:$A$158, 0), MATCH(T$6, 'Inputs - Allowed'!$B$6:$AY$6, 0)),0)))</f>
        <v>0</v>
      </c>
      <c r="V151" s="116" cm="1">
        <f t="array" ref="V151">IF($K151=0,0,_xlfn.IFS($K151 = "n",_xlfn.IFNA(INDEX('Inputs - Actual'!$B$8:$V$200, MATCH($A151, 'Inputs - Actual'!$A$8:$A$200, 0), MATCH(V$6, 'Inputs - Actual'!$B$6:$V$6, 0)) - INDEX('Inputs - Allowed'!$B$8:$AY$158, MATCH($A151, 'Inputs - Allowed'!$A$8:$A$158, 0), MATCH(V$6, 'Inputs - Allowed'!$B$6:$AY$6, 0)),0),$K151 = "y",_xlfn.IFNA(INDEX('Inputs - Actual'!$B$8:$V$200, MATCH($A151, 'Inputs - Actual'!$A$8:$A$200, 0), MATCH(V$6, 'Inputs - Actual'!$B$6:$V$6, 0)) -INDEX('Inputs - Allowed'!$B$8:$AY$158, MATCH($A151, 'Inputs - Allowed'!$A$8:$A$158, 0), MATCH(U$6, 'Inputs - Allowed'!$B$6:$AY$6, 0)),0)))</f>
        <v>0</v>
      </c>
      <c r="W151" s="116" cm="1">
        <f t="array" ref="W151">IF($K151=0,0,_xlfn.IFS($K151 = "n",_xlfn.IFNA(INDEX('Inputs - Actual'!$B$8:$V$200, MATCH($A151, 'Inputs - Actual'!$A$8:$A$200, 0), MATCH(W$6, 'Inputs - Actual'!$B$6:$V$6, 0)) - INDEX('Inputs - Allowed'!$B$8:$AY$158, MATCH($A151, 'Inputs - Allowed'!$A$8:$A$158, 0), MATCH(W$6, 'Inputs - Allowed'!$B$6:$AY$6, 0)),0),$K151 = "y",_xlfn.IFNA(INDEX('Inputs - Actual'!$B$8:$V$200, MATCH($A151, 'Inputs - Actual'!$A$8:$A$200, 0), MATCH(W$6, 'Inputs - Actual'!$B$6:$V$6, 0)) -INDEX('Inputs - Allowed'!$B$8:$AY$158, MATCH($A151, 'Inputs - Allowed'!$A$8:$A$158, 0), MATCH(V$6, 'Inputs - Allowed'!$B$6:$AY$6, 0)),0)))</f>
        <v>0</v>
      </c>
      <c r="X151" s="116" cm="1">
        <f t="array" ref="X151">IF($K151=0,0,_xlfn.IFS($K151 = "n",_xlfn.IFNA(INDEX('Inputs - Actual'!$B$8:$V$200, MATCH($A151, 'Inputs - Actual'!$A$8:$A$200, 0), MATCH(X$6, 'Inputs - Actual'!$B$6:$V$6, 0)) - INDEX('Inputs - Allowed'!$B$8:$AY$158, MATCH($A151, 'Inputs - Allowed'!$A$8:$A$158, 0), MATCH(X$6, 'Inputs - Allowed'!$B$6:$AY$6, 0)),0),$K151 = "y",_xlfn.IFNA(INDEX('Inputs - Actual'!$B$8:$V$200, MATCH($A151, 'Inputs - Actual'!$A$8:$A$200, 0), MATCH(X$6, 'Inputs - Actual'!$B$6:$V$6, 0)) -INDEX('Inputs - Allowed'!$B$8:$AY$158, MATCH($A151, 'Inputs - Allowed'!$A$8:$A$158, 0), MATCH(W$6, 'Inputs - Allowed'!$B$6:$AY$6, 0)),0)))</f>
        <v>0</v>
      </c>
      <c r="Y151" s="76"/>
      <c r="Z151" s="76"/>
      <c r="AA151" s="116">
        <f t="shared" si="39"/>
        <v>0</v>
      </c>
      <c r="AB151" s="116">
        <f t="shared" si="40"/>
        <v>0</v>
      </c>
      <c r="AC151" s="116">
        <f t="shared" si="41"/>
        <v>0</v>
      </c>
      <c r="AD151" s="116">
        <f t="shared" si="42"/>
        <v>0</v>
      </c>
      <c r="AE151" s="116">
        <f t="shared" si="43"/>
        <v>0</v>
      </c>
      <c r="AF151" s="116">
        <f t="shared" si="44"/>
        <v>0</v>
      </c>
      <c r="AG151" s="116">
        <f t="shared" si="45"/>
        <v>0</v>
      </c>
      <c r="AH151" s="116">
        <f t="shared" si="46"/>
        <v>0</v>
      </c>
      <c r="AI151" s="116">
        <f t="shared" si="47"/>
        <v>0</v>
      </c>
      <c r="AJ151" s="116">
        <f t="shared" si="48"/>
        <v>0</v>
      </c>
      <c r="AK151" s="116">
        <f t="shared" si="38"/>
        <v>0</v>
      </c>
    </row>
    <row r="152" spans="1:37">
      <c r="A152" s="6"/>
      <c r="B152" s="36"/>
      <c r="C152" s="36"/>
      <c r="D152" s="36"/>
      <c r="E152" s="36">
        <f>_xlfn.IFNA(INDEX('Inputs - Allowed'!$B$8:$AY$158,MATCH($A152,'Inputs - Allowed'!$A$8:$A$158,0),MATCH('TI - Underperformance'!E$6,'Inputs - Allowed'!$B$6:$AY$6,0)),0)</f>
        <v>0</v>
      </c>
      <c r="F152" s="36">
        <f>_xlfn.IFNA(INDEX('Inputs - Allowed'!$B$8:$AY$158,MATCH($A152,'Inputs - Allowed'!$A$8:$A$158,0),MATCH('TI - Underperformance'!F$6,'Inputs - Allowed'!$B$6:$AY$6,0)),0)</f>
        <v>0</v>
      </c>
      <c r="G152" s="36">
        <f>_xlfn.IFNA(INDEX('Inputs - Allowed'!$B$8:$AY$158,MATCH($A152,'Inputs - Allowed'!$A$8:$A$158,0),MATCH('TI - Underperformance'!G$6,'Inputs - Allowed'!$B$6:$AY$6,0)),0)</f>
        <v>0</v>
      </c>
      <c r="H152" s="36">
        <f>_xlfn.IFNA(INDEX('Inputs - Allowed'!$B$8:$AY$158,MATCH($A152,'Inputs - Allowed'!$A$8:$A$158,0),MATCH('TI - Underperformance'!H$6,'Inputs - Allowed'!$B$6:$AY$6,0)),0)</f>
        <v>0</v>
      </c>
      <c r="I152" s="36">
        <f>_xlfn.IFNA(INDEX('Inputs - Allowed'!$B$8:$AY$158,MATCH($A152,'Inputs - Allowed'!$A$8:$A$158,0),MATCH('TI - Underperformance'!I$6,'Inputs - Allowed'!$B$6:$AY$6,0)),0)</f>
        <v>0</v>
      </c>
      <c r="J152" s="36">
        <f>_xlfn.IFNA(INDEX('Inputs - Allowed'!$B$8:$AY$158,MATCH($A152,'Inputs - Allowed'!$A$8:$A$158,0),MATCH('TI - Underperformance'!J$6,'Inputs - Allowed'!$B$6:$AY$6,0)),0)</f>
        <v>0</v>
      </c>
      <c r="K152" s="36">
        <f>_xlfn.IFNA(INDEX('Inputs - Allowed'!$B$8:$AY$158,MATCH($A152,'Inputs - Allowed'!$A$8:$A$158,0),MATCH('TI - Underperformance'!K$6,'Inputs - Allowed'!$B$6:$AY$6,0)),0)</f>
        <v>0</v>
      </c>
      <c r="L152" s="36">
        <f>_xlfn.IFNA(INDEX('Inputs - Allowed'!$B$8:$AY$158,MATCH($A152,'Inputs - Allowed'!$A$8:$A$158,0),MATCH('TI - Underperformance'!L$6,'Inputs - Allowed'!$B$6:$AY$6,0)),0)</f>
        <v>0</v>
      </c>
      <c r="M152" s="76"/>
      <c r="N152" s="76"/>
      <c r="O152" s="116" cm="1">
        <f t="array" ref="O152">IF($K152=0,0,_xlfn.IFS($K152 = "n",_xlfn.IFNA(INDEX('Inputs - Actual'!$B$8:$V$200, MATCH($A152, 'Inputs - Actual'!$A$8:$A$200, 0), MATCH(O$6, 'Inputs - Actual'!$B$6:$V$6, 0)) - INDEX('Inputs - Allowed'!$B$8:$AY$158, MATCH($A152, 'Inputs - Allowed'!$A$8:$A$158, 0), MATCH(O$6, 'Inputs - Allowed'!$B$6:$AY$6, 0)),0),$K152 = "y",_xlfn.IFNA(INDEX('Inputs - Actual'!$B$8:$V$200, MATCH($A152, 'Inputs - Actual'!$A$8:$A$200, 0), MATCH(O$6, 'Inputs - Actual'!$B$6:$V$6, 0)) -INDEX('Inputs - Allowed'!$B$8:$AY$158, MATCH($A152, 'Inputs - Allowed'!$A$8:$A$158, 0), MATCH(N$6, 'Inputs - Allowed'!$B$6:$AY$6, 0)),0)))</f>
        <v>0</v>
      </c>
      <c r="P152" s="116" cm="1">
        <f t="array" ref="P152">IF($K152=0,0,_xlfn.IFS($K152 = "n",_xlfn.IFNA(INDEX('Inputs - Actual'!$B$8:$V$200, MATCH($A152, 'Inputs - Actual'!$A$8:$A$200, 0), MATCH(P$6, 'Inputs - Actual'!$B$6:$V$6, 0)) - INDEX('Inputs - Allowed'!$B$8:$AY$158, MATCH($A152, 'Inputs - Allowed'!$A$8:$A$158, 0), MATCH(P$6, 'Inputs - Allowed'!$B$6:$AY$6, 0)),0),$K152 = "y",_xlfn.IFNA(INDEX('Inputs - Actual'!$B$8:$V$200, MATCH($A152, 'Inputs - Actual'!$A$8:$A$200, 0), MATCH(P$6, 'Inputs - Actual'!$B$6:$V$6, 0)) -INDEX('Inputs - Allowed'!$B$8:$AY$158, MATCH($A152, 'Inputs - Allowed'!$A$8:$A$158, 0), MATCH(O$6, 'Inputs - Allowed'!$B$6:$AY$6, 0)),0)))</f>
        <v>0</v>
      </c>
      <c r="Q152" s="116" cm="1">
        <f t="array" ref="Q152">IF($K152=0,0,_xlfn.IFS($K152 = "n",_xlfn.IFNA(INDEX('Inputs - Actual'!$B$8:$V$200, MATCH($A152, 'Inputs - Actual'!$A$8:$A$200, 0), MATCH(Q$6, 'Inputs - Actual'!$B$6:$V$6, 0)) - INDEX('Inputs - Allowed'!$B$8:$AY$158, MATCH($A152, 'Inputs - Allowed'!$A$8:$A$158, 0), MATCH(Q$6, 'Inputs - Allowed'!$B$6:$AY$6, 0)),0),$K152 = "y",_xlfn.IFNA(INDEX('Inputs - Actual'!$B$8:$V$200, MATCH($A152, 'Inputs - Actual'!$A$8:$A$200, 0), MATCH(Q$6, 'Inputs - Actual'!$B$6:$V$6, 0)) -INDEX('Inputs - Allowed'!$B$8:$AY$158, MATCH($A152, 'Inputs - Allowed'!$A$8:$A$158, 0), MATCH(P$6, 'Inputs - Allowed'!$B$6:$AY$6, 0)),0)))</f>
        <v>0</v>
      </c>
      <c r="R152" s="116" cm="1">
        <f t="array" ref="R152">IF($K152=0,0,_xlfn.IFS($K152 = "n",_xlfn.IFNA(INDEX('Inputs - Actual'!$B$8:$V$200, MATCH($A152, 'Inputs - Actual'!$A$8:$A$200, 0), MATCH(R$6, 'Inputs - Actual'!$B$6:$V$6, 0)) - INDEX('Inputs - Allowed'!$B$8:$AY$158, MATCH($A152, 'Inputs - Allowed'!$A$8:$A$158, 0), MATCH(R$6, 'Inputs - Allowed'!$B$6:$AY$6, 0)),0),$K152 = "y",_xlfn.IFNA(INDEX('Inputs - Actual'!$B$8:$V$200, MATCH($A152, 'Inputs - Actual'!$A$8:$A$200, 0), MATCH(R$6, 'Inputs - Actual'!$B$6:$V$6, 0)) -INDEX('Inputs - Allowed'!$B$8:$AY$158, MATCH($A152, 'Inputs - Allowed'!$A$8:$A$158, 0), MATCH(Q$6, 'Inputs - Allowed'!$B$6:$AY$6, 0)),0)))</f>
        <v>0</v>
      </c>
      <c r="S152" s="116" cm="1">
        <f t="array" ref="S152">IF($K152=0,0,_xlfn.IFS($K152 = "n",_xlfn.IFNA(INDEX('Inputs - Actual'!$B$8:$V$200, MATCH($A152, 'Inputs - Actual'!$A$8:$A$200, 0), MATCH(S$6, 'Inputs - Actual'!$B$6:$V$6, 0)) - INDEX('Inputs - Allowed'!$B$8:$AY$158, MATCH($A152, 'Inputs - Allowed'!$A$8:$A$158, 0), MATCH(S$6, 'Inputs - Allowed'!$B$6:$AY$6, 0)),0),$K152 = "y",_xlfn.IFNA(INDEX('Inputs - Actual'!$B$8:$V$200, MATCH($A152, 'Inputs - Actual'!$A$8:$A$200, 0), MATCH(S$6, 'Inputs - Actual'!$B$6:$V$6, 0)) -INDEX('Inputs - Allowed'!$B$8:$AY$158, MATCH($A152, 'Inputs - Allowed'!$A$8:$A$158, 0), MATCH(R$6, 'Inputs - Allowed'!$B$6:$AY$6, 0)),0)))</f>
        <v>0</v>
      </c>
      <c r="T152" s="116" cm="1">
        <f t="array" ref="T152">IF($K152=0,0,_xlfn.IFS($K152 = "n",_xlfn.IFNA(INDEX('Inputs - Actual'!$B$8:$V$200, MATCH($A152, 'Inputs - Actual'!$A$8:$A$200, 0), MATCH(T$6, 'Inputs - Actual'!$B$6:$V$6, 0)) - INDEX('Inputs - Allowed'!$B$8:$AY$158, MATCH($A152, 'Inputs - Allowed'!$A$8:$A$158, 0), MATCH(T$6, 'Inputs - Allowed'!$B$6:$AY$6, 0)),0),$K152 = "y",_xlfn.IFNA(INDEX('Inputs - Actual'!$B$8:$V$200, MATCH($A152, 'Inputs - Actual'!$A$8:$A$200, 0), MATCH(T$6, 'Inputs - Actual'!$B$6:$V$6, 0)) -INDEX('Inputs - Allowed'!$B$8:$AY$158, MATCH($A152, 'Inputs - Allowed'!$A$8:$A$158, 0), MATCH(S$6, 'Inputs - Allowed'!$B$6:$AY$6, 0)),0)))</f>
        <v>0</v>
      </c>
      <c r="U152" s="116" cm="1">
        <f t="array" ref="U152">IF($K152=0,0,_xlfn.IFS($K152 = "n",_xlfn.IFNA(INDEX('Inputs - Actual'!$B$8:$V$200, MATCH($A152, 'Inputs - Actual'!$A$8:$A$200, 0), MATCH(U$6, 'Inputs - Actual'!$B$6:$V$6, 0)) - INDEX('Inputs - Allowed'!$B$8:$AY$158, MATCH($A152, 'Inputs - Allowed'!$A$8:$A$158, 0), MATCH(U$6, 'Inputs - Allowed'!$B$6:$AY$6, 0)),0),$K152 = "y",_xlfn.IFNA(INDEX('Inputs - Actual'!$B$8:$V$200, MATCH($A152, 'Inputs - Actual'!$A$8:$A$200, 0), MATCH(U$6, 'Inputs - Actual'!$B$6:$V$6, 0)) -INDEX('Inputs - Allowed'!$B$8:$AY$158, MATCH($A152, 'Inputs - Allowed'!$A$8:$A$158, 0), MATCH(T$6, 'Inputs - Allowed'!$B$6:$AY$6, 0)),0)))</f>
        <v>0</v>
      </c>
      <c r="V152" s="116" cm="1">
        <f t="array" ref="V152">IF($K152=0,0,_xlfn.IFS($K152 = "n",_xlfn.IFNA(INDEX('Inputs - Actual'!$B$8:$V$200, MATCH($A152, 'Inputs - Actual'!$A$8:$A$200, 0), MATCH(V$6, 'Inputs - Actual'!$B$6:$V$6, 0)) - INDEX('Inputs - Allowed'!$B$8:$AY$158, MATCH($A152, 'Inputs - Allowed'!$A$8:$A$158, 0), MATCH(V$6, 'Inputs - Allowed'!$B$6:$AY$6, 0)),0),$K152 = "y",_xlfn.IFNA(INDEX('Inputs - Actual'!$B$8:$V$200, MATCH($A152, 'Inputs - Actual'!$A$8:$A$200, 0), MATCH(V$6, 'Inputs - Actual'!$B$6:$V$6, 0)) -INDEX('Inputs - Allowed'!$B$8:$AY$158, MATCH($A152, 'Inputs - Allowed'!$A$8:$A$158, 0), MATCH(U$6, 'Inputs - Allowed'!$B$6:$AY$6, 0)),0)))</f>
        <v>0</v>
      </c>
      <c r="W152" s="116" cm="1">
        <f t="array" ref="W152">IF($K152=0,0,_xlfn.IFS($K152 = "n",_xlfn.IFNA(INDEX('Inputs - Actual'!$B$8:$V$200, MATCH($A152, 'Inputs - Actual'!$A$8:$A$200, 0), MATCH(W$6, 'Inputs - Actual'!$B$6:$V$6, 0)) - INDEX('Inputs - Allowed'!$B$8:$AY$158, MATCH($A152, 'Inputs - Allowed'!$A$8:$A$158, 0), MATCH(W$6, 'Inputs - Allowed'!$B$6:$AY$6, 0)),0),$K152 = "y",_xlfn.IFNA(INDEX('Inputs - Actual'!$B$8:$V$200, MATCH($A152, 'Inputs - Actual'!$A$8:$A$200, 0), MATCH(W$6, 'Inputs - Actual'!$B$6:$V$6, 0)) -INDEX('Inputs - Allowed'!$B$8:$AY$158, MATCH($A152, 'Inputs - Allowed'!$A$8:$A$158, 0), MATCH(V$6, 'Inputs - Allowed'!$B$6:$AY$6, 0)),0)))</f>
        <v>0</v>
      </c>
      <c r="X152" s="116" cm="1">
        <f t="array" ref="X152">IF($K152=0,0,_xlfn.IFS($K152 = "n",_xlfn.IFNA(INDEX('Inputs - Actual'!$B$8:$V$200, MATCH($A152, 'Inputs - Actual'!$A$8:$A$200, 0), MATCH(X$6, 'Inputs - Actual'!$B$6:$V$6, 0)) - INDEX('Inputs - Allowed'!$B$8:$AY$158, MATCH($A152, 'Inputs - Allowed'!$A$8:$A$158, 0), MATCH(X$6, 'Inputs - Allowed'!$B$6:$AY$6, 0)),0),$K152 = "y",_xlfn.IFNA(INDEX('Inputs - Actual'!$B$8:$V$200, MATCH($A152, 'Inputs - Actual'!$A$8:$A$200, 0), MATCH(X$6, 'Inputs - Actual'!$B$6:$V$6, 0)) -INDEX('Inputs - Allowed'!$B$8:$AY$158, MATCH($A152, 'Inputs - Allowed'!$A$8:$A$158, 0), MATCH(W$6, 'Inputs - Allowed'!$B$6:$AY$6, 0)),0)))</f>
        <v>0</v>
      </c>
      <c r="Y152" s="76"/>
      <c r="Z152" s="76"/>
      <c r="AA152" s="116">
        <f t="shared" si="39"/>
        <v>0</v>
      </c>
      <c r="AB152" s="116">
        <f t="shared" si="40"/>
        <v>0</v>
      </c>
      <c r="AC152" s="116">
        <f t="shared" si="41"/>
        <v>0</v>
      </c>
      <c r="AD152" s="116">
        <f t="shared" si="42"/>
        <v>0</v>
      </c>
      <c r="AE152" s="116">
        <f t="shared" si="43"/>
        <v>0</v>
      </c>
      <c r="AF152" s="116">
        <f t="shared" si="44"/>
        <v>0</v>
      </c>
      <c r="AG152" s="116">
        <f t="shared" si="45"/>
        <v>0</v>
      </c>
      <c r="AH152" s="116">
        <f t="shared" si="46"/>
        <v>0</v>
      </c>
      <c r="AI152" s="116">
        <f t="shared" si="47"/>
        <v>0</v>
      </c>
      <c r="AJ152" s="116">
        <f t="shared" si="48"/>
        <v>0</v>
      </c>
      <c r="AK152" s="116">
        <f t="shared" si="38"/>
        <v>0</v>
      </c>
    </row>
    <row r="153" spans="1:37">
      <c r="A153" s="6"/>
      <c r="B153" s="36"/>
      <c r="C153" s="36"/>
      <c r="D153" s="36"/>
      <c r="E153" s="36">
        <f>_xlfn.IFNA(INDEX('Inputs - Allowed'!$B$8:$AY$158,MATCH($A153,'Inputs - Allowed'!$A$8:$A$158,0),MATCH('TI - Underperformance'!E$6,'Inputs - Allowed'!$B$6:$AY$6,0)),0)</f>
        <v>0</v>
      </c>
      <c r="F153" s="36">
        <f>_xlfn.IFNA(INDEX('Inputs - Allowed'!$B$8:$AY$158,MATCH($A153,'Inputs - Allowed'!$A$8:$A$158,0),MATCH('TI - Underperformance'!F$6,'Inputs - Allowed'!$B$6:$AY$6,0)),0)</f>
        <v>0</v>
      </c>
      <c r="G153" s="36">
        <f>_xlfn.IFNA(INDEX('Inputs - Allowed'!$B$8:$AY$158,MATCH($A153,'Inputs - Allowed'!$A$8:$A$158,0),MATCH('TI - Underperformance'!G$6,'Inputs - Allowed'!$B$6:$AY$6,0)),0)</f>
        <v>0</v>
      </c>
      <c r="H153" s="36">
        <f>_xlfn.IFNA(INDEX('Inputs - Allowed'!$B$8:$AY$158,MATCH($A153,'Inputs - Allowed'!$A$8:$A$158,0),MATCH('TI - Underperformance'!H$6,'Inputs - Allowed'!$B$6:$AY$6,0)),0)</f>
        <v>0</v>
      </c>
      <c r="I153" s="36">
        <f>_xlfn.IFNA(INDEX('Inputs - Allowed'!$B$8:$AY$158,MATCH($A153,'Inputs - Allowed'!$A$8:$A$158,0),MATCH('TI - Underperformance'!I$6,'Inputs - Allowed'!$B$6:$AY$6,0)),0)</f>
        <v>0</v>
      </c>
      <c r="J153" s="36">
        <f>_xlfn.IFNA(INDEX('Inputs - Allowed'!$B$8:$AY$158,MATCH($A153,'Inputs - Allowed'!$A$8:$A$158,0),MATCH('TI - Underperformance'!J$6,'Inputs - Allowed'!$B$6:$AY$6,0)),0)</f>
        <v>0</v>
      </c>
      <c r="K153" s="36">
        <f>_xlfn.IFNA(INDEX('Inputs - Allowed'!$B$8:$AY$158,MATCH($A153,'Inputs - Allowed'!$A$8:$A$158,0),MATCH('TI - Underperformance'!K$6,'Inputs - Allowed'!$B$6:$AY$6,0)),0)</f>
        <v>0</v>
      </c>
      <c r="L153" s="36">
        <f>_xlfn.IFNA(INDEX('Inputs - Allowed'!$B$8:$AY$158,MATCH($A153,'Inputs - Allowed'!$A$8:$A$158,0),MATCH('TI - Underperformance'!L$6,'Inputs - Allowed'!$B$6:$AY$6,0)),0)</f>
        <v>0</v>
      </c>
      <c r="M153" s="76"/>
      <c r="N153" s="76"/>
      <c r="O153" s="116" cm="1">
        <f t="array" ref="O153">IF($K153=0,0,_xlfn.IFS($K153 = "n",_xlfn.IFNA(INDEX('Inputs - Actual'!$B$8:$V$200, MATCH($A153, 'Inputs - Actual'!$A$8:$A$200, 0), MATCH(O$6, 'Inputs - Actual'!$B$6:$V$6, 0)) - INDEX('Inputs - Allowed'!$B$8:$AY$158, MATCH($A153, 'Inputs - Allowed'!$A$8:$A$158, 0), MATCH(O$6, 'Inputs - Allowed'!$B$6:$AY$6, 0)),0),$K153 = "y",_xlfn.IFNA(INDEX('Inputs - Actual'!$B$8:$V$200, MATCH($A153, 'Inputs - Actual'!$A$8:$A$200, 0), MATCH(O$6, 'Inputs - Actual'!$B$6:$V$6, 0)) -INDEX('Inputs - Allowed'!$B$8:$AY$158, MATCH($A153, 'Inputs - Allowed'!$A$8:$A$158, 0), MATCH(N$6, 'Inputs - Allowed'!$B$6:$AY$6, 0)),0)))</f>
        <v>0</v>
      </c>
      <c r="P153" s="116" cm="1">
        <f t="array" ref="P153">IF($K153=0,0,_xlfn.IFS($K153 = "n",_xlfn.IFNA(INDEX('Inputs - Actual'!$B$8:$V$200, MATCH($A153, 'Inputs - Actual'!$A$8:$A$200, 0), MATCH(P$6, 'Inputs - Actual'!$B$6:$V$6, 0)) - INDEX('Inputs - Allowed'!$B$8:$AY$158, MATCH($A153, 'Inputs - Allowed'!$A$8:$A$158, 0), MATCH(P$6, 'Inputs - Allowed'!$B$6:$AY$6, 0)),0),$K153 = "y",_xlfn.IFNA(INDEX('Inputs - Actual'!$B$8:$V$200, MATCH($A153, 'Inputs - Actual'!$A$8:$A$200, 0), MATCH(P$6, 'Inputs - Actual'!$B$6:$V$6, 0)) -INDEX('Inputs - Allowed'!$B$8:$AY$158, MATCH($A153, 'Inputs - Allowed'!$A$8:$A$158, 0), MATCH(O$6, 'Inputs - Allowed'!$B$6:$AY$6, 0)),0)))</f>
        <v>0</v>
      </c>
      <c r="Q153" s="116" cm="1">
        <f t="array" ref="Q153">IF($K153=0,0,_xlfn.IFS($K153 = "n",_xlfn.IFNA(INDEX('Inputs - Actual'!$B$8:$V$200, MATCH($A153, 'Inputs - Actual'!$A$8:$A$200, 0), MATCH(Q$6, 'Inputs - Actual'!$B$6:$V$6, 0)) - INDEX('Inputs - Allowed'!$B$8:$AY$158, MATCH($A153, 'Inputs - Allowed'!$A$8:$A$158, 0), MATCH(Q$6, 'Inputs - Allowed'!$B$6:$AY$6, 0)),0),$K153 = "y",_xlfn.IFNA(INDEX('Inputs - Actual'!$B$8:$V$200, MATCH($A153, 'Inputs - Actual'!$A$8:$A$200, 0), MATCH(Q$6, 'Inputs - Actual'!$B$6:$V$6, 0)) -INDEX('Inputs - Allowed'!$B$8:$AY$158, MATCH($A153, 'Inputs - Allowed'!$A$8:$A$158, 0), MATCH(P$6, 'Inputs - Allowed'!$B$6:$AY$6, 0)),0)))</f>
        <v>0</v>
      </c>
      <c r="R153" s="116" cm="1">
        <f t="array" ref="R153">IF($K153=0,0,_xlfn.IFS($K153 = "n",_xlfn.IFNA(INDEX('Inputs - Actual'!$B$8:$V$200, MATCH($A153, 'Inputs - Actual'!$A$8:$A$200, 0), MATCH(R$6, 'Inputs - Actual'!$B$6:$V$6, 0)) - INDEX('Inputs - Allowed'!$B$8:$AY$158, MATCH($A153, 'Inputs - Allowed'!$A$8:$A$158, 0), MATCH(R$6, 'Inputs - Allowed'!$B$6:$AY$6, 0)),0),$K153 = "y",_xlfn.IFNA(INDEX('Inputs - Actual'!$B$8:$V$200, MATCH($A153, 'Inputs - Actual'!$A$8:$A$200, 0), MATCH(R$6, 'Inputs - Actual'!$B$6:$V$6, 0)) -INDEX('Inputs - Allowed'!$B$8:$AY$158, MATCH($A153, 'Inputs - Allowed'!$A$8:$A$158, 0), MATCH(Q$6, 'Inputs - Allowed'!$B$6:$AY$6, 0)),0)))</f>
        <v>0</v>
      </c>
      <c r="S153" s="116" cm="1">
        <f t="array" ref="S153">IF($K153=0,0,_xlfn.IFS($K153 = "n",_xlfn.IFNA(INDEX('Inputs - Actual'!$B$8:$V$200, MATCH($A153, 'Inputs - Actual'!$A$8:$A$200, 0), MATCH(S$6, 'Inputs - Actual'!$B$6:$V$6, 0)) - INDEX('Inputs - Allowed'!$B$8:$AY$158, MATCH($A153, 'Inputs - Allowed'!$A$8:$A$158, 0), MATCH(S$6, 'Inputs - Allowed'!$B$6:$AY$6, 0)),0),$K153 = "y",_xlfn.IFNA(INDEX('Inputs - Actual'!$B$8:$V$200, MATCH($A153, 'Inputs - Actual'!$A$8:$A$200, 0), MATCH(S$6, 'Inputs - Actual'!$B$6:$V$6, 0)) -INDEX('Inputs - Allowed'!$B$8:$AY$158, MATCH($A153, 'Inputs - Allowed'!$A$8:$A$158, 0), MATCH(R$6, 'Inputs - Allowed'!$B$6:$AY$6, 0)),0)))</f>
        <v>0</v>
      </c>
      <c r="T153" s="116" cm="1">
        <f t="array" ref="T153">IF($K153=0,0,_xlfn.IFS($K153 = "n",_xlfn.IFNA(INDEX('Inputs - Actual'!$B$8:$V$200, MATCH($A153, 'Inputs - Actual'!$A$8:$A$200, 0), MATCH(T$6, 'Inputs - Actual'!$B$6:$V$6, 0)) - INDEX('Inputs - Allowed'!$B$8:$AY$158, MATCH($A153, 'Inputs - Allowed'!$A$8:$A$158, 0), MATCH(T$6, 'Inputs - Allowed'!$B$6:$AY$6, 0)),0),$K153 = "y",_xlfn.IFNA(INDEX('Inputs - Actual'!$B$8:$V$200, MATCH($A153, 'Inputs - Actual'!$A$8:$A$200, 0), MATCH(T$6, 'Inputs - Actual'!$B$6:$V$6, 0)) -INDEX('Inputs - Allowed'!$B$8:$AY$158, MATCH($A153, 'Inputs - Allowed'!$A$8:$A$158, 0), MATCH(S$6, 'Inputs - Allowed'!$B$6:$AY$6, 0)),0)))</f>
        <v>0</v>
      </c>
      <c r="U153" s="116" cm="1">
        <f t="array" ref="U153">IF($K153=0,0,_xlfn.IFS($K153 = "n",_xlfn.IFNA(INDEX('Inputs - Actual'!$B$8:$V$200, MATCH($A153, 'Inputs - Actual'!$A$8:$A$200, 0), MATCH(U$6, 'Inputs - Actual'!$B$6:$V$6, 0)) - INDEX('Inputs - Allowed'!$B$8:$AY$158, MATCH($A153, 'Inputs - Allowed'!$A$8:$A$158, 0), MATCH(U$6, 'Inputs - Allowed'!$B$6:$AY$6, 0)),0),$K153 = "y",_xlfn.IFNA(INDEX('Inputs - Actual'!$B$8:$V$200, MATCH($A153, 'Inputs - Actual'!$A$8:$A$200, 0), MATCH(U$6, 'Inputs - Actual'!$B$6:$V$6, 0)) -INDEX('Inputs - Allowed'!$B$8:$AY$158, MATCH($A153, 'Inputs - Allowed'!$A$8:$A$158, 0), MATCH(T$6, 'Inputs - Allowed'!$B$6:$AY$6, 0)),0)))</f>
        <v>0</v>
      </c>
      <c r="V153" s="116" cm="1">
        <f t="array" ref="V153">IF($K153=0,0,_xlfn.IFS($K153 = "n",_xlfn.IFNA(INDEX('Inputs - Actual'!$B$8:$V$200, MATCH($A153, 'Inputs - Actual'!$A$8:$A$200, 0), MATCH(V$6, 'Inputs - Actual'!$B$6:$V$6, 0)) - INDEX('Inputs - Allowed'!$B$8:$AY$158, MATCH($A153, 'Inputs - Allowed'!$A$8:$A$158, 0), MATCH(V$6, 'Inputs - Allowed'!$B$6:$AY$6, 0)),0),$K153 = "y",_xlfn.IFNA(INDEX('Inputs - Actual'!$B$8:$V$200, MATCH($A153, 'Inputs - Actual'!$A$8:$A$200, 0), MATCH(V$6, 'Inputs - Actual'!$B$6:$V$6, 0)) -INDEX('Inputs - Allowed'!$B$8:$AY$158, MATCH($A153, 'Inputs - Allowed'!$A$8:$A$158, 0), MATCH(U$6, 'Inputs - Allowed'!$B$6:$AY$6, 0)),0)))</f>
        <v>0</v>
      </c>
      <c r="W153" s="116" cm="1">
        <f t="array" ref="W153">IF($K153=0,0,_xlfn.IFS($K153 = "n",_xlfn.IFNA(INDEX('Inputs - Actual'!$B$8:$V$200, MATCH($A153, 'Inputs - Actual'!$A$8:$A$200, 0), MATCH(W$6, 'Inputs - Actual'!$B$6:$V$6, 0)) - INDEX('Inputs - Allowed'!$B$8:$AY$158, MATCH($A153, 'Inputs - Allowed'!$A$8:$A$158, 0), MATCH(W$6, 'Inputs - Allowed'!$B$6:$AY$6, 0)),0),$K153 = "y",_xlfn.IFNA(INDEX('Inputs - Actual'!$B$8:$V$200, MATCH($A153, 'Inputs - Actual'!$A$8:$A$200, 0), MATCH(W$6, 'Inputs - Actual'!$B$6:$V$6, 0)) -INDEX('Inputs - Allowed'!$B$8:$AY$158, MATCH($A153, 'Inputs - Allowed'!$A$8:$A$158, 0), MATCH(V$6, 'Inputs - Allowed'!$B$6:$AY$6, 0)),0)))</f>
        <v>0</v>
      </c>
      <c r="X153" s="116" cm="1">
        <f t="array" ref="X153">IF($K153=0,0,_xlfn.IFS($K153 = "n",_xlfn.IFNA(INDEX('Inputs - Actual'!$B$8:$V$200, MATCH($A153, 'Inputs - Actual'!$A$8:$A$200, 0), MATCH(X$6, 'Inputs - Actual'!$B$6:$V$6, 0)) - INDEX('Inputs - Allowed'!$B$8:$AY$158, MATCH($A153, 'Inputs - Allowed'!$A$8:$A$158, 0), MATCH(X$6, 'Inputs - Allowed'!$B$6:$AY$6, 0)),0),$K153 = "y",_xlfn.IFNA(INDEX('Inputs - Actual'!$B$8:$V$200, MATCH($A153, 'Inputs - Actual'!$A$8:$A$200, 0), MATCH(X$6, 'Inputs - Actual'!$B$6:$V$6, 0)) -INDEX('Inputs - Allowed'!$B$8:$AY$158, MATCH($A153, 'Inputs - Allowed'!$A$8:$A$158, 0), MATCH(W$6, 'Inputs - Allowed'!$B$6:$AY$6, 0)),0)))</f>
        <v>0</v>
      </c>
      <c r="Y153" s="76"/>
      <c r="Z153" s="76"/>
      <c r="AA153" s="116">
        <f t="shared" si="39"/>
        <v>0</v>
      </c>
      <c r="AB153" s="116">
        <f t="shared" si="40"/>
        <v>0</v>
      </c>
      <c r="AC153" s="116">
        <f t="shared" si="41"/>
        <v>0</v>
      </c>
      <c r="AD153" s="116">
        <f t="shared" si="42"/>
        <v>0</v>
      </c>
      <c r="AE153" s="116">
        <f t="shared" si="43"/>
        <v>0</v>
      </c>
      <c r="AF153" s="116">
        <f t="shared" si="44"/>
        <v>0</v>
      </c>
      <c r="AG153" s="116">
        <f t="shared" si="45"/>
        <v>0</v>
      </c>
      <c r="AH153" s="116">
        <f t="shared" si="46"/>
        <v>0</v>
      </c>
      <c r="AI153" s="116">
        <f t="shared" si="47"/>
        <v>0</v>
      </c>
      <c r="AJ153" s="116">
        <f t="shared" si="48"/>
        <v>0</v>
      </c>
      <c r="AK153" s="116">
        <f t="shared" si="38"/>
        <v>0</v>
      </c>
    </row>
    <row r="154" spans="1:37">
      <c r="A154" s="6"/>
      <c r="B154" s="36"/>
      <c r="C154" s="36"/>
      <c r="D154" s="36"/>
      <c r="E154" s="36">
        <f>_xlfn.IFNA(INDEX('Inputs - Allowed'!$B$8:$AY$158,MATCH($A154,'Inputs - Allowed'!$A$8:$A$158,0),MATCH('TI - Underperformance'!E$6,'Inputs - Allowed'!$B$6:$AY$6,0)),0)</f>
        <v>0</v>
      </c>
      <c r="F154" s="36">
        <f>_xlfn.IFNA(INDEX('Inputs - Allowed'!$B$8:$AY$158,MATCH($A154,'Inputs - Allowed'!$A$8:$A$158,0),MATCH('TI - Underperformance'!F$6,'Inputs - Allowed'!$B$6:$AY$6,0)),0)</f>
        <v>0</v>
      </c>
      <c r="G154" s="36">
        <f>_xlfn.IFNA(INDEX('Inputs - Allowed'!$B$8:$AY$158,MATCH($A154,'Inputs - Allowed'!$A$8:$A$158,0),MATCH('TI - Underperformance'!G$6,'Inputs - Allowed'!$B$6:$AY$6,0)),0)</f>
        <v>0</v>
      </c>
      <c r="H154" s="36">
        <f>_xlfn.IFNA(INDEX('Inputs - Allowed'!$B$8:$AY$158,MATCH($A154,'Inputs - Allowed'!$A$8:$A$158,0),MATCH('TI - Underperformance'!H$6,'Inputs - Allowed'!$B$6:$AY$6,0)),0)</f>
        <v>0</v>
      </c>
      <c r="I154" s="36">
        <f>_xlfn.IFNA(INDEX('Inputs - Allowed'!$B$8:$AY$158,MATCH($A154,'Inputs - Allowed'!$A$8:$A$158,0),MATCH('TI - Underperformance'!I$6,'Inputs - Allowed'!$B$6:$AY$6,0)),0)</f>
        <v>0</v>
      </c>
      <c r="J154" s="36">
        <f>_xlfn.IFNA(INDEX('Inputs - Allowed'!$B$8:$AY$158,MATCH($A154,'Inputs - Allowed'!$A$8:$A$158,0),MATCH('TI - Underperformance'!J$6,'Inputs - Allowed'!$B$6:$AY$6,0)),0)</f>
        <v>0</v>
      </c>
      <c r="K154" s="36">
        <f>_xlfn.IFNA(INDEX('Inputs - Allowed'!$B$8:$AY$158,MATCH($A154,'Inputs - Allowed'!$A$8:$A$158,0),MATCH('TI - Underperformance'!K$6,'Inputs - Allowed'!$B$6:$AY$6,0)),0)</f>
        <v>0</v>
      </c>
      <c r="L154" s="36">
        <f>_xlfn.IFNA(INDEX('Inputs - Allowed'!$B$8:$AY$158,MATCH($A154,'Inputs - Allowed'!$A$8:$A$158,0),MATCH('TI - Underperformance'!L$6,'Inputs - Allowed'!$B$6:$AY$6,0)),0)</f>
        <v>0</v>
      </c>
      <c r="M154" s="76"/>
      <c r="N154" s="76"/>
      <c r="O154" s="116" cm="1">
        <f t="array" ref="O154">IF($K154=0,0,_xlfn.IFS($K154 = "n",_xlfn.IFNA(INDEX('Inputs - Actual'!$B$8:$V$200, MATCH($A154, 'Inputs - Actual'!$A$8:$A$200, 0), MATCH(O$6, 'Inputs - Actual'!$B$6:$V$6, 0)) - INDEX('Inputs - Allowed'!$B$8:$AY$158, MATCH($A154, 'Inputs - Allowed'!$A$8:$A$158, 0), MATCH(O$6, 'Inputs - Allowed'!$B$6:$AY$6, 0)),0),$K154 = "y",_xlfn.IFNA(INDEX('Inputs - Actual'!$B$8:$V$200, MATCH($A154, 'Inputs - Actual'!$A$8:$A$200, 0), MATCH(O$6, 'Inputs - Actual'!$B$6:$V$6, 0)) -INDEX('Inputs - Allowed'!$B$8:$AY$158, MATCH($A154, 'Inputs - Allowed'!$A$8:$A$158, 0), MATCH(N$6, 'Inputs - Allowed'!$B$6:$AY$6, 0)),0)))</f>
        <v>0</v>
      </c>
      <c r="P154" s="116" cm="1">
        <f t="array" ref="P154">IF($K154=0,0,_xlfn.IFS($K154 = "n",_xlfn.IFNA(INDEX('Inputs - Actual'!$B$8:$V$200, MATCH($A154, 'Inputs - Actual'!$A$8:$A$200, 0), MATCH(P$6, 'Inputs - Actual'!$B$6:$V$6, 0)) - INDEX('Inputs - Allowed'!$B$8:$AY$158, MATCH($A154, 'Inputs - Allowed'!$A$8:$A$158, 0), MATCH(P$6, 'Inputs - Allowed'!$B$6:$AY$6, 0)),0),$K154 = "y",_xlfn.IFNA(INDEX('Inputs - Actual'!$B$8:$V$200, MATCH($A154, 'Inputs - Actual'!$A$8:$A$200, 0), MATCH(P$6, 'Inputs - Actual'!$B$6:$V$6, 0)) -INDEX('Inputs - Allowed'!$B$8:$AY$158, MATCH($A154, 'Inputs - Allowed'!$A$8:$A$158, 0), MATCH(O$6, 'Inputs - Allowed'!$B$6:$AY$6, 0)),0)))</f>
        <v>0</v>
      </c>
      <c r="Q154" s="116" cm="1">
        <f t="array" ref="Q154">IF($K154=0,0,_xlfn.IFS($K154 = "n",_xlfn.IFNA(INDEX('Inputs - Actual'!$B$8:$V$200, MATCH($A154, 'Inputs - Actual'!$A$8:$A$200, 0), MATCH(Q$6, 'Inputs - Actual'!$B$6:$V$6, 0)) - INDEX('Inputs - Allowed'!$B$8:$AY$158, MATCH($A154, 'Inputs - Allowed'!$A$8:$A$158, 0), MATCH(Q$6, 'Inputs - Allowed'!$B$6:$AY$6, 0)),0),$K154 = "y",_xlfn.IFNA(INDEX('Inputs - Actual'!$B$8:$V$200, MATCH($A154, 'Inputs - Actual'!$A$8:$A$200, 0), MATCH(Q$6, 'Inputs - Actual'!$B$6:$V$6, 0)) -INDEX('Inputs - Allowed'!$B$8:$AY$158, MATCH($A154, 'Inputs - Allowed'!$A$8:$A$158, 0), MATCH(P$6, 'Inputs - Allowed'!$B$6:$AY$6, 0)),0)))</f>
        <v>0</v>
      </c>
      <c r="R154" s="116" cm="1">
        <f t="array" ref="R154">IF($K154=0,0,_xlfn.IFS($K154 = "n",_xlfn.IFNA(INDEX('Inputs - Actual'!$B$8:$V$200, MATCH($A154, 'Inputs - Actual'!$A$8:$A$200, 0), MATCH(R$6, 'Inputs - Actual'!$B$6:$V$6, 0)) - INDEX('Inputs - Allowed'!$B$8:$AY$158, MATCH($A154, 'Inputs - Allowed'!$A$8:$A$158, 0), MATCH(R$6, 'Inputs - Allowed'!$B$6:$AY$6, 0)),0),$K154 = "y",_xlfn.IFNA(INDEX('Inputs - Actual'!$B$8:$V$200, MATCH($A154, 'Inputs - Actual'!$A$8:$A$200, 0), MATCH(R$6, 'Inputs - Actual'!$B$6:$V$6, 0)) -INDEX('Inputs - Allowed'!$B$8:$AY$158, MATCH($A154, 'Inputs - Allowed'!$A$8:$A$158, 0), MATCH(Q$6, 'Inputs - Allowed'!$B$6:$AY$6, 0)),0)))</f>
        <v>0</v>
      </c>
      <c r="S154" s="116" cm="1">
        <f t="array" ref="S154">IF($K154=0,0,_xlfn.IFS($K154 = "n",_xlfn.IFNA(INDEX('Inputs - Actual'!$B$8:$V$200, MATCH($A154, 'Inputs - Actual'!$A$8:$A$200, 0), MATCH(S$6, 'Inputs - Actual'!$B$6:$V$6, 0)) - INDEX('Inputs - Allowed'!$B$8:$AY$158, MATCH($A154, 'Inputs - Allowed'!$A$8:$A$158, 0), MATCH(S$6, 'Inputs - Allowed'!$B$6:$AY$6, 0)),0),$K154 = "y",_xlfn.IFNA(INDEX('Inputs - Actual'!$B$8:$V$200, MATCH($A154, 'Inputs - Actual'!$A$8:$A$200, 0), MATCH(S$6, 'Inputs - Actual'!$B$6:$V$6, 0)) -INDEX('Inputs - Allowed'!$B$8:$AY$158, MATCH($A154, 'Inputs - Allowed'!$A$8:$A$158, 0), MATCH(R$6, 'Inputs - Allowed'!$B$6:$AY$6, 0)),0)))</f>
        <v>0</v>
      </c>
      <c r="T154" s="116" cm="1">
        <f t="array" ref="T154">IF($K154=0,0,_xlfn.IFS($K154 = "n",_xlfn.IFNA(INDEX('Inputs - Actual'!$B$8:$V$200, MATCH($A154, 'Inputs - Actual'!$A$8:$A$200, 0), MATCH(T$6, 'Inputs - Actual'!$B$6:$V$6, 0)) - INDEX('Inputs - Allowed'!$B$8:$AY$158, MATCH($A154, 'Inputs - Allowed'!$A$8:$A$158, 0), MATCH(T$6, 'Inputs - Allowed'!$B$6:$AY$6, 0)),0),$K154 = "y",_xlfn.IFNA(INDEX('Inputs - Actual'!$B$8:$V$200, MATCH($A154, 'Inputs - Actual'!$A$8:$A$200, 0), MATCH(T$6, 'Inputs - Actual'!$B$6:$V$6, 0)) -INDEX('Inputs - Allowed'!$B$8:$AY$158, MATCH($A154, 'Inputs - Allowed'!$A$8:$A$158, 0), MATCH(S$6, 'Inputs - Allowed'!$B$6:$AY$6, 0)),0)))</f>
        <v>0</v>
      </c>
      <c r="U154" s="116" cm="1">
        <f t="array" ref="U154">IF($K154=0,0,_xlfn.IFS($K154 = "n",_xlfn.IFNA(INDEX('Inputs - Actual'!$B$8:$V$200, MATCH($A154, 'Inputs - Actual'!$A$8:$A$200, 0), MATCH(U$6, 'Inputs - Actual'!$B$6:$V$6, 0)) - INDEX('Inputs - Allowed'!$B$8:$AY$158, MATCH($A154, 'Inputs - Allowed'!$A$8:$A$158, 0), MATCH(U$6, 'Inputs - Allowed'!$B$6:$AY$6, 0)),0),$K154 = "y",_xlfn.IFNA(INDEX('Inputs - Actual'!$B$8:$V$200, MATCH($A154, 'Inputs - Actual'!$A$8:$A$200, 0), MATCH(U$6, 'Inputs - Actual'!$B$6:$V$6, 0)) -INDEX('Inputs - Allowed'!$B$8:$AY$158, MATCH($A154, 'Inputs - Allowed'!$A$8:$A$158, 0), MATCH(T$6, 'Inputs - Allowed'!$B$6:$AY$6, 0)),0)))</f>
        <v>0</v>
      </c>
      <c r="V154" s="116" cm="1">
        <f t="array" ref="V154">IF($K154=0,0,_xlfn.IFS($K154 = "n",_xlfn.IFNA(INDEX('Inputs - Actual'!$B$8:$V$200, MATCH($A154, 'Inputs - Actual'!$A$8:$A$200, 0), MATCH(V$6, 'Inputs - Actual'!$B$6:$V$6, 0)) - INDEX('Inputs - Allowed'!$B$8:$AY$158, MATCH($A154, 'Inputs - Allowed'!$A$8:$A$158, 0), MATCH(V$6, 'Inputs - Allowed'!$B$6:$AY$6, 0)),0),$K154 = "y",_xlfn.IFNA(INDEX('Inputs - Actual'!$B$8:$V$200, MATCH($A154, 'Inputs - Actual'!$A$8:$A$200, 0), MATCH(V$6, 'Inputs - Actual'!$B$6:$V$6, 0)) -INDEX('Inputs - Allowed'!$B$8:$AY$158, MATCH($A154, 'Inputs - Allowed'!$A$8:$A$158, 0), MATCH(U$6, 'Inputs - Allowed'!$B$6:$AY$6, 0)),0)))</f>
        <v>0</v>
      </c>
      <c r="W154" s="116" cm="1">
        <f t="array" ref="W154">IF($K154=0,0,_xlfn.IFS($K154 = "n",_xlfn.IFNA(INDEX('Inputs - Actual'!$B$8:$V$200, MATCH($A154, 'Inputs - Actual'!$A$8:$A$200, 0), MATCH(W$6, 'Inputs - Actual'!$B$6:$V$6, 0)) - INDEX('Inputs - Allowed'!$B$8:$AY$158, MATCH($A154, 'Inputs - Allowed'!$A$8:$A$158, 0), MATCH(W$6, 'Inputs - Allowed'!$B$6:$AY$6, 0)),0),$K154 = "y",_xlfn.IFNA(INDEX('Inputs - Actual'!$B$8:$V$200, MATCH($A154, 'Inputs - Actual'!$A$8:$A$200, 0), MATCH(W$6, 'Inputs - Actual'!$B$6:$V$6, 0)) -INDEX('Inputs - Allowed'!$B$8:$AY$158, MATCH($A154, 'Inputs - Allowed'!$A$8:$A$158, 0), MATCH(V$6, 'Inputs - Allowed'!$B$6:$AY$6, 0)),0)))</f>
        <v>0</v>
      </c>
      <c r="X154" s="116" cm="1">
        <f t="array" ref="X154">IF($K154=0,0,_xlfn.IFS($K154 = "n",_xlfn.IFNA(INDEX('Inputs - Actual'!$B$8:$V$200, MATCH($A154, 'Inputs - Actual'!$A$8:$A$200, 0), MATCH(X$6, 'Inputs - Actual'!$B$6:$V$6, 0)) - INDEX('Inputs - Allowed'!$B$8:$AY$158, MATCH($A154, 'Inputs - Allowed'!$A$8:$A$158, 0), MATCH(X$6, 'Inputs - Allowed'!$B$6:$AY$6, 0)),0),$K154 = "y",_xlfn.IFNA(INDEX('Inputs - Actual'!$B$8:$V$200, MATCH($A154, 'Inputs - Actual'!$A$8:$A$200, 0), MATCH(X$6, 'Inputs - Actual'!$B$6:$V$6, 0)) -INDEX('Inputs - Allowed'!$B$8:$AY$158, MATCH($A154, 'Inputs - Allowed'!$A$8:$A$158, 0), MATCH(W$6, 'Inputs - Allowed'!$B$6:$AY$6, 0)),0)))</f>
        <v>0</v>
      </c>
      <c r="Y154" s="76"/>
      <c r="Z154" s="76"/>
      <c r="AA154" s="116">
        <f t="shared" si="39"/>
        <v>0</v>
      </c>
      <c r="AB154" s="116">
        <f t="shared" si="40"/>
        <v>0</v>
      </c>
      <c r="AC154" s="116">
        <f t="shared" si="41"/>
        <v>0</v>
      </c>
      <c r="AD154" s="116">
        <f t="shared" si="42"/>
        <v>0</v>
      </c>
      <c r="AE154" s="116">
        <f t="shared" si="43"/>
        <v>0</v>
      </c>
      <c r="AF154" s="116">
        <f t="shared" si="44"/>
        <v>0</v>
      </c>
      <c r="AG154" s="116">
        <f t="shared" si="45"/>
        <v>0</v>
      </c>
      <c r="AH154" s="116">
        <f t="shared" si="46"/>
        <v>0</v>
      </c>
      <c r="AI154" s="116">
        <f t="shared" si="47"/>
        <v>0</v>
      </c>
      <c r="AJ154" s="116">
        <f t="shared" si="48"/>
        <v>0</v>
      </c>
      <c r="AK154" s="116">
        <f t="shared" si="38"/>
        <v>0</v>
      </c>
    </row>
    <row r="155" spans="1:37">
      <c r="A155" s="6"/>
      <c r="B155" s="36"/>
      <c r="C155" s="36"/>
      <c r="D155" s="36"/>
      <c r="E155" s="36">
        <f>_xlfn.IFNA(INDEX('Inputs - Allowed'!$B$8:$AY$158,MATCH($A155,'Inputs - Allowed'!$A$8:$A$158,0),MATCH('TI - Underperformance'!E$6,'Inputs - Allowed'!$B$6:$AY$6,0)),0)</f>
        <v>0</v>
      </c>
      <c r="F155" s="36">
        <f>_xlfn.IFNA(INDEX('Inputs - Allowed'!$B$8:$AY$158,MATCH($A155,'Inputs - Allowed'!$A$8:$A$158,0),MATCH('TI - Underperformance'!F$6,'Inputs - Allowed'!$B$6:$AY$6,0)),0)</f>
        <v>0</v>
      </c>
      <c r="G155" s="36">
        <f>_xlfn.IFNA(INDEX('Inputs - Allowed'!$B$8:$AY$158,MATCH($A155,'Inputs - Allowed'!$A$8:$A$158,0),MATCH('TI - Underperformance'!G$6,'Inputs - Allowed'!$B$6:$AY$6,0)),0)</f>
        <v>0</v>
      </c>
      <c r="H155" s="36">
        <f>_xlfn.IFNA(INDEX('Inputs - Allowed'!$B$8:$AY$158,MATCH($A155,'Inputs - Allowed'!$A$8:$A$158,0),MATCH('TI - Underperformance'!H$6,'Inputs - Allowed'!$B$6:$AY$6,0)),0)</f>
        <v>0</v>
      </c>
      <c r="I155" s="36">
        <f>_xlfn.IFNA(INDEX('Inputs - Allowed'!$B$8:$AY$158,MATCH($A155,'Inputs - Allowed'!$A$8:$A$158,0),MATCH('TI - Underperformance'!I$6,'Inputs - Allowed'!$B$6:$AY$6,0)),0)</f>
        <v>0</v>
      </c>
      <c r="J155" s="36">
        <f>_xlfn.IFNA(INDEX('Inputs - Allowed'!$B$8:$AY$158,MATCH($A155,'Inputs - Allowed'!$A$8:$A$158,0),MATCH('TI - Underperformance'!J$6,'Inputs - Allowed'!$B$6:$AY$6,0)),0)</f>
        <v>0</v>
      </c>
      <c r="K155" s="36">
        <f>_xlfn.IFNA(INDEX('Inputs - Allowed'!$B$8:$AY$158,MATCH($A155,'Inputs - Allowed'!$A$8:$A$158,0),MATCH('TI - Underperformance'!K$6,'Inputs - Allowed'!$B$6:$AY$6,0)),0)</f>
        <v>0</v>
      </c>
      <c r="L155" s="36">
        <f>_xlfn.IFNA(INDEX('Inputs - Allowed'!$B$8:$AY$158,MATCH($A155,'Inputs - Allowed'!$A$8:$A$158,0),MATCH('TI - Underperformance'!L$6,'Inputs - Allowed'!$B$6:$AY$6,0)),0)</f>
        <v>0</v>
      </c>
      <c r="M155" s="76"/>
      <c r="N155" s="76"/>
      <c r="O155" s="116" cm="1">
        <f t="array" ref="O155">IF($K155=0,0,_xlfn.IFS($K155 = "n",_xlfn.IFNA(INDEX('Inputs - Actual'!$B$8:$V$200, MATCH($A155, 'Inputs - Actual'!$A$8:$A$200, 0), MATCH(O$6, 'Inputs - Actual'!$B$6:$V$6, 0)) - INDEX('Inputs - Allowed'!$B$8:$AY$158, MATCH($A155, 'Inputs - Allowed'!$A$8:$A$158, 0), MATCH(O$6, 'Inputs - Allowed'!$B$6:$AY$6, 0)),0),$K155 = "y",_xlfn.IFNA(INDEX('Inputs - Actual'!$B$8:$V$200, MATCH($A155, 'Inputs - Actual'!$A$8:$A$200, 0), MATCH(O$6, 'Inputs - Actual'!$B$6:$V$6, 0)) -INDEX('Inputs - Allowed'!$B$8:$AY$158, MATCH($A155, 'Inputs - Allowed'!$A$8:$A$158, 0), MATCH(N$6, 'Inputs - Allowed'!$B$6:$AY$6, 0)),0)))</f>
        <v>0</v>
      </c>
      <c r="P155" s="116" cm="1">
        <f t="array" ref="P155">IF($K155=0,0,_xlfn.IFS($K155 = "n",_xlfn.IFNA(INDEX('Inputs - Actual'!$B$8:$V$200, MATCH($A155, 'Inputs - Actual'!$A$8:$A$200, 0), MATCH(P$6, 'Inputs - Actual'!$B$6:$V$6, 0)) - INDEX('Inputs - Allowed'!$B$8:$AY$158, MATCH($A155, 'Inputs - Allowed'!$A$8:$A$158, 0), MATCH(P$6, 'Inputs - Allowed'!$B$6:$AY$6, 0)),0),$K155 = "y",_xlfn.IFNA(INDEX('Inputs - Actual'!$B$8:$V$200, MATCH($A155, 'Inputs - Actual'!$A$8:$A$200, 0), MATCH(P$6, 'Inputs - Actual'!$B$6:$V$6, 0)) -INDEX('Inputs - Allowed'!$B$8:$AY$158, MATCH($A155, 'Inputs - Allowed'!$A$8:$A$158, 0), MATCH(O$6, 'Inputs - Allowed'!$B$6:$AY$6, 0)),0)))</f>
        <v>0</v>
      </c>
      <c r="Q155" s="116" cm="1">
        <f t="array" ref="Q155">IF($K155=0,0,_xlfn.IFS($K155 = "n",_xlfn.IFNA(INDEX('Inputs - Actual'!$B$8:$V$200, MATCH($A155, 'Inputs - Actual'!$A$8:$A$200, 0), MATCH(Q$6, 'Inputs - Actual'!$B$6:$V$6, 0)) - INDEX('Inputs - Allowed'!$B$8:$AY$158, MATCH($A155, 'Inputs - Allowed'!$A$8:$A$158, 0), MATCH(Q$6, 'Inputs - Allowed'!$B$6:$AY$6, 0)),0),$K155 = "y",_xlfn.IFNA(INDEX('Inputs - Actual'!$B$8:$V$200, MATCH($A155, 'Inputs - Actual'!$A$8:$A$200, 0), MATCH(Q$6, 'Inputs - Actual'!$B$6:$V$6, 0)) -INDEX('Inputs - Allowed'!$B$8:$AY$158, MATCH($A155, 'Inputs - Allowed'!$A$8:$A$158, 0), MATCH(P$6, 'Inputs - Allowed'!$B$6:$AY$6, 0)),0)))</f>
        <v>0</v>
      </c>
      <c r="R155" s="116" cm="1">
        <f t="array" ref="R155">IF($K155=0,0,_xlfn.IFS($K155 = "n",_xlfn.IFNA(INDEX('Inputs - Actual'!$B$8:$V$200, MATCH($A155, 'Inputs - Actual'!$A$8:$A$200, 0), MATCH(R$6, 'Inputs - Actual'!$B$6:$V$6, 0)) - INDEX('Inputs - Allowed'!$B$8:$AY$158, MATCH($A155, 'Inputs - Allowed'!$A$8:$A$158, 0), MATCH(R$6, 'Inputs - Allowed'!$B$6:$AY$6, 0)),0),$K155 = "y",_xlfn.IFNA(INDEX('Inputs - Actual'!$B$8:$V$200, MATCH($A155, 'Inputs - Actual'!$A$8:$A$200, 0), MATCH(R$6, 'Inputs - Actual'!$B$6:$V$6, 0)) -INDEX('Inputs - Allowed'!$B$8:$AY$158, MATCH($A155, 'Inputs - Allowed'!$A$8:$A$158, 0), MATCH(Q$6, 'Inputs - Allowed'!$B$6:$AY$6, 0)),0)))</f>
        <v>0</v>
      </c>
      <c r="S155" s="116" cm="1">
        <f t="array" ref="S155">IF($K155=0,0,_xlfn.IFS($K155 = "n",_xlfn.IFNA(INDEX('Inputs - Actual'!$B$8:$V$200, MATCH($A155, 'Inputs - Actual'!$A$8:$A$200, 0), MATCH(S$6, 'Inputs - Actual'!$B$6:$V$6, 0)) - INDEX('Inputs - Allowed'!$B$8:$AY$158, MATCH($A155, 'Inputs - Allowed'!$A$8:$A$158, 0), MATCH(S$6, 'Inputs - Allowed'!$B$6:$AY$6, 0)),0),$K155 = "y",_xlfn.IFNA(INDEX('Inputs - Actual'!$B$8:$V$200, MATCH($A155, 'Inputs - Actual'!$A$8:$A$200, 0), MATCH(S$6, 'Inputs - Actual'!$B$6:$V$6, 0)) -INDEX('Inputs - Allowed'!$B$8:$AY$158, MATCH($A155, 'Inputs - Allowed'!$A$8:$A$158, 0), MATCH(R$6, 'Inputs - Allowed'!$B$6:$AY$6, 0)),0)))</f>
        <v>0</v>
      </c>
      <c r="T155" s="116" cm="1">
        <f t="array" ref="T155">IF($K155=0,0,_xlfn.IFS($K155 = "n",_xlfn.IFNA(INDEX('Inputs - Actual'!$B$8:$V$200, MATCH($A155, 'Inputs - Actual'!$A$8:$A$200, 0), MATCH(T$6, 'Inputs - Actual'!$B$6:$V$6, 0)) - INDEX('Inputs - Allowed'!$B$8:$AY$158, MATCH($A155, 'Inputs - Allowed'!$A$8:$A$158, 0), MATCH(T$6, 'Inputs - Allowed'!$B$6:$AY$6, 0)),0),$K155 = "y",_xlfn.IFNA(INDEX('Inputs - Actual'!$B$8:$V$200, MATCH($A155, 'Inputs - Actual'!$A$8:$A$200, 0), MATCH(T$6, 'Inputs - Actual'!$B$6:$V$6, 0)) -INDEX('Inputs - Allowed'!$B$8:$AY$158, MATCH($A155, 'Inputs - Allowed'!$A$8:$A$158, 0), MATCH(S$6, 'Inputs - Allowed'!$B$6:$AY$6, 0)),0)))</f>
        <v>0</v>
      </c>
      <c r="U155" s="116" cm="1">
        <f t="array" ref="U155">IF($K155=0,0,_xlfn.IFS($K155 = "n",_xlfn.IFNA(INDEX('Inputs - Actual'!$B$8:$V$200, MATCH($A155, 'Inputs - Actual'!$A$8:$A$200, 0), MATCH(U$6, 'Inputs - Actual'!$B$6:$V$6, 0)) - INDEX('Inputs - Allowed'!$B$8:$AY$158, MATCH($A155, 'Inputs - Allowed'!$A$8:$A$158, 0), MATCH(U$6, 'Inputs - Allowed'!$B$6:$AY$6, 0)),0),$K155 = "y",_xlfn.IFNA(INDEX('Inputs - Actual'!$B$8:$V$200, MATCH($A155, 'Inputs - Actual'!$A$8:$A$200, 0), MATCH(U$6, 'Inputs - Actual'!$B$6:$V$6, 0)) -INDEX('Inputs - Allowed'!$B$8:$AY$158, MATCH($A155, 'Inputs - Allowed'!$A$8:$A$158, 0), MATCH(T$6, 'Inputs - Allowed'!$B$6:$AY$6, 0)),0)))</f>
        <v>0</v>
      </c>
      <c r="V155" s="116" cm="1">
        <f t="array" ref="V155">IF($K155=0,0,_xlfn.IFS($K155 = "n",_xlfn.IFNA(INDEX('Inputs - Actual'!$B$8:$V$200, MATCH($A155, 'Inputs - Actual'!$A$8:$A$200, 0), MATCH(V$6, 'Inputs - Actual'!$B$6:$V$6, 0)) - INDEX('Inputs - Allowed'!$B$8:$AY$158, MATCH($A155, 'Inputs - Allowed'!$A$8:$A$158, 0), MATCH(V$6, 'Inputs - Allowed'!$B$6:$AY$6, 0)),0),$K155 = "y",_xlfn.IFNA(INDEX('Inputs - Actual'!$B$8:$V$200, MATCH($A155, 'Inputs - Actual'!$A$8:$A$200, 0), MATCH(V$6, 'Inputs - Actual'!$B$6:$V$6, 0)) -INDEX('Inputs - Allowed'!$B$8:$AY$158, MATCH($A155, 'Inputs - Allowed'!$A$8:$A$158, 0), MATCH(U$6, 'Inputs - Allowed'!$B$6:$AY$6, 0)),0)))</f>
        <v>0</v>
      </c>
      <c r="W155" s="116" cm="1">
        <f t="array" ref="W155">IF($K155=0,0,_xlfn.IFS($K155 = "n",_xlfn.IFNA(INDEX('Inputs - Actual'!$B$8:$V$200, MATCH($A155, 'Inputs - Actual'!$A$8:$A$200, 0), MATCH(W$6, 'Inputs - Actual'!$B$6:$V$6, 0)) - INDEX('Inputs - Allowed'!$B$8:$AY$158, MATCH($A155, 'Inputs - Allowed'!$A$8:$A$158, 0), MATCH(W$6, 'Inputs - Allowed'!$B$6:$AY$6, 0)),0),$K155 = "y",_xlfn.IFNA(INDEX('Inputs - Actual'!$B$8:$V$200, MATCH($A155, 'Inputs - Actual'!$A$8:$A$200, 0), MATCH(W$6, 'Inputs - Actual'!$B$6:$V$6, 0)) -INDEX('Inputs - Allowed'!$B$8:$AY$158, MATCH($A155, 'Inputs - Allowed'!$A$8:$A$158, 0), MATCH(V$6, 'Inputs - Allowed'!$B$6:$AY$6, 0)),0)))</f>
        <v>0</v>
      </c>
      <c r="X155" s="116" cm="1">
        <f t="array" ref="X155">IF($K155=0,0,_xlfn.IFS($K155 = "n",_xlfn.IFNA(INDEX('Inputs - Actual'!$B$8:$V$200, MATCH($A155, 'Inputs - Actual'!$A$8:$A$200, 0), MATCH(X$6, 'Inputs - Actual'!$B$6:$V$6, 0)) - INDEX('Inputs - Allowed'!$B$8:$AY$158, MATCH($A155, 'Inputs - Allowed'!$A$8:$A$158, 0), MATCH(X$6, 'Inputs - Allowed'!$B$6:$AY$6, 0)),0),$K155 = "y",_xlfn.IFNA(INDEX('Inputs - Actual'!$B$8:$V$200, MATCH($A155, 'Inputs - Actual'!$A$8:$A$200, 0), MATCH(X$6, 'Inputs - Actual'!$B$6:$V$6, 0)) -INDEX('Inputs - Allowed'!$B$8:$AY$158, MATCH($A155, 'Inputs - Allowed'!$A$8:$A$158, 0), MATCH(W$6, 'Inputs - Allowed'!$B$6:$AY$6, 0)),0)))</f>
        <v>0</v>
      </c>
      <c r="Y155" s="76"/>
      <c r="Z155" s="76"/>
      <c r="AA155" s="116">
        <f t="shared" si="39"/>
        <v>0</v>
      </c>
      <c r="AB155" s="116">
        <f t="shared" si="40"/>
        <v>0</v>
      </c>
      <c r="AC155" s="116">
        <f t="shared" si="41"/>
        <v>0</v>
      </c>
      <c r="AD155" s="116">
        <f t="shared" si="42"/>
        <v>0</v>
      </c>
      <c r="AE155" s="116">
        <f t="shared" si="43"/>
        <v>0</v>
      </c>
      <c r="AF155" s="116">
        <f t="shared" si="44"/>
        <v>0</v>
      </c>
      <c r="AG155" s="116">
        <f t="shared" si="45"/>
        <v>0</v>
      </c>
      <c r="AH155" s="116">
        <f t="shared" si="46"/>
        <v>0</v>
      </c>
      <c r="AI155" s="116">
        <f t="shared" si="47"/>
        <v>0</v>
      </c>
      <c r="AJ155" s="116">
        <f t="shared" si="48"/>
        <v>0</v>
      </c>
      <c r="AK155" s="116">
        <f t="shared" si="38"/>
        <v>0</v>
      </c>
    </row>
    <row r="156" spans="1:37">
      <c r="A156" s="6"/>
      <c r="B156" s="36"/>
      <c r="C156" s="36"/>
      <c r="D156" s="36"/>
      <c r="E156" s="36">
        <f>_xlfn.IFNA(INDEX('Inputs - Allowed'!$B$8:$AY$158,MATCH($A156,'Inputs - Allowed'!$A$8:$A$158,0),MATCH('TI - Underperformance'!E$6,'Inputs - Allowed'!$B$6:$AY$6,0)),0)</f>
        <v>0</v>
      </c>
      <c r="F156" s="36">
        <f>_xlfn.IFNA(INDEX('Inputs - Allowed'!$B$8:$AY$158,MATCH($A156,'Inputs - Allowed'!$A$8:$A$158,0),MATCH('TI - Underperformance'!F$6,'Inputs - Allowed'!$B$6:$AY$6,0)),0)</f>
        <v>0</v>
      </c>
      <c r="G156" s="36">
        <f>_xlfn.IFNA(INDEX('Inputs - Allowed'!$B$8:$AY$158,MATCH($A156,'Inputs - Allowed'!$A$8:$A$158,0),MATCH('TI - Underperformance'!G$6,'Inputs - Allowed'!$B$6:$AY$6,0)),0)</f>
        <v>0</v>
      </c>
      <c r="H156" s="36">
        <f>_xlfn.IFNA(INDEX('Inputs - Allowed'!$B$8:$AY$158,MATCH($A156,'Inputs - Allowed'!$A$8:$A$158,0),MATCH('TI - Underperformance'!H$6,'Inputs - Allowed'!$B$6:$AY$6,0)),0)</f>
        <v>0</v>
      </c>
      <c r="I156" s="36">
        <f>_xlfn.IFNA(INDEX('Inputs - Allowed'!$B$8:$AY$158,MATCH($A156,'Inputs - Allowed'!$A$8:$A$158,0),MATCH('TI - Underperformance'!I$6,'Inputs - Allowed'!$B$6:$AY$6,0)),0)</f>
        <v>0</v>
      </c>
      <c r="J156" s="36">
        <f>_xlfn.IFNA(INDEX('Inputs - Allowed'!$B$8:$AY$158,MATCH($A156,'Inputs - Allowed'!$A$8:$A$158,0),MATCH('TI - Underperformance'!J$6,'Inputs - Allowed'!$B$6:$AY$6,0)),0)</f>
        <v>0</v>
      </c>
      <c r="K156" s="36">
        <f>_xlfn.IFNA(INDEX('Inputs - Allowed'!$B$8:$AY$158,MATCH($A156,'Inputs - Allowed'!$A$8:$A$158,0),MATCH('TI - Underperformance'!K$6,'Inputs - Allowed'!$B$6:$AY$6,0)),0)</f>
        <v>0</v>
      </c>
      <c r="L156" s="36">
        <f>_xlfn.IFNA(INDEX('Inputs - Allowed'!$B$8:$AY$158,MATCH($A156,'Inputs - Allowed'!$A$8:$A$158,0),MATCH('TI - Underperformance'!L$6,'Inputs - Allowed'!$B$6:$AY$6,0)),0)</f>
        <v>0</v>
      </c>
      <c r="M156" s="76"/>
      <c r="N156" s="76"/>
      <c r="O156" s="116" cm="1">
        <f t="array" ref="O156">IF($K156=0,0,_xlfn.IFS($K156 = "n",_xlfn.IFNA(INDEX('Inputs - Actual'!$B$8:$V$200, MATCH($A156, 'Inputs - Actual'!$A$8:$A$200, 0), MATCH(O$6, 'Inputs - Actual'!$B$6:$V$6, 0)) - INDEX('Inputs - Allowed'!$B$8:$AY$158, MATCH($A156, 'Inputs - Allowed'!$A$8:$A$158, 0), MATCH(O$6, 'Inputs - Allowed'!$B$6:$AY$6, 0)),0),$K156 = "y",_xlfn.IFNA(INDEX('Inputs - Actual'!$B$8:$V$200, MATCH($A156, 'Inputs - Actual'!$A$8:$A$200, 0), MATCH(O$6, 'Inputs - Actual'!$B$6:$V$6, 0)) -INDEX('Inputs - Allowed'!$B$8:$AY$158, MATCH($A156, 'Inputs - Allowed'!$A$8:$A$158, 0), MATCH(N$6, 'Inputs - Allowed'!$B$6:$AY$6, 0)),0)))</f>
        <v>0</v>
      </c>
      <c r="P156" s="116" cm="1">
        <f t="array" ref="P156">IF($K156=0,0,_xlfn.IFS($K156 = "n",_xlfn.IFNA(INDEX('Inputs - Actual'!$B$8:$V$200, MATCH($A156, 'Inputs - Actual'!$A$8:$A$200, 0), MATCH(P$6, 'Inputs - Actual'!$B$6:$V$6, 0)) - INDEX('Inputs - Allowed'!$B$8:$AY$158, MATCH($A156, 'Inputs - Allowed'!$A$8:$A$158, 0), MATCH(P$6, 'Inputs - Allowed'!$B$6:$AY$6, 0)),0),$K156 = "y",_xlfn.IFNA(INDEX('Inputs - Actual'!$B$8:$V$200, MATCH($A156, 'Inputs - Actual'!$A$8:$A$200, 0), MATCH(P$6, 'Inputs - Actual'!$B$6:$V$6, 0)) -INDEX('Inputs - Allowed'!$B$8:$AY$158, MATCH($A156, 'Inputs - Allowed'!$A$8:$A$158, 0), MATCH(O$6, 'Inputs - Allowed'!$B$6:$AY$6, 0)),0)))</f>
        <v>0</v>
      </c>
      <c r="Q156" s="116" cm="1">
        <f t="array" ref="Q156">IF($K156=0,0,_xlfn.IFS($K156 = "n",_xlfn.IFNA(INDEX('Inputs - Actual'!$B$8:$V$200, MATCH($A156, 'Inputs - Actual'!$A$8:$A$200, 0), MATCH(Q$6, 'Inputs - Actual'!$B$6:$V$6, 0)) - INDEX('Inputs - Allowed'!$B$8:$AY$158, MATCH($A156, 'Inputs - Allowed'!$A$8:$A$158, 0), MATCH(Q$6, 'Inputs - Allowed'!$B$6:$AY$6, 0)),0),$K156 = "y",_xlfn.IFNA(INDEX('Inputs - Actual'!$B$8:$V$200, MATCH($A156, 'Inputs - Actual'!$A$8:$A$200, 0), MATCH(Q$6, 'Inputs - Actual'!$B$6:$V$6, 0)) -INDEX('Inputs - Allowed'!$B$8:$AY$158, MATCH($A156, 'Inputs - Allowed'!$A$8:$A$158, 0), MATCH(P$6, 'Inputs - Allowed'!$B$6:$AY$6, 0)),0)))</f>
        <v>0</v>
      </c>
      <c r="R156" s="116" cm="1">
        <f t="array" ref="R156">IF($K156=0,0,_xlfn.IFS($K156 = "n",_xlfn.IFNA(INDEX('Inputs - Actual'!$B$8:$V$200, MATCH($A156, 'Inputs - Actual'!$A$8:$A$200, 0), MATCH(R$6, 'Inputs - Actual'!$B$6:$V$6, 0)) - INDEX('Inputs - Allowed'!$B$8:$AY$158, MATCH($A156, 'Inputs - Allowed'!$A$8:$A$158, 0), MATCH(R$6, 'Inputs - Allowed'!$B$6:$AY$6, 0)),0),$K156 = "y",_xlfn.IFNA(INDEX('Inputs - Actual'!$B$8:$V$200, MATCH($A156, 'Inputs - Actual'!$A$8:$A$200, 0), MATCH(R$6, 'Inputs - Actual'!$B$6:$V$6, 0)) -INDEX('Inputs - Allowed'!$B$8:$AY$158, MATCH($A156, 'Inputs - Allowed'!$A$8:$A$158, 0), MATCH(Q$6, 'Inputs - Allowed'!$B$6:$AY$6, 0)),0)))</f>
        <v>0</v>
      </c>
      <c r="S156" s="116" cm="1">
        <f t="array" ref="S156">IF($K156=0,0,_xlfn.IFS($K156 = "n",_xlfn.IFNA(INDEX('Inputs - Actual'!$B$8:$V$200, MATCH($A156, 'Inputs - Actual'!$A$8:$A$200, 0), MATCH(S$6, 'Inputs - Actual'!$B$6:$V$6, 0)) - INDEX('Inputs - Allowed'!$B$8:$AY$158, MATCH($A156, 'Inputs - Allowed'!$A$8:$A$158, 0), MATCH(S$6, 'Inputs - Allowed'!$B$6:$AY$6, 0)),0),$K156 = "y",_xlfn.IFNA(INDEX('Inputs - Actual'!$B$8:$V$200, MATCH($A156, 'Inputs - Actual'!$A$8:$A$200, 0), MATCH(S$6, 'Inputs - Actual'!$B$6:$V$6, 0)) -INDEX('Inputs - Allowed'!$B$8:$AY$158, MATCH($A156, 'Inputs - Allowed'!$A$8:$A$158, 0), MATCH(R$6, 'Inputs - Allowed'!$B$6:$AY$6, 0)),0)))</f>
        <v>0</v>
      </c>
      <c r="T156" s="116" cm="1">
        <f t="array" ref="T156">IF($K156=0,0,_xlfn.IFS($K156 = "n",_xlfn.IFNA(INDEX('Inputs - Actual'!$B$8:$V$200, MATCH($A156, 'Inputs - Actual'!$A$8:$A$200, 0), MATCH(T$6, 'Inputs - Actual'!$B$6:$V$6, 0)) - INDEX('Inputs - Allowed'!$B$8:$AY$158, MATCH($A156, 'Inputs - Allowed'!$A$8:$A$158, 0), MATCH(T$6, 'Inputs - Allowed'!$B$6:$AY$6, 0)),0),$K156 = "y",_xlfn.IFNA(INDEX('Inputs - Actual'!$B$8:$V$200, MATCH($A156, 'Inputs - Actual'!$A$8:$A$200, 0), MATCH(T$6, 'Inputs - Actual'!$B$6:$V$6, 0)) -INDEX('Inputs - Allowed'!$B$8:$AY$158, MATCH($A156, 'Inputs - Allowed'!$A$8:$A$158, 0), MATCH(S$6, 'Inputs - Allowed'!$B$6:$AY$6, 0)),0)))</f>
        <v>0</v>
      </c>
      <c r="U156" s="116" cm="1">
        <f t="array" ref="U156">IF($K156=0,0,_xlfn.IFS($K156 = "n",_xlfn.IFNA(INDEX('Inputs - Actual'!$B$8:$V$200, MATCH($A156, 'Inputs - Actual'!$A$8:$A$200, 0), MATCH(U$6, 'Inputs - Actual'!$B$6:$V$6, 0)) - INDEX('Inputs - Allowed'!$B$8:$AY$158, MATCH($A156, 'Inputs - Allowed'!$A$8:$A$158, 0), MATCH(U$6, 'Inputs - Allowed'!$B$6:$AY$6, 0)),0),$K156 = "y",_xlfn.IFNA(INDEX('Inputs - Actual'!$B$8:$V$200, MATCH($A156, 'Inputs - Actual'!$A$8:$A$200, 0), MATCH(U$6, 'Inputs - Actual'!$B$6:$V$6, 0)) -INDEX('Inputs - Allowed'!$B$8:$AY$158, MATCH($A156, 'Inputs - Allowed'!$A$8:$A$158, 0), MATCH(T$6, 'Inputs - Allowed'!$B$6:$AY$6, 0)),0)))</f>
        <v>0</v>
      </c>
      <c r="V156" s="116" cm="1">
        <f t="array" ref="V156">IF($K156=0,0,_xlfn.IFS($K156 = "n",_xlfn.IFNA(INDEX('Inputs - Actual'!$B$8:$V$200, MATCH($A156, 'Inputs - Actual'!$A$8:$A$200, 0), MATCH(V$6, 'Inputs - Actual'!$B$6:$V$6, 0)) - INDEX('Inputs - Allowed'!$B$8:$AY$158, MATCH($A156, 'Inputs - Allowed'!$A$8:$A$158, 0), MATCH(V$6, 'Inputs - Allowed'!$B$6:$AY$6, 0)),0),$K156 = "y",_xlfn.IFNA(INDEX('Inputs - Actual'!$B$8:$V$200, MATCH($A156, 'Inputs - Actual'!$A$8:$A$200, 0), MATCH(V$6, 'Inputs - Actual'!$B$6:$V$6, 0)) -INDEX('Inputs - Allowed'!$B$8:$AY$158, MATCH($A156, 'Inputs - Allowed'!$A$8:$A$158, 0), MATCH(U$6, 'Inputs - Allowed'!$B$6:$AY$6, 0)),0)))</f>
        <v>0</v>
      </c>
      <c r="W156" s="116" cm="1">
        <f t="array" ref="W156">IF($K156=0,0,_xlfn.IFS($K156 = "n",_xlfn.IFNA(INDEX('Inputs - Actual'!$B$8:$V$200, MATCH($A156, 'Inputs - Actual'!$A$8:$A$200, 0), MATCH(W$6, 'Inputs - Actual'!$B$6:$V$6, 0)) - INDEX('Inputs - Allowed'!$B$8:$AY$158, MATCH($A156, 'Inputs - Allowed'!$A$8:$A$158, 0), MATCH(W$6, 'Inputs - Allowed'!$B$6:$AY$6, 0)),0),$K156 = "y",_xlfn.IFNA(INDEX('Inputs - Actual'!$B$8:$V$200, MATCH($A156, 'Inputs - Actual'!$A$8:$A$200, 0), MATCH(W$6, 'Inputs - Actual'!$B$6:$V$6, 0)) -INDEX('Inputs - Allowed'!$B$8:$AY$158, MATCH($A156, 'Inputs - Allowed'!$A$8:$A$158, 0), MATCH(V$6, 'Inputs - Allowed'!$B$6:$AY$6, 0)),0)))</f>
        <v>0</v>
      </c>
      <c r="X156" s="116" cm="1">
        <f t="array" ref="X156">IF($K156=0,0,_xlfn.IFS($K156 = "n",_xlfn.IFNA(INDEX('Inputs - Actual'!$B$8:$V$200, MATCH($A156, 'Inputs - Actual'!$A$8:$A$200, 0), MATCH(X$6, 'Inputs - Actual'!$B$6:$V$6, 0)) - INDEX('Inputs - Allowed'!$B$8:$AY$158, MATCH($A156, 'Inputs - Allowed'!$A$8:$A$158, 0), MATCH(X$6, 'Inputs - Allowed'!$B$6:$AY$6, 0)),0),$K156 = "y",_xlfn.IFNA(INDEX('Inputs - Actual'!$B$8:$V$200, MATCH($A156, 'Inputs - Actual'!$A$8:$A$200, 0), MATCH(X$6, 'Inputs - Actual'!$B$6:$V$6, 0)) -INDEX('Inputs - Allowed'!$B$8:$AY$158, MATCH($A156, 'Inputs - Allowed'!$A$8:$A$158, 0), MATCH(W$6, 'Inputs - Allowed'!$B$6:$AY$6, 0)),0)))</f>
        <v>0</v>
      </c>
      <c r="Y156" s="76"/>
      <c r="Z156" s="76"/>
      <c r="AA156" s="116">
        <f t="shared" si="39"/>
        <v>0</v>
      </c>
      <c r="AB156" s="116">
        <f t="shared" si="40"/>
        <v>0</v>
      </c>
      <c r="AC156" s="116">
        <f t="shared" si="41"/>
        <v>0</v>
      </c>
      <c r="AD156" s="116">
        <f t="shared" si="42"/>
        <v>0</v>
      </c>
      <c r="AE156" s="116">
        <f t="shared" si="43"/>
        <v>0</v>
      </c>
      <c r="AF156" s="116">
        <f t="shared" si="44"/>
        <v>0</v>
      </c>
      <c r="AG156" s="116">
        <f t="shared" si="45"/>
        <v>0</v>
      </c>
      <c r="AH156" s="116">
        <f t="shared" si="46"/>
        <v>0</v>
      </c>
      <c r="AI156" s="116">
        <f t="shared" si="47"/>
        <v>0</v>
      </c>
      <c r="AJ156" s="116">
        <f t="shared" si="48"/>
        <v>0</v>
      </c>
      <c r="AK156" s="116">
        <f t="shared" si="38"/>
        <v>0</v>
      </c>
    </row>
    <row r="157" spans="1:37">
      <c r="A157" s="6"/>
      <c r="B157" s="36"/>
      <c r="C157" s="36"/>
      <c r="D157" s="36"/>
      <c r="E157" s="36">
        <f>_xlfn.IFNA(INDEX('Inputs - Allowed'!$B$8:$AY$158,MATCH($A157,'Inputs - Allowed'!$A$8:$A$158,0),MATCH('TI - Underperformance'!E$6,'Inputs - Allowed'!$B$6:$AY$6,0)),0)</f>
        <v>0</v>
      </c>
      <c r="F157" s="36">
        <f>_xlfn.IFNA(INDEX('Inputs - Allowed'!$B$8:$AY$158,MATCH($A157,'Inputs - Allowed'!$A$8:$A$158,0),MATCH('TI - Underperformance'!F$6,'Inputs - Allowed'!$B$6:$AY$6,0)),0)</f>
        <v>0</v>
      </c>
      <c r="G157" s="36">
        <f>_xlfn.IFNA(INDEX('Inputs - Allowed'!$B$8:$AY$158,MATCH($A157,'Inputs - Allowed'!$A$8:$A$158,0),MATCH('TI - Underperformance'!G$6,'Inputs - Allowed'!$B$6:$AY$6,0)),0)</f>
        <v>0</v>
      </c>
      <c r="H157" s="36">
        <f>_xlfn.IFNA(INDEX('Inputs - Allowed'!$B$8:$AY$158,MATCH($A157,'Inputs - Allowed'!$A$8:$A$158,0),MATCH('TI - Underperformance'!H$6,'Inputs - Allowed'!$B$6:$AY$6,0)),0)</f>
        <v>0</v>
      </c>
      <c r="I157" s="36">
        <f>_xlfn.IFNA(INDEX('Inputs - Allowed'!$B$8:$AY$158,MATCH($A157,'Inputs - Allowed'!$A$8:$A$158,0),MATCH('TI - Underperformance'!I$6,'Inputs - Allowed'!$B$6:$AY$6,0)),0)</f>
        <v>0</v>
      </c>
      <c r="J157" s="36">
        <f>_xlfn.IFNA(INDEX('Inputs - Allowed'!$B$8:$AY$158,MATCH($A157,'Inputs - Allowed'!$A$8:$A$158,0),MATCH('TI - Underperformance'!J$6,'Inputs - Allowed'!$B$6:$AY$6,0)),0)</f>
        <v>0</v>
      </c>
      <c r="K157" s="36">
        <f>_xlfn.IFNA(INDEX('Inputs - Allowed'!$B$8:$AY$158,MATCH($A157,'Inputs - Allowed'!$A$8:$A$158,0),MATCH('TI - Underperformance'!K$6,'Inputs - Allowed'!$B$6:$AY$6,0)),0)</f>
        <v>0</v>
      </c>
      <c r="L157" s="36">
        <f>_xlfn.IFNA(INDEX('Inputs - Allowed'!$B$8:$AY$158,MATCH($A157,'Inputs - Allowed'!$A$8:$A$158,0),MATCH('TI - Underperformance'!L$6,'Inputs - Allowed'!$B$6:$AY$6,0)),0)</f>
        <v>0</v>
      </c>
      <c r="M157" s="76"/>
      <c r="N157" s="76"/>
      <c r="O157" s="116" cm="1">
        <f t="array" ref="O157">IF($K157=0,0,_xlfn.IFS($K157 = "n",_xlfn.IFNA(INDEX('Inputs - Actual'!$B$8:$V$200, MATCH($A157, 'Inputs - Actual'!$A$8:$A$200, 0), MATCH(O$6, 'Inputs - Actual'!$B$6:$V$6, 0)) - INDEX('Inputs - Allowed'!$B$8:$AY$158, MATCH($A157, 'Inputs - Allowed'!$A$8:$A$158, 0), MATCH(O$6, 'Inputs - Allowed'!$B$6:$AY$6, 0)),0),$K157 = "y",_xlfn.IFNA(INDEX('Inputs - Actual'!$B$8:$V$200, MATCH($A157, 'Inputs - Actual'!$A$8:$A$200, 0), MATCH(O$6, 'Inputs - Actual'!$B$6:$V$6, 0)) -INDEX('Inputs - Allowed'!$B$8:$AY$158, MATCH($A157, 'Inputs - Allowed'!$A$8:$A$158, 0), MATCH(N$6, 'Inputs - Allowed'!$B$6:$AY$6, 0)),0)))</f>
        <v>0</v>
      </c>
      <c r="P157" s="116" cm="1">
        <f t="array" ref="P157">IF($K157=0,0,_xlfn.IFS($K157 = "n",_xlfn.IFNA(INDEX('Inputs - Actual'!$B$8:$V$200, MATCH($A157, 'Inputs - Actual'!$A$8:$A$200, 0), MATCH(P$6, 'Inputs - Actual'!$B$6:$V$6, 0)) - INDEX('Inputs - Allowed'!$B$8:$AY$158, MATCH($A157, 'Inputs - Allowed'!$A$8:$A$158, 0), MATCH(P$6, 'Inputs - Allowed'!$B$6:$AY$6, 0)),0),$K157 = "y",_xlfn.IFNA(INDEX('Inputs - Actual'!$B$8:$V$200, MATCH($A157, 'Inputs - Actual'!$A$8:$A$200, 0), MATCH(P$6, 'Inputs - Actual'!$B$6:$V$6, 0)) -INDEX('Inputs - Allowed'!$B$8:$AY$158, MATCH($A157, 'Inputs - Allowed'!$A$8:$A$158, 0), MATCH(O$6, 'Inputs - Allowed'!$B$6:$AY$6, 0)),0)))</f>
        <v>0</v>
      </c>
      <c r="Q157" s="116" cm="1">
        <f t="array" ref="Q157">IF($K157=0,0,_xlfn.IFS($K157 = "n",_xlfn.IFNA(INDEX('Inputs - Actual'!$B$8:$V$200, MATCH($A157, 'Inputs - Actual'!$A$8:$A$200, 0), MATCH(Q$6, 'Inputs - Actual'!$B$6:$V$6, 0)) - INDEX('Inputs - Allowed'!$B$8:$AY$158, MATCH($A157, 'Inputs - Allowed'!$A$8:$A$158, 0), MATCH(Q$6, 'Inputs - Allowed'!$B$6:$AY$6, 0)),0),$K157 = "y",_xlfn.IFNA(INDEX('Inputs - Actual'!$B$8:$V$200, MATCH($A157, 'Inputs - Actual'!$A$8:$A$200, 0), MATCH(Q$6, 'Inputs - Actual'!$B$6:$V$6, 0)) -INDEX('Inputs - Allowed'!$B$8:$AY$158, MATCH($A157, 'Inputs - Allowed'!$A$8:$A$158, 0), MATCH(P$6, 'Inputs - Allowed'!$B$6:$AY$6, 0)),0)))</f>
        <v>0</v>
      </c>
      <c r="R157" s="116" cm="1">
        <f t="array" ref="R157">IF($K157=0,0,_xlfn.IFS($K157 = "n",_xlfn.IFNA(INDEX('Inputs - Actual'!$B$8:$V$200, MATCH($A157, 'Inputs - Actual'!$A$8:$A$200, 0), MATCH(R$6, 'Inputs - Actual'!$B$6:$V$6, 0)) - INDEX('Inputs - Allowed'!$B$8:$AY$158, MATCH($A157, 'Inputs - Allowed'!$A$8:$A$158, 0), MATCH(R$6, 'Inputs - Allowed'!$B$6:$AY$6, 0)),0),$K157 = "y",_xlfn.IFNA(INDEX('Inputs - Actual'!$B$8:$V$200, MATCH($A157, 'Inputs - Actual'!$A$8:$A$200, 0), MATCH(R$6, 'Inputs - Actual'!$B$6:$V$6, 0)) -INDEX('Inputs - Allowed'!$B$8:$AY$158, MATCH($A157, 'Inputs - Allowed'!$A$8:$A$158, 0), MATCH(Q$6, 'Inputs - Allowed'!$B$6:$AY$6, 0)),0)))</f>
        <v>0</v>
      </c>
      <c r="S157" s="116" cm="1">
        <f t="array" ref="S157">IF($K157=0,0,_xlfn.IFS($K157 = "n",_xlfn.IFNA(INDEX('Inputs - Actual'!$B$8:$V$200, MATCH($A157, 'Inputs - Actual'!$A$8:$A$200, 0), MATCH(S$6, 'Inputs - Actual'!$B$6:$V$6, 0)) - INDEX('Inputs - Allowed'!$B$8:$AY$158, MATCH($A157, 'Inputs - Allowed'!$A$8:$A$158, 0), MATCH(S$6, 'Inputs - Allowed'!$B$6:$AY$6, 0)),0),$K157 = "y",_xlfn.IFNA(INDEX('Inputs - Actual'!$B$8:$V$200, MATCH($A157, 'Inputs - Actual'!$A$8:$A$200, 0), MATCH(S$6, 'Inputs - Actual'!$B$6:$V$6, 0)) -INDEX('Inputs - Allowed'!$B$8:$AY$158, MATCH($A157, 'Inputs - Allowed'!$A$8:$A$158, 0), MATCH(R$6, 'Inputs - Allowed'!$B$6:$AY$6, 0)),0)))</f>
        <v>0</v>
      </c>
      <c r="T157" s="116" cm="1">
        <f t="array" ref="T157">IF($K157=0,0,_xlfn.IFS($K157 = "n",_xlfn.IFNA(INDEX('Inputs - Actual'!$B$8:$V$200, MATCH($A157, 'Inputs - Actual'!$A$8:$A$200, 0), MATCH(T$6, 'Inputs - Actual'!$B$6:$V$6, 0)) - INDEX('Inputs - Allowed'!$B$8:$AY$158, MATCH($A157, 'Inputs - Allowed'!$A$8:$A$158, 0), MATCH(T$6, 'Inputs - Allowed'!$B$6:$AY$6, 0)),0),$K157 = "y",_xlfn.IFNA(INDEX('Inputs - Actual'!$B$8:$V$200, MATCH($A157, 'Inputs - Actual'!$A$8:$A$200, 0), MATCH(T$6, 'Inputs - Actual'!$B$6:$V$6, 0)) -INDEX('Inputs - Allowed'!$B$8:$AY$158, MATCH($A157, 'Inputs - Allowed'!$A$8:$A$158, 0), MATCH(S$6, 'Inputs - Allowed'!$B$6:$AY$6, 0)),0)))</f>
        <v>0</v>
      </c>
      <c r="U157" s="116" cm="1">
        <f t="array" ref="U157">IF($K157=0,0,_xlfn.IFS($K157 = "n",_xlfn.IFNA(INDEX('Inputs - Actual'!$B$8:$V$200, MATCH($A157, 'Inputs - Actual'!$A$8:$A$200, 0), MATCH(U$6, 'Inputs - Actual'!$B$6:$V$6, 0)) - INDEX('Inputs - Allowed'!$B$8:$AY$158, MATCH($A157, 'Inputs - Allowed'!$A$8:$A$158, 0), MATCH(U$6, 'Inputs - Allowed'!$B$6:$AY$6, 0)),0),$K157 = "y",_xlfn.IFNA(INDEX('Inputs - Actual'!$B$8:$V$200, MATCH($A157, 'Inputs - Actual'!$A$8:$A$200, 0), MATCH(U$6, 'Inputs - Actual'!$B$6:$V$6, 0)) -INDEX('Inputs - Allowed'!$B$8:$AY$158, MATCH($A157, 'Inputs - Allowed'!$A$8:$A$158, 0), MATCH(T$6, 'Inputs - Allowed'!$B$6:$AY$6, 0)),0)))</f>
        <v>0</v>
      </c>
      <c r="V157" s="116" cm="1">
        <f t="array" ref="V157">IF($K157=0,0,_xlfn.IFS($K157 = "n",_xlfn.IFNA(INDEX('Inputs - Actual'!$B$8:$V$200, MATCH($A157, 'Inputs - Actual'!$A$8:$A$200, 0), MATCH(V$6, 'Inputs - Actual'!$B$6:$V$6, 0)) - INDEX('Inputs - Allowed'!$B$8:$AY$158, MATCH($A157, 'Inputs - Allowed'!$A$8:$A$158, 0), MATCH(V$6, 'Inputs - Allowed'!$B$6:$AY$6, 0)),0),$K157 = "y",_xlfn.IFNA(INDEX('Inputs - Actual'!$B$8:$V$200, MATCH($A157, 'Inputs - Actual'!$A$8:$A$200, 0), MATCH(V$6, 'Inputs - Actual'!$B$6:$V$6, 0)) -INDEX('Inputs - Allowed'!$B$8:$AY$158, MATCH($A157, 'Inputs - Allowed'!$A$8:$A$158, 0), MATCH(U$6, 'Inputs - Allowed'!$B$6:$AY$6, 0)),0)))</f>
        <v>0</v>
      </c>
      <c r="W157" s="116" cm="1">
        <f t="array" ref="W157">IF($K157=0,0,_xlfn.IFS($K157 = "n",_xlfn.IFNA(INDEX('Inputs - Actual'!$B$8:$V$200, MATCH($A157, 'Inputs - Actual'!$A$8:$A$200, 0), MATCH(W$6, 'Inputs - Actual'!$B$6:$V$6, 0)) - INDEX('Inputs - Allowed'!$B$8:$AY$158, MATCH($A157, 'Inputs - Allowed'!$A$8:$A$158, 0), MATCH(W$6, 'Inputs - Allowed'!$B$6:$AY$6, 0)),0),$K157 = "y",_xlfn.IFNA(INDEX('Inputs - Actual'!$B$8:$V$200, MATCH($A157, 'Inputs - Actual'!$A$8:$A$200, 0), MATCH(W$6, 'Inputs - Actual'!$B$6:$V$6, 0)) -INDEX('Inputs - Allowed'!$B$8:$AY$158, MATCH($A157, 'Inputs - Allowed'!$A$8:$A$158, 0), MATCH(V$6, 'Inputs - Allowed'!$B$6:$AY$6, 0)),0)))</f>
        <v>0</v>
      </c>
      <c r="X157" s="116" cm="1">
        <f t="array" ref="X157">IF($K157=0,0,_xlfn.IFS($K157 = "n",_xlfn.IFNA(INDEX('Inputs - Actual'!$B$8:$V$200, MATCH($A157, 'Inputs - Actual'!$A$8:$A$200, 0), MATCH(X$6, 'Inputs - Actual'!$B$6:$V$6, 0)) - INDEX('Inputs - Allowed'!$B$8:$AY$158, MATCH($A157, 'Inputs - Allowed'!$A$8:$A$158, 0), MATCH(X$6, 'Inputs - Allowed'!$B$6:$AY$6, 0)),0),$K157 = "y",_xlfn.IFNA(INDEX('Inputs - Actual'!$B$8:$V$200, MATCH($A157, 'Inputs - Actual'!$A$8:$A$200, 0), MATCH(X$6, 'Inputs - Actual'!$B$6:$V$6, 0)) -INDEX('Inputs - Allowed'!$B$8:$AY$158, MATCH($A157, 'Inputs - Allowed'!$A$8:$A$158, 0), MATCH(W$6, 'Inputs - Allowed'!$B$6:$AY$6, 0)),0)))</f>
        <v>0</v>
      </c>
      <c r="Y157" s="76"/>
      <c r="Z157" s="76"/>
      <c r="AA157" s="116">
        <f t="shared" si="39"/>
        <v>0</v>
      </c>
      <c r="AB157" s="116">
        <f t="shared" si="40"/>
        <v>0</v>
      </c>
      <c r="AC157" s="116">
        <f t="shared" si="41"/>
        <v>0</v>
      </c>
      <c r="AD157" s="116">
        <f t="shared" si="42"/>
        <v>0</v>
      </c>
      <c r="AE157" s="116">
        <f t="shared" si="43"/>
        <v>0</v>
      </c>
      <c r="AF157" s="116">
        <f t="shared" si="44"/>
        <v>0</v>
      </c>
      <c r="AG157" s="116">
        <f t="shared" si="45"/>
        <v>0</v>
      </c>
      <c r="AH157" s="116">
        <f t="shared" si="46"/>
        <v>0</v>
      </c>
      <c r="AI157" s="116">
        <f t="shared" si="47"/>
        <v>0</v>
      </c>
      <c r="AJ157" s="116">
        <f t="shared" si="48"/>
        <v>0</v>
      </c>
      <c r="AK157" s="116">
        <f t="shared" si="38"/>
        <v>0</v>
      </c>
    </row>
    <row r="158" spans="1:37">
      <c r="A158" s="6"/>
      <c r="B158" s="36"/>
      <c r="C158" s="36"/>
      <c r="D158" s="36"/>
      <c r="E158" s="36">
        <f>_xlfn.IFNA(INDEX('Inputs - Allowed'!$B$8:$AY$158,MATCH($A158,'Inputs - Allowed'!$A$8:$A$158,0),MATCH('TI - Underperformance'!E$6,'Inputs - Allowed'!$B$6:$AY$6,0)),0)</f>
        <v>0</v>
      </c>
      <c r="F158" s="36">
        <f>_xlfn.IFNA(INDEX('Inputs - Allowed'!$B$8:$AY$158,MATCH($A158,'Inputs - Allowed'!$A$8:$A$158,0),MATCH('TI - Underperformance'!F$6,'Inputs - Allowed'!$B$6:$AY$6,0)),0)</f>
        <v>0</v>
      </c>
      <c r="G158" s="36">
        <f>_xlfn.IFNA(INDEX('Inputs - Allowed'!$B$8:$AY$158,MATCH($A158,'Inputs - Allowed'!$A$8:$A$158,0),MATCH('TI - Underperformance'!G$6,'Inputs - Allowed'!$B$6:$AY$6,0)),0)</f>
        <v>0</v>
      </c>
      <c r="H158" s="36">
        <f>_xlfn.IFNA(INDEX('Inputs - Allowed'!$B$8:$AY$158,MATCH($A158,'Inputs - Allowed'!$A$8:$A$158,0),MATCH('TI - Underperformance'!H$6,'Inputs - Allowed'!$B$6:$AY$6,0)),0)</f>
        <v>0</v>
      </c>
      <c r="I158" s="36">
        <f>_xlfn.IFNA(INDEX('Inputs - Allowed'!$B$8:$AY$158,MATCH($A158,'Inputs - Allowed'!$A$8:$A$158,0),MATCH('TI - Underperformance'!I$6,'Inputs - Allowed'!$B$6:$AY$6,0)),0)</f>
        <v>0</v>
      </c>
      <c r="J158" s="36">
        <f>_xlfn.IFNA(INDEX('Inputs - Allowed'!$B$8:$AY$158,MATCH($A158,'Inputs - Allowed'!$A$8:$A$158,0),MATCH('TI - Underperformance'!J$6,'Inputs - Allowed'!$B$6:$AY$6,0)),0)</f>
        <v>0</v>
      </c>
      <c r="K158" s="36">
        <f>_xlfn.IFNA(INDEX('Inputs - Allowed'!$B$8:$AY$158,MATCH($A158,'Inputs - Allowed'!$A$8:$A$158,0),MATCH('TI - Underperformance'!K$6,'Inputs - Allowed'!$B$6:$AY$6,0)),0)</f>
        <v>0</v>
      </c>
      <c r="L158" s="36">
        <f>_xlfn.IFNA(INDEX('Inputs - Allowed'!$B$8:$AY$158,MATCH($A158,'Inputs - Allowed'!$A$8:$A$158,0),MATCH('TI - Underperformance'!L$6,'Inputs - Allowed'!$B$6:$AY$6,0)),0)</f>
        <v>0</v>
      </c>
      <c r="M158" s="76"/>
      <c r="N158" s="76"/>
      <c r="O158" s="116" cm="1">
        <f t="array" ref="O158">IF($K158=0,0,_xlfn.IFS($K158 = "n",_xlfn.IFNA(INDEX('Inputs - Actual'!$B$8:$V$200, MATCH($A158, 'Inputs - Actual'!$A$8:$A$200, 0), MATCH(O$6, 'Inputs - Actual'!$B$6:$V$6, 0)) - INDEX('Inputs - Allowed'!$B$8:$AY$158, MATCH($A158, 'Inputs - Allowed'!$A$8:$A$158, 0), MATCH(O$6, 'Inputs - Allowed'!$B$6:$AY$6, 0)),0),$K158 = "y",_xlfn.IFNA(INDEX('Inputs - Actual'!$B$8:$V$200, MATCH($A158, 'Inputs - Actual'!$A$8:$A$200, 0), MATCH(O$6, 'Inputs - Actual'!$B$6:$V$6, 0)) -INDEX('Inputs - Allowed'!$B$8:$AY$158, MATCH($A158, 'Inputs - Allowed'!$A$8:$A$158, 0), MATCH(N$6, 'Inputs - Allowed'!$B$6:$AY$6, 0)),0)))</f>
        <v>0</v>
      </c>
      <c r="P158" s="116" cm="1">
        <f t="array" ref="P158">IF($K158=0,0,_xlfn.IFS($K158 = "n",_xlfn.IFNA(INDEX('Inputs - Actual'!$B$8:$V$200, MATCH($A158, 'Inputs - Actual'!$A$8:$A$200, 0), MATCH(P$6, 'Inputs - Actual'!$B$6:$V$6, 0)) - INDEX('Inputs - Allowed'!$B$8:$AY$158, MATCH($A158, 'Inputs - Allowed'!$A$8:$A$158, 0), MATCH(P$6, 'Inputs - Allowed'!$B$6:$AY$6, 0)),0),$K158 = "y",_xlfn.IFNA(INDEX('Inputs - Actual'!$B$8:$V$200, MATCH($A158, 'Inputs - Actual'!$A$8:$A$200, 0), MATCH(P$6, 'Inputs - Actual'!$B$6:$V$6, 0)) -INDEX('Inputs - Allowed'!$B$8:$AY$158, MATCH($A158, 'Inputs - Allowed'!$A$8:$A$158, 0), MATCH(O$6, 'Inputs - Allowed'!$B$6:$AY$6, 0)),0)))</f>
        <v>0</v>
      </c>
      <c r="Q158" s="116" cm="1">
        <f t="array" ref="Q158">IF($K158=0,0,_xlfn.IFS($K158 = "n",_xlfn.IFNA(INDEX('Inputs - Actual'!$B$8:$V$200, MATCH($A158, 'Inputs - Actual'!$A$8:$A$200, 0), MATCH(Q$6, 'Inputs - Actual'!$B$6:$V$6, 0)) - INDEX('Inputs - Allowed'!$B$8:$AY$158, MATCH($A158, 'Inputs - Allowed'!$A$8:$A$158, 0), MATCH(Q$6, 'Inputs - Allowed'!$B$6:$AY$6, 0)),0),$K158 = "y",_xlfn.IFNA(INDEX('Inputs - Actual'!$B$8:$V$200, MATCH($A158, 'Inputs - Actual'!$A$8:$A$200, 0), MATCH(Q$6, 'Inputs - Actual'!$B$6:$V$6, 0)) -INDEX('Inputs - Allowed'!$B$8:$AY$158, MATCH($A158, 'Inputs - Allowed'!$A$8:$A$158, 0), MATCH(P$6, 'Inputs - Allowed'!$B$6:$AY$6, 0)),0)))</f>
        <v>0</v>
      </c>
      <c r="R158" s="116" cm="1">
        <f t="array" ref="R158">IF($K158=0,0,_xlfn.IFS($K158 = "n",_xlfn.IFNA(INDEX('Inputs - Actual'!$B$8:$V$200, MATCH($A158, 'Inputs - Actual'!$A$8:$A$200, 0), MATCH(R$6, 'Inputs - Actual'!$B$6:$V$6, 0)) - INDEX('Inputs - Allowed'!$B$8:$AY$158, MATCH($A158, 'Inputs - Allowed'!$A$8:$A$158, 0), MATCH(R$6, 'Inputs - Allowed'!$B$6:$AY$6, 0)),0),$K158 = "y",_xlfn.IFNA(INDEX('Inputs - Actual'!$B$8:$V$200, MATCH($A158, 'Inputs - Actual'!$A$8:$A$200, 0), MATCH(R$6, 'Inputs - Actual'!$B$6:$V$6, 0)) -INDEX('Inputs - Allowed'!$B$8:$AY$158, MATCH($A158, 'Inputs - Allowed'!$A$8:$A$158, 0), MATCH(Q$6, 'Inputs - Allowed'!$B$6:$AY$6, 0)),0)))</f>
        <v>0</v>
      </c>
      <c r="S158" s="116" cm="1">
        <f t="array" ref="S158">IF($K158=0,0,_xlfn.IFS($K158 = "n",_xlfn.IFNA(INDEX('Inputs - Actual'!$B$8:$V$200, MATCH($A158, 'Inputs - Actual'!$A$8:$A$200, 0), MATCH(S$6, 'Inputs - Actual'!$B$6:$V$6, 0)) - INDEX('Inputs - Allowed'!$B$8:$AY$158, MATCH($A158, 'Inputs - Allowed'!$A$8:$A$158, 0), MATCH(S$6, 'Inputs - Allowed'!$B$6:$AY$6, 0)),0),$K158 = "y",_xlfn.IFNA(INDEX('Inputs - Actual'!$B$8:$V$200, MATCH($A158, 'Inputs - Actual'!$A$8:$A$200, 0), MATCH(S$6, 'Inputs - Actual'!$B$6:$V$6, 0)) -INDEX('Inputs - Allowed'!$B$8:$AY$158, MATCH($A158, 'Inputs - Allowed'!$A$8:$A$158, 0), MATCH(R$6, 'Inputs - Allowed'!$B$6:$AY$6, 0)),0)))</f>
        <v>0</v>
      </c>
      <c r="T158" s="116" cm="1">
        <f t="array" ref="T158">IF($K158=0,0,_xlfn.IFS($K158 = "n",_xlfn.IFNA(INDEX('Inputs - Actual'!$B$8:$V$200, MATCH($A158, 'Inputs - Actual'!$A$8:$A$200, 0), MATCH(T$6, 'Inputs - Actual'!$B$6:$V$6, 0)) - INDEX('Inputs - Allowed'!$B$8:$AY$158, MATCH($A158, 'Inputs - Allowed'!$A$8:$A$158, 0), MATCH(T$6, 'Inputs - Allowed'!$B$6:$AY$6, 0)),0),$K158 = "y",_xlfn.IFNA(INDEX('Inputs - Actual'!$B$8:$V$200, MATCH($A158, 'Inputs - Actual'!$A$8:$A$200, 0), MATCH(T$6, 'Inputs - Actual'!$B$6:$V$6, 0)) -INDEX('Inputs - Allowed'!$B$8:$AY$158, MATCH($A158, 'Inputs - Allowed'!$A$8:$A$158, 0), MATCH(S$6, 'Inputs - Allowed'!$B$6:$AY$6, 0)),0)))</f>
        <v>0</v>
      </c>
      <c r="U158" s="116" cm="1">
        <f t="array" ref="U158">IF($K158=0,0,_xlfn.IFS($K158 = "n",_xlfn.IFNA(INDEX('Inputs - Actual'!$B$8:$V$200, MATCH($A158, 'Inputs - Actual'!$A$8:$A$200, 0), MATCH(U$6, 'Inputs - Actual'!$B$6:$V$6, 0)) - INDEX('Inputs - Allowed'!$B$8:$AY$158, MATCH($A158, 'Inputs - Allowed'!$A$8:$A$158, 0), MATCH(U$6, 'Inputs - Allowed'!$B$6:$AY$6, 0)),0),$K158 = "y",_xlfn.IFNA(INDEX('Inputs - Actual'!$B$8:$V$200, MATCH($A158, 'Inputs - Actual'!$A$8:$A$200, 0), MATCH(U$6, 'Inputs - Actual'!$B$6:$V$6, 0)) -INDEX('Inputs - Allowed'!$B$8:$AY$158, MATCH($A158, 'Inputs - Allowed'!$A$8:$A$158, 0), MATCH(T$6, 'Inputs - Allowed'!$B$6:$AY$6, 0)),0)))</f>
        <v>0</v>
      </c>
      <c r="V158" s="116" cm="1">
        <f t="array" ref="V158">IF($K158=0,0,_xlfn.IFS($K158 = "n",_xlfn.IFNA(INDEX('Inputs - Actual'!$B$8:$V$200, MATCH($A158, 'Inputs - Actual'!$A$8:$A$200, 0), MATCH(V$6, 'Inputs - Actual'!$B$6:$V$6, 0)) - INDEX('Inputs - Allowed'!$B$8:$AY$158, MATCH($A158, 'Inputs - Allowed'!$A$8:$A$158, 0), MATCH(V$6, 'Inputs - Allowed'!$B$6:$AY$6, 0)),0),$K158 = "y",_xlfn.IFNA(INDEX('Inputs - Actual'!$B$8:$V$200, MATCH($A158, 'Inputs - Actual'!$A$8:$A$200, 0), MATCH(V$6, 'Inputs - Actual'!$B$6:$V$6, 0)) -INDEX('Inputs - Allowed'!$B$8:$AY$158, MATCH($A158, 'Inputs - Allowed'!$A$8:$A$158, 0), MATCH(U$6, 'Inputs - Allowed'!$B$6:$AY$6, 0)),0)))</f>
        <v>0</v>
      </c>
      <c r="W158" s="116" cm="1">
        <f t="array" ref="W158">IF($K158=0,0,_xlfn.IFS($K158 = "n",_xlfn.IFNA(INDEX('Inputs - Actual'!$B$8:$V$200, MATCH($A158, 'Inputs - Actual'!$A$8:$A$200, 0), MATCH(W$6, 'Inputs - Actual'!$B$6:$V$6, 0)) - INDEX('Inputs - Allowed'!$B$8:$AY$158, MATCH($A158, 'Inputs - Allowed'!$A$8:$A$158, 0), MATCH(W$6, 'Inputs - Allowed'!$B$6:$AY$6, 0)),0),$K158 = "y",_xlfn.IFNA(INDEX('Inputs - Actual'!$B$8:$V$200, MATCH($A158, 'Inputs - Actual'!$A$8:$A$200, 0), MATCH(W$6, 'Inputs - Actual'!$B$6:$V$6, 0)) -INDEX('Inputs - Allowed'!$B$8:$AY$158, MATCH($A158, 'Inputs - Allowed'!$A$8:$A$158, 0), MATCH(V$6, 'Inputs - Allowed'!$B$6:$AY$6, 0)),0)))</f>
        <v>0</v>
      </c>
      <c r="X158" s="116" cm="1">
        <f t="array" ref="X158">IF($K158=0,0,_xlfn.IFS($K158 = "n",_xlfn.IFNA(INDEX('Inputs - Actual'!$B$8:$V$200, MATCH($A158, 'Inputs - Actual'!$A$8:$A$200, 0), MATCH(X$6, 'Inputs - Actual'!$B$6:$V$6, 0)) - INDEX('Inputs - Allowed'!$B$8:$AY$158, MATCH($A158, 'Inputs - Allowed'!$A$8:$A$158, 0), MATCH(X$6, 'Inputs - Allowed'!$B$6:$AY$6, 0)),0),$K158 = "y",_xlfn.IFNA(INDEX('Inputs - Actual'!$B$8:$V$200, MATCH($A158, 'Inputs - Actual'!$A$8:$A$200, 0), MATCH(X$6, 'Inputs - Actual'!$B$6:$V$6, 0)) -INDEX('Inputs - Allowed'!$B$8:$AY$158, MATCH($A158, 'Inputs - Allowed'!$A$8:$A$158, 0), MATCH(W$6, 'Inputs - Allowed'!$B$6:$AY$6, 0)),0)))</f>
        <v>0</v>
      </c>
      <c r="Y158" s="76"/>
      <c r="Z158" s="76"/>
      <c r="AA158" s="116">
        <f t="shared" si="39"/>
        <v>0</v>
      </c>
      <c r="AB158" s="116">
        <f t="shared" si="40"/>
        <v>0</v>
      </c>
      <c r="AC158" s="116">
        <f t="shared" si="41"/>
        <v>0</v>
      </c>
      <c r="AD158" s="116">
        <f t="shared" si="42"/>
        <v>0</v>
      </c>
      <c r="AE158" s="116">
        <f t="shared" si="43"/>
        <v>0</v>
      </c>
      <c r="AF158" s="116">
        <f t="shared" si="44"/>
        <v>0</v>
      </c>
      <c r="AG158" s="116">
        <f t="shared" si="45"/>
        <v>0</v>
      </c>
      <c r="AH158" s="116">
        <f t="shared" si="46"/>
        <v>0</v>
      </c>
      <c r="AI158" s="116">
        <f t="shared" si="47"/>
        <v>0</v>
      </c>
      <c r="AJ158" s="116">
        <f t="shared" si="48"/>
        <v>0</v>
      </c>
      <c r="AK158" s="116">
        <f t="shared" si="38"/>
        <v>0</v>
      </c>
    </row>
  </sheetData>
  <phoneticPr fontId="27" type="noConversion"/>
  <conditionalFormatting sqref="M5:AJ5">
    <cfRule type="containsText" dxfId="21" priority="1" operator="containsText" text="Post Forecast">
      <formula>NOT(ISERROR(SEARCH("Post Forecast",M5)))</formula>
    </cfRule>
    <cfRule type="containsText" dxfId="20" priority="2" operator="containsText" text="Forecast">
      <formula>NOT(ISERROR(SEARCH("Forecast",M5)))</formula>
    </cfRule>
    <cfRule type="containsText" dxfId="19" priority="3" operator="containsText" text="Pre Fcst">
      <formula>NOT(ISERROR(SEARCH("Pre Fcst",M5)))</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1884-CD67-45D0-83F4-637A0DD31869}">
  <sheetPr>
    <tabColor rgb="FFCCCCCE"/>
  </sheetPr>
  <dimension ref="A1:W57"/>
  <sheetViews>
    <sheetView zoomScale="80" zoomScaleNormal="80" workbookViewId="0"/>
  </sheetViews>
  <sheetFormatPr defaultColWidth="0" defaultRowHeight="14.25" customHeight="1" zeroHeight="1"/>
  <cols>
    <col min="1" max="4" width="3" style="131" customWidth="1"/>
    <col min="5" max="5" width="54" style="131" bestFit="1" customWidth="1"/>
    <col min="6" max="6" width="3" style="131" customWidth="1"/>
    <col min="7" max="7" width="33" style="131" bestFit="1" customWidth="1"/>
    <col min="8" max="8" width="3.28515625" style="131" customWidth="1"/>
    <col min="9" max="9" width="31.7109375" style="131" bestFit="1" customWidth="1"/>
    <col min="10" max="10" width="2.85546875" style="131" customWidth="1"/>
    <col min="11" max="11" width="21.5703125" style="131" bestFit="1" customWidth="1"/>
    <col min="12" max="12" width="4.140625" style="131" hidden="1" customWidth="1"/>
    <col min="13" max="23" width="0" style="131" hidden="1" customWidth="1"/>
    <col min="24" max="16384" width="9.85546875" style="131" hidden="1"/>
  </cols>
  <sheetData>
    <row r="1" spans="1:11" ht="30.95">
      <c r="A1" s="130" t="s">
        <v>10</v>
      </c>
      <c r="B1" s="130"/>
      <c r="C1" s="130"/>
      <c r="D1" s="130"/>
      <c r="E1" s="130"/>
      <c r="F1" s="130"/>
      <c r="G1" s="130"/>
      <c r="H1" s="130"/>
      <c r="I1" s="130"/>
      <c r="J1" s="130"/>
      <c r="K1" s="130"/>
    </row>
    <row r="2" spans="1:11" ht="14.1">
      <c r="A2" s="132"/>
      <c r="B2" s="132"/>
      <c r="C2" s="132"/>
      <c r="D2" s="132"/>
      <c r="E2" s="132"/>
      <c r="F2" s="132"/>
      <c r="G2" s="132"/>
      <c r="H2" s="132"/>
      <c r="I2" s="132"/>
      <c r="J2" s="132"/>
      <c r="K2" s="132"/>
    </row>
    <row r="3" spans="1:11" ht="21">
      <c r="A3" s="133" t="s">
        <v>11</v>
      </c>
      <c r="B3" s="133"/>
      <c r="C3" s="133"/>
      <c r="D3" s="133"/>
      <c r="E3" s="133"/>
      <c r="F3" s="133"/>
      <c r="G3" s="133"/>
      <c r="H3" s="133"/>
      <c r="I3" s="133" t="s">
        <v>12</v>
      </c>
      <c r="J3" s="133"/>
      <c r="K3" s="133" t="s">
        <v>13</v>
      </c>
    </row>
    <row r="4" spans="1:11" ht="14.1">
      <c r="A4" s="132"/>
      <c r="B4" s="132"/>
      <c r="C4" s="132"/>
      <c r="D4" s="132"/>
      <c r="E4" s="132"/>
      <c r="F4" s="132"/>
      <c r="G4" s="132"/>
      <c r="H4" s="132"/>
      <c r="I4" s="132"/>
      <c r="J4" s="132"/>
      <c r="K4" s="132"/>
    </row>
    <row r="5" spans="1:11" ht="15.6">
      <c r="A5" s="134"/>
      <c r="B5" s="134" t="s">
        <v>14</v>
      </c>
      <c r="C5" s="134"/>
      <c r="D5" s="135"/>
      <c r="E5" s="134"/>
      <c r="F5" s="134"/>
      <c r="G5" s="134"/>
      <c r="H5" s="134"/>
      <c r="I5" s="134"/>
      <c r="J5" s="134"/>
      <c r="K5" s="134"/>
    </row>
    <row r="6" spans="1:11" ht="14.1">
      <c r="A6" s="132"/>
      <c r="B6" s="136"/>
      <c r="C6" s="136"/>
      <c r="D6" s="137"/>
      <c r="E6" s="138" t="s">
        <v>15</v>
      </c>
      <c r="F6" s="132"/>
      <c r="G6" s="139" t="s">
        <v>16</v>
      </c>
      <c r="H6" s="139"/>
      <c r="I6" s="139" t="s">
        <v>17</v>
      </c>
      <c r="J6" s="139"/>
      <c r="K6" s="139" t="s">
        <v>18</v>
      </c>
    </row>
    <row r="7" spans="1:11" ht="14.1">
      <c r="A7" s="132"/>
      <c r="B7" s="136"/>
      <c r="C7" s="136"/>
      <c r="D7" s="137"/>
      <c r="E7" s="140"/>
      <c r="F7" s="132"/>
      <c r="G7" s="139"/>
      <c r="H7" s="139"/>
      <c r="I7" s="139" t="s">
        <v>19</v>
      </c>
      <c r="J7" s="139"/>
      <c r="K7" s="139"/>
    </row>
    <row r="8" spans="1:11" ht="14.1">
      <c r="A8" s="132"/>
      <c r="B8" s="136"/>
      <c r="C8" s="136"/>
      <c r="D8" s="137"/>
      <c r="E8" s="141" t="s">
        <v>20</v>
      </c>
      <c r="F8" s="132"/>
      <c r="G8" s="139" t="s">
        <v>21</v>
      </c>
      <c r="H8" s="139"/>
      <c r="I8" s="139" t="s">
        <v>22</v>
      </c>
      <c r="J8" s="139"/>
      <c r="K8" s="139" t="s">
        <v>18</v>
      </c>
    </row>
    <row r="9" spans="1:11" ht="14.1">
      <c r="A9" s="132"/>
      <c r="B9" s="136"/>
      <c r="C9" s="136"/>
      <c r="D9" s="137"/>
      <c r="E9" s="139"/>
      <c r="F9" s="132"/>
      <c r="G9" s="139"/>
      <c r="H9" s="139"/>
      <c r="I9" s="139" t="s">
        <v>23</v>
      </c>
      <c r="J9" s="139"/>
      <c r="K9" s="139"/>
    </row>
    <row r="10" spans="1:11" ht="14.1">
      <c r="A10" s="132"/>
      <c r="B10" s="136"/>
      <c r="C10" s="136"/>
      <c r="D10" s="137"/>
      <c r="E10" s="139" t="s">
        <v>24</v>
      </c>
      <c r="F10" s="139"/>
      <c r="G10" s="139" t="s">
        <v>25</v>
      </c>
      <c r="H10" s="139"/>
      <c r="I10" s="139" t="s">
        <v>26</v>
      </c>
      <c r="J10" s="139"/>
      <c r="K10" s="139" t="s">
        <v>18</v>
      </c>
    </row>
    <row r="11" spans="1:11" ht="14.1">
      <c r="A11" s="132"/>
      <c r="B11" s="136"/>
      <c r="C11" s="136"/>
      <c r="D11" s="137"/>
      <c r="E11" s="139"/>
      <c r="F11" s="139"/>
      <c r="G11" s="139"/>
      <c r="H11" s="139"/>
      <c r="I11" s="139"/>
      <c r="J11" s="139"/>
      <c r="K11" s="139"/>
    </row>
    <row r="12" spans="1:11" ht="14.1">
      <c r="A12" s="132"/>
      <c r="B12" s="136"/>
      <c r="C12" s="136"/>
      <c r="D12" s="137"/>
      <c r="E12" s="139" t="s">
        <v>27</v>
      </c>
      <c r="F12" s="139"/>
      <c r="G12" s="139"/>
      <c r="H12" s="139"/>
      <c r="I12" s="139"/>
      <c r="J12" s="139"/>
      <c r="K12" s="139"/>
    </row>
    <row r="13" spans="1:11" ht="14.1">
      <c r="A13" s="132"/>
      <c r="B13" s="136"/>
      <c r="C13" s="136"/>
      <c r="D13" s="137"/>
      <c r="E13" s="139" t="s">
        <v>28</v>
      </c>
      <c r="F13" s="139"/>
      <c r="G13" s="139"/>
      <c r="H13" s="139"/>
      <c r="I13" s="139"/>
      <c r="J13" s="139"/>
      <c r="K13" s="139"/>
    </row>
    <row r="14" spans="1:11" ht="14.1">
      <c r="A14" s="132"/>
      <c r="B14" s="136"/>
      <c r="C14" s="136"/>
      <c r="D14" s="137"/>
      <c r="E14" s="139"/>
      <c r="F14" s="139"/>
      <c r="G14" s="139"/>
      <c r="H14" s="139"/>
      <c r="I14" s="139"/>
      <c r="J14" s="139"/>
      <c r="K14" s="139"/>
    </row>
    <row r="15" spans="1:11" ht="14.1">
      <c r="A15" s="132"/>
      <c r="B15" s="136"/>
      <c r="C15" s="136"/>
      <c r="D15" s="137"/>
      <c r="E15" s="142" t="s">
        <v>29</v>
      </c>
      <c r="F15" s="132"/>
      <c r="G15" s="139" t="s">
        <v>30</v>
      </c>
      <c r="H15" s="132"/>
      <c r="I15" s="132" t="s">
        <v>31</v>
      </c>
      <c r="J15" s="132"/>
      <c r="K15" s="132" t="s">
        <v>18</v>
      </c>
    </row>
    <row r="16" spans="1:11" ht="14.1">
      <c r="A16" s="132"/>
      <c r="B16" s="136"/>
      <c r="C16" s="136"/>
      <c r="D16" s="137"/>
      <c r="E16" s="139"/>
      <c r="F16" s="132"/>
      <c r="G16" s="139"/>
      <c r="H16" s="132"/>
      <c r="I16" s="132" t="s">
        <v>32</v>
      </c>
      <c r="J16" s="132"/>
      <c r="K16" s="132"/>
    </row>
    <row r="17" spans="1:11" ht="15.6">
      <c r="A17" s="134"/>
      <c r="B17" s="134" t="s">
        <v>33</v>
      </c>
      <c r="C17" s="143"/>
      <c r="D17" s="135"/>
      <c r="E17" s="134"/>
      <c r="F17" s="134"/>
      <c r="G17" s="134"/>
      <c r="H17" s="134"/>
      <c r="I17" s="134"/>
      <c r="J17" s="134"/>
      <c r="K17" s="134"/>
    </row>
    <row r="18" spans="1:11" ht="14.1">
      <c r="A18" s="132"/>
      <c r="B18" s="136"/>
      <c r="C18" s="136"/>
      <c r="D18" s="137"/>
      <c r="E18" s="144" t="s">
        <v>34</v>
      </c>
      <c r="F18" s="132"/>
      <c r="G18" s="139" t="s">
        <v>35</v>
      </c>
      <c r="H18" s="132"/>
      <c r="I18" s="132" t="s">
        <v>26</v>
      </c>
      <c r="J18" s="132"/>
      <c r="K18" s="132" t="s">
        <v>36</v>
      </c>
    </row>
    <row r="19" spans="1:11" ht="14.1">
      <c r="A19" s="132"/>
      <c r="B19" s="136"/>
      <c r="C19" s="136"/>
      <c r="D19" s="137"/>
      <c r="E19" s="139"/>
      <c r="F19" s="132"/>
      <c r="G19" s="139"/>
      <c r="H19" s="132"/>
      <c r="I19" s="132"/>
      <c r="J19" s="132"/>
      <c r="K19" s="132" t="s">
        <v>37</v>
      </c>
    </row>
    <row r="20" spans="1:11" ht="14.1">
      <c r="A20" s="132"/>
      <c r="B20" s="136"/>
      <c r="C20" s="136"/>
      <c r="D20" s="137"/>
      <c r="E20" s="145" t="s">
        <v>38</v>
      </c>
      <c r="F20" s="132"/>
      <c r="G20" s="139" t="s">
        <v>39</v>
      </c>
      <c r="H20" s="132"/>
      <c r="I20" s="132" t="s">
        <v>26</v>
      </c>
      <c r="J20" s="132"/>
      <c r="K20" s="132" t="s">
        <v>40</v>
      </c>
    </row>
    <row r="21" spans="1:11" ht="14.1">
      <c r="A21" s="132"/>
      <c r="B21" s="136"/>
      <c r="C21" s="136"/>
      <c r="D21" s="137"/>
      <c r="E21" s="139"/>
      <c r="F21" s="132"/>
      <c r="G21" s="139"/>
      <c r="H21" s="132"/>
      <c r="I21" s="132"/>
      <c r="J21" s="132"/>
      <c r="K21" s="132" t="s">
        <v>41</v>
      </c>
    </row>
    <row r="22" spans="1:11" ht="14.1">
      <c r="A22" s="132"/>
      <c r="B22" s="136"/>
      <c r="C22" s="136"/>
      <c r="D22" s="137"/>
      <c r="E22" s="146" t="s">
        <v>42</v>
      </c>
      <c r="F22" s="132"/>
      <c r="G22" s="139" t="s">
        <v>43</v>
      </c>
      <c r="H22" s="132"/>
      <c r="I22" s="132" t="s">
        <v>17</v>
      </c>
      <c r="J22" s="132"/>
      <c r="K22" s="132" t="s">
        <v>40</v>
      </c>
    </row>
    <row r="23" spans="1:11" ht="14.1">
      <c r="A23" s="132"/>
      <c r="B23" s="136"/>
      <c r="C23" s="136"/>
      <c r="D23" s="137"/>
      <c r="E23" s="139"/>
      <c r="F23" s="132"/>
      <c r="G23" s="139"/>
      <c r="H23" s="132"/>
      <c r="I23" s="132" t="s">
        <v>19</v>
      </c>
      <c r="J23" s="132"/>
      <c r="K23" s="132" t="s">
        <v>41</v>
      </c>
    </row>
    <row r="24" spans="1:11" ht="14.1">
      <c r="A24" s="132"/>
      <c r="B24" s="136"/>
      <c r="C24" s="136"/>
      <c r="D24" s="137"/>
      <c r="E24" s="147" t="s">
        <v>44</v>
      </c>
      <c r="F24" s="132"/>
      <c r="G24" s="139" t="s">
        <v>45</v>
      </c>
      <c r="H24" s="132"/>
      <c r="I24" s="132" t="s">
        <v>26</v>
      </c>
      <c r="J24" s="132"/>
      <c r="K24" s="132" t="s">
        <v>46</v>
      </c>
    </row>
    <row r="25" spans="1:11" ht="14.1">
      <c r="A25" s="132"/>
      <c r="B25" s="132"/>
      <c r="C25" s="132"/>
      <c r="D25" s="132"/>
      <c r="E25" s="132"/>
      <c r="F25" s="132"/>
      <c r="G25" s="132"/>
      <c r="H25" s="132"/>
      <c r="I25" s="132"/>
      <c r="J25" s="132"/>
      <c r="K25" s="132" t="s">
        <v>47</v>
      </c>
    </row>
    <row r="26" spans="1:11" ht="14.1">
      <c r="A26" s="132"/>
      <c r="B26" s="132"/>
      <c r="C26" s="132"/>
      <c r="D26" s="132"/>
      <c r="E26" s="148" t="s">
        <v>48</v>
      </c>
      <c r="F26" s="132"/>
      <c r="G26" s="132" t="s">
        <v>49</v>
      </c>
      <c r="H26" s="132"/>
      <c r="I26" s="132" t="s">
        <v>50</v>
      </c>
      <c r="J26" s="132"/>
      <c r="K26" s="132" t="s">
        <v>51</v>
      </c>
    </row>
    <row r="27" spans="1:11" ht="14.1">
      <c r="A27" s="132"/>
      <c r="B27" s="132"/>
      <c r="C27" s="132"/>
      <c r="D27" s="132"/>
      <c r="E27" s="132"/>
      <c r="F27" s="132"/>
      <c r="G27" s="132"/>
      <c r="H27" s="132"/>
      <c r="I27" s="132"/>
      <c r="J27" s="132"/>
      <c r="K27" s="132" t="s">
        <v>52</v>
      </c>
    </row>
    <row r="28" spans="1:11" ht="14.1">
      <c r="A28" s="132"/>
      <c r="B28" s="132"/>
      <c r="C28" s="132"/>
      <c r="D28" s="132"/>
      <c r="E28" s="149">
        <v>0</v>
      </c>
      <c r="F28" s="132"/>
      <c r="G28" s="132" t="s">
        <v>53</v>
      </c>
      <c r="H28" s="132"/>
      <c r="I28" s="132" t="s">
        <v>50</v>
      </c>
      <c r="J28" s="132"/>
      <c r="K28" s="132" t="s">
        <v>54</v>
      </c>
    </row>
    <row r="29" spans="1:11" ht="14.1">
      <c r="A29" s="132"/>
      <c r="B29" s="132"/>
      <c r="C29" s="132"/>
      <c r="D29" s="132"/>
      <c r="E29" s="132"/>
      <c r="F29" s="132"/>
      <c r="G29" s="132"/>
      <c r="H29" s="132"/>
      <c r="I29" s="132"/>
      <c r="J29" s="132"/>
      <c r="K29" s="132" t="s">
        <v>55</v>
      </c>
    </row>
    <row r="30" spans="1:11" ht="14.1">
      <c r="A30" s="132"/>
      <c r="B30" s="132"/>
      <c r="C30" s="132"/>
      <c r="D30" s="132"/>
      <c r="E30" s="132" t="s">
        <v>56</v>
      </c>
      <c r="F30" s="132"/>
      <c r="G30" s="132"/>
      <c r="H30" s="132"/>
      <c r="I30" s="132"/>
      <c r="J30" s="132"/>
      <c r="K30" s="132"/>
    </row>
    <row r="31" spans="1:11" ht="14.1">
      <c r="A31" s="132"/>
      <c r="B31" s="132"/>
      <c r="C31" s="132"/>
      <c r="D31" s="132"/>
      <c r="E31" s="132"/>
      <c r="F31" s="132"/>
      <c r="G31" s="132"/>
      <c r="H31" s="132"/>
      <c r="I31" s="132"/>
      <c r="J31" s="132"/>
      <c r="K31" s="132"/>
    </row>
    <row r="32" spans="1:11" ht="15.6">
      <c r="A32" s="134"/>
      <c r="B32" s="134" t="s">
        <v>57</v>
      </c>
      <c r="C32" s="143"/>
      <c r="D32" s="135"/>
      <c r="E32" s="134"/>
      <c r="F32" s="134"/>
      <c r="G32" s="134"/>
      <c r="H32" s="134"/>
      <c r="I32" s="134"/>
      <c r="J32" s="134"/>
      <c r="K32" s="134"/>
    </row>
    <row r="33" spans="1:11" ht="14.1">
      <c r="A33" s="132"/>
      <c r="B33" s="136"/>
      <c r="C33" s="136"/>
      <c r="D33" s="137"/>
      <c r="E33" s="145" t="s">
        <v>58</v>
      </c>
      <c r="F33" s="139"/>
      <c r="G33" s="139" t="s">
        <v>59</v>
      </c>
      <c r="H33" s="132"/>
      <c r="I33" s="132" t="s">
        <v>18</v>
      </c>
      <c r="J33" s="132"/>
      <c r="K33" s="132" t="s">
        <v>40</v>
      </c>
    </row>
    <row r="34" spans="1:11" ht="14.1">
      <c r="A34" s="132"/>
      <c r="B34" s="136"/>
      <c r="C34" s="136"/>
      <c r="D34" s="137"/>
      <c r="E34" s="139"/>
      <c r="F34" s="139"/>
      <c r="G34" s="139"/>
      <c r="H34" s="132"/>
      <c r="I34" s="132"/>
      <c r="J34" s="132"/>
      <c r="K34" s="132" t="s">
        <v>41</v>
      </c>
    </row>
    <row r="35" spans="1:11" ht="14.1">
      <c r="A35" s="132"/>
      <c r="B35" s="136"/>
      <c r="C35" s="136"/>
      <c r="D35" s="137"/>
      <c r="E35" s="150" t="s">
        <v>60</v>
      </c>
      <c r="F35" s="139"/>
      <c r="G35" s="139" t="s">
        <v>61</v>
      </c>
      <c r="H35" s="132"/>
      <c r="I35" s="132" t="s">
        <v>62</v>
      </c>
      <c r="J35" s="132"/>
      <c r="K35" s="132" t="s">
        <v>63</v>
      </c>
    </row>
    <row r="36" spans="1:11" ht="14.1">
      <c r="A36" s="132"/>
      <c r="B36" s="136"/>
      <c r="C36" s="136"/>
      <c r="D36" s="137"/>
      <c r="E36" s="139"/>
      <c r="F36" s="139"/>
      <c r="G36" s="139"/>
      <c r="H36" s="132"/>
      <c r="I36" s="132" t="s">
        <v>64</v>
      </c>
      <c r="J36" s="132"/>
      <c r="K36" s="132" t="s">
        <v>65</v>
      </c>
    </row>
    <row r="37" spans="1:11" ht="15.6">
      <c r="A37" s="134"/>
      <c r="B37" s="134" t="s">
        <v>66</v>
      </c>
      <c r="C37" s="143"/>
      <c r="D37" s="135"/>
      <c r="E37" s="134"/>
      <c r="F37" s="134"/>
      <c r="G37" s="134"/>
      <c r="H37" s="134"/>
      <c r="I37" s="134"/>
      <c r="J37" s="134"/>
      <c r="K37" s="134"/>
    </row>
    <row r="38" spans="1:11" ht="14.1">
      <c r="A38" s="132"/>
      <c r="B38" s="136"/>
      <c r="C38" s="136"/>
      <c r="D38" s="137"/>
      <c r="E38" s="139"/>
      <c r="F38" s="139"/>
      <c r="G38" s="139"/>
      <c r="H38" s="132"/>
      <c r="I38" s="132"/>
      <c r="J38" s="132"/>
      <c r="K38" s="132"/>
    </row>
    <row r="39" spans="1:11" ht="14.1">
      <c r="A39" s="132"/>
      <c r="B39" s="136"/>
      <c r="C39" s="136"/>
      <c r="D39" s="137"/>
      <c r="E39" s="151" t="s">
        <v>67</v>
      </c>
      <c r="F39" s="139"/>
      <c r="G39" s="139" t="s">
        <v>68</v>
      </c>
      <c r="H39" s="132"/>
      <c r="I39" s="132" t="s">
        <v>26</v>
      </c>
      <c r="J39" s="132"/>
      <c r="K39" s="132" t="s">
        <v>69</v>
      </c>
    </row>
    <row r="40" spans="1:11" ht="14.1">
      <c r="A40" s="132"/>
      <c r="B40" s="136"/>
      <c r="C40" s="136"/>
      <c r="D40" s="137"/>
      <c r="E40" s="139"/>
      <c r="F40" s="139"/>
      <c r="G40" s="139"/>
      <c r="H40" s="132"/>
      <c r="I40" s="132"/>
      <c r="J40" s="132"/>
      <c r="K40" s="132" t="s">
        <v>70</v>
      </c>
    </row>
    <row r="41" spans="1:11" ht="15.6">
      <c r="A41" s="134"/>
      <c r="B41" s="134" t="s">
        <v>71</v>
      </c>
      <c r="C41" s="143"/>
      <c r="D41" s="135"/>
      <c r="E41" s="134"/>
      <c r="F41" s="134"/>
      <c r="G41" s="134"/>
      <c r="H41" s="134"/>
      <c r="I41" s="134"/>
      <c r="J41" s="134"/>
      <c r="K41" s="134"/>
    </row>
    <row r="42" spans="1:11" ht="14.1">
      <c r="A42" s="132"/>
      <c r="B42" s="136"/>
      <c r="C42" s="136"/>
      <c r="D42" s="137"/>
      <c r="E42" s="139"/>
      <c r="F42" s="139"/>
      <c r="G42" s="139"/>
      <c r="H42" s="132"/>
      <c r="I42" s="132"/>
      <c r="J42" s="132"/>
      <c r="K42" s="132"/>
    </row>
    <row r="43" spans="1:11" ht="14.1">
      <c r="A43" s="132"/>
      <c r="B43" s="136"/>
      <c r="C43" s="136"/>
      <c r="D43" s="137"/>
      <c r="E43" s="152" t="s">
        <v>72</v>
      </c>
      <c r="F43" s="139"/>
      <c r="G43" s="139" t="s">
        <v>73</v>
      </c>
      <c r="H43" s="132"/>
      <c r="I43" s="132"/>
      <c r="J43" s="132"/>
      <c r="K43" s="132" t="s">
        <v>36</v>
      </c>
    </row>
    <row r="44" spans="1:11" ht="14.1">
      <c r="A44" s="132"/>
      <c r="B44" s="136"/>
      <c r="C44" s="136"/>
      <c r="D44" s="137"/>
      <c r="E44" s="153"/>
      <c r="F44" s="139"/>
      <c r="G44" s="139"/>
      <c r="H44" s="132"/>
      <c r="I44" s="132"/>
      <c r="J44" s="132"/>
      <c r="K44" s="132" t="s">
        <v>74</v>
      </c>
    </row>
    <row r="45" spans="1:11" ht="14.1">
      <c r="A45" s="132"/>
      <c r="B45" s="136"/>
      <c r="C45" s="136"/>
      <c r="D45" s="137"/>
      <c r="E45" s="154" t="s">
        <v>75</v>
      </c>
      <c r="F45" s="139"/>
      <c r="G45" s="139" t="s">
        <v>76</v>
      </c>
      <c r="H45" s="132"/>
      <c r="I45" s="132"/>
      <c r="J45" s="132"/>
      <c r="K45" s="132" t="s">
        <v>40</v>
      </c>
    </row>
    <row r="46" spans="1:11" ht="14.1">
      <c r="A46" s="132"/>
      <c r="B46" s="136"/>
      <c r="C46" s="136"/>
      <c r="D46" s="137"/>
      <c r="E46" s="153"/>
      <c r="F46" s="139"/>
      <c r="G46" s="139"/>
      <c r="H46" s="132"/>
      <c r="I46" s="132"/>
      <c r="J46" s="132"/>
      <c r="K46" s="132" t="s">
        <v>77</v>
      </c>
    </row>
    <row r="47" spans="1:11" ht="14.1">
      <c r="A47" s="132"/>
      <c r="B47" s="136"/>
      <c r="C47" s="136"/>
      <c r="D47" s="137"/>
      <c r="E47" s="155" t="s">
        <v>78</v>
      </c>
      <c r="F47" s="139"/>
      <c r="G47" s="139" t="s">
        <v>79</v>
      </c>
      <c r="H47" s="132"/>
      <c r="I47" s="132"/>
      <c r="J47" s="132"/>
      <c r="K47" s="132" t="s">
        <v>80</v>
      </c>
    </row>
    <row r="48" spans="1:11" ht="14.1">
      <c r="A48" s="132"/>
      <c r="B48" s="136"/>
      <c r="C48" s="136"/>
      <c r="D48" s="137"/>
      <c r="E48" s="153"/>
      <c r="F48" s="139"/>
      <c r="G48" s="139"/>
      <c r="H48" s="132"/>
      <c r="I48" s="132"/>
      <c r="J48" s="132"/>
      <c r="K48" s="132" t="s">
        <v>81</v>
      </c>
    </row>
    <row r="49" spans="1:23" ht="14.1">
      <c r="A49" s="132"/>
      <c r="B49" s="136"/>
      <c r="C49" s="136"/>
      <c r="D49" s="137"/>
      <c r="E49" s="156" t="s">
        <v>82</v>
      </c>
      <c r="F49" s="139"/>
      <c r="G49" s="139" t="s">
        <v>83</v>
      </c>
      <c r="H49" s="132"/>
      <c r="I49" s="132"/>
      <c r="J49" s="132"/>
      <c r="K49" s="132" t="s">
        <v>84</v>
      </c>
    </row>
    <row r="50" spans="1:23" ht="14.1">
      <c r="A50" s="132"/>
      <c r="B50" s="136"/>
      <c r="C50" s="136"/>
      <c r="D50" s="137"/>
      <c r="E50" s="153"/>
      <c r="F50" s="139"/>
      <c r="G50" s="139"/>
      <c r="H50" s="132"/>
      <c r="I50" s="132"/>
      <c r="J50" s="132"/>
      <c r="K50" s="157" t="s">
        <v>85</v>
      </c>
    </row>
    <row r="51" spans="1:23" ht="14.1">
      <c r="A51" s="132"/>
      <c r="B51" s="139"/>
      <c r="C51" s="139"/>
      <c r="D51" s="139"/>
      <c r="E51" s="158" t="s">
        <v>86</v>
      </c>
      <c r="F51" s="139"/>
      <c r="G51" s="139" t="s">
        <v>87</v>
      </c>
      <c r="H51" s="132"/>
      <c r="I51" s="132"/>
      <c r="J51" s="132"/>
      <c r="K51" s="132" t="s">
        <v>88</v>
      </c>
    </row>
    <row r="52" spans="1:23" ht="14.1">
      <c r="A52" s="132"/>
      <c r="B52" s="139"/>
      <c r="C52" s="139"/>
      <c r="D52" s="139"/>
      <c r="E52" s="153"/>
      <c r="F52" s="139"/>
      <c r="G52" s="139"/>
      <c r="H52" s="132"/>
      <c r="I52" s="132"/>
      <c r="J52" s="132"/>
      <c r="K52" s="157" t="s">
        <v>89</v>
      </c>
    </row>
    <row r="53" spans="1:23" ht="14.1">
      <c r="A53" s="132"/>
      <c r="B53" s="139"/>
      <c r="C53" s="139"/>
      <c r="D53" s="139"/>
      <c r="E53" s="159" t="s">
        <v>90</v>
      </c>
      <c r="F53" s="139"/>
      <c r="G53" s="139" t="s">
        <v>91</v>
      </c>
      <c r="H53" s="132"/>
      <c r="I53" s="132"/>
      <c r="J53" s="132"/>
      <c r="K53" s="132" t="s">
        <v>92</v>
      </c>
    </row>
    <row r="54" spans="1:23" ht="14.1">
      <c r="A54" s="132"/>
      <c r="B54" s="132"/>
      <c r="C54" s="132"/>
      <c r="D54" s="132"/>
      <c r="E54" s="132"/>
      <c r="F54" s="132"/>
      <c r="G54" s="132"/>
      <c r="H54" s="132"/>
      <c r="I54" s="132"/>
      <c r="J54" s="132"/>
      <c r="K54" s="157" t="s">
        <v>93</v>
      </c>
    </row>
    <row r="55" spans="1:23" ht="14.1">
      <c r="A55" s="132"/>
      <c r="B55" s="132"/>
      <c r="C55" s="132"/>
      <c r="D55" s="132"/>
      <c r="E55" s="132"/>
      <c r="F55" s="132"/>
      <c r="G55" s="132"/>
      <c r="H55" s="132"/>
      <c r="I55" s="132"/>
      <c r="J55" s="132"/>
      <c r="K55" s="157"/>
    </row>
    <row r="56" spans="1:23" ht="14.1">
      <c r="A56" s="101" t="s">
        <v>9</v>
      </c>
      <c r="B56" s="101"/>
      <c r="C56" s="101"/>
      <c r="D56" s="101"/>
      <c r="E56" s="101"/>
      <c r="F56" s="101"/>
      <c r="G56" s="101"/>
      <c r="H56" s="101"/>
      <c r="I56" s="101"/>
      <c r="J56" s="101"/>
      <c r="K56" s="101"/>
      <c r="L56" s="101"/>
      <c r="M56" s="101"/>
      <c r="N56" s="101"/>
      <c r="O56" s="101"/>
      <c r="P56" s="101"/>
      <c r="Q56" s="101"/>
      <c r="R56" s="101"/>
      <c r="S56" s="101"/>
      <c r="T56" s="101"/>
      <c r="U56" s="101"/>
      <c r="V56" s="101"/>
      <c r="W56" s="101"/>
    </row>
    <row r="57" spans="1:23" ht="14.1"/>
  </sheetData>
  <conditionalFormatting sqref="E28">
    <cfRule type="cellIs" dxfId="54" priority="1" stopIfTrue="1" operator="notEqual">
      <formula>0</formula>
    </cfRule>
    <cfRule type="cellIs" dxfId="53" priority="2" stopIfTrue="1" operator="equal">
      <formula>""</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4829-492D-4867-9B12-B0B6D74A808D}">
  <sheetPr>
    <tabColor rgb="FFCCCCCE"/>
  </sheetPr>
  <dimension ref="A1:AJ158"/>
  <sheetViews>
    <sheetView zoomScale="80" zoomScaleNormal="80" workbookViewId="0"/>
  </sheetViews>
  <sheetFormatPr defaultColWidth="8.7109375" defaultRowHeight="14.45"/>
  <cols>
    <col min="1" max="2" width="15.42578125" style="18" customWidth="1"/>
    <col min="3" max="3" width="22.7109375" style="18" bestFit="1" customWidth="1"/>
    <col min="4" max="4" width="31.5703125" style="18" customWidth="1"/>
    <col min="5" max="5" width="19.7109375" style="18" customWidth="1"/>
    <col min="6" max="6" width="13.5703125" style="18" customWidth="1"/>
    <col min="7" max="7" width="26.5703125" style="18" bestFit="1" customWidth="1"/>
    <col min="8" max="8" width="21" style="18" customWidth="1"/>
    <col min="9" max="11" width="15.42578125" style="18" customWidth="1"/>
    <col min="12" max="12" width="9" style="18" bestFit="1" customWidth="1"/>
    <col min="13" max="13" width="10.28515625" style="18" customWidth="1"/>
    <col min="14" max="14" width="9" style="18" bestFit="1" customWidth="1"/>
    <col min="15" max="15" width="10.42578125" style="18" bestFit="1" customWidth="1"/>
    <col min="16" max="24" width="9" style="18" bestFit="1" customWidth="1"/>
    <col min="25" max="25" width="10.28515625" style="18" customWidth="1"/>
    <col min="26" max="26" width="14.140625" style="18" customWidth="1"/>
    <col min="27" max="27" width="10.42578125" style="18" bestFit="1" customWidth="1"/>
    <col min="28" max="35" width="9" style="18" bestFit="1" customWidth="1"/>
    <col min="36" max="36" width="17" style="18" customWidth="1"/>
    <col min="37" max="16384" width="8.7109375" style="18"/>
  </cols>
  <sheetData>
    <row r="1" spans="1:36" s="1" customFormat="1" ht="30.95">
      <c r="A1" s="126" t="e">
        <f ca="1">RIGHT(CELL("filename", A1), LEN(CELL("filename", A1)) - SEARCH("]", CELL("filename", A1)))</f>
        <v>#VALUE!</v>
      </c>
    </row>
    <row r="2" spans="1:36" s="39" customFormat="1">
      <c r="A2" s="23" t="s">
        <v>427</v>
      </c>
      <c r="B2" s="42"/>
      <c r="C2" s="42"/>
      <c r="D2" s="43"/>
      <c r="E2" s="43"/>
      <c r="F2" s="43"/>
      <c r="G2" s="43"/>
      <c r="H2" s="43"/>
      <c r="I2" s="44"/>
      <c r="J2" s="44"/>
      <c r="K2" s="45"/>
      <c r="AJ2" s="45"/>
    </row>
    <row r="3" spans="1:36" s="39" customFormat="1" ht="12.95">
      <c r="A3" s="42"/>
      <c r="B3" s="42"/>
      <c r="C3" s="42"/>
      <c r="D3" s="43"/>
      <c r="E3" s="43"/>
      <c r="F3" s="43"/>
      <c r="G3" s="43"/>
      <c r="H3" s="43"/>
      <c r="I3" s="46"/>
      <c r="J3" s="46"/>
      <c r="K3" s="45"/>
      <c r="L3" s="47" t="s">
        <v>428</v>
      </c>
      <c r="X3" s="47" t="s">
        <v>429</v>
      </c>
      <c r="AJ3" s="45"/>
    </row>
    <row r="4" spans="1:36" s="39" customFormat="1" ht="12.95">
      <c r="A4" s="42" t="s">
        <v>298</v>
      </c>
      <c r="B4" s="36">
        <f>'Inputs - Allowed'!B4</f>
        <v>0</v>
      </c>
      <c r="C4" s="36"/>
      <c r="D4" s="43"/>
      <c r="E4" s="43"/>
      <c r="F4" s="43"/>
      <c r="G4" s="43"/>
      <c r="H4" s="43"/>
      <c r="I4" s="46"/>
      <c r="J4" s="46"/>
      <c r="K4" s="45"/>
      <c r="L4" s="48">
        <v>45382</v>
      </c>
      <c r="M4" s="48">
        <v>45747</v>
      </c>
      <c r="N4" s="48">
        <v>46112</v>
      </c>
      <c r="O4" s="48">
        <v>46477</v>
      </c>
      <c r="P4" s="48">
        <v>46843</v>
      </c>
      <c r="Q4" s="48">
        <v>47208</v>
      </c>
      <c r="R4" s="48">
        <v>47573</v>
      </c>
      <c r="S4" s="48">
        <v>47938</v>
      </c>
      <c r="T4" s="48">
        <v>48304</v>
      </c>
      <c r="U4" s="48">
        <v>48669</v>
      </c>
      <c r="V4" s="48">
        <v>49034</v>
      </c>
      <c r="W4" s="48">
        <v>49399</v>
      </c>
      <c r="X4" s="48">
        <v>45382</v>
      </c>
      <c r="Y4" s="48">
        <v>45747</v>
      </c>
      <c r="Z4" s="48">
        <v>46112</v>
      </c>
      <c r="AA4" s="48">
        <v>46477</v>
      </c>
      <c r="AB4" s="48">
        <v>46843</v>
      </c>
      <c r="AC4" s="48">
        <v>47208</v>
      </c>
      <c r="AD4" s="48">
        <v>47573</v>
      </c>
      <c r="AE4" s="48">
        <v>47938</v>
      </c>
      <c r="AF4" s="48">
        <v>48304</v>
      </c>
      <c r="AG4" s="48">
        <v>48669</v>
      </c>
      <c r="AH4" s="48">
        <v>49034</v>
      </c>
      <c r="AI4" s="48">
        <v>49399</v>
      </c>
      <c r="AJ4" s="45"/>
    </row>
    <row r="5" spans="1:36" s="39" customFormat="1" ht="12.95">
      <c r="A5" s="42"/>
      <c r="B5" s="42"/>
      <c r="C5" s="42"/>
      <c r="D5" s="43"/>
      <c r="E5" s="43"/>
      <c r="F5" s="43"/>
      <c r="G5" s="43"/>
      <c r="H5" s="43"/>
      <c r="I5" s="46"/>
      <c r="J5" s="46"/>
      <c r="K5" s="45"/>
      <c r="L5" s="49" t="s">
        <v>300</v>
      </c>
      <c r="M5" s="49" t="s">
        <v>300</v>
      </c>
      <c r="N5" s="50" t="s">
        <v>301</v>
      </c>
      <c r="O5" s="50" t="s">
        <v>301</v>
      </c>
      <c r="P5" s="50" t="s">
        <v>301</v>
      </c>
      <c r="Q5" s="50" t="s">
        <v>301</v>
      </c>
      <c r="R5" s="50" t="s">
        <v>301</v>
      </c>
      <c r="S5" s="51" t="s">
        <v>302</v>
      </c>
      <c r="T5" s="51" t="s">
        <v>302</v>
      </c>
      <c r="U5" s="51" t="s">
        <v>302</v>
      </c>
      <c r="V5" s="51" t="s">
        <v>302</v>
      </c>
      <c r="W5" s="51" t="s">
        <v>302</v>
      </c>
      <c r="X5" s="49" t="s">
        <v>300</v>
      </c>
      <c r="Y5" s="49" t="s">
        <v>300</v>
      </c>
      <c r="Z5" s="50" t="s">
        <v>301</v>
      </c>
      <c r="AA5" s="50" t="s">
        <v>301</v>
      </c>
      <c r="AB5" s="50" t="s">
        <v>301</v>
      </c>
      <c r="AC5" s="50" t="s">
        <v>301</v>
      </c>
      <c r="AD5" s="50" t="s">
        <v>301</v>
      </c>
      <c r="AE5" s="51" t="s">
        <v>302</v>
      </c>
      <c r="AF5" s="51" t="s">
        <v>302</v>
      </c>
      <c r="AG5" s="51" t="s">
        <v>302</v>
      </c>
      <c r="AH5" s="51" t="s">
        <v>302</v>
      </c>
      <c r="AI5" s="51" t="s">
        <v>302</v>
      </c>
      <c r="AJ5" s="45"/>
    </row>
    <row r="6" spans="1:36" s="40" customFormat="1" ht="39">
      <c r="A6" s="52"/>
      <c r="B6" s="38" t="s">
        <v>112</v>
      </c>
      <c r="C6" s="28" t="str">
        <f>'Inputs - Allowed'!C6</f>
        <v>PCD area</v>
      </c>
      <c r="D6" s="38" t="s">
        <v>117</v>
      </c>
      <c r="E6" s="28" t="s">
        <v>119</v>
      </c>
      <c r="F6" s="28" t="s">
        <v>121</v>
      </c>
      <c r="G6" s="28" t="s">
        <v>124</v>
      </c>
      <c r="H6" s="28" t="s">
        <v>127</v>
      </c>
      <c r="I6" s="53" t="s">
        <v>130</v>
      </c>
      <c r="J6" s="53" t="s">
        <v>132</v>
      </c>
      <c r="K6" s="38" t="s">
        <v>151</v>
      </c>
      <c r="L6" s="54">
        <v>1</v>
      </c>
      <c r="M6" s="54">
        <v>2</v>
      </c>
      <c r="N6" s="54">
        <v>3</v>
      </c>
      <c r="O6" s="54">
        <v>4</v>
      </c>
      <c r="P6" s="54">
        <v>5</v>
      </c>
      <c r="Q6" s="54">
        <v>6</v>
      </c>
      <c r="R6" s="54">
        <v>7</v>
      </c>
      <c r="S6" s="54">
        <v>8</v>
      </c>
      <c r="T6" s="54">
        <v>9</v>
      </c>
      <c r="U6" s="54">
        <v>10</v>
      </c>
      <c r="V6" s="54">
        <v>11</v>
      </c>
      <c r="W6" s="54">
        <v>12</v>
      </c>
      <c r="X6" s="54">
        <v>1</v>
      </c>
      <c r="Y6" s="54">
        <v>2</v>
      </c>
      <c r="Z6" s="54">
        <v>3</v>
      </c>
      <c r="AA6" s="54">
        <v>4</v>
      </c>
      <c r="AB6" s="54">
        <v>5</v>
      </c>
      <c r="AC6" s="54">
        <v>6</v>
      </c>
      <c r="AD6" s="54">
        <v>7</v>
      </c>
      <c r="AE6" s="54">
        <v>8</v>
      </c>
      <c r="AF6" s="54">
        <v>9</v>
      </c>
      <c r="AG6" s="54">
        <v>10</v>
      </c>
      <c r="AH6" s="54">
        <v>11</v>
      </c>
      <c r="AI6" s="54">
        <v>12</v>
      </c>
      <c r="AJ6" s="38" t="s">
        <v>430</v>
      </c>
    </row>
    <row r="7" spans="1:36" s="40" customFormat="1" ht="12.95">
      <c r="A7" s="52" t="s">
        <v>111</v>
      </c>
      <c r="B7" s="38"/>
      <c r="C7" s="38"/>
      <c r="D7" s="38"/>
      <c r="E7" s="38"/>
      <c r="F7" s="38"/>
      <c r="G7" s="38"/>
      <c r="H7" s="38"/>
      <c r="I7" s="53" t="s">
        <v>313</v>
      </c>
      <c r="J7" s="53" t="s">
        <v>314</v>
      </c>
      <c r="K7" s="38" t="s">
        <v>153</v>
      </c>
      <c r="L7" s="38" t="s">
        <v>316</v>
      </c>
      <c r="M7" s="38" t="s">
        <v>316</v>
      </c>
      <c r="N7" s="38" t="s">
        <v>316</v>
      </c>
      <c r="O7" s="38" t="s">
        <v>316</v>
      </c>
      <c r="P7" s="38" t="s">
        <v>316</v>
      </c>
      <c r="Q7" s="38" t="s">
        <v>316</v>
      </c>
      <c r="R7" s="38" t="s">
        <v>316</v>
      </c>
      <c r="S7" s="38" t="s">
        <v>316</v>
      </c>
      <c r="T7" s="38" t="s">
        <v>316</v>
      </c>
      <c r="U7" s="38" t="s">
        <v>316</v>
      </c>
      <c r="V7" s="38" t="s">
        <v>316</v>
      </c>
      <c r="W7" s="38" t="s">
        <v>316</v>
      </c>
      <c r="X7" s="38" t="s">
        <v>368</v>
      </c>
      <c r="Y7" s="38" t="s">
        <v>368</v>
      </c>
      <c r="Z7" s="38" t="s">
        <v>368</v>
      </c>
      <c r="AA7" s="38" t="s">
        <v>368</v>
      </c>
      <c r="AB7" s="38" t="s">
        <v>368</v>
      </c>
      <c r="AC7" s="38" t="s">
        <v>368</v>
      </c>
      <c r="AD7" s="38" t="s">
        <v>368</v>
      </c>
      <c r="AE7" s="38" t="s">
        <v>368</v>
      </c>
      <c r="AF7" s="38" t="s">
        <v>368</v>
      </c>
      <c r="AG7" s="38" t="s">
        <v>368</v>
      </c>
      <c r="AH7" s="38" t="s">
        <v>368</v>
      </c>
      <c r="AI7" s="38" t="s">
        <v>368</v>
      </c>
      <c r="AJ7" s="38" t="s">
        <v>368</v>
      </c>
    </row>
    <row r="8" spans="1:36" s="41" customFormat="1">
      <c r="A8" s="55" t="str" cm="1">
        <f t="array" ref="A8:D11">_xlfn._xlws.FILTER('Inputs - Allowed'!A8:D158,'Inputs - Allowed'!AX8:AX158,"")</f>
        <v>Example</v>
      </c>
      <c r="B8" s="129" t="str">
        <v>PCDB1</v>
      </c>
      <c r="C8" s="129">
        <v>0</v>
      </c>
      <c r="D8" s="129" t="str">
        <v>Mains renewals</v>
      </c>
      <c r="E8" s="161" t="str">
        <f>_xlfn.IFNA(INDEX('Inputs - Allowed'!$B$8:$AY$158,MATCH($A8,'Inputs - Allowed'!$A$8:$A$158,0),MATCH('TI - Outperformance'!E$6,'Inputs - Allowed'!$B$6:$AY$6,0)),0)</f>
        <v>Base</v>
      </c>
      <c r="F8" s="161" t="str">
        <f>_xlfn.IFNA(INDEX('Inputs - Allowed'!$B$8:$AY$158,MATCH($A8,'Inputs - Allowed'!$A$8:$A$158,0),MATCH('TI - Outperformance'!F$6,'Inputs - Allowed'!$B$6:$AY$6,0)),0)</f>
        <v>WR</v>
      </c>
      <c r="G8" s="161" t="str">
        <f>_xlfn.IFNA(INDEX('Inputs - Allowed'!$B$8:$AY$158,MATCH($A8,'Inputs - Allowed'!$A$8:$A$158,0),MATCH('TI - Outperformance'!G$6,'Inputs - Allowed'!$B$6:$AY$6,0)),0)</f>
        <v>Base</v>
      </c>
      <c r="H8" s="161" t="str">
        <f>_xlfn.IFNA(INDEX('Inputs - Allowed'!$B$8:$AY$158,MATCH($A8,'Inputs - Allowed'!$A$8:$A$158,0),MATCH('TI - Outperformance'!H$6,'Inputs - Allowed'!$B$6:$AY$6,0)),0)</f>
        <v>Non-Delivery Mechanism</v>
      </c>
      <c r="I8" s="161" t="str">
        <f>_xlfn.IFNA(INDEX('Inputs - Allowed'!$B$8:$AY$158,MATCH($A8,'Inputs - Allowed'!$A$8:$A$158,0),MATCH('TI - Outperformance'!I$6,'Inputs - Allowed'!$B$6:$AY$6,0)),0)</f>
        <v>Y</v>
      </c>
      <c r="J8" s="161" t="str">
        <f>_xlfn.IFNA(INDEX('Inputs - Allowed'!$B$8:$AY$158,MATCH($A8,'Inputs - Allowed'!$A$8:$A$158,0),MATCH('TI - Outperformance'!J$6,'Inputs - Allowed'!$B$6:$AY$6,0)),0)</f>
        <v>Yearly</v>
      </c>
      <c r="K8" s="161">
        <f>_xlfn.IFNA(INDEX('Inputs - Allowed'!$B$8:$AY$158,MATCH($A8,'Inputs - Allowed'!$A$8:$A$158,0),MATCH('TI - Outperformance'!K$6,'Inputs - Allowed'!$B$6:$AY$6,0)),0)</f>
        <v>2.59</v>
      </c>
      <c r="L8" s="164"/>
      <c r="M8" s="164"/>
      <c r="N8" s="129">
        <f>MAX(MIN(_xlfn.IFNA(INDEX('Inputs - Actual'!$B$8:$V$200,MATCH('TI - Outperformance'!$A8,'Inputs - Actual'!$A$8:$A$200,0),MATCH('TI - Outperformance'!N$6,'Inputs - Actual'!$B$6:$V$6,0)) - INDEX('Inputs - Allowed'!$B$8:$AY$158,MATCH('TI - Outperformance'!$A8,'Inputs - Allowed'!$A$8:$A$158,0),MATCH('TI - Outperformance'!N$6-1,'Inputs - Allowed'!$B$6:$AY$6,0)),0),_xlfn.IFNA(INDEX('Inputs - Allowed'!$B$8:$AY$158,MATCH('TI - Outperformance'!$A8,'Inputs - Allowed'!$A$8:$A$158,0),MATCH('TI - Outperformance'!N$6,'Inputs - Allowed'!$B$6:$AY$6,0)) - INDEX('Inputs - Allowed'!$B$8:$AY$158,MATCH('TI - Outperformance'!$A8,'Inputs - Allowed'!$A$8:$A$158,0),MATCH('TI - Outperformance'!N$6-1,'Inputs - Allowed'!$B$6:$AY$6,0)),0)),0)</f>
        <v>0</v>
      </c>
      <c r="O8" s="129">
        <f>MAX(MIN(_xlfn.IFNA(INDEX('Inputs - Actual'!$B$8:$V$200,MATCH('TI - Outperformance'!$A8,'Inputs - Actual'!$A$8:$A$200,0),MATCH('TI - Outperformance'!O$6,'Inputs - Actual'!$B$6:$V$6,0)) - INDEX('Inputs - Allowed'!$B$8:$AY$158,MATCH('TI - Outperformance'!$A8,'Inputs - Allowed'!$A$8:$A$158,0),MATCH('TI - Outperformance'!O$6-1,'Inputs - Allowed'!$B$6:$AY$6,0)),0),_xlfn.IFNA(INDEX('Inputs - Allowed'!$B$8:$AY$158,MATCH('TI - Outperformance'!$A8,'Inputs - Allowed'!$A$8:$A$158,0),MATCH('TI - Outperformance'!O$6,'Inputs - Allowed'!$B$6:$AY$6,0)) - INDEX('Inputs - Allowed'!$B$8:$AY$158,MATCH('TI - Outperformance'!$A8,'Inputs - Allowed'!$A$8:$A$158,0),MATCH('TI - Outperformance'!O$6-1,'Inputs - Allowed'!$B$6:$AY$6,0)),0)),0)</f>
        <v>0</v>
      </c>
      <c r="P8" s="129">
        <f>MAX(MIN(_xlfn.IFNA(INDEX('Inputs - Actual'!$B$8:$V$200,MATCH('TI - Outperformance'!$A8,'Inputs - Actual'!$A$8:$A$200,0),MATCH('TI - Outperformance'!P$6,'Inputs - Actual'!$B$6:$V$6,0)) - INDEX('Inputs - Allowed'!$B$8:$AY$158,MATCH('TI - Outperformance'!$A8,'Inputs - Allowed'!$A$8:$A$158,0),MATCH('TI - Outperformance'!P$6-1,'Inputs - Allowed'!$B$6:$AY$6,0)),0),_xlfn.IFNA(INDEX('Inputs - Allowed'!$B$8:$AY$158,MATCH('TI - Outperformance'!$A8,'Inputs - Allowed'!$A$8:$A$158,0),MATCH('TI - Outperformance'!P$6,'Inputs - Allowed'!$B$6:$AY$6,0)) - INDEX('Inputs - Allowed'!$B$8:$AY$158,MATCH('TI - Outperformance'!$A8,'Inputs - Allowed'!$A$8:$A$158,0),MATCH('TI - Outperformance'!P$6-1,'Inputs - Allowed'!$B$6:$AY$6,0)),0)),0)</f>
        <v>0</v>
      </c>
      <c r="Q8" s="129">
        <f>MAX(MIN(_xlfn.IFNA(INDEX('Inputs - Actual'!$B$8:$V$200,MATCH('TI - Outperformance'!$A8,'Inputs - Actual'!$A$8:$A$200,0),MATCH('TI - Outperformance'!Q$6,'Inputs - Actual'!$B$6:$V$6,0)) - INDEX('Inputs - Allowed'!$B$8:$AY$158,MATCH('TI - Outperformance'!$A8,'Inputs - Allowed'!$A$8:$A$158,0),MATCH('TI - Outperformance'!Q$6-1,'Inputs - Allowed'!$B$6:$AY$6,0)),0),_xlfn.IFNA(INDEX('Inputs - Allowed'!$B$8:$AY$158,MATCH('TI - Outperformance'!$A8,'Inputs - Allowed'!$A$8:$A$158,0),MATCH('TI - Outperformance'!Q$6,'Inputs - Allowed'!$B$6:$AY$6,0)) - INDEX('Inputs - Allowed'!$B$8:$AY$158,MATCH('TI - Outperformance'!$A8,'Inputs - Allowed'!$A$8:$A$158,0),MATCH('TI - Outperformance'!Q$6-1,'Inputs - Allowed'!$B$6:$AY$6,0)),0)),0)</f>
        <v>0</v>
      </c>
      <c r="R8" s="129">
        <f>MAX(MIN(_xlfn.IFNA(INDEX('Inputs - Actual'!$B$8:$V$200,MATCH('TI - Outperformance'!$A8,'Inputs - Actual'!$A$8:$A$200,0),MATCH('TI - Outperformance'!R$6,'Inputs - Actual'!$B$6:$V$6,0)) - INDEX('Inputs - Allowed'!$B$8:$AY$158,MATCH('TI - Outperformance'!$A8,'Inputs - Allowed'!$A$8:$A$158,0),MATCH('TI - Outperformance'!R$6-1,'Inputs - Allowed'!$B$6:$AY$6,0)),0),_xlfn.IFNA(INDEX('Inputs - Allowed'!$B$8:$AY$158,MATCH('TI - Outperformance'!$A8,'Inputs - Allowed'!$A$8:$A$158,0),MATCH('TI - Outperformance'!R$6,'Inputs - Allowed'!$B$6:$AY$6,0)) - INDEX('Inputs - Allowed'!$B$8:$AY$158,MATCH('TI - Outperformance'!$A8,'Inputs - Allowed'!$A$8:$A$158,0),MATCH('TI - Outperformance'!R$6-1,'Inputs - Allowed'!$B$6:$AY$6,0)),0)),0)</f>
        <v>0</v>
      </c>
      <c r="S8" s="129">
        <f>MAX(MIN(_xlfn.IFNA(INDEX('Inputs - Actual'!$B$8:$V$200,MATCH('TI - Outperformance'!$A8,'Inputs - Actual'!$A$8:$A$200,0),MATCH('TI - Outperformance'!S$6,'Inputs - Actual'!$B$6:$V$6,0)) - INDEX('Inputs - Allowed'!$B$8:$AY$158,MATCH('TI - Outperformance'!$A8,'Inputs - Allowed'!$A$8:$A$158,0),MATCH('TI - Outperformance'!S$6-1,'Inputs - Allowed'!$B$6:$AY$6,0)),0),_xlfn.IFNA(INDEX('Inputs - Allowed'!$B$8:$AY$158,MATCH('TI - Outperformance'!$A8,'Inputs - Allowed'!$A$8:$A$158,0),MATCH('TI - Outperformance'!S$6,'Inputs - Allowed'!$B$6:$AY$6,0)) - INDEX('Inputs - Allowed'!$B$8:$AY$158,MATCH('TI - Outperformance'!$A8,'Inputs - Allowed'!$A$8:$A$158,0),MATCH('TI - Outperformance'!S$6-1,'Inputs - Allowed'!$B$6:$AY$6,0)),0)),0)</f>
        <v>0</v>
      </c>
      <c r="T8" s="129">
        <f>MAX(MIN(_xlfn.IFNA(INDEX('Inputs - Actual'!$B$8:$V$200,MATCH('TI - Outperformance'!$A8,'Inputs - Actual'!$A$8:$A$200,0),MATCH('TI - Outperformance'!T$6,'Inputs - Actual'!$B$6:$V$6,0)) - INDEX('Inputs - Allowed'!$B$8:$AY$158,MATCH('TI - Outperformance'!$A8,'Inputs - Allowed'!$A$8:$A$158,0),MATCH('TI - Outperformance'!T$6-1,'Inputs - Allowed'!$B$6:$AY$6,0)),0),_xlfn.IFNA(INDEX('Inputs - Allowed'!$B$8:$AY$158,MATCH('TI - Outperformance'!$A8,'Inputs - Allowed'!$A$8:$A$158,0),MATCH('TI - Outperformance'!T$6,'Inputs - Allowed'!$B$6:$AY$6,0)) - INDEX('Inputs - Allowed'!$B$8:$AY$158,MATCH('TI - Outperformance'!$A8,'Inputs - Allowed'!$A$8:$A$158,0),MATCH('TI - Outperformance'!T$6-1,'Inputs - Allowed'!$B$6:$AY$6,0)),0)),0)</f>
        <v>0</v>
      </c>
      <c r="U8" s="129">
        <f>MAX(MIN(_xlfn.IFNA(INDEX('Inputs - Actual'!$B$8:$V$200,MATCH('TI - Outperformance'!$A8,'Inputs - Actual'!$A$8:$A$200,0),MATCH('TI - Outperformance'!U$6,'Inputs - Actual'!$B$6:$V$6,0)) - INDEX('Inputs - Allowed'!$B$8:$AY$158,MATCH('TI - Outperformance'!$A8,'Inputs - Allowed'!$A$8:$A$158,0),MATCH('TI - Outperformance'!U$6-1,'Inputs - Allowed'!$B$6:$AY$6,0)),0),_xlfn.IFNA(INDEX('Inputs - Allowed'!$B$8:$AY$158,MATCH('TI - Outperformance'!$A8,'Inputs - Allowed'!$A$8:$A$158,0),MATCH('TI - Outperformance'!U$6,'Inputs - Allowed'!$B$6:$AY$6,0)) - INDEX('Inputs - Allowed'!$B$8:$AY$158,MATCH('TI - Outperformance'!$A8,'Inputs - Allowed'!$A$8:$A$158,0),MATCH('TI - Outperformance'!U$6-1,'Inputs - Allowed'!$B$6:$AY$6,0)),0)),0)</f>
        <v>0</v>
      </c>
      <c r="V8" s="129">
        <f>MAX(MIN(_xlfn.IFNA(INDEX('Inputs - Actual'!$B$8:$V$200,MATCH('TI - Outperformance'!$A8,'Inputs - Actual'!$A$8:$A$200,0),MATCH('TI - Outperformance'!V$6,'Inputs - Actual'!$B$6:$V$6,0)) - INDEX('Inputs - Allowed'!$B$8:$AY$158,MATCH('TI - Outperformance'!$A8,'Inputs - Allowed'!$A$8:$A$158,0),MATCH('TI - Outperformance'!V$6-1,'Inputs - Allowed'!$B$6:$AY$6,0)),0),_xlfn.IFNA(INDEX('Inputs - Allowed'!$B$8:$AY$158,MATCH('TI - Outperformance'!$A8,'Inputs - Allowed'!$A$8:$A$158,0),MATCH('TI - Outperformance'!V$6,'Inputs - Allowed'!$B$6:$AY$6,0)) - INDEX('Inputs - Allowed'!$B$8:$AY$158,MATCH('TI - Outperformance'!$A8,'Inputs - Allowed'!$A$8:$A$158,0),MATCH('TI - Outperformance'!V$6-1,'Inputs - Allowed'!$B$6:$AY$6,0)),0)),0)</f>
        <v>0</v>
      </c>
      <c r="W8" s="129">
        <f>MAX(MIN(_xlfn.IFNA(INDEX('Inputs - Actual'!$B$8:$V$200,MATCH('TI - Outperformance'!$A8,'Inputs - Actual'!$A$8:$A$200,0),MATCH('TI - Outperformance'!W$6,'Inputs - Actual'!$B$6:$V$6,0)) - INDEX('Inputs - Allowed'!$B$8:$AY$158,MATCH('TI - Outperformance'!$A8,'Inputs - Allowed'!$A$8:$A$158,0),MATCH('TI - Outperformance'!W$6-1,'Inputs - Allowed'!$B$6:$AY$6,0)),0),_xlfn.IFNA(INDEX('Inputs - Allowed'!$B$8:$AY$158,MATCH('TI - Outperformance'!$A8,'Inputs - Allowed'!$A$8:$A$158,0),MATCH('TI - Outperformance'!W$6,'Inputs - Allowed'!$B$6:$AY$6,0)) - INDEX('Inputs - Allowed'!$B$8:$AY$158,MATCH('TI - Outperformance'!$A8,'Inputs - Allowed'!$A$8:$A$158,0),MATCH('TI - Outperformance'!W$6-1,'Inputs - Allowed'!$B$6:$AY$6,0)),0)),0)</f>
        <v>0</v>
      </c>
      <c r="X8" s="164"/>
      <c r="Y8" s="164"/>
      <c r="Z8" s="161">
        <f t="shared" ref="Z8:Z39" si="0">N8*$K8*10^-6</f>
        <v>0</v>
      </c>
      <c r="AA8" s="161">
        <f t="shared" ref="AA8:AA39" si="1">O8*$K8*10^-6</f>
        <v>0</v>
      </c>
      <c r="AB8" s="161">
        <f>P8*$K8*10^-6</f>
        <v>0</v>
      </c>
      <c r="AC8" s="161">
        <f t="shared" ref="AC8:AC39" si="2">Q8*$K8*10^-6</f>
        <v>0</v>
      </c>
      <c r="AD8" s="161">
        <f t="shared" ref="AD8:AD39" si="3">R8*$K8*10^-6</f>
        <v>0</v>
      </c>
      <c r="AE8" s="161">
        <f t="shared" ref="AE8:AE39" si="4">S8*$K8*10^-6</f>
        <v>0</v>
      </c>
      <c r="AF8" s="161">
        <f t="shared" ref="AF8:AF39" si="5">T8*$K8*10^-6</f>
        <v>0</v>
      </c>
      <c r="AG8" s="161">
        <f t="shared" ref="AG8:AG39" si="6">U8*$K8*10^-6</f>
        <v>0</v>
      </c>
      <c r="AH8" s="161">
        <f t="shared" ref="AH8:AH39" si="7">V8*$K8*10^-6</f>
        <v>0</v>
      </c>
      <c r="AI8" s="161">
        <f t="shared" ref="AI8:AI39" si="8">W8*$K8*10^-6</f>
        <v>0</v>
      </c>
      <c r="AJ8" s="161">
        <f t="shared" ref="AJ8:AJ39" si="9">SUM(X8:AI8)</f>
        <v>0</v>
      </c>
    </row>
    <row r="9" spans="1:36" s="39" customFormat="1" ht="12.95">
      <c r="A9" s="42">
        <v>9</v>
      </c>
      <c r="B9" s="36" t="str">
        <v>PCDW11a</v>
      </c>
      <c r="C9" s="36" t="str">
        <v>Supply</v>
      </c>
      <c r="D9" s="36" t="str">
        <v>WAFU Benefit [Total]</v>
      </c>
      <c r="E9" s="36" t="str">
        <f>_xlfn.IFNA(INDEX('Inputs - Allowed'!$B$8:$AY$158,MATCH($A9,'Inputs - Allowed'!$A$8:$A$158,0),MATCH('TI - Outperformance'!E$6,'Inputs - Allowed'!$B$6:$AY$6,0)),0)</f>
        <v>Enhancement</v>
      </c>
      <c r="F9" s="36" t="str">
        <f>_xlfn.IFNA(INDEX('Inputs - Allowed'!$B$8:$AY$158,MATCH($A9,'Inputs - Allowed'!$A$8:$A$158,0),MATCH('TI - Outperformance'!F$6,'Inputs - Allowed'!$B$6:$AY$6,0)),0)</f>
        <v>WWN+</v>
      </c>
      <c r="G9" s="36" t="str">
        <f>_xlfn.IFNA(INDEX('Inputs - Allowed'!$B$8:$AY$158,MATCH($A9,'Inputs - Allowed'!$A$8:$A$158,0),MATCH('TI - Outperformance'!G$6,'Inputs - Allowed'!$B$6:$AY$6,0)),0)</f>
        <v>Standard Enhancement (40:40)</v>
      </c>
      <c r="H9" s="36" t="str">
        <f>_xlfn.IFNA(INDEX('Inputs - Allowed'!$B$8:$AY$158,MATCH($A9,'Inputs - Allowed'!$A$8:$A$158,0),MATCH('TI - Outperformance'!H$6,'Inputs - Allowed'!$B$6:$AY$6,0)),0)</f>
        <v>Delivery Mechanism</v>
      </c>
      <c r="I9" s="36" t="str">
        <f>_xlfn.IFNA(INDEX('Inputs - Allowed'!$B$8:$AY$158,MATCH($A9,'Inputs - Allowed'!$A$8:$A$158,0),MATCH('TI - Outperformance'!I$6,'Inputs - Allowed'!$B$6:$AY$6,0)),0)</f>
        <v>Y</v>
      </c>
      <c r="J9" s="36" t="str">
        <f>_xlfn.IFNA(INDEX('Inputs - Allowed'!$B$8:$AY$158,MATCH($A9,'Inputs - Allowed'!$A$8:$A$158,0),MATCH('TI - Outperformance'!J$6,'Inputs - Allowed'!$B$6:$AY$6,0)),0)</f>
        <v>Yearly</v>
      </c>
      <c r="K9" s="36">
        <f>_xlfn.IFNA(INDEX('Inputs - Allowed'!$B$8:$AY$158,MATCH($A9,'Inputs - Allowed'!$A$8:$A$158,0),MATCH('TI - Outperformance'!K$6,'Inputs - Allowed'!$B$6:$AY$6,0)),0)</f>
        <v>55000</v>
      </c>
      <c r="L9" s="76"/>
      <c r="M9" s="76"/>
      <c r="N9" s="36">
        <f>MAX(MIN(_xlfn.IFNA(INDEX('Inputs - Actual'!$B$8:$V$200,MATCH('TI - Outperformance'!$A9,'Inputs - Actual'!$A$8:$A$200,0),MATCH('TI - Outperformance'!N$6,'Inputs - Actual'!$B$6:$V$6,0)) - INDEX('Inputs - Allowed'!$B$8:$AY$158,MATCH('TI - Outperformance'!$A9,'Inputs - Allowed'!$A$8:$A$158,0),MATCH('TI - Outperformance'!N$6-1,'Inputs - Allowed'!$B$6:$AY$6,0)),0),_xlfn.IFNA(INDEX('Inputs - Allowed'!$B$8:$AY$158,MATCH('TI - Outperformance'!$A9,'Inputs - Allowed'!$A$8:$A$158,0),MATCH('TI - Outperformance'!N$6,'Inputs - Allowed'!$B$6:$AY$6,0)) - INDEX('Inputs - Allowed'!$B$8:$AY$158,MATCH('TI - Outperformance'!$A9,'Inputs - Allowed'!$A$8:$A$158,0),MATCH('TI - Outperformance'!N$6-1,'Inputs - Allowed'!$B$6:$AY$6,0)),0)),0)</f>
        <v>0</v>
      </c>
      <c r="O9" s="36">
        <f>MAX(MIN(_xlfn.IFNA(INDEX('Inputs - Actual'!$B$8:$V$200,MATCH('TI - Outperformance'!$A9,'Inputs - Actual'!$A$8:$A$200,0),MATCH('TI - Outperformance'!O$6,'Inputs - Actual'!$B$6:$V$6,0)) - INDEX('Inputs - Allowed'!$B$8:$AY$158,MATCH('TI - Outperformance'!$A9,'Inputs - Allowed'!$A$8:$A$158,0),MATCH('TI - Outperformance'!O$6-1,'Inputs - Allowed'!$B$6:$AY$6,0)),0),_xlfn.IFNA(INDEX('Inputs - Allowed'!$B$8:$AY$158,MATCH('TI - Outperformance'!$A9,'Inputs - Allowed'!$A$8:$A$158,0),MATCH('TI - Outperformance'!O$6,'Inputs - Allowed'!$B$6:$AY$6,0)) - INDEX('Inputs - Allowed'!$B$8:$AY$158,MATCH('TI - Outperformance'!$A9,'Inputs - Allowed'!$A$8:$A$158,0),MATCH('TI - Outperformance'!O$6-1,'Inputs - Allowed'!$B$6:$AY$6,0)),0)),0)</f>
        <v>0</v>
      </c>
      <c r="P9" s="36">
        <f>MAX(MIN(_xlfn.IFNA(INDEX('Inputs - Actual'!$B$8:$V$200,MATCH('TI - Outperformance'!$A9,'Inputs - Actual'!$A$8:$A$200,0),MATCH('TI - Outperformance'!P$6,'Inputs - Actual'!$B$6:$V$6,0)) - INDEX('Inputs - Allowed'!$B$8:$AY$158,MATCH('TI - Outperformance'!$A9,'Inputs - Allowed'!$A$8:$A$158,0),MATCH('TI - Outperformance'!P$6-1,'Inputs - Allowed'!$B$6:$AY$6,0)),0),_xlfn.IFNA(INDEX('Inputs - Allowed'!$B$8:$AY$158,MATCH('TI - Outperformance'!$A9,'Inputs - Allowed'!$A$8:$A$158,0),MATCH('TI - Outperformance'!P$6,'Inputs - Allowed'!$B$6:$AY$6,0)) - INDEX('Inputs - Allowed'!$B$8:$AY$158,MATCH('TI - Outperformance'!$A9,'Inputs - Allowed'!$A$8:$A$158,0),MATCH('TI - Outperformance'!P$6-1,'Inputs - Allowed'!$B$6:$AY$6,0)),0)),0)</f>
        <v>0</v>
      </c>
      <c r="Q9" s="36">
        <f>MAX(MIN(_xlfn.IFNA(INDEX('Inputs - Actual'!$B$8:$V$200,MATCH('TI - Outperformance'!$A9,'Inputs - Actual'!$A$8:$A$200,0),MATCH('TI - Outperformance'!Q$6,'Inputs - Actual'!$B$6:$V$6,0)) - INDEX('Inputs - Allowed'!$B$8:$AY$158,MATCH('TI - Outperformance'!$A9,'Inputs - Allowed'!$A$8:$A$158,0),MATCH('TI - Outperformance'!Q$6-1,'Inputs - Allowed'!$B$6:$AY$6,0)),0),_xlfn.IFNA(INDEX('Inputs - Allowed'!$B$8:$AY$158,MATCH('TI - Outperformance'!$A9,'Inputs - Allowed'!$A$8:$A$158,0),MATCH('TI - Outperformance'!Q$6,'Inputs - Allowed'!$B$6:$AY$6,0)) - INDEX('Inputs - Allowed'!$B$8:$AY$158,MATCH('TI - Outperformance'!$A9,'Inputs - Allowed'!$A$8:$A$158,0),MATCH('TI - Outperformance'!Q$6-1,'Inputs - Allowed'!$B$6:$AY$6,0)),0)),0)</f>
        <v>0</v>
      </c>
      <c r="R9" s="36">
        <f>MAX(MIN(_xlfn.IFNA(INDEX('Inputs - Actual'!$B$8:$V$200,MATCH('TI - Outperformance'!$A9,'Inputs - Actual'!$A$8:$A$200,0),MATCH('TI - Outperformance'!R$6,'Inputs - Actual'!$B$6:$V$6,0)) - INDEX('Inputs - Allowed'!$B$8:$AY$158,MATCH('TI - Outperformance'!$A9,'Inputs - Allowed'!$A$8:$A$158,0),MATCH('TI - Outperformance'!R$6-1,'Inputs - Allowed'!$B$6:$AY$6,0)),0),_xlfn.IFNA(INDEX('Inputs - Allowed'!$B$8:$AY$158,MATCH('TI - Outperformance'!$A9,'Inputs - Allowed'!$A$8:$A$158,0),MATCH('TI - Outperformance'!R$6,'Inputs - Allowed'!$B$6:$AY$6,0)) - INDEX('Inputs - Allowed'!$B$8:$AY$158,MATCH('TI - Outperformance'!$A9,'Inputs - Allowed'!$A$8:$A$158,0),MATCH('TI - Outperformance'!R$6-1,'Inputs - Allowed'!$B$6:$AY$6,0)),0)),0)</f>
        <v>0</v>
      </c>
      <c r="S9" s="36">
        <f>MAX(MIN(_xlfn.IFNA(INDEX('Inputs - Actual'!$B$8:$V$200,MATCH('TI - Outperformance'!$A9,'Inputs - Actual'!$A$8:$A$200,0),MATCH('TI - Outperformance'!S$6,'Inputs - Actual'!$B$6:$V$6,0)) - INDEX('Inputs - Allowed'!$B$8:$AY$158,MATCH('TI - Outperformance'!$A9,'Inputs - Allowed'!$A$8:$A$158,0),MATCH('TI - Outperformance'!S$6-1,'Inputs - Allowed'!$B$6:$AY$6,0)),0),_xlfn.IFNA(INDEX('Inputs - Allowed'!$B$8:$AY$158,MATCH('TI - Outperformance'!$A9,'Inputs - Allowed'!$A$8:$A$158,0),MATCH('TI - Outperformance'!S$6,'Inputs - Allowed'!$B$6:$AY$6,0)) - INDEX('Inputs - Allowed'!$B$8:$AY$158,MATCH('TI - Outperformance'!$A9,'Inputs - Allowed'!$A$8:$A$158,0),MATCH('TI - Outperformance'!S$6-1,'Inputs - Allowed'!$B$6:$AY$6,0)),0)),0)</f>
        <v>0</v>
      </c>
      <c r="T9" s="36">
        <f>MAX(MIN(_xlfn.IFNA(INDEX('Inputs - Actual'!$B$8:$V$200,MATCH('TI - Outperformance'!$A9,'Inputs - Actual'!$A$8:$A$200,0),MATCH('TI - Outperformance'!T$6,'Inputs - Actual'!$B$6:$V$6,0)) - INDEX('Inputs - Allowed'!$B$8:$AY$158,MATCH('TI - Outperformance'!$A9,'Inputs - Allowed'!$A$8:$A$158,0),MATCH('TI - Outperformance'!T$6-1,'Inputs - Allowed'!$B$6:$AY$6,0)),0),_xlfn.IFNA(INDEX('Inputs - Allowed'!$B$8:$AY$158,MATCH('TI - Outperformance'!$A9,'Inputs - Allowed'!$A$8:$A$158,0),MATCH('TI - Outperformance'!T$6,'Inputs - Allowed'!$B$6:$AY$6,0)) - INDEX('Inputs - Allowed'!$B$8:$AY$158,MATCH('TI - Outperformance'!$A9,'Inputs - Allowed'!$A$8:$A$158,0),MATCH('TI - Outperformance'!T$6-1,'Inputs - Allowed'!$B$6:$AY$6,0)),0)),0)</f>
        <v>0</v>
      </c>
      <c r="U9" s="36">
        <f>MAX(MIN(_xlfn.IFNA(INDEX('Inputs - Actual'!$B$8:$V$200,MATCH('TI - Outperformance'!$A9,'Inputs - Actual'!$A$8:$A$200,0),MATCH('TI - Outperformance'!U$6,'Inputs - Actual'!$B$6:$V$6,0)) - INDEX('Inputs - Allowed'!$B$8:$AY$158,MATCH('TI - Outperformance'!$A9,'Inputs - Allowed'!$A$8:$A$158,0),MATCH('TI - Outperformance'!U$6-1,'Inputs - Allowed'!$B$6:$AY$6,0)),0),_xlfn.IFNA(INDEX('Inputs - Allowed'!$B$8:$AY$158,MATCH('TI - Outperformance'!$A9,'Inputs - Allowed'!$A$8:$A$158,0),MATCH('TI - Outperformance'!U$6,'Inputs - Allowed'!$B$6:$AY$6,0)) - INDEX('Inputs - Allowed'!$B$8:$AY$158,MATCH('TI - Outperformance'!$A9,'Inputs - Allowed'!$A$8:$A$158,0),MATCH('TI - Outperformance'!U$6-1,'Inputs - Allowed'!$B$6:$AY$6,0)),0)),0)</f>
        <v>0</v>
      </c>
      <c r="V9" s="36">
        <f>MAX(MIN(_xlfn.IFNA(INDEX('Inputs - Actual'!$B$8:$V$200,MATCH('TI - Outperformance'!$A9,'Inputs - Actual'!$A$8:$A$200,0),MATCH('TI - Outperformance'!V$6,'Inputs - Actual'!$B$6:$V$6,0)) - INDEX('Inputs - Allowed'!$B$8:$AY$158,MATCH('TI - Outperformance'!$A9,'Inputs - Allowed'!$A$8:$A$158,0),MATCH('TI - Outperformance'!V$6-1,'Inputs - Allowed'!$B$6:$AY$6,0)),0),_xlfn.IFNA(INDEX('Inputs - Allowed'!$B$8:$AY$158,MATCH('TI - Outperformance'!$A9,'Inputs - Allowed'!$A$8:$A$158,0),MATCH('TI - Outperformance'!V$6,'Inputs - Allowed'!$B$6:$AY$6,0)) - INDEX('Inputs - Allowed'!$B$8:$AY$158,MATCH('TI - Outperformance'!$A9,'Inputs - Allowed'!$A$8:$A$158,0),MATCH('TI - Outperformance'!V$6-1,'Inputs - Allowed'!$B$6:$AY$6,0)),0)),0)</f>
        <v>0</v>
      </c>
      <c r="W9" s="36">
        <f>MAX(MIN(_xlfn.IFNA(INDEX('Inputs - Actual'!$B$8:$V$200,MATCH('TI - Outperformance'!$A9,'Inputs - Actual'!$A$8:$A$200,0),MATCH('TI - Outperformance'!W$6,'Inputs - Actual'!$B$6:$V$6,0)) - INDEX('Inputs - Allowed'!$B$8:$AY$158,MATCH('TI - Outperformance'!$A9,'Inputs - Allowed'!$A$8:$A$158,0),MATCH('TI - Outperformance'!W$6-1,'Inputs - Allowed'!$B$6:$AY$6,0)),0),_xlfn.IFNA(INDEX('Inputs - Allowed'!$B$8:$AY$158,MATCH('TI - Outperformance'!$A9,'Inputs - Allowed'!$A$8:$A$158,0),MATCH('TI - Outperformance'!W$6,'Inputs - Allowed'!$B$6:$AY$6,0)) - INDEX('Inputs - Allowed'!$B$8:$AY$158,MATCH('TI - Outperformance'!$A9,'Inputs - Allowed'!$A$8:$A$158,0),MATCH('TI - Outperformance'!W$6-1,'Inputs - Allowed'!$B$6:$AY$6,0)),0)),0)</f>
        <v>0</v>
      </c>
      <c r="X9" s="76"/>
      <c r="Y9" s="76"/>
      <c r="Z9" s="116">
        <f t="shared" si="0"/>
        <v>0</v>
      </c>
      <c r="AA9" s="116">
        <f t="shared" si="1"/>
        <v>0</v>
      </c>
      <c r="AB9" s="116">
        <f t="shared" ref="AB9:AB39" si="10">P9*$K9*10^-6</f>
        <v>0</v>
      </c>
      <c r="AC9" s="116">
        <f t="shared" si="2"/>
        <v>0</v>
      </c>
      <c r="AD9" s="116">
        <f>R9*$K9*10^-6</f>
        <v>0</v>
      </c>
      <c r="AE9" s="116">
        <f t="shared" si="4"/>
        <v>0</v>
      </c>
      <c r="AF9" s="116">
        <f t="shared" si="5"/>
        <v>0</v>
      </c>
      <c r="AG9" s="116">
        <f t="shared" si="6"/>
        <v>0</v>
      </c>
      <c r="AH9" s="116">
        <f t="shared" si="7"/>
        <v>0</v>
      </c>
      <c r="AI9" s="116">
        <f t="shared" si="8"/>
        <v>0</v>
      </c>
      <c r="AJ9" s="116">
        <f t="shared" si="9"/>
        <v>0</v>
      </c>
    </row>
    <row r="10" spans="1:36">
      <c r="A10" s="42">
        <v>15</v>
      </c>
      <c r="B10" s="36" t="str">
        <v>PCDWW10</v>
      </c>
      <c r="C10" s="36" t="str">
        <v>PR24 Phosphorus removal</v>
      </c>
      <c r="D10" s="36" t="str">
        <v>PR24 Phosphorus removal</v>
      </c>
      <c r="E10" s="36" t="str">
        <f>_xlfn.IFNA(INDEX('Inputs - Allowed'!$B$8:$AY$158,MATCH($A10,'Inputs - Allowed'!$A$8:$A$158,0),MATCH('TI - Outperformance'!E$6,'Inputs - Allowed'!$B$6:$AY$6,0)),0)</f>
        <v>Enhancement</v>
      </c>
      <c r="F10" s="36" t="str">
        <f>_xlfn.IFNA(INDEX('Inputs - Allowed'!$B$8:$AY$158,MATCH($A10,'Inputs - Allowed'!$A$8:$A$158,0),MATCH('TI - Outperformance'!F$6,'Inputs - Allowed'!$B$6:$AY$6,0)),0)</f>
        <v>WWN+</v>
      </c>
      <c r="G10" s="36" t="str">
        <f>_xlfn.IFNA(INDEX('Inputs - Allowed'!$B$8:$AY$158,MATCH($A10,'Inputs - Allowed'!$A$8:$A$158,0),MATCH('TI - Outperformance'!G$6,'Inputs - Allowed'!$B$6:$AY$6,0)),0)</f>
        <v>Standard Enhancement (40:40)</v>
      </c>
      <c r="H10" s="36" t="str">
        <f>_xlfn.IFNA(INDEX('Inputs - Allowed'!$B$8:$AY$158,MATCH($A10,'Inputs - Allowed'!$A$8:$A$158,0),MATCH('TI - Outperformance'!H$6,'Inputs - Allowed'!$B$6:$AY$6,0)),0)</f>
        <v>Delivery Mechanism</v>
      </c>
      <c r="I10" s="36" t="str">
        <f>_xlfn.IFNA(INDEX('Inputs - Allowed'!$B$8:$AY$158,MATCH($A10,'Inputs - Allowed'!$A$8:$A$158,0),MATCH('TI - Outperformance'!I$6,'Inputs - Allowed'!$B$6:$AY$6,0)),0)</f>
        <v>Y</v>
      </c>
      <c r="J10" s="36" t="str">
        <f>_xlfn.IFNA(INDEX('Inputs - Allowed'!$B$8:$AY$158,MATCH($A10,'Inputs - Allowed'!$A$8:$A$158,0),MATCH('TI - Outperformance'!J$6,'Inputs - Allowed'!$B$6:$AY$6,0)),0)</f>
        <v>Yearly</v>
      </c>
      <c r="K10" s="36">
        <f>_xlfn.IFNA(INDEX('Inputs - Allowed'!$B$8:$AY$158,MATCH($A10,'Inputs - Allowed'!$A$8:$A$158,0),MATCH('TI - Outperformance'!K$6,'Inputs - Allowed'!$B$6:$AY$6,0)),0)</f>
        <v>4.34</v>
      </c>
      <c r="L10" s="76"/>
      <c r="M10" s="76"/>
      <c r="N10" s="36">
        <f>MAX(MIN(_xlfn.IFNA(INDEX('Inputs - Actual'!$B$8:$V$200,MATCH('TI - Outperformance'!$A10,'Inputs - Actual'!$A$8:$A$200,0),MATCH('TI - Outperformance'!N$6,'Inputs - Actual'!$B$6:$V$6,0)) - INDEX('Inputs - Allowed'!$B$8:$AY$158,MATCH('TI - Outperformance'!$A10,'Inputs - Allowed'!$A$8:$A$158,0),MATCH('TI - Outperformance'!N$6-1,'Inputs - Allowed'!$B$6:$AY$6,0)),0),_xlfn.IFNA(INDEX('Inputs - Allowed'!$B$8:$AY$158,MATCH('TI - Outperformance'!$A10,'Inputs - Allowed'!$A$8:$A$158,0),MATCH('TI - Outperformance'!N$6,'Inputs - Allowed'!$B$6:$AY$6,0)) - INDEX('Inputs - Allowed'!$B$8:$AY$158,MATCH('TI - Outperformance'!$A10,'Inputs - Allowed'!$A$8:$A$158,0),MATCH('TI - Outperformance'!N$6-1,'Inputs - Allowed'!$B$6:$AY$6,0)),0)),0)</f>
        <v>0</v>
      </c>
      <c r="O10" s="36">
        <f>MAX(MIN(_xlfn.IFNA(INDEX('Inputs - Actual'!$B$8:$V$200,MATCH('TI - Outperformance'!$A10,'Inputs - Actual'!$A$8:$A$200,0),MATCH('TI - Outperformance'!O$6,'Inputs - Actual'!$B$6:$V$6,0)) - INDEX('Inputs - Allowed'!$B$8:$AY$158,MATCH('TI - Outperformance'!$A10,'Inputs - Allowed'!$A$8:$A$158,0),MATCH('TI - Outperformance'!O$6-1,'Inputs - Allowed'!$B$6:$AY$6,0)),0),_xlfn.IFNA(INDEX('Inputs - Allowed'!$B$8:$AY$158,MATCH('TI - Outperformance'!$A10,'Inputs - Allowed'!$A$8:$A$158,0),MATCH('TI - Outperformance'!O$6,'Inputs - Allowed'!$B$6:$AY$6,0)) - INDEX('Inputs - Allowed'!$B$8:$AY$158,MATCH('TI - Outperformance'!$A10,'Inputs - Allowed'!$A$8:$A$158,0),MATCH('TI - Outperformance'!O$6-1,'Inputs - Allowed'!$B$6:$AY$6,0)),0)),0)</f>
        <v>0</v>
      </c>
      <c r="P10" s="36">
        <f>MAX(MIN(_xlfn.IFNA(INDEX('Inputs - Actual'!$B$8:$V$200,MATCH('TI - Outperformance'!$A10,'Inputs - Actual'!$A$8:$A$200,0),MATCH('TI - Outperformance'!P$6,'Inputs - Actual'!$B$6:$V$6,0)) - INDEX('Inputs - Allowed'!$B$8:$AY$158,MATCH('TI - Outperformance'!$A10,'Inputs - Allowed'!$A$8:$A$158,0),MATCH('TI - Outperformance'!P$6-1,'Inputs - Allowed'!$B$6:$AY$6,0)),0),_xlfn.IFNA(INDEX('Inputs - Allowed'!$B$8:$AY$158,MATCH('TI - Outperformance'!$A10,'Inputs - Allowed'!$A$8:$A$158,0),MATCH('TI - Outperformance'!P$6,'Inputs - Allowed'!$B$6:$AY$6,0)) - INDEX('Inputs - Allowed'!$B$8:$AY$158,MATCH('TI - Outperformance'!$A10,'Inputs - Allowed'!$A$8:$A$158,0),MATCH('TI - Outperformance'!P$6-1,'Inputs - Allowed'!$B$6:$AY$6,0)),0)),0)</f>
        <v>0</v>
      </c>
      <c r="Q10" s="36">
        <f>MAX(MIN(_xlfn.IFNA(INDEX('Inputs - Actual'!$B$8:$V$200,MATCH('TI - Outperformance'!$A10,'Inputs - Actual'!$A$8:$A$200,0),MATCH('TI - Outperformance'!Q$6,'Inputs - Actual'!$B$6:$V$6,0)) - INDEX('Inputs - Allowed'!$B$8:$AY$158,MATCH('TI - Outperformance'!$A10,'Inputs - Allowed'!$A$8:$A$158,0),MATCH('TI - Outperformance'!Q$6-1,'Inputs - Allowed'!$B$6:$AY$6,0)),0),_xlfn.IFNA(INDEX('Inputs - Allowed'!$B$8:$AY$158,MATCH('TI - Outperformance'!$A10,'Inputs - Allowed'!$A$8:$A$158,0),MATCH('TI - Outperformance'!Q$6,'Inputs - Allowed'!$B$6:$AY$6,0)) - INDEX('Inputs - Allowed'!$B$8:$AY$158,MATCH('TI - Outperformance'!$A10,'Inputs - Allowed'!$A$8:$A$158,0),MATCH('TI - Outperformance'!Q$6-1,'Inputs - Allowed'!$B$6:$AY$6,0)),0)),0)</f>
        <v>0</v>
      </c>
      <c r="R10" s="36">
        <f>MAX(MIN(_xlfn.IFNA(INDEX('Inputs - Actual'!$B$8:$V$200,MATCH('TI - Outperformance'!$A10,'Inputs - Actual'!$A$8:$A$200,0),MATCH('TI - Outperformance'!R$6,'Inputs - Actual'!$B$6:$V$6,0)) - INDEX('Inputs - Allowed'!$B$8:$AY$158,MATCH('TI - Outperformance'!$A10,'Inputs - Allowed'!$A$8:$A$158,0),MATCH('TI - Outperformance'!R$6-1,'Inputs - Allowed'!$B$6:$AY$6,0)),0),_xlfn.IFNA(INDEX('Inputs - Allowed'!$B$8:$AY$158,MATCH('TI - Outperformance'!$A10,'Inputs - Allowed'!$A$8:$A$158,0),MATCH('TI - Outperformance'!R$6,'Inputs - Allowed'!$B$6:$AY$6,0)) - INDEX('Inputs - Allowed'!$B$8:$AY$158,MATCH('TI - Outperformance'!$A10,'Inputs - Allowed'!$A$8:$A$158,0),MATCH('TI - Outperformance'!R$6-1,'Inputs - Allowed'!$B$6:$AY$6,0)),0)),0)</f>
        <v>0</v>
      </c>
      <c r="S10" s="36">
        <f>MAX(MIN(_xlfn.IFNA(INDEX('Inputs - Actual'!$B$8:$V$200,MATCH('TI - Outperformance'!$A10,'Inputs - Actual'!$A$8:$A$200,0),MATCH('TI - Outperformance'!S$6,'Inputs - Actual'!$B$6:$V$6,0)) - INDEX('Inputs - Allowed'!$B$8:$AY$158,MATCH('TI - Outperformance'!$A10,'Inputs - Allowed'!$A$8:$A$158,0),MATCH('TI - Outperformance'!S$6-1,'Inputs - Allowed'!$B$6:$AY$6,0)),0),_xlfn.IFNA(INDEX('Inputs - Allowed'!$B$8:$AY$158,MATCH('TI - Outperformance'!$A10,'Inputs - Allowed'!$A$8:$A$158,0),MATCH('TI - Outperformance'!S$6,'Inputs - Allowed'!$B$6:$AY$6,0)) - INDEX('Inputs - Allowed'!$B$8:$AY$158,MATCH('TI - Outperformance'!$A10,'Inputs - Allowed'!$A$8:$A$158,0),MATCH('TI - Outperformance'!S$6-1,'Inputs - Allowed'!$B$6:$AY$6,0)),0)),0)</f>
        <v>0</v>
      </c>
      <c r="T10" s="36">
        <f>MAX(MIN(_xlfn.IFNA(INDEX('Inputs - Actual'!$B$8:$V$200,MATCH('TI - Outperformance'!$A10,'Inputs - Actual'!$A$8:$A$200,0),MATCH('TI - Outperformance'!T$6,'Inputs - Actual'!$B$6:$V$6,0)) - INDEX('Inputs - Allowed'!$B$8:$AY$158,MATCH('TI - Outperformance'!$A10,'Inputs - Allowed'!$A$8:$A$158,0),MATCH('TI - Outperformance'!T$6-1,'Inputs - Allowed'!$B$6:$AY$6,0)),0),_xlfn.IFNA(INDEX('Inputs - Allowed'!$B$8:$AY$158,MATCH('TI - Outperformance'!$A10,'Inputs - Allowed'!$A$8:$A$158,0),MATCH('TI - Outperformance'!T$6,'Inputs - Allowed'!$B$6:$AY$6,0)) - INDEX('Inputs - Allowed'!$B$8:$AY$158,MATCH('TI - Outperformance'!$A10,'Inputs - Allowed'!$A$8:$A$158,0),MATCH('TI - Outperformance'!T$6-1,'Inputs - Allowed'!$B$6:$AY$6,0)),0)),0)</f>
        <v>0</v>
      </c>
      <c r="U10" s="36">
        <f>MAX(MIN(_xlfn.IFNA(INDEX('Inputs - Actual'!$B$8:$V$200,MATCH('TI - Outperformance'!$A10,'Inputs - Actual'!$A$8:$A$200,0),MATCH('TI - Outperformance'!U$6,'Inputs - Actual'!$B$6:$V$6,0)) - INDEX('Inputs - Allowed'!$B$8:$AY$158,MATCH('TI - Outperformance'!$A10,'Inputs - Allowed'!$A$8:$A$158,0),MATCH('TI - Outperformance'!U$6-1,'Inputs - Allowed'!$B$6:$AY$6,0)),0),_xlfn.IFNA(INDEX('Inputs - Allowed'!$B$8:$AY$158,MATCH('TI - Outperformance'!$A10,'Inputs - Allowed'!$A$8:$A$158,0),MATCH('TI - Outperformance'!U$6,'Inputs - Allowed'!$B$6:$AY$6,0)) - INDEX('Inputs - Allowed'!$B$8:$AY$158,MATCH('TI - Outperformance'!$A10,'Inputs - Allowed'!$A$8:$A$158,0),MATCH('TI - Outperformance'!U$6-1,'Inputs - Allowed'!$B$6:$AY$6,0)),0)),0)</f>
        <v>0</v>
      </c>
      <c r="V10" s="36">
        <f>MAX(MIN(_xlfn.IFNA(INDEX('Inputs - Actual'!$B$8:$V$200,MATCH('TI - Outperformance'!$A10,'Inputs - Actual'!$A$8:$A$200,0),MATCH('TI - Outperformance'!V$6,'Inputs - Actual'!$B$6:$V$6,0)) - INDEX('Inputs - Allowed'!$B$8:$AY$158,MATCH('TI - Outperformance'!$A10,'Inputs - Allowed'!$A$8:$A$158,0),MATCH('TI - Outperformance'!V$6-1,'Inputs - Allowed'!$B$6:$AY$6,0)),0),_xlfn.IFNA(INDEX('Inputs - Allowed'!$B$8:$AY$158,MATCH('TI - Outperformance'!$A10,'Inputs - Allowed'!$A$8:$A$158,0),MATCH('TI - Outperformance'!V$6,'Inputs - Allowed'!$B$6:$AY$6,0)) - INDEX('Inputs - Allowed'!$B$8:$AY$158,MATCH('TI - Outperformance'!$A10,'Inputs - Allowed'!$A$8:$A$158,0),MATCH('TI - Outperformance'!V$6-1,'Inputs - Allowed'!$B$6:$AY$6,0)),0)),0)</f>
        <v>0</v>
      </c>
      <c r="W10" s="36">
        <f>MAX(MIN(_xlfn.IFNA(INDEX('Inputs - Actual'!$B$8:$V$200,MATCH('TI - Outperformance'!$A10,'Inputs - Actual'!$A$8:$A$200,0),MATCH('TI - Outperformance'!W$6,'Inputs - Actual'!$B$6:$V$6,0)) - INDEX('Inputs - Allowed'!$B$8:$AY$158,MATCH('TI - Outperformance'!$A10,'Inputs - Allowed'!$A$8:$A$158,0),MATCH('TI - Outperformance'!W$6-1,'Inputs - Allowed'!$B$6:$AY$6,0)),0),_xlfn.IFNA(INDEX('Inputs - Allowed'!$B$8:$AY$158,MATCH('TI - Outperformance'!$A10,'Inputs - Allowed'!$A$8:$A$158,0),MATCH('TI - Outperformance'!W$6,'Inputs - Allowed'!$B$6:$AY$6,0)) - INDEX('Inputs - Allowed'!$B$8:$AY$158,MATCH('TI - Outperformance'!$A10,'Inputs - Allowed'!$A$8:$A$158,0),MATCH('TI - Outperformance'!W$6-1,'Inputs - Allowed'!$B$6:$AY$6,0)),0)),0)</f>
        <v>0</v>
      </c>
      <c r="X10" s="76"/>
      <c r="Y10" s="76"/>
      <c r="Z10" s="116">
        <f>N10*$K10*10^-6</f>
        <v>0</v>
      </c>
      <c r="AA10" s="116">
        <f t="shared" si="1"/>
        <v>0</v>
      </c>
      <c r="AB10" s="116">
        <f t="shared" si="10"/>
        <v>0</v>
      </c>
      <c r="AC10" s="116">
        <f t="shared" si="2"/>
        <v>0</v>
      </c>
      <c r="AD10" s="116">
        <f t="shared" si="3"/>
        <v>0</v>
      </c>
      <c r="AE10" s="116">
        <f t="shared" si="4"/>
        <v>0</v>
      </c>
      <c r="AF10" s="116">
        <f t="shared" si="5"/>
        <v>0</v>
      </c>
      <c r="AG10" s="116">
        <f t="shared" si="6"/>
        <v>0</v>
      </c>
      <c r="AH10" s="116">
        <f t="shared" si="7"/>
        <v>0</v>
      </c>
      <c r="AI10" s="116">
        <f t="shared" si="8"/>
        <v>0</v>
      </c>
      <c r="AJ10" s="116">
        <f t="shared" si="9"/>
        <v>0</v>
      </c>
    </row>
    <row r="11" spans="1:36" s="22" customFormat="1">
      <c r="A11" s="42">
        <v>16</v>
      </c>
      <c r="B11" s="36" t="str">
        <v>PCDW16b</v>
      </c>
      <c r="C11" s="36" t="str">
        <v>Resilience interconnector</v>
      </c>
      <c r="D11" s="36" t="str">
        <v>Network connectivity improvements</v>
      </c>
      <c r="E11" s="36" t="str">
        <f>_xlfn.IFNA(INDEX('Inputs - Allowed'!$B$8:$AY$158,MATCH($A11,'Inputs - Allowed'!$A$8:$A$158,0),MATCH('TI - Outperformance'!E$6,'Inputs - Allowed'!$B$6:$AY$6,0)),0)</f>
        <v>Enhancement</v>
      </c>
      <c r="F11" s="36" t="str">
        <f>_xlfn.IFNA(INDEX('Inputs - Allowed'!$B$8:$AY$158,MATCH($A11,'Inputs - Allowed'!$A$8:$A$158,0),MATCH('TI - Outperformance'!F$6,'Inputs - Allowed'!$B$6:$AY$6,0)),0)</f>
        <v>WN+</v>
      </c>
      <c r="G11" s="36" t="str">
        <f>_xlfn.IFNA(INDEX('Inputs - Allowed'!$B$8:$AY$158,MATCH($A11,'Inputs - Allowed'!$A$8:$A$158,0),MATCH('TI - Outperformance'!G$6,'Inputs - Allowed'!$B$6:$AY$6,0)),0)</f>
        <v>Standard Enhancement (40:40)</v>
      </c>
      <c r="H11" s="36" t="str">
        <f>_xlfn.IFNA(INDEX('Inputs - Allowed'!$B$8:$AY$158,MATCH($A11,'Inputs - Allowed'!$A$8:$A$158,0),MATCH('TI - Outperformance'!H$6,'Inputs - Allowed'!$B$6:$AY$6,0)),0)</f>
        <v>Non-Delivery Mechanism</v>
      </c>
      <c r="I11" s="36" t="str">
        <f>_xlfn.IFNA(INDEX('Inputs - Allowed'!$B$8:$AY$158,MATCH($A11,'Inputs - Allowed'!$A$8:$A$158,0),MATCH('TI - Outperformance'!I$6,'Inputs - Allowed'!$B$6:$AY$6,0)),0)</f>
        <v>Y</v>
      </c>
      <c r="J11" s="36" t="str">
        <f>_xlfn.IFNA(INDEX('Inputs - Allowed'!$B$8:$AY$158,MATCH($A11,'Inputs - Allowed'!$A$8:$A$158,0),MATCH('TI - Outperformance'!J$6,'Inputs - Allowed'!$B$6:$AY$6,0)),0)</f>
        <v>Yearly</v>
      </c>
      <c r="K11" s="36">
        <f>_xlfn.IFNA(INDEX('Inputs - Allowed'!$B$8:$AY$158,MATCH($A11,'Inputs - Allowed'!$A$8:$A$158,0),MATCH('TI - Outperformance'!K$6,'Inputs - Allowed'!$B$6:$AY$6,0)),0)</f>
        <v>8000</v>
      </c>
      <c r="L11" s="76"/>
      <c r="M11" s="76"/>
      <c r="N11" s="36">
        <f>MAX(MIN(_xlfn.IFNA(INDEX('Inputs - Actual'!$B$8:$V$200,MATCH('TI - Outperformance'!$A11,'Inputs - Actual'!$A$8:$A$200,0),MATCH('TI - Outperformance'!N$6,'Inputs - Actual'!$B$6:$V$6,0)) - INDEX('Inputs - Allowed'!$B$8:$AY$158,MATCH('TI - Outperformance'!$A11,'Inputs - Allowed'!$A$8:$A$158,0),MATCH('TI - Outperformance'!N$6-1,'Inputs - Allowed'!$B$6:$AY$6,0)),0),_xlfn.IFNA(INDEX('Inputs - Allowed'!$B$8:$AY$158,MATCH('TI - Outperformance'!$A11,'Inputs - Allowed'!$A$8:$A$158,0),MATCH('TI - Outperformance'!N$6,'Inputs - Allowed'!$B$6:$AY$6,0)) - INDEX('Inputs - Allowed'!$B$8:$AY$158,MATCH('TI - Outperformance'!$A11,'Inputs - Allowed'!$A$8:$A$158,0),MATCH('TI - Outperformance'!N$6-1,'Inputs - Allowed'!$B$6:$AY$6,0)),0)),0)</f>
        <v>0</v>
      </c>
      <c r="O11" s="36">
        <f>MAX(MIN(_xlfn.IFNA(INDEX('Inputs - Actual'!$B$8:$V$200,MATCH('TI - Outperformance'!$A11,'Inputs - Actual'!$A$8:$A$200,0),MATCH('TI - Outperformance'!O$6,'Inputs - Actual'!$B$6:$V$6,0)) - INDEX('Inputs - Allowed'!$B$8:$AY$158,MATCH('TI - Outperformance'!$A11,'Inputs - Allowed'!$A$8:$A$158,0),MATCH('TI - Outperformance'!O$6-1,'Inputs - Allowed'!$B$6:$AY$6,0)),0),_xlfn.IFNA(INDEX('Inputs - Allowed'!$B$8:$AY$158,MATCH('TI - Outperformance'!$A11,'Inputs - Allowed'!$A$8:$A$158,0),MATCH('TI - Outperformance'!O$6,'Inputs - Allowed'!$B$6:$AY$6,0)) - INDEX('Inputs - Allowed'!$B$8:$AY$158,MATCH('TI - Outperformance'!$A11,'Inputs - Allowed'!$A$8:$A$158,0),MATCH('TI - Outperformance'!O$6-1,'Inputs - Allowed'!$B$6:$AY$6,0)),0)),0)</f>
        <v>0</v>
      </c>
      <c r="P11" s="36">
        <f>MAX(MIN(_xlfn.IFNA(INDEX('Inputs - Actual'!$B$8:$V$200,MATCH('TI - Outperformance'!$A11,'Inputs - Actual'!$A$8:$A$200,0),MATCH('TI - Outperformance'!P$6,'Inputs - Actual'!$B$6:$V$6,0)) - INDEX('Inputs - Allowed'!$B$8:$AY$158,MATCH('TI - Outperformance'!$A11,'Inputs - Allowed'!$A$8:$A$158,0),MATCH('TI - Outperformance'!P$6-1,'Inputs - Allowed'!$B$6:$AY$6,0)),0),_xlfn.IFNA(INDEX('Inputs - Allowed'!$B$8:$AY$158,MATCH('TI - Outperformance'!$A11,'Inputs - Allowed'!$A$8:$A$158,0),MATCH('TI - Outperformance'!P$6,'Inputs - Allowed'!$B$6:$AY$6,0)) - INDEX('Inputs - Allowed'!$B$8:$AY$158,MATCH('TI - Outperformance'!$A11,'Inputs - Allowed'!$A$8:$A$158,0),MATCH('TI - Outperformance'!P$6-1,'Inputs - Allowed'!$B$6:$AY$6,0)),0)),0)</f>
        <v>0</v>
      </c>
      <c r="Q11" s="36">
        <f>MAX(MIN(_xlfn.IFNA(INDEX('Inputs - Actual'!$B$8:$V$200,MATCH('TI - Outperformance'!$A11,'Inputs - Actual'!$A$8:$A$200,0),MATCH('TI - Outperformance'!Q$6,'Inputs - Actual'!$B$6:$V$6,0)) - INDEX('Inputs - Allowed'!$B$8:$AY$158,MATCH('TI - Outperformance'!$A11,'Inputs - Allowed'!$A$8:$A$158,0),MATCH('TI - Outperformance'!Q$6-1,'Inputs - Allowed'!$B$6:$AY$6,0)),0),_xlfn.IFNA(INDEX('Inputs - Allowed'!$B$8:$AY$158,MATCH('TI - Outperformance'!$A11,'Inputs - Allowed'!$A$8:$A$158,0),MATCH('TI - Outperformance'!Q$6,'Inputs - Allowed'!$B$6:$AY$6,0)) - INDEX('Inputs - Allowed'!$B$8:$AY$158,MATCH('TI - Outperformance'!$A11,'Inputs - Allowed'!$A$8:$A$158,0),MATCH('TI - Outperformance'!Q$6-1,'Inputs - Allowed'!$B$6:$AY$6,0)),0)),0)</f>
        <v>0</v>
      </c>
      <c r="R11" s="36">
        <f>MAX(MIN(_xlfn.IFNA(INDEX('Inputs - Actual'!$B$8:$V$200,MATCH('TI - Outperformance'!$A11,'Inputs - Actual'!$A$8:$A$200,0),MATCH('TI - Outperformance'!R$6,'Inputs - Actual'!$B$6:$V$6,0)) - INDEX('Inputs - Allowed'!$B$8:$AY$158,MATCH('TI - Outperformance'!$A11,'Inputs - Allowed'!$A$8:$A$158,0),MATCH('TI - Outperformance'!R$6-1,'Inputs - Allowed'!$B$6:$AY$6,0)),0),_xlfn.IFNA(INDEX('Inputs - Allowed'!$B$8:$AY$158,MATCH('TI - Outperformance'!$A11,'Inputs - Allowed'!$A$8:$A$158,0),MATCH('TI - Outperformance'!R$6,'Inputs - Allowed'!$B$6:$AY$6,0)) - INDEX('Inputs - Allowed'!$B$8:$AY$158,MATCH('TI - Outperformance'!$A11,'Inputs - Allowed'!$A$8:$A$158,0),MATCH('TI - Outperformance'!R$6-1,'Inputs - Allowed'!$B$6:$AY$6,0)),0)),0)</f>
        <v>0</v>
      </c>
      <c r="S11" s="36">
        <f>MAX(MIN(_xlfn.IFNA(INDEX('Inputs - Actual'!$B$8:$V$200,MATCH('TI - Outperformance'!$A11,'Inputs - Actual'!$A$8:$A$200,0),MATCH('TI - Outperformance'!S$6,'Inputs - Actual'!$B$6:$V$6,0)) - INDEX('Inputs - Allowed'!$B$8:$AY$158,MATCH('TI - Outperformance'!$A11,'Inputs - Allowed'!$A$8:$A$158,0),MATCH('TI - Outperformance'!S$6-1,'Inputs - Allowed'!$B$6:$AY$6,0)),0),_xlfn.IFNA(INDEX('Inputs - Allowed'!$B$8:$AY$158,MATCH('TI - Outperformance'!$A11,'Inputs - Allowed'!$A$8:$A$158,0),MATCH('TI - Outperformance'!S$6,'Inputs - Allowed'!$B$6:$AY$6,0)) - INDEX('Inputs - Allowed'!$B$8:$AY$158,MATCH('TI - Outperformance'!$A11,'Inputs - Allowed'!$A$8:$A$158,0),MATCH('TI - Outperformance'!S$6-1,'Inputs - Allowed'!$B$6:$AY$6,0)),0)),0)</f>
        <v>0</v>
      </c>
      <c r="T11" s="36">
        <f>MAX(MIN(_xlfn.IFNA(INDEX('Inputs - Actual'!$B$8:$V$200,MATCH('TI - Outperformance'!$A11,'Inputs - Actual'!$A$8:$A$200,0),MATCH('TI - Outperformance'!T$6,'Inputs - Actual'!$B$6:$V$6,0)) - INDEX('Inputs - Allowed'!$B$8:$AY$158,MATCH('TI - Outperformance'!$A11,'Inputs - Allowed'!$A$8:$A$158,0),MATCH('TI - Outperformance'!T$6-1,'Inputs - Allowed'!$B$6:$AY$6,0)),0),_xlfn.IFNA(INDEX('Inputs - Allowed'!$B$8:$AY$158,MATCH('TI - Outperformance'!$A11,'Inputs - Allowed'!$A$8:$A$158,0),MATCH('TI - Outperformance'!T$6,'Inputs - Allowed'!$B$6:$AY$6,0)) - INDEX('Inputs - Allowed'!$B$8:$AY$158,MATCH('TI - Outperformance'!$A11,'Inputs - Allowed'!$A$8:$A$158,0),MATCH('TI - Outperformance'!T$6-1,'Inputs - Allowed'!$B$6:$AY$6,0)),0)),0)</f>
        <v>0</v>
      </c>
      <c r="U11" s="36">
        <f>MAX(MIN(_xlfn.IFNA(INDEX('Inputs - Actual'!$B$8:$V$200,MATCH('TI - Outperformance'!$A11,'Inputs - Actual'!$A$8:$A$200,0),MATCH('TI - Outperformance'!U$6,'Inputs - Actual'!$B$6:$V$6,0)) - INDEX('Inputs - Allowed'!$B$8:$AY$158,MATCH('TI - Outperformance'!$A11,'Inputs - Allowed'!$A$8:$A$158,0),MATCH('TI - Outperformance'!U$6-1,'Inputs - Allowed'!$B$6:$AY$6,0)),0),_xlfn.IFNA(INDEX('Inputs - Allowed'!$B$8:$AY$158,MATCH('TI - Outperformance'!$A11,'Inputs - Allowed'!$A$8:$A$158,0),MATCH('TI - Outperformance'!U$6,'Inputs - Allowed'!$B$6:$AY$6,0)) - INDEX('Inputs - Allowed'!$B$8:$AY$158,MATCH('TI - Outperformance'!$A11,'Inputs - Allowed'!$A$8:$A$158,0),MATCH('TI - Outperformance'!U$6-1,'Inputs - Allowed'!$B$6:$AY$6,0)),0)),0)</f>
        <v>0</v>
      </c>
      <c r="V11" s="36">
        <f>MAX(MIN(_xlfn.IFNA(INDEX('Inputs - Actual'!$B$8:$V$200,MATCH('TI - Outperformance'!$A11,'Inputs - Actual'!$A$8:$A$200,0),MATCH('TI - Outperformance'!V$6,'Inputs - Actual'!$B$6:$V$6,0)) - INDEX('Inputs - Allowed'!$B$8:$AY$158,MATCH('TI - Outperformance'!$A11,'Inputs - Allowed'!$A$8:$A$158,0),MATCH('TI - Outperformance'!V$6-1,'Inputs - Allowed'!$B$6:$AY$6,0)),0),_xlfn.IFNA(INDEX('Inputs - Allowed'!$B$8:$AY$158,MATCH('TI - Outperformance'!$A11,'Inputs - Allowed'!$A$8:$A$158,0),MATCH('TI - Outperformance'!V$6,'Inputs - Allowed'!$B$6:$AY$6,0)) - INDEX('Inputs - Allowed'!$B$8:$AY$158,MATCH('TI - Outperformance'!$A11,'Inputs - Allowed'!$A$8:$A$158,0),MATCH('TI - Outperformance'!V$6-1,'Inputs - Allowed'!$B$6:$AY$6,0)),0)),0)</f>
        <v>0</v>
      </c>
      <c r="W11" s="36">
        <f>MAX(MIN(_xlfn.IFNA(INDEX('Inputs - Actual'!$B$8:$V$200,MATCH('TI - Outperformance'!$A11,'Inputs - Actual'!$A$8:$A$200,0),MATCH('TI - Outperformance'!W$6,'Inputs - Actual'!$B$6:$V$6,0)) - INDEX('Inputs - Allowed'!$B$8:$AY$158,MATCH('TI - Outperformance'!$A11,'Inputs - Allowed'!$A$8:$A$158,0),MATCH('TI - Outperformance'!W$6-1,'Inputs - Allowed'!$B$6:$AY$6,0)),0),_xlfn.IFNA(INDEX('Inputs - Allowed'!$B$8:$AY$158,MATCH('TI - Outperformance'!$A11,'Inputs - Allowed'!$A$8:$A$158,0),MATCH('TI - Outperformance'!W$6,'Inputs - Allowed'!$B$6:$AY$6,0)) - INDEX('Inputs - Allowed'!$B$8:$AY$158,MATCH('TI - Outperformance'!$A11,'Inputs - Allowed'!$A$8:$A$158,0),MATCH('TI - Outperformance'!W$6-1,'Inputs - Allowed'!$B$6:$AY$6,0)),0)),0)</f>
        <v>0</v>
      </c>
      <c r="X11" s="76"/>
      <c r="Y11" s="76"/>
      <c r="Z11" s="116">
        <f t="shared" si="0"/>
        <v>0</v>
      </c>
      <c r="AA11" s="116">
        <f t="shared" si="1"/>
        <v>0</v>
      </c>
      <c r="AB11" s="116">
        <f t="shared" si="10"/>
        <v>0</v>
      </c>
      <c r="AC11" s="116">
        <f t="shared" si="2"/>
        <v>0</v>
      </c>
      <c r="AD11" s="116">
        <f t="shared" si="3"/>
        <v>0</v>
      </c>
      <c r="AE11" s="116">
        <f t="shared" si="4"/>
        <v>0</v>
      </c>
      <c r="AF11" s="116">
        <f t="shared" si="5"/>
        <v>0</v>
      </c>
      <c r="AG11" s="116">
        <f t="shared" si="6"/>
        <v>0</v>
      </c>
      <c r="AH11" s="116">
        <f t="shared" si="7"/>
        <v>0</v>
      </c>
      <c r="AI11" s="116">
        <f t="shared" si="8"/>
        <v>0</v>
      </c>
      <c r="AJ11" s="116">
        <f t="shared" si="9"/>
        <v>0</v>
      </c>
    </row>
    <row r="12" spans="1:36">
      <c r="A12" s="42"/>
      <c r="B12" s="36"/>
      <c r="C12" s="36"/>
      <c r="D12" s="36"/>
      <c r="E12" s="36">
        <f>_xlfn.IFNA(INDEX('Inputs - Allowed'!$B$8:$AY$158,MATCH($A12,'Inputs - Allowed'!$A$8:$A$158,0),MATCH('TI - Outperformance'!E$6,'Inputs - Allowed'!$B$6:$AY$6,0)),0)</f>
        <v>0</v>
      </c>
      <c r="F12" s="36">
        <f>_xlfn.IFNA(INDEX('Inputs - Allowed'!$B$8:$AY$158,MATCH($A12,'Inputs - Allowed'!$A$8:$A$158,0),MATCH('TI - Outperformance'!F$6,'Inputs - Allowed'!$B$6:$AY$6,0)),0)</f>
        <v>0</v>
      </c>
      <c r="G12" s="36">
        <f>_xlfn.IFNA(INDEX('Inputs - Allowed'!$B$8:$AY$158,MATCH($A12,'Inputs - Allowed'!$A$8:$A$158,0),MATCH('TI - Outperformance'!G$6,'Inputs - Allowed'!$B$6:$AY$6,0)),0)</f>
        <v>0</v>
      </c>
      <c r="H12" s="36">
        <f>_xlfn.IFNA(INDEX('Inputs - Allowed'!$B$8:$AY$158,MATCH($A12,'Inputs - Allowed'!$A$8:$A$158,0),MATCH('TI - Outperformance'!H$6,'Inputs - Allowed'!$B$6:$AY$6,0)),0)</f>
        <v>0</v>
      </c>
      <c r="I12" s="36">
        <f>_xlfn.IFNA(INDEX('Inputs - Allowed'!$B$8:$AY$158,MATCH($A12,'Inputs - Allowed'!$A$8:$A$158,0),MATCH('TI - Outperformance'!I$6,'Inputs - Allowed'!$B$6:$AY$6,0)),0)</f>
        <v>0</v>
      </c>
      <c r="J12" s="36">
        <f>_xlfn.IFNA(INDEX('Inputs - Allowed'!$B$8:$AY$158,MATCH($A12,'Inputs - Allowed'!$A$8:$A$158,0),MATCH('TI - Outperformance'!J$6,'Inputs - Allowed'!$B$6:$AY$6,0)),0)</f>
        <v>0</v>
      </c>
      <c r="K12" s="36">
        <f>_xlfn.IFNA(INDEX('Inputs - Allowed'!$B$8:$AY$158,MATCH($A12,'Inputs - Allowed'!$A$8:$A$158,0),MATCH('TI - Outperformance'!K$6,'Inputs - Allowed'!$B$6:$AY$6,0)),0)</f>
        <v>0</v>
      </c>
      <c r="L12" s="76"/>
      <c r="M12" s="76"/>
      <c r="N12" s="36">
        <f>MAX(MIN(_xlfn.IFNA(INDEX('Inputs - Actual'!$B$8:$V$200,MATCH('TI - Outperformance'!$A12,'Inputs - Actual'!$A$8:$A$200,0),MATCH('TI - Outperformance'!N$6,'Inputs - Actual'!$B$6:$V$6,0)) - INDEX('Inputs - Allowed'!$B$8:$AY$158,MATCH('TI - Outperformance'!$A12,'Inputs - Allowed'!$A$8:$A$158,0),MATCH('TI - Outperformance'!N$6-1,'Inputs - Allowed'!$B$6:$AY$6,0)),0),_xlfn.IFNA(INDEX('Inputs - Allowed'!$B$8:$AY$158,MATCH('TI - Outperformance'!$A12,'Inputs - Allowed'!$A$8:$A$158,0),MATCH('TI - Outperformance'!N$6,'Inputs - Allowed'!$B$6:$AY$6,0)) - INDEX('Inputs - Allowed'!$B$8:$AY$158,MATCH('TI - Outperformance'!$A12,'Inputs - Allowed'!$A$8:$A$158,0),MATCH('TI - Outperformance'!N$6-1,'Inputs - Allowed'!$B$6:$AY$6,0)),0)),0)</f>
        <v>0</v>
      </c>
      <c r="O12" s="36">
        <f>MAX(MIN(_xlfn.IFNA(INDEX('Inputs - Actual'!$B$8:$V$200,MATCH('TI - Outperformance'!$A12,'Inputs - Actual'!$A$8:$A$200,0),MATCH('TI - Outperformance'!O$6,'Inputs - Actual'!$B$6:$V$6,0)) - INDEX('Inputs - Allowed'!$B$8:$AY$158,MATCH('TI - Outperformance'!$A12,'Inputs - Allowed'!$A$8:$A$158,0),MATCH('TI - Outperformance'!O$6-1,'Inputs - Allowed'!$B$6:$AY$6,0)),0),_xlfn.IFNA(INDEX('Inputs - Allowed'!$B$8:$AY$158,MATCH('TI - Outperformance'!$A12,'Inputs - Allowed'!$A$8:$A$158,0),MATCH('TI - Outperformance'!O$6,'Inputs - Allowed'!$B$6:$AY$6,0)) - INDEX('Inputs - Allowed'!$B$8:$AY$158,MATCH('TI - Outperformance'!$A12,'Inputs - Allowed'!$A$8:$A$158,0),MATCH('TI - Outperformance'!O$6-1,'Inputs - Allowed'!$B$6:$AY$6,0)),0)),0)</f>
        <v>0</v>
      </c>
      <c r="P12" s="36">
        <f>MAX(MIN(_xlfn.IFNA(INDEX('Inputs - Actual'!$B$8:$V$200,MATCH('TI - Outperformance'!$A12,'Inputs - Actual'!$A$8:$A$200,0),MATCH('TI - Outperformance'!P$6,'Inputs - Actual'!$B$6:$V$6,0)) - INDEX('Inputs - Allowed'!$B$8:$AY$158,MATCH('TI - Outperformance'!$A12,'Inputs - Allowed'!$A$8:$A$158,0),MATCH('TI - Outperformance'!P$6-1,'Inputs - Allowed'!$B$6:$AY$6,0)),0),_xlfn.IFNA(INDEX('Inputs - Allowed'!$B$8:$AY$158,MATCH('TI - Outperformance'!$A12,'Inputs - Allowed'!$A$8:$A$158,0),MATCH('TI - Outperformance'!P$6,'Inputs - Allowed'!$B$6:$AY$6,0)) - INDEX('Inputs - Allowed'!$B$8:$AY$158,MATCH('TI - Outperformance'!$A12,'Inputs - Allowed'!$A$8:$A$158,0),MATCH('TI - Outperformance'!P$6-1,'Inputs - Allowed'!$B$6:$AY$6,0)),0)),0)</f>
        <v>0</v>
      </c>
      <c r="Q12" s="36">
        <f>MAX(MIN(_xlfn.IFNA(INDEX('Inputs - Actual'!$B$8:$V$200,MATCH('TI - Outperformance'!$A12,'Inputs - Actual'!$A$8:$A$200,0),MATCH('TI - Outperformance'!Q$6,'Inputs - Actual'!$B$6:$V$6,0)) - INDEX('Inputs - Allowed'!$B$8:$AY$158,MATCH('TI - Outperformance'!$A12,'Inputs - Allowed'!$A$8:$A$158,0),MATCH('TI - Outperformance'!Q$6-1,'Inputs - Allowed'!$B$6:$AY$6,0)),0),_xlfn.IFNA(INDEX('Inputs - Allowed'!$B$8:$AY$158,MATCH('TI - Outperformance'!$A12,'Inputs - Allowed'!$A$8:$A$158,0),MATCH('TI - Outperformance'!Q$6,'Inputs - Allowed'!$B$6:$AY$6,0)) - INDEX('Inputs - Allowed'!$B$8:$AY$158,MATCH('TI - Outperformance'!$A12,'Inputs - Allowed'!$A$8:$A$158,0),MATCH('TI - Outperformance'!Q$6-1,'Inputs - Allowed'!$B$6:$AY$6,0)),0)),0)</f>
        <v>0</v>
      </c>
      <c r="R12" s="36">
        <f>MAX(MIN(_xlfn.IFNA(INDEX('Inputs - Actual'!$B$8:$V$200,MATCH('TI - Outperformance'!$A12,'Inputs - Actual'!$A$8:$A$200,0),MATCH('TI - Outperformance'!R$6,'Inputs - Actual'!$B$6:$V$6,0)) - INDEX('Inputs - Allowed'!$B$8:$AY$158,MATCH('TI - Outperformance'!$A12,'Inputs - Allowed'!$A$8:$A$158,0),MATCH('TI - Outperformance'!R$6-1,'Inputs - Allowed'!$B$6:$AY$6,0)),0),_xlfn.IFNA(INDEX('Inputs - Allowed'!$B$8:$AY$158,MATCH('TI - Outperformance'!$A12,'Inputs - Allowed'!$A$8:$A$158,0),MATCH('TI - Outperformance'!R$6,'Inputs - Allowed'!$B$6:$AY$6,0)) - INDEX('Inputs - Allowed'!$B$8:$AY$158,MATCH('TI - Outperformance'!$A12,'Inputs - Allowed'!$A$8:$A$158,0),MATCH('TI - Outperformance'!R$6-1,'Inputs - Allowed'!$B$6:$AY$6,0)),0)),0)</f>
        <v>0</v>
      </c>
      <c r="S12" s="36">
        <f>MAX(MIN(_xlfn.IFNA(INDEX('Inputs - Actual'!$B$8:$V$200,MATCH('TI - Outperformance'!$A12,'Inputs - Actual'!$A$8:$A$200,0),MATCH('TI - Outperformance'!S$6,'Inputs - Actual'!$B$6:$V$6,0)) - INDEX('Inputs - Allowed'!$B$8:$AY$158,MATCH('TI - Outperformance'!$A12,'Inputs - Allowed'!$A$8:$A$158,0),MATCH('TI - Outperformance'!S$6-1,'Inputs - Allowed'!$B$6:$AY$6,0)),0),_xlfn.IFNA(INDEX('Inputs - Allowed'!$B$8:$AY$158,MATCH('TI - Outperformance'!$A12,'Inputs - Allowed'!$A$8:$A$158,0),MATCH('TI - Outperformance'!S$6,'Inputs - Allowed'!$B$6:$AY$6,0)) - INDEX('Inputs - Allowed'!$B$8:$AY$158,MATCH('TI - Outperformance'!$A12,'Inputs - Allowed'!$A$8:$A$158,0),MATCH('TI - Outperformance'!S$6-1,'Inputs - Allowed'!$B$6:$AY$6,0)),0)),0)</f>
        <v>0</v>
      </c>
      <c r="T12" s="36">
        <f>MAX(MIN(_xlfn.IFNA(INDEX('Inputs - Actual'!$B$8:$V$200,MATCH('TI - Outperformance'!$A12,'Inputs - Actual'!$A$8:$A$200,0),MATCH('TI - Outperformance'!T$6,'Inputs - Actual'!$B$6:$V$6,0)) - INDEX('Inputs - Allowed'!$B$8:$AY$158,MATCH('TI - Outperformance'!$A12,'Inputs - Allowed'!$A$8:$A$158,0),MATCH('TI - Outperformance'!T$6-1,'Inputs - Allowed'!$B$6:$AY$6,0)),0),_xlfn.IFNA(INDEX('Inputs - Allowed'!$B$8:$AY$158,MATCH('TI - Outperformance'!$A12,'Inputs - Allowed'!$A$8:$A$158,0),MATCH('TI - Outperformance'!T$6,'Inputs - Allowed'!$B$6:$AY$6,0)) - INDEX('Inputs - Allowed'!$B$8:$AY$158,MATCH('TI - Outperformance'!$A12,'Inputs - Allowed'!$A$8:$A$158,0),MATCH('TI - Outperformance'!T$6-1,'Inputs - Allowed'!$B$6:$AY$6,0)),0)),0)</f>
        <v>0</v>
      </c>
      <c r="U12" s="36">
        <f>MAX(MIN(_xlfn.IFNA(INDEX('Inputs - Actual'!$B$8:$V$200,MATCH('TI - Outperformance'!$A12,'Inputs - Actual'!$A$8:$A$200,0),MATCH('TI - Outperformance'!U$6,'Inputs - Actual'!$B$6:$V$6,0)) - INDEX('Inputs - Allowed'!$B$8:$AY$158,MATCH('TI - Outperformance'!$A12,'Inputs - Allowed'!$A$8:$A$158,0),MATCH('TI - Outperformance'!U$6-1,'Inputs - Allowed'!$B$6:$AY$6,0)),0),_xlfn.IFNA(INDEX('Inputs - Allowed'!$B$8:$AY$158,MATCH('TI - Outperformance'!$A12,'Inputs - Allowed'!$A$8:$A$158,0),MATCH('TI - Outperformance'!U$6,'Inputs - Allowed'!$B$6:$AY$6,0)) - INDEX('Inputs - Allowed'!$B$8:$AY$158,MATCH('TI - Outperformance'!$A12,'Inputs - Allowed'!$A$8:$A$158,0),MATCH('TI - Outperformance'!U$6-1,'Inputs - Allowed'!$B$6:$AY$6,0)),0)),0)</f>
        <v>0</v>
      </c>
      <c r="V12" s="36">
        <f>MAX(MIN(_xlfn.IFNA(INDEX('Inputs - Actual'!$B$8:$V$200,MATCH('TI - Outperformance'!$A12,'Inputs - Actual'!$A$8:$A$200,0),MATCH('TI - Outperformance'!V$6,'Inputs - Actual'!$B$6:$V$6,0)) - INDEX('Inputs - Allowed'!$B$8:$AY$158,MATCH('TI - Outperformance'!$A12,'Inputs - Allowed'!$A$8:$A$158,0),MATCH('TI - Outperformance'!V$6-1,'Inputs - Allowed'!$B$6:$AY$6,0)),0),_xlfn.IFNA(INDEX('Inputs - Allowed'!$B$8:$AY$158,MATCH('TI - Outperformance'!$A12,'Inputs - Allowed'!$A$8:$A$158,0),MATCH('TI - Outperformance'!V$6,'Inputs - Allowed'!$B$6:$AY$6,0)) - INDEX('Inputs - Allowed'!$B$8:$AY$158,MATCH('TI - Outperformance'!$A12,'Inputs - Allowed'!$A$8:$A$158,0),MATCH('TI - Outperformance'!V$6-1,'Inputs - Allowed'!$B$6:$AY$6,0)),0)),0)</f>
        <v>0</v>
      </c>
      <c r="W12" s="36">
        <f>MAX(MIN(_xlfn.IFNA(INDEX('Inputs - Actual'!$B$8:$V$200,MATCH('TI - Outperformance'!$A12,'Inputs - Actual'!$A$8:$A$200,0),MATCH('TI - Outperformance'!W$6,'Inputs - Actual'!$B$6:$V$6,0)) - INDEX('Inputs - Allowed'!$B$8:$AY$158,MATCH('TI - Outperformance'!$A12,'Inputs - Allowed'!$A$8:$A$158,0),MATCH('TI - Outperformance'!W$6-1,'Inputs - Allowed'!$B$6:$AY$6,0)),0),_xlfn.IFNA(INDEX('Inputs - Allowed'!$B$8:$AY$158,MATCH('TI - Outperformance'!$A12,'Inputs - Allowed'!$A$8:$A$158,0),MATCH('TI - Outperformance'!W$6,'Inputs - Allowed'!$B$6:$AY$6,0)) - INDEX('Inputs - Allowed'!$B$8:$AY$158,MATCH('TI - Outperformance'!$A12,'Inputs - Allowed'!$A$8:$A$158,0),MATCH('TI - Outperformance'!W$6-1,'Inputs - Allowed'!$B$6:$AY$6,0)),0)),0)</f>
        <v>0</v>
      </c>
      <c r="X12" s="76"/>
      <c r="Y12" s="76"/>
      <c r="Z12" s="116">
        <f t="shared" si="0"/>
        <v>0</v>
      </c>
      <c r="AA12" s="116">
        <f t="shared" si="1"/>
        <v>0</v>
      </c>
      <c r="AB12" s="116">
        <f t="shared" si="10"/>
        <v>0</v>
      </c>
      <c r="AC12" s="116">
        <f t="shared" si="2"/>
        <v>0</v>
      </c>
      <c r="AD12" s="116">
        <f t="shared" si="3"/>
        <v>0</v>
      </c>
      <c r="AE12" s="116">
        <f t="shared" si="4"/>
        <v>0</v>
      </c>
      <c r="AF12" s="116">
        <f t="shared" si="5"/>
        <v>0</v>
      </c>
      <c r="AG12" s="116">
        <f t="shared" si="6"/>
        <v>0</v>
      </c>
      <c r="AH12" s="116">
        <f t="shared" si="7"/>
        <v>0</v>
      </c>
      <c r="AI12" s="116">
        <f t="shared" si="8"/>
        <v>0</v>
      </c>
      <c r="AJ12" s="116">
        <f t="shared" si="9"/>
        <v>0</v>
      </c>
    </row>
    <row r="13" spans="1:36">
      <c r="A13" s="42"/>
      <c r="B13" s="36"/>
      <c r="C13" s="36"/>
      <c r="D13" s="36"/>
      <c r="E13" s="36">
        <f>_xlfn.IFNA(INDEX('Inputs - Allowed'!$B$8:$AY$158,MATCH($A13,'Inputs - Allowed'!$A$8:$A$158,0),MATCH('TI - Outperformance'!E$6,'Inputs - Allowed'!$B$6:$AY$6,0)),0)</f>
        <v>0</v>
      </c>
      <c r="F13" s="36">
        <f>_xlfn.IFNA(INDEX('Inputs - Allowed'!$B$8:$AY$158,MATCH($A13,'Inputs - Allowed'!$A$8:$A$158,0),MATCH('TI - Outperformance'!F$6,'Inputs - Allowed'!$B$6:$AY$6,0)),0)</f>
        <v>0</v>
      </c>
      <c r="G13" s="36">
        <f>_xlfn.IFNA(INDEX('Inputs - Allowed'!$B$8:$AY$158,MATCH($A13,'Inputs - Allowed'!$A$8:$A$158,0),MATCH('TI - Outperformance'!G$6,'Inputs - Allowed'!$B$6:$AY$6,0)),0)</f>
        <v>0</v>
      </c>
      <c r="H13" s="36">
        <f>_xlfn.IFNA(INDEX('Inputs - Allowed'!$B$8:$AY$158,MATCH($A13,'Inputs - Allowed'!$A$8:$A$158,0),MATCH('TI - Outperformance'!H$6,'Inputs - Allowed'!$B$6:$AY$6,0)),0)</f>
        <v>0</v>
      </c>
      <c r="I13" s="36">
        <f>_xlfn.IFNA(INDEX('Inputs - Allowed'!$B$8:$AY$158,MATCH($A13,'Inputs - Allowed'!$A$8:$A$158,0),MATCH('TI - Outperformance'!I$6,'Inputs - Allowed'!$B$6:$AY$6,0)),0)</f>
        <v>0</v>
      </c>
      <c r="J13" s="36">
        <f>_xlfn.IFNA(INDEX('Inputs - Allowed'!$B$8:$AY$158,MATCH($A13,'Inputs - Allowed'!$A$8:$A$158,0),MATCH('TI - Outperformance'!J$6,'Inputs - Allowed'!$B$6:$AY$6,0)),0)</f>
        <v>0</v>
      </c>
      <c r="K13" s="36">
        <f>_xlfn.IFNA(INDEX('Inputs - Allowed'!$B$8:$AY$158,MATCH($A13,'Inputs - Allowed'!$A$8:$A$158,0),MATCH('TI - Outperformance'!K$6,'Inputs - Allowed'!$B$6:$AY$6,0)),0)</f>
        <v>0</v>
      </c>
      <c r="L13" s="76"/>
      <c r="M13" s="76"/>
      <c r="N13" s="36">
        <f>MAX(MIN(_xlfn.IFNA(INDEX('Inputs - Actual'!$B$8:$V$200,MATCH('TI - Outperformance'!$A13,'Inputs - Actual'!$A$8:$A$200,0),MATCH('TI - Outperformance'!N$6,'Inputs - Actual'!$B$6:$V$6,0)) - INDEX('Inputs - Allowed'!$B$8:$AY$158,MATCH('TI - Outperformance'!$A13,'Inputs - Allowed'!$A$8:$A$158,0),MATCH('TI - Outperformance'!N$6-1,'Inputs - Allowed'!$B$6:$AY$6,0)),0),_xlfn.IFNA(INDEX('Inputs - Allowed'!$B$8:$AY$158,MATCH('TI - Outperformance'!$A13,'Inputs - Allowed'!$A$8:$A$158,0),MATCH('TI - Outperformance'!N$6,'Inputs - Allowed'!$B$6:$AY$6,0)) - INDEX('Inputs - Allowed'!$B$8:$AY$158,MATCH('TI - Outperformance'!$A13,'Inputs - Allowed'!$A$8:$A$158,0),MATCH('TI - Outperformance'!N$6-1,'Inputs - Allowed'!$B$6:$AY$6,0)),0)),0)</f>
        <v>0</v>
      </c>
      <c r="O13" s="36">
        <f>MAX(MIN(_xlfn.IFNA(INDEX('Inputs - Actual'!$B$8:$V$200,MATCH('TI - Outperformance'!$A13,'Inputs - Actual'!$A$8:$A$200,0),MATCH('TI - Outperformance'!O$6,'Inputs - Actual'!$B$6:$V$6,0)) - INDEX('Inputs - Allowed'!$B$8:$AY$158,MATCH('TI - Outperformance'!$A13,'Inputs - Allowed'!$A$8:$A$158,0),MATCH('TI - Outperformance'!O$6-1,'Inputs - Allowed'!$B$6:$AY$6,0)),0),_xlfn.IFNA(INDEX('Inputs - Allowed'!$B$8:$AY$158,MATCH('TI - Outperformance'!$A13,'Inputs - Allowed'!$A$8:$A$158,0),MATCH('TI - Outperformance'!O$6,'Inputs - Allowed'!$B$6:$AY$6,0)) - INDEX('Inputs - Allowed'!$B$8:$AY$158,MATCH('TI - Outperformance'!$A13,'Inputs - Allowed'!$A$8:$A$158,0),MATCH('TI - Outperformance'!O$6-1,'Inputs - Allowed'!$B$6:$AY$6,0)),0)),0)</f>
        <v>0</v>
      </c>
      <c r="P13" s="36">
        <f>MAX(MIN(_xlfn.IFNA(INDEX('Inputs - Actual'!$B$8:$V$200,MATCH('TI - Outperformance'!$A13,'Inputs - Actual'!$A$8:$A$200,0),MATCH('TI - Outperformance'!P$6,'Inputs - Actual'!$B$6:$V$6,0)) - INDEX('Inputs - Allowed'!$B$8:$AY$158,MATCH('TI - Outperformance'!$A13,'Inputs - Allowed'!$A$8:$A$158,0),MATCH('TI - Outperformance'!P$6-1,'Inputs - Allowed'!$B$6:$AY$6,0)),0),_xlfn.IFNA(INDEX('Inputs - Allowed'!$B$8:$AY$158,MATCH('TI - Outperformance'!$A13,'Inputs - Allowed'!$A$8:$A$158,0),MATCH('TI - Outperformance'!P$6,'Inputs - Allowed'!$B$6:$AY$6,0)) - INDEX('Inputs - Allowed'!$B$8:$AY$158,MATCH('TI - Outperformance'!$A13,'Inputs - Allowed'!$A$8:$A$158,0),MATCH('TI - Outperformance'!P$6-1,'Inputs - Allowed'!$B$6:$AY$6,0)),0)),0)</f>
        <v>0</v>
      </c>
      <c r="Q13" s="36">
        <f>MAX(MIN(_xlfn.IFNA(INDEX('Inputs - Actual'!$B$8:$V$200,MATCH('TI - Outperformance'!$A13,'Inputs - Actual'!$A$8:$A$200,0),MATCH('TI - Outperformance'!Q$6,'Inputs - Actual'!$B$6:$V$6,0)) - INDEX('Inputs - Allowed'!$B$8:$AY$158,MATCH('TI - Outperformance'!$A13,'Inputs - Allowed'!$A$8:$A$158,0),MATCH('TI - Outperformance'!Q$6-1,'Inputs - Allowed'!$B$6:$AY$6,0)),0),_xlfn.IFNA(INDEX('Inputs - Allowed'!$B$8:$AY$158,MATCH('TI - Outperformance'!$A13,'Inputs - Allowed'!$A$8:$A$158,0),MATCH('TI - Outperformance'!Q$6,'Inputs - Allowed'!$B$6:$AY$6,0)) - INDEX('Inputs - Allowed'!$B$8:$AY$158,MATCH('TI - Outperformance'!$A13,'Inputs - Allowed'!$A$8:$A$158,0),MATCH('TI - Outperformance'!Q$6-1,'Inputs - Allowed'!$B$6:$AY$6,0)),0)),0)</f>
        <v>0</v>
      </c>
      <c r="R13" s="36">
        <f>MAX(MIN(_xlfn.IFNA(INDEX('Inputs - Actual'!$B$8:$V$200,MATCH('TI - Outperformance'!$A13,'Inputs - Actual'!$A$8:$A$200,0),MATCH('TI - Outperformance'!R$6,'Inputs - Actual'!$B$6:$V$6,0)) - INDEX('Inputs - Allowed'!$B$8:$AY$158,MATCH('TI - Outperformance'!$A13,'Inputs - Allowed'!$A$8:$A$158,0),MATCH('TI - Outperformance'!R$6-1,'Inputs - Allowed'!$B$6:$AY$6,0)),0),_xlfn.IFNA(INDEX('Inputs - Allowed'!$B$8:$AY$158,MATCH('TI - Outperformance'!$A13,'Inputs - Allowed'!$A$8:$A$158,0),MATCH('TI - Outperformance'!R$6,'Inputs - Allowed'!$B$6:$AY$6,0)) - INDEX('Inputs - Allowed'!$B$8:$AY$158,MATCH('TI - Outperformance'!$A13,'Inputs - Allowed'!$A$8:$A$158,0),MATCH('TI - Outperformance'!R$6-1,'Inputs - Allowed'!$B$6:$AY$6,0)),0)),0)</f>
        <v>0</v>
      </c>
      <c r="S13" s="36">
        <f>MAX(MIN(_xlfn.IFNA(INDEX('Inputs - Actual'!$B$8:$V$200,MATCH('TI - Outperformance'!$A13,'Inputs - Actual'!$A$8:$A$200,0),MATCH('TI - Outperformance'!S$6,'Inputs - Actual'!$B$6:$V$6,0)) - INDEX('Inputs - Allowed'!$B$8:$AY$158,MATCH('TI - Outperformance'!$A13,'Inputs - Allowed'!$A$8:$A$158,0),MATCH('TI - Outperformance'!S$6-1,'Inputs - Allowed'!$B$6:$AY$6,0)),0),_xlfn.IFNA(INDEX('Inputs - Allowed'!$B$8:$AY$158,MATCH('TI - Outperformance'!$A13,'Inputs - Allowed'!$A$8:$A$158,0),MATCH('TI - Outperformance'!S$6,'Inputs - Allowed'!$B$6:$AY$6,0)) - INDEX('Inputs - Allowed'!$B$8:$AY$158,MATCH('TI - Outperformance'!$A13,'Inputs - Allowed'!$A$8:$A$158,0),MATCH('TI - Outperformance'!S$6-1,'Inputs - Allowed'!$B$6:$AY$6,0)),0)),0)</f>
        <v>0</v>
      </c>
      <c r="T13" s="36">
        <f>MAX(MIN(_xlfn.IFNA(INDEX('Inputs - Actual'!$B$8:$V$200,MATCH('TI - Outperformance'!$A13,'Inputs - Actual'!$A$8:$A$200,0),MATCH('TI - Outperformance'!T$6,'Inputs - Actual'!$B$6:$V$6,0)) - INDEX('Inputs - Allowed'!$B$8:$AY$158,MATCH('TI - Outperformance'!$A13,'Inputs - Allowed'!$A$8:$A$158,0),MATCH('TI - Outperformance'!T$6-1,'Inputs - Allowed'!$B$6:$AY$6,0)),0),_xlfn.IFNA(INDEX('Inputs - Allowed'!$B$8:$AY$158,MATCH('TI - Outperformance'!$A13,'Inputs - Allowed'!$A$8:$A$158,0),MATCH('TI - Outperformance'!T$6,'Inputs - Allowed'!$B$6:$AY$6,0)) - INDEX('Inputs - Allowed'!$B$8:$AY$158,MATCH('TI - Outperformance'!$A13,'Inputs - Allowed'!$A$8:$A$158,0),MATCH('TI - Outperformance'!T$6-1,'Inputs - Allowed'!$B$6:$AY$6,0)),0)),0)</f>
        <v>0</v>
      </c>
      <c r="U13" s="36">
        <f>MAX(MIN(_xlfn.IFNA(INDEX('Inputs - Actual'!$B$8:$V$200,MATCH('TI - Outperformance'!$A13,'Inputs - Actual'!$A$8:$A$200,0),MATCH('TI - Outperformance'!U$6,'Inputs - Actual'!$B$6:$V$6,0)) - INDEX('Inputs - Allowed'!$B$8:$AY$158,MATCH('TI - Outperformance'!$A13,'Inputs - Allowed'!$A$8:$A$158,0),MATCH('TI - Outperformance'!U$6-1,'Inputs - Allowed'!$B$6:$AY$6,0)),0),_xlfn.IFNA(INDEX('Inputs - Allowed'!$B$8:$AY$158,MATCH('TI - Outperformance'!$A13,'Inputs - Allowed'!$A$8:$A$158,0),MATCH('TI - Outperformance'!U$6,'Inputs - Allowed'!$B$6:$AY$6,0)) - INDEX('Inputs - Allowed'!$B$8:$AY$158,MATCH('TI - Outperformance'!$A13,'Inputs - Allowed'!$A$8:$A$158,0),MATCH('TI - Outperformance'!U$6-1,'Inputs - Allowed'!$B$6:$AY$6,0)),0)),0)</f>
        <v>0</v>
      </c>
      <c r="V13" s="36">
        <f>MAX(MIN(_xlfn.IFNA(INDEX('Inputs - Actual'!$B$8:$V$200,MATCH('TI - Outperformance'!$A13,'Inputs - Actual'!$A$8:$A$200,0),MATCH('TI - Outperformance'!V$6,'Inputs - Actual'!$B$6:$V$6,0)) - INDEX('Inputs - Allowed'!$B$8:$AY$158,MATCH('TI - Outperformance'!$A13,'Inputs - Allowed'!$A$8:$A$158,0),MATCH('TI - Outperformance'!V$6-1,'Inputs - Allowed'!$B$6:$AY$6,0)),0),_xlfn.IFNA(INDEX('Inputs - Allowed'!$B$8:$AY$158,MATCH('TI - Outperformance'!$A13,'Inputs - Allowed'!$A$8:$A$158,0),MATCH('TI - Outperformance'!V$6,'Inputs - Allowed'!$B$6:$AY$6,0)) - INDEX('Inputs - Allowed'!$B$8:$AY$158,MATCH('TI - Outperformance'!$A13,'Inputs - Allowed'!$A$8:$A$158,0),MATCH('TI - Outperformance'!V$6-1,'Inputs - Allowed'!$B$6:$AY$6,0)),0)),0)</f>
        <v>0</v>
      </c>
      <c r="W13" s="36">
        <f>MAX(MIN(_xlfn.IFNA(INDEX('Inputs - Actual'!$B$8:$V$200,MATCH('TI - Outperformance'!$A13,'Inputs - Actual'!$A$8:$A$200,0),MATCH('TI - Outperformance'!W$6,'Inputs - Actual'!$B$6:$V$6,0)) - INDEX('Inputs - Allowed'!$B$8:$AY$158,MATCH('TI - Outperformance'!$A13,'Inputs - Allowed'!$A$8:$A$158,0),MATCH('TI - Outperformance'!W$6-1,'Inputs - Allowed'!$B$6:$AY$6,0)),0),_xlfn.IFNA(INDEX('Inputs - Allowed'!$B$8:$AY$158,MATCH('TI - Outperformance'!$A13,'Inputs - Allowed'!$A$8:$A$158,0),MATCH('TI - Outperformance'!W$6,'Inputs - Allowed'!$B$6:$AY$6,0)) - INDEX('Inputs - Allowed'!$B$8:$AY$158,MATCH('TI - Outperformance'!$A13,'Inputs - Allowed'!$A$8:$A$158,0),MATCH('TI - Outperformance'!W$6-1,'Inputs - Allowed'!$B$6:$AY$6,0)),0)),0)</f>
        <v>0</v>
      </c>
      <c r="X13" s="76"/>
      <c r="Y13" s="76"/>
      <c r="Z13" s="116">
        <f t="shared" si="0"/>
        <v>0</v>
      </c>
      <c r="AA13" s="116">
        <f t="shared" si="1"/>
        <v>0</v>
      </c>
      <c r="AB13" s="116">
        <f t="shared" si="10"/>
        <v>0</v>
      </c>
      <c r="AC13" s="116">
        <f t="shared" si="2"/>
        <v>0</v>
      </c>
      <c r="AD13" s="116">
        <f t="shared" si="3"/>
        <v>0</v>
      </c>
      <c r="AE13" s="116">
        <f t="shared" si="4"/>
        <v>0</v>
      </c>
      <c r="AF13" s="116">
        <f t="shared" si="5"/>
        <v>0</v>
      </c>
      <c r="AG13" s="116">
        <f t="shared" si="6"/>
        <v>0</v>
      </c>
      <c r="AH13" s="116">
        <f t="shared" si="7"/>
        <v>0</v>
      </c>
      <c r="AI13" s="116">
        <f t="shared" si="8"/>
        <v>0</v>
      </c>
      <c r="AJ13" s="116">
        <f t="shared" si="9"/>
        <v>0</v>
      </c>
    </row>
    <row r="14" spans="1:36">
      <c r="A14" s="42"/>
      <c r="B14" s="36"/>
      <c r="C14" s="36"/>
      <c r="D14" s="36"/>
      <c r="E14" s="36">
        <f>_xlfn.IFNA(INDEX('Inputs - Allowed'!$B$8:$AY$158,MATCH($A14,'Inputs - Allowed'!$A$8:$A$158,0),MATCH('TI - Outperformance'!E$6,'Inputs - Allowed'!$B$6:$AY$6,0)),0)</f>
        <v>0</v>
      </c>
      <c r="F14" s="36">
        <f>_xlfn.IFNA(INDEX('Inputs - Allowed'!$B$8:$AY$158,MATCH($A14,'Inputs - Allowed'!$A$8:$A$158,0),MATCH('TI - Outperformance'!F$6,'Inputs - Allowed'!$B$6:$AY$6,0)),0)</f>
        <v>0</v>
      </c>
      <c r="G14" s="36">
        <f>_xlfn.IFNA(INDEX('Inputs - Allowed'!$B$8:$AY$158,MATCH($A14,'Inputs - Allowed'!$A$8:$A$158,0),MATCH('TI - Outperformance'!G$6,'Inputs - Allowed'!$B$6:$AY$6,0)),0)</f>
        <v>0</v>
      </c>
      <c r="H14" s="36">
        <f>_xlfn.IFNA(INDEX('Inputs - Allowed'!$B$8:$AY$158,MATCH($A14,'Inputs - Allowed'!$A$8:$A$158,0),MATCH('TI - Outperformance'!H$6,'Inputs - Allowed'!$B$6:$AY$6,0)),0)</f>
        <v>0</v>
      </c>
      <c r="I14" s="36">
        <f>_xlfn.IFNA(INDEX('Inputs - Allowed'!$B$8:$AY$158,MATCH($A14,'Inputs - Allowed'!$A$8:$A$158,0),MATCH('TI - Outperformance'!I$6,'Inputs - Allowed'!$B$6:$AY$6,0)),0)</f>
        <v>0</v>
      </c>
      <c r="J14" s="36">
        <f>_xlfn.IFNA(INDEX('Inputs - Allowed'!$B$8:$AY$158,MATCH($A14,'Inputs - Allowed'!$A$8:$A$158,0),MATCH('TI - Outperformance'!J$6,'Inputs - Allowed'!$B$6:$AY$6,0)),0)</f>
        <v>0</v>
      </c>
      <c r="K14" s="36">
        <f>_xlfn.IFNA(INDEX('Inputs - Allowed'!$B$8:$AY$158,MATCH($A14,'Inputs - Allowed'!$A$8:$A$158,0),MATCH('TI - Outperformance'!K$6,'Inputs - Allowed'!$B$6:$AY$6,0)),0)</f>
        <v>0</v>
      </c>
      <c r="L14" s="76"/>
      <c r="M14" s="76"/>
      <c r="N14" s="36">
        <f>MAX(MIN(_xlfn.IFNA(INDEX('Inputs - Actual'!$B$8:$V$200,MATCH('TI - Outperformance'!$A14,'Inputs - Actual'!$A$8:$A$200,0),MATCH('TI - Outperformance'!N$6,'Inputs - Actual'!$B$6:$V$6,0)) - INDEX('Inputs - Allowed'!$B$8:$AY$158,MATCH('TI - Outperformance'!$A14,'Inputs - Allowed'!$A$8:$A$158,0),MATCH('TI - Outperformance'!N$6-1,'Inputs - Allowed'!$B$6:$AY$6,0)),0),_xlfn.IFNA(INDEX('Inputs - Allowed'!$B$8:$AY$158,MATCH('TI - Outperformance'!$A14,'Inputs - Allowed'!$A$8:$A$158,0),MATCH('TI - Outperformance'!N$6,'Inputs - Allowed'!$B$6:$AY$6,0)) - INDEX('Inputs - Allowed'!$B$8:$AY$158,MATCH('TI - Outperformance'!$A14,'Inputs - Allowed'!$A$8:$A$158,0),MATCH('TI - Outperformance'!N$6-1,'Inputs - Allowed'!$B$6:$AY$6,0)),0)),0)</f>
        <v>0</v>
      </c>
      <c r="O14" s="36">
        <f>MAX(MIN(_xlfn.IFNA(INDEX('Inputs - Actual'!$B$8:$V$200,MATCH('TI - Outperformance'!$A14,'Inputs - Actual'!$A$8:$A$200,0),MATCH('TI - Outperformance'!O$6,'Inputs - Actual'!$B$6:$V$6,0)) - INDEX('Inputs - Allowed'!$B$8:$AY$158,MATCH('TI - Outperformance'!$A14,'Inputs - Allowed'!$A$8:$A$158,0),MATCH('TI - Outperformance'!O$6-1,'Inputs - Allowed'!$B$6:$AY$6,0)),0),_xlfn.IFNA(INDEX('Inputs - Allowed'!$B$8:$AY$158,MATCH('TI - Outperformance'!$A14,'Inputs - Allowed'!$A$8:$A$158,0),MATCH('TI - Outperformance'!O$6,'Inputs - Allowed'!$B$6:$AY$6,0)) - INDEX('Inputs - Allowed'!$B$8:$AY$158,MATCH('TI - Outperformance'!$A14,'Inputs - Allowed'!$A$8:$A$158,0),MATCH('TI - Outperformance'!O$6-1,'Inputs - Allowed'!$B$6:$AY$6,0)),0)),0)</f>
        <v>0</v>
      </c>
      <c r="P14" s="36">
        <f>MAX(MIN(_xlfn.IFNA(INDEX('Inputs - Actual'!$B$8:$V$200,MATCH('TI - Outperformance'!$A14,'Inputs - Actual'!$A$8:$A$200,0),MATCH('TI - Outperformance'!P$6,'Inputs - Actual'!$B$6:$V$6,0)) - INDEX('Inputs - Allowed'!$B$8:$AY$158,MATCH('TI - Outperformance'!$A14,'Inputs - Allowed'!$A$8:$A$158,0),MATCH('TI - Outperformance'!P$6-1,'Inputs - Allowed'!$B$6:$AY$6,0)),0),_xlfn.IFNA(INDEX('Inputs - Allowed'!$B$8:$AY$158,MATCH('TI - Outperformance'!$A14,'Inputs - Allowed'!$A$8:$A$158,0),MATCH('TI - Outperformance'!P$6,'Inputs - Allowed'!$B$6:$AY$6,0)) - INDEX('Inputs - Allowed'!$B$8:$AY$158,MATCH('TI - Outperformance'!$A14,'Inputs - Allowed'!$A$8:$A$158,0),MATCH('TI - Outperformance'!P$6-1,'Inputs - Allowed'!$B$6:$AY$6,0)),0)),0)</f>
        <v>0</v>
      </c>
      <c r="Q14" s="36">
        <f>MAX(MIN(_xlfn.IFNA(INDEX('Inputs - Actual'!$B$8:$V$200,MATCH('TI - Outperformance'!$A14,'Inputs - Actual'!$A$8:$A$200,0),MATCH('TI - Outperformance'!Q$6,'Inputs - Actual'!$B$6:$V$6,0)) - INDEX('Inputs - Allowed'!$B$8:$AY$158,MATCH('TI - Outperformance'!$A14,'Inputs - Allowed'!$A$8:$A$158,0),MATCH('TI - Outperformance'!Q$6-1,'Inputs - Allowed'!$B$6:$AY$6,0)),0),_xlfn.IFNA(INDEX('Inputs - Allowed'!$B$8:$AY$158,MATCH('TI - Outperformance'!$A14,'Inputs - Allowed'!$A$8:$A$158,0),MATCH('TI - Outperformance'!Q$6,'Inputs - Allowed'!$B$6:$AY$6,0)) - INDEX('Inputs - Allowed'!$B$8:$AY$158,MATCH('TI - Outperformance'!$A14,'Inputs - Allowed'!$A$8:$A$158,0),MATCH('TI - Outperformance'!Q$6-1,'Inputs - Allowed'!$B$6:$AY$6,0)),0)),0)</f>
        <v>0</v>
      </c>
      <c r="R14" s="36">
        <f>MAX(MIN(_xlfn.IFNA(INDEX('Inputs - Actual'!$B$8:$V$200,MATCH('TI - Outperformance'!$A14,'Inputs - Actual'!$A$8:$A$200,0),MATCH('TI - Outperformance'!R$6,'Inputs - Actual'!$B$6:$V$6,0)) - INDEX('Inputs - Allowed'!$B$8:$AY$158,MATCH('TI - Outperformance'!$A14,'Inputs - Allowed'!$A$8:$A$158,0),MATCH('TI - Outperformance'!R$6-1,'Inputs - Allowed'!$B$6:$AY$6,0)),0),_xlfn.IFNA(INDEX('Inputs - Allowed'!$B$8:$AY$158,MATCH('TI - Outperformance'!$A14,'Inputs - Allowed'!$A$8:$A$158,0),MATCH('TI - Outperformance'!R$6,'Inputs - Allowed'!$B$6:$AY$6,0)) - INDEX('Inputs - Allowed'!$B$8:$AY$158,MATCH('TI - Outperformance'!$A14,'Inputs - Allowed'!$A$8:$A$158,0),MATCH('TI - Outperformance'!R$6-1,'Inputs - Allowed'!$B$6:$AY$6,0)),0)),0)</f>
        <v>0</v>
      </c>
      <c r="S14" s="36">
        <f>MAX(MIN(_xlfn.IFNA(INDEX('Inputs - Actual'!$B$8:$V$200,MATCH('TI - Outperformance'!$A14,'Inputs - Actual'!$A$8:$A$200,0),MATCH('TI - Outperformance'!S$6,'Inputs - Actual'!$B$6:$V$6,0)) - INDEX('Inputs - Allowed'!$B$8:$AY$158,MATCH('TI - Outperformance'!$A14,'Inputs - Allowed'!$A$8:$A$158,0),MATCH('TI - Outperformance'!S$6-1,'Inputs - Allowed'!$B$6:$AY$6,0)),0),_xlfn.IFNA(INDEX('Inputs - Allowed'!$B$8:$AY$158,MATCH('TI - Outperformance'!$A14,'Inputs - Allowed'!$A$8:$A$158,0),MATCH('TI - Outperformance'!S$6,'Inputs - Allowed'!$B$6:$AY$6,0)) - INDEX('Inputs - Allowed'!$B$8:$AY$158,MATCH('TI - Outperformance'!$A14,'Inputs - Allowed'!$A$8:$A$158,0),MATCH('TI - Outperformance'!S$6-1,'Inputs - Allowed'!$B$6:$AY$6,0)),0)),0)</f>
        <v>0</v>
      </c>
      <c r="T14" s="36">
        <f>MAX(MIN(_xlfn.IFNA(INDEX('Inputs - Actual'!$B$8:$V$200,MATCH('TI - Outperformance'!$A14,'Inputs - Actual'!$A$8:$A$200,0),MATCH('TI - Outperformance'!T$6,'Inputs - Actual'!$B$6:$V$6,0)) - INDEX('Inputs - Allowed'!$B$8:$AY$158,MATCH('TI - Outperformance'!$A14,'Inputs - Allowed'!$A$8:$A$158,0),MATCH('TI - Outperformance'!T$6-1,'Inputs - Allowed'!$B$6:$AY$6,0)),0),_xlfn.IFNA(INDEX('Inputs - Allowed'!$B$8:$AY$158,MATCH('TI - Outperformance'!$A14,'Inputs - Allowed'!$A$8:$A$158,0),MATCH('TI - Outperformance'!T$6,'Inputs - Allowed'!$B$6:$AY$6,0)) - INDEX('Inputs - Allowed'!$B$8:$AY$158,MATCH('TI - Outperformance'!$A14,'Inputs - Allowed'!$A$8:$A$158,0),MATCH('TI - Outperformance'!T$6-1,'Inputs - Allowed'!$B$6:$AY$6,0)),0)),0)</f>
        <v>0</v>
      </c>
      <c r="U14" s="36">
        <f>MAX(MIN(_xlfn.IFNA(INDEX('Inputs - Actual'!$B$8:$V$200,MATCH('TI - Outperformance'!$A14,'Inputs - Actual'!$A$8:$A$200,0),MATCH('TI - Outperformance'!U$6,'Inputs - Actual'!$B$6:$V$6,0)) - INDEX('Inputs - Allowed'!$B$8:$AY$158,MATCH('TI - Outperformance'!$A14,'Inputs - Allowed'!$A$8:$A$158,0),MATCH('TI - Outperformance'!U$6-1,'Inputs - Allowed'!$B$6:$AY$6,0)),0),_xlfn.IFNA(INDEX('Inputs - Allowed'!$B$8:$AY$158,MATCH('TI - Outperformance'!$A14,'Inputs - Allowed'!$A$8:$A$158,0),MATCH('TI - Outperformance'!U$6,'Inputs - Allowed'!$B$6:$AY$6,0)) - INDEX('Inputs - Allowed'!$B$8:$AY$158,MATCH('TI - Outperformance'!$A14,'Inputs - Allowed'!$A$8:$A$158,0),MATCH('TI - Outperformance'!U$6-1,'Inputs - Allowed'!$B$6:$AY$6,0)),0)),0)</f>
        <v>0</v>
      </c>
      <c r="V14" s="36">
        <f>MAX(MIN(_xlfn.IFNA(INDEX('Inputs - Actual'!$B$8:$V$200,MATCH('TI - Outperformance'!$A14,'Inputs - Actual'!$A$8:$A$200,0),MATCH('TI - Outperformance'!V$6,'Inputs - Actual'!$B$6:$V$6,0)) - INDEX('Inputs - Allowed'!$B$8:$AY$158,MATCH('TI - Outperformance'!$A14,'Inputs - Allowed'!$A$8:$A$158,0),MATCH('TI - Outperformance'!V$6-1,'Inputs - Allowed'!$B$6:$AY$6,0)),0),_xlfn.IFNA(INDEX('Inputs - Allowed'!$B$8:$AY$158,MATCH('TI - Outperformance'!$A14,'Inputs - Allowed'!$A$8:$A$158,0),MATCH('TI - Outperformance'!V$6,'Inputs - Allowed'!$B$6:$AY$6,0)) - INDEX('Inputs - Allowed'!$B$8:$AY$158,MATCH('TI - Outperformance'!$A14,'Inputs - Allowed'!$A$8:$A$158,0),MATCH('TI - Outperformance'!V$6-1,'Inputs - Allowed'!$B$6:$AY$6,0)),0)),0)</f>
        <v>0</v>
      </c>
      <c r="W14" s="36">
        <f>MAX(MIN(_xlfn.IFNA(INDEX('Inputs - Actual'!$B$8:$V$200,MATCH('TI - Outperformance'!$A14,'Inputs - Actual'!$A$8:$A$200,0),MATCH('TI - Outperformance'!W$6,'Inputs - Actual'!$B$6:$V$6,0)) - INDEX('Inputs - Allowed'!$B$8:$AY$158,MATCH('TI - Outperformance'!$A14,'Inputs - Allowed'!$A$8:$A$158,0),MATCH('TI - Outperformance'!W$6-1,'Inputs - Allowed'!$B$6:$AY$6,0)),0),_xlfn.IFNA(INDEX('Inputs - Allowed'!$B$8:$AY$158,MATCH('TI - Outperformance'!$A14,'Inputs - Allowed'!$A$8:$A$158,0),MATCH('TI - Outperformance'!W$6,'Inputs - Allowed'!$B$6:$AY$6,0)) - INDEX('Inputs - Allowed'!$B$8:$AY$158,MATCH('TI - Outperformance'!$A14,'Inputs - Allowed'!$A$8:$A$158,0),MATCH('TI - Outperformance'!W$6-1,'Inputs - Allowed'!$B$6:$AY$6,0)),0)),0)</f>
        <v>0</v>
      </c>
      <c r="X14" s="76"/>
      <c r="Y14" s="76"/>
      <c r="Z14" s="116">
        <f t="shared" si="0"/>
        <v>0</v>
      </c>
      <c r="AA14" s="116">
        <f t="shared" si="1"/>
        <v>0</v>
      </c>
      <c r="AB14" s="116">
        <f t="shared" si="10"/>
        <v>0</v>
      </c>
      <c r="AC14" s="116">
        <f t="shared" si="2"/>
        <v>0</v>
      </c>
      <c r="AD14" s="116">
        <f t="shared" si="3"/>
        <v>0</v>
      </c>
      <c r="AE14" s="116">
        <f t="shared" si="4"/>
        <v>0</v>
      </c>
      <c r="AF14" s="116">
        <f t="shared" si="5"/>
        <v>0</v>
      </c>
      <c r="AG14" s="116">
        <f t="shared" si="6"/>
        <v>0</v>
      </c>
      <c r="AH14" s="116">
        <f t="shared" si="7"/>
        <v>0</v>
      </c>
      <c r="AI14" s="116">
        <f t="shared" si="8"/>
        <v>0</v>
      </c>
      <c r="AJ14" s="116">
        <f t="shared" si="9"/>
        <v>0</v>
      </c>
    </row>
    <row r="15" spans="1:36">
      <c r="A15" s="42"/>
      <c r="B15" s="36"/>
      <c r="C15" s="36"/>
      <c r="D15" s="36"/>
      <c r="E15" s="36">
        <f>_xlfn.IFNA(INDEX('Inputs - Allowed'!$B$8:$AY$158,MATCH($A15,'Inputs - Allowed'!$A$8:$A$158,0),MATCH('TI - Outperformance'!E$6,'Inputs - Allowed'!$B$6:$AY$6,0)),0)</f>
        <v>0</v>
      </c>
      <c r="F15" s="36">
        <f>_xlfn.IFNA(INDEX('Inputs - Allowed'!$B$8:$AY$158,MATCH($A15,'Inputs - Allowed'!$A$8:$A$158,0),MATCH('TI - Outperformance'!F$6,'Inputs - Allowed'!$B$6:$AY$6,0)),0)</f>
        <v>0</v>
      </c>
      <c r="G15" s="36">
        <f>_xlfn.IFNA(INDEX('Inputs - Allowed'!$B$8:$AY$158,MATCH($A15,'Inputs - Allowed'!$A$8:$A$158,0),MATCH('TI - Outperformance'!G$6,'Inputs - Allowed'!$B$6:$AY$6,0)),0)</f>
        <v>0</v>
      </c>
      <c r="H15" s="36">
        <f>_xlfn.IFNA(INDEX('Inputs - Allowed'!$B$8:$AY$158,MATCH($A15,'Inputs - Allowed'!$A$8:$A$158,0),MATCH('TI - Outperformance'!H$6,'Inputs - Allowed'!$B$6:$AY$6,0)),0)</f>
        <v>0</v>
      </c>
      <c r="I15" s="36">
        <f>_xlfn.IFNA(INDEX('Inputs - Allowed'!$B$8:$AY$158,MATCH($A15,'Inputs - Allowed'!$A$8:$A$158,0),MATCH('TI - Outperformance'!I$6,'Inputs - Allowed'!$B$6:$AY$6,0)),0)</f>
        <v>0</v>
      </c>
      <c r="J15" s="36">
        <f>_xlfn.IFNA(INDEX('Inputs - Allowed'!$B$8:$AY$158,MATCH($A15,'Inputs - Allowed'!$A$8:$A$158,0),MATCH('TI - Outperformance'!J$6,'Inputs - Allowed'!$B$6:$AY$6,0)),0)</f>
        <v>0</v>
      </c>
      <c r="K15" s="36">
        <f>_xlfn.IFNA(INDEX('Inputs - Allowed'!$B$8:$AY$158,MATCH($A15,'Inputs - Allowed'!$A$8:$A$158,0),MATCH('TI - Outperformance'!K$6,'Inputs - Allowed'!$B$6:$AY$6,0)),0)</f>
        <v>0</v>
      </c>
      <c r="L15" s="76"/>
      <c r="M15" s="76"/>
      <c r="N15" s="36">
        <f>MAX(MIN(_xlfn.IFNA(INDEX('Inputs - Actual'!$B$8:$V$200,MATCH('TI - Outperformance'!$A15,'Inputs - Actual'!$A$8:$A$200,0),MATCH('TI - Outperformance'!N$6,'Inputs - Actual'!$B$6:$V$6,0)) - INDEX('Inputs - Allowed'!$B$8:$AY$158,MATCH('TI - Outperformance'!$A15,'Inputs - Allowed'!$A$8:$A$158,0),MATCH('TI - Outperformance'!N$6-1,'Inputs - Allowed'!$B$6:$AY$6,0)),0),_xlfn.IFNA(INDEX('Inputs - Allowed'!$B$8:$AY$158,MATCH('TI - Outperformance'!$A15,'Inputs - Allowed'!$A$8:$A$158,0),MATCH('TI - Outperformance'!N$6,'Inputs - Allowed'!$B$6:$AY$6,0)) - INDEX('Inputs - Allowed'!$B$8:$AY$158,MATCH('TI - Outperformance'!$A15,'Inputs - Allowed'!$A$8:$A$158,0),MATCH('TI - Outperformance'!N$6-1,'Inputs - Allowed'!$B$6:$AY$6,0)),0)),0)</f>
        <v>0</v>
      </c>
      <c r="O15" s="36">
        <f>MAX(MIN(_xlfn.IFNA(INDEX('Inputs - Actual'!$B$8:$V$200,MATCH('TI - Outperformance'!$A15,'Inputs - Actual'!$A$8:$A$200,0),MATCH('TI - Outperformance'!O$6,'Inputs - Actual'!$B$6:$V$6,0)) - INDEX('Inputs - Allowed'!$B$8:$AY$158,MATCH('TI - Outperformance'!$A15,'Inputs - Allowed'!$A$8:$A$158,0),MATCH('TI - Outperformance'!O$6-1,'Inputs - Allowed'!$B$6:$AY$6,0)),0),_xlfn.IFNA(INDEX('Inputs - Allowed'!$B$8:$AY$158,MATCH('TI - Outperformance'!$A15,'Inputs - Allowed'!$A$8:$A$158,0),MATCH('TI - Outperformance'!O$6,'Inputs - Allowed'!$B$6:$AY$6,0)) - INDEX('Inputs - Allowed'!$B$8:$AY$158,MATCH('TI - Outperformance'!$A15,'Inputs - Allowed'!$A$8:$A$158,0),MATCH('TI - Outperformance'!O$6-1,'Inputs - Allowed'!$B$6:$AY$6,0)),0)),0)</f>
        <v>0</v>
      </c>
      <c r="P15" s="36">
        <f>MAX(MIN(_xlfn.IFNA(INDEX('Inputs - Actual'!$B$8:$V$200,MATCH('TI - Outperformance'!$A15,'Inputs - Actual'!$A$8:$A$200,0),MATCH('TI - Outperformance'!P$6,'Inputs - Actual'!$B$6:$V$6,0)) - INDEX('Inputs - Allowed'!$B$8:$AY$158,MATCH('TI - Outperformance'!$A15,'Inputs - Allowed'!$A$8:$A$158,0),MATCH('TI - Outperformance'!P$6-1,'Inputs - Allowed'!$B$6:$AY$6,0)),0),_xlfn.IFNA(INDEX('Inputs - Allowed'!$B$8:$AY$158,MATCH('TI - Outperformance'!$A15,'Inputs - Allowed'!$A$8:$A$158,0),MATCH('TI - Outperformance'!P$6,'Inputs - Allowed'!$B$6:$AY$6,0)) - INDEX('Inputs - Allowed'!$B$8:$AY$158,MATCH('TI - Outperformance'!$A15,'Inputs - Allowed'!$A$8:$A$158,0),MATCH('TI - Outperformance'!P$6-1,'Inputs - Allowed'!$B$6:$AY$6,0)),0)),0)</f>
        <v>0</v>
      </c>
      <c r="Q15" s="36">
        <f>MAX(MIN(_xlfn.IFNA(INDEX('Inputs - Actual'!$B$8:$V$200,MATCH('TI - Outperformance'!$A15,'Inputs - Actual'!$A$8:$A$200,0),MATCH('TI - Outperformance'!Q$6,'Inputs - Actual'!$B$6:$V$6,0)) - INDEX('Inputs - Allowed'!$B$8:$AY$158,MATCH('TI - Outperformance'!$A15,'Inputs - Allowed'!$A$8:$A$158,0),MATCH('TI - Outperformance'!Q$6-1,'Inputs - Allowed'!$B$6:$AY$6,0)),0),_xlfn.IFNA(INDEX('Inputs - Allowed'!$B$8:$AY$158,MATCH('TI - Outperformance'!$A15,'Inputs - Allowed'!$A$8:$A$158,0),MATCH('TI - Outperformance'!Q$6,'Inputs - Allowed'!$B$6:$AY$6,0)) - INDEX('Inputs - Allowed'!$B$8:$AY$158,MATCH('TI - Outperformance'!$A15,'Inputs - Allowed'!$A$8:$A$158,0),MATCH('TI - Outperformance'!Q$6-1,'Inputs - Allowed'!$B$6:$AY$6,0)),0)),0)</f>
        <v>0</v>
      </c>
      <c r="R15" s="36">
        <f>MAX(MIN(_xlfn.IFNA(INDEX('Inputs - Actual'!$B$8:$V$200,MATCH('TI - Outperformance'!$A15,'Inputs - Actual'!$A$8:$A$200,0),MATCH('TI - Outperformance'!R$6,'Inputs - Actual'!$B$6:$V$6,0)) - INDEX('Inputs - Allowed'!$B$8:$AY$158,MATCH('TI - Outperformance'!$A15,'Inputs - Allowed'!$A$8:$A$158,0),MATCH('TI - Outperformance'!R$6-1,'Inputs - Allowed'!$B$6:$AY$6,0)),0),_xlfn.IFNA(INDEX('Inputs - Allowed'!$B$8:$AY$158,MATCH('TI - Outperformance'!$A15,'Inputs - Allowed'!$A$8:$A$158,0),MATCH('TI - Outperformance'!R$6,'Inputs - Allowed'!$B$6:$AY$6,0)) - INDEX('Inputs - Allowed'!$B$8:$AY$158,MATCH('TI - Outperformance'!$A15,'Inputs - Allowed'!$A$8:$A$158,0),MATCH('TI - Outperformance'!R$6-1,'Inputs - Allowed'!$B$6:$AY$6,0)),0)),0)</f>
        <v>0</v>
      </c>
      <c r="S15" s="36">
        <f>MAX(MIN(_xlfn.IFNA(INDEX('Inputs - Actual'!$B$8:$V$200,MATCH('TI - Outperformance'!$A15,'Inputs - Actual'!$A$8:$A$200,0),MATCH('TI - Outperformance'!S$6,'Inputs - Actual'!$B$6:$V$6,0)) - INDEX('Inputs - Allowed'!$B$8:$AY$158,MATCH('TI - Outperformance'!$A15,'Inputs - Allowed'!$A$8:$A$158,0),MATCH('TI - Outperformance'!S$6-1,'Inputs - Allowed'!$B$6:$AY$6,0)),0),_xlfn.IFNA(INDEX('Inputs - Allowed'!$B$8:$AY$158,MATCH('TI - Outperformance'!$A15,'Inputs - Allowed'!$A$8:$A$158,0),MATCH('TI - Outperformance'!S$6,'Inputs - Allowed'!$B$6:$AY$6,0)) - INDEX('Inputs - Allowed'!$B$8:$AY$158,MATCH('TI - Outperformance'!$A15,'Inputs - Allowed'!$A$8:$A$158,0),MATCH('TI - Outperformance'!S$6-1,'Inputs - Allowed'!$B$6:$AY$6,0)),0)),0)</f>
        <v>0</v>
      </c>
      <c r="T15" s="36">
        <f>MAX(MIN(_xlfn.IFNA(INDEX('Inputs - Actual'!$B$8:$V$200,MATCH('TI - Outperformance'!$A15,'Inputs - Actual'!$A$8:$A$200,0),MATCH('TI - Outperformance'!T$6,'Inputs - Actual'!$B$6:$V$6,0)) - INDEX('Inputs - Allowed'!$B$8:$AY$158,MATCH('TI - Outperformance'!$A15,'Inputs - Allowed'!$A$8:$A$158,0),MATCH('TI - Outperformance'!T$6-1,'Inputs - Allowed'!$B$6:$AY$6,0)),0),_xlfn.IFNA(INDEX('Inputs - Allowed'!$B$8:$AY$158,MATCH('TI - Outperformance'!$A15,'Inputs - Allowed'!$A$8:$A$158,0),MATCH('TI - Outperformance'!T$6,'Inputs - Allowed'!$B$6:$AY$6,0)) - INDEX('Inputs - Allowed'!$B$8:$AY$158,MATCH('TI - Outperformance'!$A15,'Inputs - Allowed'!$A$8:$A$158,0),MATCH('TI - Outperformance'!T$6-1,'Inputs - Allowed'!$B$6:$AY$6,0)),0)),0)</f>
        <v>0</v>
      </c>
      <c r="U15" s="36">
        <f>MAX(MIN(_xlfn.IFNA(INDEX('Inputs - Actual'!$B$8:$V$200,MATCH('TI - Outperformance'!$A15,'Inputs - Actual'!$A$8:$A$200,0),MATCH('TI - Outperformance'!U$6,'Inputs - Actual'!$B$6:$V$6,0)) - INDEX('Inputs - Allowed'!$B$8:$AY$158,MATCH('TI - Outperformance'!$A15,'Inputs - Allowed'!$A$8:$A$158,0),MATCH('TI - Outperformance'!U$6-1,'Inputs - Allowed'!$B$6:$AY$6,0)),0),_xlfn.IFNA(INDEX('Inputs - Allowed'!$B$8:$AY$158,MATCH('TI - Outperformance'!$A15,'Inputs - Allowed'!$A$8:$A$158,0),MATCH('TI - Outperformance'!U$6,'Inputs - Allowed'!$B$6:$AY$6,0)) - INDEX('Inputs - Allowed'!$B$8:$AY$158,MATCH('TI - Outperformance'!$A15,'Inputs - Allowed'!$A$8:$A$158,0),MATCH('TI - Outperformance'!U$6-1,'Inputs - Allowed'!$B$6:$AY$6,0)),0)),0)</f>
        <v>0</v>
      </c>
      <c r="V15" s="36">
        <f>MAX(MIN(_xlfn.IFNA(INDEX('Inputs - Actual'!$B$8:$V$200,MATCH('TI - Outperformance'!$A15,'Inputs - Actual'!$A$8:$A$200,0),MATCH('TI - Outperformance'!V$6,'Inputs - Actual'!$B$6:$V$6,0)) - INDEX('Inputs - Allowed'!$B$8:$AY$158,MATCH('TI - Outperformance'!$A15,'Inputs - Allowed'!$A$8:$A$158,0),MATCH('TI - Outperformance'!V$6-1,'Inputs - Allowed'!$B$6:$AY$6,0)),0),_xlfn.IFNA(INDEX('Inputs - Allowed'!$B$8:$AY$158,MATCH('TI - Outperformance'!$A15,'Inputs - Allowed'!$A$8:$A$158,0),MATCH('TI - Outperformance'!V$6,'Inputs - Allowed'!$B$6:$AY$6,0)) - INDEX('Inputs - Allowed'!$B$8:$AY$158,MATCH('TI - Outperformance'!$A15,'Inputs - Allowed'!$A$8:$A$158,0),MATCH('TI - Outperformance'!V$6-1,'Inputs - Allowed'!$B$6:$AY$6,0)),0)),0)</f>
        <v>0</v>
      </c>
      <c r="W15" s="36">
        <f>MAX(MIN(_xlfn.IFNA(INDEX('Inputs - Actual'!$B$8:$V$200,MATCH('TI - Outperformance'!$A15,'Inputs - Actual'!$A$8:$A$200,0),MATCH('TI - Outperformance'!W$6,'Inputs - Actual'!$B$6:$V$6,0)) - INDEX('Inputs - Allowed'!$B$8:$AY$158,MATCH('TI - Outperformance'!$A15,'Inputs - Allowed'!$A$8:$A$158,0),MATCH('TI - Outperformance'!W$6-1,'Inputs - Allowed'!$B$6:$AY$6,0)),0),_xlfn.IFNA(INDEX('Inputs - Allowed'!$B$8:$AY$158,MATCH('TI - Outperformance'!$A15,'Inputs - Allowed'!$A$8:$A$158,0),MATCH('TI - Outperformance'!W$6,'Inputs - Allowed'!$B$6:$AY$6,0)) - INDEX('Inputs - Allowed'!$B$8:$AY$158,MATCH('TI - Outperformance'!$A15,'Inputs - Allowed'!$A$8:$A$158,0),MATCH('TI - Outperformance'!W$6-1,'Inputs - Allowed'!$B$6:$AY$6,0)),0)),0)</f>
        <v>0</v>
      </c>
      <c r="X15" s="76"/>
      <c r="Y15" s="76"/>
      <c r="Z15" s="116">
        <f t="shared" si="0"/>
        <v>0</v>
      </c>
      <c r="AA15" s="116">
        <f t="shared" si="1"/>
        <v>0</v>
      </c>
      <c r="AB15" s="116">
        <f t="shared" si="10"/>
        <v>0</v>
      </c>
      <c r="AC15" s="116">
        <f t="shared" si="2"/>
        <v>0</v>
      </c>
      <c r="AD15" s="116">
        <f t="shared" si="3"/>
        <v>0</v>
      </c>
      <c r="AE15" s="116">
        <f t="shared" si="4"/>
        <v>0</v>
      </c>
      <c r="AF15" s="116">
        <f t="shared" si="5"/>
        <v>0</v>
      </c>
      <c r="AG15" s="116">
        <f t="shared" si="6"/>
        <v>0</v>
      </c>
      <c r="AH15" s="116">
        <f t="shared" si="7"/>
        <v>0</v>
      </c>
      <c r="AI15" s="116">
        <f t="shared" si="8"/>
        <v>0</v>
      </c>
      <c r="AJ15" s="116">
        <f t="shared" si="9"/>
        <v>0</v>
      </c>
    </row>
    <row r="16" spans="1:36">
      <c r="A16" s="42"/>
      <c r="B16" s="36"/>
      <c r="C16" s="36"/>
      <c r="D16" s="36"/>
      <c r="E16" s="36">
        <f>_xlfn.IFNA(INDEX('Inputs - Allowed'!$B$8:$AY$158,MATCH($A16,'Inputs - Allowed'!$A$8:$A$158,0),MATCH('TI - Outperformance'!E$6,'Inputs - Allowed'!$B$6:$AY$6,0)),0)</f>
        <v>0</v>
      </c>
      <c r="F16" s="36">
        <f>_xlfn.IFNA(INDEX('Inputs - Allowed'!$B$8:$AY$158,MATCH($A16,'Inputs - Allowed'!$A$8:$A$158,0),MATCH('TI - Outperformance'!F$6,'Inputs - Allowed'!$B$6:$AY$6,0)),0)</f>
        <v>0</v>
      </c>
      <c r="G16" s="36">
        <f>_xlfn.IFNA(INDEX('Inputs - Allowed'!$B$8:$AY$158,MATCH($A16,'Inputs - Allowed'!$A$8:$A$158,0),MATCH('TI - Outperformance'!G$6,'Inputs - Allowed'!$B$6:$AY$6,0)),0)</f>
        <v>0</v>
      </c>
      <c r="H16" s="36">
        <f>_xlfn.IFNA(INDEX('Inputs - Allowed'!$B$8:$AY$158,MATCH($A16,'Inputs - Allowed'!$A$8:$A$158,0),MATCH('TI - Outperformance'!H$6,'Inputs - Allowed'!$B$6:$AY$6,0)),0)</f>
        <v>0</v>
      </c>
      <c r="I16" s="36">
        <f>_xlfn.IFNA(INDEX('Inputs - Allowed'!$B$8:$AY$158,MATCH($A16,'Inputs - Allowed'!$A$8:$A$158,0),MATCH('TI - Outperformance'!I$6,'Inputs - Allowed'!$B$6:$AY$6,0)),0)</f>
        <v>0</v>
      </c>
      <c r="J16" s="36">
        <f>_xlfn.IFNA(INDEX('Inputs - Allowed'!$B$8:$AY$158,MATCH($A16,'Inputs - Allowed'!$A$8:$A$158,0),MATCH('TI - Outperformance'!J$6,'Inputs - Allowed'!$B$6:$AY$6,0)),0)</f>
        <v>0</v>
      </c>
      <c r="K16" s="36">
        <f>_xlfn.IFNA(INDEX('Inputs - Allowed'!$B$8:$AY$158,MATCH($A16,'Inputs - Allowed'!$A$8:$A$158,0),MATCH('TI - Outperformance'!K$6,'Inputs - Allowed'!$B$6:$AY$6,0)),0)</f>
        <v>0</v>
      </c>
      <c r="L16" s="76"/>
      <c r="M16" s="76"/>
      <c r="N16" s="36">
        <f>MAX(MIN(_xlfn.IFNA(INDEX('Inputs - Actual'!$B$8:$V$200,MATCH('TI - Outperformance'!$A16,'Inputs - Actual'!$A$8:$A$200,0),MATCH('TI - Outperformance'!N$6,'Inputs - Actual'!$B$6:$V$6,0)) - INDEX('Inputs - Allowed'!$B$8:$AY$158,MATCH('TI - Outperformance'!$A16,'Inputs - Allowed'!$A$8:$A$158,0),MATCH('TI - Outperformance'!N$6-1,'Inputs - Allowed'!$B$6:$AY$6,0)),0),_xlfn.IFNA(INDEX('Inputs - Allowed'!$B$8:$AY$158,MATCH('TI - Outperformance'!$A16,'Inputs - Allowed'!$A$8:$A$158,0),MATCH('TI - Outperformance'!N$6,'Inputs - Allowed'!$B$6:$AY$6,0)) - INDEX('Inputs - Allowed'!$B$8:$AY$158,MATCH('TI - Outperformance'!$A16,'Inputs - Allowed'!$A$8:$A$158,0),MATCH('TI - Outperformance'!N$6-1,'Inputs - Allowed'!$B$6:$AY$6,0)),0)),0)</f>
        <v>0</v>
      </c>
      <c r="O16" s="36">
        <f>MAX(MIN(_xlfn.IFNA(INDEX('Inputs - Actual'!$B$8:$V$200,MATCH('TI - Outperformance'!$A16,'Inputs - Actual'!$A$8:$A$200,0),MATCH('TI - Outperformance'!O$6,'Inputs - Actual'!$B$6:$V$6,0)) - INDEX('Inputs - Allowed'!$B$8:$AY$158,MATCH('TI - Outperformance'!$A16,'Inputs - Allowed'!$A$8:$A$158,0),MATCH('TI - Outperformance'!O$6-1,'Inputs - Allowed'!$B$6:$AY$6,0)),0),_xlfn.IFNA(INDEX('Inputs - Allowed'!$B$8:$AY$158,MATCH('TI - Outperformance'!$A16,'Inputs - Allowed'!$A$8:$A$158,0),MATCH('TI - Outperformance'!O$6,'Inputs - Allowed'!$B$6:$AY$6,0)) - INDEX('Inputs - Allowed'!$B$8:$AY$158,MATCH('TI - Outperformance'!$A16,'Inputs - Allowed'!$A$8:$A$158,0),MATCH('TI - Outperformance'!O$6-1,'Inputs - Allowed'!$B$6:$AY$6,0)),0)),0)</f>
        <v>0</v>
      </c>
      <c r="P16" s="36">
        <f>MAX(MIN(_xlfn.IFNA(INDEX('Inputs - Actual'!$B$8:$V$200,MATCH('TI - Outperformance'!$A16,'Inputs - Actual'!$A$8:$A$200,0),MATCH('TI - Outperformance'!P$6,'Inputs - Actual'!$B$6:$V$6,0)) - INDEX('Inputs - Allowed'!$B$8:$AY$158,MATCH('TI - Outperformance'!$A16,'Inputs - Allowed'!$A$8:$A$158,0),MATCH('TI - Outperformance'!P$6-1,'Inputs - Allowed'!$B$6:$AY$6,0)),0),_xlfn.IFNA(INDEX('Inputs - Allowed'!$B$8:$AY$158,MATCH('TI - Outperformance'!$A16,'Inputs - Allowed'!$A$8:$A$158,0),MATCH('TI - Outperformance'!P$6,'Inputs - Allowed'!$B$6:$AY$6,0)) - INDEX('Inputs - Allowed'!$B$8:$AY$158,MATCH('TI - Outperformance'!$A16,'Inputs - Allowed'!$A$8:$A$158,0),MATCH('TI - Outperformance'!P$6-1,'Inputs - Allowed'!$B$6:$AY$6,0)),0)),0)</f>
        <v>0</v>
      </c>
      <c r="Q16" s="36">
        <f>MAX(MIN(_xlfn.IFNA(INDEX('Inputs - Actual'!$B$8:$V$200,MATCH('TI - Outperformance'!$A16,'Inputs - Actual'!$A$8:$A$200,0),MATCH('TI - Outperformance'!Q$6,'Inputs - Actual'!$B$6:$V$6,0)) - INDEX('Inputs - Allowed'!$B$8:$AY$158,MATCH('TI - Outperformance'!$A16,'Inputs - Allowed'!$A$8:$A$158,0),MATCH('TI - Outperformance'!Q$6-1,'Inputs - Allowed'!$B$6:$AY$6,0)),0),_xlfn.IFNA(INDEX('Inputs - Allowed'!$B$8:$AY$158,MATCH('TI - Outperformance'!$A16,'Inputs - Allowed'!$A$8:$A$158,0),MATCH('TI - Outperformance'!Q$6,'Inputs - Allowed'!$B$6:$AY$6,0)) - INDEX('Inputs - Allowed'!$B$8:$AY$158,MATCH('TI - Outperformance'!$A16,'Inputs - Allowed'!$A$8:$A$158,0),MATCH('TI - Outperformance'!Q$6-1,'Inputs - Allowed'!$B$6:$AY$6,0)),0)),0)</f>
        <v>0</v>
      </c>
      <c r="R16" s="36">
        <f>MAX(MIN(_xlfn.IFNA(INDEX('Inputs - Actual'!$B$8:$V$200,MATCH('TI - Outperformance'!$A16,'Inputs - Actual'!$A$8:$A$200,0),MATCH('TI - Outperformance'!R$6,'Inputs - Actual'!$B$6:$V$6,0)) - INDEX('Inputs - Allowed'!$B$8:$AY$158,MATCH('TI - Outperformance'!$A16,'Inputs - Allowed'!$A$8:$A$158,0),MATCH('TI - Outperformance'!R$6-1,'Inputs - Allowed'!$B$6:$AY$6,0)),0),_xlfn.IFNA(INDEX('Inputs - Allowed'!$B$8:$AY$158,MATCH('TI - Outperformance'!$A16,'Inputs - Allowed'!$A$8:$A$158,0),MATCH('TI - Outperformance'!R$6,'Inputs - Allowed'!$B$6:$AY$6,0)) - INDEX('Inputs - Allowed'!$B$8:$AY$158,MATCH('TI - Outperformance'!$A16,'Inputs - Allowed'!$A$8:$A$158,0),MATCH('TI - Outperformance'!R$6-1,'Inputs - Allowed'!$B$6:$AY$6,0)),0)),0)</f>
        <v>0</v>
      </c>
      <c r="S16" s="36">
        <f>MAX(MIN(_xlfn.IFNA(INDEX('Inputs - Actual'!$B$8:$V$200,MATCH('TI - Outperformance'!$A16,'Inputs - Actual'!$A$8:$A$200,0),MATCH('TI - Outperformance'!S$6,'Inputs - Actual'!$B$6:$V$6,0)) - INDEX('Inputs - Allowed'!$B$8:$AY$158,MATCH('TI - Outperformance'!$A16,'Inputs - Allowed'!$A$8:$A$158,0),MATCH('TI - Outperformance'!S$6-1,'Inputs - Allowed'!$B$6:$AY$6,0)),0),_xlfn.IFNA(INDEX('Inputs - Allowed'!$B$8:$AY$158,MATCH('TI - Outperformance'!$A16,'Inputs - Allowed'!$A$8:$A$158,0),MATCH('TI - Outperformance'!S$6,'Inputs - Allowed'!$B$6:$AY$6,0)) - INDEX('Inputs - Allowed'!$B$8:$AY$158,MATCH('TI - Outperformance'!$A16,'Inputs - Allowed'!$A$8:$A$158,0),MATCH('TI - Outperformance'!S$6-1,'Inputs - Allowed'!$B$6:$AY$6,0)),0)),0)</f>
        <v>0</v>
      </c>
      <c r="T16" s="36">
        <f>MAX(MIN(_xlfn.IFNA(INDEX('Inputs - Actual'!$B$8:$V$200,MATCH('TI - Outperformance'!$A16,'Inputs - Actual'!$A$8:$A$200,0),MATCH('TI - Outperformance'!T$6,'Inputs - Actual'!$B$6:$V$6,0)) - INDEX('Inputs - Allowed'!$B$8:$AY$158,MATCH('TI - Outperformance'!$A16,'Inputs - Allowed'!$A$8:$A$158,0),MATCH('TI - Outperformance'!T$6-1,'Inputs - Allowed'!$B$6:$AY$6,0)),0),_xlfn.IFNA(INDEX('Inputs - Allowed'!$B$8:$AY$158,MATCH('TI - Outperformance'!$A16,'Inputs - Allowed'!$A$8:$A$158,0),MATCH('TI - Outperformance'!T$6,'Inputs - Allowed'!$B$6:$AY$6,0)) - INDEX('Inputs - Allowed'!$B$8:$AY$158,MATCH('TI - Outperformance'!$A16,'Inputs - Allowed'!$A$8:$A$158,0),MATCH('TI - Outperformance'!T$6-1,'Inputs - Allowed'!$B$6:$AY$6,0)),0)),0)</f>
        <v>0</v>
      </c>
      <c r="U16" s="36">
        <f>MAX(MIN(_xlfn.IFNA(INDEX('Inputs - Actual'!$B$8:$V$200,MATCH('TI - Outperformance'!$A16,'Inputs - Actual'!$A$8:$A$200,0),MATCH('TI - Outperformance'!U$6,'Inputs - Actual'!$B$6:$V$6,0)) - INDEX('Inputs - Allowed'!$B$8:$AY$158,MATCH('TI - Outperformance'!$A16,'Inputs - Allowed'!$A$8:$A$158,0),MATCH('TI - Outperformance'!U$6-1,'Inputs - Allowed'!$B$6:$AY$6,0)),0),_xlfn.IFNA(INDEX('Inputs - Allowed'!$B$8:$AY$158,MATCH('TI - Outperformance'!$A16,'Inputs - Allowed'!$A$8:$A$158,0),MATCH('TI - Outperformance'!U$6,'Inputs - Allowed'!$B$6:$AY$6,0)) - INDEX('Inputs - Allowed'!$B$8:$AY$158,MATCH('TI - Outperformance'!$A16,'Inputs - Allowed'!$A$8:$A$158,0),MATCH('TI - Outperformance'!U$6-1,'Inputs - Allowed'!$B$6:$AY$6,0)),0)),0)</f>
        <v>0</v>
      </c>
      <c r="V16" s="36">
        <f>MAX(MIN(_xlfn.IFNA(INDEX('Inputs - Actual'!$B$8:$V$200,MATCH('TI - Outperformance'!$A16,'Inputs - Actual'!$A$8:$A$200,0),MATCH('TI - Outperformance'!V$6,'Inputs - Actual'!$B$6:$V$6,0)) - INDEX('Inputs - Allowed'!$B$8:$AY$158,MATCH('TI - Outperformance'!$A16,'Inputs - Allowed'!$A$8:$A$158,0),MATCH('TI - Outperformance'!V$6-1,'Inputs - Allowed'!$B$6:$AY$6,0)),0),_xlfn.IFNA(INDEX('Inputs - Allowed'!$B$8:$AY$158,MATCH('TI - Outperformance'!$A16,'Inputs - Allowed'!$A$8:$A$158,0),MATCH('TI - Outperformance'!V$6,'Inputs - Allowed'!$B$6:$AY$6,0)) - INDEX('Inputs - Allowed'!$B$8:$AY$158,MATCH('TI - Outperformance'!$A16,'Inputs - Allowed'!$A$8:$A$158,0),MATCH('TI - Outperformance'!V$6-1,'Inputs - Allowed'!$B$6:$AY$6,0)),0)),0)</f>
        <v>0</v>
      </c>
      <c r="W16" s="36">
        <f>MAX(MIN(_xlfn.IFNA(INDEX('Inputs - Actual'!$B$8:$V$200,MATCH('TI - Outperformance'!$A16,'Inputs - Actual'!$A$8:$A$200,0),MATCH('TI - Outperformance'!W$6,'Inputs - Actual'!$B$6:$V$6,0)) - INDEX('Inputs - Allowed'!$B$8:$AY$158,MATCH('TI - Outperformance'!$A16,'Inputs - Allowed'!$A$8:$A$158,0),MATCH('TI - Outperformance'!W$6-1,'Inputs - Allowed'!$B$6:$AY$6,0)),0),_xlfn.IFNA(INDEX('Inputs - Allowed'!$B$8:$AY$158,MATCH('TI - Outperformance'!$A16,'Inputs - Allowed'!$A$8:$A$158,0),MATCH('TI - Outperformance'!W$6,'Inputs - Allowed'!$B$6:$AY$6,0)) - INDEX('Inputs - Allowed'!$B$8:$AY$158,MATCH('TI - Outperformance'!$A16,'Inputs - Allowed'!$A$8:$A$158,0),MATCH('TI - Outperformance'!W$6-1,'Inputs - Allowed'!$B$6:$AY$6,0)),0)),0)</f>
        <v>0</v>
      </c>
      <c r="X16" s="76"/>
      <c r="Y16" s="76"/>
      <c r="Z16" s="116">
        <f t="shared" si="0"/>
        <v>0</v>
      </c>
      <c r="AA16" s="116">
        <f t="shared" si="1"/>
        <v>0</v>
      </c>
      <c r="AB16" s="116">
        <f t="shared" si="10"/>
        <v>0</v>
      </c>
      <c r="AC16" s="116">
        <f t="shared" si="2"/>
        <v>0</v>
      </c>
      <c r="AD16" s="116">
        <f t="shared" si="3"/>
        <v>0</v>
      </c>
      <c r="AE16" s="116">
        <f t="shared" si="4"/>
        <v>0</v>
      </c>
      <c r="AF16" s="116">
        <f t="shared" si="5"/>
        <v>0</v>
      </c>
      <c r="AG16" s="116">
        <f t="shared" si="6"/>
        <v>0</v>
      </c>
      <c r="AH16" s="116">
        <f t="shared" si="7"/>
        <v>0</v>
      </c>
      <c r="AI16" s="116">
        <f t="shared" si="8"/>
        <v>0</v>
      </c>
      <c r="AJ16" s="116">
        <f t="shared" si="9"/>
        <v>0</v>
      </c>
    </row>
    <row r="17" spans="1:36">
      <c r="A17" s="42"/>
      <c r="B17" s="36"/>
      <c r="C17" s="36"/>
      <c r="D17" s="36"/>
      <c r="E17" s="36">
        <f>_xlfn.IFNA(INDEX('Inputs - Allowed'!$B$8:$AY$158,MATCH($A17,'Inputs - Allowed'!$A$8:$A$158,0),MATCH('TI - Outperformance'!E$6,'Inputs - Allowed'!$B$6:$AY$6,0)),0)</f>
        <v>0</v>
      </c>
      <c r="F17" s="36">
        <f>_xlfn.IFNA(INDEX('Inputs - Allowed'!$B$8:$AY$158,MATCH($A17,'Inputs - Allowed'!$A$8:$A$158,0),MATCH('TI - Outperformance'!F$6,'Inputs - Allowed'!$B$6:$AY$6,0)),0)</f>
        <v>0</v>
      </c>
      <c r="G17" s="36">
        <f>_xlfn.IFNA(INDEX('Inputs - Allowed'!$B$8:$AY$158,MATCH($A17,'Inputs - Allowed'!$A$8:$A$158,0),MATCH('TI - Outperformance'!G$6,'Inputs - Allowed'!$B$6:$AY$6,0)),0)</f>
        <v>0</v>
      </c>
      <c r="H17" s="36">
        <f>_xlfn.IFNA(INDEX('Inputs - Allowed'!$B$8:$AY$158,MATCH($A17,'Inputs - Allowed'!$A$8:$A$158,0),MATCH('TI - Outperformance'!H$6,'Inputs - Allowed'!$B$6:$AY$6,0)),0)</f>
        <v>0</v>
      </c>
      <c r="I17" s="36">
        <f>_xlfn.IFNA(INDEX('Inputs - Allowed'!$B$8:$AY$158,MATCH($A17,'Inputs - Allowed'!$A$8:$A$158,0),MATCH('TI - Outperformance'!I$6,'Inputs - Allowed'!$B$6:$AY$6,0)),0)</f>
        <v>0</v>
      </c>
      <c r="J17" s="36">
        <f>_xlfn.IFNA(INDEX('Inputs - Allowed'!$B$8:$AY$158,MATCH($A17,'Inputs - Allowed'!$A$8:$A$158,0),MATCH('TI - Outperformance'!J$6,'Inputs - Allowed'!$B$6:$AY$6,0)),0)</f>
        <v>0</v>
      </c>
      <c r="K17" s="36">
        <f>_xlfn.IFNA(INDEX('Inputs - Allowed'!$B$8:$AY$158,MATCH($A17,'Inputs - Allowed'!$A$8:$A$158,0),MATCH('TI - Outperformance'!K$6,'Inputs - Allowed'!$B$6:$AY$6,0)),0)</f>
        <v>0</v>
      </c>
      <c r="L17" s="76"/>
      <c r="M17" s="76"/>
      <c r="N17" s="36">
        <f>MAX(MIN(_xlfn.IFNA(INDEX('Inputs - Actual'!$B$8:$V$200,MATCH('TI - Outperformance'!$A17,'Inputs - Actual'!$A$8:$A$200,0),MATCH('TI - Outperformance'!N$6,'Inputs - Actual'!$B$6:$V$6,0)) - INDEX('Inputs - Allowed'!$B$8:$AY$158,MATCH('TI - Outperformance'!$A17,'Inputs - Allowed'!$A$8:$A$158,0),MATCH('TI - Outperformance'!N$6-1,'Inputs - Allowed'!$B$6:$AY$6,0)),0),_xlfn.IFNA(INDEX('Inputs - Allowed'!$B$8:$AY$158,MATCH('TI - Outperformance'!$A17,'Inputs - Allowed'!$A$8:$A$158,0),MATCH('TI - Outperformance'!N$6,'Inputs - Allowed'!$B$6:$AY$6,0)) - INDEX('Inputs - Allowed'!$B$8:$AY$158,MATCH('TI - Outperformance'!$A17,'Inputs - Allowed'!$A$8:$A$158,0),MATCH('TI - Outperformance'!N$6-1,'Inputs - Allowed'!$B$6:$AY$6,0)),0)),0)</f>
        <v>0</v>
      </c>
      <c r="O17" s="36">
        <f>MAX(MIN(_xlfn.IFNA(INDEX('Inputs - Actual'!$B$8:$V$200,MATCH('TI - Outperformance'!$A17,'Inputs - Actual'!$A$8:$A$200,0),MATCH('TI - Outperformance'!O$6,'Inputs - Actual'!$B$6:$V$6,0)) - INDEX('Inputs - Allowed'!$B$8:$AY$158,MATCH('TI - Outperformance'!$A17,'Inputs - Allowed'!$A$8:$A$158,0),MATCH('TI - Outperformance'!O$6-1,'Inputs - Allowed'!$B$6:$AY$6,0)),0),_xlfn.IFNA(INDEX('Inputs - Allowed'!$B$8:$AY$158,MATCH('TI - Outperformance'!$A17,'Inputs - Allowed'!$A$8:$A$158,0),MATCH('TI - Outperformance'!O$6,'Inputs - Allowed'!$B$6:$AY$6,0)) - INDEX('Inputs - Allowed'!$B$8:$AY$158,MATCH('TI - Outperformance'!$A17,'Inputs - Allowed'!$A$8:$A$158,0),MATCH('TI - Outperformance'!O$6-1,'Inputs - Allowed'!$B$6:$AY$6,0)),0)),0)</f>
        <v>0</v>
      </c>
      <c r="P17" s="36">
        <f>MAX(MIN(_xlfn.IFNA(INDEX('Inputs - Actual'!$B$8:$V$200,MATCH('TI - Outperformance'!$A17,'Inputs - Actual'!$A$8:$A$200,0),MATCH('TI - Outperformance'!P$6,'Inputs - Actual'!$B$6:$V$6,0)) - INDEX('Inputs - Allowed'!$B$8:$AY$158,MATCH('TI - Outperformance'!$A17,'Inputs - Allowed'!$A$8:$A$158,0),MATCH('TI - Outperformance'!P$6-1,'Inputs - Allowed'!$B$6:$AY$6,0)),0),_xlfn.IFNA(INDEX('Inputs - Allowed'!$B$8:$AY$158,MATCH('TI - Outperformance'!$A17,'Inputs - Allowed'!$A$8:$A$158,0),MATCH('TI - Outperformance'!P$6,'Inputs - Allowed'!$B$6:$AY$6,0)) - INDEX('Inputs - Allowed'!$B$8:$AY$158,MATCH('TI - Outperformance'!$A17,'Inputs - Allowed'!$A$8:$A$158,0),MATCH('TI - Outperformance'!P$6-1,'Inputs - Allowed'!$B$6:$AY$6,0)),0)),0)</f>
        <v>0</v>
      </c>
      <c r="Q17" s="36">
        <f>MAX(MIN(_xlfn.IFNA(INDEX('Inputs - Actual'!$B$8:$V$200,MATCH('TI - Outperformance'!$A17,'Inputs - Actual'!$A$8:$A$200,0),MATCH('TI - Outperformance'!Q$6,'Inputs - Actual'!$B$6:$V$6,0)) - INDEX('Inputs - Allowed'!$B$8:$AY$158,MATCH('TI - Outperformance'!$A17,'Inputs - Allowed'!$A$8:$A$158,0),MATCH('TI - Outperformance'!Q$6-1,'Inputs - Allowed'!$B$6:$AY$6,0)),0),_xlfn.IFNA(INDEX('Inputs - Allowed'!$B$8:$AY$158,MATCH('TI - Outperformance'!$A17,'Inputs - Allowed'!$A$8:$A$158,0),MATCH('TI - Outperformance'!Q$6,'Inputs - Allowed'!$B$6:$AY$6,0)) - INDEX('Inputs - Allowed'!$B$8:$AY$158,MATCH('TI - Outperformance'!$A17,'Inputs - Allowed'!$A$8:$A$158,0),MATCH('TI - Outperformance'!Q$6-1,'Inputs - Allowed'!$B$6:$AY$6,0)),0)),0)</f>
        <v>0</v>
      </c>
      <c r="R17" s="36">
        <f>MAX(MIN(_xlfn.IFNA(INDEX('Inputs - Actual'!$B$8:$V$200,MATCH('TI - Outperformance'!$A17,'Inputs - Actual'!$A$8:$A$200,0),MATCH('TI - Outperformance'!R$6,'Inputs - Actual'!$B$6:$V$6,0)) - INDEX('Inputs - Allowed'!$B$8:$AY$158,MATCH('TI - Outperformance'!$A17,'Inputs - Allowed'!$A$8:$A$158,0),MATCH('TI - Outperformance'!R$6-1,'Inputs - Allowed'!$B$6:$AY$6,0)),0),_xlfn.IFNA(INDEX('Inputs - Allowed'!$B$8:$AY$158,MATCH('TI - Outperformance'!$A17,'Inputs - Allowed'!$A$8:$A$158,0),MATCH('TI - Outperformance'!R$6,'Inputs - Allowed'!$B$6:$AY$6,0)) - INDEX('Inputs - Allowed'!$B$8:$AY$158,MATCH('TI - Outperformance'!$A17,'Inputs - Allowed'!$A$8:$A$158,0),MATCH('TI - Outperformance'!R$6-1,'Inputs - Allowed'!$B$6:$AY$6,0)),0)),0)</f>
        <v>0</v>
      </c>
      <c r="S17" s="36">
        <f>MAX(MIN(_xlfn.IFNA(INDEX('Inputs - Actual'!$B$8:$V$200,MATCH('TI - Outperformance'!$A17,'Inputs - Actual'!$A$8:$A$200,0),MATCH('TI - Outperformance'!S$6,'Inputs - Actual'!$B$6:$V$6,0)) - INDEX('Inputs - Allowed'!$B$8:$AY$158,MATCH('TI - Outperformance'!$A17,'Inputs - Allowed'!$A$8:$A$158,0),MATCH('TI - Outperformance'!S$6-1,'Inputs - Allowed'!$B$6:$AY$6,0)),0),_xlfn.IFNA(INDEX('Inputs - Allowed'!$B$8:$AY$158,MATCH('TI - Outperformance'!$A17,'Inputs - Allowed'!$A$8:$A$158,0),MATCH('TI - Outperformance'!S$6,'Inputs - Allowed'!$B$6:$AY$6,0)) - INDEX('Inputs - Allowed'!$B$8:$AY$158,MATCH('TI - Outperformance'!$A17,'Inputs - Allowed'!$A$8:$A$158,0),MATCH('TI - Outperformance'!S$6-1,'Inputs - Allowed'!$B$6:$AY$6,0)),0)),0)</f>
        <v>0</v>
      </c>
      <c r="T17" s="36">
        <f>MAX(MIN(_xlfn.IFNA(INDEX('Inputs - Actual'!$B$8:$V$200,MATCH('TI - Outperformance'!$A17,'Inputs - Actual'!$A$8:$A$200,0),MATCH('TI - Outperformance'!T$6,'Inputs - Actual'!$B$6:$V$6,0)) - INDEX('Inputs - Allowed'!$B$8:$AY$158,MATCH('TI - Outperformance'!$A17,'Inputs - Allowed'!$A$8:$A$158,0),MATCH('TI - Outperformance'!T$6-1,'Inputs - Allowed'!$B$6:$AY$6,0)),0),_xlfn.IFNA(INDEX('Inputs - Allowed'!$B$8:$AY$158,MATCH('TI - Outperformance'!$A17,'Inputs - Allowed'!$A$8:$A$158,0),MATCH('TI - Outperformance'!T$6,'Inputs - Allowed'!$B$6:$AY$6,0)) - INDEX('Inputs - Allowed'!$B$8:$AY$158,MATCH('TI - Outperformance'!$A17,'Inputs - Allowed'!$A$8:$A$158,0),MATCH('TI - Outperformance'!T$6-1,'Inputs - Allowed'!$B$6:$AY$6,0)),0)),0)</f>
        <v>0</v>
      </c>
      <c r="U17" s="36">
        <f>MAX(MIN(_xlfn.IFNA(INDEX('Inputs - Actual'!$B$8:$V$200,MATCH('TI - Outperformance'!$A17,'Inputs - Actual'!$A$8:$A$200,0),MATCH('TI - Outperformance'!U$6,'Inputs - Actual'!$B$6:$V$6,0)) - INDEX('Inputs - Allowed'!$B$8:$AY$158,MATCH('TI - Outperformance'!$A17,'Inputs - Allowed'!$A$8:$A$158,0),MATCH('TI - Outperformance'!U$6-1,'Inputs - Allowed'!$B$6:$AY$6,0)),0),_xlfn.IFNA(INDEX('Inputs - Allowed'!$B$8:$AY$158,MATCH('TI - Outperformance'!$A17,'Inputs - Allowed'!$A$8:$A$158,0),MATCH('TI - Outperformance'!U$6,'Inputs - Allowed'!$B$6:$AY$6,0)) - INDEX('Inputs - Allowed'!$B$8:$AY$158,MATCH('TI - Outperformance'!$A17,'Inputs - Allowed'!$A$8:$A$158,0),MATCH('TI - Outperformance'!U$6-1,'Inputs - Allowed'!$B$6:$AY$6,0)),0)),0)</f>
        <v>0</v>
      </c>
      <c r="V17" s="36">
        <f>MAX(MIN(_xlfn.IFNA(INDEX('Inputs - Actual'!$B$8:$V$200,MATCH('TI - Outperformance'!$A17,'Inputs - Actual'!$A$8:$A$200,0),MATCH('TI - Outperformance'!V$6,'Inputs - Actual'!$B$6:$V$6,0)) - INDEX('Inputs - Allowed'!$B$8:$AY$158,MATCH('TI - Outperformance'!$A17,'Inputs - Allowed'!$A$8:$A$158,0),MATCH('TI - Outperformance'!V$6-1,'Inputs - Allowed'!$B$6:$AY$6,0)),0),_xlfn.IFNA(INDEX('Inputs - Allowed'!$B$8:$AY$158,MATCH('TI - Outperformance'!$A17,'Inputs - Allowed'!$A$8:$A$158,0),MATCH('TI - Outperformance'!V$6,'Inputs - Allowed'!$B$6:$AY$6,0)) - INDEX('Inputs - Allowed'!$B$8:$AY$158,MATCH('TI - Outperformance'!$A17,'Inputs - Allowed'!$A$8:$A$158,0),MATCH('TI - Outperformance'!V$6-1,'Inputs - Allowed'!$B$6:$AY$6,0)),0)),0)</f>
        <v>0</v>
      </c>
      <c r="W17" s="36">
        <f>MAX(MIN(_xlfn.IFNA(INDEX('Inputs - Actual'!$B$8:$V$200,MATCH('TI - Outperformance'!$A17,'Inputs - Actual'!$A$8:$A$200,0),MATCH('TI - Outperformance'!W$6,'Inputs - Actual'!$B$6:$V$6,0)) - INDEX('Inputs - Allowed'!$B$8:$AY$158,MATCH('TI - Outperformance'!$A17,'Inputs - Allowed'!$A$8:$A$158,0),MATCH('TI - Outperformance'!W$6-1,'Inputs - Allowed'!$B$6:$AY$6,0)),0),_xlfn.IFNA(INDEX('Inputs - Allowed'!$B$8:$AY$158,MATCH('TI - Outperformance'!$A17,'Inputs - Allowed'!$A$8:$A$158,0),MATCH('TI - Outperformance'!W$6,'Inputs - Allowed'!$B$6:$AY$6,0)) - INDEX('Inputs - Allowed'!$B$8:$AY$158,MATCH('TI - Outperformance'!$A17,'Inputs - Allowed'!$A$8:$A$158,0),MATCH('TI - Outperformance'!W$6-1,'Inputs - Allowed'!$B$6:$AY$6,0)),0)),0)</f>
        <v>0</v>
      </c>
      <c r="X17" s="76"/>
      <c r="Y17" s="76"/>
      <c r="Z17" s="116">
        <f t="shared" si="0"/>
        <v>0</v>
      </c>
      <c r="AA17" s="116">
        <f t="shared" si="1"/>
        <v>0</v>
      </c>
      <c r="AB17" s="116">
        <f t="shared" si="10"/>
        <v>0</v>
      </c>
      <c r="AC17" s="116">
        <f t="shared" si="2"/>
        <v>0</v>
      </c>
      <c r="AD17" s="116">
        <f t="shared" si="3"/>
        <v>0</v>
      </c>
      <c r="AE17" s="116">
        <f t="shared" si="4"/>
        <v>0</v>
      </c>
      <c r="AF17" s="116">
        <f t="shared" si="5"/>
        <v>0</v>
      </c>
      <c r="AG17" s="116">
        <f t="shared" si="6"/>
        <v>0</v>
      </c>
      <c r="AH17" s="116">
        <f t="shared" si="7"/>
        <v>0</v>
      </c>
      <c r="AI17" s="116">
        <f t="shared" si="8"/>
        <v>0</v>
      </c>
      <c r="AJ17" s="116">
        <f t="shared" si="9"/>
        <v>0</v>
      </c>
    </row>
    <row r="18" spans="1:36">
      <c r="A18" s="42"/>
      <c r="B18" s="36"/>
      <c r="C18" s="36"/>
      <c r="D18" s="36"/>
      <c r="E18" s="36">
        <f>_xlfn.IFNA(INDEX('Inputs - Allowed'!$B$8:$AY$158,MATCH($A18,'Inputs - Allowed'!$A$8:$A$158,0),MATCH('TI - Outperformance'!E$6,'Inputs - Allowed'!$B$6:$AY$6,0)),0)</f>
        <v>0</v>
      </c>
      <c r="F18" s="36">
        <f>_xlfn.IFNA(INDEX('Inputs - Allowed'!$B$8:$AY$158,MATCH($A18,'Inputs - Allowed'!$A$8:$A$158,0),MATCH('TI - Outperformance'!F$6,'Inputs - Allowed'!$B$6:$AY$6,0)),0)</f>
        <v>0</v>
      </c>
      <c r="G18" s="36">
        <f>_xlfn.IFNA(INDEX('Inputs - Allowed'!$B$8:$AY$158,MATCH($A18,'Inputs - Allowed'!$A$8:$A$158,0),MATCH('TI - Outperformance'!G$6,'Inputs - Allowed'!$B$6:$AY$6,0)),0)</f>
        <v>0</v>
      </c>
      <c r="H18" s="36">
        <f>_xlfn.IFNA(INDEX('Inputs - Allowed'!$B$8:$AY$158,MATCH($A18,'Inputs - Allowed'!$A$8:$A$158,0),MATCH('TI - Outperformance'!H$6,'Inputs - Allowed'!$B$6:$AY$6,0)),0)</f>
        <v>0</v>
      </c>
      <c r="I18" s="36">
        <f>_xlfn.IFNA(INDEX('Inputs - Allowed'!$B$8:$AY$158,MATCH($A18,'Inputs - Allowed'!$A$8:$A$158,0),MATCH('TI - Outperformance'!I$6,'Inputs - Allowed'!$B$6:$AY$6,0)),0)</f>
        <v>0</v>
      </c>
      <c r="J18" s="36">
        <f>_xlfn.IFNA(INDEX('Inputs - Allowed'!$B$8:$AY$158,MATCH($A18,'Inputs - Allowed'!$A$8:$A$158,0),MATCH('TI - Outperformance'!J$6,'Inputs - Allowed'!$B$6:$AY$6,0)),0)</f>
        <v>0</v>
      </c>
      <c r="K18" s="36">
        <f>_xlfn.IFNA(INDEX('Inputs - Allowed'!$B$8:$AY$158,MATCH($A18,'Inputs - Allowed'!$A$8:$A$158,0),MATCH('TI - Outperformance'!K$6,'Inputs - Allowed'!$B$6:$AY$6,0)),0)</f>
        <v>0</v>
      </c>
      <c r="L18" s="76"/>
      <c r="M18" s="76"/>
      <c r="N18" s="36">
        <f>MAX(MIN(_xlfn.IFNA(INDEX('Inputs - Actual'!$B$8:$V$200,MATCH('TI - Outperformance'!$A18,'Inputs - Actual'!$A$8:$A$200,0),MATCH('TI - Outperformance'!N$6,'Inputs - Actual'!$B$6:$V$6,0)) - INDEX('Inputs - Allowed'!$B$8:$AY$158,MATCH('TI - Outperformance'!$A18,'Inputs - Allowed'!$A$8:$A$158,0),MATCH('TI - Outperformance'!N$6-1,'Inputs - Allowed'!$B$6:$AY$6,0)),0),_xlfn.IFNA(INDEX('Inputs - Allowed'!$B$8:$AY$158,MATCH('TI - Outperformance'!$A18,'Inputs - Allowed'!$A$8:$A$158,0),MATCH('TI - Outperformance'!N$6,'Inputs - Allowed'!$B$6:$AY$6,0)) - INDEX('Inputs - Allowed'!$B$8:$AY$158,MATCH('TI - Outperformance'!$A18,'Inputs - Allowed'!$A$8:$A$158,0),MATCH('TI - Outperformance'!N$6-1,'Inputs - Allowed'!$B$6:$AY$6,0)),0)),0)</f>
        <v>0</v>
      </c>
      <c r="O18" s="36">
        <f>MAX(MIN(_xlfn.IFNA(INDEX('Inputs - Actual'!$B$8:$V$200,MATCH('TI - Outperformance'!$A18,'Inputs - Actual'!$A$8:$A$200,0),MATCH('TI - Outperformance'!O$6,'Inputs - Actual'!$B$6:$V$6,0)) - INDEX('Inputs - Allowed'!$B$8:$AY$158,MATCH('TI - Outperformance'!$A18,'Inputs - Allowed'!$A$8:$A$158,0),MATCH('TI - Outperformance'!O$6-1,'Inputs - Allowed'!$B$6:$AY$6,0)),0),_xlfn.IFNA(INDEX('Inputs - Allowed'!$B$8:$AY$158,MATCH('TI - Outperformance'!$A18,'Inputs - Allowed'!$A$8:$A$158,0),MATCH('TI - Outperformance'!O$6,'Inputs - Allowed'!$B$6:$AY$6,0)) - INDEX('Inputs - Allowed'!$B$8:$AY$158,MATCH('TI - Outperformance'!$A18,'Inputs - Allowed'!$A$8:$A$158,0),MATCH('TI - Outperformance'!O$6-1,'Inputs - Allowed'!$B$6:$AY$6,0)),0)),0)</f>
        <v>0</v>
      </c>
      <c r="P18" s="36">
        <f>MAX(MIN(_xlfn.IFNA(INDEX('Inputs - Actual'!$B$8:$V$200,MATCH('TI - Outperformance'!$A18,'Inputs - Actual'!$A$8:$A$200,0),MATCH('TI - Outperformance'!P$6,'Inputs - Actual'!$B$6:$V$6,0)) - INDEX('Inputs - Allowed'!$B$8:$AY$158,MATCH('TI - Outperformance'!$A18,'Inputs - Allowed'!$A$8:$A$158,0),MATCH('TI - Outperformance'!P$6-1,'Inputs - Allowed'!$B$6:$AY$6,0)),0),_xlfn.IFNA(INDEX('Inputs - Allowed'!$B$8:$AY$158,MATCH('TI - Outperformance'!$A18,'Inputs - Allowed'!$A$8:$A$158,0),MATCH('TI - Outperformance'!P$6,'Inputs - Allowed'!$B$6:$AY$6,0)) - INDEX('Inputs - Allowed'!$B$8:$AY$158,MATCH('TI - Outperformance'!$A18,'Inputs - Allowed'!$A$8:$A$158,0),MATCH('TI - Outperformance'!P$6-1,'Inputs - Allowed'!$B$6:$AY$6,0)),0)),0)</f>
        <v>0</v>
      </c>
      <c r="Q18" s="36">
        <f>MAX(MIN(_xlfn.IFNA(INDEX('Inputs - Actual'!$B$8:$V$200,MATCH('TI - Outperformance'!$A18,'Inputs - Actual'!$A$8:$A$200,0),MATCH('TI - Outperformance'!Q$6,'Inputs - Actual'!$B$6:$V$6,0)) - INDEX('Inputs - Allowed'!$B$8:$AY$158,MATCH('TI - Outperformance'!$A18,'Inputs - Allowed'!$A$8:$A$158,0),MATCH('TI - Outperformance'!Q$6-1,'Inputs - Allowed'!$B$6:$AY$6,0)),0),_xlfn.IFNA(INDEX('Inputs - Allowed'!$B$8:$AY$158,MATCH('TI - Outperformance'!$A18,'Inputs - Allowed'!$A$8:$A$158,0),MATCH('TI - Outperformance'!Q$6,'Inputs - Allowed'!$B$6:$AY$6,0)) - INDEX('Inputs - Allowed'!$B$8:$AY$158,MATCH('TI - Outperformance'!$A18,'Inputs - Allowed'!$A$8:$A$158,0),MATCH('TI - Outperformance'!Q$6-1,'Inputs - Allowed'!$B$6:$AY$6,0)),0)),0)</f>
        <v>0</v>
      </c>
      <c r="R18" s="36">
        <f>MAX(MIN(_xlfn.IFNA(INDEX('Inputs - Actual'!$B$8:$V$200,MATCH('TI - Outperformance'!$A18,'Inputs - Actual'!$A$8:$A$200,0),MATCH('TI - Outperformance'!R$6,'Inputs - Actual'!$B$6:$V$6,0)) - INDEX('Inputs - Allowed'!$B$8:$AY$158,MATCH('TI - Outperformance'!$A18,'Inputs - Allowed'!$A$8:$A$158,0),MATCH('TI - Outperformance'!R$6-1,'Inputs - Allowed'!$B$6:$AY$6,0)),0),_xlfn.IFNA(INDEX('Inputs - Allowed'!$B$8:$AY$158,MATCH('TI - Outperformance'!$A18,'Inputs - Allowed'!$A$8:$A$158,0),MATCH('TI - Outperformance'!R$6,'Inputs - Allowed'!$B$6:$AY$6,0)) - INDEX('Inputs - Allowed'!$B$8:$AY$158,MATCH('TI - Outperformance'!$A18,'Inputs - Allowed'!$A$8:$A$158,0),MATCH('TI - Outperformance'!R$6-1,'Inputs - Allowed'!$B$6:$AY$6,0)),0)),0)</f>
        <v>0</v>
      </c>
      <c r="S18" s="36">
        <f>MAX(MIN(_xlfn.IFNA(INDEX('Inputs - Actual'!$B$8:$V$200,MATCH('TI - Outperformance'!$A18,'Inputs - Actual'!$A$8:$A$200,0),MATCH('TI - Outperformance'!S$6,'Inputs - Actual'!$B$6:$V$6,0)) - INDEX('Inputs - Allowed'!$B$8:$AY$158,MATCH('TI - Outperformance'!$A18,'Inputs - Allowed'!$A$8:$A$158,0),MATCH('TI - Outperformance'!S$6-1,'Inputs - Allowed'!$B$6:$AY$6,0)),0),_xlfn.IFNA(INDEX('Inputs - Allowed'!$B$8:$AY$158,MATCH('TI - Outperformance'!$A18,'Inputs - Allowed'!$A$8:$A$158,0),MATCH('TI - Outperformance'!S$6,'Inputs - Allowed'!$B$6:$AY$6,0)) - INDEX('Inputs - Allowed'!$B$8:$AY$158,MATCH('TI - Outperformance'!$A18,'Inputs - Allowed'!$A$8:$A$158,0),MATCH('TI - Outperformance'!S$6-1,'Inputs - Allowed'!$B$6:$AY$6,0)),0)),0)</f>
        <v>0</v>
      </c>
      <c r="T18" s="36">
        <f>MAX(MIN(_xlfn.IFNA(INDEX('Inputs - Actual'!$B$8:$V$200,MATCH('TI - Outperformance'!$A18,'Inputs - Actual'!$A$8:$A$200,0),MATCH('TI - Outperformance'!T$6,'Inputs - Actual'!$B$6:$V$6,0)) - INDEX('Inputs - Allowed'!$B$8:$AY$158,MATCH('TI - Outperformance'!$A18,'Inputs - Allowed'!$A$8:$A$158,0),MATCH('TI - Outperformance'!T$6-1,'Inputs - Allowed'!$B$6:$AY$6,0)),0),_xlfn.IFNA(INDEX('Inputs - Allowed'!$B$8:$AY$158,MATCH('TI - Outperformance'!$A18,'Inputs - Allowed'!$A$8:$A$158,0),MATCH('TI - Outperformance'!T$6,'Inputs - Allowed'!$B$6:$AY$6,0)) - INDEX('Inputs - Allowed'!$B$8:$AY$158,MATCH('TI - Outperformance'!$A18,'Inputs - Allowed'!$A$8:$A$158,0),MATCH('TI - Outperformance'!T$6-1,'Inputs - Allowed'!$B$6:$AY$6,0)),0)),0)</f>
        <v>0</v>
      </c>
      <c r="U18" s="36">
        <f>MAX(MIN(_xlfn.IFNA(INDEX('Inputs - Actual'!$B$8:$V$200,MATCH('TI - Outperformance'!$A18,'Inputs - Actual'!$A$8:$A$200,0),MATCH('TI - Outperformance'!U$6,'Inputs - Actual'!$B$6:$V$6,0)) - INDEX('Inputs - Allowed'!$B$8:$AY$158,MATCH('TI - Outperformance'!$A18,'Inputs - Allowed'!$A$8:$A$158,0),MATCH('TI - Outperformance'!U$6-1,'Inputs - Allowed'!$B$6:$AY$6,0)),0),_xlfn.IFNA(INDEX('Inputs - Allowed'!$B$8:$AY$158,MATCH('TI - Outperformance'!$A18,'Inputs - Allowed'!$A$8:$A$158,0),MATCH('TI - Outperformance'!U$6,'Inputs - Allowed'!$B$6:$AY$6,0)) - INDEX('Inputs - Allowed'!$B$8:$AY$158,MATCH('TI - Outperformance'!$A18,'Inputs - Allowed'!$A$8:$A$158,0),MATCH('TI - Outperformance'!U$6-1,'Inputs - Allowed'!$B$6:$AY$6,0)),0)),0)</f>
        <v>0</v>
      </c>
      <c r="V18" s="36">
        <f>MAX(MIN(_xlfn.IFNA(INDEX('Inputs - Actual'!$B$8:$V$200,MATCH('TI - Outperformance'!$A18,'Inputs - Actual'!$A$8:$A$200,0),MATCH('TI - Outperformance'!V$6,'Inputs - Actual'!$B$6:$V$6,0)) - INDEX('Inputs - Allowed'!$B$8:$AY$158,MATCH('TI - Outperformance'!$A18,'Inputs - Allowed'!$A$8:$A$158,0),MATCH('TI - Outperformance'!V$6-1,'Inputs - Allowed'!$B$6:$AY$6,0)),0),_xlfn.IFNA(INDEX('Inputs - Allowed'!$B$8:$AY$158,MATCH('TI - Outperformance'!$A18,'Inputs - Allowed'!$A$8:$A$158,0),MATCH('TI - Outperformance'!V$6,'Inputs - Allowed'!$B$6:$AY$6,0)) - INDEX('Inputs - Allowed'!$B$8:$AY$158,MATCH('TI - Outperformance'!$A18,'Inputs - Allowed'!$A$8:$A$158,0),MATCH('TI - Outperformance'!V$6-1,'Inputs - Allowed'!$B$6:$AY$6,0)),0)),0)</f>
        <v>0</v>
      </c>
      <c r="W18" s="36">
        <f>MAX(MIN(_xlfn.IFNA(INDEX('Inputs - Actual'!$B$8:$V$200,MATCH('TI - Outperformance'!$A18,'Inputs - Actual'!$A$8:$A$200,0),MATCH('TI - Outperformance'!W$6,'Inputs - Actual'!$B$6:$V$6,0)) - INDEX('Inputs - Allowed'!$B$8:$AY$158,MATCH('TI - Outperformance'!$A18,'Inputs - Allowed'!$A$8:$A$158,0),MATCH('TI - Outperformance'!W$6-1,'Inputs - Allowed'!$B$6:$AY$6,0)),0),_xlfn.IFNA(INDEX('Inputs - Allowed'!$B$8:$AY$158,MATCH('TI - Outperformance'!$A18,'Inputs - Allowed'!$A$8:$A$158,0),MATCH('TI - Outperformance'!W$6,'Inputs - Allowed'!$B$6:$AY$6,0)) - INDEX('Inputs - Allowed'!$B$8:$AY$158,MATCH('TI - Outperformance'!$A18,'Inputs - Allowed'!$A$8:$A$158,0),MATCH('TI - Outperformance'!W$6-1,'Inputs - Allowed'!$B$6:$AY$6,0)),0)),0)</f>
        <v>0</v>
      </c>
      <c r="X18" s="76"/>
      <c r="Y18" s="76"/>
      <c r="Z18" s="116">
        <f t="shared" si="0"/>
        <v>0</v>
      </c>
      <c r="AA18" s="116">
        <f t="shared" si="1"/>
        <v>0</v>
      </c>
      <c r="AB18" s="116">
        <f t="shared" si="10"/>
        <v>0</v>
      </c>
      <c r="AC18" s="116">
        <f t="shared" si="2"/>
        <v>0</v>
      </c>
      <c r="AD18" s="116">
        <f t="shared" si="3"/>
        <v>0</v>
      </c>
      <c r="AE18" s="116">
        <f t="shared" si="4"/>
        <v>0</v>
      </c>
      <c r="AF18" s="116">
        <f t="shared" si="5"/>
        <v>0</v>
      </c>
      <c r="AG18" s="116">
        <f t="shared" si="6"/>
        <v>0</v>
      </c>
      <c r="AH18" s="116">
        <f t="shared" si="7"/>
        <v>0</v>
      </c>
      <c r="AI18" s="116">
        <f t="shared" si="8"/>
        <v>0</v>
      </c>
      <c r="AJ18" s="116">
        <f t="shared" si="9"/>
        <v>0</v>
      </c>
    </row>
    <row r="19" spans="1:36">
      <c r="A19" s="42"/>
      <c r="B19" s="36"/>
      <c r="C19" s="36"/>
      <c r="D19" s="36"/>
      <c r="E19" s="36">
        <f>_xlfn.IFNA(INDEX('Inputs - Allowed'!$B$8:$AY$158,MATCH($A19,'Inputs - Allowed'!$A$8:$A$158,0),MATCH('TI - Outperformance'!E$6,'Inputs - Allowed'!$B$6:$AY$6,0)),0)</f>
        <v>0</v>
      </c>
      <c r="F19" s="36">
        <f>_xlfn.IFNA(INDEX('Inputs - Allowed'!$B$8:$AY$158,MATCH($A19,'Inputs - Allowed'!$A$8:$A$158,0),MATCH('TI - Outperformance'!F$6,'Inputs - Allowed'!$B$6:$AY$6,0)),0)</f>
        <v>0</v>
      </c>
      <c r="G19" s="36">
        <f>_xlfn.IFNA(INDEX('Inputs - Allowed'!$B$8:$AY$158,MATCH($A19,'Inputs - Allowed'!$A$8:$A$158,0),MATCH('TI - Outperformance'!G$6,'Inputs - Allowed'!$B$6:$AY$6,0)),0)</f>
        <v>0</v>
      </c>
      <c r="H19" s="36">
        <f>_xlfn.IFNA(INDEX('Inputs - Allowed'!$B$8:$AY$158,MATCH($A19,'Inputs - Allowed'!$A$8:$A$158,0),MATCH('TI - Outperformance'!H$6,'Inputs - Allowed'!$B$6:$AY$6,0)),0)</f>
        <v>0</v>
      </c>
      <c r="I19" s="36">
        <f>_xlfn.IFNA(INDEX('Inputs - Allowed'!$B$8:$AY$158,MATCH($A19,'Inputs - Allowed'!$A$8:$A$158,0),MATCH('TI - Outperformance'!I$6,'Inputs - Allowed'!$B$6:$AY$6,0)),0)</f>
        <v>0</v>
      </c>
      <c r="J19" s="36">
        <f>_xlfn.IFNA(INDEX('Inputs - Allowed'!$B$8:$AY$158,MATCH($A19,'Inputs - Allowed'!$A$8:$A$158,0),MATCH('TI - Outperformance'!J$6,'Inputs - Allowed'!$B$6:$AY$6,0)),0)</f>
        <v>0</v>
      </c>
      <c r="K19" s="36">
        <f>_xlfn.IFNA(INDEX('Inputs - Allowed'!$B$8:$AY$158,MATCH($A19,'Inputs - Allowed'!$A$8:$A$158,0),MATCH('TI - Outperformance'!K$6,'Inputs - Allowed'!$B$6:$AY$6,0)),0)</f>
        <v>0</v>
      </c>
      <c r="L19" s="76"/>
      <c r="M19" s="76"/>
      <c r="N19" s="36">
        <f>MAX(MIN(_xlfn.IFNA(INDEX('Inputs - Actual'!$B$8:$V$200,MATCH('TI - Outperformance'!$A19,'Inputs - Actual'!$A$8:$A$200,0),MATCH('TI - Outperformance'!N$6,'Inputs - Actual'!$B$6:$V$6,0)) - INDEX('Inputs - Allowed'!$B$8:$AY$158,MATCH('TI - Outperformance'!$A19,'Inputs - Allowed'!$A$8:$A$158,0),MATCH('TI - Outperformance'!N$6-1,'Inputs - Allowed'!$B$6:$AY$6,0)),0),_xlfn.IFNA(INDEX('Inputs - Allowed'!$B$8:$AY$158,MATCH('TI - Outperformance'!$A19,'Inputs - Allowed'!$A$8:$A$158,0),MATCH('TI - Outperformance'!N$6,'Inputs - Allowed'!$B$6:$AY$6,0)) - INDEX('Inputs - Allowed'!$B$8:$AY$158,MATCH('TI - Outperformance'!$A19,'Inputs - Allowed'!$A$8:$A$158,0),MATCH('TI - Outperformance'!N$6-1,'Inputs - Allowed'!$B$6:$AY$6,0)),0)),0)</f>
        <v>0</v>
      </c>
      <c r="O19" s="36">
        <f>MAX(MIN(_xlfn.IFNA(INDEX('Inputs - Actual'!$B$8:$V$200,MATCH('TI - Outperformance'!$A19,'Inputs - Actual'!$A$8:$A$200,0),MATCH('TI - Outperformance'!O$6,'Inputs - Actual'!$B$6:$V$6,0)) - INDEX('Inputs - Allowed'!$B$8:$AY$158,MATCH('TI - Outperformance'!$A19,'Inputs - Allowed'!$A$8:$A$158,0),MATCH('TI - Outperformance'!O$6-1,'Inputs - Allowed'!$B$6:$AY$6,0)),0),_xlfn.IFNA(INDEX('Inputs - Allowed'!$B$8:$AY$158,MATCH('TI - Outperformance'!$A19,'Inputs - Allowed'!$A$8:$A$158,0),MATCH('TI - Outperformance'!O$6,'Inputs - Allowed'!$B$6:$AY$6,0)) - INDEX('Inputs - Allowed'!$B$8:$AY$158,MATCH('TI - Outperformance'!$A19,'Inputs - Allowed'!$A$8:$A$158,0),MATCH('TI - Outperformance'!O$6-1,'Inputs - Allowed'!$B$6:$AY$6,0)),0)),0)</f>
        <v>0</v>
      </c>
      <c r="P19" s="36">
        <f>MAX(MIN(_xlfn.IFNA(INDEX('Inputs - Actual'!$B$8:$V$200,MATCH('TI - Outperformance'!$A19,'Inputs - Actual'!$A$8:$A$200,0),MATCH('TI - Outperformance'!P$6,'Inputs - Actual'!$B$6:$V$6,0)) - INDEX('Inputs - Allowed'!$B$8:$AY$158,MATCH('TI - Outperformance'!$A19,'Inputs - Allowed'!$A$8:$A$158,0),MATCH('TI - Outperformance'!P$6-1,'Inputs - Allowed'!$B$6:$AY$6,0)),0),_xlfn.IFNA(INDEX('Inputs - Allowed'!$B$8:$AY$158,MATCH('TI - Outperformance'!$A19,'Inputs - Allowed'!$A$8:$A$158,0),MATCH('TI - Outperformance'!P$6,'Inputs - Allowed'!$B$6:$AY$6,0)) - INDEX('Inputs - Allowed'!$B$8:$AY$158,MATCH('TI - Outperformance'!$A19,'Inputs - Allowed'!$A$8:$A$158,0),MATCH('TI - Outperformance'!P$6-1,'Inputs - Allowed'!$B$6:$AY$6,0)),0)),0)</f>
        <v>0</v>
      </c>
      <c r="Q19" s="36">
        <f>MAX(MIN(_xlfn.IFNA(INDEX('Inputs - Actual'!$B$8:$V$200,MATCH('TI - Outperformance'!$A19,'Inputs - Actual'!$A$8:$A$200,0),MATCH('TI - Outperformance'!Q$6,'Inputs - Actual'!$B$6:$V$6,0)) - INDEX('Inputs - Allowed'!$B$8:$AY$158,MATCH('TI - Outperformance'!$A19,'Inputs - Allowed'!$A$8:$A$158,0),MATCH('TI - Outperformance'!Q$6-1,'Inputs - Allowed'!$B$6:$AY$6,0)),0),_xlfn.IFNA(INDEX('Inputs - Allowed'!$B$8:$AY$158,MATCH('TI - Outperformance'!$A19,'Inputs - Allowed'!$A$8:$A$158,0),MATCH('TI - Outperformance'!Q$6,'Inputs - Allowed'!$B$6:$AY$6,0)) - INDEX('Inputs - Allowed'!$B$8:$AY$158,MATCH('TI - Outperformance'!$A19,'Inputs - Allowed'!$A$8:$A$158,0),MATCH('TI - Outperformance'!Q$6-1,'Inputs - Allowed'!$B$6:$AY$6,0)),0)),0)</f>
        <v>0</v>
      </c>
      <c r="R19" s="36">
        <f>MAX(MIN(_xlfn.IFNA(INDEX('Inputs - Actual'!$B$8:$V$200,MATCH('TI - Outperformance'!$A19,'Inputs - Actual'!$A$8:$A$200,0),MATCH('TI - Outperformance'!R$6,'Inputs - Actual'!$B$6:$V$6,0)) - INDEX('Inputs - Allowed'!$B$8:$AY$158,MATCH('TI - Outperformance'!$A19,'Inputs - Allowed'!$A$8:$A$158,0),MATCH('TI - Outperformance'!R$6-1,'Inputs - Allowed'!$B$6:$AY$6,0)),0),_xlfn.IFNA(INDEX('Inputs - Allowed'!$B$8:$AY$158,MATCH('TI - Outperformance'!$A19,'Inputs - Allowed'!$A$8:$A$158,0),MATCH('TI - Outperformance'!R$6,'Inputs - Allowed'!$B$6:$AY$6,0)) - INDEX('Inputs - Allowed'!$B$8:$AY$158,MATCH('TI - Outperformance'!$A19,'Inputs - Allowed'!$A$8:$A$158,0),MATCH('TI - Outperformance'!R$6-1,'Inputs - Allowed'!$B$6:$AY$6,0)),0)),0)</f>
        <v>0</v>
      </c>
      <c r="S19" s="36">
        <f>MAX(MIN(_xlfn.IFNA(INDEX('Inputs - Actual'!$B$8:$V$200,MATCH('TI - Outperformance'!$A19,'Inputs - Actual'!$A$8:$A$200,0),MATCH('TI - Outperformance'!S$6,'Inputs - Actual'!$B$6:$V$6,0)) - INDEX('Inputs - Allowed'!$B$8:$AY$158,MATCH('TI - Outperformance'!$A19,'Inputs - Allowed'!$A$8:$A$158,0),MATCH('TI - Outperformance'!S$6-1,'Inputs - Allowed'!$B$6:$AY$6,0)),0),_xlfn.IFNA(INDEX('Inputs - Allowed'!$B$8:$AY$158,MATCH('TI - Outperformance'!$A19,'Inputs - Allowed'!$A$8:$A$158,0),MATCH('TI - Outperformance'!S$6,'Inputs - Allowed'!$B$6:$AY$6,0)) - INDEX('Inputs - Allowed'!$B$8:$AY$158,MATCH('TI - Outperformance'!$A19,'Inputs - Allowed'!$A$8:$A$158,0),MATCH('TI - Outperformance'!S$6-1,'Inputs - Allowed'!$B$6:$AY$6,0)),0)),0)</f>
        <v>0</v>
      </c>
      <c r="T19" s="36">
        <f>MAX(MIN(_xlfn.IFNA(INDEX('Inputs - Actual'!$B$8:$V$200,MATCH('TI - Outperformance'!$A19,'Inputs - Actual'!$A$8:$A$200,0),MATCH('TI - Outperformance'!T$6,'Inputs - Actual'!$B$6:$V$6,0)) - INDEX('Inputs - Allowed'!$B$8:$AY$158,MATCH('TI - Outperformance'!$A19,'Inputs - Allowed'!$A$8:$A$158,0),MATCH('TI - Outperformance'!T$6-1,'Inputs - Allowed'!$B$6:$AY$6,0)),0),_xlfn.IFNA(INDEX('Inputs - Allowed'!$B$8:$AY$158,MATCH('TI - Outperformance'!$A19,'Inputs - Allowed'!$A$8:$A$158,0),MATCH('TI - Outperformance'!T$6,'Inputs - Allowed'!$B$6:$AY$6,0)) - INDEX('Inputs - Allowed'!$B$8:$AY$158,MATCH('TI - Outperformance'!$A19,'Inputs - Allowed'!$A$8:$A$158,0),MATCH('TI - Outperformance'!T$6-1,'Inputs - Allowed'!$B$6:$AY$6,0)),0)),0)</f>
        <v>0</v>
      </c>
      <c r="U19" s="36">
        <f>MAX(MIN(_xlfn.IFNA(INDEX('Inputs - Actual'!$B$8:$V$200,MATCH('TI - Outperformance'!$A19,'Inputs - Actual'!$A$8:$A$200,0),MATCH('TI - Outperformance'!U$6,'Inputs - Actual'!$B$6:$V$6,0)) - INDEX('Inputs - Allowed'!$B$8:$AY$158,MATCH('TI - Outperformance'!$A19,'Inputs - Allowed'!$A$8:$A$158,0),MATCH('TI - Outperformance'!U$6-1,'Inputs - Allowed'!$B$6:$AY$6,0)),0),_xlfn.IFNA(INDEX('Inputs - Allowed'!$B$8:$AY$158,MATCH('TI - Outperformance'!$A19,'Inputs - Allowed'!$A$8:$A$158,0),MATCH('TI - Outperformance'!U$6,'Inputs - Allowed'!$B$6:$AY$6,0)) - INDEX('Inputs - Allowed'!$B$8:$AY$158,MATCH('TI - Outperformance'!$A19,'Inputs - Allowed'!$A$8:$A$158,0),MATCH('TI - Outperformance'!U$6-1,'Inputs - Allowed'!$B$6:$AY$6,0)),0)),0)</f>
        <v>0</v>
      </c>
      <c r="V19" s="36">
        <f>MAX(MIN(_xlfn.IFNA(INDEX('Inputs - Actual'!$B$8:$V$200,MATCH('TI - Outperformance'!$A19,'Inputs - Actual'!$A$8:$A$200,0),MATCH('TI - Outperformance'!V$6,'Inputs - Actual'!$B$6:$V$6,0)) - INDEX('Inputs - Allowed'!$B$8:$AY$158,MATCH('TI - Outperformance'!$A19,'Inputs - Allowed'!$A$8:$A$158,0),MATCH('TI - Outperformance'!V$6-1,'Inputs - Allowed'!$B$6:$AY$6,0)),0),_xlfn.IFNA(INDEX('Inputs - Allowed'!$B$8:$AY$158,MATCH('TI - Outperformance'!$A19,'Inputs - Allowed'!$A$8:$A$158,0),MATCH('TI - Outperformance'!V$6,'Inputs - Allowed'!$B$6:$AY$6,0)) - INDEX('Inputs - Allowed'!$B$8:$AY$158,MATCH('TI - Outperformance'!$A19,'Inputs - Allowed'!$A$8:$A$158,0),MATCH('TI - Outperformance'!V$6-1,'Inputs - Allowed'!$B$6:$AY$6,0)),0)),0)</f>
        <v>0</v>
      </c>
      <c r="W19" s="36">
        <f>MAX(MIN(_xlfn.IFNA(INDEX('Inputs - Actual'!$B$8:$V$200,MATCH('TI - Outperformance'!$A19,'Inputs - Actual'!$A$8:$A$200,0),MATCH('TI - Outperformance'!W$6,'Inputs - Actual'!$B$6:$V$6,0)) - INDEX('Inputs - Allowed'!$B$8:$AY$158,MATCH('TI - Outperformance'!$A19,'Inputs - Allowed'!$A$8:$A$158,0),MATCH('TI - Outperformance'!W$6-1,'Inputs - Allowed'!$B$6:$AY$6,0)),0),_xlfn.IFNA(INDEX('Inputs - Allowed'!$B$8:$AY$158,MATCH('TI - Outperformance'!$A19,'Inputs - Allowed'!$A$8:$A$158,0),MATCH('TI - Outperformance'!W$6,'Inputs - Allowed'!$B$6:$AY$6,0)) - INDEX('Inputs - Allowed'!$B$8:$AY$158,MATCH('TI - Outperformance'!$A19,'Inputs - Allowed'!$A$8:$A$158,0),MATCH('TI - Outperformance'!W$6-1,'Inputs - Allowed'!$B$6:$AY$6,0)),0)),0)</f>
        <v>0</v>
      </c>
      <c r="X19" s="76"/>
      <c r="Y19" s="76"/>
      <c r="Z19" s="116">
        <f t="shared" si="0"/>
        <v>0</v>
      </c>
      <c r="AA19" s="116">
        <f t="shared" si="1"/>
        <v>0</v>
      </c>
      <c r="AB19" s="116">
        <f t="shared" si="10"/>
        <v>0</v>
      </c>
      <c r="AC19" s="116">
        <f t="shared" si="2"/>
        <v>0</v>
      </c>
      <c r="AD19" s="116">
        <f t="shared" si="3"/>
        <v>0</v>
      </c>
      <c r="AE19" s="116">
        <f t="shared" si="4"/>
        <v>0</v>
      </c>
      <c r="AF19" s="116">
        <f t="shared" si="5"/>
        <v>0</v>
      </c>
      <c r="AG19" s="116">
        <f t="shared" si="6"/>
        <v>0</v>
      </c>
      <c r="AH19" s="116">
        <f t="shared" si="7"/>
        <v>0</v>
      </c>
      <c r="AI19" s="116">
        <f t="shared" si="8"/>
        <v>0</v>
      </c>
      <c r="AJ19" s="116">
        <f t="shared" si="9"/>
        <v>0</v>
      </c>
    </row>
    <row r="20" spans="1:36">
      <c r="A20" s="42"/>
      <c r="B20" s="36"/>
      <c r="C20" s="36"/>
      <c r="D20" s="36"/>
      <c r="E20" s="36">
        <f>_xlfn.IFNA(INDEX('Inputs - Allowed'!$B$8:$AY$158,MATCH($A20,'Inputs - Allowed'!$A$8:$A$158,0),MATCH('TI - Outperformance'!E$6,'Inputs - Allowed'!$B$6:$AY$6,0)),0)</f>
        <v>0</v>
      </c>
      <c r="F20" s="36">
        <f>_xlfn.IFNA(INDEX('Inputs - Allowed'!$B$8:$AY$158,MATCH($A20,'Inputs - Allowed'!$A$8:$A$158,0),MATCH('TI - Outperformance'!F$6,'Inputs - Allowed'!$B$6:$AY$6,0)),0)</f>
        <v>0</v>
      </c>
      <c r="G20" s="36">
        <f>_xlfn.IFNA(INDEX('Inputs - Allowed'!$B$8:$AY$158,MATCH($A20,'Inputs - Allowed'!$A$8:$A$158,0),MATCH('TI - Outperformance'!G$6,'Inputs - Allowed'!$B$6:$AY$6,0)),0)</f>
        <v>0</v>
      </c>
      <c r="H20" s="36">
        <f>_xlfn.IFNA(INDEX('Inputs - Allowed'!$B$8:$AY$158,MATCH($A20,'Inputs - Allowed'!$A$8:$A$158,0),MATCH('TI - Outperformance'!H$6,'Inputs - Allowed'!$B$6:$AY$6,0)),0)</f>
        <v>0</v>
      </c>
      <c r="I20" s="36">
        <f>_xlfn.IFNA(INDEX('Inputs - Allowed'!$B$8:$AY$158,MATCH($A20,'Inputs - Allowed'!$A$8:$A$158,0),MATCH('TI - Outperformance'!I$6,'Inputs - Allowed'!$B$6:$AY$6,0)),0)</f>
        <v>0</v>
      </c>
      <c r="J20" s="36">
        <f>_xlfn.IFNA(INDEX('Inputs - Allowed'!$B$8:$AY$158,MATCH($A20,'Inputs - Allowed'!$A$8:$A$158,0),MATCH('TI - Outperformance'!J$6,'Inputs - Allowed'!$B$6:$AY$6,0)),0)</f>
        <v>0</v>
      </c>
      <c r="K20" s="36">
        <f>_xlfn.IFNA(INDEX('Inputs - Allowed'!$B$8:$AY$158,MATCH($A20,'Inputs - Allowed'!$A$8:$A$158,0),MATCH('TI - Outperformance'!K$6,'Inputs - Allowed'!$B$6:$AY$6,0)),0)</f>
        <v>0</v>
      </c>
      <c r="L20" s="76"/>
      <c r="M20" s="76"/>
      <c r="N20" s="36">
        <f>MAX(MIN(_xlfn.IFNA(INDEX('Inputs - Actual'!$B$8:$V$200,MATCH('TI - Outperformance'!$A20,'Inputs - Actual'!$A$8:$A$200,0),MATCH('TI - Outperformance'!N$6,'Inputs - Actual'!$B$6:$V$6,0)) - INDEX('Inputs - Allowed'!$B$8:$AY$158,MATCH('TI - Outperformance'!$A20,'Inputs - Allowed'!$A$8:$A$158,0),MATCH('TI - Outperformance'!N$6-1,'Inputs - Allowed'!$B$6:$AY$6,0)),0),_xlfn.IFNA(INDEX('Inputs - Allowed'!$B$8:$AY$158,MATCH('TI - Outperformance'!$A20,'Inputs - Allowed'!$A$8:$A$158,0),MATCH('TI - Outperformance'!N$6,'Inputs - Allowed'!$B$6:$AY$6,0)) - INDEX('Inputs - Allowed'!$B$8:$AY$158,MATCH('TI - Outperformance'!$A20,'Inputs - Allowed'!$A$8:$A$158,0),MATCH('TI - Outperformance'!N$6-1,'Inputs - Allowed'!$B$6:$AY$6,0)),0)),0)</f>
        <v>0</v>
      </c>
      <c r="O20" s="36">
        <f>MAX(MIN(_xlfn.IFNA(INDEX('Inputs - Actual'!$B$8:$V$200,MATCH('TI - Outperformance'!$A20,'Inputs - Actual'!$A$8:$A$200,0),MATCH('TI - Outperformance'!O$6,'Inputs - Actual'!$B$6:$V$6,0)) - INDEX('Inputs - Allowed'!$B$8:$AY$158,MATCH('TI - Outperformance'!$A20,'Inputs - Allowed'!$A$8:$A$158,0),MATCH('TI - Outperformance'!O$6-1,'Inputs - Allowed'!$B$6:$AY$6,0)),0),_xlfn.IFNA(INDEX('Inputs - Allowed'!$B$8:$AY$158,MATCH('TI - Outperformance'!$A20,'Inputs - Allowed'!$A$8:$A$158,0),MATCH('TI - Outperformance'!O$6,'Inputs - Allowed'!$B$6:$AY$6,0)) - INDEX('Inputs - Allowed'!$B$8:$AY$158,MATCH('TI - Outperformance'!$A20,'Inputs - Allowed'!$A$8:$A$158,0),MATCH('TI - Outperformance'!O$6-1,'Inputs - Allowed'!$B$6:$AY$6,0)),0)),0)</f>
        <v>0</v>
      </c>
      <c r="P20" s="36">
        <f>MAX(MIN(_xlfn.IFNA(INDEX('Inputs - Actual'!$B$8:$V$200,MATCH('TI - Outperformance'!$A20,'Inputs - Actual'!$A$8:$A$200,0),MATCH('TI - Outperformance'!P$6,'Inputs - Actual'!$B$6:$V$6,0)) - INDEX('Inputs - Allowed'!$B$8:$AY$158,MATCH('TI - Outperformance'!$A20,'Inputs - Allowed'!$A$8:$A$158,0),MATCH('TI - Outperformance'!P$6-1,'Inputs - Allowed'!$B$6:$AY$6,0)),0),_xlfn.IFNA(INDEX('Inputs - Allowed'!$B$8:$AY$158,MATCH('TI - Outperformance'!$A20,'Inputs - Allowed'!$A$8:$A$158,0),MATCH('TI - Outperformance'!P$6,'Inputs - Allowed'!$B$6:$AY$6,0)) - INDEX('Inputs - Allowed'!$B$8:$AY$158,MATCH('TI - Outperformance'!$A20,'Inputs - Allowed'!$A$8:$A$158,0),MATCH('TI - Outperformance'!P$6-1,'Inputs - Allowed'!$B$6:$AY$6,0)),0)),0)</f>
        <v>0</v>
      </c>
      <c r="Q20" s="36">
        <f>MAX(MIN(_xlfn.IFNA(INDEX('Inputs - Actual'!$B$8:$V$200,MATCH('TI - Outperformance'!$A20,'Inputs - Actual'!$A$8:$A$200,0),MATCH('TI - Outperformance'!Q$6,'Inputs - Actual'!$B$6:$V$6,0)) - INDEX('Inputs - Allowed'!$B$8:$AY$158,MATCH('TI - Outperformance'!$A20,'Inputs - Allowed'!$A$8:$A$158,0),MATCH('TI - Outperformance'!Q$6-1,'Inputs - Allowed'!$B$6:$AY$6,0)),0),_xlfn.IFNA(INDEX('Inputs - Allowed'!$B$8:$AY$158,MATCH('TI - Outperformance'!$A20,'Inputs - Allowed'!$A$8:$A$158,0),MATCH('TI - Outperformance'!Q$6,'Inputs - Allowed'!$B$6:$AY$6,0)) - INDEX('Inputs - Allowed'!$B$8:$AY$158,MATCH('TI - Outperformance'!$A20,'Inputs - Allowed'!$A$8:$A$158,0),MATCH('TI - Outperformance'!Q$6-1,'Inputs - Allowed'!$B$6:$AY$6,0)),0)),0)</f>
        <v>0</v>
      </c>
      <c r="R20" s="36">
        <f>MAX(MIN(_xlfn.IFNA(INDEX('Inputs - Actual'!$B$8:$V$200,MATCH('TI - Outperformance'!$A20,'Inputs - Actual'!$A$8:$A$200,0),MATCH('TI - Outperformance'!R$6,'Inputs - Actual'!$B$6:$V$6,0)) - INDEX('Inputs - Allowed'!$B$8:$AY$158,MATCH('TI - Outperformance'!$A20,'Inputs - Allowed'!$A$8:$A$158,0),MATCH('TI - Outperformance'!R$6-1,'Inputs - Allowed'!$B$6:$AY$6,0)),0),_xlfn.IFNA(INDEX('Inputs - Allowed'!$B$8:$AY$158,MATCH('TI - Outperformance'!$A20,'Inputs - Allowed'!$A$8:$A$158,0),MATCH('TI - Outperformance'!R$6,'Inputs - Allowed'!$B$6:$AY$6,0)) - INDEX('Inputs - Allowed'!$B$8:$AY$158,MATCH('TI - Outperformance'!$A20,'Inputs - Allowed'!$A$8:$A$158,0),MATCH('TI - Outperformance'!R$6-1,'Inputs - Allowed'!$B$6:$AY$6,0)),0)),0)</f>
        <v>0</v>
      </c>
      <c r="S20" s="36">
        <f>MAX(MIN(_xlfn.IFNA(INDEX('Inputs - Actual'!$B$8:$V$200,MATCH('TI - Outperformance'!$A20,'Inputs - Actual'!$A$8:$A$200,0),MATCH('TI - Outperformance'!S$6,'Inputs - Actual'!$B$6:$V$6,0)) - INDEX('Inputs - Allowed'!$B$8:$AY$158,MATCH('TI - Outperformance'!$A20,'Inputs - Allowed'!$A$8:$A$158,0),MATCH('TI - Outperformance'!S$6-1,'Inputs - Allowed'!$B$6:$AY$6,0)),0),_xlfn.IFNA(INDEX('Inputs - Allowed'!$B$8:$AY$158,MATCH('TI - Outperformance'!$A20,'Inputs - Allowed'!$A$8:$A$158,0),MATCH('TI - Outperformance'!S$6,'Inputs - Allowed'!$B$6:$AY$6,0)) - INDEX('Inputs - Allowed'!$B$8:$AY$158,MATCH('TI - Outperformance'!$A20,'Inputs - Allowed'!$A$8:$A$158,0),MATCH('TI - Outperformance'!S$6-1,'Inputs - Allowed'!$B$6:$AY$6,0)),0)),0)</f>
        <v>0</v>
      </c>
      <c r="T20" s="36">
        <f>MAX(MIN(_xlfn.IFNA(INDEX('Inputs - Actual'!$B$8:$V$200,MATCH('TI - Outperformance'!$A20,'Inputs - Actual'!$A$8:$A$200,0),MATCH('TI - Outperformance'!T$6,'Inputs - Actual'!$B$6:$V$6,0)) - INDEX('Inputs - Allowed'!$B$8:$AY$158,MATCH('TI - Outperformance'!$A20,'Inputs - Allowed'!$A$8:$A$158,0),MATCH('TI - Outperformance'!T$6-1,'Inputs - Allowed'!$B$6:$AY$6,0)),0),_xlfn.IFNA(INDEX('Inputs - Allowed'!$B$8:$AY$158,MATCH('TI - Outperformance'!$A20,'Inputs - Allowed'!$A$8:$A$158,0),MATCH('TI - Outperformance'!T$6,'Inputs - Allowed'!$B$6:$AY$6,0)) - INDEX('Inputs - Allowed'!$B$8:$AY$158,MATCH('TI - Outperformance'!$A20,'Inputs - Allowed'!$A$8:$A$158,0),MATCH('TI - Outperformance'!T$6-1,'Inputs - Allowed'!$B$6:$AY$6,0)),0)),0)</f>
        <v>0</v>
      </c>
      <c r="U20" s="36">
        <f>MAX(MIN(_xlfn.IFNA(INDEX('Inputs - Actual'!$B$8:$V$200,MATCH('TI - Outperformance'!$A20,'Inputs - Actual'!$A$8:$A$200,0),MATCH('TI - Outperformance'!U$6,'Inputs - Actual'!$B$6:$V$6,0)) - INDEX('Inputs - Allowed'!$B$8:$AY$158,MATCH('TI - Outperformance'!$A20,'Inputs - Allowed'!$A$8:$A$158,0),MATCH('TI - Outperformance'!U$6-1,'Inputs - Allowed'!$B$6:$AY$6,0)),0),_xlfn.IFNA(INDEX('Inputs - Allowed'!$B$8:$AY$158,MATCH('TI - Outperformance'!$A20,'Inputs - Allowed'!$A$8:$A$158,0),MATCH('TI - Outperformance'!U$6,'Inputs - Allowed'!$B$6:$AY$6,0)) - INDEX('Inputs - Allowed'!$B$8:$AY$158,MATCH('TI - Outperformance'!$A20,'Inputs - Allowed'!$A$8:$A$158,0),MATCH('TI - Outperformance'!U$6-1,'Inputs - Allowed'!$B$6:$AY$6,0)),0)),0)</f>
        <v>0</v>
      </c>
      <c r="V20" s="36">
        <f>MAX(MIN(_xlfn.IFNA(INDEX('Inputs - Actual'!$B$8:$V$200,MATCH('TI - Outperformance'!$A20,'Inputs - Actual'!$A$8:$A$200,0),MATCH('TI - Outperformance'!V$6,'Inputs - Actual'!$B$6:$V$6,0)) - INDEX('Inputs - Allowed'!$B$8:$AY$158,MATCH('TI - Outperformance'!$A20,'Inputs - Allowed'!$A$8:$A$158,0),MATCH('TI - Outperformance'!V$6-1,'Inputs - Allowed'!$B$6:$AY$6,0)),0),_xlfn.IFNA(INDEX('Inputs - Allowed'!$B$8:$AY$158,MATCH('TI - Outperformance'!$A20,'Inputs - Allowed'!$A$8:$A$158,0),MATCH('TI - Outperformance'!V$6,'Inputs - Allowed'!$B$6:$AY$6,0)) - INDEX('Inputs - Allowed'!$B$8:$AY$158,MATCH('TI - Outperformance'!$A20,'Inputs - Allowed'!$A$8:$A$158,0),MATCH('TI - Outperformance'!V$6-1,'Inputs - Allowed'!$B$6:$AY$6,0)),0)),0)</f>
        <v>0</v>
      </c>
      <c r="W20" s="36">
        <f>MAX(MIN(_xlfn.IFNA(INDEX('Inputs - Actual'!$B$8:$V$200,MATCH('TI - Outperformance'!$A20,'Inputs - Actual'!$A$8:$A$200,0),MATCH('TI - Outperformance'!W$6,'Inputs - Actual'!$B$6:$V$6,0)) - INDEX('Inputs - Allowed'!$B$8:$AY$158,MATCH('TI - Outperformance'!$A20,'Inputs - Allowed'!$A$8:$A$158,0),MATCH('TI - Outperformance'!W$6-1,'Inputs - Allowed'!$B$6:$AY$6,0)),0),_xlfn.IFNA(INDEX('Inputs - Allowed'!$B$8:$AY$158,MATCH('TI - Outperformance'!$A20,'Inputs - Allowed'!$A$8:$A$158,0),MATCH('TI - Outperformance'!W$6,'Inputs - Allowed'!$B$6:$AY$6,0)) - INDEX('Inputs - Allowed'!$B$8:$AY$158,MATCH('TI - Outperformance'!$A20,'Inputs - Allowed'!$A$8:$A$158,0),MATCH('TI - Outperformance'!W$6-1,'Inputs - Allowed'!$B$6:$AY$6,0)),0)),0)</f>
        <v>0</v>
      </c>
      <c r="X20" s="76"/>
      <c r="Y20" s="76"/>
      <c r="Z20" s="116">
        <f t="shared" si="0"/>
        <v>0</v>
      </c>
      <c r="AA20" s="116">
        <f t="shared" si="1"/>
        <v>0</v>
      </c>
      <c r="AB20" s="116">
        <f t="shared" si="10"/>
        <v>0</v>
      </c>
      <c r="AC20" s="116">
        <f t="shared" si="2"/>
        <v>0</v>
      </c>
      <c r="AD20" s="116">
        <f t="shared" si="3"/>
        <v>0</v>
      </c>
      <c r="AE20" s="116">
        <f t="shared" si="4"/>
        <v>0</v>
      </c>
      <c r="AF20" s="116">
        <f t="shared" si="5"/>
        <v>0</v>
      </c>
      <c r="AG20" s="116">
        <f t="shared" si="6"/>
        <v>0</v>
      </c>
      <c r="AH20" s="116">
        <f t="shared" si="7"/>
        <v>0</v>
      </c>
      <c r="AI20" s="116">
        <f t="shared" si="8"/>
        <v>0</v>
      </c>
      <c r="AJ20" s="116">
        <f t="shared" si="9"/>
        <v>0</v>
      </c>
    </row>
    <row r="21" spans="1:36">
      <c r="A21" s="42"/>
      <c r="B21" s="36"/>
      <c r="C21" s="36"/>
      <c r="D21" s="36"/>
      <c r="E21" s="36">
        <f>_xlfn.IFNA(INDEX('Inputs - Allowed'!$B$8:$AY$158,MATCH($A21,'Inputs - Allowed'!$A$8:$A$158,0),MATCH('TI - Outperformance'!E$6,'Inputs - Allowed'!$B$6:$AY$6,0)),0)</f>
        <v>0</v>
      </c>
      <c r="F21" s="36">
        <f>_xlfn.IFNA(INDEX('Inputs - Allowed'!$B$8:$AY$158,MATCH($A21,'Inputs - Allowed'!$A$8:$A$158,0),MATCH('TI - Outperformance'!F$6,'Inputs - Allowed'!$B$6:$AY$6,0)),0)</f>
        <v>0</v>
      </c>
      <c r="G21" s="36">
        <f>_xlfn.IFNA(INDEX('Inputs - Allowed'!$B$8:$AY$158,MATCH($A21,'Inputs - Allowed'!$A$8:$A$158,0),MATCH('TI - Outperformance'!G$6,'Inputs - Allowed'!$B$6:$AY$6,0)),0)</f>
        <v>0</v>
      </c>
      <c r="H21" s="36">
        <f>_xlfn.IFNA(INDEX('Inputs - Allowed'!$B$8:$AY$158,MATCH($A21,'Inputs - Allowed'!$A$8:$A$158,0),MATCH('TI - Outperformance'!H$6,'Inputs - Allowed'!$B$6:$AY$6,0)),0)</f>
        <v>0</v>
      </c>
      <c r="I21" s="36">
        <f>_xlfn.IFNA(INDEX('Inputs - Allowed'!$B$8:$AY$158,MATCH($A21,'Inputs - Allowed'!$A$8:$A$158,0),MATCH('TI - Outperformance'!I$6,'Inputs - Allowed'!$B$6:$AY$6,0)),0)</f>
        <v>0</v>
      </c>
      <c r="J21" s="36">
        <f>_xlfn.IFNA(INDEX('Inputs - Allowed'!$B$8:$AY$158,MATCH($A21,'Inputs - Allowed'!$A$8:$A$158,0),MATCH('TI - Outperformance'!J$6,'Inputs - Allowed'!$B$6:$AY$6,0)),0)</f>
        <v>0</v>
      </c>
      <c r="K21" s="36">
        <f>_xlfn.IFNA(INDEX('Inputs - Allowed'!$B$8:$AY$158,MATCH($A21,'Inputs - Allowed'!$A$8:$A$158,0),MATCH('TI - Outperformance'!K$6,'Inputs - Allowed'!$B$6:$AY$6,0)),0)</f>
        <v>0</v>
      </c>
      <c r="L21" s="76"/>
      <c r="M21" s="76"/>
      <c r="N21" s="36">
        <f>MAX(MIN(_xlfn.IFNA(INDEX('Inputs - Actual'!$B$8:$V$200,MATCH('TI - Outperformance'!$A21,'Inputs - Actual'!$A$8:$A$200,0),MATCH('TI - Outperformance'!N$6,'Inputs - Actual'!$B$6:$V$6,0)) - INDEX('Inputs - Allowed'!$B$8:$AY$158,MATCH('TI - Outperformance'!$A21,'Inputs - Allowed'!$A$8:$A$158,0),MATCH('TI - Outperformance'!N$6-1,'Inputs - Allowed'!$B$6:$AY$6,0)),0),_xlfn.IFNA(INDEX('Inputs - Allowed'!$B$8:$AY$158,MATCH('TI - Outperformance'!$A21,'Inputs - Allowed'!$A$8:$A$158,0),MATCH('TI - Outperformance'!N$6,'Inputs - Allowed'!$B$6:$AY$6,0)) - INDEX('Inputs - Allowed'!$B$8:$AY$158,MATCH('TI - Outperformance'!$A21,'Inputs - Allowed'!$A$8:$A$158,0),MATCH('TI - Outperformance'!N$6-1,'Inputs - Allowed'!$B$6:$AY$6,0)),0)),0)</f>
        <v>0</v>
      </c>
      <c r="O21" s="36">
        <f>MAX(MIN(_xlfn.IFNA(INDEX('Inputs - Actual'!$B$8:$V$200,MATCH('TI - Outperformance'!$A21,'Inputs - Actual'!$A$8:$A$200,0),MATCH('TI - Outperformance'!O$6,'Inputs - Actual'!$B$6:$V$6,0)) - INDEX('Inputs - Allowed'!$B$8:$AY$158,MATCH('TI - Outperformance'!$A21,'Inputs - Allowed'!$A$8:$A$158,0),MATCH('TI - Outperformance'!O$6-1,'Inputs - Allowed'!$B$6:$AY$6,0)),0),_xlfn.IFNA(INDEX('Inputs - Allowed'!$B$8:$AY$158,MATCH('TI - Outperformance'!$A21,'Inputs - Allowed'!$A$8:$A$158,0),MATCH('TI - Outperformance'!O$6,'Inputs - Allowed'!$B$6:$AY$6,0)) - INDEX('Inputs - Allowed'!$B$8:$AY$158,MATCH('TI - Outperformance'!$A21,'Inputs - Allowed'!$A$8:$A$158,0),MATCH('TI - Outperformance'!O$6-1,'Inputs - Allowed'!$B$6:$AY$6,0)),0)),0)</f>
        <v>0</v>
      </c>
      <c r="P21" s="36">
        <f>MAX(MIN(_xlfn.IFNA(INDEX('Inputs - Actual'!$B$8:$V$200,MATCH('TI - Outperformance'!$A21,'Inputs - Actual'!$A$8:$A$200,0),MATCH('TI - Outperformance'!P$6,'Inputs - Actual'!$B$6:$V$6,0)) - INDEX('Inputs - Allowed'!$B$8:$AY$158,MATCH('TI - Outperformance'!$A21,'Inputs - Allowed'!$A$8:$A$158,0),MATCH('TI - Outperformance'!P$6-1,'Inputs - Allowed'!$B$6:$AY$6,0)),0),_xlfn.IFNA(INDEX('Inputs - Allowed'!$B$8:$AY$158,MATCH('TI - Outperformance'!$A21,'Inputs - Allowed'!$A$8:$A$158,0),MATCH('TI - Outperformance'!P$6,'Inputs - Allowed'!$B$6:$AY$6,0)) - INDEX('Inputs - Allowed'!$B$8:$AY$158,MATCH('TI - Outperformance'!$A21,'Inputs - Allowed'!$A$8:$A$158,0),MATCH('TI - Outperformance'!P$6-1,'Inputs - Allowed'!$B$6:$AY$6,0)),0)),0)</f>
        <v>0</v>
      </c>
      <c r="Q21" s="36">
        <f>MAX(MIN(_xlfn.IFNA(INDEX('Inputs - Actual'!$B$8:$V$200,MATCH('TI - Outperformance'!$A21,'Inputs - Actual'!$A$8:$A$200,0),MATCH('TI - Outperformance'!Q$6,'Inputs - Actual'!$B$6:$V$6,0)) - INDEX('Inputs - Allowed'!$B$8:$AY$158,MATCH('TI - Outperformance'!$A21,'Inputs - Allowed'!$A$8:$A$158,0),MATCH('TI - Outperformance'!Q$6-1,'Inputs - Allowed'!$B$6:$AY$6,0)),0),_xlfn.IFNA(INDEX('Inputs - Allowed'!$B$8:$AY$158,MATCH('TI - Outperformance'!$A21,'Inputs - Allowed'!$A$8:$A$158,0),MATCH('TI - Outperformance'!Q$6,'Inputs - Allowed'!$B$6:$AY$6,0)) - INDEX('Inputs - Allowed'!$B$8:$AY$158,MATCH('TI - Outperformance'!$A21,'Inputs - Allowed'!$A$8:$A$158,0),MATCH('TI - Outperformance'!Q$6-1,'Inputs - Allowed'!$B$6:$AY$6,0)),0)),0)</f>
        <v>0</v>
      </c>
      <c r="R21" s="36">
        <f>MAX(MIN(_xlfn.IFNA(INDEX('Inputs - Actual'!$B$8:$V$200,MATCH('TI - Outperformance'!$A21,'Inputs - Actual'!$A$8:$A$200,0),MATCH('TI - Outperformance'!R$6,'Inputs - Actual'!$B$6:$V$6,0)) - INDEX('Inputs - Allowed'!$B$8:$AY$158,MATCH('TI - Outperformance'!$A21,'Inputs - Allowed'!$A$8:$A$158,0),MATCH('TI - Outperformance'!R$6-1,'Inputs - Allowed'!$B$6:$AY$6,0)),0),_xlfn.IFNA(INDEX('Inputs - Allowed'!$B$8:$AY$158,MATCH('TI - Outperformance'!$A21,'Inputs - Allowed'!$A$8:$A$158,0),MATCH('TI - Outperformance'!R$6,'Inputs - Allowed'!$B$6:$AY$6,0)) - INDEX('Inputs - Allowed'!$B$8:$AY$158,MATCH('TI - Outperformance'!$A21,'Inputs - Allowed'!$A$8:$A$158,0),MATCH('TI - Outperformance'!R$6-1,'Inputs - Allowed'!$B$6:$AY$6,0)),0)),0)</f>
        <v>0</v>
      </c>
      <c r="S21" s="36">
        <f>MAX(MIN(_xlfn.IFNA(INDEX('Inputs - Actual'!$B$8:$V$200,MATCH('TI - Outperformance'!$A21,'Inputs - Actual'!$A$8:$A$200,0),MATCH('TI - Outperformance'!S$6,'Inputs - Actual'!$B$6:$V$6,0)) - INDEX('Inputs - Allowed'!$B$8:$AY$158,MATCH('TI - Outperformance'!$A21,'Inputs - Allowed'!$A$8:$A$158,0),MATCH('TI - Outperformance'!S$6-1,'Inputs - Allowed'!$B$6:$AY$6,0)),0),_xlfn.IFNA(INDEX('Inputs - Allowed'!$B$8:$AY$158,MATCH('TI - Outperformance'!$A21,'Inputs - Allowed'!$A$8:$A$158,0),MATCH('TI - Outperformance'!S$6,'Inputs - Allowed'!$B$6:$AY$6,0)) - INDEX('Inputs - Allowed'!$B$8:$AY$158,MATCH('TI - Outperformance'!$A21,'Inputs - Allowed'!$A$8:$A$158,0),MATCH('TI - Outperformance'!S$6-1,'Inputs - Allowed'!$B$6:$AY$6,0)),0)),0)</f>
        <v>0</v>
      </c>
      <c r="T21" s="36">
        <f>MAX(MIN(_xlfn.IFNA(INDEX('Inputs - Actual'!$B$8:$V$200,MATCH('TI - Outperformance'!$A21,'Inputs - Actual'!$A$8:$A$200,0),MATCH('TI - Outperformance'!T$6,'Inputs - Actual'!$B$6:$V$6,0)) - INDEX('Inputs - Allowed'!$B$8:$AY$158,MATCH('TI - Outperformance'!$A21,'Inputs - Allowed'!$A$8:$A$158,0),MATCH('TI - Outperformance'!T$6-1,'Inputs - Allowed'!$B$6:$AY$6,0)),0),_xlfn.IFNA(INDEX('Inputs - Allowed'!$B$8:$AY$158,MATCH('TI - Outperformance'!$A21,'Inputs - Allowed'!$A$8:$A$158,0),MATCH('TI - Outperformance'!T$6,'Inputs - Allowed'!$B$6:$AY$6,0)) - INDEX('Inputs - Allowed'!$B$8:$AY$158,MATCH('TI - Outperformance'!$A21,'Inputs - Allowed'!$A$8:$A$158,0),MATCH('TI - Outperformance'!T$6-1,'Inputs - Allowed'!$B$6:$AY$6,0)),0)),0)</f>
        <v>0</v>
      </c>
      <c r="U21" s="36">
        <f>MAX(MIN(_xlfn.IFNA(INDEX('Inputs - Actual'!$B$8:$V$200,MATCH('TI - Outperformance'!$A21,'Inputs - Actual'!$A$8:$A$200,0),MATCH('TI - Outperformance'!U$6,'Inputs - Actual'!$B$6:$V$6,0)) - INDEX('Inputs - Allowed'!$B$8:$AY$158,MATCH('TI - Outperformance'!$A21,'Inputs - Allowed'!$A$8:$A$158,0),MATCH('TI - Outperformance'!U$6-1,'Inputs - Allowed'!$B$6:$AY$6,0)),0),_xlfn.IFNA(INDEX('Inputs - Allowed'!$B$8:$AY$158,MATCH('TI - Outperformance'!$A21,'Inputs - Allowed'!$A$8:$A$158,0),MATCH('TI - Outperformance'!U$6,'Inputs - Allowed'!$B$6:$AY$6,0)) - INDEX('Inputs - Allowed'!$B$8:$AY$158,MATCH('TI - Outperformance'!$A21,'Inputs - Allowed'!$A$8:$A$158,0),MATCH('TI - Outperformance'!U$6-1,'Inputs - Allowed'!$B$6:$AY$6,0)),0)),0)</f>
        <v>0</v>
      </c>
      <c r="V21" s="36">
        <f>MAX(MIN(_xlfn.IFNA(INDEX('Inputs - Actual'!$B$8:$V$200,MATCH('TI - Outperformance'!$A21,'Inputs - Actual'!$A$8:$A$200,0),MATCH('TI - Outperformance'!V$6,'Inputs - Actual'!$B$6:$V$6,0)) - INDEX('Inputs - Allowed'!$B$8:$AY$158,MATCH('TI - Outperformance'!$A21,'Inputs - Allowed'!$A$8:$A$158,0),MATCH('TI - Outperformance'!V$6-1,'Inputs - Allowed'!$B$6:$AY$6,0)),0),_xlfn.IFNA(INDEX('Inputs - Allowed'!$B$8:$AY$158,MATCH('TI - Outperformance'!$A21,'Inputs - Allowed'!$A$8:$A$158,0),MATCH('TI - Outperformance'!V$6,'Inputs - Allowed'!$B$6:$AY$6,0)) - INDEX('Inputs - Allowed'!$B$8:$AY$158,MATCH('TI - Outperformance'!$A21,'Inputs - Allowed'!$A$8:$A$158,0),MATCH('TI - Outperformance'!V$6-1,'Inputs - Allowed'!$B$6:$AY$6,0)),0)),0)</f>
        <v>0</v>
      </c>
      <c r="W21" s="36">
        <f>MAX(MIN(_xlfn.IFNA(INDEX('Inputs - Actual'!$B$8:$V$200,MATCH('TI - Outperformance'!$A21,'Inputs - Actual'!$A$8:$A$200,0),MATCH('TI - Outperformance'!W$6,'Inputs - Actual'!$B$6:$V$6,0)) - INDEX('Inputs - Allowed'!$B$8:$AY$158,MATCH('TI - Outperformance'!$A21,'Inputs - Allowed'!$A$8:$A$158,0),MATCH('TI - Outperformance'!W$6-1,'Inputs - Allowed'!$B$6:$AY$6,0)),0),_xlfn.IFNA(INDEX('Inputs - Allowed'!$B$8:$AY$158,MATCH('TI - Outperformance'!$A21,'Inputs - Allowed'!$A$8:$A$158,0),MATCH('TI - Outperformance'!W$6,'Inputs - Allowed'!$B$6:$AY$6,0)) - INDEX('Inputs - Allowed'!$B$8:$AY$158,MATCH('TI - Outperformance'!$A21,'Inputs - Allowed'!$A$8:$A$158,0),MATCH('TI - Outperformance'!W$6-1,'Inputs - Allowed'!$B$6:$AY$6,0)),0)),0)</f>
        <v>0</v>
      </c>
      <c r="X21" s="76"/>
      <c r="Y21" s="76"/>
      <c r="Z21" s="116">
        <f t="shared" si="0"/>
        <v>0</v>
      </c>
      <c r="AA21" s="116">
        <f t="shared" si="1"/>
        <v>0</v>
      </c>
      <c r="AB21" s="116">
        <f t="shared" si="10"/>
        <v>0</v>
      </c>
      <c r="AC21" s="116">
        <f t="shared" si="2"/>
        <v>0</v>
      </c>
      <c r="AD21" s="116">
        <f t="shared" si="3"/>
        <v>0</v>
      </c>
      <c r="AE21" s="116">
        <f t="shared" si="4"/>
        <v>0</v>
      </c>
      <c r="AF21" s="116">
        <f t="shared" si="5"/>
        <v>0</v>
      </c>
      <c r="AG21" s="116">
        <f t="shared" si="6"/>
        <v>0</v>
      </c>
      <c r="AH21" s="116">
        <f t="shared" si="7"/>
        <v>0</v>
      </c>
      <c r="AI21" s="116">
        <f t="shared" si="8"/>
        <v>0</v>
      </c>
      <c r="AJ21" s="116">
        <f t="shared" si="9"/>
        <v>0</v>
      </c>
    </row>
    <row r="22" spans="1:36">
      <c r="A22" s="42"/>
      <c r="B22" s="36"/>
      <c r="C22" s="36"/>
      <c r="D22" s="36"/>
      <c r="E22" s="36">
        <f>_xlfn.IFNA(INDEX('Inputs - Allowed'!$B$8:$AY$158,MATCH($A22,'Inputs - Allowed'!$A$8:$A$158,0),MATCH('TI - Outperformance'!E$6,'Inputs - Allowed'!$B$6:$AY$6,0)),0)</f>
        <v>0</v>
      </c>
      <c r="F22" s="36">
        <f>_xlfn.IFNA(INDEX('Inputs - Allowed'!$B$8:$AY$158,MATCH($A22,'Inputs - Allowed'!$A$8:$A$158,0),MATCH('TI - Outperformance'!F$6,'Inputs - Allowed'!$B$6:$AY$6,0)),0)</f>
        <v>0</v>
      </c>
      <c r="G22" s="36">
        <f>_xlfn.IFNA(INDEX('Inputs - Allowed'!$B$8:$AY$158,MATCH($A22,'Inputs - Allowed'!$A$8:$A$158,0),MATCH('TI - Outperformance'!G$6,'Inputs - Allowed'!$B$6:$AY$6,0)),0)</f>
        <v>0</v>
      </c>
      <c r="H22" s="36">
        <f>_xlfn.IFNA(INDEX('Inputs - Allowed'!$B$8:$AY$158,MATCH($A22,'Inputs - Allowed'!$A$8:$A$158,0),MATCH('TI - Outperformance'!H$6,'Inputs - Allowed'!$B$6:$AY$6,0)),0)</f>
        <v>0</v>
      </c>
      <c r="I22" s="36">
        <f>_xlfn.IFNA(INDEX('Inputs - Allowed'!$B$8:$AY$158,MATCH($A22,'Inputs - Allowed'!$A$8:$A$158,0),MATCH('TI - Outperformance'!I$6,'Inputs - Allowed'!$B$6:$AY$6,0)),0)</f>
        <v>0</v>
      </c>
      <c r="J22" s="36">
        <f>_xlfn.IFNA(INDEX('Inputs - Allowed'!$B$8:$AY$158,MATCH($A22,'Inputs - Allowed'!$A$8:$A$158,0),MATCH('TI - Outperformance'!J$6,'Inputs - Allowed'!$B$6:$AY$6,0)),0)</f>
        <v>0</v>
      </c>
      <c r="K22" s="36">
        <f>_xlfn.IFNA(INDEX('Inputs - Allowed'!$B$8:$AY$158,MATCH($A22,'Inputs - Allowed'!$A$8:$A$158,0),MATCH('TI - Outperformance'!K$6,'Inputs - Allowed'!$B$6:$AY$6,0)),0)</f>
        <v>0</v>
      </c>
      <c r="L22" s="76"/>
      <c r="M22" s="76"/>
      <c r="N22" s="36">
        <f>MAX(MIN(_xlfn.IFNA(INDEX('Inputs - Actual'!$B$8:$V$200,MATCH('TI - Outperformance'!$A22,'Inputs - Actual'!$A$8:$A$200,0),MATCH('TI - Outperformance'!N$6,'Inputs - Actual'!$B$6:$V$6,0)) - INDEX('Inputs - Allowed'!$B$8:$AY$158,MATCH('TI - Outperformance'!$A22,'Inputs - Allowed'!$A$8:$A$158,0),MATCH('TI - Outperformance'!N$6-1,'Inputs - Allowed'!$B$6:$AY$6,0)),0),_xlfn.IFNA(INDEX('Inputs - Allowed'!$B$8:$AY$158,MATCH('TI - Outperformance'!$A22,'Inputs - Allowed'!$A$8:$A$158,0),MATCH('TI - Outperformance'!N$6,'Inputs - Allowed'!$B$6:$AY$6,0)) - INDEX('Inputs - Allowed'!$B$8:$AY$158,MATCH('TI - Outperformance'!$A22,'Inputs - Allowed'!$A$8:$A$158,0),MATCH('TI - Outperformance'!N$6-1,'Inputs - Allowed'!$B$6:$AY$6,0)),0)),0)</f>
        <v>0</v>
      </c>
      <c r="O22" s="36">
        <f>MAX(MIN(_xlfn.IFNA(INDEX('Inputs - Actual'!$B$8:$V$200,MATCH('TI - Outperformance'!$A22,'Inputs - Actual'!$A$8:$A$200,0),MATCH('TI - Outperformance'!O$6,'Inputs - Actual'!$B$6:$V$6,0)) - INDEX('Inputs - Allowed'!$B$8:$AY$158,MATCH('TI - Outperformance'!$A22,'Inputs - Allowed'!$A$8:$A$158,0),MATCH('TI - Outperformance'!O$6-1,'Inputs - Allowed'!$B$6:$AY$6,0)),0),_xlfn.IFNA(INDEX('Inputs - Allowed'!$B$8:$AY$158,MATCH('TI - Outperformance'!$A22,'Inputs - Allowed'!$A$8:$A$158,0),MATCH('TI - Outperformance'!O$6,'Inputs - Allowed'!$B$6:$AY$6,0)) - INDEX('Inputs - Allowed'!$B$8:$AY$158,MATCH('TI - Outperformance'!$A22,'Inputs - Allowed'!$A$8:$A$158,0),MATCH('TI - Outperformance'!O$6-1,'Inputs - Allowed'!$B$6:$AY$6,0)),0)),0)</f>
        <v>0</v>
      </c>
      <c r="P22" s="36">
        <f>MAX(MIN(_xlfn.IFNA(INDEX('Inputs - Actual'!$B$8:$V$200,MATCH('TI - Outperformance'!$A22,'Inputs - Actual'!$A$8:$A$200,0),MATCH('TI - Outperformance'!P$6,'Inputs - Actual'!$B$6:$V$6,0)) - INDEX('Inputs - Allowed'!$B$8:$AY$158,MATCH('TI - Outperformance'!$A22,'Inputs - Allowed'!$A$8:$A$158,0),MATCH('TI - Outperformance'!P$6-1,'Inputs - Allowed'!$B$6:$AY$6,0)),0),_xlfn.IFNA(INDEX('Inputs - Allowed'!$B$8:$AY$158,MATCH('TI - Outperformance'!$A22,'Inputs - Allowed'!$A$8:$A$158,0),MATCH('TI - Outperformance'!P$6,'Inputs - Allowed'!$B$6:$AY$6,0)) - INDEX('Inputs - Allowed'!$B$8:$AY$158,MATCH('TI - Outperformance'!$A22,'Inputs - Allowed'!$A$8:$A$158,0),MATCH('TI - Outperformance'!P$6-1,'Inputs - Allowed'!$B$6:$AY$6,0)),0)),0)</f>
        <v>0</v>
      </c>
      <c r="Q22" s="36">
        <f>MAX(MIN(_xlfn.IFNA(INDEX('Inputs - Actual'!$B$8:$V$200,MATCH('TI - Outperformance'!$A22,'Inputs - Actual'!$A$8:$A$200,0),MATCH('TI - Outperformance'!Q$6,'Inputs - Actual'!$B$6:$V$6,0)) - INDEX('Inputs - Allowed'!$B$8:$AY$158,MATCH('TI - Outperformance'!$A22,'Inputs - Allowed'!$A$8:$A$158,0),MATCH('TI - Outperformance'!Q$6-1,'Inputs - Allowed'!$B$6:$AY$6,0)),0),_xlfn.IFNA(INDEX('Inputs - Allowed'!$B$8:$AY$158,MATCH('TI - Outperformance'!$A22,'Inputs - Allowed'!$A$8:$A$158,0),MATCH('TI - Outperformance'!Q$6,'Inputs - Allowed'!$B$6:$AY$6,0)) - INDEX('Inputs - Allowed'!$B$8:$AY$158,MATCH('TI - Outperformance'!$A22,'Inputs - Allowed'!$A$8:$A$158,0),MATCH('TI - Outperformance'!Q$6-1,'Inputs - Allowed'!$B$6:$AY$6,0)),0)),0)</f>
        <v>0</v>
      </c>
      <c r="R22" s="36">
        <f>MAX(MIN(_xlfn.IFNA(INDEX('Inputs - Actual'!$B$8:$V$200,MATCH('TI - Outperformance'!$A22,'Inputs - Actual'!$A$8:$A$200,0),MATCH('TI - Outperformance'!R$6,'Inputs - Actual'!$B$6:$V$6,0)) - INDEX('Inputs - Allowed'!$B$8:$AY$158,MATCH('TI - Outperformance'!$A22,'Inputs - Allowed'!$A$8:$A$158,0),MATCH('TI - Outperformance'!R$6-1,'Inputs - Allowed'!$B$6:$AY$6,0)),0),_xlfn.IFNA(INDEX('Inputs - Allowed'!$B$8:$AY$158,MATCH('TI - Outperformance'!$A22,'Inputs - Allowed'!$A$8:$A$158,0),MATCH('TI - Outperformance'!R$6,'Inputs - Allowed'!$B$6:$AY$6,0)) - INDEX('Inputs - Allowed'!$B$8:$AY$158,MATCH('TI - Outperformance'!$A22,'Inputs - Allowed'!$A$8:$A$158,0),MATCH('TI - Outperformance'!R$6-1,'Inputs - Allowed'!$B$6:$AY$6,0)),0)),0)</f>
        <v>0</v>
      </c>
      <c r="S22" s="36">
        <f>MAX(MIN(_xlfn.IFNA(INDEX('Inputs - Actual'!$B$8:$V$200,MATCH('TI - Outperformance'!$A22,'Inputs - Actual'!$A$8:$A$200,0),MATCH('TI - Outperformance'!S$6,'Inputs - Actual'!$B$6:$V$6,0)) - INDEX('Inputs - Allowed'!$B$8:$AY$158,MATCH('TI - Outperformance'!$A22,'Inputs - Allowed'!$A$8:$A$158,0),MATCH('TI - Outperformance'!S$6-1,'Inputs - Allowed'!$B$6:$AY$6,0)),0),_xlfn.IFNA(INDEX('Inputs - Allowed'!$B$8:$AY$158,MATCH('TI - Outperformance'!$A22,'Inputs - Allowed'!$A$8:$A$158,0),MATCH('TI - Outperformance'!S$6,'Inputs - Allowed'!$B$6:$AY$6,0)) - INDEX('Inputs - Allowed'!$B$8:$AY$158,MATCH('TI - Outperformance'!$A22,'Inputs - Allowed'!$A$8:$A$158,0),MATCH('TI - Outperformance'!S$6-1,'Inputs - Allowed'!$B$6:$AY$6,0)),0)),0)</f>
        <v>0</v>
      </c>
      <c r="T22" s="36">
        <f>MAX(MIN(_xlfn.IFNA(INDEX('Inputs - Actual'!$B$8:$V$200,MATCH('TI - Outperformance'!$A22,'Inputs - Actual'!$A$8:$A$200,0),MATCH('TI - Outperformance'!T$6,'Inputs - Actual'!$B$6:$V$6,0)) - INDEX('Inputs - Allowed'!$B$8:$AY$158,MATCH('TI - Outperformance'!$A22,'Inputs - Allowed'!$A$8:$A$158,0),MATCH('TI - Outperformance'!T$6-1,'Inputs - Allowed'!$B$6:$AY$6,0)),0),_xlfn.IFNA(INDEX('Inputs - Allowed'!$B$8:$AY$158,MATCH('TI - Outperformance'!$A22,'Inputs - Allowed'!$A$8:$A$158,0),MATCH('TI - Outperformance'!T$6,'Inputs - Allowed'!$B$6:$AY$6,0)) - INDEX('Inputs - Allowed'!$B$8:$AY$158,MATCH('TI - Outperformance'!$A22,'Inputs - Allowed'!$A$8:$A$158,0),MATCH('TI - Outperformance'!T$6-1,'Inputs - Allowed'!$B$6:$AY$6,0)),0)),0)</f>
        <v>0</v>
      </c>
      <c r="U22" s="36">
        <f>MAX(MIN(_xlfn.IFNA(INDEX('Inputs - Actual'!$B$8:$V$200,MATCH('TI - Outperformance'!$A22,'Inputs - Actual'!$A$8:$A$200,0),MATCH('TI - Outperformance'!U$6,'Inputs - Actual'!$B$6:$V$6,0)) - INDEX('Inputs - Allowed'!$B$8:$AY$158,MATCH('TI - Outperformance'!$A22,'Inputs - Allowed'!$A$8:$A$158,0),MATCH('TI - Outperformance'!U$6-1,'Inputs - Allowed'!$B$6:$AY$6,0)),0),_xlfn.IFNA(INDEX('Inputs - Allowed'!$B$8:$AY$158,MATCH('TI - Outperformance'!$A22,'Inputs - Allowed'!$A$8:$A$158,0),MATCH('TI - Outperformance'!U$6,'Inputs - Allowed'!$B$6:$AY$6,0)) - INDEX('Inputs - Allowed'!$B$8:$AY$158,MATCH('TI - Outperformance'!$A22,'Inputs - Allowed'!$A$8:$A$158,0),MATCH('TI - Outperformance'!U$6-1,'Inputs - Allowed'!$B$6:$AY$6,0)),0)),0)</f>
        <v>0</v>
      </c>
      <c r="V22" s="36">
        <f>MAX(MIN(_xlfn.IFNA(INDEX('Inputs - Actual'!$B$8:$V$200,MATCH('TI - Outperformance'!$A22,'Inputs - Actual'!$A$8:$A$200,0),MATCH('TI - Outperformance'!V$6,'Inputs - Actual'!$B$6:$V$6,0)) - INDEX('Inputs - Allowed'!$B$8:$AY$158,MATCH('TI - Outperformance'!$A22,'Inputs - Allowed'!$A$8:$A$158,0),MATCH('TI - Outperformance'!V$6-1,'Inputs - Allowed'!$B$6:$AY$6,0)),0),_xlfn.IFNA(INDEX('Inputs - Allowed'!$B$8:$AY$158,MATCH('TI - Outperformance'!$A22,'Inputs - Allowed'!$A$8:$A$158,0),MATCH('TI - Outperformance'!V$6,'Inputs - Allowed'!$B$6:$AY$6,0)) - INDEX('Inputs - Allowed'!$B$8:$AY$158,MATCH('TI - Outperformance'!$A22,'Inputs - Allowed'!$A$8:$A$158,0),MATCH('TI - Outperformance'!V$6-1,'Inputs - Allowed'!$B$6:$AY$6,0)),0)),0)</f>
        <v>0</v>
      </c>
      <c r="W22" s="36">
        <f>MAX(MIN(_xlfn.IFNA(INDEX('Inputs - Actual'!$B$8:$V$200,MATCH('TI - Outperformance'!$A22,'Inputs - Actual'!$A$8:$A$200,0),MATCH('TI - Outperformance'!W$6,'Inputs - Actual'!$B$6:$V$6,0)) - INDEX('Inputs - Allowed'!$B$8:$AY$158,MATCH('TI - Outperformance'!$A22,'Inputs - Allowed'!$A$8:$A$158,0),MATCH('TI - Outperformance'!W$6-1,'Inputs - Allowed'!$B$6:$AY$6,0)),0),_xlfn.IFNA(INDEX('Inputs - Allowed'!$B$8:$AY$158,MATCH('TI - Outperformance'!$A22,'Inputs - Allowed'!$A$8:$A$158,0),MATCH('TI - Outperformance'!W$6,'Inputs - Allowed'!$B$6:$AY$6,0)) - INDEX('Inputs - Allowed'!$B$8:$AY$158,MATCH('TI - Outperformance'!$A22,'Inputs - Allowed'!$A$8:$A$158,0),MATCH('TI - Outperformance'!W$6-1,'Inputs - Allowed'!$B$6:$AY$6,0)),0)),0)</f>
        <v>0</v>
      </c>
      <c r="X22" s="76"/>
      <c r="Y22" s="76"/>
      <c r="Z22" s="116">
        <f t="shared" si="0"/>
        <v>0</v>
      </c>
      <c r="AA22" s="116">
        <f t="shared" si="1"/>
        <v>0</v>
      </c>
      <c r="AB22" s="116">
        <f t="shared" si="10"/>
        <v>0</v>
      </c>
      <c r="AC22" s="116">
        <f t="shared" si="2"/>
        <v>0</v>
      </c>
      <c r="AD22" s="116">
        <f t="shared" si="3"/>
        <v>0</v>
      </c>
      <c r="AE22" s="116">
        <f t="shared" si="4"/>
        <v>0</v>
      </c>
      <c r="AF22" s="116">
        <f t="shared" si="5"/>
        <v>0</v>
      </c>
      <c r="AG22" s="116">
        <f t="shared" si="6"/>
        <v>0</v>
      </c>
      <c r="AH22" s="116">
        <f t="shared" si="7"/>
        <v>0</v>
      </c>
      <c r="AI22" s="116">
        <f t="shared" si="8"/>
        <v>0</v>
      </c>
      <c r="AJ22" s="116">
        <f t="shared" si="9"/>
        <v>0</v>
      </c>
    </row>
    <row r="23" spans="1:36">
      <c r="A23" s="42"/>
      <c r="B23" s="36"/>
      <c r="C23" s="36"/>
      <c r="D23" s="36"/>
      <c r="E23" s="36">
        <f>_xlfn.IFNA(INDEX('Inputs - Allowed'!$B$8:$AY$158,MATCH($A23,'Inputs - Allowed'!$A$8:$A$158,0),MATCH('TI - Outperformance'!E$6,'Inputs - Allowed'!$B$6:$AY$6,0)),0)</f>
        <v>0</v>
      </c>
      <c r="F23" s="36">
        <f>_xlfn.IFNA(INDEX('Inputs - Allowed'!$B$8:$AY$158,MATCH($A23,'Inputs - Allowed'!$A$8:$A$158,0),MATCH('TI - Outperformance'!F$6,'Inputs - Allowed'!$B$6:$AY$6,0)),0)</f>
        <v>0</v>
      </c>
      <c r="G23" s="36">
        <f>_xlfn.IFNA(INDEX('Inputs - Allowed'!$B$8:$AY$158,MATCH($A23,'Inputs - Allowed'!$A$8:$A$158,0),MATCH('TI - Outperformance'!G$6,'Inputs - Allowed'!$B$6:$AY$6,0)),0)</f>
        <v>0</v>
      </c>
      <c r="H23" s="36">
        <f>_xlfn.IFNA(INDEX('Inputs - Allowed'!$B$8:$AY$158,MATCH($A23,'Inputs - Allowed'!$A$8:$A$158,0),MATCH('TI - Outperformance'!H$6,'Inputs - Allowed'!$B$6:$AY$6,0)),0)</f>
        <v>0</v>
      </c>
      <c r="I23" s="36">
        <f>_xlfn.IFNA(INDEX('Inputs - Allowed'!$B$8:$AY$158,MATCH($A23,'Inputs - Allowed'!$A$8:$A$158,0),MATCH('TI - Outperformance'!I$6,'Inputs - Allowed'!$B$6:$AY$6,0)),0)</f>
        <v>0</v>
      </c>
      <c r="J23" s="36">
        <f>_xlfn.IFNA(INDEX('Inputs - Allowed'!$B$8:$AY$158,MATCH($A23,'Inputs - Allowed'!$A$8:$A$158,0),MATCH('TI - Outperformance'!J$6,'Inputs - Allowed'!$B$6:$AY$6,0)),0)</f>
        <v>0</v>
      </c>
      <c r="K23" s="36">
        <f>_xlfn.IFNA(INDEX('Inputs - Allowed'!$B$8:$AY$158,MATCH($A23,'Inputs - Allowed'!$A$8:$A$158,0),MATCH('TI - Outperformance'!K$6,'Inputs - Allowed'!$B$6:$AY$6,0)),0)</f>
        <v>0</v>
      </c>
      <c r="L23" s="76"/>
      <c r="M23" s="76"/>
      <c r="N23" s="36">
        <f>MAX(MIN(_xlfn.IFNA(INDEX('Inputs - Actual'!$B$8:$V$200,MATCH('TI - Outperformance'!$A23,'Inputs - Actual'!$A$8:$A$200,0),MATCH('TI - Outperformance'!N$6,'Inputs - Actual'!$B$6:$V$6,0)) - INDEX('Inputs - Allowed'!$B$8:$AY$158,MATCH('TI - Outperformance'!$A23,'Inputs - Allowed'!$A$8:$A$158,0),MATCH('TI - Outperformance'!N$6-1,'Inputs - Allowed'!$B$6:$AY$6,0)),0),_xlfn.IFNA(INDEX('Inputs - Allowed'!$B$8:$AY$158,MATCH('TI - Outperformance'!$A23,'Inputs - Allowed'!$A$8:$A$158,0),MATCH('TI - Outperformance'!N$6,'Inputs - Allowed'!$B$6:$AY$6,0)) - INDEX('Inputs - Allowed'!$B$8:$AY$158,MATCH('TI - Outperformance'!$A23,'Inputs - Allowed'!$A$8:$A$158,0),MATCH('TI - Outperformance'!N$6-1,'Inputs - Allowed'!$B$6:$AY$6,0)),0)),0)</f>
        <v>0</v>
      </c>
      <c r="O23" s="36">
        <f>MAX(MIN(_xlfn.IFNA(INDEX('Inputs - Actual'!$B$8:$V$200,MATCH('TI - Outperformance'!$A23,'Inputs - Actual'!$A$8:$A$200,0),MATCH('TI - Outperformance'!O$6,'Inputs - Actual'!$B$6:$V$6,0)) - INDEX('Inputs - Allowed'!$B$8:$AY$158,MATCH('TI - Outperformance'!$A23,'Inputs - Allowed'!$A$8:$A$158,0),MATCH('TI - Outperformance'!O$6-1,'Inputs - Allowed'!$B$6:$AY$6,0)),0),_xlfn.IFNA(INDEX('Inputs - Allowed'!$B$8:$AY$158,MATCH('TI - Outperformance'!$A23,'Inputs - Allowed'!$A$8:$A$158,0),MATCH('TI - Outperformance'!O$6,'Inputs - Allowed'!$B$6:$AY$6,0)) - INDEX('Inputs - Allowed'!$B$8:$AY$158,MATCH('TI - Outperformance'!$A23,'Inputs - Allowed'!$A$8:$A$158,0),MATCH('TI - Outperformance'!O$6-1,'Inputs - Allowed'!$B$6:$AY$6,0)),0)),0)</f>
        <v>0</v>
      </c>
      <c r="P23" s="36">
        <f>MAX(MIN(_xlfn.IFNA(INDEX('Inputs - Actual'!$B$8:$V$200,MATCH('TI - Outperformance'!$A23,'Inputs - Actual'!$A$8:$A$200,0),MATCH('TI - Outperformance'!P$6,'Inputs - Actual'!$B$6:$V$6,0)) - INDEX('Inputs - Allowed'!$B$8:$AY$158,MATCH('TI - Outperformance'!$A23,'Inputs - Allowed'!$A$8:$A$158,0),MATCH('TI - Outperformance'!P$6-1,'Inputs - Allowed'!$B$6:$AY$6,0)),0),_xlfn.IFNA(INDEX('Inputs - Allowed'!$B$8:$AY$158,MATCH('TI - Outperformance'!$A23,'Inputs - Allowed'!$A$8:$A$158,0),MATCH('TI - Outperformance'!P$6,'Inputs - Allowed'!$B$6:$AY$6,0)) - INDEX('Inputs - Allowed'!$B$8:$AY$158,MATCH('TI - Outperformance'!$A23,'Inputs - Allowed'!$A$8:$A$158,0),MATCH('TI - Outperformance'!P$6-1,'Inputs - Allowed'!$B$6:$AY$6,0)),0)),0)</f>
        <v>0</v>
      </c>
      <c r="Q23" s="36">
        <f>MAX(MIN(_xlfn.IFNA(INDEX('Inputs - Actual'!$B$8:$V$200,MATCH('TI - Outperformance'!$A23,'Inputs - Actual'!$A$8:$A$200,0),MATCH('TI - Outperformance'!Q$6,'Inputs - Actual'!$B$6:$V$6,0)) - INDEX('Inputs - Allowed'!$B$8:$AY$158,MATCH('TI - Outperformance'!$A23,'Inputs - Allowed'!$A$8:$A$158,0),MATCH('TI - Outperformance'!Q$6-1,'Inputs - Allowed'!$B$6:$AY$6,0)),0),_xlfn.IFNA(INDEX('Inputs - Allowed'!$B$8:$AY$158,MATCH('TI - Outperformance'!$A23,'Inputs - Allowed'!$A$8:$A$158,0),MATCH('TI - Outperformance'!Q$6,'Inputs - Allowed'!$B$6:$AY$6,0)) - INDEX('Inputs - Allowed'!$B$8:$AY$158,MATCH('TI - Outperformance'!$A23,'Inputs - Allowed'!$A$8:$A$158,0),MATCH('TI - Outperformance'!Q$6-1,'Inputs - Allowed'!$B$6:$AY$6,0)),0)),0)</f>
        <v>0</v>
      </c>
      <c r="R23" s="36">
        <f>MAX(MIN(_xlfn.IFNA(INDEX('Inputs - Actual'!$B$8:$V$200,MATCH('TI - Outperformance'!$A23,'Inputs - Actual'!$A$8:$A$200,0),MATCH('TI - Outperformance'!R$6,'Inputs - Actual'!$B$6:$V$6,0)) - INDEX('Inputs - Allowed'!$B$8:$AY$158,MATCH('TI - Outperformance'!$A23,'Inputs - Allowed'!$A$8:$A$158,0),MATCH('TI - Outperformance'!R$6-1,'Inputs - Allowed'!$B$6:$AY$6,0)),0),_xlfn.IFNA(INDEX('Inputs - Allowed'!$B$8:$AY$158,MATCH('TI - Outperformance'!$A23,'Inputs - Allowed'!$A$8:$A$158,0),MATCH('TI - Outperformance'!R$6,'Inputs - Allowed'!$B$6:$AY$6,0)) - INDEX('Inputs - Allowed'!$B$8:$AY$158,MATCH('TI - Outperformance'!$A23,'Inputs - Allowed'!$A$8:$A$158,0),MATCH('TI - Outperformance'!R$6-1,'Inputs - Allowed'!$B$6:$AY$6,0)),0)),0)</f>
        <v>0</v>
      </c>
      <c r="S23" s="36">
        <f>MAX(MIN(_xlfn.IFNA(INDEX('Inputs - Actual'!$B$8:$V$200,MATCH('TI - Outperformance'!$A23,'Inputs - Actual'!$A$8:$A$200,0),MATCH('TI - Outperformance'!S$6,'Inputs - Actual'!$B$6:$V$6,0)) - INDEX('Inputs - Allowed'!$B$8:$AY$158,MATCH('TI - Outperformance'!$A23,'Inputs - Allowed'!$A$8:$A$158,0),MATCH('TI - Outperformance'!S$6-1,'Inputs - Allowed'!$B$6:$AY$6,0)),0),_xlfn.IFNA(INDEX('Inputs - Allowed'!$B$8:$AY$158,MATCH('TI - Outperformance'!$A23,'Inputs - Allowed'!$A$8:$A$158,0),MATCH('TI - Outperformance'!S$6,'Inputs - Allowed'!$B$6:$AY$6,0)) - INDEX('Inputs - Allowed'!$B$8:$AY$158,MATCH('TI - Outperformance'!$A23,'Inputs - Allowed'!$A$8:$A$158,0),MATCH('TI - Outperformance'!S$6-1,'Inputs - Allowed'!$B$6:$AY$6,0)),0)),0)</f>
        <v>0</v>
      </c>
      <c r="T23" s="36">
        <f>MAX(MIN(_xlfn.IFNA(INDEX('Inputs - Actual'!$B$8:$V$200,MATCH('TI - Outperformance'!$A23,'Inputs - Actual'!$A$8:$A$200,0),MATCH('TI - Outperformance'!T$6,'Inputs - Actual'!$B$6:$V$6,0)) - INDEX('Inputs - Allowed'!$B$8:$AY$158,MATCH('TI - Outperformance'!$A23,'Inputs - Allowed'!$A$8:$A$158,0),MATCH('TI - Outperformance'!T$6-1,'Inputs - Allowed'!$B$6:$AY$6,0)),0),_xlfn.IFNA(INDEX('Inputs - Allowed'!$B$8:$AY$158,MATCH('TI - Outperformance'!$A23,'Inputs - Allowed'!$A$8:$A$158,0),MATCH('TI - Outperformance'!T$6,'Inputs - Allowed'!$B$6:$AY$6,0)) - INDEX('Inputs - Allowed'!$B$8:$AY$158,MATCH('TI - Outperformance'!$A23,'Inputs - Allowed'!$A$8:$A$158,0),MATCH('TI - Outperformance'!T$6-1,'Inputs - Allowed'!$B$6:$AY$6,0)),0)),0)</f>
        <v>0</v>
      </c>
      <c r="U23" s="36">
        <f>MAX(MIN(_xlfn.IFNA(INDEX('Inputs - Actual'!$B$8:$V$200,MATCH('TI - Outperformance'!$A23,'Inputs - Actual'!$A$8:$A$200,0),MATCH('TI - Outperformance'!U$6,'Inputs - Actual'!$B$6:$V$6,0)) - INDEX('Inputs - Allowed'!$B$8:$AY$158,MATCH('TI - Outperformance'!$A23,'Inputs - Allowed'!$A$8:$A$158,0),MATCH('TI - Outperformance'!U$6-1,'Inputs - Allowed'!$B$6:$AY$6,0)),0),_xlfn.IFNA(INDEX('Inputs - Allowed'!$B$8:$AY$158,MATCH('TI - Outperformance'!$A23,'Inputs - Allowed'!$A$8:$A$158,0),MATCH('TI - Outperformance'!U$6,'Inputs - Allowed'!$B$6:$AY$6,0)) - INDEX('Inputs - Allowed'!$B$8:$AY$158,MATCH('TI - Outperformance'!$A23,'Inputs - Allowed'!$A$8:$A$158,0),MATCH('TI - Outperformance'!U$6-1,'Inputs - Allowed'!$B$6:$AY$6,0)),0)),0)</f>
        <v>0</v>
      </c>
      <c r="V23" s="36">
        <f>MAX(MIN(_xlfn.IFNA(INDEX('Inputs - Actual'!$B$8:$V$200,MATCH('TI - Outperformance'!$A23,'Inputs - Actual'!$A$8:$A$200,0),MATCH('TI - Outperformance'!V$6,'Inputs - Actual'!$B$6:$V$6,0)) - INDEX('Inputs - Allowed'!$B$8:$AY$158,MATCH('TI - Outperformance'!$A23,'Inputs - Allowed'!$A$8:$A$158,0),MATCH('TI - Outperformance'!V$6-1,'Inputs - Allowed'!$B$6:$AY$6,0)),0),_xlfn.IFNA(INDEX('Inputs - Allowed'!$B$8:$AY$158,MATCH('TI - Outperformance'!$A23,'Inputs - Allowed'!$A$8:$A$158,0),MATCH('TI - Outperformance'!V$6,'Inputs - Allowed'!$B$6:$AY$6,0)) - INDEX('Inputs - Allowed'!$B$8:$AY$158,MATCH('TI - Outperformance'!$A23,'Inputs - Allowed'!$A$8:$A$158,0),MATCH('TI - Outperformance'!V$6-1,'Inputs - Allowed'!$B$6:$AY$6,0)),0)),0)</f>
        <v>0</v>
      </c>
      <c r="W23" s="36">
        <f>MAX(MIN(_xlfn.IFNA(INDEX('Inputs - Actual'!$B$8:$V$200,MATCH('TI - Outperformance'!$A23,'Inputs - Actual'!$A$8:$A$200,0),MATCH('TI - Outperformance'!W$6,'Inputs - Actual'!$B$6:$V$6,0)) - INDEX('Inputs - Allowed'!$B$8:$AY$158,MATCH('TI - Outperformance'!$A23,'Inputs - Allowed'!$A$8:$A$158,0),MATCH('TI - Outperformance'!W$6-1,'Inputs - Allowed'!$B$6:$AY$6,0)),0),_xlfn.IFNA(INDEX('Inputs - Allowed'!$B$8:$AY$158,MATCH('TI - Outperformance'!$A23,'Inputs - Allowed'!$A$8:$A$158,0),MATCH('TI - Outperformance'!W$6,'Inputs - Allowed'!$B$6:$AY$6,0)) - INDEX('Inputs - Allowed'!$B$8:$AY$158,MATCH('TI - Outperformance'!$A23,'Inputs - Allowed'!$A$8:$A$158,0),MATCH('TI - Outperformance'!W$6-1,'Inputs - Allowed'!$B$6:$AY$6,0)),0)),0)</f>
        <v>0</v>
      </c>
      <c r="X23" s="76"/>
      <c r="Y23" s="76"/>
      <c r="Z23" s="116">
        <f t="shared" si="0"/>
        <v>0</v>
      </c>
      <c r="AA23" s="116">
        <f t="shared" si="1"/>
        <v>0</v>
      </c>
      <c r="AB23" s="116">
        <f t="shared" si="10"/>
        <v>0</v>
      </c>
      <c r="AC23" s="116">
        <f t="shared" si="2"/>
        <v>0</v>
      </c>
      <c r="AD23" s="116">
        <f t="shared" si="3"/>
        <v>0</v>
      </c>
      <c r="AE23" s="116">
        <f t="shared" si="4"/>
        <v>0</v>
      </c>
      <c r="AF23" s="116">
        <f t="shared" si="5"/>
        <v>0</v>
      </c>
      <c r="AG23" s="116">
        <f t="shared" si="6"/>
        <v>0</v>
      </c>
      <c r="AH23" s="116">
        <f t="shared" si="7"/>
        <v>0</v>
      </c>
      <c r="AI23" s="116">
        <f t="shared" si="8"/>
        <v>0</v>
      </c>
      <c r="AJ23" s="116">
        <f t="shared" si="9"/>
        <v>0</v>
      </c>
    </row>
    <row r="24" spans="1:36">
      <c r="A24" s="42"/>
      <c r="B24" s="36"/>
      <c r="C24" s="36"/>
      <c r="D24" s="36"/>
      <c r="E24" s="36">
        <f>_xlfn.IFNA(INDEX('Inputs - Allowed'!$B$8:$AY$158,MATCH($A24,'Inputs - Allowed'!$A$8:$A$158,0),MATCH('TI - Outperformance'!E$6,'Inputs - Allowed'!$B$6:$AY$6,0)),0)</f>
        <v>0</v>
      </c>
      <c r="F24" s="36">
        <f>_xlfn.IFNA(INDEX('Inputs - Allowed'!$B$8:$AY$158,MATCH($A24,'Inputs - Allowed'!$A$8:$A$158,0),MATCH('TI - Outperformance'!F$6,'Inputs - Allowed'!$B$6:$AY$6,0)),0)</f>
        <v>0</v>
      </c>
      <c r="G24" s="36">
        <f>_xlfn.IFNA(INDEX('Inputs - Allowed'!$B$8:$AY$158,MATCH($A24,'Inputs - Allowed'!$A$8:$A$158,0),MATCH('TI - Outperformance'!G$6,'Inputs - Allowed'!$B$6:$AY$6,0)),0)</f>
        <v>0</v>
      </c>
      <c r="H24" s="36">
        <f>_xlfn.IFNA(INDEX('Inputs - Allowed'!$B$8:$AY$158,MATCH($A24,'Inputs - Allowed'!$A$8:$A$158,0),MATCH('TI - Outperformance'!H$6,'Inputs - Allowed'!$B$6:$AY$6,0)),0)</f>
        <v>0</v>
      </c>
      <c r="I24" s="36">
        <f>_xlfn.IFNA(INDEX('Inputs - Allowed'!$B$8:$AY$158,MATCH($A24,'Inputs - Allowed'!$A$8:$A$158,0),MATCH('TI - Outperformance'!I$6,'Inputs - Allowed'!$B$6:$AY$6,0)),0)</f>
        <v>0</v>
      </c>
      <c r="J24" s="36">
        <f>_xlfn.IFNA(INDEX('Inputs - Allowed'!$B$8:$AY$158,MATCH($A24,'Inputs - Allowed'!$A$8:$A$158,0),MATCH('TI - Outperformance'!J$6,'Inputs - Allowed'!$B$6:$AY$6,0)),0)</f>
        <v>0</v>
      </c>
      <c r="K24" s="36">
        <f>_xlfn.IFNA(INDEX('Inputs - Allowed'!$B$8:$AY$158,MATCH($A24,'Inputs - Allowed'!$A$8:$A$158,0),MATCH('TI - Outperformance'!K$6,'Inputs - Allowed'!$B$6:$AY$6,0)),0)</f>
        <v>0</v>
      </c>
      <c r="L24" s="76"/>
      <c r="M24" s="76"/>
      <c r="N24" s="36">
        <f>MAX(MIN(_xlfn.IFNA(INDEX('Inputs - Actual'!$B$8:$V$200,MATCH('TI - Outperformance'!$A24,'Inputs - Actual'!$A$8:$A$200,0),MATCH('TI - Outperformance'!N$6,'Inputs - Actual'!$B$6:$V$6,0)) - INDEX('Inputs - Allowed'!$B$8:$AY$158,MATCH('TI - Outperformance'!$A24,'Inputs - Allowed'!$A$8:$A$158,0),MATCH('TI - Outperformance'!N$6-1,'Inputs - Allowed'!$B$6:$AY$6,0)),0),_xlfn.IFNA(INDEX('Inputs - Allowed'!$B$8:$AY$158,MATCH('TI - Outperformance'!$A24,'Inputs - Allowed'!$A$8:$A$158,0),MATCH('TI - Outperformance'!N$6,'Inputs - Allowed'!$B$6:$AY$6,0)) - INDEX('Inputs - Allowed'!$B$8:$AY$158,MATCH('TI - Outperformance'!$A24,'Inputs - Allowed'!$A$8:$A$158,0),MATCH('TI - Outperformance'!N$6-1,'Inputs - Allowed'!$B$6:$AY$6,0)),0)),0)</f>
        <v>0</v>
      </c>
      <c r="O24" s="36">
        <f>MAX(MIN(_xlfn.IFNA(INDEX('Inputs - Actual'!$B$8:$V$200,MATCH('TI - Outperformance'!$A24,'Inputs - Actual'!$A$8:$A$200,0),MATCH('TI - Outperformance'!O$6,'Inputs - Actual'!$B$6:$V$6,0)) - INDEX('Inputs - Allowed'!$B$8:$AY$158,MATCH('TI - Outperformance'!$A24,'Inputs - Allowed'!$A$8:$A$158,0),MATCH('TI - Outperformance'!O$6-1,'Inputs - Allowed'!$B$6:$AY$6,0)),0),_xlfn.IFNA(INDEX('Inputs - Allowed'!$B$8:$AY$158,MATCH('TI - Outperformance'!$A24,'Inputs - Allowed'!$A$8:$A$158,0),MATCH('TI - Outperformance'!O$6,'Inputs - Allowed'!$B$6:$AY$6,0)) - INDEX('Inputs - Allowed'!$B$8:$AY$158,MATCH('TI - Outperformance'!$A24,'Inputs - Allowed'!$A$8:$A$158,0),MATCH('TI - Outperformance'!O$6-1,'Inputs - Allowed'!$B$6:$AY$6,0)),0)),0)</f>
        <v>0</v>
      </c>
      <c r="P24" s="36">
        <f>MAX(MIN(_xlfn.IFNA(INDEX('Inputs - Actual'!$B$8:$V$200,MATCH('TI - Outperformance'!$A24,'Inputs - Actual'!$A$8:$A$200,0),MATCH('TI - Outperformance'!P$6,'Inputs - Actual'!$B$6:$V$6,0)) - INDEX('Inputs - Allowed'!$B$8:$AY$158,MATCH('TI - Outperformance'!$A24,'Inputs - Allowed'!$A$8:$A$158,0),MATCH('TI - Outperformance'!P$6-1,'Inputs - Allowed'!$B$6:$AY$6,0)),0),_xlfn.IFNA(INDEX('Inputs - Allowed'!$B$8:$AY$158,MATCH('TI - Outperformance'!$A24,'Inputs - Allowed'!$A$8:$A$158,0),MATCH('TI - Outperformance'!P$6,'Inputs - Allowed'!$B$6:$AY$6,0)) - INDEX('Inputs - Allowed'!$B$8:$AY$158,MATCH('TI - Outperformance'!$A24,'Inputs - Allowed'!$A$8:$A$158,0),MATCH('TI - Outperformance'!P$6-1,'Inputs - Allowed'!$B$6:$AY$6,0)),0)),0)</f>
        <v>0</v>
      </c>
      <c r="Q24" s="36">
        <f>MAX(MIN(_xlfn.IFNA(INDEX('Inputs - Actual'!$B$8:$V$200,MATCH('TI - Outperformance'!$A24,'Inputs - Actual'!$A$8:$A$200,0),MATCH('TI - Outperformance'!Q$6,'Inputs - Actual'!$B$6:$V$6,0)) - INDEX('Inputs - Allowed'!$B$8:$AY$158,MATCH('TI - Outperformance'!$A24,'Inputs - Allowed'!$A$8:$A$158,0),MATCH('TI - Outperformance'!Q$6-1,'Inputs - Allowed'!$B$6:$AY$6,0)),0),_xlfn.IFNA(INDEX('Inputs - Allowed'!$B$8:$AY$158,MATCH('TI - Outperformance'!$A24,'Inputs - Allowed'!$A$8:$A$158,0),MATCH('TI - Outperformance'!Q$6,'Inputs - Allowed'!$B$6:$AY$6,0)) - INDEX('Inputs - Allowed'!$B$8:$AY$158,MATCH('TI - Outperformance'!$A24,'Inputs - Allowed'!$A$8:$A$158,0),MATCH('TI - Outperformance'!Q$6-1,'Inputs - Allowed'!$B$6:$AY$6,0)),0)),0)</f>
        <v>0</v>
      </c>
      <c r="R24" s="36">
        <f>MAX(MIN(_xlfn.IFNA(INDEX('Inputs - Actual'!$B$8:$V$200,MATCH('TI - Outperformance'!$A24,'Inputs - Actual'!$A$8:$A$200,0),MATCH('TI - Outperformance'!R$6,'Inputs - Actual'!$B$6:$V$6,0)) - INDEX('Inputs - Allowed'!$B$8:$AY$158,MATCH('TI - Outperformance'!$A24,'Inputs - Allowed'!$A$8:$A$158,0),MATCH('TI - Outperformance'!R$6-1,'Inputs - Allowed'!$B$6:$AY$6,0)),0),_xlfn.IFNA(INDEX('Inputs - Allowed'!$B$8:$AY$158,MATCH('TI - Outperformance'!$A24,'Inputs - Allowed'!$A$8:$A$158,0),MATCH('TI - Outperformance'!R$6,'Inputs - Allowed'!$B$6:$AY$6,0)) - INDEX('Inputs - Allowed'!$B$8:$AY$158,MATCH('TI - Outperformance'!$A24,'Inputs - Allowed'!$A$8:$A$158,0),MATCH('TI - Outperformance'!R$6-1,'Inputs - Allowed'!$B$6:$AY$6,0)),0)),0)</f>
        <v>0</v>
      </c>
      <c r="S24" s="36">
        <f>MAX(MIN(_xlfn.IFNA(INDEX('Inputs - Actual'!$B$8:$V$200,MATCH('TI - Outperformance'!$A24,'Inputs - Actual'!$A$8:$A$200,0),MATCH('TI - Outperformance'!S$6,'Inputs - Actual'!$B$6:$V$6,0)) - INDEX('Inputs - Allowed'!$B$8:$AY$158,MATCH('TI - Outperformance'!$A24,'Inputs - Allowed'!$A$8:$A$158,0),MATCH('TI - Outperformance'!S$6-1,'Inputs - Allowed'!$B$6:$AY$6,0)),0),_xlfn.IFNA(INDEX('Inputs - Allowed'!$B$8:$AY$158,MATCH('TI - Outperformance'!$A24,'Inputs - Allowed'!$A$8:$A$158,0),MATCH('TI - Outperformance'!S$6,'Inputs - Allowed'!$B$6:$AY$6,0)) - INDEX('Inputs - Allowed'!$B$8:$AY$158,MATCH('TI - Outperformance'!$A24,'Inputs - Allowed'!$A$8:$A$158,0),MATCH('TI - Outperformance'!S$6-1,'Inputs - Allowed'!$B$6:$AY$6,0)),0)),0)</f>
        <v>0</v>
      </c>
      <c r="T24" s="36">
        <f>MAX(MIN(_xlfn.IFNA(INDEX('Inputs - Actual'!$B$8:$V$200,MATCH('TI - Outperformance'!$A24,'Inputs - Actual'!$A$8:$A$200,0),MATCH('TI - Outperformance'!T$6,'Inputs - Actual'!$B$6:$V$6,0)) - INDEX('Inputs - Allowed'!$B$8:$AY$158,MATCH('TI - Outperformance'!$A24,'Inputs - Allowed'!$A$8:$A$158,0),MATCH('TI - Outperformance'!T$6-1,'Inputs - Allowed'!$B$6:$AY$6,0)),0),_xlfn.IFNA(INDEX('Inputs - Allowed'!$B$8:$AY$158,MATCH('TI - Outperformance'!$A24,'Inputs - Allowed'!$A$8:$A$158,0),MATCH('TI - Outperformance'!T$6,'Inputs - Allowed'!$B$6:$AY$6,0)) - INDEX('Inputs - Allowed'!$B$8:$AY$158,MATCH('TI - Outperformance'!$A24,'Inputs - Allowed'!$A$8:$A$158,0),MATCH('TI - Outperformance'!T$6-1,'Inputs - Allowed'!$B$6:$AY$6,0)),0)),0)</f>
        <v>0</v>
      </c>
      <c r="U24" s="36">
        <f>MAX(MIN(_xlfn.IFNA(INDEX('Inputs - Actual'!$B$8:$V$200,MATCH('TI - Outperformance'!$A24,'Inputs - Actual'!$A$8:$A$200,0),MATCH('TI - Outperformance'!U$6,'Inputs - Actual'!$B$6:$V$6,0)) - INDEX('Inputs - Allowed'!$B$8:$AY$158,MATCH('TI - Outperformance'!$A24,'Inputs - Allowed'!$A$8:$A$158,0),MATCH('TI - Outperformance'!U$6-1,'Inputs - Allowed'!$B$6:$AY$6,0)),0),_xlfn.IFNA(INDEX('Inputs - Allowed'!$B$8:$AY$158,MATCH('TI - Outperformance'!$A24,'Inputs - Allowed'!$A$8:$A$158,0),MATCH('TI - Outperformance'!U$6,'Inputs - Allowed'!$B$6:$AY$6,0)) - INDEX('Inputs - Allowed'!$B$8:$AY$158,MATCH('TI - Outperformance'!$A24,'Inputs - Allowed'!$A$8:$A$158,0),MATCH('TI - Outperformance'!U$6-1,'Inputs - Allowed'!$B$6:$AY$6,0)),0)),0)</f>
        <v>0</v>
      </c>
      <c r="V24" s="36">
        <f>MAX(MIN(_xlfn.IFNA(INDEX('Inputs - Actual'!$B$8:$V$200,MATCH('TI - Outperformance'!$A24,'Inputs - Actual'!$A$8:$A$200,0),MATCH('TI - Outperformance'!V$6,'Inputs - Actual'!$B$6:$V$6,0)) - INDEX('Inputs - Allowed'!$B$8:$AY$158,MATCH('TI - Outperformance'!$A24,'Inputs - Allowed'!$A$8:$A$158,0),MATCH('TI - Outperformance'!V$6-1,'Inputs - Allowed'!$B$6:$AY$6,0)),0),_xlfn.IFNA(INDEX('Inputs - Allowed'!$B$8:$AY$158,MATCH('TI - Outperformance'!$A24,'Inputs - Allowed'!$A$8:$A$158,0),MATCH('TI - Outperformance'!V$6,'Inputs - Allowed'!$B$6:$AY$6,0)) - INDEX('Inputs - Allowed'!$B$8:$AY$158,MATCH('TI - Outperformance'!$A24,'Inputs - Allowed'!$A$8:$A$158,0),MATCH('TI - Outperformance'!V$6-1,'Inputs - Allowed'!$B$6:$AY$6,0)),0)),0)</f>
        <v>0</v>
      </c>
      <c r="W24" s="36">
        <f>MAX(MIN(_xlfn.IFNA(INDEX('Inputs - Actual'!$B$8:$V$200,MATCH('TI - Outperformance'!$A24,'Inputs - Actual'!$A$8:$A$200,0),MATCH('TI - Outperformance'!W$6,'Inputs - Actual'!$B$6:$V$6,0)) - INDEX('Inputs - Allowed'!$B$8:$AY$158,MATCH('TI - Outperformance'!$A24,'Inputs - Allowed'!$A$8:$A$158,0),MATCH('TI - Outperformance'!W$6-1,'Inputs - Allowed'!$B$6:$AY$6,0)),0),_xlfn.IFNA(INDEX('Inputs - Allowed'!$B$8:$AY$158,MATCH('TI - Outperformance'!$A24,'Inputs - Allowed'!$A$8:$A$158,0),MATCH('TI - Outperformance'!W$6,'Inputs - Allowed'!$B$6:$AY$6,0)) - INDEX('Inputs - Allowed'!$B$8:$AY$158,MATCH('TI - Outperformance'!$A24,'Inputs - Allowed'!$A$8:$A$158,0),MATCH('TI - Outperformance'!W$6-1,'Inputs - Allowed'!$B$6:$AY$6,0)),0)),0)</f>
        <v>0</v>
      </c>
      <c r="X24" s="76"/>
      <c r="Y24" s="76"/>
      <c r="Z24" s="116">
        <f t="shared" si="0"/>
        <v>0</v>
      </c>
      <c r="AA24" s="116">
        <f t="shared" si="1"/>
        <v>0</v>
      </c>
      <c r="AB24" s="116">
        <f t="shared" si="10"/>
        <v>0</v>
      </c>
      <c r="AC24" s="116">
        <f t="shared" si="2"/>
        <v>0</v>
      </c>
      <c r="AD24" s="116">
        <f t="shared" si="3"/>
        <v>0</v>
      </c>
      <c r="AE24" s="116">
        <f t="shared" si="4"/>
        <v>0</v>
      </c>
      <c r="AF24" s="116">
        <f t="shared" si="5"/>
        <v>0</v>
      </c>
      <c r="AG24" s="116">
        <f t="shared" si="6"/>
        <v>0</v>
      </c>
      <c r="AH24" s="116">
        <f t="shared" si="7"/>
        <v>0</v>
      </c>
      <c r="AI24" s="116">
        <f t="shared" si="8"/>
        <v>0</v>
      </c>
      <c r="AJ24" s="116">
        <f t="shared" si="9"/>
        <v>0</v>
      </c>
    </row>
    <row r="25" spans="1:36">
      <c r="A25" s="42"/>
      <c r="B25" s="36"/>
      <c r="C25" s="36"/>
      <c r="D25" s="36"/>
      <c r="E25" s="36">
        <f>_xlfn.IFNA(INDEX('Inputs - Allowed'!$B$8:$AY$158,MATCH($A25,'Inputs - Allowed'!$A$8:$A$158,0),MATCH('TI - Outperformance'!E$6,'Inputs - Allowed'!$B$6:$AY$6,0)),0)</f>
        <v>0</v>
      </c>
      <c r="F25" s="36">
        <f>_xlfn.IFNA(INDEX('Inputs - Allowed'!$B$8:$AY$158,MATCH($A25,'Inputs - Allowed'!$A$8:$A$158,0),MATCH('TI - Outperformance'!F$6,'Inputs - Allowed'!$B$6:$AY$6,0)),0)</f>
        <v>0</v>
      </c>
      <c r="G25" s="36">
        <f>_xlfn.IFNA(INDEX('Inputs - Allowed'!$B$8:$AY$158,MATCH($A25,'Inputs - Allowed'!$A$8:$A$158,0),MATCH('TI - Outperformance'!G$6,'Inputs - Allowed'!$B$6:$AY$6,0)),0)</f>
        <v>0</v>
      </c>
      <c r="H25" s="36">
        <f>_xlfn.IFNA(INDEX('Inputs - Allowed'!$B$8:$AY$158,MATCH($A25,'Inputs - Allowed'!$A$8:$A$158,0),MATCH('TI - Outperformance'!H$6,'Inputs - Allowed'!$B$6:$AY$6,0)),0)</f>
        <v>0</v>
      </c>
      <c r="I25" s="36">
        <f>_xlfn.IFNA(INDEX('Inputs - Allowed'!$B$8:$AY$158,MATCH($A25,'Inputs - Allowed'!$A$8:$A$158,0),MATCH('TI - Outperformance'!I$6,'Inputs - Allowed'!$B$6:$AY$6,0)),0)</f>
        <v>0</v>
      </c>
      <c r="J25" s="36">
        <f>_xlfn.IFNA(INDEX('Inputs - Allowed'!$B$8:$AY$158,MATCH($A25,'Inputs - Allowed'!$A$8:$A$158,0),MATCH('TI - Outperformance'!J$6,'Inputs - Allowed'!$B$6:$AY$6,0)),0)</f>
        <v>0</v>
      </c>
      <c r="K25" s="36">
        <f>_xlfn.IFNA(INDEX('Inputs - Allowed'!$B$8:$AY$158,MATCH($A25,'Inputs - Allowed'!$A$8:$A$158,0),MATCH('TI - Outperformance'!K$6,'Inputs - Allowed'!$B$6:$AY$6,0)),0)</f>
        <v>0</v>
      </c>
      <c r="L25" s="76"/>
      <c r="M25" s="76"/>
      <c r="N25" s="36">
        <f>MAX(MIN(_xlfn.IFNA(INDEX('Inputs - Actual'!$B$8:$V$200,MATCH('TI - Outperformance'!$A25,'Inputs - Actual'!$A$8:$A$200,0),MATCH('TI - Outperformance'!N$6,'Inputs - Actual'!$B$6:$V$6,0)) - INDEX('Inputs - Allowed'!$B$8:$AY$158,MATCH('TI - Outperformance'!$A25,'Inputs - Allowed'!$A$8:$A$158,0),MATCH('TI - Outperformance'!N$6-1,'Inputs - Allowed'!$B$6:$AY$6,0)),0),_xlfn.IFNA(INDEX('Inputs - Allowed'!$B$8:$AY$158,MATCH('TI - Outperformance'!$A25,'Inputs - Allowed'!$A$8:$A$158,0),MATCH('TI - Outperformance'!N$6,'Inputs - Allowed'!$B$6:$AY$6,0)) - INDEX('Inputs - Allowed'!$B$8:$AY$158,MATCH('TI - Outperformance'!$A25,'Inputs - Allowed'!$A$8:$A$158,0),MATCH('TI - Outperformance'!N$6-1,'Inputs - Allowed'!$B$6:$AY$6,0)),0)),0)</f>
        <v>0</v>
      </c>
      <c r="O25" s="36">
        <f>MAX(MIN(_xlfn.IFNA(INDEX('Inputs - Actual'!$B$8:$V$200,MATCH('TI - Outperformance'!$A25,'Inputs - Actual'!$A$8:$A$200,0),MATCH('TI - Outperformance'!O$6,'Inputs - Actual'!$B$6:$V$6,0)) - INDEX('Inputs - Allowed'!$B$8:$AY$158,MATCH('TI - Outperformance'!$A25,'Inputs - Allowed'!$A$8:$A$158,0),MATCH('TI - Outperformance'!O$6-1,'Inputs - Allowed'!$B$6:$AY$6,0)),0),_xlfn.IFNA(INDEX('Inputs - Allowed'!$B$8:$AY$158,MATCH('TI - Outperformance'!$A25,'Inputs - Allowed'!$A$8:$A$158,0),MATCH('TI - Outperformance'!O$6,'Inputs - Allowed'!$B$6:$AY$6,0)) - INDEX('Inputs - Allowed'!$B$8:$AY$158,MATCH('TI - Outperformance'!$A25,'Inputs - Allowed'!$A$8:$A$158,0),MATCH('TI - Outperformance'!O$6-1,'Inputs - Allowed'!$B$6:$AY$6,0)),0)),0)</f>
        <v>0</v>
      </c>
      <c r="P25" s="36">
        <f>MAX(MIN(_xlfn.IFNA(INDEX('Inputs - Actual'!$B$8:$V$200,MATCH('TI - Outperformance'!$A25,'Inputs - Actual'!$A$8:$A$200,0),MATCH('TI - Outperformance'!P$6,'Inputs - Actual'!$B$6:$V$6,0)) - INDEX('Inputs - Allowed'!$B$8:$AY$158,MATCH('TI - Outperformance'!$A25,'Inputs - Allowed'!$A$8:$A$158,0),MATCH('TI - Outperformance'!P$6-1,'Inputs - Allowed'!$B$6:$AY$6,0)),0),_xlfn.IFNA(INDEX('Inputs - Allowed'!$B$8:$AY$158,MATCH('TI - Outperformance'!$A25,'Inputs - Allowed'!$A$8:$A$158,0),MATCH('TI - Outperformance'!P$6,'Inputs - Allowed'!$B$6:$AY$6,0)) - INDEX('Inputs - Allowed'!$B$8:$AY$158,MATCH('TI - Outperformance'!$A25,'Inputs - Allowed'!$A$8:$A$158,0),MATCH('TI - Outperformance'!P$6-1,'Inputs - Allowed'!$B$6:$AY$6,0)),0)),0)</f>
        <v>0</v>
      </c>
      <c r="Q25" s="36">
        <f>MAX(MIN(_xlfn.IFNA(INDEX('Inputs - Actual'!$B$8:$V$200,MATCH('TI - Outperformance'!$A25,'Inputs - Actual'!$A$8:$A$200,0),MATCH('TI - Outperformance'!Q$6,'Inputs - Actual'!$B$6:$V$6,0)) - INDEX('Inputs - Allowed'!$B$8:$AY$158,MATCH('TI - Outperformance'!$A25,'Inputs - Allowed'!$A$8:$A$158,0),MATCH('TI - Outperformance'!Q$6-1,'Inputs - Allowed'!$B$6:$AY$6,0)),0),_xlfn.IFNA(INDEX('Inputs - Allowed'!$B$8:$AY$158,MATCH('TI - Outperformance'!$A25,'Inputs - Allowed'!$A$8:$A$158,0),MATCH('TI - Outperformance'!Q$6,'Inputs - Allowed'!$B$6:$AY$6,0)) - INDEX('Inputs - Allowed'!$B$8:$AY$158,MATCH('TI - Outperformance'!$A25,'Inputs - Allowed'!$A$8:$A$158,0),MATCH('TI - Outperformance'!Q$6-1,'Inputs - Allowed'!$B$6:$AY$6,0)),0)),0)</f>
        <v>0</v>
      </c>
      <c r="R25" s="36">
        <f>MAX(MIN(_xlfn.IFNA(INDEX('Inputs - Actual'!$B$8:$V$200,MATCH('TI - Outperformance'!$A25,'Inputs - Actual'!$A$8:$A$200,0),MATCH('TI - Outperformance'!R$6,'Inputs - Actual'!$B$6:$V$6,0)) - INDEX('Inputs - Allowed'!$B$8:$AY$158,MATCH('TI - Outperformance'!$A25,'Inputs - Allowed'!$A$8:$A$158,0),MATCH('TI - Outperformance'!R$6-1,'Inputs - Allowed'!$B$6:$AY$6,0)),0),_xlfn.IFNA(INDEX('Inputs - Allowed'!$B$8:$AY$158,MATCH('TI - Outperformance'!$A25,'Inputs - Allowed'!$A$8:$A$158,0),MATCH('TI - Outperformance'!R$6,'Inputs - Allowed'!$B$6:$AY$6,0)) - INDEX('Inputs - Allowed'!$B$8:$AY$158,MATCH('TI - Outperformance'!$A25,'Inputs - Allowed'!$A$8:$A$158,0),MATCH('TI - Outperformance'!R$6-1,'Inputs - Allowed'!$B$6:$AY$6,0)),0)),0)</f>
        <v>0</v>
      </c>
      <c r="S25" s="36">
        <f>MAX(MIN(_xlfn.IFNA(INDEX('Inputs - Actual'!$B$8:$V$200,MATCH('TI - Outperformance'!$A25,'Inputs - Actual'!$A$8:$A$200,0),MATCH('TI - Outperformance'!S$6,'Inputs - Actual'!$B$6:$V$6,0)) - INDEX('Inputs - Allowed'!$B$8:$AY$158,MATCH('TI - Outperformance'!$A25,'Inputs - Allowed'!$A$8:$A$158,0),MATCH('TI - Outperformance'!S$6-1,'Inputs - Allowed'!$B$6:$AY$6,0)),0),_xlfn.IFNA(INDEX('Inputs - Allowed'!$B$8:$AY$158,MATCH('TI - Outperformance'!$A25,'Inputs - Allowed'!$A$8:$A$158,0),MATCH('TI - Outperformance'!S$6,'Inputs - Allowed'!$B$6:$AY$6,0)) - INDEX('Inputs - Allowed'!$B$8:$AY$158,MATCH('TI - Outperformance'!$A25,'Inputs - Allowed'!$A$8:$A$158,0),MATCH('TI - Outperformance'!S$6-1,'Inputs - Allowed'!$B$6:$AY$6,0)),0)),0)</f>
        <v>0</v>
      </c>
      <c r="T25" s="36">
        <f>MAX(MIN(_xlfn.IFNA(INDEX('Inputs - Actual'!$B$8:$V$200,MATCH('TI - Outperformance'!$A25,'Inputs - Actual'!$A$8:$A$200,0),MATCH('TI - Outperformance'!T$6,'Inputs - Actual'!$B$6:$V$6,0)) - INDEX('Inputs - Allowed'!$B$8:$AY$158,MATCH('TI - Outperformance'!$A25,'Inputs - Allowed'!$A$8:$A$158,0),MATCH('TI - Outperformance'!T$6-1,'Inputs - Allowed'!$B$6:$AY$6,0)),0),_xlfn.IFNA(INDEX('Inputs - Allowed'!$B$8:$AY$158,MATCH('TI - Outperformance'!$A25,'Inputs - Allowed'!$A$8:$A$158,0),MATCH('TI - Outperformance'!T$6,'Inputs - Allowed'!$B$6:$AY$6,0)) - INDEX('Inputs - Allowed'!$B$8:$AY$158,MATCH('TI - Outperformance'!$A25,'Inputs - Allowed'!$A$8:$A$158,0),MATCH('TI - Outperformance'!T$6-1,'Inputs - Allowed'!$B$6:$AY$6,0)),0)),0)</f>
        <v>0</v>
      </c>
      <c r="U25" s="36">
        <f>MAX(MIN(_xlfn.IFNA(INDEX('Inputs - Actual'!$B$8:$V$200,MATCH('TI - Outperformance'!$A25,'Inputs - Actual'!$A$8:$A$200,0),MATCH('TI - Outperformance'!U$6,'Inputs - Actual'!$B$6:$V$6,0)) - INDEX('Inputs - Allowed'!$B$8:$AY$158,MATCH('TI - Outperformance'!$A25,'Inputs - Allowed'!$A$8:$A$158,0),MATCH('TI - Outperformance'!U$6-1,'Inputs - Allowed'!$B$6:$AY$6,0)),0),_xlfn.IFNA(INDEX('Inputs - Allowed'!$B$8:$AY$158,MATCH('TI - Outperformance'!$A25,'Inputs - Allowed'!$A$8:$A$158,0),MATCH('TI - Outperformance'!U$6,'Inputs - Allowed'!$B$6:$AY$6,0)) - INDEX('Inputs - Allowed'!$B$8:$AY$158,MATCH('TI - Outperformance'!$A25,'Inputs - Allowed'!$A$8:$A$158,0),MATCH('TI - Outperformance'!U$6-1,'Inputs - Allowed'!$B$6:$AY$6,0)),0)),0)</f>
        <v>0</v>
      </c>
      <c r="V25" s="36">
        <f>MAX(MIN(_xlfn.IFNA(INDEX('Inputs - Actual'!$B$8:$V$200,MATCH('TI - Outperformance'!$A25,'Inputs - Actual'!$A$8:$A$200,0),MATCH('TI - Outperformance'!V$6,'Inputs - Actual'!$B$6:$V$6,0)) - INDEX('Inputs - Allowed'!$B$8:$AY$158,MATCH('TI - Outperformance'!$A25,'Inputs - Allowed'!$A$8:$A$158,0),MATCH('TI - Outperformance'!V$6-1,'Inputs - Allowed'!$B$6:$AY$6,0)),0),_xlfn.IFNA(INDEX('Inputs - Allowed'!$B$8:$AY$158,MATCH('TI - Outperformance'!$A25,'Inputs - Allowed'!$A$8:$A$158,0),MATCH('TI - Outperformance'!V$6,'Inputs - Allowed'!$B$6:$AY$6,0)) - INDEX('Inputs - Allowed'!$B$8:$AY$158,MATCH('TI - Outperformance'!$A25,'Inputs - Allowed'!$A$8:$A$158,0),MATCH('TI - Outperformance'!V$6-1,'Inputs - Allowed'!$B$6:$AY$6,0)),0)),0)</f>
        <v>0</v>
      </c>
      <c r="W25" s="36">
        <f>MAX(MIN(_xlfn.IFNA(INDEX('Inputs - Actual'!$B$8:$V$200,MATCH('TI - Outperformance'!$A25,'Inputs - Actual'!$A$8:$A$200,0),MATCH('TI - Outperformance'!W$6,'Inputs - Actual'!$B$6:$V$6,0)) - INDEX('Inputs - Allowed'!$B$8:$AY$158,MATCH('TI - Outperformance'!$A25,'Inputs - Allowed'!$A$8:$A$158,0),MATCH('TI - Outperformance'!W$6-1,'Inputs - Allowed'!$B$6:$AY$6,0)),0),_xlfn.IFNA(INDEX('Inputs - Allowed'!$B$8:$AY$158,MATCH('TI - Outperformance'!$A25,'Inputs - Allowed'!$A$8:$A$158,0),MATCH('TI - Outperformance'!W$6,'Inputs - Allowed'!$B$6:$AY$6,0)) - INDEX('Inputs - Allowed'!$B$8:$AY$158,MATCH('TI - Outperformance'!$A25,'Inputs - Allowed'!$A$8:$A$158,0),MATCH('TI - Outperformance'!W$6-1,'Inputs - Allowed'!$B$6:$AY$6,0)),0)),0)</f>
        <v>0</v>
      </c>
      <c r="X25" s="76"/>
      <c r="Y25" s="76"/>
      <c r="Z25" s="116">
        <f t="shared" si="0"/>
        <v>0</v>
      </c>
      <c r="AA25" s="116">
        <f t="shared" si="1"/>
        <v>0</v>
      </c>
      <c r="AB25" s="116">
        <f t="shared" si="10"/>
        <v>0</v>
      </c>
      <c r="AC25" s="116">
        <f t="shared" si="2"/>
        <v>0</v>
      </c>
      <c r="AD25" s="116">
        <f t="shared" si="3"/>
        <v>0</v>
      </c>
      <c r="AE25" s="116">
        <f t="shared" si="4"/>
        <v>0</v>
      </c>
      <c r="AF25" s="116">
        <f t="shared" si="5"/>
        <v>0</v>
      </c>
      <c r="AG25" s="116">
        <f t="shared" si="6"/>
        <v>0</v>
      </c>
      <c r="AH25" s="116">
        <f t="shared" si="7"/>
        <v>0</v>
      </c>
      <c r="AI25" s="116">
        <f t="shared" si="8"/>
        <v>0</v>
      </c>
      <c r="AJ25" s="116">
        <f t="shared" si="9"/>
        <v>0</v>
      </c>
    </row>
    <row r="26" spans="1:36">
      <c r="A26" s="42"/>
      <c r="B26" s="36"/>
      <c r="C26" s="36"/>
      <c r="D26" s="36"/>
      <c r="E26" s="36">
        <f>_xlfn.IFNA(INDEX('Inputs - Allowed'!$B$8:$AY$158,MATCH($A26,'Inputs - Allowed'!$A$8:$A$158,0),MATCH('TI - Outperformance'!E$6,'Inputs - Allowed'!$B$6:$AY$6,0)),0)</f>
        <v>0</v>
      </c>
      <c r="F26" s="36">
        <f>_xlfn.IFNA(INDEX('Inputs - Allowed'!$B$8:$AY$158,MATCH($A26,'Inputs - Allowed'!$A$8:$A$158,0),MATCH('TI - Outperformance'!F$6,'Inputs - Allowed'!$B$6:$AY$6,0)),0)</f>
        <v>0</v>
      </c>
      <c r="G26" s="36">
        <f>_xlfn.IFNA(INDEX('Inputs - Allowed'!$B$8:$AY$158,MATCH($A26,'Inputs - Allowed'!$A$8:$A$158,0),MATCH('TI - Outperformance'!G$6,'Inputs - Allowed'!$B$6:$AY$6,0)),0)</f>
        <v>0</v>
      </c>
      <c r="H26" s="36">
        <f>_xlfn.IFNA(INDEX('Inputs - Allowed'!$B$8:$AY$158,MATCH($A26,'Inputs - Allowed'!$A$8:$A$158,0),MATCH('TI - Outperformance'!H$6,'Inputs - Allowed'!$B$6:$AY$6,0)),0)</f>
        <v>0</v>
      </c>
      <c r="I26" s="36">
        <f>_xlfn.IFNA(INDEX('Inputs - Allowed'!$B$8:$AY$158,MATCH($A26,'Inputs - Allowed'!$A$8:$A$158,0),MATCH('TI - Outperformance'!I$6,'Inputs - Allowed'!$B$6:$AY$6,0)),0)</f>
        <v>0</v>
      </c>
      <c r="J26" s="36">
        <f>_xlfn.IFNA(INDEX('Inputs - Allowed'!$B$8:$AY$158,MATCH($A26,'Inputs - Allowed'!$A$8:$A$158,0),MATCH('TI - Outperformance'!J$6,'Inputs - Allowed'!$B$6:$AY$6,0)),0)</f>
        <v>0</v>
      </c>
      <c r="K26" s="36">
        <f>_xlfn.IFNA(INDEX('Inputs - Allowed'!$B$8:$AY$158,MATCH($A26,'Inputs - Allowed'!$A$8:$A$158,0),MATCH('TI - Outperformance'!K$6,'Inputs - Allowed'!$B$6:$AY$6,0)),0)</f>
        <v>0</v>
      </c>
      <c r="L26" s="76"/>
      <c r="M26" s="76"/>
      <c r="N26" s="36">
        <f>MAX(MIN(_xlfn.IFNA(INDEX('Inputs - Actual'!$B$8:$V$200,MATCH('TI - Outperformance'!$A26,'Inputs - Actual'!$A$8:$A$200,0),MATCH('TI - Outperformance'!N$6,'Inputs - Actual'!$B$6:$V$6,0)) - INDEX('Inputs - Allowed'!$B$8:$AY$158,MATCH('TI - Outperformance'!$A26,'Inputs - Allowed'!$A$8:$A$158,0),MATCH('TI - Outperformance'!N$6-1,'Inputs - Allowed'!$B$6:$AY$6,0)),0),_xlfn.IFNA(INDEX('Inputs - Allowed'!$B$8:$AY$158,MATCH('TI - Outperformance'!$A26,'Inputs - Allowed'!$A$8:$A$158,0),MATCH('TI - Outperformance'!N$6,'Inputs - Allowed'!$B$6:$AY$6,0)) - INDEX('Inputs - Allowed'!$B$8:$AY$158,MATCH('TI - Outperformance'!$A26,'Inputs - Allowed'!$A$8:$A$158,0),MATCH('TI - Outperformance'!N$6-1,'Inputs - Allowed'!$B$6:$AY$6,0)),0)),0)</f>
        <v>0</v>
      </c>
      <c r="O26" s="36">
        <f>MAX(MIN(_xlfn.IFNA(INDEX('Inputs - Actual'!$B$8:$V$200,MATCH('TI - Outperformance'!$A26,'Inputs - Actual'!$A$8:$A$200,0),MATCH('TI - Outperformance'!O$6,'Inputs - Actual'!$B$6:$V$6,0)) - INDEX('Inputs - Allowed'!$B$8:$AY$158,MATCH('TI - Outperformance'!$A26,'Inputs - Allowed'!$A$8:$A$158,0),MATCH('TI - Outperformance'!O$6-1,'Inputs - Allowed'!$B$6:$AY$6,0)),0),_xlfn.IFNA(INDEX('Inputs - Allowed'!$B$8:$AY$158,MATCH('TI - Outperformance'!$A26,'Inputs - Allowed'!$A$8:$A$158,0),MATCH('TI - Outperformance'!O$6,'Inputs - Allowed'!$B$6:$AY$6,0)) - INDEX('Inputs - Allowed'!$B$8:$AY$158,MATCH('TI - Outperformance'!$A26,'Inputs - Allowed'!$A$8:$A$158,0),MATCH('TI - Outperformance'!O$6-1,'Inputs - Allowed'!$B$6:$AY$6,0)),0)),0)</f>
        <v>0</v>
      </c>
      <c r="P26" s="36">
        <f>MAX(MIN(_xlfn.IFNA(INDEX('Inputs - Actual'!$B$8:$V$200,MATCH('TI - Outperformance'!$A26,'Inputs - Actual'!$A$8:$A$200,0),MATCH('TI - Outperformance'!P$6,'Inputs - Actual'!$B$6:$V$6,0)) - INDEX('Inputs - Allowed'!$B$8:$AY$158,MATCH('TI - Outperformance'!$A26,'Inputs - Allowed'!$A$8:$A$158,0),MATCH('TI - Outperformance'!P$6-1,'Inputs - Allowed'!$B$6:$AY$6,0)),0),_xlfn.IFNA(INDEX('Inputs - Allowed'!$B$8:$AY$158,MATCH('TI - Outperformance'!$A26,'Inputs - Allowed'!$A$8:$A$158,0),MATCH('TI - Outperformance'!P$6,'Inputs - Allowed'!$B$6:$AY$6,0)) - INDEX('Inputs - Allowed'!$B$8:$AY$158,MATCH('TI - Outperformance'!$A26,'Inputs - Allowed'!$A$8:$A$158,0),MATCH('TI - Outperformance'!P$6-1,'Inputs - Allowed'!$B$6:$AY$6,0)),0)),0)</f>
        <v>0</v>
      </c>
      <c r="Q26" s="36">
        <f>MAX(MIN(_xlfn.IFNA(INDEX('Inputs - Actual'!$B$8:$V$200,MATCH('TI - Outperformance'!$A26,'Inputs - Actual'!$A$8:$A$200,0),MATCH('TI - Outperformance'!Q$6,'Inputs - Actual'!$B$6:$V$6,0)) - INDEX('Inputs - Allowed'!$B$8:$AY$158,MATCH('TI - Outperformance'!$A26,'Inputs - Allowed'!$A$8:$A$158,0),MATCH('TI - Outperformance'!Q$6-1,'Inputs - Allowed'!$B$6:$AY$6,0)),0),_xlfn.IFNA(INDEX('Inputs - Allowed'!$B$8:$AY$158,MATCH('TI - Outperformance'!$A26,'Inputs - Allowed'!$A$8:$A$158,0),MATCH('TI - Outperformance'!Q$6,'Inputs - Allowed'!$B$6:$AY$6,0)) - INDEX('Inputs - Allowed'!$B$8:$AY$158,MATCH('TI - Outperformance'!$A26,'Inputs - Allowed'!$A$8:$A$158,0),MATCH('TI - Outperformance'!Q$6-1,'Inputs - Allowed'!$B$6:$AY$6,0)),0)),0)</f>
        <v>0</v>
      </c>
      <c r="R26" s="36">
        <f>MAX(MIN(_xlfn.IFNA(INDEX('Inputs - Actual'!$B$8:$V$200,MATCH('TI - Outperformance'!$A26,'Inputs - Actual'!$A$8:$A$200,0),MATCH('TI - Outperformance'!R$6,'Inputs - Actual'!$B$6:$V$6,0)) - INDEX('Inputs - Allowed'!$B$8:$AY$158,MATCH('TI - Outperformance'!$A26,'Inputs - Allowed'!$A$8:$A$158,0),MATCH('TI - Outperformance'!R$6-1,'Inputs - Allowed'!$B$6:$AY$6,0)),0),_xlfn.IFNA(INDEX('Inputs - Allowed'!$B$8:$AY$158,MATCH('TI - Outperformance'!$A26,'Inputs - Allowed'!$A$8:$A$158,0),MATCH('TI - Outperformance'!R$6,'Inputs - Allowed'!$B$6:$AY$6,0)) - INDEX('Inputs - Allowed'!$B$8:$AY$158,MATCH('TI - Outperformance'!$A26,'Inputs - Allowed'!$A$8:$A$158,0),MATCH('TI - Outperformance'!R$6-1,'Inputs - Allowed'!$B$6:$AY$6,0)),0)),0)</f>
        <v>0</v>
      </c>
      <c r="S26" s="36">
        <f>MAX(MIN(_xlfn.IFNA(INDEX('Inputs - Actual'!$B$8:$V$200,MATCH('TI - Outperformance'!$A26,'Inputs - Actual'!$A$8:$A$200,0),MATCH('TI - Outperformance'!S$6,'Inputs - Actual'!$B$6:$V$6,0)) - INDEX('Inputs - Allowed'!$B$8:$AY$158,MATCH('TI - Outperformance'!$A26,'Inputs - Allowed'!$A$8:$A$158,0),MATCH('TI - Outperformance'!S$6-1,'Inputs - Allowed'!$B$6:$AY$6,0)),0),_xlfn.IFNA(INDEX('Inputs - Allowed'!$B$8:$AY$158,MATCH('TI - Outperformance'!$A26,'Inputs - Allowed'!$A$8:$A$158,0),MATCH('TI - Outperformance'!S$6,'Inputs - Allowed'!$B$6:$AY$6,0)) - INDEX('Inputs - Allowed'!$B$8:$AY$158,MATCH('TI - Outperformance'!$A26,'Inputs - Allowed'!$A$8:$A$158,0),MATCH('TI - Outperformance'!S$6-1,'Inputs - Allowed'!$B$6:$AY$6,0)),0)),0)</f>
        <v>0</v>
      </c>
      <c r="T26" s="36">
        <f>MAX(MIN(_xlfn.IFNA(INDEX('Inputs - Actual'!$B$8:$V$200,MATCH('TI - Outperformance'!$A26,'Inputs - Actual'!$A$8:$A$200,0),MATCH('TI - Outperformance'!T$6,'Inputs - Actual'!$B$6:$V$6,0)) - INDEX('Inputs - Allowed'!$B$8:$AY$158,MATCH('TI - Outperformance'!$A26,'Inputs - Allowed'!$A$8:$A$158,0),MATCH('TI - Outperformance'!T$6-1,'Inputs - Allowed'!$B$6:$AY$6,0)),0),_xlfn.IFNA(INDEX('Inputs - Allowed'!$B$8:$AY$158,MATCH('TI - Outperformance'!$A26,'Inputs - Allowed'!$A$8:$A$158,0),MATCH('TI - Outperformance'!T$6,'Inputs - Allowed'!$B$6:$AY$6,0)) - INDEX('Inputs - Allowed'!$B$8:$AY$158,MATCH('TI - Outperformance'!$A26,'Inputs - Allowed'!$A$8:$A$158,0),MATCH('TI - Outperformance'!T$6-1,'Inputs - Allowed'!$B$6:$AY$6,0)),0)),0)</f>
        <v>0</v>
      </c>
      <c r="U26" s="36">
        <f>MAX(MIN(_xlfn.IFNA(INDEX('Inputs - Actual'!$B$8:$V$200,MATCH('TI - Outperformance'!$A26,'Inputs - Actual'!$A$8:$A$200,0),MATCH('TI - Outperformance'!U$6,'Inputs - Actual'!$B$6:$V$6,0)) - INDEX('Inputs - Allowed'!$B$8:$AY$158,MATCH('TI - Outperformance'!$A26,'Inputs - Allowed'!$A$8:$A$158,0),MATCH('TI - Outperformance'!U$6-1,'Inputs - Allowed'!$B$6:$AY$6,0)),0),_xlfn.IFNA(INDEX('Inputs - Allowed'!$B$8:$AY$158,MATCH('TI - Outperformance'!$A26,'Inputs - Allowed'!$A$8:$A$158,0),MATCH('TI - Outperformance'!U$6,'Inputs - Allowed'!$B$6:$AY$6,0)) - INDEX('Inputs - Allowed'!$B$8:$AY$158,MATCH('TI - Outperformance'!$A26,'Inputs - Allowed'!$A$8:$A$158,0),MATCH('TI - Outperformance'!U$6-1,'Inputs - Allowed'!$B$6:$AY$6,0)),0)),0)</f>
        <v>0</v>
      </c>
      <c r="V26" s="36">
        <f>MAX(MIN(_xlfn.IFNA(INDEX('Inputs - Actual'!$B$8:$V$200,MATCH('TI - Outperformance'!$A26,'Inputs - Actual'!$A$8:$A$200,0),MATCH('TI - Outperformance'!V$6,'Inputs - Actual'!$B$6:$V$6,0)) - INDEX('Inputs - Allowed'!$B$8:$AY$158,MATCH('TI - Outperformance'!$A26,'Inputs - Allowed'!$A$8:$A$158,0),MATCH('TI - Outperformance'!V$6-1,'Inputs - Allowed'!$B$6:$AY$6,0)),0),_xlfn.IFNA(INDEX('Inputs - Allowed'!$B$8:$AY$158,MATCH('TI - Outperformance'!$A26,'Inputs - Allowed'!$A$8:$A$158,0),MATCH('TI - Outperformance'!V$6,'Inputs - Allowed'!$B$6:$AY$6,0)) - INDEX('Inputs - Allowed'!$B$8:$AY$158,MATCH('TI - Outperformance'!$A26,'Inputs - Allowed'!$A$8:$A$158,0),MATCH('TI - Outperformance'!V$6-1,'Inputs - Allowed'!$B$6:$AY$6,0)),0)),0)</f>
        <v>0</v>
      </c>
      <c r="W26" s="36">
        <f>MAX(MIN(_xlfn.IFNA(INDEX('Inputs - Actual'!$B$8:$V$200,MATCH('TI - Outperformance'!$A26,'Inputs - Actual'!$A$8:$A$200,0),MATCH('TI - Outperformance'!W$6,'Inputs - Actual'!$B$6:$V$6,0)) - INDEX('Inputs - Allowed'!$B$8:$AY$158,MATCH('TI - Outperformance'!$A26,'Inputs - Allowed'!$A$8:$A$158,0),MATCH('TI - Outperformance'!W$6-1,'Inputs - Allowed'!$B$6:$AY$6,0)),0),_xlfn.IFNA(INDEX('Inputs - Allowed'!$B$8:$AY$158,MATCH('TI - Outperformance'!$A26,'Inputs - Allowed'!$A$8:$A$158,0),MATCH('TI - Outperformance'!W$6,'Inputs - Allowed'!$B$6:$AY$6,0)) - INDEX('Inputs - Allowed'!$B$8:$AY$158,MATCH('TI - Outperformance'!$A26,'Inputs - Allowed'!$A$8:$A$158,0),MATCH('TI - Outperformance'!W$6-1,'Inputs - Allowed'!$B$6:$AY$6,0)),0)),0)</f>
        <v>0</v>
      </c>
      <c r="X26" s="76"/>
      <c r="Y26" s="76"/>
      <c r="Z26" s="116">
        <f t="shared" si="0"/>
        <v>0</v>
      </c>
      <c r="AA26" s="116">
        <f t="shared" si="1"/>
        <v>0</v>
      </c>
      <c r="AB26" s="116">
        <f t="shared" si="10"/>
        <v>0</v>
      </c>
      <c r="AC26" s="116">
        <f t="shared" si="2"/>
        <v>0</v>
      </c>
      <c r="AD26" s="116">
        <f t="shared" si="3"/>
        <v>0</v>
      </c>
      <c r="AE26" s="116">
        <f t="shared" si="4"/>
        <v>0</v>
      </c>
      <c r="AF26" s="116">
        <f t="shared" si="5"/>
        <v>0</v>
      </c>
      <c r="AG26" s="116">
        <f t="shared" si="6"/>
        <v>0</v>
      </c>
      <c r="AH26" s="116">
        <f t="shared" si="7"/>
        <v>0</v>
      </c>
      <c r="AI26" s="116">
        <f t="shared" si="8"/>
        <v>0</v>
      </c>
      <c r="AJ26" s="116">
        <f t="shared" si="9"/>
        <v>0</v>
      </c>
    </row>
    <row r="27" spans="1:36">
      <c r="A27" s="42"/>
      <c r="B27" s="36"/>
      <c r="C27" s="36"/>
      <c r="D27" s="36"/>
      <c r="E27" s="36">
        <f>_xlfn.IFNA(INDEX('Inputs - Allowed'!$B$8:$AY$158,MATCH($A27,'Inputs - Allowed'!$A$8:$A$158,0),MATCH('TI - Outperformance'!E$6,'Inputs - Allowed'!$B$6:$AY$6,0)),0)</f>
        <v>0</v>
      </c>
      <c r="F27" s="36">
        <f>_xlfn.IFNA(INDEX('Inputs - Allowed'!$B$8:$AY$158,MATCH($A27,'Inputs - Allowed'!$A$8:$A$158,0),MATCH('TI - Outperformance'!F$6,'Inputs - Allowed'!$B$6:$AY$6,0)),0)</f>
        <v>0</v>
      </c>
      <c r="G27" s="36">
        <f>_xlfn.IFNA(INDEX('Inputs - Allowed'!$B$8:$AY$158,MATCH($A27,'Inputs - Allowed'!$A$8:$A$158,0),MATCH('TI - Outperformance'!G$6,'Inputs - Allowed'!$B$6:$AY$6,0)),0)</f>
        <v>0</v>
      </c>
      <c r="H27" s="36">
        <f>_xlfn.IFNA(INDEX('Inputs - Allowed'!$B$8:$AY$158,MATCH($A27,'Inputs - Allowed'!$A$8:$A$158,0),MATCH('TI - Outperformance'!H$6,'Inputs - Allowed'!$B$6:$AY$6,0)),0)</f>
        <v>0</v>
      </c>
      <c r="I27" s="36">
        <f>_xlfn.IFNA(INDEX('Inputs - Allowed'!$B$8:$AY$158,MATCH($A27,'Inputs - Allowed'!$A$8:$A$158,0),MATCH('TI - Outperformance'!I$6,'Inputs - Allowed'!$B$6:$AY$6,0)),0)</f>
        <v>0</v>
      </c>
      <c r="J27" s="36">
        <f>_xlfn.IFNA(INDEX('Inputs - Allowed'!$B$8:$AY$158,MATCH($A27,'Inputs - Allowed'!$A$8:$A$158,0),MATCH('TI - Outperformance'!J$6,'Inputs - Allowed'!$B$6:$AY$6,0)),0)</f>
        <v>0</v>
      </c>
      <c r="K27" s="36">
        <f>_xlfn.IFNA(INDEX('Inputs - Allowed'!$B$8:$AY$158,MATCH($A27,'Inputs - Allowed'!$A$8:$A$158,0),MATCH('TI - Outperformance'!K$6,'Inputs - Allowed'!$B$6:$AY$6,0)),0)</f>
        <v>0</v>
      </c>
      <c r="L27" s="76"/>
      <c r="M27" s="76"/>
      <c r="N27" s="36">
        <f>MAX(MIN(_xlfn.IFNA(INDEX('Inputs - Actual'!$B$8:$V$200,MATCH('TI - Outperformance'!$A27,'Inputs - Actual'!$A$8:$A$200,0),MATCH('TI - Outperformance'!N$6,'Inputs - Actual'!$B$6:$V$6,0)) - INDEX('Inputs - Allowed'!$B$8:$AY$158,MATCH('TI - Outperformance'!$A27,'Inputs - Allowed'!$A$8:$A$158,0),MATCH('TI - Outperformance'!N$6-1,'Inputs - Allowed'!$B$6:$AY$6,0)),0),_xlfn.IFNA(INDEX('Inputs - Allowed'!$B$8:$AY$158,MATCH('TI - Outperformance'!$A27,'Inputs - Allowed'!$A$8:$A$158,0),MATCH('TI - Outperformance'!N$6,'Inputs - Allowed'!$B$6:$AY$6,0)) - INDEX('Inputs - Allowed'!$B$8:$AY$158,MATCH('TI - Outperformance'!$A27,'Inputs - Allowed'!$A$8:$A$158,0),MATCH('TI - Outperformance'!N$6-1,'Inputs - Allowed'!$B$6:$AY$6,0)),0)),0)</f>
        <v>0</v>
      </c>
      <c r="O27" s="36">
        <f>MAX(MIN(_xlfn.IFNA(INDEX('Inputs - Actual'!$B$8:$V$200,MATCH('TI - Outperformance'!$A27,'Inputs - Actual'!$A$8:$A$200,0),MATCH('TI - Outperformance'!O$6,'Inputs - Actual'!$B$6:$V$6,0)) - INDEX('Inputs - Allowed'!$B$8:$AY$158,MATCH('TI - Outperformance'!$A27,'Inputs - Allowed'!$A$8:$A$158,0),MATCH('TI - Outperformance'!O$6-1,'Inputs - Allowed'!$B$6:$AY$6,0)),0),_xlfn.IFNA(INDEX('Inputs - Allowed'!$B$8:$AY$158,MATCH('TI - Outperformance'!$A27,'Inputs - Allowed'!$A$8:$A$158,0),MATCH('TI - Outperformance'!O$6,'Inputs - Allowed'!$B$6:$AY$6,0)) - INDEX('Inputs - Allowed'!$B$8:$AY$158,MATCH('TI - Outperformance'!$A27,'Inputs - Allowed'!$A$8:$A$158,0),MATCH('TI - Outperformance'!O$6-1,'Inputs - Allowed'!$B$6:$AY$6,0)),0)),0)</f>
        <v>0</v>
      </c>
      <c r="P27" s="36">
        <f>MAX(MIN(_xlfn.IFNA(INDEX('Inputs - Actual'!$B$8:$V$200,MATCH('TI - Outperformance'!$A27,'Inputs - Actual'!$A$8:$A$200,0),MATCH('TI - Outperformance'!P$6,'Inputs - Actual'!$B$6:$V$6,0)) - INDEX('Inputs - Allowed'!$B$8:$AY$158,MATCH('TI - Outperformance'!$A27,'Inputs - Allowed'!$A$8:$A$158,0),MATCH('TI - Outperformance'!P$6-1,'Inputs - Allowed'!$B$6:$AY$6,0)),0),_xlfn.IFNA(INDEX('Inputs - Allowed'!$B$8:$AY$158,MATCH('TI - Outperformance'!$A27,'Inputs - Allowed'!$A$8:$A$158,0),MATCH('TI - Outperformance'!P$6,'Inputs - Allowed'!$B$6:$AY$6,0)) - INDEX('Inputs - Allowed'!$B$8:$AY$158,MATCH('TI - Outperformance'!$A27,'Inputs - Allowed'!$A$8:$A$158,0),MATCH('TI - Outperformance'!P$6-1,'Inputs - Allowed'!$B$6:$AY$6,0)),0)),0)</f>
        <v>0</v>
      </c>
      <c r="Q27" s="36">
        <f>MAX(MIN(_xlfn.IFNA(INDEX('Inputs - Actual'!$B$8:$V$200,MATCH('TI - Outperformance'!$A27,'Inputs - Actual'!$A$8:$A$200,0),MATCH('TI - Outperformance'!Q$6,'Inputs - Actual'!$B$6:$V$6,0)) - INDEX('Inputs - Allowed'!$B$8:$AY$158,MATCH('TI - Outperformance'!$A27,'Inputs - Allowed'!$A$8:$A$158,0),MATCH('TI - Outperformance'!Q$6-1,'Inputs - Allowed'!$B$6:$AY$6,0)),0),_xlfn.IFNA(INDEX('Inputs - Allowed'!$B$8:$AY$158,MATCH('TI - Outperformance'!$A27,'Inputs - Allowed'!$A$8:$A$158,0),MATCH('TI - Outperformance'!Q$6,'Inputs - Allowed'!$B$6:$AY$6,0)) - INDEX('Inputs - Allowed'!$B$8:$AY$158,MATCH('TI - Outperformance'!$A27,'Inputs - Allowed'!$A$8:$A$158,0),MATCH('TI - Outperformance'!Q$6-1,'Inputs - Allowed'!$B$6:$AY$6,0)),0)),0)</f>
        <v>0</v>
      </c>
      <c r="R27" s="36">
        <f>MAX(MIN(_xlfn.IFNA(INDEX('Inputs - Actual'!$B$8:$V$200,MATCH('TI - Outperformance'!$A27,'Inputs - Actual'!$A$8:$A$200,0),MATCH('TI - Outperformance'!R$6,'Inputs - Actual'!$B$6:$V$6,0)) - INDEX('Inputs - Allowed'!$B$8:$AY$158,MATCH('TI - Outperformance'!$A27,'Inputs - Allowed'!$A$8:$A$158,0),MATCH('TI - Outperformance'!R$6-1,'Inputs - Allowed'!$B$6:$AY$6,0)),0),_xlfn.IFNA(INDEX('Inputs - Allowed'!$B$8:$AY$158,MATCH('TI - Outperformance'!$A27,'Inputs - Allowed'!$A$8:$A$158,0),MATCH('TI - Outperformance'!R$6,'Inputs - Allowed'!$B$6:$AY$6,0)) - INDEX('Inputs - Allowed'!$B$8:$AY$158,MATCH('TI - Outperformance'!$A27,'Inputs - Allowed'!$A$8:$A$158,0),MATCH('TI - Outperformance'!R$6-1,'Inputs - Allowed'!$B$6:$AY$6,0)),0)),0)</f>
        <v>0</v>
      </c>
      <c r="S27" s="36">
        <f>MAX(MIN(_xlfn.IFNA(INDEX('Inputs - Actual'!$B$8:$V$200,MATCH('TI - Outperformance'!$A27,'Inputs - Actual'!$A$8:$A$200,0),MATCH('TI - Outperformance'!S$6,'Inputs - Actual'!$B$6:$V$6,0)) - INDEX('Inputs - Allowed'!$B$8:$AY$158,MATCH('TI - Outperformance'!$A27,'Inputs - Allowed'!$A$8:$A$158,0),MATCH('TI - Outperformance'!S$6-1,'Inputs - Allowed'!$B$6:$AY$6,0)),0),_xlfn.IFNA(INDEX('Inputs - Allowed'!$B$8:$AY$158,MATCH('TI - Outperformance'!$A27,'Inputs - Allowed'!$A$8:$A$158,0),MATCH('TI - Outperformance'!S$6,'Inputs - Allowed'!$B$6:$AY$6,0)) - INDEX('Inputs - Allowed'!$B$8:$AY$158,MATCH('TI - Outperformance'!$A27,'Inputs - Allowed'!$A$8:$A$158,0),MATCH('TI - Outperformance'!S$6-1,'Inputs - Allowed'!$B$6:$AY$6,0)),0)),0)</f>
        <v>0</v>
      </c>
      <c r="T27" s="36">
        <f>MAX(MIN(_xlfn.IFNA(INDEX('Inputs - Actual'!$B$8:$V$200,MATCH('TI - Outperformance'!$A27,'Inputs - Actual'!$A$8:$A$200,0),MATCH('TI - Outperformance'!T$6,'Inputs - Actual'!$B$6:$V$6,0)) - INDEX('Inputs - Allowed'!$B$8:$AY$158,MATCH('TI - Outperformance'!$A27,'Inputs - Allowed'!$A$8:$A$158,0),MATCH('TI - Outperformance'!T$6-1,'Inputs - Allowed'!$B$6:$AY$6,0)),0),_xlfn.IFNA(INDEX('Inputs - Allowed'!$B$8:$AY$158,MATCH('TI - Outperformance'!$A27,'Inputs - Allowed'!$A$8:$A$158,0),MATCH('TI - Outperformance'!T$6,'Inputs - Allowed'!$B$6:$AY$6,0)) - INDEX('Inputs - Allowed'!$B$8:$AY$158,MATCH('TI - Outperformance'!$A27,'Inputs - Allowed'!$A$8:$A$158,0),MATCH('TI - Outperformance'!T$6-1,'Inputs - Allowed'!$B$6:$AY$6,0)),0)),0)</f>
        <v>0</v>
      </c>
      <c r="U27" s="36">
        <f>MAX(MIN(_xlfn.IFNA(INDEX('Inputs - Actual'!$B$8:$V$200,MATCH('TI - Outperformance'!$A27,'Inputs - Actual'!$A$8:$A$200,0),MATCH('TI - Outperformance'!U$6,'Inputs - Actual'!$B$6:$V$6,0)) - INDEX('Inputs - Allowed'!$B$8:$AY$158,MATCH('TI - Outperformance'!$A27,'Inputs - Allowed'!$A$8:$A$158,0),MATCH('TI - Outperformance'!U$6-1,'Inputs - Allowed'!$B$6:$AY$6,0)),0),_xlfn.IFNA(INDEX('Inputs - Allowed'!$B$8:$AY$158,MATCH('TI - Outperformance'!$A27,'Inputs - Allowed'!$A$8:$A$158,0),MATCH('TI - Outperformance'!U$6,'Inputs - Allowed'!$B$6:$AY$6,0)) - INDEX('Inputs - Allowed'!$B$8:$AY$158,MATCH('TI - Outperformance'!$A27,'Inputs - Allowed'!$A$8:$A$158,0),MATCH('TI - Outperformance'!U$6-1,'Inputs - Allowed'!$B$6:$AY$6,0)),0)),0)</f>
        <v>0</v>
      </c>
      <c r="V27" s="36">
        <f>MAX(MIN(_xlfn.IFNA(INDEX('Inputs - Actual'!$B$8:$V$200,MATCH('TI - Outperformance'!$A27,'Inputs - Actual'!$A$8:$A$200,0),MATCH('TI - Outperformance'!V$6,'Inputs - Actual'!$B$6:$V$6,0)) - INDEX('Inputs - Allowed'!$B$8:$AY$158,MATCH('TI - Outperformance'!$A27,'Inputs - Allowed'!$A$8:$A$158,0),MATCH('TI - Outperformance'!V$6-1,'Inputs - Allowed'!$B$6:$AY$6,0)),0),_xlfn.IFNA(INDEX('Inputs - Allowed'!$B$8:$AY$158,MATCH('TI - Outperformance'!$A27,'Inputs - Allowed'!$A$8:$A$158,0),MATCH('TI - Outperformance'!V$6,'Inputs - Allowed'!$B$6:$AY$6,0)) - INDEX('Inputs - Allowed'!$B$8:$AY$158,MATCH('TI - Outperformance'!$A27,'Inputs - Allowed'!$A$8:$A$158,0),MATCH('TI - Outperformance'!V$6-1,'Inputs - Allowed'!$B$6:$AY$6,0)),0)),0)</f>
        <v>0</v>
      </c>
      <c r="W27" s="36">
        <f>MAX(MIN(_xlfn.IFNA(INDEX('Inputs - Actual'!$B$8:$V$200,MATCH('TI - Outperformance'!$A27,'Inputs - Actual'!$A$8:$A$200,0),MATCH('TI - Outperformance'!W$6,'Inputs - Actual'!$B$6:$V$6,0)) - INDEX('Inputs - Allowed'!$B$8:$AY$158,MATCH('TI - Outperformance'!$A27,'Inputs - Allowed'!$A$8:$A$158,0),MATCH('TI - Outperformance'!W$6-1,'Inputs - Allowed'!$B$6:$AY$6,0)),0),_xlfn.IFNA(INDEX('Inputs - Allowed'!$B$8:$AY$158,MATCH('TI - Outperformance'!$A27,'Inputs - Allowed'!$A$8:$A$158,0),MATCH('TI - Outperformance'!W$6,'Inputs - Allowed'!$B$6:$AY$6,0)) - INDEX('Inputs - Allowed'!$B$8:$AY$158,MATCH('TI - Outperformance'!$A27,'Inputs - Allowed'!$A$8:$A$158,0),MATCH('TI - Outperformance'!W$6-1,'Inputs - Allowed'!$B$6:$AY$6,0)),0)),0)</f>
        <v>0</v>
      </c>
      <c r="X27" s="76"/>
      <c r="Y27" s="76"/>
      <c r="Z27" s="116">
        <f t="shared" si="0"/>
        <v>0</v>
      </c>
      <c r="AA27" s="116">
        <f t="shared" si="1"/>
        <v>0</v>
      </c>
      <c r="AB27" s="116">
        <f t="shared" si="10"/>
        <v>0</v>
      </c>
      <c r="AC27" s="116">
        <f t="shared" si="2"/>
        <v>0</v>
      </c>
      <c r="AD27" s="116">
        <f t="shared" si="3"/>
        <v>0</v>
      </c>
      <c r="AE27" s="116">
        <f t="shared" si="4"/>
        <v>0</v>
      </c>
      <c r="AF27" s="116">
        <f t="shared" si="5"/>
        <v>0</v>
      </c>
      <c r="AG27" s="116">
        <f t="shared" si="6"/>
        <v>0</v>
      </c>
      <c r="AH27" s="116">
        <f t="shared" si="7"/>
        <v>0</v>
      </c>
      <c r="AI27" s="116">
        <f t="shared" si="8"/>
        <v>0</v>
      </c>
      <c r="AJ27" s="116">
        <f t="shared" si="9"/>
        <v>0</v>
      </c>
    </row>
    <row r="28" spans="1:36">
      <c r="A28" s="42"/>
      <c r="B28" s="36"/>
      <c r="C28" s="36"/>
      <c r="D28" s="36"/>
      <c r="E28" s="36">
        <f>_xlfn.IFNA(INDEX('Inputs - Allowed'!$B$8:$AY$158,MATCH($A28,'Inputs - Allowed'!$A$8:$A$158,0),MATCH('TI - Outperformance'!E$6,'Inputs - Allowed'!$B$6:$AY$6,0)),0)</f>
        <v>0</v>
      </c>
      <c r="F28" s="36">
        <f>_xlfn.IFNA(INDEX('Inputs - Allowed'!$B$8:$AY$158,MATCH($A28,'Inputs - Allowed'!$A$8:$A$158,0),MATCH('TI - Outperformance'!F$6,'Inputs - Allowed'!$B$6:$AY$6,0)),0)</f>
        <v>0</v>
      </c>
      <c r="G28" s="36">
        <f>_xlfn.IFNA(INDEX('Inputs - Allowed'!$B$8:$AY$158,MATCH($A28,'Inputs - Allowed'!$A$8:$A$158,0),MATCH('TI - Outperformance'!G$6,'Inputs - Allowed'!$B$6:$AY$6,0)),0)</f>
        <v>0</v>
      </c>
      <c r="H28" s="36">
        <f>_xlfn.IFNA(INDEX('Inputs - Allowed'!$B$8:$AY$158,MATCH($A28,'Inputs - Allowed'!$A$8:$A$158,0),MATCH('TI - Outperformance'!H$6,'Inputs - Allowed'!$B$6:$AY$6,0)),0)</f>
        <v>0</v>
      </c>
      <c r="I28" s="36">
        <f>_xlfn.IFNA(INDEX('Inputs - Allowed'!$B$8:$AY$158,MATCH($A28,'Inputs - Allowed'!$A$8:$A$158,0),MATCH('TI - Outperformance'!I$6,'Inputs - Allowed'!$B$6:$AY$6,0)),0)</f>
        <v>0</v>
      </c>
      <c r="J28" s="36">
        <f>_xlfn.IFNA(INDEX('Inputs - Allowed'!$B$8:$AY$158,MATCH($A28,'Inputs - Allowed'!$A$8:$A$158,0),MATCH('TI - Outperformance'!J$6,'Inputs - Allowed'!$B$6:$AY$6,0)),0)</f>
        <v>0</v>
      </c>
      <c r="K28" s="36">
        <f>_xlfn.IFNA(INDEX('Inputs - Allowed'!$B$8:$AY$158,MATCH($A28,'Inputs - Allowed'!$A$8:$A$158,0),MATCH('TI - Outperformance'!K$6,'Inputs - Allowed'!$B$6:$AY$6,0)),0)</f>
        <v>0</v>
      </c>
      <c r="L28" s="76"/>
      <c r="M28" s="76"/>
      <c r="N28" s="36">
        <f>MAX(MIN(_xlfn.IFNA(INDEX('Inputs - Actual'!$B$8:$V$200,MATCH('TI - Outperformance'!$A28,'Inputs - Actual'!$A$8:$A$200,0),MATCH('TI - Outperformance'!N$6,'Inputs - Actual'!$B$6:$V$6,0)) - INDEX('Inputs - Allowed'!$B$8:$AY$158,MATCH('TI - Outperformance'!$A28,'Inputs - Allowed'!$A$8:$A$158,0),MATCH('TI - Outperformance'!N$6-1,'Inputs - Allowed'!$B$6:$AY$6,0)),0),_xlfn.IFNA(INDEX('Inputs - Allowed'!$B$8:$AY$158,MATCH('TI - Outperformance'!$A28,'Inputs - Allowed'!$A$8:$A$158,0),MATCH('TI - Outperformance'!N$6,'Inputs - Allowed'!$B$6:$AY$6,0)) - INDEX('Inputs - Allowed'!$B$8:$AY$158,MATCH('TI - Outperformance'!$A28,'Inputs - Allowed'!$A$8:$A$158,0),MATCH('TI - Outperformance'!N$6-1,'Inputs - Allowed'!$B$6:$AY$6,0)),0)),0)</f>
        <v>0</v>
      </c>
      <c r="O28" s="36">
        <f>MAX(MIN(_xlfn.IFNA(INDEX('Inputs - Actual'!$B$8:$V$200,MATCH('TI - Outperformance'!$A28,'Inputs - Actual'!$A$8:$A$200,0),MATCH('TI - Outperformance'!O$6,'Inputs - Actual'!$B$6:$V$6,0)) - INDEX('Inputs - Allowed'!$B$8:$AY$158,MATCH('TI - Outperformance'!$A28,'Inputs - Allowed'!$A$8:$A$158,0),MATCH('TI - Outperformance'!O$6-1,'Inputs - Allowed'!$B$6:$AY$6,0)),0),_xlfn.IFNA(INDEX('Inputs - Allowed'!$B$8:$AY$158,MATCH('TI - Outperformance'!$A28,'Inputs - Allowed'!$A$8:$A$158,0),MATCH('TI - Outperformance'!O$6,'Inputs - Allowed'!$B$6:$AY$6,0)) - INDEX('Inputs - Allowed'!$B$8:$AY$158,MATCH('TI - Outperformance'!$A28,'Inputs - Allowed'!$A$8:$A$158,0),MATCH('TI - Outperformance'!O$6-1,'Inputs - Allowed'!$B$6:$AY$6,0)),0)),0)</f>
        <v>0</v>
      </c>
      <c r="P28" s="36">
        <f>MAX(MIN(_xlfn.IFNA(INDEX('Inputs - Actual'!$B$8:$V$200,MATCH('TI - Outperformance'!$A28,'Inputs - Actual'!$A$8:$A$200,0),MATCH('TI - Outperformance'!P$6,'Inputs - Actual'!$B$6:$V$6,0)) - INDEX('Inputs - Allowed'!$B$8:$AY$158,MATCH('TI - Outperformance'!$A28,'Inputs - Allowed'!$A$8:$A$158,0),MATCH('TI - Outperformance'!P$6-1,'Inputs - Allowed'!$B$6:$AY$6,0)),0),_xlfn.IFNA(INDEX('Inputs - Allowed'!$B$8:$AY$158,MATCH('TI - Outperformance'!$A28,'Inputs - Allowed'!$A$8:$A$158,0),MATCH('TI - Outperformance'!P$6,'Inputs - Allowed'!$B$6:$AY$6,0)) - INDEX('Inputs - Allowed'!$B$8:$AY$158,MATCH('TI - Outperformance'!$A28,'Inputs - Allowed'!$A$8:$A$158,0),MATCH('TI - Outperformance'!P$6-1,'Inputs - Allowed'!$B$6:$AY$6,0)),0)),0)</f>
        <v>0</v>
      </c>
      <c r="Q28" s="36">
        <f>MAX(MIN(_xlfn.IFNA(INDEX('Inputs - Actual'!$B$8:$V$200,MATCH('TI - Outperformance'!$A28,'Inputs - Actual'!$A$8:$A$200,0),MATCH('TI - Outperformance'!Q$6,'Inputs - Actual'!$B$6:$V$6,0)) - INDEX('Inputs - Allowed'!$B$8:$AY$158,MATCH('TI - Outperformance'!$A28,'Inputs - Allowed'!$A$8:$A$158,0),MATCH('TI - Outperformance'!Q$6-1,'Inputs - Allowed'!$B$6:$AY$6,0)),0),_xlfn.IFNA(INDEX('Inputs - Allowed'!$B$8:$AY$158,MATCH('TI - Outperformance'!$A28,'Inputs - Allowed'!$A$8:$A$158,0),MATCH('TI - Outperformance'!Q$6,'Inputs - Allowed'!$B$6:$AY$6,0)) - INDEX('Inputs - Allowed'!$B$8:$AY$158,MATCH('TI - Outperformance'!$A28,'Inputs - Allowed'!$A$8:$A$158,0),MATCH('TI - Outperformance'!Q$6-1,'Inputs - Allowed'!$B$6:$AY$6,0)),0)),0)</f>
        <v>0</v>
      </c>
      <c r="R28" s="36">
        <f>MAX(MIN(_xlfn.IFNA(INDEX('Inputs - Actual'!$B$8:$V$200,MATCH('TI - Outperformance'!$A28,'Inputs - Actual'!$A$8:$A$200,0),MATCH('TI - Outperformance'!R$6,'Inputs - Actual'!$B$6:$V$6,0)) - INDEX('Inputs - Allowed'!$B$8:$AY$158,MATCH('TI - Outperformance'!$A28,'Inputs - Allowed'!$A$8:$A$158,0),MATCH('TI - Outperformance'!R$6-1,'Inputs - Allowed'!$B$6:$AY$6,0)),0),_xlfn.IFNA(INDEX('Inputs - Allowed'!$B$8:$AY$158,MATCH('TI - Outperformance'!$A28,'Inputs - Allowed'!$A$8:$A$158,0),MATCH('TI - Outperformance'!R$6,'Inputs - Allowed'!$B$6:$AY$6,0)) - INDEX('Inputs - Allowed'!$B$8:$AY$158,MATCH('TI - Outperformance'!$A28,'Inputs - Allowed'!$A$8:$A$158,0),MATCH('TI - Outperformance'!R$6-1,'Inputs - Allowed'!$B$6:$AY$6,0)),0)),0)</f>
        <v>0</v>
      </c>
      <c r="S28" s="36">
        <f>MAX(MIN(_xlfn.IFNA(INDEX('Inputs - Actual'!$B$8:$V$200,MATCH('TI - Outperformance'!$A28,'Inputs - Actual'!$A$8:$A$200,0),MATCH('TI - Outperformance'!S$6,'Inputs - Actual'!$B$6:$V$6,0)) - INDEX('Inputs - Allowed'!$B$8:$AY$158,MATCH('TI - Outperformance'!$A28,'Inputs - Allowed'!$A$8:$A$158,0),MATCH('TI - Outperformance'!S$6-1,'Inputs - Allowed'!$B$6:$AY$6,0)),0),_xlfn.IFNA(INDEX('Inputs - Allowed'!$B$8:$AY$158,MATCH('TI - Outperformance'!$A28,'Inputs - Allowed'!$A$8:$A$158,0),MATCH('TI - Outperformance'!S$6,'Inputs - Allowed'!$B$6:$AY$6,0)) - INDEX('Inputs - Allowed'!$B$8:$AY$158,MATCH('TI - Outperformance'!$A28,'Inputs - Allowed'!$A$8:$A$158,0),MATCH('TI - Outperformance'!S$6-1,'Inputs - Allowed'!$B$6:$AY$6,0)),0)),0)</f>
        <v>0</v>
      </c>
      <c r="T28" s="36">
        <f>MAX(MIN(_xlfn.IFNA(INDEX('Inputs - Actual'!$B$8:$V$200,MATCH('TI - Outperformance'!$A28,'Inputs - Actual'!$A$8:$A$200,0),MATCH('TI - Outperformance'!T$6,'Inputs - Actual'!$B$6:$V$6,0)) - INDEX('Inputs - Allowed'!$B$8:$AY$158,MATCH('TI - Outperformance'!$A28,'Inputs - Allowed'!$A$8:$A$158,0),MATCH('TI - Outperformance'!T$6-1,'Inputs - Allowed'!$B$6:$AY$6,0)),0),_xlfn.IFNA(INDEX('Inputs - Allowed'!$B$8:$AY$158,MATCH('TI - Outperformance'!$A28,'Inputs - Allowed'!$A$8:$A$158,0),MATCH('TI - Outperformance'!T$6,'Inputs - Allowed'!$B$6:$AY$6,0)) - INDEX('Inputs - Allowed'!$B$8:$AY$158,MATCH('TI - Outperformance'!$A28,'Inputs - Allowed'!$A$8:$A$158,0),MATCH('TI - Outperformance'!T$6-1,'Inputs - Allowed'!$B$6:$AY$6,0)),0)),0)</f>
        <v>0</v>
      </c>
      <c r="U28" s="36">
        <f>MAX(MIN(_xlfn.IFNA(INDEX('Inputs - Actual'!$B$8:$V$200,MATCH('TI - Outperformance'!$A28,'Inputs - Actual'!$A$8:$A$200,0),MATCH('TI - Outperformance'!U$6,'Inputs - Actual'!$B$6:$V$6,0)) - INDEX('Inputs - Allowed'!$B$8:$AY$158,MATCH('TI - Outperformance'!$A28,'Inputs - Allowed'!$A$8:$A$158,0),MATCH('TI - Outperformance'!U$6-1,'Inputs - Allowed'!$B$6:$AY$6,0)),0),_xlfn.IFNA(INDEX('Inputs - Allowed'!$B$8:$AY$158,MATCH('TI - Outperformance'!$A28,'Inputs - Allowed'!$A$8:$A$158,0),MATCH('TI - Outperformance'!U$6,'Inputs - Allowed'!$B$6:$AY$6,0)) - INDEX('Inputs - Allowed'!$B$8:$AY$158,MATCH('TI - Outperformance'!$A28,'Inputs - Allowed'!$A$8:$A$158,0),MATCH('TI - Outperformance'!U$6-1,'Inputs - Allowed'!$B$6:$AY$6,0)),0)),0)</f>
        <v>0</v>
      </c>
      <c r="V28" s="36">
        <f>MAX(MIN(_xlfn.IFNA(INDEX('Inputs - Actual'!$B$8:$V$200,MATCH('TI - Outperformance'!$A28,'Inputs - Actual'!$A$8:$A$200,0),MATCH('TI - Outperformance'!V$6,'Inputs - Actual'!$B$6:$V$6,0)) - INDEX('Inputs - Allowed'!$B$8:$AY$158,MATCH('TI - Outperformance'!$A28,'Inputs - Allowed'!$A$8:$A$158,0),MATCH('TI - Outperformance'!V$6-1,'Inputs - Allowed'!$B$6:$AY$6,0)),0),_xlfn.IFNA(INDEX('Inputs - Allowed'!$B$8:$AY$158,MATCH('TI - Outperformance'!$A28,'Inputs - Allowed'!$A$8:$A$158,0),MATCH('TI - Outperformance'!V$6,'Inputs - Allowed'!$B$6:$AY$6,0)) - INDEX('Inputs - Allowed'!$B$8:$AY$158,MATCH('TI - Outperformance'!$A28,'Inputs - Allowed'!$A$8:$A$158,0),MATCH('TI - Outperformance'!V$6-1,'Inputs - Allowed'!$B$6:$AY$6,0)),0)),0)</f>
        <v>0</v>
      </c>
      <c r="W28" s="36">
        <f>MAX(MIN(_xlfn.IFNA(INDEX('Inputs - Actual'!$B$8:$V$200,MATCH('TI - Outperformance'!$A28,'Inputs - Actual'!$A$8:$A$200,0),MATCH('TI - Outperformance'!W$6,'Inputs - Actual'!$B$6:$V$6,0)) - INDEX('Inputs - Allowed'!$B$8:$AY$158,MATCH('TI - Outperformance'!$A28,'Inputs - Allowed'!$A$8:$A$158,0),MATCH('TI - Outperformance'!W$6-1,'Inputs - Allowed'!$B$6:$AY$6,0)),0),_xlfn.IFNA(INDEX('Inputs - Allowed'!$B$8:$AY$158,MATCH('TI - Outperformance'!$A28,'Inputs - Allowed'!$A$8:$A$158,0),MATCH('TI - Outperformance'!W$6,'Inputs - Allowed'!$B$6:$AY$6,0)) - INDEX('Inputs - Allowed'!$B$8:$AY$158,MATCH('TI - Outperformance'!$A28,'Inputs - Allowed'!$A$8:$A$158,0),MATCH('TI - Outperformance'!W$6-1,'Inputs - Allowed'!$B$6:$AY$6,0)),0)),0)</f>
        <v>0</v>
      </c>
      <c r="X28" s="76"/>
      <c r="Y28" s="76"/>
      <c r="Z28" s="116">
        <f t="shared" si="0"/>
        <v>0</v>
      </c>
      <c r="AA28" s="116">
        <f t="shared" si="1"/>
        <v>0</v>
      </c>
      <c r="AB28" s="116">
        <f t="shared" si="10"/>
        <v>0</v>
      </c>
      <c r="AC28" s="116">
        <f t="shared" si="2"/>
        <v>0</v>
      </c>
      <c r="AD28" s="116">
        <f t="shared" si="3"/>
        <v>0</v>
      </c>
      <c r="AE28" s="116">
        <f t="shared" si="4"/>
        <v>0</v>
      </c>
      <c r="AF28" s="116">
        <f t="shared" si="5"/>
        <v>0</v>
      </c>
      <c r="AG28" s="116">
        <f t="shared" si="6"/>
        <v>0</v>
      </c>
      <c r="AH28" s="116">
        <f t="shared" si="7"/>
        <v>0</v>
      </c>
      <c r="AI28" s="116">
        <f t="shared" si="8"/>
        <v>0</v>
      </c>
      <c r="AJ28" s="116">
        <f t="shared" si="9"/>
        <v>0</v>
      </c>
    </row>
    <row r="29" spans="1:36">
      <c r="A29" s="42"/>
      <c r="B29" s="36"/>
      <c r="C29" s="36"/>
      <c r="D29" s="36"/>
      <c r="E29" s="36">
        <f>_xlfn.IFNA(INDEX('Inputs - Allowed'!$B$8:$AY$158,MATCH($A29,'Inputs - Allowed'!$A$8:$A$158,0),MATCH('TI - Outperformance'!E$6,'Inputs - Allowed'!$B$6:$AY$6,0)),0)</f>
        <v>0</v>
      </c>
      <c r="F29" s="36">
        <f>_xlfn.IFNA(INDEX('Inputs - Allowed'!$B$8:$AY$158,MATCH($A29,'Inputs - Allowed'!$A$8:$A$158,0),MATCH('TI - Outperformance'!F$6,'Inputs - Allowed'!$B$6:$AY$6,0)),0)</f>
        <v>0</v>
      </c>
      <c r="G29" s="36">
        <f>_xlfn.IFNA(INDEX('Inputs - Allowed'!$B$8:$AY$158,MATCH($A29,'Inputs - Allowed'!$A$8:$A$158,0),MATCH('TI - Outperformance'!G$6,'Inputs - Allowed'!$B$6:$AY$6,0)),0)</f>
        <v>0</v>
      </c>
      <c r="H29" s="36">
        <f>_xlfn.IFNA(INDEX('Inputs - Allowed'!$B$8:$AY$158,MATCH($A29,'Inputs - Allowed'!$A$8:$A$158,0),MATCH('TI - Outperformance'!H$6,'Inputs - Allowed'!$B$6:$AY$6,0)),0)</f>
        <v>0</v>
      </c>
      <c r="I29" s="36">
        <f>_xlfn.IFNA(INDEX('Inputs - Allowed'!$B$8:$AY$158,MATCH($A29,'Inputs - Allowed'!$A$8:$A$158,0),MATCH('TI - Outperformance'!I$6,'Inputs - Allowed'!$B$6:$AY$6,0)),0)</f>
        <v>0</v>
      </c>
      <c r="J29" s="36">
        <f>_xlfn.IFNA(INDEX('Inputs - Allowed'!$B$8:$AY$158,MATCH($A29,'Inputs - Allowed'!$A$8:$A$158,0),MATCH('TI - Outperformance'!J$6,'Inputs - Allowed'!$B$6:$AY$6,0)),0)</f>
        <v>0</v>
      </c>
      <c r="K29" s="36">
        <f>_xlfn.IFNA(INDEX('Inputs - Allowed'!$B$8:$AY$158,MATCH($A29,'Inputs - Allowed'!$A$8:$A$158,0),MATCH('TI - Outperformance'!K$6,'Inputs - Allowed'!$B$6:$AY$6,0)),0)</f>
        <v>0</v>
      </c>
      <c r="L29" s="76"/>
      <c r="M29" s="76"/>
      <c r="N29" s="36">
        <f>MAX(MIN(_xlfn.IFNA(INDEX('Inputs - Actual'!$B$8:$V$200,MATCH('TI - Outperformance'!$A29,'Inputs - Actual'!$A$8:$A$200,0),MATCH('TI - Outperformance'!N$6,'Inputs - Actual'!$B$6:$V$6,0)) - INDEX('Inputs - Allowed'!$B$8:$AY$158,MATCH('TI - Outperformance'!$A29,'Inputs - Allowed'!$A$8:$A$158,0),MATCH('TI - Outperformance'!N$6-1,'Inputs - Allowed'!$B$6:$AY$6,0)),0),_xlfn.IFNA(INDEX('Inputs - Allowed'!$B$8:$AY$158,MATCH('TI - Outperformance'!$A29,'Inputs - Allowed'!$A$8:$A$158,0),MATCH('TI - Outperformance'!N$6,'Inputs - Allowed'!$B$6:$AY$6,0)) - INDEX('Inputs - Allowed'!$B$8:$AY$158,MATCH('TI - Outperformance'!$A29,'Inputs - Allowed'!$A$8:$A$158,0),MATCH('TI - Outperformance'!N$6-1,'Inputs - Allowed'!$B$6:$AY$6,0)),0)),0)</f>
        <v>0</v>
      </c>
      <c r="O29" s="36">
        <f>MAX(MIN(_xlfn.IFNA(INDEX('Inputs - Actual'!$B$8:$V$200,MATCH('TI - Outperformance'!$A29,'Inputs - Actual'!$A$8:$A$200,0),MATCH('TI - Outperformance'!O$6,'Inputs - Actual'!$B$6:$V$6,0)) - INDEX('Inputs - Allowed'!$B$8:$AY$158,MATCH('TI - Outperformance'!$A29,'Inputs - Allowed'!$A$8:$A$158,0),MATCH('TI - Outperformance'!O$6-1,'Inputs - Allowed'!$B$6:$AY$6,0)),0),_xlfn.IFNA(INDEX('Inputs - Allowed'!$B$8:$AY$158,MATCH('TI - Outperformance'!$A29,'Inputs - Allowed'!$A$8:$A$158,0),MATCH('TI - Outperformance'!O$6,'Inputs - Allowed'!$B$6:$AY$6,0)) - INDEX('Inputs - Allowed'!$B$8:$AY$158,MATCH('TI - Outperformance'!$A29,'Inputs - Allowed'!$A$8:$A$158,0),MATCH('TI - Outperformance'!O$6-1,'Inputs - Allowed'!$B$6:$AY$6,0)),0)),0)</f>
        <v>0</v>
      </c>
      <c r="P29" s="36">
        <f>MAX(MIN(_xlfn.IFNA(INDEX('Inputs - Actual'!$B$8:$V$200,MATCH('TI - Outperformance'!$A29,'Inputs - Actual'!$A$8:$A$200,0),MATCH('TI - Outperformance'!P$6,'Inputs - Actual'!$B$6:$V$6,0)) - INDEX('Inputs - Allowed'!$B$8:$AY$158,MATCH('TI - Outperformance'!$A29,'Inputs - Allowed'!$A$8:$A$158,0),MATCH('TI - Outperformance'!P$6-1,'Inputs - Allowed'!$B$6:$AY$6,0)),0),_xlfn.IFNA(INDEX('Inputs - Allowed'!$B$8:$AY$158,MATCH('TI - Outperformance'!$A29,'Inputs - Allowed'!$A$8:$A$158,0),MATCH('TI - Outperformance'!P$6,'Inputs - Allowed'!$B$6:$AY$6,0)) - INDEX('Inputs - Allowed'!$B$8:$AY$158,MATCH('TI - Outperformance'!$A29,'Inputs - Allowed'!$A$8:$A$158,0),MATCH('TI - Outperformance'!P$6-1,'Inputs - Allowed'!$B$6:$AY$6,0)),0)),0)</f>
        <v>0</v>
      </c>
      <c r="Q29" s="36">
        <f>MAX(MIN(_xlfn.IFNA(INDEX('Inputs - Actual'!$B$8:$V$200,MATCH('TI - Outperformance'!$A29,'Inputs - Actual'!$A$8:$A$200,0),MATCH('TI - Outperformance'!Q$6,'Inputs - Actual'!$B$6:$V$6,0)) - INDEX('Inputs - Allowed'!$B$8:$AY$158,MATCH('TI - Outperformance'!$A29,'Inputs - Allowed'!$A$8:$A$158,0),MATCH('TI - Outperformance'!Q$6-1,'Inputs - Allowed'!$B$6:$AY$6,0)),0),_xlfn.IFNA(INDEX('Inputs - Allowed'!$B$8:$AY$158,MATCH('TI - Outperformance'!$A29,'Inputs - Allowed'!$A$8:$A$158,0),MATCH('TI - Outperformance'!Q$6,'Inputs - Allowed'!$B$6:$AY$6,0)) - INDEX('Inputs - Allowed'!$B$8:$AY$158,MATCH('TI - Outperformance'!$A29,'Inputs - Allowed'!$A$8:$A$158,0),MATCH('TI - Outperformance'!Q$6-1,'Inputs - Allowed'!$B$6:$AY$6,0)),0)),0)</f>
        <v>0</v>
      </c>
      <c r="R29" s="36">
        <f>MAX(MIN(_xlfn.IFNA(INDEX('Inputs - Actual'!$B$8:$V$200,MATCH('TI - Outperformance'!$A29,'Inputs - Actual'!$A$8:$A$200,0),MATCH('TI - Outperformance'!R$6,'Inputs - Actual'!$B$6:$V$6,0)) - INDEX('Inputs - Allowed'!$B$8:$AY$158,MATCH('TI - Outperformance'!$A29,'Inputs - Allowed'!$A$8:$A$158,0),MATCH('TI - Outperformance'!R$6-1,'Inputs - Allowed'!$B$6:$AY$6,0)),0),_xlfn.IFNA(INDEX('Inputs - Allowed'!$B$8:$AY$158,MATCH('TI - Outperformance'!$A29,'Inputs - Allowed'!$A$8:$A$158,0),MATCH('TI - Outperformance'!R$6,'Inputs - Allowed'!$B$6:$AY$6,0)) - INDEX('Inputs - Allowed'!$B$8:$AY$158,MATCH('TI - Outperformance'!$A29,'Inputs - Allowed'!$A$8:$A$158,0),MATCH('TI - Outperformance'!R$6-1,'Inputs - Allowed'!$B$6:$AY$6,0)),0)),0)</f>
        <v>0</v>
      </c>
      <c r="S29" s="36">
        <f>MAX(MIN(_xlfn.IFNA(INDEX('Inputs - Actual'!$B$8:$V$200,MATCH('TI - Outperformance'!$A29,'Inputs - Actual'!$A$8:$A$200,0),MATCH('TI - Outperformance'!S$6,'Inputs - Actual'!$B$6:$V$6,0)) - INDEX('Inputs - Allowed'!$B$8:$AY$158,MATCH('TI - Outperformance'!$A29,'Inputs - Allowed'!$A$8:$A$158,0),MATCH('TI - Outperformance'!S$6-1,'Inputs - Allowed'!$B$6:$AY$6,0)),0),_xlfn.IFNA(INDEX('Inputs - Allowed'!$B$8:$AY$158,MATCH('TI - Outperformance'!$A29,'Inputs - Allowed'!$A$8:$A$158,0),MATCH('TI - Outperformance'!S$6,'Inputs - Allowed'!$B$6:$AY$6,0)) - INDEX('Inputs - Allowed'!$B$8:$AY$158,MATCH('TI - Outperformance'!$A29,'Inputs - Allowed'!$A$8:$A$158,0),MATCH('TI - Outperformance'!S$6-1,'Inputs - Allowed'!$B$6:$AY$6,0)),0)),0)</f>
        <v>0</v>
      </c>
      <c r="T29" s="36">
        <f>MAX(MIN(_xlfn.IFNA(INDEX('Inputs - Actual'!$B$8:$V$200,MATCH('TI - Outperformance'!$A29,'Inputs - Actual'!$A$8:$A$200,0),MATCH('TI - Outperformance'!T$6,'Inputs - Actual'!$B$6:$V$6,0)) - INDEX('Inputs - Allowed'!$B$8:$AY$158,MATCH('TI - Outperformance'!$A29,'Inputs - Allowed'!$A$8:$A$158,0),MATCH('TI - Outperformance'!T$6-1,'Inputs - Allowed'!$B$6:$AY$6,0)),0),_xlfn.IFNA(INDEX('Inputs - Allowed'!$B$8:$AY$158,MATCH('TI - Outperformance'!$A29,'Inputs - Allowed'!$A$8:$A$158,0),MATCH('TI - Outperformance'!T$6,'Inputs - Allowed'!$B$6:$AY$6,0)) - INDEX('Inputs - Allowed'!$B$8:$AY$158,MATCH('TI - Outperformance'!$A29,'Inputs - Allowed'!$A$8:$A$158,0),MATCH('TI - Outperformance'!T$6-1,'Inputs - Allowed'!$B$6:$AY$6,0)),0)),0)</f>
        <v>0</v>
      </c>
      <c r="U29" s="36">
        <f>MAX(MIN(_xlfn.IFNA(INDEX('Inputs - Actual'!$B$8:$V$200,MATCH('TI - Outperformance'!$A29,'Inputs - Actual'!$A$8:$A$200,0),MATCH('TI - Outperformance'!U$6,'Inputs - Actual'!$B$6:$V$6,0)) - INDEX('Inputs - Allowed'!$B$8:$AY$158,MATCH('TI - Outperformance'!$A29,'Inputs - Allowed'!$A$8:$A$158,0),MATCH('TI - Outperformance'!U$6-1,'Inputs - Allowed'!$B$6:$AY$6,0)),0),_xlfn.IFNA(INDEX('Inputs - Allowed'!$B$8:$AY$158,MATCH('TI - Outperformance'!$A29,'Inputs - Allowed'!$A$8:$A$158,0),MATCH('TI - Outperformance'!U$6,'Inputs - Allowed'!$B$6:$AY$6,0)) - INDEX('Inputs - Allowed'!$B$8:$AY$158,MATCH('TI - Outperformance'!$A29,'Inputs - Allowed'!$A$8:$A$158,0),MATCH('TI - Outperformance'!U$6-1,'Inputs - Allowed'!$B$6:$AY$6,0)),0)),0)</f>
        <v>0</v>
      </c>
      <c r="V29" s="36">
        <f>MAX(MIN(_xlfn.IFNA(INDEX('Inputs - Actual'!$B$8:$V$200,MATCH('TI - Outperformance'!$A29,'Inputs - Actual'!$A$8:$A$200,0),MATCH('TI - Outperformance'!V$6,'Inputs - Actual'!$B$6:$V$6,0)) - INDEX('Inputs - Allowed'!$B$8:$AY$158,MATCH('TI - Outperformance'!$A29,'Inputs - Allowed'!$A$8:$A$158,0),MATCH('TI - Outperformance'!V$6-1,'Inputs - Allowed'!$B$6:$AY$6,0)),0),_xlfn.IFNA(INDEX('Inputs - Allowed'!$B$8:$AY$158,MATCH('TI - Outperformance'!$A29,'Inputs - Allowed'!$A$8:$A$158,0),MATCH('TI - Outperformance'!V$6,'Inputs - Allowed'!$B$6:$AY$6,0)) - INDEX('Inputs - Allowed'!$B$8:$AY$158,MATCH('TI - Outperformance'!$A29,'Inputs - Allowed'!$A$8:$A$158,0),MATCH('TI - Outperformance'!V$6-1,'Inputs - Allowed'!$B$6:$AY$6,0)),0)),0)</f>
        <v>0</v>
      </c>
      <c r="W29" s="36">
        <f>MAX(MIN(_xlfn.IFNA(INDEX('Inputs - Actual'!$B$8:$V$200,MATCH('TI - Outperformance'!$A29,'Inputs - Actual'!$A$8:$A$200,0),MATCH('TI - Outperformance'!W$6,'Inputs - Actual'!$B$6:$V$6,0)) - INDEX('Inputs - Allowed'!$B$8:$AY$158,MATCH('TI - Outperformance'!$A29,'Inputs - Allowed'!$A$8:$A$158,0),MATCH('TI - Outperformance'!W$6-1,'Inputs - Allowed'!$B$6:$AY$6,0)),0),_xlfn.IFNA(INDEX('Inputs - Allowed'!$B$8:$AY$158,MATCH('TI - Outperformance'!$A29,'Inputs - Allowed'!$A$8:$A$158,0),MATCH('TI - Outperformance'!W$6,'Inputs - Allowed'!$B$6:$AY$6,0)) - INDEX('Inputs - Allowed'!$B$8:$AY$158,MATCH('TI - Outperformance'!$A29,'Inputs - Allowed'!$A$8:$A$158,0),MATCH('TI - Outperformance'!W$6-1,'Inputs - Allowed'!$B$6:$AY$6,0)),0)),0)</f>
        <v>0</v>
      </c>
      <c r="X29" s="76"/>
      <c r="Y29" s="76"/>
      <c r="Z29" s="116">
        <f t="shared" si="0"/>
        <v>0</v>
      </c>
      <c r="AA29" s="116">
        <f t="shared" si="1"/>
        <v>0</v>
      </c>
      <c r="AB29" s="116">
        <f t="shared" si="10"/>
        <v>0</v>
      </c>
      <c r="AC29" s="116">
        <f t="shared" si="2"/>
        <v>0</v>
      </c>
      <c r="AD29" s="116">
        <f t="shared" si="3"/>
        <v>0</v>
      </c>
      <c r="AE29" s="116">
        <f t="shared" si="4"/>
        <v>0</v>
      </c>
      <c r="AF29" s="116">
        <f t="shared" si="5"/>
        <v>0</v>
      </c>
      <c r="AG29" s="116">
        <f t="shared" si="6"/>
        <v>0</v>
      </c>
      <c r="AH29" s="116">
        <f t="shared" si="7"/>
        <v>0</v>
      </c>
      <c r="AI29" s="116">
        <f t="shared" si="8"/>
        <v>0</v>
      </c>
      <c r="AJ29" s="116">
        <f t="shared" si="9"/>
        <v>0</v>
      </c>
    </row>
    <row r="30" spans="1:36">
      <c r="A30" s="42"/>
      <c r="B30" s="36"/>
      <c r="C30" s="36"/>
      <c r="D30" s="36"/>
      <c r="E30" s="36">
        <f>_xlfn.IFNA(INDEX('Inputs - Allowed'!$B$8:$AY$158,MATCH($A30,'Inputs - Allowed'!$A$8:$A$158,0),MATCH('TI - Outperformance'!E$6,'Inputs - Allowed'!$B$6:$AY$6,0)),0)</f>
        <v>0</v>
      </c>
      <c r="F30" s="36">
        <f>_xlfn.IFNA(INDEX('Inputs - Allowed'!$B$8:$AY$158,MATCH($A30,'Inputs - Allowed'!$A$8:$A$158,0),MATCH('TI - Outperformance'!F$6,'Inputs - Allowed'!$B$6:$AY$6,0)),0)</f>
        <v>0</v>
      </c>
      <c r="G30" s="36">
        <f>_xlfn.IFNA(INDEX('Inputs - Allowed'!$B$8:$AY$158,MATCH($A30,'Inputs - Allowed'!$A$8:$A$158,0),MATCH('TI - Outperformance'!G$6,'Inputs - Allowed'!$B$6:$AY$6,0)),0)</f>
        <v>0</v>
      </c>
      <c r="H30" s="36">
        <f>_xlfn.IFNA(INDEX('Inputs - Allowed'!$B$8:$AY$158,MATCH($A30,'Inputs - Allowed'!$A$8:$A$158,0),MATCH('TI - Outperformance'!H$6,'Inputs - Allowed'!$B$6:$AY$6,0)),0)</f>
        <v>0</v>
      </c>
      <c r="I30" s="36">
        <f>_xlfn.IFNA(INDEX('Inputs - Allowed'!$B$8:$AY$158,MATCH($A30,'Inputs - Allowed'!$A$8:$A$158,0),MATCH('TI - Outperformance'!I$6,'Inputs - Allowed'!$B$6:$AY$6,0)),0)</f>
        <v>0</v>
      </c>
      <c r="J30" s="36">
        <f>_xlfn.IFNA(INDEX('Inputs - Allowed'!$B$8:$AY$158,MATCH($A30,'Inputs - Allowed'!$A$8:$A$158,0),MATCH('TI - Outperformance'!J$6,'Inputs - Allowed'!$B$6:$AY$6,0)),0)</f>
        <v>0</v>
      </c>
      <c r="K30" s="36">
        <f>_xlfn.IFNA(INDEX('Inputs - Allowed'!$B$8:$AY$158,MATCH($A30,'Inputs - Allowed'!$A$8:$A$158,0),MATCH('TI - Outperformance'!K$6,'Inputs - Allowed'!$B$6:$AY$6,0)),0)</f>
        <v>0</v>
      </c>
      <c r="L30" s="76"/>
      <c r="M30" s="76"/>
      <c r="N30" s="36">
        <f>MAX(MIN(_xlfn.IFNA(INDEX('Inputs - Actual'!$B$8:$V$200,MATCH('TI - Outperformance'!$A30,'Inputs - Actual'!$A$8:$A$200,0),MATCH('TI - Outperformance'!N$6,'Inputs - Actual'!$B$6:$V$6,0)) - INDEX('Inputs - Allowed'!$B$8:$AY$158,MATCH('TI - Outperformance'!$A30,'Inputs - Allowed'!$A$8:$A$158,0),MATCH('TI - Outperformance'!N$6-1,'Inputs - Allowed'!$B$6:$AY$6,0)),0),_xlfn.IFNA(INDEX('Inputs - Allowed'!$B$8:$AY$158,MATCH('TI - Outperformance'!$A30,'Inputs - Allowed'!$A$8:$A$158,0),MATCH('TI - Outperformance'!N$6,'Inputs - Allowed'!$B$6:$AY$6,0)) - INDEX('Inputs - Allowed'!$B$8:$AY$158,MATCH('TI - Outperformance'!$A30,'Inputs - Allowed'!$A$8:$A$158,0),MATCH('TI - Outperformance'!N$6-1,'Inputs - Allowed'!$B$6:$AY$6,0)),0)),0)</f>
        <v>0</v>
      </c>
      <c r="O30" s="36">
        <f>MAX(MIN(_xlfn.IFNA(INDEX('Inputs - Actual'!$B$8:$V$200,MATCH('TI - Outperformance'!$A30,'Inputs - Actual'!$A$8:$A$200,0),MATCH('TI - Outperformance'!O$6,'Inputs - Actual'!$B$6:$V$6,0)) - INDEX('Inputs - Allowed'!$B$8:$AY$158,MATCH('TI - Outperformance'!$A30,'Inputs - Allowed'!$A$8:$A$158,0),MATCH('TI - Outperformance'!O$6-1,'Inputs - Allowed'!$B$6:$AY$6,0)),0),_xlfn.IFNA(INDEX('Inputs - Allowed'!$B$8:$AY$158,MATCH('TI - Outperformance'!$A30,'Inputs - Allowed'!$A$8:$A$158,0),MATCH('TI - Outperformance'!O$6,'Inputs - Allowed'!$B$6:$AY$6,0)) - INDEX('Inputs - Allowed'!$B$8:$AY$158,MATCH('TI - Outperformance'!$A30,'Inputs - Allowed'!$A$8:$A$158,0),MATCH('TI - Outperformance'!O$6-1,'Inputs - Allowed'!$B$6:$AY$6,0)),0)),0)</f>
        <v>0</v>
      </c>
      <c r="P30" s="36">
        <f>MAX(MIN(_xlfn.IFNA(INDEX('Inputs - Actual'!$B$8:$V$200,MATCH('TI - Outperformance'!$A30,'Inputs - Actual'!$A$8:$A$200,0),MATCH('TI - Outperformance'!P$6,'Inputs - Actual'!$B$6:$V$6,0)) - INDEX('Inputs - Allowed'!$B$8:$AY$158,MATCH('TI - Outperformance'!$A30,'Inputs - Allowed'!$A$8:$A$158,0),MATCH('TI - Outperformance'!P$6-1,'Inputs - Allowed'!$B$6:$AY$6,0)),0),_xlfn.IFNA(INDEX('Inputs - Allowed'!$B$8:$AY$158,MATCH('TI - Outperformance'!$A30,'Inputs - Allowed'!$A$8:$A$158,0),MATCH('TI - Outperformance'!P$6,'Inputs - Allowed'!$B$6:$AY$6,0)) - INDEX('Inputs - Allowed'!$B$8:$AY$158,MATCH('TI - Outperformance'!$A30,'Inputs - Allowed'!$A$8:$A$158,0),MATCH('TI - Outperformance'!P$6-1,'Inputs - Allowed'!$B$6:$AY$6,0)),0)),0)</f>
        <v>0</v>
      </c>
      <c r="Q30" s="36">
        <f>MAX(MIN(_xlfn.IFNA(INDEX('Inputs - Actual'!$B$8:$V$200,MATCH('TI - Outperformance'!$A30,'Inputs - Actual'!$A$8:$A$200,0),MATCH('TI - Outperformance'!Q$6,'Inputs - Actual'!$B$6:$V$6,0)) - INDEX('Inputs - Allowed'!$B$8:$AY$158,MATCH('TI - Outperformance'!$A30,'Inputs - Allowed'!$A$8:$A$158,0),MATCH('TI - Outperformance'!Q$6-1,'Inputs - Allowed'!$B$6:$AY$6,0)),0),_xlfn.IFNA(INDEX('Inputs - Allowed'!$B$8:$AY$158,MATCH('TI - Outperformance'!$A30,'Inputs - Allowed'!$A$8:$A$158,0),MATCH('TI - Outperformance'!Q$6,'Inputs - Allowed'!$B$6:$AY$6,0)) - INDEX('Inputs - Allowed'!$B$8:$AY$158,MATCH('TI - Outperformance'!$A30,'Inputs - Allowed'!$A$8:$A$158,0),MATCH('TI - Outperformance'!Q$6-1,'Inputs - Allowed'!$B$6:$AY$6,0)),0)),0)</f>
        <v>0</v>
      </c>
      <c r="R30" s="36">
        <f>MAX(MIN(_xlfn.IFNA(INDEX('Inputs - Actual'!$B$8:$V$200,MATCH('TI - Outperformance'!$A30,'Inputs - Actual'!$A$8:$A$200,0),MATCH('TI - Outperformance'!R$6,'Inputs - Actual'!$B$6:$V$6,0)) - INDEX('Inputs - Allowed'!$B$8:$AY$158,MATCH('TI - Outperformance'!$A30,'Inputs - Allowed'!$A$8:$A$158,0),MATCH('TI - Outperformance'!R$6-1,'Inputs - Allowed'!$B$6:$AY$6,0)),0),_xlfn.IFNA(INDEX('Inputs - Allowed'!$B$8:$AY$158,MATCH('TI - Outperformance'!$A30,'Inputs - Allowed'!$A$8:$A$158,0),MATCH('TI - Outperformance'!R$6,'Inputs - Allowed'!$B$6:$AY$6,0)) - INDEX('Inputs - Allowed'!$B$8:$AY$158,MATCH('TI - Outperformance'!$A30,'Inputs - Allowed'!$A$8:$A$158,0),MATCH('TI - Outperformance'!R$6-1,'Inputs - Allowed'!$B$6:$AY$6,0)),0)),0)</f>
        <v>0</v>
      </c>
      <c r="S30" s="36">
        <f>MAX(MIN(_xlfn.IFNA(INDEX('Inputs - Actual'!$B$8:$V$200,MATCH('TI - Outperformance'!$A30,'Inputs - Actual'!$A$8:$A$200,0),MATCH('TI - Outperformance'!S$6,'Inputs - Actual'!$B$6:$V$6,0)) - INDEX('Inputs - Allowed'!$B$8:$AY$158,MATCH('TI - Outperformance'!$A30,'Inputs - Allowed'!$A$8:$A$158,0),MATCH('TI - Outperformance'!S$6-1,'Inputs - Allowed'!$B$6:$AY$6,0)),0),_xlfn.IFNA(INDEX('Inputs - Allowed'!$B$8:$AY$158,MATCH('TI - Outperformance'!$A30,'Inputs - Allowed'!$A$8:$A$158,0),MATCH('TI - Outperformance'!S$6,'Inputs - Allowed'!$B$6:$AY$6,0)) - INDEX('Inputs - Allowed'!$B$8:$AY$158,MATCH('TI - Outperformance'!$A30,'Inputs - Allowed'!$A$8:$A$158,0),MATCH('TI - Outperformance'!S$6-1,'Inputs - Allowed'!$B$6:$AY$6,0)),0)),0)</f>
        <v>0</v>
      </c>
      <c r="T30" s="36">
        <f>MAX(MIN(_xlfn.IFNA(INDEX('Inputs - Actual'!$B$8:$V$200,MATCH('TI - Outperformance'!$A30,'Inputs - Actual'!$A$8:$A$200,0),MATCH('TI - Outperformance'!T$6,'Inputs - Actual'!$B$6:$V$6,0)) - INDEX('Inputs - Allowed'!$B$8:$AY$158,MATCH('TI - Outperformance'!$A30,'Inputs - Allowed'!$A$8:$A$158,0),MATCH('TI - Outperformance'!T$6-1,'Inputs - Allowed'!$B$6:$AY$6,0)),0),_xlfn.IFNA(INDEX('Inputs - Allowed'!$B$8:$AY$158,MATCH('TI - Outperformance'!$A30,'Inputs - Allowed'!$A$8:$A$158,0),MATCH('TI - Outperformance'!T$6,'Inputs - Allowed'!$B$6:$AY$6,0)) - INDEX('Inputs - Allowed'!$B$8:$AY$158,MATCH('TI - Outperformance'!$A30,'Inputs - Allowed'!$A$8:$A$158,0),MATCH('TI - Outperformance'!T$6-1,'Inputs - Allowed'!$B$6:$AY$6,0)),0)),0)</f>
        <v>0</v>
      </c>
      <c r="U30" s="36">
        <f>MAX(MIN(_xlfn.IFNA(INDEX('Inputs - Actual'!$B$8:$V$200,MATCH('TI - Outperformance'!$A30,'Inputs - Actual'!$A$8:$A$200,0),MATCH('TI - Outperformance'!U$6,'Inputs - Actual'!$B$6:$V$6,0)) - INDEX('Inputs - Allowed'!$B$8:$AY$158,MATCH('TI - Outperformance'!$A30,'Inputs - Allowed'!$A$8:$A$158,0),MATCH('TI - Outperformance'!U$6-1,'Inputs - Allowed'!$B$6:$AY$6,0)),0),_xlfn.IFNA(INDEX('Inputs - Allowed'!$B$8:$AY$158,MATCH('TI - Outperformance'!$A30,'Inputs - Allowed'!$A$8:$A$158,0),MATCH('TI - Outperformance'!U$6,'Inputs - Allowed'!$B$6:$AY$6,0)) - INDEX('Inputs - Allowed'!$B$8:$AY$158,MATCH('TI - Outperformance'!$A30,'Inputs - Allowed'!$A$8:$A$158,0),MATCH('TI - Outperformance'!U$6-1,'Inputs - Allowed'!$B$6:$AY$6,0)),0)),0)</f>
        <v>0</v>
      </c>
      <c r="V30" s="36">
        <f>MAX(MIN(_xlfn.IFNA(INDEX('Inputs - Actual'!$B$8:$V$200,MATCH('TI - Outperformance'!$A30,'Inputs - Actual'!$A$8:$A$200,0),MATCH('TI - Outperformance'!V$6,'Inputs - Actual'!$B$6:$V$6,0)) - INDEX('Inputs - Allowed'!$B$8:$AY$158,MATCH('TI - Outperformance'!$A30,'Inputs - Allowed'!$A$8:$A$158,0),MATCH('TI - Outperformance'!V$6-1,'Inputs - Allowed'!$B$6:$AY$6,0)),0),_xlfn.IFNA(INDEX('Inputs - Allowed'!$B$8:$AY$158,MATCH('TI - Outperformance'!$A30,'Inputs - Allowed'!$A$8:$A$158,0),MATCH('TI - Outperformance'!V$6,'Inputs - Allowed'!$B$6:$AY$6,0)) - INDEX('Inputs - Allowed'!$B$8:$AY$158,MATCH('TI - Outperformance'!$A30,'Inputs - Allowed'!$A$8:$A$158,0),MATCH('TI - Outperformance'!V$6-1,'Inputs - Allowed'!$B$6:$AY$6,0)),0)),0)</f>
        <v>0</v>
      </c>
      <c r="W30" s="36">
        <f>MAX(MIN(_xlfn.IFNA(INDEX('Inputs - Actual'!$B$8:$V$200,MATCH('TI - Outperformance'!$A30,'Inputs - Actual'!$A$8:$A$200,0),MATCH('TI - Outperformance'!W$6,'Inputs - Actual'!$B$6:$V$6,0)) - INDEX('Inputs - Allowed'!$B$8:$AY$158,MATCH('TI - Outperformance'!$A30,'Inputs - Allowed'!$A$8:$A$158,0),MATCH('TI - Outperformance'!W$6-1,'Inputs - Allowed'!$B$6:$AY$6,0)),0),_xlfn.IFNA(INDEX('Inputs - Allowed'!$B$8:$AY$158,MATCH('TI - Outperformance'!$A30,'Inputs - Allowed'!$A$8:$A$158,0),MATCH('TI - Outperformance'!W$6,'Inputs - Allowed'!$B$6:$AY$6,0)) - INDEX('Inputs - Allowed'!$B$8:$AY$158,MATCH('TI - Outperformance'!$A30,'Inputs - Allowed'!$A$8:$A$158,0),MATCH('TI - Outperformance'!W$6-1,'Inputs - Allowed'!$B$6:$AY$6,0)),0)),0)</f>
        <v>0</v>
      </c>
      <c r="X30" s="76"/>
      <c r="Y30" s="76"/>
      <c r="Z30" s="116">
        <f t="shared" si="0"/>
        <v>0</v>
      </c>
      <c r="AA30" s="116">
        <f t="shared" si="1"/>
        <v>0</v>
      </c>
      <c r="AB30" s="116">
        <f t="shared" si="10"/>
        <v>0</v>
      </c>
      <c r="AC30" s="116">
        <f t="shared" si="2"/>
        <v>0</v>
      </c>
      <c r="AD30" s="116">
        <f t="shared" si="3"/>
        <v>0</v>
      </c>
      <c r="AE30" s="116">
        <f t="shared" si="4"/>
        <v>0</v>
      </c>
      <c r="AF30" s="116">
        <f t="shared" si="5"/>
        <v>0</v>
      </c>
      <c r="AG30" s="116">
        <f t="shared" si="6"/>
        <v>0</v>
      </c>
      <c r="AH30" s="116">
        <f t="shared" si="7"/>
        <v>0</v>
      </c>
      <c r="AI30" s="116">
        <f t="shared" si="8"/>
        <v>0</v>
      </c>
      <c r="AJ30" s="116">
        <f t="shared" si="9"/>
        <v>0</v>
      </c>
    </row>
    <row r="31" spans="1:36">
      <c r="A31" s="42"/>
      <c r="B31" s="36"/>
      <c r="C31" s="36"/>
      <c r="D31" s="36"/>
      <c r="E31" s="36">
        <f>_xlfn.IFNA(INDEX('Inputs - Allowed'!$B$8:$AY$158,MATCH($A31,'Inputs - Allowed'!$A$8:$A$158,0),MATCH('TI - Outperformance'!E$6,'Inputs - Allowed'!$B$6:$AY$6,0)),0)</f>
        <v>0</v>
      </c>
      <c r="F31" s="36">
        <f>_xlfn.IFNA(INDEX('Inputs - Allowed'!$B$8:$AY$158,MATCH($A31,'Inputs - Allowed'!$A$8:$A$158,0),MATCH('TI - Outperformance'!F$6,'Inputs - Allowed'!$B$6:$AY$6,0)),0)</f>
        <v>0</v>
      </c>
      <c r="G31" s="36">
        <f>_xlfn.IFNA(INDEX('Inputs - Allowed'!$B$8:$AY$158,MATCH($A31,'Inputs - Allowed'!$A$8:$A$158,0),MATCH('TI - Outperformance'!G$6,'Inputs - Allowed'!$B$6:$AY$6,0)),0)</f>
        <v>0</v>
      </c>
      <c r="H31" s="36">
        <f>_xlfn.IFNA(INDEX('Inputs - Allowed'!$B$8:$AY$158,MATCH($A31,'Inputs - Allowed'!$A$8:$A$158,0),MATCH('TI - Outperformance'!H$6,'Inputs - Allowed'!$B$6:$AY$6,0)),0)</f>
        <v>0</v>
      </c>
      <c r="I31" s="36">
        <f>_xlfn.IFNA(INDEX('Inputs - Allowed'!$B$8:$AY$158,MATCH($A31,'Inputs - Allowed'!$A$8:$A$158,0),MATCH('TI - Outperformance'!I$6,'Inputs - Allowed'!$B$6:$AY$6,0)),0)</f>
        <v>0</v>
      </c>
      <c r="J31" s="36">
        <f>_xlfn.IFNA(INDEX('Inputs - Allowed'!$B$8:$AY$158,MATCH($A31,'Inputs - Allowed'!$A$8:$A$158,0),MATCH('TI - Outperformance'!J$6,'Inputs - Allowed'!$B$6:$AY$6,0)),0)</f>
        <v>0</v>
      </c>
      <c r="K31" s="36">
        <f>_xlfn.IFNA(INDEX('Inputs - Allowed'!$B$8:$AY$158,MATCH($A31,'Inputs - Allowed'!$A$8:$A$158,0),MATCH('TI - Outperformance'!K$6,'Inputs - Allowed'!$B$6:$AY$6,0)),0)</f>
        <v>0</v>
      </c>
      <c r="L31" s="76"/>
      <c r="M31" s="76"/>
      <c r="N31" s="36">
        <f>MAX(MIN(_xlfn.IFNA(INDEX('Inputs - Actual'!$B$8:$V$200,MATCH('TI - Outperformance'!$A31,'Inputs - Actual'!$A$8:$A$200,0),MATCH('TI - Outperformance'!N$6,'Inputs - Actual'!$B$6:$V$6,0)) - INDEX('Inputs - Allowed'!$B$8:$AY$158,MATCH('TI - Outperformance'!$A31,'Inputs - Allowed'!$A$8:$A$158,0),MATCH('TI - Outperformance'!N$6-1,'Inputs - Allowed'!$B$6:$AY$6,0)),0),_xlfn.IFNA(INDEX('Inputs - Allowed'!$B$8:$AY$158,MATCH('TI - Outperformance'!$A31,'Inputs - Allowed'!$A$8:$A$158,0),MATCH('TI - Outperformance'!N$6,'Inputs - Allowed'!$B$6:$AY$6,0)) - INDEX('Inputs - Allowed'!$B$8:$AY$158,MATCH('TI - Outperformance'!$A31,'Inputs - Allowed'!$A$8:$A$158,0),MATCH('TI - Outperformance'!N$6-1,'Inputs - Allowed'!$B$6:$AY$6,0)),0)),0)</f>
        <v>0</v>
      </c>
      <c r="O31" s="36">
        <f>MAX(MIN(_xlfn.IFNA(INDEX('Inputs - Actual'!$B$8:$V$200,MATCH('TI - Outperformance'!$A31,'Inputs - Actual'!$A$8:$A$200,0),MATCH('TI - Outperformance'!O$6,'Inputs - Actual'!$B$6:$V$6,0)) - INDEX('Inputs - Allowed'!$B$8:$AY$158,MATCH('TI - Outperformance'!$A31,'Inputs - Allowed'!$A$8:$A$158,0),MATCH('TI - Outperformance'!O$6-1,'Inputs - Allowed'!$B$6:$AY$6,0)),0),_xlfn.IFNA(INDEX('Inputs - Allowed'!$B$8:$AY$158,MATCH('TI - Outperformance'!$A31,'Inputs - Allowed'!$A$8:$A$158,0),MATCH('TI - Outperformance'!O$6,'Inputs - Allowed'!$B$6:$AY$6,0)) - INDEX('Inputs - Allowed'!$B$8:$AY$158,MATCH('TI - Outperformance'!$A31,'Inputs - Allowed'!$A$8:$A$158,0),MATCH('TI - Outperformance'!O$6-1,'Inputs - Allowed'!$B$6:$AY$6,0)),0)),0)</f>
        <v>0</v>
      </c>
      <c r="P31" s="36">
        <f>MAX(MIN(_xlfn.IFNA(INDEX('Inputs - Actual'!$B$8:$V$200,MATCH('TI - Outperformance'!$A31,'Inputs - Actual'!$A$8:$A$200,0),MATCH('TI - Outperformance'!P$6,'Inputs - Actual'!$B$6:$V$6,0)) - INDEX('Inputs - Allowed'!$B$8:$AY$158,MATCH('TI - Outperformance'!$A31,'Inputs - Allowed'!$A$8:$A$158,0),MATCH('TI - Outperformance'!P$6-1,'Inputs - Allowed'!$B$6:$AY$6,0)),0),_xlfn.IFNA(INDEX('Inputs - Allowed'!$B$8:$AY$158,MATCH('TI - Outperformance'!$A31,'Inputs - Allowed'!$A$8:$A$158,0),MATCH('TI - Outperformance'!P$6,'Inputs - Allowed'!$B$6:$AY$6,0)) - INDEX('Inputs - Allowed'!$B$8:$AY$158,MATCH('TI - Outperformance'!$A31,'Inputs - Allowed'!$A$8:$A$158,0),MATCH('TI - Outperformance'!P$6-1,'Inputs - Allowed'!$B$6:$AY$6,0)),0)),0)</f>
        <v>0</v>
      </c>
      <c r="Q31" s="36">
        <f>MAX(MIN(_xlfn.IFNA(INDEX('Inputs - Actual'!$B$8:$V$200,MATCH('TI - Outperformance'!$A31,'Inputs - Actual'!$A$8:$A$200,0),MATCH('TI - Outperformance'!Q$6,'Inputs - Actual'!$B$6:$V$6,0)) - INDEX('Inputs - Allowed'!$B$8:$AY$158,MATCH('TI - Outperformance'!$A31,'Inputs - Allowed'!$A$8:$A$158,0),MATCH('TI - Outperformance'!Q$6-1,'Inputs - Allowed'!$B$6:$AY$6,0)),0),_xlfn.IFNA(INDEX('Inputs - Allowed'!$B$8:$AY$158,MATCH('TI - Outperformance'!$A31,'Inputs - Allowed'!$A$8:$A$158,0),MATCH('TI - Outperformance'!Q$6,'Inputs - Allowed'!$B$6:$AY$6,0)) - INDEX('Inputs - Allowed'!$B$8:$AY$158,MATCH('TI - Outperformance'!$A31,'Inputs - Allowed'!$A$8:$A$158,0),MATCH('TI - Outperformance'!Q$6-1,'Inputs - Allowed'!$B$6:$AY$6,0)),0)),0)</f>
        <v>0</v>
      </c>
      <c r="R31" s="36">
        <f>MAX(MIN(_xlfn.IFNA(INDEX('Inputs - Actual'!$B$8:$V$200,MATCH('TI - Outperformance'!$A31,'Inputs - Actual'!$A$8:$A$200,0),MATCH('TI - Outperformance'!R$6,'Inputs - Actual'!$B$6:$V$6,0)) - INDEX('Inputs - Allowed'!$B$8:$AY$158,MATCH('TI - Outperformance'!$A31,'Inputs - Allowed'!$A$8:$A$158,0),MATCH('TI - Outperformance'!R$6-1,'Inputs - Allowed'!$B$6:$AY$6,0)),0),_xlfn.IFNA(INDEX('Inputs - Allowed'!$B$8:$AY$158,MATCH('TI - Outperformance'!$A31,'Inputs - Allowed'!$A$8:$A$158,0),MATCH('TI - Outperformance'!R$6,'Inputs - Allowed'!$B$6:$AY$6,0)) - INDEX('Inputs - Allowed'!$B$8:$AY$158,MATCH('TI - Outperformance'!$A31,'Inputs - Allowed'!$A$8:$A$158,0),MATCH('TI - Outperformance'!R$6-1,'Inputs - Allowed'!$B$6:$AY$6,0)),0)),0)</f>
        <v>0</v>
      </c>
      <c r="S31" s="36">
        <f>MAX(MIN(_xlfn.IFNA(INDEX('Inputs - Actual'!$B$8:$V$200,MATCH('TI - Outperformance'!$A31,'Inputs - Actual'!$A$8:$A$200,0),MATCH('TI - Outperformance'!S$6,'Inputs - Actual'!$B$6:$V$6,0)) - INDEX('Inputs - Allowed'!$B$8:$AY$158,MATCH('TI - Outperformance'!$A31,'Inputs - Allowed'!$A$8:$A$158,0),MATCH('TI - Outperformance'!S$6-1,'Inputs - Allowed'!$B$6:$AY$6,0)),0),_xlfn.IFNA(INDEX('Inputs - Allowed'!$B$8:$AY$158,MATCH('TI - Outperformance'!$A31,'Inputs - Allowed'!$A$8:$A$158,0),MATCH('TI - Outperformance'!S$6,'Inputs - Allowed'!$B$6:$AY$6,0)) - INDEX('Inputs - Allowed'!$B$8:$AY$158,MATCH('TI - Outperformance'!$A31,'Inputs - Allowed'!$A$8:$A$158,0),MATCH('TI - Outperformance'!S$6-1,'Inputs - Allowed'!$B$6:$AY$6,0)),0)),0)</f>
        <v>0</v>
      </c>
      <c r="T31" s="36">
        <f>MAX(MIN(_xlfn.IFNA(INDEX('Inputs - Actual'!$B$8:$V$200,MATCH('TI - Outperformance'!$A31,'Inputs - Actual'!$A$8:$A$200,0),MATCH('TI - Outperformance'!T$6,'Inputs - Actual'!$B$6:$V$6,0)) - INDEX('Inputs - Allowed'!$B$8:$AY$158,MATCH('TI - Outperformance'!$A31,'Inputs - Allowed'!$A$8:$A$158,0),MATCH('TI - Outperformance'!T$6-1,'Inputs - Allowed'!$B$6:$AY$6,0)),0),_xlfn.IFNA(INDEX('Inputs - Allowed'!$B$8:$AY$158,MATCH('TI - Outperformance'!$A31,'Inputs - Allowed'!$A$8:$A$158,0),MATCH('TI - Outperformance'!T$6,'Inputs - Allowed'!$B$6:$AY$6,0)) - INDEX('Inputs - Allowed'!$B$8:$AY$158,MATCH('TI - Outperformance'!$A31,'Inputs - Allowed'!$A$8:$A$158,0),MATCH('TI - Outperformance'!T$6-1,'Inputs - Allowed'!$B$6:$AY$6,0)),0)),0)</f>
        <v>0</v>
      </c>
      <c r="U31" s="36">
        <f>MAX(MIN(_xlfn.IFNA(INDEX('Inputs - Actual'!$B$8:$V$200,MATCH('TI - Outperformance'!$A31,'Inputs - Actual'!$A$8:$A$200,0),MATCH('TI - Outperformance'!U$6,'Inputs - Actual'!$B$6:$V$6,0)) - INDEX('Inputs - Allowed'!$B$8:$AY$158,MATCH('TI - Outperformance'!$A31,'Inputs - Allowed'!$A$8:$A$158,0),MATCH('TI - Outperformance'!U$6-1,'Inputs - Allowed'!$B$6:$AY$6,0)),0),_xlfn.IFNA(INDEX('Inputs - Allowed'!$B$8:$AY$158,MATCH('TI - Outperformance'!$A31,'Inputs - Allowed'!$A$8:$A$158,0),MATCH('TI - Outperformance'!U$6,'Inputs - Allowed'!$B$6:$AY$6,0)) - INDEX('Inputs - Allowed'!$B$8:$AY$158,MATCH('TI - Outperformance'!$A31,'Inputs - Allowed'!$A$8:$A$158,0),MATCH('TI - Outperformance'!U$6-1,'Inputs - Allowed'!$B$6:$AY$6,0)),0)),0)</f>
        <v>0</v>
      </c>
      <c r="V31" s="36">
        <f>MAX(MIN(_xlfn.IFNA(INDEX('Inputs - Actual'!$B$8:$V$200,MATCH('TI - Outperformance'!$A31,'Inputs - Actual'!$A$8:$A$200,0),MATCH('TI - Outperformance'!V$6,'Inputs - Actual'!$B$6:$V$6,0)) - INDEX('Inputs - Allowed'!$B$8:$AY$158,MATCH('TI - Outperformance'!$A31,'Inputs - Allowed'!$A$8:$A$158,0),MATCH('TI - Outperformance'!V$6-1,'Inputs - Allowed'!$B$6:$AY$6,0)),0),_xlfn.IFNA(INDEX('Inputs - Allowed'!$B$8:$AY$158,MATCH('TI - Outperformance'!$A31,'Inputs - Allowed'!$A$8:$A$158,0),MATCH('TI - Outperformance'!V$6,'Inputs - Allowed'!$B$6:$AY$6,0)) - INDEX('Inputs - Allowed'!$B$8:$AY$158,MATCH('TI - Outperformance'!$A31,'Inputs - Allowed'!$A$8:$A$158,0),MATCH('TI - Outperformance'!V$6-1,'Inputs - Allowed'!$B$6:$AY$6,0)),0)),0)</f>
        <v>0</v>
      </c>
      <c r="W31" s="36">
        <f>MAX(MIN(_xlfn.IFNA(INDEX('Inputs - Actual'!$B$8:$V$200,MATCH('TI - Outperformance'!$A31,'Inputs - Actual'!$A$8:$A$200,0),MATCH('TI - Outperformance'!W$6,'Inputs - Actual'!$B$6:$V$6,0)) - INDEX('Inputs - Allowed'!$B$8:$AY$158,MATCH('TI - Outperformance'!$A31,'Inputs - Allowed'!$A$8:$A$158,0),MATCH('TI - Outperformance'!W$6-1,'Inputs - Allowed'!$B$6:$AY$6,0)),0),_xlfn.IFNA(INDEX('Inputs - Allowed'!$B$8:$AY$158,MATCH('TI - Outperformance'!$A31,'Inputs - Allowed'!$A$8:$A$158,0),MATCH('TI - Outperformance'!W$6,'Inputs - Allowed'!$B$6:$AY$6,0)) - INDEX('Inputs - Allowed'!$B$8:$AY$158,MATCH('TI - Outperformance'!$A31,'Inputs - Allowed'!$A$8:$A$158,0),MATCH('TI - Outperformance'!W$6-1,'Inputs - Allowed'!$B$6:$AY$6,0)),0)),0)</f>
        <v>0</v>
      </c>
      <c r="X31" s="76"/>
      <c r="Y31" s="76"/>
      <c r="Z31" s="116">
        <f t="shared" si="0"/>
        <v>0</v>
      </c>
      <c r="AA31" s="116">
        <f t="shared" si="1"/>
        <v>0</v>
      </c>
      <c r="AB31" s="116">
        <f t="shared" si="10"/>
        <v>0</v>
      </c>
      <c r="AC31" s="116">
        <f t="shared" si="2"/>
        <v>0</v>
      </c>
      <c r="AD31" s="116">
        <f t="shared" si="3"/>
        <v>0</v>
      </c>
      <c r="AE31" s="116">
        <f t="shared" si="4"/>
        <v>0</v>
      </c>
      <c r="AF31" s="116">
        <f t="shared" si="5"/>
        <v>0</v>
      </c>
      <c r="AG31" s="116">
        <f t="shared" si="6"/>
        <v>0</v>
      </c>
      <c r="AH31" s="116">
        <f t="shared" si="7"/>
        <v>0</v>
      </c>
      <c r="AI31" s="116">
        <f t="shared" si="8"/>
        <v>0</v>
      </c>
      <c r="AJ31" s="116">
        <f t="shared" si="9"/>
        <v>0</v>
      </c>
    </row>
    <row r="32" spans="1:36">
      <c r="A32" s="42"/>
      <c r="B32" s="36"/>
      <c r="C32" s="36"/>
      <c r="D32" s="36"/>
      <c r="E32" s="36">
        <f>_xlfn.IFNA(INDEX('Inputs - Allowed'!$B$8:$AY$158,MATCH($A32,'Inputs - Allowed'!$A$8:$A$158,0),MATCH('TI - Outperformance'!E$6,'Inputs - Allowed'!$B$6:$AY$6,0)),0)</f>
        <v>0</v>
      </c>
      <c r="F32" s="36">
        <f>_xlfn.IFNA(INDEX('Inputs - Allowed'!$B$8:$AY$158,MATCH($A32,'Inputs - Allowed'!$A$8:$A$158,0),MATCH('TI - Outperformance'!F$6,'Inputs - Allowed'!$B$6:$AY$6,0)),0)</f>
        <v>0</v>
      </c>
      <c r="G32" s="36">
        <f>_xlfn.IFNA(INDEX('Inputs - Allowed'!$B$8:$AY$158,MATCH($A32,'Inputs - Allowed'!$A$8:$A$158,0),MATCH('TI - Outperformance'!G$6,'Inputs - Allowed'!$B$6:$AY$6,0)),0)</f>
        <v>0</v>
      </c>
      <c r="H32" s="36">
        <f>_xlfn.IFNA(INDEX('Inputs - Allowed'!$B$8:$AY$158,MATCH($A32,'Inputs - Allowed'!$A$8:$A$158,0),MATCH('TI - Outperformance'!H$6,'Inputs - Allowed'!$B$6:$AY$6,0)),0)</f>
        <v>0</v>
      </c>
      <c r="I32" s="36">
        <f>_xlfn.IFNA(INDEX('Inputs - Allowed'!$B$8:$AY$158,MATCH($A32,'Inputs - Allowed'!$A$8:$A$158,0),MATCH('TI - Outperformance'!I$6,'Inputs - Allowed'!$B$6:$AY$6,0)),0)</f>
        <v>0</v>
      </c>
      <c r="J32" s="36">
        <f>_xlfn.IFNA(INDEX('Inputs - Allowed'!$B$8:$AY$158,MATCH($A32,'Inputs - Allowed'!$A$8:$A$158,0),MATCH('TI - Outperformance'!J$6,'Inputs - Allowed'!$B$6:$AY$6,0)),0)</f>
        <v>0</v>
      </c>
      <c r="K32" s="36">
        <f>_xlfn.IFNA(INDEX('Inputs - Allowed'!$B$8:$AY$158,MATCH($A32,'Inputs - Allowed'!$A$8:$A$158,0),MATCH('TI - Outperformance'!K$6,'Inputs - Allowed'!$B$6:$AY$6,0)),0)</f>
        <v>0</v>
      </c>
      <c r="L32" s="76"/>
      <c r="M32" s="76"/>
      <c r="N32" s="36">
        <f>MAX(MIN(_xlfn.IFNA(INDEX('Inputs - Actual'!$B$8:$V$200,MATCH('TI - Outperformance'!$A32,'Inputs - Actual'!$A$8:$A$200,0),MATCH('TI - Outperformance'!N$6,'Inputs - Actual'!$B$6:$V$6,0)) - INDEX('Inputs - Allowed'!$B$8:$AY$158,MATCH('TI - Outperformance'!$A32,'Inputs - Allowed'!$A$8:$A$158,0),MATCH('TI - Outperformance'!N$6-1,'Inputs - Allowed'!$B$6:$AY$6,0)),0),_xlfn.IFNA(INDEX('Inputs - Allowed'!$B$8:$AY$158,MATCH('TI - Outperformance'!$A32,'Inputs - Allowed'!$A$8:$A$158,0),MATCH('TI - Outperformance'!N$6,'Inputs - Allowed'!$B$6:$AY$6,0)) - INDEX('Inputs - Allowed'!$B$8:$AY$158,MATCH('TI - Outperformance'!$A32,'Inputs - Allowed'!$A$8:$A$158,0),MATCH('TI - Outperformance'!N$6-1,'Inputs - Allowed'!$B$6:$AY$6,0)),0)),0)</f>
        <v>0</v>
      </c>
      <c r="O32" s="36">
        <f>MAX(MIN(_xlfn.IFNA(INDEX('Inputs - Actual'!$B$8:$V$200,MATCH('TI - Outperformance'!$A32,'Inputs - Actual'!$A$8:$A$200,0),MATCH('TI - Outperformance'!O$6,'Inputs - Actual'!$B$6:$V$6,0)) - INDEX('Inputs - Allowed'!$B$8:$AY$158,MATCH('TI - Outperformance'!$A32,'Inputs - Allowed'!$A$8:$A$158,0),MATCH('TI - Outperformance'!O$6-1,'Inputs - Allowed'!$B$6:$AY$6,0)),0),_xlfn.IFNA(INDEX('Inputs - Allowed'!$B$8:$AY$158,MATCH('TI - Outperformance'!$A32,'Inputs - Allowed'!$A$8:$A$158,0),MATCH('TI - Outperformance'!O$6,'Inputs - Allowed'!$B$6:$AY$6,0)) - INDEX('Inputs - Allowed'!$B$8:$AY$158,MATCH('TI - Outperformance'!$A32,'Inputs - Allowed'!$A$8:$A$158,0),MATCH('TI - Outperformance'!O$6-1,'Inputs - Allowed'!$B$6:$AY$6,0)),0)),0)</f>
        <v>0</v>
      </c>
      <c r="P32" s="36">
        <f>MAX(MIN(_xlfn.IFNA(INDEX('Inputs - Actual'!$B$8:$V$200,MATCH('TI - Outperformance'!$A32,'Inputs - Actual'!$A$8:$A$200,0),MATCH('TI - Outperformance'!P$6,'Inputs - Actual'!$B$6:$V$6,0)) - INDEX('Inputs - Allowed'!$B$8:$AY$158,MATCH('TI - Outperformance'!$A32,'Inputs - Allowed'!$A$8:$A$158,0),MATCH('TI - Outperformance'!P$6-1,'Inputs - Allowed'!$B$6:$AY$6,0)),0),_xlfn.IFNA(INDEX('Inputs - Allowed'!$B$8:$AY$158,MATCH('TI - Outperformance'!$A32,'Inputs - Allowed'!$A$8:$A$158,0),MATCH('TI - Outperformance'!P$6,'Inputs - Allowed'!$B$6:$AY$6,0)) - INDEX('Inputs - Allowed'!$B$8:$AY$158,MATCH('TI - Outperformance'!$A32,'Inputs - Allowed'!$A$8:$A$158,0),MATCH('TI - Outperformance'!P$6-1,'Inputs - Allowed'!$B$6:$AY$6,0)),0)),0)</f>
        <v>0</v>
      </c>
      <c r="Q32" s="36">
        <f>MAX(MIN(_xlfn.IFNA(INDEX('Inputs - Actual'!$B$8:$V$200,MATCH('TI - Outperformance'!$A32,'Inputs - Actual'!$A$8:$A$200,0),MATCH('TI - Outperformance'!Q$6,'Inputs - Actual'!$B$6:$V$6,0)) - INDEX('Inputs - Allowed'!$B$8:$AY$158,MATCH('TI - Outperformance'!$A32,'Inputs - Allowed'!$A$8:$A$158,0),MATCH('TI - Outperformance'!Q$6-1,'Inputs - Allowed'!$B$6:$AY$6,0)),0),_xlfn.IFNA(INDEX('Inputs - Allowed'!$B$8:$AY$158,MATCH('TI - Outperformance'!$A32,'Inputs - Allowed'!$A$8:$A$158,0),MATCH('TI - Outperformance'!Q$6,'Inputs - Allowed'!$B$6:$AY$6,0)) - INDEX('Inputs - Allowed'!$B$8:$AY$158,MATCH('TI - Outperformance'!$A32,'Inputs - Allowed'!$A$8:$A$158,0),MATCH('TI - Outperformance'!Q$6-1,'Inputs - Allowed'!$B$6:$AY$6,0)),0)),0)</f>
        <v>0</v>
      </c>
      <c r="R32" s="36">
        <f>MAX(MIN(_xlfn.IFNA(INDEX('Inputs - Actual'!$B$8:$V$200,MATCH('TI - Outperformance'!$A32,'Inputs - Actual'!$A$8:$A$200,0),MATCH('TI - Outperformance'!R$6,'Inputs - Actual'!$B$6:$V$6,0)) - INDEX('Inputs - Allowed'!$B$8:$AY$158,MATCH('TI - Outperformance'!$A32,'Inputs - Allowed'!$A$8:$A$158,0),MATCH('TI - Outperformance'!R$6-1,'Inputs - Allowed'!$B$6:$AY$6,0)),0),_xlfn.IFNA(INDEX('Inputs - Allowed'!$B$8:$AY$158,MATCH('TI - Outperformance'!$A32,'Inputs - Allowed'!$A$8:$A$158,0),MATCH('TI - Outperformance'!R$6,'Inputs - Allowed'!$B$6:$AY$6,0)) - INDEX('Inputs - Allowed'!$B$8:$AY$158,MATCH('TI - Outperformance'!$A32,'Inputs - Allowed'!$A$8:$A$158,0),MATCH('TI - Outperformance'!R$6-1,'Inputs - Allowed'!$B$6:$AY$6,0)),0)),0)</f>
        <v>0</v>
      </c>
      <c r="S32" s="36">
        <f>MAX(MIN(_xlfn.IFNA(INDEX('Inputs - Actual'!$B$8:$V$200,MATCH('TI - Outperformance'!$A32,'Inputs - Actual'!$A$8:$A$200,0),MATCH('TI - Outperformance'!S$6,'Inputs - Actual'!$B$6:$V$6,0)) - INDEX('Inputs - Allowed'!$B$8:$AY$158,MATCH('TI - Outperformance'!$A32,'Inputs - Allowed'!$A$8:$A$158,0),MATCH('TI - Outperformance'!S$6-1,'Inputs - Allowed'!$B$6:$AY$6,0)),0),_xlfn.IFNA(INDEX('Inputs - Allowed'!$B$8:$AY$158,MATCH('TI - Outperformance'!$A32,'Inputs - Allowed'!$A$8:$A$158,0),MATCH('TI - Outperformance'!S$6,'Inputs - Allowed'!$B$6:$AY$6,0)) - INDEX('Inputs - Allowed'!$B$8:$AY$158,MATCH('TI - Outperformance'!$A32,'Inputs - Allowed'!$A$8:$A$158,0),MATCH('TI - Outperformance'!S$6-1,'Inputs - Allowed'!$B$6:$AY$6,0)),0)),0)</f>
        <v>0</v>
      </c>
      <c r="T32" s="36">
        <f>MAX(MIN(_xlfn.IFNA(INDEX('Inputs - Actual'!$B$8:$V$200,MATCH('TI - Outperformance'!$A32,'Inputs - Actual'!$A$8:$A$200,0),MATCH('TI - Outperformance'!T$6,'Inputs - Actual'!$B$6:$V$6,0)) - INDEX('Inputs - Allowed'!$B$8:$AY$158,MATCH('TI - Outperformance'!$A32,'Inputs - Allowed'!$A$8:$A$158,0),MATCH('TI - Outperformance'!T$6-1,'Inputs - Allowed'!$B$6:$AY$6,0)),0),_xlfn.IFNA(INDEX('Inputs - Allowed'!$B$8:$AY$158,MATCH('TI - Outperformance'!$A32,'Inputs - Allowed'!$A$8:$A$158,0),MATCH('TI - Outperformance'!T$6,'Inputs - Allowed'!$B$6:$AY$6,0)) - INDEX('Inputs - Allowed'!$B$8:$AY$158,MATCH('TI - Outperformance'!$A32,'Inputs - Allowed'!$A$8:$A$158,0),MATCH('TI - Outperformance'!T$6-1,'Inputs - Allowed'!$B$6:$AY$6,0)),0)),0)</f>
        <v>0</v>
      </c>
      <c r="U32" s="36">
        <f>MAX(MIN(_xlfn.IFNA(INDEX('Inputs - Actual'!$B$8:$V$200,MATCH('TI - Outperformance'!$A32,'Inputs - Actual'!$A$8:$A$200,0),MATCH('TI - Outperformance'!U$6,'Inputs - Actual'!$B$6:$V$6,0)) - INDEX('Inputs - Allowed'!$B$8:$AY$158,MATCH('TI - Outperformance'!$A32,'Inputs - Allowed'!$A$8:$A$158,0),MATCH('TI - Outperformance'!U$6-1,'Inputs - Allowed'!$B$6:$AY$6,0)),0),_xlfn.IFNA(INDEX('Inputs - Allowed'!$B$8:$AY$158,MATCH('TI - Outperformance'!$A32,'Inputs - Allowed'!$A$8:$A$158,0),MATCH('TI - Outperformance'!U$6,'Inputs - Allowed'!$B$6:$AY$6,0)) - INDEX('Inputs - Allowed'!$B$8:$AY$158,MATCH('TI - Outperformance'!$A32,'Inputs - Allowed'!$A$8:$A$158,0),MATCH('TI - Outperformance'!U$6-1,'Inputs - Allowed'!$B$6:$AY$6,0)),0)),0)</f>
        <v>0</v>
      </c>
      <c r="V32" s="36">
        <f>MAX(MIN(_xlfn.IFNA(INDEX('Inputs - Actual'!$B$8:$V$200,MATCH('TI - Outperformance'!$A32,'Inputs - Actual'!$A$8:$A$200,0),MATCH('TI - Outperformance'!V$6,'Inputs - Actual'!$B$6:$V$6,0)) - INDEX('Inputs - Allowed'!$B$8:$AY$158,MATCH('TI - Outperformance'!$A32,'Inputs - Allowed'!$A$8:$A$158,0),MATCH('TI - Outperformance'!V$6-1,'Inputs - Allowed'!$B$6:$AY$6,0)),0),_xlfn.IFNA(INDEX('Inputs - Allowed'!$B$8:$AY$158,MATCH('TI - Outperformance'!$A32,'Inputs - Allowed'!$A$8:$A$158,0),MATCH('TI - Outperformance'!V$6,'Inputs - Allowed'!$B$6:$AY$6,0)) - INDEX('Inputs - Allowed'!$B$8:$AY$158,MATCH('TI - Outperformance'!$A32,'Inputs - Allowed'!$A$8:$A$158,0),MATCH('TI - Outperformance'!V$6-1,'Inputs - Allowed'!$B$6:$AY$6,0)),0)),0)</f>
        <v>0</v>
      </c>
      <c r="W32" s="36">
        <f>MAX(MIN(_xlfn.IFNA(INDEX('Inputs - Actual'!$B$8:$V$200,MATCH('TI - Outperformance'!$A32,'Inputs - Actual'!$A$8:$A$200,0),MATCH('TI - Outperformance'!W$6,'Inputs - Actual'!$B$6:$V$6,0)) - INDEX('Inputs - Allowed'!$B$8:$AY$158,MATCH('TI - Outperformance'!$A32,'Inputs - Allowed'!$A$8:$A$158,0),MATCH('TI - Outperformance'!W$6-1,'Inputs - Allowed'!$B$6:$AY$6,0)),0),_xlfn.IFNA(INDEX('Inputs - Allowed'!$B$8:$AY$158,MATCH('TI - Outperformance'!$A32,'Inputs - Allowed'!$A$8:$A$158,0),MATCH('TI - Outperformance'!W$6,'Inputs - Allowed'!$B$6:$AY$6,0)) - INDEX('Inputs - Allowed'!$B$8:$AY$158,MATCH('TI - Outperformance'!$A32,'Inputs - Allowed'!$A$8:$A$158,0),MATCH('TI - Outperformance'!W$6-1,'Inputs - Allowed'!$B$6:$AY$6,0)),0)),0)</f>
        <v>0</v>
      </c>
      <c r="X32" s="76"/>
      <c r="Y32" s="76"/>
      <c r="Z32" s="116">
        <f t="shared" si="0"/>
        <v>0</v>
      </c>
      <c r="AA32" s="116">
        <f t="shared" si="1"/>
        <v>0</v>
      </c>
      <c r="AB32" s="116">
        <f t="shared" si="10"/>
        <v>0</v>
      </c>
      <c r="AC32" s="116">
        <f t="shared" si="2"/>
        <v>0</v>
      </c>
      <c r="AD32" s="116">
        <f t="shared" si="3"/>
        <v>0</v>
      </c>
      <c r="AE32" s="116">
        <f t="shared" si="4"/>
        <v>0</v>
      </c>
      <c r="AF32" s="116">
        <f t="shared" si="5"/>
        <v>0</v>
      </c>
      <c r="AG32" s="116">
        <f t="shared" si="6"/>
        <v>0</v>
      </c>
      <c r="AH32" s="116">
        <f t="shared" si="7"/>
        <v>0</v>
      </c>
      <c r="AI32" s="116">
        <f t="shared" si="8"/>
        <v>0</v>
      </c>
      <c r="AJ32" s="116">
        <f t="shared" si="9"/>
        <v>0</v>
      </c>
    </row>
    <row r="33" spans="1:36">
      <c r="A33" s="42"/>
      <c r="B33" s="36"/>
      <c r="C33" s="36"/>
      <c r="D33" s="36"/>
      <c r="E33" s="36">
        <f>_xlfn.IFNA(INDEX('Inputs - Allowed'!$B$8:$AY$158,MATCH($A33,'Inputs - Allowed'!$A$8:$A$158,0),MATCH('TI - Outperformance'!E$6,'Inputs - Allowed'!$B$6:$AY$6,0)),0)</f>
        <v>0</v>
      </c>
      <c r="F33" s="36">
        <f>_xlfn.IFNA(INDEX('Inputs - Allowed'!$B$8:$AY$158,MATCH($A33,'Inputs - Allowed'!$A$8:$A$158,0),MATCH('TI - Outperformance'!F$6,'Inputs - Allowed'!$B$6:$AY$6,0)),0)</f>
        <v>0</v>
      </c>
      <c r="G33" s="36">
        <f>_xlfn.IFNA(INDEX('Inputs - Allowed'!$B$8:$AY$158,MATCH($A33,'Inputs - Allowed'!$A$8:$A$158,0),MATCH('TI - Outperformance'!G$6,'Inputs - Allowed'!$B$6:$AY$6,0)),0)</f>
        <v>0</v>
      </c>
      <c r="H33" s="36">
        <f>_xlfn.IFNA(INDEX('Inputs - Allowed'!$B$8:$AY$158,MATCH($A33,'Inputs - Allowed'!$A$8:$A$158,0),MATCH('TI - Outperformance'!H$6,'Inputs - Allowed'!$B$6:$AY$6,0)),0)</f>
        <v>0</v>
      </c>
      <c r="I33" s="36">
        <f>_xlfn.IFNA(INDEX('Inputs - Allowed'!$B$8:$AY$158,MATCH($A33,'Inputs - Allowed'!$A$8:$A$158,0),MATCH('TI - Outperformance'!I$6,'Inputs - Allowed'!$B$6:$AY$6,0)),0)</f>
        <v>0</v>
      </c>
      <c r="J33" s="36">
        <f>_xlfn.IFNA(INDEX('Inputs - Allowed'!$B$8:$AY$158,MATCH($A33,'Inputs - Allowed'!$A$8:$A$158,0),MATCH('TI - Outperformance'!J$6,'Inputs - Allowed'!$B$6:$AY$6,0)),0)</f>
        <v>0</v>
      </c>
      <c r="K33" s="36">
        <f>_xlfn.IFNA(INDEX('Inputs - Allowed'!$B$8:$AY$158,MATCH($A33,'Inputs - Allowed'!$A$8:$A$158,0),MATCH('TI - Outperformance'!K$6,'Inputs - Allowed'!$B$6:$AY$6,0)),0)</f>
        <v>0</v>
      </c>
      <c r="L33" s="76"/>
      <c r="M33" s="76"/>
      <c r="N33" s="36">
        <f>MAX(MIN(_xlfn.IFNA(INDEX('Inputs - Actual'!$B$8:$V$200,MATCH('TI - Outperformance'!$A33,'Inputs - Actual'!$A$8:$A$200,0),MATCH('TI - Outperformance'!N$6,'Inputs - Actual'!$B$6:$V$6,0)) - INDEX('Inputs - Allowed'!$B$8:$AY$158,MATCH('TI - Outperformance'!$A33,'Inputs - Allowed'!$A$8:$A$158,0),MATCH('TI - Outperformance'!N$6-1,'Inputs - Allowed'!$B$6:$AY$6,0)),0),_xlfn.IFNA(INDEX('Inputs - Allowed'!$B$8:$AY$158,MATCH('TI - Outperformance'!$A33,'Inputs - Allowed'!$A$8:$A$158,0),MATCH('TI - Outperformance'!N$6,'Inputs - Allowed'!$B$6:$AY$6,0)) - INDEX('Inputs - Allowed'!$B$8:$AY$158,MATCH('TI - Outperformance'!$A33,'Inputs - Allowed'!$A$8:$A$158,0),MATCH('TI - Outperformance'!N$6-1,'Inputs - Allowed'!$B$6:$AY$6,0)),0)),0)</f>
        <v>0</v>
      </c>
      <c r="O33" s="36">
        <f>MAX(MIN(_xlfn.IFNA(INDEX('Inputs - Actual'!$B$8:$V$200,MATCH('TI - Outperformance'!$A33,'Inputs - Actual'!$A$8:$A$200,0),MATCH('TI - Outperformance'!O$6,'Inputs - Actual'!$B$6:$V$6,0)) - INDEX('Inputs - Allowed'!$B$8:$AY$158,MATCH('TI - Outperformance'!$A33,'Inputs - Allowed'!$A$8:$A$158,0),MATCH('TI - Outperformance'!O$6-1,'Inputs - Allowed'!$B$6:$AY$6,0)),0),_xlfn.IFNA(INDEX('Inputs - Allowed'!$B$8:$AY$158,MATCH('TI - Outperformance'!$A33,'Inputs - Allowed'!$A$8:$A$158,0),MATCH('TI - Outperformance'!O$6,'Inputs - Allowed'!$B$6:$AY$6,0)) - INDEX('Inputs - Allowed'!$B$8:$AY$158,MATCH('TI - Outperformance'!$A33,'Inputs - Allowed'!$A$8:$A$158,0),MATCH('TI - Outperformance'!O$6-1,'Inputs - Allowed'!$B$6:$AY$6,0)),0)),0)</f>
        <v>0</v>
      </c>
      <c r="P33" s="36">
        <f>MAX(MIN(_xlfn.IFNA(INDEX('Inputs - Actual'!$B$8:$V$200,MATCH('TI - Outperformance'!$A33,'Inputs - Actual'!$A$8:$A$200,0),MATCH('TI - Outperformance'!P$6,'Inputs - Actual'!$B$6:$V$6,0)) - INDEX('Inputs - Allowed'!$B$8:$AY$158,MATCH('TI - Outperformance'!$A33,'Inputs - Allowed'!$A$8:$A$158,0),MATCH('TI - Outperformance'!P$6-1,'Inputs - Allowed'!$B$6:$AY$6,0)),0),_xlfn.IFNA(INDEX('Inputs - Allowed'!$B$8:$AY$158,MATCH('TI - Outperformance'!$A33,'Inputs - Allowed'!$A$8:$A$158,0),MATCH('TI - Outperformance'!P$6,'Inputs - Allowed'!$B$6:$AY$6,0)) - INDEX('Inputs - Allowed'!$B$8:$AY$158,MATCH('TI - Outperformance'!$A33,'Inputs - Allowed'!$A$8:$A$158,0),MATCH('TI - Outperformance'!P$6-1,'Inputs - Allowed'!$B$6:$AY$6,0)),0)),0)</f>
        <v>0</v>
      </c>
      <c r="Q33" s="36">
        <f>MAX(MIN(_xlfn.IFNA(INDEX('Inputs - Actual'!$B$8:$V$200,MATCH('TI - Outperformance'!$A33,'Inputs - Actual'!$A$8:$A$200,0),MATCH('TI - Outperformance'!Q$6,'Inputs - Actual'!$B$6:$V$6,0)) - INDEX('Inputs - Allowed'!$B$8:$AY$158,MATCH('TI - Outperformance'!$A33,'Inputs - Allowed'!$A$8:$A$158,0),MATCH('TI - Outperformance'!Q$6-1,'Inputs - Allowed'!$B$6:$AY$6,0)),0),_xlfn.IFNA(INDEX('Inputs - Allowed'!$B$8:$AY$158,MATCH('TI - Outperformance'!$A33,'Inputs - Allowed'!$A$8:$A$158,0),MATCH('TI - Outperformance'!Q$6,'Inputs - Allowed'!$B$6:$AY$6,0)) - INDEX('Inputs - Allowed'!$B$8:$AY$158,MATCH('TI - Outperformance'!$A33,'Inputs - Allowed'!$A$8:$A$158,0),MATCH('TI - Outperformance'!Q$6-1,'Inputs - Allowed'!$B$6:$AY$6,0)),0)),0)</f>
        <v>0</v>
      </c>
      <c r="R33" s="36">
        <f>MAX(MIN(_xlfn.IFNA(INDEX('Inputs - Actual'!$B$8:$V$200,MATCH('TI - Outperformance'!$A33,'Inputs - Actual'!$A$8:$A$200,0),MATCH('TI - Outperformance'!R$6,'Inputs - Actual'!$B$6:$V$6,0)) - INDEX('Inputs - Allowed'!$B$8:$AY$158,MATCH('TI - Outperformance'!$A33,'Inputs - Allowed'!$A$8:$A$158,0),MATCH('TI - Outperformance'!R$6-1,'Inputs - Allowed'!$B$6:$AY$6,0)),0),_xlfn.IFNA(INDEX('Inputs - Allowed'!$B$8:$AY$158,MATCH('TI - Outperformance'!$A33,'Inputs - Allowed'!$A$8:$A$158,0),MATCH('TI - Outperformance'!R$6,'Inputs - Allowed'!$B$6:$AY$6,0)) - INDEX('Inputs - Allowed'!$B$8:$AY$158,MATCH('TI - Outperformance'!$A33,'Inputs - Allowed'!$A$8:$A$158,0),MATCH('TI - Outperformance'!R$6-1,'Inputs - Allowed'!$B$6:$AY$6,0)),0)),0)</f>
        <v>0</v>
      </c>
      <c r="S33" s="36">
        <f>MAX(MIN(_xlfn.IFNA(INDEX('Inputs - Actual'!$B$8:$V$200,MATCH('TI - Outperformance'!$A33,'Inputs - Actual'!$A$8:$A$200,0),MATCH('TI - Outperformance'!S$6,'Inputs - Actual'!$B$6:$V$6,0)) - INDEX('Inputs - Allowed'!$B$8:$AY$158,MATCH('TI - Outperformance'!$A33,'Inputs - Allowed'!$A$8:$A$158,0),MATCH('TI - Outperformance'!S$6-1,'Inputs - Allowed'!$B$6:$AY$6,0)),0),_xlfn.IFNA(INDEX('Inputs - Allowed'!$B$8:$AY$158,MATCH('TI - Outperformance'!$A33,'Inputs - Allowed'!$A$8:$A$158,0),MATCH('TI - Outperformance'!S$6,'Inputs - Allowed'!$B$6:$AY$6,0)) - INDEX('Inputs - Allowed'!$B$8:$AY$158,MATCH('TI - Outperformance'!$A33,'Inputs - Allowed'!$A$8:$A$158,0),MATCH('TI - Outperformance'!S$6-1,'Inputs - Allowed'!$B$6:$AY$6,0)),0)),0)</f>
        <v>0</v>
      </c>
      <c r="T33" s="36">
        <f>MAX(MIN(_xlfn.IFNA(INDEX('Inputs - Actual'!$B$8:$V$200,MATCH('TI - Outperformance'!$A33,'Inputs - Actual'!$A$8:$A$200,0),MATCH('TI - Outperformance'!T$6,'Inputs - Actual'!$B$6:$V$6,0)) - INDEX('Inputs - Allowed'!$B$8:$AY$158,MATCH('TI - Outperformance'!$A33,'Inputs - Allowed'!$A$8:$A$158,0),MATCH('TI - Outperformance'!T$6-1,'Inputs - Allowed'!$B$6:$AY$6,0)),0),_xlfn.IFNA(INDEX('Inputs - Allowed'!$B$8:$AY$158,MATCH('TI - Outperformance'!$A33,'Inputs - Allowed'!$A$8:$A$158,0),MATCH('TI - Outperformance'!T$6,'Inputs - Allowed'!$B$6:$AY$6,0)) - INDEX('Inputs - Allowed'!$B$8:$AY$158,MATCH('TI - Outperformance'!$A33,'Inputs - Allowed'!$A$8:$A$158,0),MATCH('TI - Outperformance'!T$6-1,'Inputs - Allowed'!$B$6:$AY$6,0)),0)),0)</f>
        <v>0</v>
      </c>
      <c r="U33" s="36">
        <f>MAX(MIN(_xlfn.IFNA(INDEX('Inputs - Actual'!$B$8:$V$200,MATCH('TI - Outperformance'!$A33,'Inputs - Actual'!$A$8:$A$200,0),MATCH('TI - Outperformance'!U$6,'Inputs - Actual'!$B$6:$V$6,0)) - INDEX('Inputs - Allowed'!$B$8:$AY$158,MATCH('TI - Outperformance'!$A33,'Inputs - Allowed'!$A$8:$A$158,0),MATCH('TI - Outperformance'!U$6-1,'Inputs - Allowed'!$B$6:$AY$6,0)),0),_xlfn.IFNA(INDEX('Inputs - Allowed'!$B$8:$AY$158,MATCH('TI - Outperformance'!$A33,'Inputs - Allowed'!$A$8:$A$158,0),MATCH('TI - Outperformance'!U$6,'Inputs - Allowed'!$B$6:$AY$6,0)) - INDEX('Inputs - Allowed'!$B$8:$AY$158,MATCH('TI - Outperformance'!$A33,'Inputs - Allowed'!$A$8:$A$158,0),MATCH('TI - Outperformance'!U$6-1,'Inputs - Allowed'!$B$6:$AY$6,0)),0)),0)</f>
        <v>0</v>
      </c>
      <c r="V33" s="36">
        <f>MAX(MIN(_xlfn.IFNA(INDEX('Inputs - Actual'!$B$8:$V$200,MATCH('TI - Outperformance'!$A33,'Inputs - Actual'!$A$8:$A$200,0),MATCH('TI - Outperformance'!V$6,'Inputs - Actual'!$B$6:$V$6,0)) - INDEX('Inputs - Allowed'!$B$8:$AY$158,MATCH('TI - Outperformance'!$A33,'Inputs - Allowed'!$A$8:$A$158,0),MATCH('TI - Outperformance'!V$6-1,'Inputs - Allowed'!$B$6:$AY$6,0)),0),_xlfn.IFNA(INDEX('Inputs - Allowed'!$B$8:$AY$158,MATCH('TI - Outperformance'!$A33,'Inputs - Allowed'!$A$8:$A$158,0),MATCH('TI - Outperformance'!V$6,'Inputs - Allowed'!$B$6:$AY$6,0)) - INDEX('Inputs - Allowed'!$B$8:$AY$158,MATCH('TI - Outperformance'!$A33,'Inputs - Allowed'!$A$8:$A$158,0),MATCH('TI - Outperformance'!V$6-1,'Inputs - Allowed'!$B$6:$AY$6,0)),0)),0)</f>
        <v>0</v>
      </c>
      <c r="W33" s="36">
        <f>MAX(MIN(_xlfn.IFNA(INDEX('Inputs - Actual'!$B$8:$V$200,MATCH('TI - Outperformance'!$A33,'Inputs - Actual'!$A$8:$A$200,0),MATCH('TI - Outperformance'!W$6,'Inputs - Actual'!$B$6:$V$6,0)) - INDEX('Inputs - Allowed'!$B$8:$AY$158,MATCH('TI - Outperformance'!$A33,'Inputs - Allowed'!$A$8:$A$158,0),MATCH('TI - Outperformance'!W$6-1,'Inputs - Allowed'!$B$6:$AY$6,0)),0),_xlfn.IFNA(INDEX('Inputs - Allowed'!$B$8:$AY$158,MATCH('TI - Outperformance'!$A33,'Inputs - Allowed'!$A$8:$A$158,0),MATCH('TI - Outperformance'!W$6,'Inputs - Allowed'!$B$6:$AY$6,0)) - INDEX('Inputs - Allowed'!$B$8:$AY$158,MATCH('TI - Outperformance'!$A33,'Inputs - Allowed'!$A$8:$A$158,0),MATCH('TI - Outperformance'!W$6-1,'Inputs - Allowed'!$B$6:$AY$6,0)),0)),0)</f>
        <v>0</v>
      </c>
      <c r="X33" s="76"/>
      <c r="Y33" s="76"/>
      <c r="Z33" s="116">
        <f t="shared" si="0"/>
        <v>0</v>
      </c>
      <c r="AA33" s="116">
        <f t="shared" si="1"/>
        <v>0</v>
      </c>
      <c r="AB33" s="116">
        <f t="shared" si="10"/>
        <v>0</v>
      </c>
      <c r="AC33" s="116">
        <f t="shared" si="2"/>
        <v>0</v>
      </c>
      <c r="AD33" s="116">
        <f t="shared" si="3"/>
        <v>0</v>
      </c>
      <c r="AE33" s="116">
        <f t="shared" si="4"/>
        <v>0</v>
      </c>
      <c r="AF33" s="116">
        <f t="shared" si="5"/>
        <v>0</v>
      </c>
      <c r="AG33" s="116">
        <f t="shared" si="6"/>
        <v>0</v>
      </c>
      <c r="AH33" s="116">
        <f t="shared" si="7"/>
        <v>0</v>
      </c>
      <c r="AI33" s="116">
        <f t="shared" si="8"/>
        <v>0</v>
      </c>
      <c r="AJ33" s="116">
        <f t="shared" si="9"/>
        <v>0</v>
      </c>
    </row>
    <row r="34" spans="1:36">
      <c r="A34" s="42"/>
      <c r="B34" s="36"/>
      <c r="C34" s="36"/>
      <c r="D34" s="36"/>
      <c r="E34" s="36">
        <f>_xlfn.IFNA(INDEX('Inputs - Allowed'!$B$8:$AY$158,MATCH($A34,'Inputs - Allowed'!$A$8:$A$158,0),MATCH('TI - Outperformance'!E$6,'Inputs - Allowed'!$B$6:$AY$6,0)),0)</f>
        <v>0</v>
      </c>
      <c r="F34" s="36">
        <f>_xlfn.IFNA(INDEX('Inputs - Allowed'!$B$8:$AY$158,MATCH($A34,'Inputs - Allowed'!$A$8:$A$158,0),MATCH('TI - Outperformance'!F$6,'Inputs - Allowed'!$B$6:$AY$6,0)),0)</f>
        <v>0</v>
      </c>
      <c r="G34" s="36">
        <f>_xlfn.IFNA(INDEX('Inputs - Allowed'!$B$8:$AY$158,MATCH($A34,'Inputs - Allowed'!$A$8:$A$158,0),MATCH('TI - Outperformance'!G$6,'Inputs - Allowed'!$B$6:$AY$6,0)),0)</f>
        <v>0</v>
      </c>
      <c r="H34" s="36">
        <f>_xlfn.IFNA(INDEX('Inputs - Allowed'!$B$8:$AY$158,MATCH($A34,'Inputs - Allowed'!$A$8:$A$158,0),MATCH('TI - Outperformance'!H$6,'Inputs - Allowed'!$B$6:$AY$6,0)),0)</f>
        <v>0</v>
      </c>
      <c r="I34" s="36">
        <f>_xlfn.IFNA(INDEX('Inputs - Allowed'!$B$8:$AY$158,MATCH($A34,'Inputs - Allowed'!$A$8:$A$158,0),MATCH('TI - Outperformance'!I$6,'Inputs - Allowed'!$B$6:$AY$6,0)),0)</f>
        <v>0</v>
      </c>
      <c r="J34" s="36">
        <f>_xlfn.IFNA(INDEX('Inputs - Allowed'!$B$8:$AY$158,MATCH($A34,'Inputs - Allowed'!$A$8:$A$158,0),MATCH('TI - Outperformance'!J$6,'Inputs - Allowed'!$B$6:$AY$6,0)),0)</f>
        <v>0</v>
      </c>
      <c r="K34" s="36">
        <f>_xlfn.IFNA(INDEX('Inputs - Allowed'!$B$8:$AY$158,MATCH($A34,'Inputs - Allowed'!$A$8:$A$158,0),MATCH('TI - Outperformance'!K$6,'Inputs - Allowed'!$B$6:$AY$6,0)),0)</f>
        <v>0</v>
      </c>
      <c r="L34" s="76"/>
      <c r="M34" s="76"/>
      <c r="N34" s="36">
        <f>MAX(MIN(_xlfn.IFNA(INDEX('Inputs - Actual'!$B$8:$V$200,MATCH('TI - Outperformance'!$A34,'Inputs - Actual'!$A$8:$A$200,0),MATCH('TI - Outperformance'!N$6,'Inputs - Actual'!$B$6:$V$6,0)) - INDEX('Inputs - Allowed'!$B$8:$AY$158,MATCH('TI - Outperformance'!$A34,'Inputs - Allowed'!$A$8:$A$158,0),MATCH('TI - Outperformance'!N$6-1,'Inputs - Allowed'!$B$6:$AY$6,0)),0),_xlfn.IFNA(INDEX('Inputs - Allowed'!$B$8:$AY$158,MATCH('TI - Outperformance'!$A34,'Inputs - Allowed'!$A$8:$A$158,0),MATCH('TI - Outperformance'!N$6,'Inputs - Allowed'!$B$6:$AY$6,0)) - INDEX('Inputs - Allowed'!$B$8:$AY$158,MATCH('TI - Outperformance'!$A34,'Inputs - Allowed'!$A$8:$A$158,0),MATCH('TI - Outperformance'!N$6-1,'Inputs - Allowed'!$B$6:$AY$6,0)),0)),0)</f>
        <v>0</v>
      </c>
      <c r="O34" s="36">
        <f>MAX(MIN(_xlfn.IFNA(INDEX('Inputs - Actual'!$B$8:$V$200,MATCH('TI - Outperformance'!$A34,'Inputs - Actual'!$A$8:$A$200,0),MATCH('TI - Outperformance'!O$6,'Inputs - Actual'!$B$6:$V$6,0)) - INDEX('Inputs - Allowed'!$B$8:$AY$158,MATCH('TI - Outperformance'!$A34,'Inputs - Allowed'!$A$8:$A$158,0),MATCH('TI - Outperformance'!O$6-1,'Inputs - Allowed'!$B$6:$AY$6,0)),0),_xlfn.IFNA(INDEX('Inputs - Allowed'!$B$8:$AY$158,MATCH('TI - Outperformance'!$A34,'Inputs - Allowed'!$A$8:$A$158,0),MATCH('TI - Outperformance'!O$6,'Inputs - Allowed'!$B$6:$AY$6,0)) - INDEX('Inputs - Allowed'!$B$8:$AY$158,MATCH('TI - Outperformance'!$A34,'Inputs - Allowed'!$A$8:$A$158,0),MATCH('TI - Outperformance'!O$6-1,'Inputs - Allowed'!$B$6:$AY$6,0)),0)),0)</f>
        <v>0</v>
      </c>
      <c r="P34" s="36">
        <f>MAX(MIN(_xlfn.IFNA(INDEX('Inputs - Actual'!$B$8:$V$200,MATCH('TI - Outperformance'!$A34,'Inputs - Actual'!$A$8:$A$200,0),MATCH('TI - Outperformance'!P$6,'Inputs - Actual'!$B$6:$V$6,0)) - INDEX('Inputs - Allowed'!$B$8:$AY$158,MATCH('TI - Outperformance'!$A34,'Inputs - Allowed'!$A$8:$A$158,0),MATCH('TI - Outperformance'!P$6-1,'Inputs - Allowed'!$B$6:$AY$6,0)),0),_xlfn.IFNA(INDEX('Inputs - Allowed'!$B$8:$AY$158,MATCH('TI - Outperformance'!$A34,'Inputs - Allowed'!$A$8:$A$158,0),MATCH('TI - Outperformance'!P$6,'Inputs - Allowed'!$B$6:$AY$6,0)) - INDEX('Inputs - Allowed'!$B$8:$AY$158,MATCH('TI - Outperformance'!$A34,'Inputs - Allowed'!$A$8:$A$158,0),MATCH('TI - Outperformance'!P$6-1,'Inputs - Allowed'!$B$6:$AY$6,0)),0)),0)</f>
        <v>0</v>
      </c>
      <c r="Q34" s="36">
        <f>MAX(MIN(_xlfn.IFNA(INDEX('Inputs - Actual'!$B$8:$V$200,MATCH('TI - Outperformance'!$A34,'Inputs - Actual'!$A$8:$A$200,0),MATCH('TI - Outperformance'!Q$6,'Inputs - Actual'!$B$6:$V$6,0)) - INDEX('Inputs - Allowed'!$B$8:$AY$158,MATCH('TI - Outperformance'!$A34,'Inputs - Allowed'!$A$8:$A$158,0),MATCH('TI - Outperformance'!Q$6-1,'Inputs - Allowed'!$B$6:$AY$6,0)),0),_xlfn.IFNA(INDEX('Inputs - Allowed'!$B$8:$AY$158,MATCH('TI - Outperformance'!$A34,'Inputs - Allowed'!$A$8:$A$158,0),MATCH('TI - Outperformance'!Q$6,'Inputs - Allowed'!$B$6:$AY$6,0)) - INDEX('Inputs - Allowed'!$B$8:$AY$158,MATCH('TI - Outperformance'!$A34,'Inputs - Allowed'!$A$8:$A$158,0),MATCH('TI - Outperformance'!Q$6-1,'Inputs - Allowed'!$B$6:$AY$6,0)),0)),0)</f>
        <v>0</v>
      </c>
      <c r="R34" s="36">
        <f>MAX(MIN(_xlfn.IFNA(INDEX('Inputs - Actual'!$B$8:$V$200,MATCH('TI - Outperformance'!$A34,'Inputs - Actual'!$A$8:$A$200,0),MATCH('TI - Outperformance'!R$6,'Inputs - Actual'!$B$6:$V$6,0)) - INDEX('Inputs - Allowed'!$B$8:$AY$158,MATCH('TI - Outperformance'!$A34,'Inputs - Allowed'!$A$8:$A$158,0),MATCH('TI - Outperformance'!R$6-1,'Inputs - Allowed'!$B$6:$AY$6,0)),0),_xlfn.IFNA(INDEX('Inputs - Allowed'!$B$8:$AY$158,MATCH('TI - Outperformance'!$A34,'Inputs - Allowed'!$A$8:$A$158,0),MATCH('TI - Outperformance'!R$6,'Inputs - Allowed'!$B$6:$AY$6,0)) - INDEX('Inputs - Allowed'!$B$8:$AY$158,MATCH('TI - Outperformance'!$A34,'Inputs - Allowed'!$A$8:$A$158,0),MATCH('TI - Outperformance'!R$6-1,'Inputs - Allowed'!$B$6:$AY$6,0)),0)),0)</f>
        <v>0</v>
      </c>
      <c r="S34" s="36">
        <f>MAX(MIN(_xlfn.IFNA(INDEX('Inputs - Actual'!$B$8:$V$200,MATCH('TI - Outperformance'!$A34,'Inputs - Actual'!$A$8:$A$200,0),MATCH('TI - Outperformance'!S$6,'Inputs - Actual'!$B$6:$V$6,0)) - INDEX('Inputs - Allowed'!$B$8:$AY$158,MATCH('TI - Outperformance'!$A34,'Inputs - Allowed'!$A$8:$A$158,0),MATCH('TI - Outperformance'!S$6-1,'Inputs - Allowed'!$B$6:$AY$6,0)),0),_xlfn.IFNA(INDEX('Inputs - Allowed'!$B$8:$AY$158,MATCH('TI - Outperformance'!$A34,'Inputs - Allowed'!$A$8:$A$158,0),MATCH('TI - Outperformance'!S$6,'Inputs - Allowed'!$B$6:$AY$6,0)) - INDEX('Inputs - Allowed'!$B$8:$AY$158,MATCH('TI - Outperformance'!$A34,'Inputs - Allowed'!$A$8:$A$158,0),MATCH('TI - Outperformance'!S$6-1,'Inputs - Allowed'!$B$6:$AY$6,0)),0)),0)</f>
        <v>0</v>
      </c>
      <c r="T34" s="36">
        <f>MAX(MIN(_xlfn.IFNA(INDEX('Inputs - Actual'!$B$8:$V$200,MATCH('TI - Outperformance'!$A34,'Inputs - Actual'!$A$8:$A$200,0),MATCH('TI - Outperformance'!T$6,'Inputs - Actual'!$B$6:$V$6,0)) - INDEX('Inputs - Allowed'!$B$8:$AY$158,MATCH('TI - Outperformance'!$A34,'Inputs - Allowed'!$A$8:$A$158,0),MATCH('TI - Outperformance'!T$6-1,'Inputs - Allowed'!$B$6:$AY$6,0)),0),_xlfn.IFNA(INDEX('Inputs - Allowed'!$B$8:$AY$158,MATCH('TI - Outperformance'!$A34,'Inputs - Allowed'!$A$8:$A$158,0),MATCH('TI - Outperformance'!T$6,'Inputs - Allowed'!$B$6:$AY$6,0)) - INDEX('Inputs - Allowed'!$B$8:$AY$158,MATCH('TI - Outperformance'!$A34,'Inputs - Allowed'!$A$8:$A$158,0),MATCH('TI - Outperformance'!T$6-1,'Inputs - Allowed'!$B$6:$AY$6,0)),0)),0)</f>
        <v>0</v>
      </c>
      <c r="U34" s="36">
        <f>MAX(MIN(_xlfn.IFNA(INDEX('Inputs - Actual'!$B$8:$V$200,MATCH('TI - Outperformance'!$A34,'Inputs - Actual'!$A$8:$A$200,0),MATCH('TI - Outperformance'!U$6,'Inputs - Actual'!$B$6:$V$6,0)) - INDEX('Inputs - Allowed'!$B$8:$AY$158,MATCH('TI - Outperformance'!$A34,'Inputs - Allowed'!$A$8:$A$158,0),MATCH('TI - Outperformance'!U$6-1,'Inputs - Allowed'!$B$6:$AY$6,0)),0),_xlfn.IFNA(INDEX('Inputs - Allowed'!$B$8:$AY$158,MATCH('TI - Outperformance'!$A34,'Inputs - Allowed'!$A$8:$A$158,0),MATCH('TI - Outperformance'!U$6,'Inputs - Allowed'!$B$6:$AY$6,0)) - INDEX('Inputs - Allowed'!$B$8:$AY$158,MATCH('TI - Outperformance'!$A34,'Inputs - Allowed'!$A$8:$A$158,0),MATCH('TI - Outperformance'!U$6-1,'Inputs - Allowed'!$B$6:$AY$6,0)),0)),0)</f>
        <v>0</v>
      </c>
      <c r="V34" s="36">
        <f>MAX(MIN(_xlfn.IFNA(INDEX('Inputs - Actual'!$B$8:$V$200,MATCH('TI - Outperformance'!$A34,'Inputs - Actual'!$A$8:$A$200,0),MATCH('TI - Outperformance'!V$6,'Inputs - Actual'!$B$6:$V$6,0)) - INDEX('Inputs - Allowed'!$B$8:$AY$158,MATCH('TI - Outperformance'!$A34,'Inputs - Allowed'!$A$8:$A$158,0),MATCH('TI - Outperformance'!V$6-1,'Inputs - Allowed'!$B$6:$AY$6,0)),0),_xlfn.IFNA(INDEX('Inputs - Allowed'!$B$8:$AY$158,MATCH('TI - Outperformance'!$A34,'Inputs - Allowed'!$A$8:$A$158,0),MATCH('TI - Outperformance'!V$6,'Inputs - Allowed'!$B$6:$AY$6,0)) - INDEX('Inputs - Allowed'!$B$8:$AY$158,MATCH('TI - Outperformance'!$A34,'Inputs - Allowed'!$A$8:$A$158,0),MATCH('TI - Outperformance'!V$6-1,'Inputs - Allowed'!$B$6:$AY$6,0)),0)),0)</f>
        <v>0</v>
      </c>
      <c r="W34" s="36">
        <f>MAX(MIN(_xlfn.IFNA(INDEX('Inputs - Actual'!$B$8:$V$200,MATCH('TI - Outperformance'!$A34,'Inputs - Actual'!$A$8:$A$200,0),MATCH('TI - Outperformance'!W$6,'Inputs - Actual'!$B$6:$V$6,0)) - INDEX('Inputs - Allowed'!$B$8:$AY$158,MATCH('TI - Outperformance'!$A34,'Inputs - Allowed'!$A$8:$A$158,0),MATCH('TI - Outperformance'!W$6-1,'Inputs - Allowed'!$B$6:$AY$6,0)),0),_xlfn.IFNA(INDEX('Inputs - Allowed'!$B$8:$AY$158,MATCH('TI - Outperformance'!$A34,'Inputs - Allowed'!$A$8:$A$158,0),MATCH('TI - Outperformance'!W$6,'Inputs - Allowed'!$B$6:$AY$6,0)) - INDEX('Inputs - Allowed'!$B$8:$AY$158,MATCH('TI - Outperformance'!$A34,'Inputs - Allowed'!$A$8:$A$158,0),MATCH('TI - Outperformance'!W$6-1,'Inputs - Allowed'!$B$6:$AY$6,0)),0)),0)</f>
        <v>0</v>
      </c>
      <c r="X34" s="76"/>
      <c r="Y34" s="76"/>
      <c r="Z34" s="116">
        <f t="shared" si="0"/>
        <v>0</v>
      </c>
      <c r="AA34" s="116">
        <f t="shared" si="1"/>
        <v>0</v>
      </c>
      <c r="AB34" s="116">
        <f t="shared" si="10"/>
        <v>0</v>
      </c>
      <c r="AC34" s="116">
        <f t="shared" si="2"/>
        <v>0</v>
      </c>
      <c r="AD34" s="116">
        <f t="shared" si="3"/>
        <v>0</v>
      </c>
      <c r="AE34" s="116">
        <f t="shared" si="4"/>
        <v>0</v>
      </c>
      <c r="AF34" s="116">
        <f t="shared" si="5"/>
        <v>0</v>
      </c>
      <c r="AG34" s="116">
        <f t="shared" si="6"/>
        <v>0</v>
      </c>
      <c r="AH34" s="116">
        <f t="shared" si="7"/>
        <v>0</v>
      </c>
      <c r="AI34" s="116">
        <f t="shared" si="8"/>
        <v>0</v>
      </c>
      <c r="AJ34" s="116">
        <f t="shared" si="9"/>
        <v>0</v>
      </c>
    </row>
    <row r="35" spans="1:36">
      <c r="A35" s="42"/>
      <c r="B35" s="36"/>
      <c r="C35" s="36"/>
      <c r="D35" s="36"/>
      <c r="E35" s="36">
        <f>_xlfn.IFNA(INDEX('Inputs - Allowed'!$B$8:$AY$158,MATCH($A35,'Inputs - Allowed'!$A$8:$A$158,0),MATCH('TI - Outperformance'!E$6,'Inputs - Allowed'!$B$6:$AY$6,0)),0)</f>
        <v>0</v>
      </c>
      <c r="F35" s="36">
        <f>_xlfn.IFNA(INDEX('Inputs - Allowed'!$B$8:$AY$158,MATCH($A35,'Inputs - Allowed'!$A$8:$A$158,0),MATCH('TI - Outperformance'!F$6,'Inputs - Allowed'!$B$6:$AY$6,0)),0)</f>
        <v>0</v>
      </c>
      <c r="G35" s="36">
        <f>_xlfn.IFNA(INDEX('Inputs - Allowed'!$B$8:$AY$158,MATCH($A35,'Inputs - Allowed'!$A$8:$A$158,0),MATCH('TI - Outperformance'!G$6,'Inputs - Allowed'!$B$6:$AY$6,0)),0)</f>
        <v>0</v>
      </c>
      <c r="H35" s="36">
        <f>_xlfn.IFNA(INDEX('Inputs - Allowed'!$B$8:$AY$158,MATCH($A35,'Inputs - Allowed'!$A$8:$A$158,0),MATCH('TI - Outperformance'!H$6,'Inputs - Allowed'!$B$6:$AY$6,0)),0)</f>
        <v>0</v>
      </c>
      <c r="I35" s="36">
        <f>_xlfn.IFNA(INDEX('Inputs - Allowed'!$B$8:$AY$158,MATCH($A35,'Inputs - Allowed'!$A$8:$A$158,0),MATCH('TI - Outperformance'!I$6,'Inputs - Allowed'!$B$6:$AY$6,0)),0)</f>
        <v>0</v>
      </c>
      <c r="J35" s="36">
        <f>_xlfn.IFNA(INDEX('Inputs - Allowed'!$B$8:$AY$158,MATCH($A35,'Inputs - Allowed'!$A$8:$A$158,0),MATCH('TI - Outperformance'!J$6,'Inputs - Allowed'!$B$6:$AY$6,0)),0)</f>
        <v>0</v>
      </c>
      <c r="K35" s="36">
        <f>_xlfn.IFNA(INDEX('Inputs - Allowed'!$B$8:$AY$158,MATCH($A35,'Inputs - Allowed'!$A$8:$A$158,0),MATCH('TI - Outperformance'!K$6,'Inputs - Allowed'!$B$6:$AY$6,0)),0)</f>
        <v>0</v>
      </c>
      <c r="L35" s="76"/>
      <c r="M35" s="76"/>
      <c r="N35" s="36">
        <f>MAX(MIN(_xlfn.IFNA(INDEX('Inputs - Actual'!$B$8:$V$200,MATCH('TI - Outperformance'!$A35,'Inputs - Actual'!$A$8:$A$200,0),MATCH('TI - Outperformance'!N$6,'Inputs - Actual'!$B$6:$V$6,0)) - INDEX('Inputs - Allowed'!$B$8:$AY$158,MATCH('TI - Outperformance'!$A35,'Inputs - Allowed'!$A$8:$A$158,0),MATCH('TI - Outperformance'!N$6-1,'Inputs - Allowed'!$B$6:$AY$6,0)),0),_xlfn.IFNA(INDEX('Inputs - Allowed'!$B$8:$AY$158,MATCH('TI - Outperformance'!$A35,'Inputs - Allowed'!$A$8:$A$158,0),MATCH('TI - Outperformance'!N$6,'Inputs - Allowed'!$B$6:$AY$6,0)) - INDEX('Inputs - Allowed'!$B$8:$AY$158,MATCH('TI - Outperformance'!$A35,'Inputs - Allowed'!$A$8:$A$158,0),MATCH('TI - Outperformance'!N$6-1,'Inputs - Allowed'!$B$6:$AY$6,0)),0)),0)</f>
        <v>0</v>
      </c>
      <c r="O35" s="36">
        <f>MAX(MIN(_xlfn.IFNA(INDEX('Inputs - Actual'!$B$8:$V$200,MATCH('TI - Outperformance'!$A35,'Inputs - Actual'!$A$8:$A$200,0),MATCH('TI - Outperformance'!O$6,'Inputs - Actual'!$B$6:$V$6,0)) - INDEX('Inputs - Allowed'!$B$8:$AY$158,MATCH('TI - Outperformance'!$A35,'Inputs - Allowed'!$A$8:$A$158,0),MATCH('TI - Outperformance'!O$6-1,'Inputs - Allowed'!$B$6:$AY$6,0)),0),_xlfn.IFNA(INDEX('Inputs - Allowed'!$B$8:$AY$158,MATCH('TI - Outperformance'!$A35,'Inputs - Allowed'!$A$8:$A$158,0),MATCH('TI - Outperformance'!O$6,'Inputs - Allowed'!$B$6:$AY$6,0)) - INDEX('Inputs - Allowed'!$B$8:$AY$158,MATCH('TI - Outperformance'!$A35,'Inputs - Allowed'!$A$8:$A$158,0),MATCH('TI - Outperformance'!O$6-1,'Inputs - Allowed'!$B$6:$AY$6,0)),0)),0)</f>
        <v>0</v>
      </c>
      <c r="P35" s="36">
        <f>MAX(MIN(_xlfn.IFNA(INDEX('Inputs - Actual'!$B$8:$V$200,MATCH('TI - Outperformance'!$A35,'Inputs - Actual'!$A$8:$A$200,0),MATCH('TI - Outperformance'!P$6,'Inputs - Actual'!$B$6:$V$6,0)) - INDEX('Inputs - Allowed'!$B$8:$AY$158,MATCH('TI - Outperformance'!$A35,'Inputs - Allowed'!$A$8:$A$158,0),MATCH('TI - Outperformance'!P$6-1,'Inputs - Allowed'!$B$6:$AY$6,0)),0),_xlfn.IFNA(INDEX('Inputs - Allowed'!$B$8:$AY$158,MATCH('TI - Outperformance'!$A35,'Inputs - Allowed'!$A$8:$A$158,0),MATCH('TI - Outperformance'!P$6,'Inputs - Allowed'!$B$6:$AY$6,0)) - INDEX('Inputs - Allowed'!$B$8:$AY$158,MATCH('TI - Outperformance'!$A35,'Inputs - Allowed'!$A$8:$A$158,0),MATCH('TI - Outperformance'!P$6-1,'Inputs - Allowed'!$B$6:$AY$6,0)),0)),0)</f>
        <v>0</v>
      </c>
      <c r="Q35" s="36">
        <f>MAX(MIN(_xlfn.IFNA(INDEX('Inputs - Actual'!$B$8:$V$200,MATCH('TI - Outperformance'!$A35,'Inputs - Actual'!$A$8:$A$200,0),MATCH('TI - Outperformance'!Q$6,'Inputs - Actual'!$B$6:$V$6,0)) - INDEX('Inputs - Allowed'!$B$8:$AY$158,MATCH('TI - Outperformance'!$A35,'Inputs - Allowed'!$A$8:$A$158,0),MATCH('TI - Outperformance'!Q$6-1,'Inputs - Allowed'!$B$6:$AY$6,0)),0),_xlfn.IFNA(INDEX('Inputs - Allowed'!$B$8:$AY$158,MATCH('TI - Outperformance'!$A35,'Inputs - Allowed'!$A$8:$A$158,0),MATCH('TI - Outperformance'!Q$6,'Inputs - Allowed'!$B$6:$AY$6,0)) - INDEX('Inputs - Allowed'!$B$8:$AY$158,MATCH('TI - Outperformance'!$A35,'Inputs - Allowed'!$A$8:$A$158,0),MATCH('TI - Outperformance'!Q$6-1,'Inputs - Allowed'!$B$6:$AY$6,0)),0)),0)</f>
        <v>0</v>
      </c>
      <c r="R35" s="36">
        <f>MAX(MIN(_xlfn.IFNA(INDEX('Inputs - Actual'!$B$8:$V$200,MATCH('TI - Outperformance'!$A35,'Inputs - Actual'!$A$8:$A$200,0),MATCH('TI - Outperformance'!R$6,'Inputs - Actual'!$B$6:$V$6,0)) - INDEX('Inputs - Allowed'!$B$8:$AY$158,MATCH('TI - Outperformance'!$A35,'Inputs - Allowed'!$A$8:$A$158,0),MATCH('TI - Outperformance'!R$6-1,'Inputs - Allowed'!$B$6:$AY$6,0)),0),_xlfn.IFNA(INDEX('Inputs - Allowed'!$B$8:$AY$158,MATCH('TI - Outperformance'!$A35,'Inputs - Allowed'!$A$8:$A$158,0),MATCH('TI - Outperformance'!R$6,'Inputs - Allowed'!$B$6:$AY$6,0)) - INDEX('Inputs - Allowed'!$B$8:$AY$158,MATCH('TI - Outperformance'!$A35,'Inputs - Allowed'!$A$8:$A$158,0),MATCH('TI - Outperformance'!R$6-1,'Inputs - Allowed'!$B$6:$AY$6,0)),0)),0)</f>
        <v>0</v>
      </c>
      <c r="S35" s="36">
        <f>MAX(MIN(_xlfn.IFNA(INDEX('Inputs - Actual'!$B$8:$V$200,MATCH('TI - Outperformance'!$A35,'Inputs - Actual'!$A$8:$A$200,0),MATCH('TI - Outperformance'!S$6,'Inputs - Actual'!$B$6:$V$6,0)) - INDEX('Inputs - Allowed'!$B$8:$AY$158,MATCH('TI - Outperformance'!$A35,'Inputs - Allowed'!$A$8:$A$158,0),MATCH('TI - Outperformance'!S$6-1,'Inputs - Allowed'!$B$6:$AY$6,0)),0),_xlfn.IFNA(INDEX('Inputs - Allowed'!$B$8:$AY$158,MATCH('TI - Outperformance'!$A35,'Inputs - Allowed'!$A$8:$A$158,0),MATCH('TI - Outperformance'!S$6,'Inputs - Allowed'!$B$6:$AY$6,0)) - INDEX('Inputs - Allowed'!$B$8:$AY$158,MATCH('TI - Outperformance'!$A35,'Inputs - Allowed'!$A$8:$A$158,0),MATCH('TI - Outperformance'!S$6-1,'Inputs - Allowed'!$B$6:$AY$6,0)),0)),0)</f>
        <v>0</v>
      </c>
      <c r="T35" s="36">
        <f>MAX(MIN(_xlfn.IFNA(INDEX('Inputs - Actual'!$B$8:$V$200,MATCH('TI - Outperformance'!$A35,'Inputs - Actual'!$A$8:$A$200,0),MATCH('TI - Outperformance'!T$6,'Inputs - Actual'!$B$6:$V$6,0)) - INDEX('Inputs - Allowed'!$B$8:$AY$158,MATCH('TI - Outperformance'!$A35,'Inputs - Allowed'!$A$8:$A$158,0),MATCH('TI - Outperformance'!T$6-1,'Inputs - Allowed'!$B$6:$AY$6,0)),0),_xlfn.IFNA(INDEX('Inputs - Allowed'!$B$8:$AY$158,MATCH('TI - Outperformance'!$A35,'Inputs - Allowed'!$A$8:$A$158,0),MATCH('TI - Outperformance'!T$6,'Inputs - Allowed'!$B$6:$AY$6,0)) - INDEX('Inputs - Allowed'!$B$8:$AY$158,MATCH('TI - Outperformance'!$A35,'Inputs - Allowed'!$A$8:$A$158,0),MATCH('TI - Outperformance'!T$6-1,'Inputs - Allowed'!$B$6:$AY$6,0)),0)),0)</f>
        <v>0</v>
      </c>
      <c r="U35" s="36">
        <f>MAX(MIN(_xlfn.IFNA(INDEX('Inputs - Actual'!$B$8:$V$200,MATCH('TI - Outperformance'!$A35,'Inputs - Actual'!$A$8:$A$200,0),MATCH('TI - Outperformance'!U$6,'Inputs - Actual'!$B$6:$V$6,0)) - INDEX('Inputs - Allowed'!$B$8:$AY$158,MATCH('TI - Outperformance'!$A35,'Inputs - Allowed'!$A$8:$A$158,0),MATCH('TI - Outperformance'!U$6-1,'Inputs - Allowed'!$B$6:$AY$6,0)),0),_xlfn.IFNA(INDEX('Inputs - Allowed'!$B$8:$AY$158,MATCH('TI - Outperformance'!$A35,'Inputs - Allowed'!$A$8:$A$158,0),MATCH('TI - Outperformance'!U$6,'Inputs - Allowed'!$B$6:$AY$6,0)) - INDEX('Inputs - Allowed'!$B$8:$AY$158,MATCH('TI - Outperformance'!$A35,'Inputs - Allowed'!$A$8:$A$158,0),MATCH('TI - Outperformance'!U$6-1,'Inputs - Allowed'!$B$6:$AY$6,0)),0)),0)</f>
        <v>0</v>
      </c>
      <c r="V35" s="36">
        <f>MAX(MIN(_xlfn.IFNA(INDEX('Inputs - Actual'!$B$8:$V$200,MATCH('TI - Outperformance'!$A35,'Inputs - Actual'!$A$8:$A$200,0),MATCH('TI - Outperformance'!V$6,'Inputs - Actual'!$B$6:$V$6,0)) - INDEX('Inputs - Allowed'!$B$8:$AY$158,MATCH('TI - Outperformance'!$A35,'Inputs - Allowed'!$A$8:$A$158,0),MATCH('TI - Outperformance'!V$6-1,'Inputs - Allowed'!$B$6:$AY$6,0)),0),_xlfn.IFNA(INDEX('Inputs - Allowed'!$B$8:$AY$158,MATCH('TI - Outperformance'!$A35,'Inputs - Allowed'!$A$8:$A$158,0),MATCH('TI - Outperformance'!V$6,'Inputs - Allowed'!$B$6:$AY$6,0)) - INDEX('Inputs - Allowed'!$B$8:$AY$158,MATCH('TI - Outperformance'!$A35,'Inputs - Allowed'!$A$8:$A$158,0),MATCH('TI - Outperformance'!V$6-1,'Inputs - Allowed'!$B$6:$AY$6,0)),0)),0)</f>
        <v>0</v>
      </c>
      <c r="W35" s="36">
        <f>MAX(MIN(_xlfn.IFNA(INDEX('Inputs - Actual'!$B$8:$V$200,MATCH('TI - Outperformance'!$A35,'Inputs - Actual'!$A$8:$A$200,0),MATCH('TI - Outperformance'!W$6,'Inputs - Actual'!$B$6:$V$6,0)) - INDEX('Inputs - Allowed'!$B$8:$AY$158,MATCH('TI - Outperformance'!$A35,'Inputs - Allowed'!$A$8:$A$158,0),MATCH('TI - Outperformance'!W$6-1,'Inputs - Allowed'!$B$6:$AY$6,0)),0),_xlfn.IFNA(INDEX('Inputs - Allowed'!$B$8:$AY$158,MATCH('TI - Outperformance'!$A35,'Inputs - Allowed'!$A$8:$A$158,0),MATCH('TI - Outperformance'!W$6,'Inputs - Allowed'!$B$6:$AY$6,0)) - INDEX('Inputs - Allowed'!$B$8:$AY$158,MATCH('TI - Outperformance'!$A35,'Inputs - Allowed'!$A$8:$A$158,0),MATCH('TI - Outperformance'!W$6-1,'Inputs - Allowed'!$B$6:$AY$6,0)),0)),0)</f>
        <v>0</v>
      </c>
      <c r="X35" s="76"/>
      <c r="Y35" s="76"/>
      <c r="Z35" s="116">
        <f t="shared" si="0"/>
        <v>0</v>
      </c>
      <c r="AA35" s="116">
        <f t="shared" si="1"/>
        <v>0</v>
      </c>
      <c r="AB35" s="116">
        <f t="shared" si="10"/>
        <v>0</v>
      </c>
      <c r="AC35" s="116">
        <f t="shared" si="2"/>
        <v>0</v>
      </c>
      <c r="AD35" s="116">
        <f t="shared" si="3"/>
        <v>0</v>
      </c>
      <c r="AE35" s="116">
        <f t="shared" si="4"/>
        <v>0</v>
      </c>
      <c r="AF35" s="116">
        <f t="shared" si="5"/>
        <v>0</v>
      </c>
      <c r="AG35" s="116">
        <f t="shared" si="6"/>
        <v>0</v>
      </c>
      <c r="AH35" s="116">
        <f t="shared" si="7"/>
        <v>0</v>
      </c>
      <c r="AI35" s="116">
        <f t="shared" si="8"/>
        <v>0</v>
      </c>
      <c r="AJ35" s="116">
        <f t="shared" si="9"/>
        <v>0</v>
      </c>
    </row>
    <row r="36" spans="1:36">
      <c r="A36" s="42"/>
      <c r="B36" s="36"/>
      <c r="C36" s="36"/>
      <c r="D36" s="36"/>
      <c r="E36" s="36">
        <f>_xlfn.IFNA(INDEX('Inputs - Allowed'!$B$8:$AY$158,MATCH($A36,'Inputs - Allowed'!$A$8:$A$158,0),MATCH('TI - Outperformance'!E$6,'Inputs - Allowed'!$B$6:$AY$6,0)),0)</f>
        <v>0</v>
      </c>
      <c r="F36" s="36">
        <f>_xlfn.IFNA(INDEX('Inputs - Allowed'!$B$8:$AY$158,MATCH($A36,'Inputs - Allowed'!$A$8:$A$158,0),MATCH('TI - Outperformance'!F$6,'Inputs - Allowed'!$B$6:$AY$6,0)),0)</f>
        <v>0</v>
      </c>
      <c r="G36" s="36">
        <f>_xlfn.IFNA(INDEX('Inputs - Allowed'!$B$8:$AY$158,MATCH($A36,'Inputs - Allowed'!$A$8:$A$158,0),MATCH('TI - Outperformance'!G$6,'Inputs - Allowed'!$B$6:$AY$6,0)),0)</f>
        <v>0</v>
      </c>
      <c r="H36" s="36">
        <f>_xlfn.IFNA(INDEX('Inputs - Allowed'!$B$8:$AY$158,MATCH($A36,'Inputs - Allowed'!$A$8:$A$158,0),MATCH('TI - Outperformance'!H$6,'Inputs - Allowed'!$B$6:$AY$6,0)),0)</f>
        <v>0</v>
      </c>
      <c r="I36" s="36">
        <f>_xlfn.IFNA(INDEX('Inputs - Allowed'!$B$8:$AY$158,MATCH($A36,'Inputs - Allowed'!$A$8:$A$158,0),MATCH('TI - Outperformance'!I$6,'Inputs - Allowed'!$B$6:$AY$6,0)),0)</f>
        <v>0</v>
      </c>
      <c r="J36" s="36">
        <f>_xlfn.IFNA(INDEX('Inputs - Allowed'!$B$8:$AY$158,MATCH($A36,'Inputs - Allowed'!$A$8:$A$158,0),MATCH('TI - Outperformance'!J$6,'Inputs - Allowed'!$B$6:$AY$6,0)),0)</f>
        <v>0</v>
      </c>
      <c r="K36" s="36">
        <f>_xlfn.IFNA(INDEX('Inputs - Allowed'!$B$8:$AY$158,MATCH($A36,'Inputs - Allowed'!$A$8:$A$158,0),MATCH('TI - Outperformance'!K$6,'Inputs - Allowed'!$B$6:$AY$6,0)),0)</f>
        <v>0</v>
      </c>
      <c r="L36" s="76"/>
      <c r="M36" s="76"/>
      <c r="N36" s="36">
        <f>MAX(MIN(_xlfn.IFNA(INDEX('Inputs - Actual'!$B$8:$V$200,MATCH('TI - Outperformance'!$A36,'Inputs - Actual'!$A$8:$A$200,0),MATCH('TI - Outperformance'!N$6,'Inputs - Actual'!$B$6:$V$6,0)) - INDEX('Inputs - Allowed'!$B$8:$AY$158,MATCH('TI - Outperformance'!$A36,'Inputs - Allowed'!$A$8:$A$158,0),MATCH('TI - Outperformance'!N$6-1,'Inputs - Allowed'!$B$6:$AY$6,0)),0),_xlfn.IFNA(INDEX('Inputs - Allowed'!$B$8:$AY$158,MATCH('TI - Outperformance'!$A36,'Inputs - Allowed'!$A$8:$A$158,0),MATCH('TI - Outperformance'!N$6,'Inputs - Allowed'!$B$6:$AY$6,0)) - INDEX('Inputs - Allowed'!$B$8:$AY$158,MATCH('TI - Outperformance'!$A36,'Inputs - Allowed'!$A$8:$A$158,0),MATCH('TI - Outperformance'!N$6-1,'Inputs - Allowed'!$B$6:$AY$6,0)),0)),0)</f>
        <v>0</v>
      </c>
      <c r="O36" s="36">
        <f>MAX(MIN(_xlfn.IFNA(INDEX('Inputs - Actual'!$B$8:$V$200,MATCH('TI - Outperformance'!$A36,'Inputs - Actual'!$A$8:$A$200,0),MATCH('TI - Outperformance'!O$6,'Inputs - Actual'!$B$6:$V$6,0)) - INDEX('Inputs - Allowed'!$B$8:$AY$158,MATCH('TI - Outperformance'!$A36,'Inputs - Allowed'!$A$8:$A$158,0),MATCH('TI - Outperformance'!O$6-1,'Inputs - Allowed'!$B$6:$AY$6,0)),0),_xlfn.IFNA(INDEX('Inputs - Allowed'!$B$8:$AY$158,MATCH('TI - Outperformance'!$A36,'Inputs - Allowed'!$A$8:$A$158,0),MATCH('TI - Outperformance'!O$6,'Inputs - Allowed'!$B$6:$AY$6,0)) - INDEX('Inputs - Allowed'!$B$8:$AY$158,MATCH('TI - Outperformance'!$A36,'Inputs - Allowed'!$A$8:$A$158,0),MATCH('TI - Outperformance'!O$6-1,'Inputs - Allowed'!$B$6:$AY$6,0)),0)),0)</f>
        <v>0</v>
      </c>
      <c r="P36" s="36">
        <f>MAX(MIN(_xlfn.IFNA(INDEX('Inputs - Actual'!$B$8:$V$200,MATCH('TI - Outperformance'!$A36,'Inputs - Actual'!$A$8:$A$200,0),MATCH('TI - Outperformance'!P$6,'Inputs - Actual'!$B$6:$V$6,0)) - INDEX('Inputs - Allowed'!$B$8:$AY$158,MATCH('TI - Outperformance'!$A36,'Inputs - Allowed'!$A$8:$A$158,0),MATCH('TI - Outperformance'!P$6-1,'Inputs - Allowed'!$B$6:$AY$6,0)),0),_xlfn.IFNA(INDEX('Inputs - Allowed'!$B$8:$AY$158,MATCH('TI - Outperformance'!$A36,'Inputs - Allowed'!$A$8:$A$158,0),MATCH('TI - Outperformance'!P$6,'Inputs - Allowed'!$B$6:$AY$6,0)) - INDEX('Inputs - Allowed'!$B$8:$AY$158,MATCH('TI - Outperformance'!$A36,'Inputs - Allowed'!$A$8:$A$158,0),MATCH('TI - Outperformance'!P$6-1,'Inputs - Allowed'!$B$6:$AY$6,0)),0)),0)</f>
        <v>0</v>
      </c>
      <c r="Q36" s="36">
        <f>MAX(MIN(_xlfn.IFNA(INDEX('Inputs - Actual'!$B$8:$V$200,MATCH('TI - Outperformance'!$A36,'Inputs - Actual'!$A$8:$A$200,0),MATCH('TI - Outperformance'!Q$6,'Inputs - Actual'!$B$6:$V$6,0)) - INDEX('Inputs - Allowed'!$B$8:$AY$158,MATCH('TI - Outperformance'!$A36,'Inputs - Allowed'!$A$8:$A$158,0),MATCH('TI - Outperformance'!Q$6-1,'Inputs - Allowed'!$B$6:$AY$6,0)),0),_xlfn.IFNA(INDEX('Inputs - Allowed'!$B$8:$AY$158,MATCH('TI - Outperformance'!$A36,'Inputs - Allowed'!$A$8:$A$158,0),MATCH('TI - Outperformance'!Q$6,'Inputs - Allowed'!$B$6:$AY$6,0)) - INDEX('Inputs - Allowed'!$B$8:$AY$158,MATCH('TI - Outperformance'!$A36,'Inputs - Allowed'!$A$8:$A$158,0),MATCH('TI - Outperformance'!Q$6-1,'Inputs - Allowed'!$B$6:$AY$6,0)),0)),0)</f>
        <v>0</v>
      </c>
      <c r="R36" s="36">
        <f>MAX(MIN(_xlfn.IFNA(INDEX('Inputs - Actual'!$B$8:$V$200,MATCH('TI - Outperformance'!$A36,'Inputs - Actual'!$A$8:$A$200,0),MATCH('TI - Outperformance'!R$6,'Inputs - Actual'!$B$6:$V$6,0)) - INDEX('Inputs - Allowed'!$B$8:$AY$158,MATCH('TI - Outperformance'!$A36,'Inputs - Allowed'!$A$8:$A$158,0),MATCH('TI - Outperformance'!R$6-1,'Inputs - Allowed'!$B$6:$AY$6,0)),0),_xlfn.IFNA(INDEX('Inputs - Allowed'!$B$8:$AY$158,MATCH('TI - Outperformance'!$A36,'Inputs - Allowed'!$A$8:$A$158,0),MATCH('TI - Outperformance'!R$6,'Inputs - Allowed'!$B$6:$AY$6,0)) - INDEX('Inputs - Allowed'!$B$8:$AY$158,MATCH('TI - Outperformance'!$A36,'Inputs - Allowed'!$A$8:$A$158,0),MATCH('TI - Outperformance'!R$6-1,'Inputs - Allowed'!$B$6:$AY$6,0)),0)),0)</f>
        <v>0</v>
      </c>
      <c r="S36" s="36">
        <f>MAX(MIN(_xlfn.IFNA(INDEX('Inputs - Actual'!$B$8:$V$200,MATCH('TI - Outperformance'!$A36,'Inputs - Actual'!$A$8:$A$200,0),MATCH('TI - Outperformance'!S$6,'Inputs - Actual'!$B$6:$V$6,0)) - INDEX('Inputs - Allowed'!$B$8:$AY$158,MATCH('TI - Outperformance'!$A36,'Inputs - Allowed'!$A$8:$A$158,0),MATCH('TI - Outperformance'!S$6-1,'Inputs - Allowed'!$B$6:$AY$6,0)),0),_xlfn.IFNA(INDEX('Inputs - Allowed'!$B$8:$AY$158,MATCH('TI - Outperformance'!$A36,'Inputs - Allowed'!$A$8:$A$158,0),MATCH('TI - Outperformance'!S$6,'Inputs - Allowed'!$B$6:$AY$6,0)) - INDEX('Inputs - Allowed'!$B$8:$AY$158,MATCH('TI - Outperformance'!$A36,'Inputs - Allowed'!$A$8:$A$158,0),MATCH('TI - Outperformance'!S$6-1,'Inputs - Allowed'!$B$6:$AY$6,0)),0)),0)</f>
        <v>0</v>
      </c>
      <c r="T36" s="36">
        <f>MAX(MIN(_xlfn.IFNA(INDEX('Inputs - Actual'!$B$8:$V$200,MATCH('TI - Outperformance'!$A36,'Inputs - Actual'!$A$8:$A$200,0),MATCH('TI - Outperformance'!T$6,'Inputs - Actual'!$B$6:$V$6,0)) - INDEX('Inputs - Allowed'!$B$8:$AY$158,MATCH('TI - Outperformance'!$A36,'Inputs - Allowed'!$A$8:$A$158,0),MATCH('TI - Outperformance'!T$6-1,'Inputs - Allowed'!$B$6:$AY$6,0)),0),_xlfn.IFNA(INDEX('Inputs - Allowed'!$B$8:$AY$158,MATCH('TI - Outperformance'!$A36,'Inputs - Allowed'!$A$8:$A$158,0),MATCH('TI - Outperformance'!T$6,'Inputs - Allowed'!$B$6:$AY$6,0)) - INDEX('Inputs - Allowed'!$B$8:$AY$158,MATCH('TI - Outperformance'!$A36,'Inputs - Allowed'!$A$8:$A$158,0),MATCH('TI - Outperformance'!T$6-1,'Inputs - Allowed'!$B$6:$AY$6,0)),0)),0)</f>
        <v>0</v>
      </c>
      <c r="U36" s="36">
        <f>MAX(MIN(_xlfn.IFNA(INDEX('Inputs - Actual'!$B$8:$V$200,MATCH('TI - Outperformance'!$A36,'Inputs - Actual'!$A$8:$A$200,0),MATCH('TI - Outperformance'!U$6,'Inputs - Actual'!$B$6:$V$6,0)) - INDEX('Inputs - Allowed'!$B$8:$AY$158,MATCH('TI - Outperformance'!$A36,'Inputs - Allowed'!$A$8:$A$158,0),MATCH('TI - Outperformance'!U$6-1,'Inputs - Allowed'!$B$6:$AY$6,0)),0),_xlfn.IFNA(INDEX('Inputs - Allowed'!$B$8:$AY$158,MATCH('TI - Outperformance'!$A36,'Inputs - Allowed'!$A$8:$A$158,0),MATCH('TI - Outperformance'!U$6,'Inputs - Allowed'!$B$6:$AY$6,0)) - INDEX('Inputs - Allowed'!$B$8:$AY$158,MATCH('TI - Outperformance'!$A36,'Inputs - Allowed'!$A$8:$A$158,0),MATCH('TI - Outperformance'!U$6-1,'Inputs - Allowed'!$B$6:$AY$6,0)),0)),0)</f>
        <v>0</v>
      </c>
      <c r="V36" s="36">
        <f>MAX(MIN(_xlfn.IFNA(INDEX('Inputs - Actual'!$B$8:$V$200,MATCH('TI - Outperformance'!$A36,'Inputs - Actual'!$A$8:$A$200,0),MATCH('TI - Outperformance'!V$6,'Inputs - Actual'!$B$6:$V$6,0)) - INDEX('Inputs - Allowed'!$B$8:$AY$158,MATCH('TI - Outperformance'!$A36,'Inputs - Allowed'!$A$8:$A$158,0),MATCH('TI - Outperformance'!V$6-1,'Inputs - Allowed'!$B$6:$AY$6,0)),0),_xlfn.IFNA(INDEX('Inputs - Allowed'!$B$8:$AY$158,MATCH('TI - Outperformance'!$A36,'Inputs - Allowed'!$A$8:$A$158,0),MATCH('TI - Outperformance'!V$6,'Inputs - Allowed'!$B$6:$AY$6,0)) - INDEX('Inputs - Allowed'!$B$8:$AY$158,MATCH('TI - Outperformance'!$A36,'Inputs - Allowed'!$A$8:$A$158,0),MATCH('TI - Outperformance'!V$6-1,'Inputs - Allowed'!$B$6:$AY$6,0)),0)),0)</f>
        <v>0</v>
      </c>
      <c r="W36" s="36">
        <f>MAX(MIN(_xlfn.IFNA(INDEX('Inputs - Actual'!$B$8:$V$200,MATCH('TI - Outperformance'!$A36,'Inputs - Actual'!$A$8:$A$200,0),MATCH('TI - Outperformance'!W$6,'Inputs - Actual'!$B$6:$V$6,0)) - INDEX('Inputs - Allowed'!$B$8:$AY$158,MATCH('TI - Outperformance'!$A36,'Inputs - Allowed'!$A$8:$A$158,0),MATCH('TI - Outperformance'!W$6-1,'Inputs - Allowed'!$B$6:$AY$6,0)),0),_xlfn.IFNA(INDEX('Inputs - Allowed'!$B$8:$AY$158,MATCH('TI - Outperformance'!$A36,'Inputs - Allowed'!$A$8:$A$158,0),MATCH('TI - Outperformance'!W$6,'Inputs - Allowed'!$B$6:$AY$6,0)) - INDEX('Inputs - Allowed'!$B$8:$AY$158,MATCH('TI - Outperformance'!$A36,'Inputs - Allowed'!$A$8:$A$158,0),MATCH('TI - Outperformance'!W$6-1,'Inputs - Allowed'!$B$6:$AY$6,0)),0)),0)</f>
        <v>0</v>
      </c>
      <c r="X36" s="76"/>
      <c r="Y36" s="76"/>
      <c r="Z36" s="116">
        <f t="shared" si="0"/>
        <v>0</v>
      </c>
      <c r="AA36" s="116">
        <f t="shared" si="1"/>
        <v>0</v>
      </c>
      <c r="AB36" s="116">
        <f t="shared" si="10"/>
        <v>0</v>
      </c>
      <c r="AC36" s="116">
        <f t="shared" si="2"/>
        <v>0</v>
      </c>
      <c r="AD36" s="116">
        <f t="shared" si="3"/>
        <v>0</v>
      </c>
      <c r="AE36" s="116">
        <f t="shared" si="4"/>
        <v>0</v>
      </c>
      <c r="AF36" s="116">
        <f t="shared" si="5"/>
        <v>0</v>
      </c>
      <c r="AG36" s="116">
        <f t="shared" si="6"/>
        <v>0</v>
      </c>
      <c r="AH36" s="116">
        <f t="shared" si="7"/>
        <v>0</v>
      </c>
      <c r="AI36" s="116">
        <f t="shared" si="8"/>
        <v>0</v>
      </c>
      <c r="AJ36" s="116">
        <f t="shared" si="9"/>
        <v>0</v>
      </c>
    </row>
    <row r="37" spans="1:36">
      <c r="A37" s="42"/>
      <c r="B37" s="36"/>
      <c r="C37" s="36"/>
      <c r="D37" s="36"/>
      <c r="E37" s="36">
        <f>_xlfn.IFNA(INDEX('Inputs - Allowed'!$B$8:$AY$158,MATCH($A37,'Inputs - Allowed'!$A$8:$A$158,0),MATCH('TI - Outperformance'!E$6,'Inputs - Allowed'!$B$6:$AY$6,0)),0)</f>
        <v>0</v>
      </c>
      <c r="F37" s="36">
        <f>_xlfn.IFNA(INDEX('Inputs - Allowed'!$B$8:$AY$158,MATCH($A37,'Inputs - Allowed'!$A$8:$A$158,0),MATCH('TI - Outperformance'!F$6,'Inputs - Allowed'!$B$6:$AY$6,0)),0)</f>
        <v>0</v>
      </c>
      <c r="G37" s="36">
        <f>_xlfn.IFNA(INDEX('Inputs - Allowed'!$B$8:$AY$158,MATCH($A37,'Inputs - Allowed'!$A$8:$A$158,0),MATCH('TI - Outperformance'!G$6,'Inputs - Allowed'!$B$6:$AY$6,0)),0)</f>
        <v>0</v>
      </c>
      <c r="H37" s="36">
        <f>_xlfn.IFNA(INDEX('Inputs - Allowed'!$B$8:$AY$158,MATCH($A37,'Inputs - Allowed'!$A$8:$A$158,0),MATCH('TI - Outperformance'!H$6,'Inputs - Allowed'!$B$6:$AY$6,0)),0)</f>
        <v>0</v>
      </c>
      <c r="I37" s="36">
        <f>_xlfn.IFNA(INDEX('Inputs - Allowed'!$B$8:$AY$158,MATCH($A37,'Inputs - Allowed'!$A$8:$A$158,0),MATCH('TI - Outperformance'!I$6,'Inputs - Allowed'!$B$6:$AY$6,0)),0)</f>
        <v>0</v>
      </c>
      <c r="J37" s="36">
        <f>_xlfn.IFNA(INDEX('Inputs - Allowed'!$B$8:$AY$158,MATCH($A37,'Inputs - Allowed'!$A$8:$A$158,0),MATCH('TI - Outperformance'!J$6,'Inputs - Allowed'!$B$6:$AY$6,0)),0)</f>
        <v>0</v>
      </c>
      <c r="K37" s="36">
        <f>_xlfn.IFNA(INDEX('Inputs - Allowed'!$B$8:$AY$158,MATCH($A37,'Inputs - Allowed'!$A$8:$A$158,0),MATCH('TI - Outperformance'!K$6,'Inputs - Allowed'!$B$6:$AY$6,0)),0)</f>
        <v>0</v>
      </c>
      <c r="L37" s="76"/>
      <c r="M37" s="76"/>
      <c r="N37" s="36">
        <f>MAX(MIN(_xlfn.IFNA(INDEX('Inputs - Actual'!$B$8:$V$200,MATCH('TI - Outperformance'!$A37,'Inputs - Actual'!$A$8:$A$200,0),MATCH('TI - Outperformance'!N$6,'Inputs - Actual'!$B$6:$V$6,0)) - INDEX('Inputs - Allowed'!$B$8:$AY$158,MATCH('TI - Outperformance'!$A37,'Inputs - Allowed'!$A$8:$A$158,0),MATCH('TI - Outperformance'!N$6-1,'Inputs - Allowed'!$B$6:$AY$6,0)),0),_xlfn.IFNA(INDEX('Inputs - Allowed'!$B$8:$AY$158,MATCH('TI - Outperformance'!$A37,'Inputs - Allowed'!$A$8:$A$158,0),MATCH('TI - Outperformance'!N$6,'Inputs - Allowed'!$B$6:$AY$6,0)) - INDEX('Inputs - Allowed'!$B$8:$AY$158,MATCH('TI - Outperformance'!$A37,'Inputs - Allowed'!$A$8:$A$158,0),MATCH('TI - Outperformance'!N$6-1,'Inputs - Allowed'!$B$6:$AY$6,0)),0)),0)</f>
        <v>0</v>
      </c>
      <c r="O37" s="36">
        <f>MAX(MIN(_xlfn.IFNA(INDEX('Inputs - Actual'!$B$8:$V$200,MATCH('TI - Outperformance'!$A37,'Inputs - Actual'!$A$8:$A$200,0),MATCH('TI - Outperformance'!O$6,'Inputs - Actual'!$B$6:$V$6,0)) - INDEX('Inputs - Allowed'!$B$8:$AY$158,MATCH('TI - Outperformance'!$A37,'Inputs - Allowed'!$A$8:$A$158,0),MATCH('TI - Outperformance'!O$6-1,'Inputs - Allowed'!$B$6:$AY$6,0)),0),_xlfn.IFNA(INDEX('Inputs - Allowed'!$B$8:$AY$158,MATCH('TI - Outperformance'!$A37,'Inputs - Allowed'!$A$8:$A$158,0),MATCH('TI - Outperformance'!O$6,'Inputs - Allowed'!$B$6:$AY$6,0)) - INDEX('Inputs - Allowed'!$B$8:$AY$158,MATCH('TI - Outperformance'!$A37,'Inputs - Allowed'!$A$8:$A$158,0),MATCH('TI - Outperformance'!O$6-1,'Inputs - Allowed'!$B$6:$AY$6,0)),0)),0)</f>
        <v>0</v>
      </c>
      <c r="P37" s="36">
        <f>MAX(MIN(_xlfn.IFNA(INDEX('Inputs - Actual'!$B$8:$V$200,MATCH('TI - Outperformance'!$A37,'Inputs - Actual'!$A$8:$A$200,0),MATCH('TI - Outperformance'!P$6,'Inputs - Actual'!$B$6:$V$6,0)) - INDEX('Inputs - Allowed'!$B$8:$AY$158,MATCH('TI - Outperformance'!$A37,'Inputs - Allowed'!$A$8:$A$158,0),MATCH('TI - Outperformance'!P$6-1,'Inputs - Allowed'!$B$6:$AY$6,0)),0),_xlfn.IFNA(INDEX('Inputs - Allowed'!$B$8:$AY$158,MATCH('TI - Outperformance'!$A37,'Inputs - Allowed'!$A$8:$A$158,0),MATCH('TI - Outperformance'!P$6,'Inputs - Allowed'!$B$6:$AY$6,0)) - INDEX('Inputs - Allowed'!$B$8:$AY$158,MATCH('TI - Outperformance'!$A37,'Inputs - Allowed'!$A$8:$A$158,0),MATCH('TI - Outperformance'!P$6-1,'Inputs - Allowed'!$B$6:$AY$6,0)),0)),0)</f>
        <v>0</v>
      </c>
      <c r="Q37" s="36">
        <f>MAX(MIN(_xlfn.IFNA(INDEX('Inputs - Actual'!$B$8:$V$200,MATCH('TI - Outperformance'!$A37,'Inputs - Actual'!$A$8:$A$200,0),MATCH('TI - Outperformance'!Q$6,'Inputs - Actual'!$B$6:$V$6,0)) - INDEX('Inputs - Allowed'!$B$8:$AY$158,MATCH('TI - Outperformance'!$A37,'Inputs - Allowed'!$A$8:$A$158,0),MATCH('TI - Outperformance'!Q$6-1,'Inputs - Allowed'!$B$6:$AY$6,0)),0),_xlfn.IFNA(INDEX('Inputs - Allowed'!$B$8:$AY$158,MATCH('TI - Outperformance'!$A37,'Inputs - Allowed'!$A$8:$A$158,0),MATCH('TI - Outperformance'!Q$6,'Inputs - Allowed'!$B$6:$AY$6,0)) - INDEX('Inputs - Allowed'!$B$8:$AY$158,MATCH('TI - Outperformance'!$A37,'Inputs - Allowed'!$A$8:$A$158,0),MATCH('TI - Outperformance'!Q$6-1,'Inputs - Allowed'!$B$6:$AY$6,0)),0)),0)</f>
        <v>0</v>
      </c>
      <c r="R37" s="36">
        <f>MAX(MIN(_xlfn.IFNA(INDEX('Inputs - Actual'!$B$8:$V$200,MATCH('TI - Outperformance'!$A37,'Inputs - Actual'!$A$8:$A$200,0),MATCH('TI - Outperformance'!R$6,'Inputs - Actual'!$B$6:$V$6,0)) - INDEX('Inputs - Allowed'!$B$8:$AY$158,MATCH('TI - Outperformance'!$A37,'Inputs - Allowed'!$A$8:$A$158,0),MATCH('TI - Outperformance'!R$6-1,'Inputs - Allowed'!$B$6:$AY$6,0)),0),_xlfn.IFNA(INDEX('Inputs - Allowed'!$B$8:$AY$158,MATCH('TI - Outperformance'!$A37,'Inputs - Allowed'!$A$8:$A$158,0),MATCH('TI - Outperformance'!R$6,'Inputs - Allowed'!$B$6:$AY$6,0)) - INDEX('Inputs - Allowed'!$B$8:$AY$158,MATCH('TI - Outperformance'!$A37,'Inputs - Allowed'!$A$8:$A$158,0),MATCH('TI - Outperformance'!R$6-1,'Inputs - Allowed'!$B$6:$AY$6,0)),0)),0)</f>
        <v>0</v>
      </c>
      <c r="S37" s="36">
        <f>MAX(MIN(_xlfn.IFNA(INDEX('Inputs - Actual'!$B$8:$V$200,MATCH('TI - Outperformance'!$A37,'Inputs - Actual'!$A$8:$A$200,0),MATCH('TI - Outperformance'!S$6,'Inputs - Actual'!$B$6:$V$6,0)) - INDEX('Inputs - Allowed'!$B$8:$AY$158,MATCH('TI - Outperformance'!$A37,'Inputs - Allowed'!$A$8:$A$158,0),MATCH('TI - Outperformance'!S$6-1,'Inputs - Allowed'!$B$6:$AY$6,0)),0),_xlfn.IFNA(INDEX('Inputs - Allowed'!$B$8:$AY$158,MATCH('TI - Outperformance'!$A37,'Inputs - Allowed'!$A$8:$A$158,0),MATCH('TI - Outperformance'!S$6,'Inputs - Allowed'!$B$6:$AY$6,0)) - INDEX('Inputs - Allowed'!$B$8:$AY$158,MATCH('TI - Outperformance'!$A37,'Inputs - Allowed'!$A$8:$A$158,0),MATCH('TI - Outperformance'!S$6-1,'Inputs - Allowed'!$B$6:$AY$6,0)),0)),0)</f>
        <v>0</v>
      </c>
      <c r="T37" s="36">
        <f>MAX(MIN(_xlfn.IFNA(INDEX('Inputs - Actual'!$B$8:$V$200,MATCH('TI - Outperformance'!$A37,'Inputs - Actual'!$A$8:$A$200,0),MATCH('TI - Outperformance'!T$6,'Inputs - Actual'!$B$6:$V$6,0)) - INDEX('Inputs - Allowed'!$B$8:$AY$158,MATCH('TI - Outperformance'!$A37,'Inputs - Allowed'!$A$8:$A$158,0),MATCH('TI - Outperformance'!T$6-1,'Inputs - Allowed'!$B$6:$AY$6,0)),0),_xlfn.IFNA(INDEX('Inputs - Allowed'!$B$8:$AY$158,MATCH('TI - Outperformance'!$A37,'Inputs - Allowed'!$A$8:$A$158,0),MATCH('TI - Outperformance'!T$6,'Inputs - Allowed'!$B$6:$AY$6,0)) - INDEX('Inputs - Allowed'!$B$8:$AY$158,MATCH('TI - Outperformance'!$A37,'Inputs - Allowed'!$A$8:$A$158,0),MATCH('TI - Outperformance'!T$6-1,'Inputs - Allowed'!$B$6:$AY$6,0)),0)),0)</f>
        <v>0</v>
      </c>
      <c r="U37" s="36">
        <f>MAX(MIN(_xlfn.IFNA(INDEX('Inputs - Actual'!$B$8:$V$200,MATCH('TI - Outperformance'!$A37,'Inputs - Actual'!$A$8:$A$200,0),MATCH('TI - Outperformance'!U$6,'Inputs - Actual'!$B$6:$V$6,0)) - INDEX('Inputs - Allowed'!$B$8:$AY$158,MATCH('TI - Outperformance'!$A37,'Inputs - Allowed'!$A$8:$A$158,0),MATCH('TI - Outperformance'!U$6-1,'Inputs - Allowed'!$B$6:$AY$6,0)),0),_xlfn.IFNA(INDEX('Inputs - Allowed'!$B$8:$AY$158,MATCH('TI - Outperformance'!$A37,'Inputs - Allowed'!$A$8:$A$158,0),MATCH('TI - Outperformance'!U$6,'Inputs - Allowed'!$B$6:$AY$6,0)) - INDEX('Inputs - Allowed'!$B$8:$AY$158,MATCH('TI - Outperformance'!$A37,'Inputs - Allowed'!$A$8:$A$158,0),MATCH('TI - Outperformance'!U$6-1,'Inputs - Allowed'!$B$6:$AY$6,0)),0)),0)</f>
        <v>0</v>
      </c>
      <c r="V37" s="36">
        <f>MAX(MIN(_xlfn.IFNA(INDEX('Inputs - Actual'!$B$8:$V$200,MATCH('TI - Outperformance'!$A37,'Inputs - Actual'!$A$8:$A$200,0),MATCH('TI - Outperformance'!V$6,'Inputs - Actual'!$B$6:$V$6,0)) - INDEX('Inputs - Allowed'!$B$8:$AY$158,MATCH('TI - Outperformance'!$A37,'Inputs - Allowed'!$A$8:$A$158,0),MATCH('TI - Outperformance'!V$6-1,'Inputs - Allowed'!$B$6:$AY$6,0)),0),_xlfn.IFNA(INDEX('Inputs - Allowed'!$B$8:$AY$158,MATCH('TI - Outperformance'!$A37,'Inputs - Allowed'!$A$8:$A$158,0),MATCH('TI - Outperformance'!V$6,'Inputs - Allowed'!$B$6:$AY$6,0)) - INDEX('Inputs - Allowed'!$B$8:$AY$158,MATCH('TI - Outperformance'!$A37,'Inputs - Allowed'!$A$8:$A$158,0),MATCH('TI - Outperformance'!V$6-1,'Inputs - Allowed'!$B$6:$AY$6,0)),0)),0)</f>
        <v>0</v>
      </c>
      <c r="W37" s="36">
        <f>MAX(MIN(_xlfn.IFNA(INDEX('Inputs - Actual'!$B$8:$V$200,MATCH('TI - Outperformance'!$A37,'Inputs - Actual'!$A$8:$A$200,0),MATCH('TI - Outperformance'!W$6,'Inputs - Actual'!$B$6:$V$6,0)) - INDEX('Inputs - Allowed'!$B$8:$AY$158,MATCH('TI - Outperformance'!$A37,'Inputs - Allowed'!$A$8:$A$158,0),MATCH('TI - Outperformance'!W$6-1,'Inputs - Allowed'!$B$6:$AY$6,0)),0),_xlfn.IFNA(INDEX('Inputs - Allowed'!$B$8:$AY$158,MATCH('TI - Outperformance'!$A37,'Inputs - Allowed'!$A$8:$A$158,0),MATCH('TI - Outperformance'!W$6,'Inputs - Allowed'!$B$6:$AY$6,0)) - INDEX('Inputs - Allowed'!$B$8:$AY$158,MATCH('TI - Outperformance'!$A37,'Inputs - Allowed'!$A$8:$A$158,0),MATCH('TI - Outperformance'!W$6-1,'Inputs - Allowed'!$B$6:$AY$6,0)),0)),0)</f>
        <v>0</v>
      </c>
      <c r="X37" s="76"/>
      <c r="Y37" s="76"/>
      <c r="Z37" s="116">
        <f t="shared" si="0"/>
        <v>0</v>
      </c>
      <c r="AA37" s="116">
        <f t="shared" si="1"/>
        <v>0</v>
      </c>
      <c r="AB37" s="116">
        <f t="shared" si="10"/>
        <v>0</v>
      </c>
      <c r="AC37" s="116">
        <f t="shared" si="2"/>
        <v>0</v>
      </c>
      <c r="AD37" s="116">
        <f t="shared" si="3"/>
        <v>0</v>
      </c>
      <c r="AE37" s="116">
        <f t="shared" si="4"/>
        <v>0</v>
      </c>
      <c r="AF37" s="116">
        <f t="shared" si="5"/>
        <v>0</v>
      </c>
      <c r="AG37" s="116">
        <f t="shared" si="6"/>
        <v>0</v>
      </c>
      <c r="AH37" s="116">
        <f t="shared" si="7"/>
        <v>0</v>
      </c>
      <c r="AI37" s="116">
        <f t="shared" si="8"/>
        <v>0</v>
      </c>
      <c r="AJ37" s="116">
        <f t="shared" si="9"/>
        <v>0</v>
      </c>
    </row>
    <row r="38" spans="1:36">
      <c r="A38" s="42"/>
      <c r="B38" s="36"/>
      <c r="C38" s="36"/>
      <c r="D38" s="36"/>
      <c r="E38" s="36">
        <f>_xlfn.IFNA(INDEX('Inputs - Allowed'!$B$8:$AY$158,MATCH($A38,'Inputs - Allowed'!$A$8:$A$158,0),MATCH('TI - Outperformance'!E$6,'Inputs - Allowed'!$B$6:$AY$6,0)),0)</f>
        <v>0</v>
      </c>
      <c r="F38" s="36">
        <f>_xlfn.IFNA(INDEX('Inputs - Allowed'!$B$8:$AY$158,MATCH($A38,'Inputs - Allowed'!$A$8:$A$158,0),MATCH('TI - Outperformance'!F$6,'Inputs - Allowed'!$B$6:$AY$6,0)),0)</f>
        <v>0</v>
      </c>
      <c r="G38" s="36">
        <f>_xlfn.IFNA(INDEX('Inputs - Allowed'!$B$8:$AY$158,MATCH($A38,'Inputs - Allowed'!$A$8:$A$158,0),MATCH('TI - Outperformance'!G$6,'Inputs - Allowed'!$B$6:$AY$6,0)),0)</f>
        <v>0</v>
      </c>
      <c r="H38" s="36">
        <f>_xlfn.IFNA(INDEX('Inputs - Allowed'!$B$8:$AY$158,MATCH($A38,'Inputs - Allowed'!$A$8:$A$158,0),MATCH('TI - Outperformance'!H$6,'Inputs - Allowed'!$B$6:$AY$6,0)),0)</f>
        <v>0</v>
      </c>
      <c r="I38" s="36">
        <f>_xlfn.IFNA(INDEX('Inputs - Allowed'!$B$8:$AY$158,MATCH($A38,'Inputs - Allowed'!$A$8:$A$158,0),MATCH('TI - Outperformance'!I$6,'Inputs - Allowed'!$B$6:$AY$6,0)),0)</f>
        <v>0</v>
      </c>
      <c r="J38" s="36">
        <f>_xlfn.IFNA(INDEX('Inputs - Allowed'!$B$8:$AY$158,MATCH($A38,'Inputs - Allowed'!$A$8:$A$158,0),MATCH('TI - Outperformance'!J$6,'Inputs - Allowed'!$B$6:$AY$6,0)),0)</f>
        <v>0</v>
      </c>
      <c r="K38" s="36">
        <f>_xlfn.IFNA(INDEX('Inputs - Allowed'!$B$8:$AY$158,MATCH($A38,'Inputs - Allowed'!$A$8:$A$158,0),MATCH('TI - Outperformance'!K$6,'Inputs - Allowed'!$B$6:$AY$6,0)),0)</f>
        <v>0</v>
      </c>
      <c r="L38" s="76"/>
      <c r="M38" s="76"/>
      <c r="N38" s="36">
        <f>MAX(MIN(_xlfn.IFNA(INDEX('Inputs - Actual'!$B$8:$V$200,MATCH('TI - Outperformance'!$A38,'Inputs - Actual'!$A$8:$A$200,0),MATCH('TI - Outperformance'!N$6,'Inputs - Actual'!$B$6:$V$6,0)) - INDEX('Inputs - Allowed'!$B$8:$AY$158,MATCH('TI - Outperformance'!$A38,'Inputs - Allowed'!$A$8:$A$158,0),MATCH('TI - Outperformance'!N$6-1,'Inputs - Allowed'!$B$6:$AY$6,0)),0),_xlfn.IFNA(INDEX('Inputs - Allowed'!$B$8:$AY$158,MATCH('TI - Outperformance'!$A38,'Inputs - Allowed'!$A$8:$A$158,0),MATCH('TI - Outperformance'!N$6,'Inputs - Allowed'!$B$6:$AY$6,0)) - INDEX('Inputs - Allowed'!$B$8:$AY$158,MATCH('TI - Outperformance'!$A38,'Inputs - Allowed'!$A$8:$A$158,0),MATCH('TI - Outperformance'!N$6-1,'Inputs - Allowed'!$B$6:$AY$6,0)),0)),0)</f>
        <v>0</v>
      </c>
      <c r="O38" s="36">
        <f>MAX(MIN(_xlfn.IFNA(INDEX('Inputs - Actual'!$B$8:$V$200,MATCH('TI - Outperformance'!$A38,'Inputs - Actual'!$A$8:$A$200,0),MATCH('TI - Outperformance'!O$6,'Inputs - Actual'!$B$6:$V$6,0)) - INDEX('Inputs - Allowed'!$B$8:$AY$158,MATCH('TI - Outperformance'!$A38,'Inputs - Allowed'!$A$8:$A$158,0),MATCH('TI - Outperformance'!O$6-1,'Inputs - Allowed'!$B$6:$AY$6,0)),0),_xlfn.IFNA(INDEX('Inputs - Allowed'!$B$8:$AY$158,MATCH('TI - Outperformance'!$A38,'Inputs - Allowed'!$A$8:$A$158,0),MATCH('TI - Outperformance'!O$6,'Inputs - Allowed'!$B$6:$AY$6,0)) - INDEX('Inputs - Allowed'!$B$8:$AY$158,MATCH('TI - Outperformance'!$A38,'Inputs - Allowed'!$A$8:$A$158,0),MATCH('TI - Outperformance'!O$6-1,'Inputs - Allowed'!$B$6:$AY$6,0)),0)),0)</f>
        <v>0</v>
      </c>
      <c r="P38" s="36">
        <f>MAX(MIN(_xlfn.IFNA(INDEX('Inputs - Actual'!$B$8:$V$200,MATCH('TI - Outperformance'!$A38,'Inputs - Actual'!$A$8:$A$200,0),MATCH('TI - Outperformance'!P$6,'Inputs - Actual'!$B$6:$V$6,0)) - INDEX('Inputs - Allowed'!$B$8:$AY$158,MATCH('TI - Outperformance'!$A38,'Inputs - Allowed'!$A$8:$A$158,0),MATCH('TI - Outperformance'!P$6-1,'Inputs - Allowed'!$B$6:$AY$6,0)),0),_xlfn.IFNA(INDEX('Inputs - Allowed'!$B$8:$AY$158,MATCH('TI - Outperformance'!$A38,'Inputs - Allowed'!$A$8:$A$158,0),MATCH('TI - Outperformance'!P$6,'Inputs - Allowed'!$B$6:$AY$6,0)) - INDEX('Inputs - Allowed'!$B$8:$AY$158,MATCH('TI - Outperformance'!$A38,'Inputs - Allowed'!$A$8:$A$158,0),MATCH('TI - Outperformance'!P$6-1,'Inputs - Allowed'!$B$6:$AY$6,0)),0)),0)</f>
        <v>0</v>
      </c>
      <c r="Q38" s="36">
        <f>MAX(MIN(_xlfn.IFNA(INDEX('Inputs - Actual'!$B$8:$V$200,MATCH('TI - Outperformance'!$A38,'Inputs - Actual'!$A$8:$A$200,0),MATCH('TI - Outperformance'!Q$6,'Inputs - Actual'!$B$6:$V$6,0)) - INDEX('Inputs - Allowed'!$B$8:$AY$158,MATCH('TI - Outperformance'!$A38,'Inputs - Allowed'!$A$8:$A$158,0),MATCH('TI - Outperformance'!Q$6-1,'Inputs - Allowed'!$B$6:$AY$6,0)),0),_xlfn.IFNA(INDEX('Inputs - Allowed'!$B$8:$AY$158,MATCH('TI - Outperformance'!$A38,'Inputs - Allowed'!$A$8:$A$158,0),MATCH('TI - Outperformance'!Q$6,'Inputs - Allowed'!$B$6:$AY$6,0)) - INDEX('Inputs - Allowed'!$B$8:$AY$158,MATCH('TI - Outperformance'!$A38,'Inputs - Allowed'!$A$8:$A$158,0),MATCH('TI - Outperformance'!Q$6-1,'Inputs - Allowed'!$B$6:$AY$6,0)),0)),0)</f>
        <v>0</v>
      </c>
      <c r="R38" s="36">
        <f>MAX(MIN(_xlfn.IFNA(INDEX('Inputs - Actual'!$B$8:$V$200,MATCH('TI - Outperformance'!$A38,'Inputs - Actual'!$A$8:$A$200,0),MATCH('TI - Outperformance'!R$6,'Inputs - Actual'!$B$6:$V$6,0)) - INDEX('Inputs - Allowed'!$B$8:$AY$158,MATCH('TI - Outperformance'!$A38,'Inputs - Allowed'!$A$8:$A$158,0),MATCH('TI - Outperformance'!R$6-1,'Inputs - Allowed'!$B$6:$AY$6,0)),0),_xlfn.IFNA(INDEX('Inputs - Allowed'!$B$8:$AY$158,MATCH('TI - Outperformance'!$A38,'Inputs - Allowed'!$A$8:$A$158,0),MATCH('TI - Outperformance'!R$6,'Inputs - Allowed'!$B$6:$AY$6,0)) - INDEX('Inputs - Allowed'!$B$8:$AY$158,MATCH('TI - Outperformance'!$A38,'Inputs - Allowed'!$A$8:$A$158,0),MATCH('TI - Outperformance'!R$6-1,'Inputs - Allowed'!$B$6:$AY$6,0)),0)),0)</f>
        <v>0</v>
      </c>
      <c r="S38" s="36">
        <f>MAX(MIN(_xlfn.IFNA(INDEX('Inputs - Actual'!$B$8:$V$200,MATCH('TI - Outperformance'!$A38,'Inputs - Actual'!$A$8:$A$200,0),MATCH('TI - Outperformance'!S$6,'Inputs - Actual'!$B$6:$V$6,0)) - INDEX('Inputs - Allowed'!$B$8:$AY$158,MATCH('TI - Outperformance'!$A38,'Inputs - Allowed'!$A$8:$A$158,0),MATCH('TI - Outperformance'!S$6-1,'Inputs - Allowed'!$B$6:$AY$6,0)),0),_xlfn.IFNA(INDEX('Inputs - Allowed'!$B$8:$AY$158,MATCH('TI - Outperformance'!$A38,'Inputs - Allowed'!$A$8:$A$158,0),MATCH('TI - Outperformance'!S$6,'Inputs - Allowed'!$B$6:$AY$6,0)) - INDEX('Inputs - Allowed'!$B$8:$AY$158,MATCH('TI - Outperformance'!$A38,'Inputs - Allowed'!$A$8:$A$158,0),MATCH('TI - Outperformance'!S$6-1,'Inputs - Allowed'!$B$6:$AY$6,0)),0)),0)</f>
        <v>0</v>
      </c>
      <c r="T38" s="36">
        <f>MAX(MIN(_xlfn.IFNA(INDEX('Inputs - Actual'!$B$8:$V$200,MATCH('TI - Outperformance'!$A38,'Inputs - Actual'!$A$8:$A$200,0),MATCH('TI - Outperformance'!T$6,'Inputs - Actual'!$B$6:$V$6,0)) - INDEX('Inputs - Allowed'!$B$8:$AY$158,MATCH('TI - Outperformance'!$A38,'Inputs - Allowed'!$A$8:$A$158,0),MATCH('TI - Outperformance'!T$6-1,'Inputs - Allowed'!$B$6:$AY$6,0)),0),_xlfn.IFNA(INDEX('Inputs - Allowed'!$B$8:$AY$158,MATCH('TI - Outperformance'!$A38,'Inputs - Allowed'!$A$8:$A$158,0),MATCH('TI - Outperformance'!T$6,'Inputs - Allowed'!$B$6:$AY$6,0)) - INDEX('Inputs - Allowed'!$B$8:$AY$158,MATCH('TI - Outperformance'!$A38,'Inputs - Allowed'!$A$8:$A$158,0),MATCH('TI - Outperformance'!T$6-1,'Inputs - Allowed'!$B$6:$AY$6,0)),0)),0)</f>
        <v>0</v>
      </c>
      <c r="U38" s="36">
        <f>MAX(MIN(_xlfn.IFNA(INDEX('Inputs - Actual'!$B$8:$V$200,MATCH('TI - Outperformance'!$A38,'Inputs - Actual'!$A$8:$A$200,0),MATCH('TI - Outperformance'!U$6,'Inputs - Actual'!$B$6:$V$6,0)) - INDEX('Inputs - Allowed'!$B$8:$AY$158,MATCH('TI - Outperformance'!$A38,'Inputs - Allowed'!$A$8:$A$158,0),MATCH('TI - Outperformance'!U$6-1,'Inputs - Allowed'!$B$6:$AY$6,0)),0),_xlfn.IFNA(INDEX('Inputs - Allowed'!$B$8:$AY$158,MATCH('TI - Outperformance'!$A38,'Inputs - Allowed'!$A$8:$A$158,0),MATCH('TI - Outperformance'!U$6,'Inputs - Allowed'!$B$6:$AY$6,0)) - INDEX('Inputs - Allowed'!$B$8:$AY$158,MATCH('TI - Outperformance'!$A38,'Inputs - Allowed'!$A$8:$A$158,0),MATCH('TI - Outperformance'!U$6-1,'Inputs - Allowed'!$B$6:$AY$6,0)),0)),0)</f>
        <v>0</v>
      </c>
      <c r="V38" s="36">
        <f>MAX(MIN(_xlfn.IFNA(INDEX('Inputs - Actual'!$B$8:$V$200,MATCH('TI - Outperformance'!$A38,'Inputs - Actual'!$A$8:$A$200,0),MATCH('TI - Outperformance'!V$6,'Inputs - Actual'!$B$6:$V$6,0)) - INDEX('Inputs - Allowed'!$B$8:$AY$158,MATCH('TI - Outperformance'!$A38,'Inputs - Allowed'!$A$8:$A$158,0),MATCH('TI - Outperformance'!V$6-1,'Inputs - Allowed'!$B$6:$AY$6,0)),0),_xlfn.IFNA(INDEX('Inputs - Allowed'!$B$8:$AY$158,MATCH('TI - Outperformance'!$A38,'Inputs - Allowed'!$A$8:$A$158,0),MATCH('TI - Outperformance'!V$6,'Inputs - Allowed'!$B$6:$AY$6,0)) - INDEX('Inputs - Allowed'!$B$8:$AY$158,MATCH('TI - Outperformance'!$A38,'Inputs - Allowed'!$A$8:$A$158,0),MATCH('TI - Outperformance'!V$6-1,'Inputs - Allowed'!$B$6:$AY$6,0)),0)),0)</f>
        <v>0</v>
      </c>
      <c r="W38" s="36">
        <f>MAX(MIN(_xlfn.IFNA(INDEX('Inputs - Actual'!$B$8:$V$200,MATCH('TI - Outperformance'!$A38,'Inputs - Actual'!$A$8:$A$200,0),MATCH('TI - Outperformance'!W$6,'Inputs - Actual'!$B$6:$V$6,0)) - INDEX('Inputs - Allowed'!$B$8:$AY$158,MATCH('TI - Outperformance'!$A38,'Inputs - Allowed'!$A$8:$A$158,0),MATCH('TI - Outperformance'!W$6-1,'Inputs - Allowed'!$B$6:$AY$6,0)),0),_xlfn.IFNA(INDEX('Inputs - Allowed'!$B$8:$AY$158,MATCH('TI - Outperformance'!$A38,'Inputs - Allowed'!$A$8:$A$158,0),MATCH('TI - Outperformance'!W$6,'Inputs - Allowed'!$B$6:$AY$6,0)) - INDEX('Inputs - Allowed'!$B$8:$AY$158,MATCH('TI - Outperformance'!$A38,'Inputs - Allowed'!$A$8:$A$158,0),MATCH('TI - Outperformance'!W$6-1,'Inputs - Allowed'!$B$6:$AY$6,0)),0)),0)</f>
        <v>0</v>
      </c>
      <c r="X38" s="76"/>
      <c r="Y38" s="76"/>
      <c r="Z38" s="116">
        <f t="shared" si="0"/>
        <v>0</v>
      </c>
      <c r="AA38" s="116">
        <f t="shared" si="1"/>
        <v>0</v>
      </c>
      <c r="AB38" s="116">
        <f t="shared" si="10"/>
        <v>0</v>
      </c>
      <c r="AC38" s="116">
        <f t="shared" si="2"/>
        <v>0</v>
      </c>
      <c r="AD38" s="116">
        <f t="shared" si="3"/>
        <v>0</v>
      </c>
      <c r="AE38" s="116">
        <f t="shared" si="4"/>
        <v>0</v>
      </c>
      <c r="AF38" s="116">
        <f t="shared" si="5"/>
        <v>0</v>
      </c>
      <c r="AG38" s="116">
        <f t="shared" si="6"/>
        <v>0</v>
      </c>
      <c r="AH38" s="116">
        <f t="shared" si="7"/>
        <v>0</v>
      </c>
      <c r="AI38" s="116">
        <f t="shared" si="8"/>
        <v>0</v>
      </c>
      <c r="AJ38" s="116">
        <f t="shared" si="9"/>
        <v>0</v>
      </c>
    </row>
    <row r="39" spans="1:36">
      <c r="A39" s="42"/>
      <c r="B39" s="36"/>
      <c r="C39" s="36"/>
      <c r="D39" s="36"/>
      <c r="E39" s="36">
        <f>_xlfn.IFNA(INDEX('Inputs - Allowed'!$B$8:$AY$158,MATCH($A39,'Inputs - Allowed'!$A$8:$A$158,0),MATCH('TI - Outperformance'!E$6,'Inputs - Allowed'!$B$6:$AY$6,0)),0)</f>
        <v>0</v>
      </c>
      <c r="F39" s="36">
        <f>_xlfn.IFNA(INDEX('Inputs - Allowed'!$B$8:$AY$158,MATCH($A39,'Inputs - Allowed'!$A$8:$A$158,0),MATCH('TI - Outperformance'!F$6,'Inputs - Allowed'!$B$6:$AY$6,0)),0)</f>
        <v>0</v>
      </c>
      <c r="G39" s="36">
        <f>_xlfn.IFNA(INDEX('Inputs - Allowed'!$B$8:$AY$158,MATCH($A39,'Inputs - Allowed'!$A$8:$A$158,0),MATCH('TI - Outperformance'!G$6,'Inputs - Allowed'!$B$6:$AY$6,0)),0)</f>
        <v>0</v>
      </c>
      <c r="H39" s="36">
        <f>_xlfn.IFNA(INDEX('Inputs - Allowed'!$B$8:$AY$158,MATCH($A39,'Inputs - Allowed'!$A$8:$A$158,0),MATCH('TI - Outperformance'!H$6,'Inputs - Allowed'!$B$6:$AY$6,0)),0)</f>
        <v>0</v>
      </c>
      <c r="I39" s="36">
        <f>_xlfn.IFNA(INDEX('Inputs - Allowed'!$B$8:$AY$158,MATCH($A39,'Inputs - Allowed'!$A$8:$A$158,0),MATCH('TI - Outperformance'!I$6,'Inputs - Allowed'!$B$6:$AY$6,0)),0)</f>
        <v>0</v>
      </c>
      <c r="J39" s="36">
        <f>_xlfn.IFNA(INDEX('Inputs - Allowed'!$B$8:$AY$158,MATCH($A39,'Inputs - Allowed'!$A$8:$A$158,0),MATCH('TI - Outperformance'!J$6,'Inputs - Allowed'!$B$6:$AY$6,0)),0)</f>
        <v>0</v>
      </c>
      <c r="K39" s="36">
        <f>_xlfn.IFNA(INDEX('Inputs - Allowed'!$B$8:$AY$158,MATCH($A39,'Inputs - Allowed'!$A$8:$A$158,0),MATCH('TI - Outperformance'!K$6,'Inputs - Allowed'!$B$6:$AY$6,0)),0)</f>
        <v>0</v>
      </c>
      <c r="L39" s="76"/>
      <c r="M39" s="76"/>
      <c r="N39" s="36">
        <f>MAX(MIN(_xlfn.IFNA(INDEX('Inputs - Actual'!$B$8:$V$200,MATCH('TI - Outperformance'!$A39,'Inputs - Actual'!$A$8:$A$200,0),MATCH('TI - Outperformance'!N$6,'Inputs - Actual'!$B$6:$V$6,0)) - INDEX('Inputs - Allowed'!$B$8:$AY$158,MATCH('TI - Outperformance'!$A39,'Inputs - Allowed'!$A$8:$A$158,0),MATCH('TI - Outperformance'!N$6-1,'Inputs - Allowed'!$B$6:$AY$6,0)),0),_xlfn.IFNA(INDEX('Inputs - Allowed'!$B$8:$AY$158,MATCH('TI - Outperformance'!$A39,'Inputs - Allowed'!$A$8:$A$158,0),MATCH('TI - Outperformance'!N$6,'Inputs - Allowed'!$B$6:$AY$6,0)) - INDEX('Inputs - Allowed'!$B$8:$AY$158,MATCH('TI - Outperformance'!$A39,'Inputs - Allowed'!$A$8:$A$158,0),MATCH('TI - Outperformance'!N$6-1,'Inputs - Allowed'!$B$6:$AY$6,0)),0)),0)</f>
        <v>0</v>
      </c>
      <c r="O39" s="36">
        <f>MAX(MIN(_xlfn.IFNA(INDEX('Inputs - Actual'!$B$8:$V$200,MATCH('TI - Outperformance'!$A39,'Inputs - Actual'!$A$8:$A$200,0),MATCH('TI - Outperformance'!O$6,'Inputs - Actual'!$B$6:$V$6,0)) - INDEX('Inputs - Allowed'!$B$8:$AY$158,MATCH('TI - Outperformance'!$A39,'Inputs - Allowed'!$A$8:$A$158,0),MATCH('TI - Outperformance'!O$6-1,'Inputs - Allowed'!$B$6:$AY$6,0)),0),_xlfn.IFNA(INDEX('Inputs - Allowed'!$B$8:$AY$158,MATCH('TI - Outperformance'!$A39,'Inputs - Allowed'!$A$8:$A$158,0),MATCH('TI - Outperformance'!O$6,'Inputs - Allowed'!$B$6:$AY$6,0)) - INDEX('Inputs - Allowed'!$B$8:$AY$158,MATCH('TI - Outperformance'!$A39,'Inputs - Allowed'!$A$8:$A$158,0),MATCH('TI - Outperformance'!O$6-1,'Inputs - Allowed'!$B$6:$AY$6,0)),0)),0)</f>
        <v>0</v>
      </c>
      <c r="P39" s="36">
        <f>MAX(MIN(_xlfn.IFNA(INDEX('Inputs - Actual'!$B$8:$V$200,MATCH('TI - Outperformance'!$A39,'Inputs - Actual'!$A$8:$A$200,0),MATCH('TI - Outperformance'!P$6,'Inputs - Actual'!$B$6:$V$6,0)) - INDEX('Inputs - Allowed'!$B$8:$AY$158,MATCH('TI - Outperformance'!$A39,'Inputs - Allowed'!$A$8:$A$158,0),MATCH('TI - Outperformance'!P$6-1,'Inputs - Allowed'!$B$6:$AY$6,0)),0),_xlfn.IFNA(INDEX('Inputs - Allowed'!$B$8:$AY$158,MATCH('TI - Outperformance'!$A39,'Inputs - Allowed'!$A$8:$A$158,0),MATCH('TI - Outperformance'!P$6,'Inputs - Allowed'!$B$6:$AY$6,0)) - INDEX('Inputs - Allowed'!$B$8:$AY$158,MATCH('TI - Outperformance'!$A39,'Inputs - Allowed'!$A$8:$A$158,0),MATCH('TI - Outperformance'!P$6-1,'Inputs - Allowed'!$B$6:$AY$6,0)),0)),0)</f>
        <v>0</v>
      </c>
      <c r="Q39" s="36">
        <f>MAX(MIN(_xlfn.IFNA(INDEX('Inputs - Actual'!$B$8:$V$200,MATCH('TI - Outperformance'!$A39,'Inputs - Actual'!$A$8:$A$200,0),MATCH('TI - Outperformance'!Q$6,'Inputs - Actual'!$B$6:$V$6,0)) - INDEX('Inputs - Allowed'!$B$8:$AY$158,MATCH('TI - Outperformance'!$A39,'Inputs - Allowed'!$A$8:$A$158,0),MATCH('TI - Outperformance'!Q$6-1,'Inputs - Allowed'!$B$6:$AY$6,0)),0),_xlfn.IFNA(INDEX('Inputs - Allowed'!$B$8:$AY$158,MATCH('TI - Outperformance'!$A39,'Inputs - Allowed'!$A$8:$A$158,0),MATCH('TI - Outperformance'!Q$6,'Inputs - Allowed'!$B$6:$AY$6,0)) - INDEX('Inputs - Allowed'!$B$8:$AY$158,MATCH('TI - Outperformance'!$A39,'Inputs - Allowed'!$A$8:$A$158,0),MATCH('TI - Outperformance'!Q$6-1,'Inputs - Allowed'!$B$6:$AY$6,0)),0)),0)</f>
        <v>0</v>
      </c>
      <c r="R39" s="36">
        <f>MAX(MIN(_xlfn.IFNA(INDEX('Inputs - Actual'!$B$8:$V$200,MATCH('TI - Outperformance'!$A39,'Inputs - Actual'!$A$8:$A$200,0),MATCH('TI - Outperformance'!R$6,'Inputs - Actual'!$B$6:$V$6,0)) - INDEX('Inputs - Allowed'!$B$8:$AY$158,MATCH('TI - Outperformance'!$A39,'Inputs - Allowed'!$A$8:$A$158,0),MATCH('TI - Outperformance'!R$6-1,'Inputs - Allowed'!$B$6:$AY$6,0)),0),_xlfn.IFNA(INDEX('Inputs - Allowed'!$B$8:$AY$158,MATCH('TI - Outperformance'!$A39,'Inputs - Allowed'!$A$8:$A$158,0),MATCH('TI - Outperformance'!R$6,'Inputs - Allowed'!$B$6:$AY$6,0)) - INDEX('Inputs - Allowed'!$B$8:$AY$158,MATCH('TI - Outperformance'!$A39,'Inputs - Allowed'!$A$8:$A$158,0),MATCH('TI - Outperformance'!R$6-1,'Inputs - Allowed'!$B$6:$AY$6,0)),0)),0)</f>
        <v>0</v>
      </c>
      <c r="S39" s="36">
        <f>MAX(MIN(_xlfn.IFNA(INDEX('Inputs - Actual'!$B$8:$V$200,MATCH('TI - Outperformance'!$A39,'Inputs - Actual'!$A$8:$A$200,0),MATCH('TI - Outperformance'!S$6,'Inputs - Actual'!$B$6:$V$6,0)) - INDEX('Inputs - Allowed'!$B$8:$AY$158,MATCH('TI - Outperformance'!$A39,'Inputs - Allowed'!$A$8:$A$158,0),MATCH('TI - Outperformance'!S$6-1,'Inputs - Allowed'!$B$6:$AY$6,0)),0),_xlfn.IFNA(INDEX('Inputs - Allowed'!$B$8:$AY$158,MATCH('TI - Outperformance'!$A39,'Inputs - Allowed'!$A$8:$A$158,0),MATCH('TI - Outperformance'!S$6,'Inputs - Allowed'!$B$6:$AY$6,0)) - INDEX('Inputs - Allowed'!$B$8:$AY$158,MATCH('TI - Outperformance'!$A39,'Inputs - Allowed'!$A$8:$A$158,0),MATCH('TI - Outperformance'!S$6-1,'Inputs - Allowed'!$B$6:$AY$6,0)),0)),0)</f>
        <v>0</v>
      </c>
      <c r="T39" s="36">
        <f>MAX(MIN(_xlfn.IFNA(INDEX('Inputs - Actual'!$B$8:$V$200,MATCH('TI - Outperformance'!$A39,'Inputs - Actual'!$A$8:$A$200,0),MATCH('TI - Outperformance'!T$6,'Inputs - Actual'!$B$6:$V$6,0)) - INDEX('Inputs - Allowed'!$B$8:$AY$158,MATCH('TI - Outperformance'!$A39,'Inputs - Allowed'!$A$8:$A$158,0),MATCH('TI - Outperformance'!T$6-1,'Inputs - Allowed'!$B$6:$AY$6,0)),0),_xlfn.IFNA(INDEX('Inputs - Allowed'!$B$8:$AY$158,MATCH('TI - Outperformance'!$A39,'Inputs - Allowed'!$A$8:$A$158,0),MATCH('TI - Outperformance'!T$6,'Inputs - Allowed'!$B$6:$AY$6,0)) - INDEX('Inputs - Allowed'!$B$8:$AY$158,MATCH('TI - Outperformance'!$A39,'Inputs - Allowed'!$A$8:$A$158,0),MATCH('TI - Outperformance'!T$6-1,'Inputs - Allowed'!$B$6:$AY$6,0)),0)),0)</f>
        <v>0</v>
      </c>
      <c r="U39" s="36">
        <f>MAX(MIN(_xlfn.IFNA(INDEX('Inputs - Actual'!$B$8:$V$200,MATCH('TI - Outperformance'!$A39,'Inputs - Actual'!$A$8:$A$200,0),MATCH('TI - Outperformance'!U$6,'Inputs - Actual'!$B$6:$V$6,0)) - INDEX('Inputs - Allowed'!$B$8:$AY$158,MATCH('TI - Outperformance'!$A39,'Inputs - Allowed'!$A$8:$A$158,0),MATCH('TI - Outperformance'!U$6-1,'Inputs - Allowed'!$B$6:$AY$6,0)),0),_xlfn.IFNA(INDEX('Inputs - Allowed'!$B$8:$AY$158,MATCH('TI - Outperformance'!$A39,'Inputs - Allowed'!$A$8:$A$158,0),MATCH('TI - Outperformance'!U$6,'Inputs - Allowed'!$B$6:$AY$6,0)) - INDEX('Inputs - Allowed'!$B$8:$AY$158,MATCH('TI - Outperformance'!$A39,'Inputs - Allowed'!$A$8:$A$158,0),MATCH('TI - Outperformance'!U$6-1,'Inputs - Allowed'!$B$6:$AY$6,0)),0)),0)</f>
        <v>0</v>
      </c>
      <c r="V39" s="36">
        <f>MAX(MIN(_xlfn.IFNA(INDEX('Inputs - Actual'!$B$8:$V$200,MATCH('TI - Outperformance'!$A39,'Inputs - Actual'!$A$8:$A$200,0),MATCH('TI - Outperformance'!V$6,'Inputs - Actual'!$B$6:$V$6,0)) - INDEX('Inputs - Allowed'!$B$8:$AY$158,MATCH('TI - Outperformance'!$A39,'Inputs - Allowed'!$A$8:$A$158,0),MATCH('TI - Outperformance'!V$6-1,'Inputs - Allowed'!$B$6:$AY$6,0)),0),_xlfn.IFNA(INDEX('Inputs - Allowed'!$B$8:$AY$158,MATCH('TI - Outperformance'!$A39,'Inputs - Allowed'!$A$8:$A$158,0),MATCH('TI - Outperformance'!V$6,'Inputs - Allowed'!$B$6:$AY$6,0)) - INDEX('Inputs - Allowed'!$B$8:$AY$158,MATCH('TI - Outperformance'!$A39,'Inputs - Allowed'!$A$8:$A$158,0),MATCH('TI - Outperformance'!V$6-1,'Inputs - Allowed'!$B$6:$AY$6,0)),0)),0)</f>
        <v>0</v>
      </c>
      <c r="W39" s="36">
        <f>MAX(MIN(_xlfn.IFNA(INDEX('Inputs - Actual'!$B$8:$V$200,MATCH('TI - Outperformance'!$A39,'Inputs - Actual'!$A$8:$A$200,0),MATCH('TI - Outperformance'!W$6,'Inputs - Actual'!$B$6:$V$6,0)) - INDEX('Inputs - Allowed'!$B$8:$AY$158,MATCH('TI - Outperformance'!$A39,'Inputs - Allowed'!$A$8:$A$158,0),MATCH('TI - Outperformance'!W$6-1,'Inputs - Allowed'!$B$6:$AY$6,0)),0),_xlfn.IFNA(INDEX('Inputs - Allowed'!$B$8:$AY$158,MATCH('TI - Outperformance'!$A39,'Inputs - Allowed'!$A$8:$A$158,0),MATCH('TI - Outperformance'!W$6,'Inputs - Allowed'!$B$6:$AY$6,0)) - INDEX('Inputs - Allowed'!$B$8:$AY$158,MATCH('TI - Outperformance'!$A39,'Inputs - Allowed'!$A$8:$A$158,0),MATCH('TI - Outperformance'!W$6-1,'Inputs - Allowed'!$B$6:$AY$6,0)),0)),0)</f>
        <v>0</v>
      </c>
      <c r="X39" s="76"/>
      <c r="Y39" s="76"/>
      <c r="Z39" s="116">
        <f t="shared" si="0"/>
        <v>0</v>
      </c>
      <c r="AA39" s="116">
        <f t="shared" si="1"/>
        <v>0</v>
      </c>
      <c r="AB39" s="116">
        <f t="shared" si="10"/>
        <v>0</v>
      </c>
      <c r="AC39" s="116">
        <f t="shared" si="2"/>
        <v>0</v>
      </c>
      <c r="AD39" s="116">
        <f t="shared" si="3"/>
        <v>0</v>
      </c>
      <c r="AE39" s="116">
        <f t="shared" si="4"/>
        <v>0</v>
      </c>
      <c r="AF39" s="116">
        <f t="shared" si="5"/>
        <v>0</v>
      </c>
      <c r="AG39" s="116">
        <f t="shared" si="6"/>
        <v>0</v>
      </c>
      <c r="AH39" s="116">
        <f t="shared" si="7"/>
        <v>0</v>
      </c>
      <c r="AI39" s="116">
        <f t="shared" si="8"/>
        <v>0</v>
      </c>
      <c r="AJ39" s="116">
        <f t="shared" si="9"/>
        <v>0</v>
      </c>
    </row>
    <row r="40" spans="1:36">
      <c r="A40" s="42"/>
      <c r="B40" s="36"/>
      <c r="C40" s="36"/>
      <c r="D40" s="36"/>
      <c r="E40" s="36">
        <f>_xlfn.IFNA(INDEX('Inputs - Allowed'!$B$8:$AY$158,MATCH($A40,'Inputs - Allowed'!$A$8:$A$158,0),MATCH('TI - Outperformance'!E$6,'Inputs - Allowed'!$B$6:$AY$6,0)),0)</f>
        <v>0</v>
      </c>
      <c r="F40" s="36">
        <f>_xlfn.IFNA(INDEX('Inputs - Allowed'!$B$8:$AY$158,MATCH($A40,'Inputs - Allowed'!$A$8:$A$158,0),MATCH('TI - Outperformance'!F$6,'Inputs - Allowed'!$B$6:$AY$6,0)),0)</f>
        <v>0</v>
      </c>
      <c r="G40" s="36">
        <f>_xlfn.IFNA(INDEX('Inputs - Allowed'!$B$8:$AY$158,MATCH($A40,'Inputs - Allowed'!$A$8:$A$158,0),MATCH('TI - Outperformance'!G$6,'Inputs - Allowed'!$B$6:$AY$6,0)),0)</f>
        <v>0</v>
      </c>
      <c r="H40" s="36">
        <f>_xlfn.IFNA(INDEX('Inputs - Allowed'!$B$8:$AY$158,MATCH($A40,'Inputs - Allowed'!$A$8:$A$158,0),MATCH('TI - Outperformance'!H$6,'Inputs - Allowed'!$B$6:$AY$6,0)),0)</f>
        <v>0</v>
      </c>
      <c r="I40" s="36">
        <f>_xlfn.IFNA(INDEX('Inputs - Allowed'!$B$8:$AY$158,MATCH($A40,'Inputs - Allowed'!$A$8:$A$158,0),MATCH('TI - Outperformance'!I$6,'Inputs - Allowed'!$B$6:$AY$6,0)),0)</f>
        <v>0</v>
      </c>
      <c r="J40" s="36">
        <f>_xlfn.IFNA(INDEX('Inputs - Allowed'!$B$8:$AY$158,MATCH($A40,'Inputs - Allowed'!$A$8:$A$158,0),MATCH('TI - Outperformance'!J$6,'Inputs - Allowed'!$B$6:$AY$6,0)),0)</f>
        <v>0</v>
      </c>
      <c r="K40" s="36">
        <f>_xlfn.IFNA(INDEX('Inputs - Allowed'!$B$8:$AY$158,MATCH($A40,'Inputs - Allowed'!$A$8:$A$158,0),MATCH('TI - Outperformance'!K$6,'Inputs - Allowed'!$B$6:$AY$6,0)),0)</f>
        <v>0</v>
      </c>
      <c r="L40" s="76"/>
      <c r="M40" s="76"/>
      <c r="N40" s="36">
        <f>MAX(MIN(_xlfn.IFNA(INDEX('Inputs - Actual'!$B$8:$V$200,MATCH('TI - Outperformance'!$A40,'Inputs - Actual'!$A$8:$A$200,0),MATCH('TI - Outperformance'!N$6,'Inputs - Actual'!$B$6:$V$6,0)) - INDEX('Inputs - Allowed'!$B$8:$AY$158,MATCH('TI - Outperformance'!$A40,'Inputs - Allowed'!$A$8:$A$158,0),MATCH('TI - Outperformance'!N$6-1,'Inputs - Allowed'!$B$6:$AY$6,0)),0),_xlfn.IFNA(INDEX('Inputs - Allowed'!$B$8:$AY$158,MATCH('TI - Outperformance'!$A40,'Inputs - Allowed'!$A$8:$A$158,0),MATCH('TI - Outperformance'!N$6,'Inputs - Allowed'!$B$6:$AY$6,0)) - INDEX('Inputs - Allowed'!$B$8:$AY$158,MATCH('TI - Outperformance'!$A40,'Inputs - Allowed'!$A$8:$A$158,0),MATCH('TI - Outperformance'!N$6-1,'Inputs - Allowed'!$B$6:$AY$6,0)),0)),0)</f>
        <v>0</v>
      </c>
      <c r="O40" s="36">
        <f>MAX(MIN(_xlfn.IFNA(INDEX('Inputs - Actual'!$B$8:$V$200,MATCH('TI - Outperformance'!$A40,'Inputs - Actual'!$A$8:$A$200,0),MATCH('TI - Outperformance'!O$6,'Inputs - Actual'!$B$6:$V$6,0)) - INDEX('Inputs - Allowed'!$B$8:$AY$158,MATCH('TI - Outperformance'!$A40,'Inputs - Allowed'!$A$8:$A$158,0),MATCH('TI - Outperformance'!O$6-1,'Inputs - Allowed'!$B$6:$AY$6,0)),0),_xlfn.IFNA(INDEX('Inputs - Allowed'!$B$8:$AY$158,MATCH('TI - Outperformance'!$A40,'Inputs - Allowed'!$A$8:$A$158,0),MATCH('TI - Outperformance'!O$6,'Inputs - Allowed'!$B$6:$AY$6,0)) - INDEX('Inputs - Allowed'!$B$8:$AY$158,MATCH('TI - Outperformance'!$A40,'Inputs - Allowed'!$A$8:$A$158,0),MATCH('TI - Outperformance'!O$6-1,'Inputs - Allowed'!$B$6:$AY$6,0)),0)),0)</f>
        <v>0</v>
      </c>
      <c r="P40" s="36">
        <f>MAX(MIN(_xlfn.IFNA(INDEX('Inputs - Actual'!$B$8:$V$200,MATCH('TI - Outperformance'!$A40,'Inputs - Actual'!$A$8:$A$200,0),MATCH('TI - Outperformance'!P$6,'Inputs - Actual'!$B$6:$V$6,0)) - INDEX('Inputs - Allowed'!$B$8:$AY$158,MATCH('TI - Outperformance'!$A40,'Inputs - Allowed'!$A$8:$A$158,0),MATCH('TI - Outperformance'!P$6-1,'Inputs - Allowed'!$B$6:$AY$6,0)),0),_xlfn.IFNA(INDEX('Inputs - Allowed'!$B$8:$AY$158,MATCH('TI - Outperformance'!$A40,'Inputs - Allowed'!$A$8:$A$158,0),MATCH('TI - Outperformance'!P$6,'Inputs - Allowed'!$B$6:$AY$6,0)) - INDEX('Inputs - Allowed'!$B$8:$AY$158,MATCH('TI - Outperformance'!$A40,'Inputs - Allowed'!$A$8:$A$158,0),MATCH('TI - Outperformance'!P$6-1,'Inputs - Allowed'!$B$6:$AY$6,0)),0)),0)</f>
        <v>0</v>
      </c>
      <c r="Q40" s="36">
        <f>MAX(MIN(_xlfn.IFNA(INDEX('Inputs - Actual'!$B$8:$V$200,MATCH('TI - Outperformance'!$A40,'Inputs - Actual'!$A$8:$A$200,0),MATCH('TI - Outperformance'!Q$6,'Inputs - Actual'!$B$6:$V$6,0)) - INDEX('Inputs - Allowed'!$B$8:$AY$158,MATCH('TI - Outperformance'!$A40,'Inputs - Allowed'!$A$8:$A$158,0),MATCH('TI - Outperformance'!Q$6-1,'Inputs - Allowed'!$B$6:$AY$6,0)),0),_xlfn.IFNA(INDEX('Inputs - Allowed'!$B$8:$AY$158,MATCH('TI - Outperformance'!$A40,'Inputs - Allowed'!$A$8:$A$158,0),MATCH('TI - Outperformance'!Q$6,'Inputs - Allowed'!$B$6:$AY$6,0)) - INDEX('Inputs - Allowed'!$B$8:$AY$158,MATCH('TI - Outperformance'!$A40,'Inputs - Allowed'!$A$8:$A$158,0),MATCH('TI - Outperformance'!Q$6-1,'Inputs - Allowed'!$B$6:$AY$6,0)),0)),0)</f>
        <v>0</v>
      </c>
      <c r="R40" s="36">
        <f>MAX(MIN(_xlfn.IFNA(INDEX('Inputs - Actual'!$B$8:$V$200,MATCH('TI - Outperformance'!$A40,'Inputs - Actual'!$A$8:$A$200,0),MATCH('TI - Outperformance'!R$6,'Inputs - Actual'!$B$6:$V$6,0)) - INDEX('Inputs - Allowed'!$B$8:$AY$158,MATCH('TI - Outperformance'!$A40,'Inputs - Allowed'!$A$8:$A$158,0),MATCH('TI - Outperformance'!R$6-1,'Inputs - Allowed'!$B$6:$AY$6,0)),0),_xlfn.IFNA(INDEX('Inputs - Allowed'!$B$8:$AY$158,MATCH('TI - Outperformance'!$A40,'Inputs - Allowed'!$A$8:$A$158,0),MATCH('TI - Outperformance'!R$6,'Inputs - Allowed'!$B$6:$AY$6,0)) - INDEX('Inputs - Allowed'!$B$8:$AY$158,MATCH('TI - Outperformance'!$A40,'Inputs - Allowed'!$A$8:$A$158,0),MATCH('TI - Outperformance'!R$6-1,'Inputs - Allowed'!$B$6:$AY$6,0)),0)),0)</f>
        <v>0</v>
      </c>
      <c r="S40" s="36">
        <f>MAX(MIN(_xlfn.IFNA(INDEX('Inputs - Actual'!$B$8:$V$200,MATCH('TI - Outperformance'!$A40,'Inputs - Actual'!$A$8:$A$200,0),MATCH('TI - Outperformance'!S$6,'Inputs - Actual'!$B$6:$V$6,0)) - INDEX('Inputs - Allowed'!$B$8:$AY$158,MATCH('TI - Outperformance'!$A40,'Inputs - Allowed'!$A$8:$A$158,0),MATCH('TI - Outperformance'!S$6-1,'Inputs - Allowed'!$B$6:$AY$6,0)),0),_xlfn.IFNA(INDEX('Inputs - Allowed'!$B$8:$AY$158,MATCH('TI - Outperformance'!$A40,'Inputs - Allowed'!$A$8:$A$158,0),MATCH('TI - Outperformance'!S$6,'Inputs - Allowed'!$B$6:$AY$6,0)) - INDEX('Inputs - Allowed'!$B$8:$AY$158,MATCH('TI - Outperformance'!$A40,'Inputs - Allowed'!$A$8:$A$158,0),MATCH('TI - Outperformance'!S$6-1,'Inputs - Allowed'!$B$6:$AY$6,0)),0)),0)</f>
        <v>0</v>
      </c>
      <c r="T40" s="36">
        <f>MAX(MIN(_xlfn.IFNA(INDEX('Inputs - Actual'!$B$8:$V$200,MATCH('TI - Outperformance'!$A40,'Inputs - Actual'!$A$8:$A$200,0),MATCH('TI - Outperformance'!T$6,'Inputs - Actual'!$B$6:$V$6,0)) - INDEX('Inputs - Allowed'!$B$8:$AY$158,MATCH('TI - Outperformance'!$A40,'Inputs - Allowed'!$A$8:$A$158,0),MATCH('TI - Outperformance'!T$6-1,'Inputs - Allowed'!$B$6:$AY$6,0)),0),_xlfn.IFNA(INDEX('Inputs - Allowed'!$B$8:$AY$158,MATCH('TI - Outperformance'!$A40,'Inputs - Allowed'!$A$8:$A$158,0),MATCH('TI - Outperformance'!T$6,'Inputs - Allowed'!$B$6:$AY$6,0)) - INDEX('Inputs - Allowed'!$B$8:$AY$158,MATCH('TI - Outperformance'!$A40,'Inputs - Allowed'!$A$8:$A$158,0),MATCH('TI - Outperformance'!T$6-1,'Inputs - Allowed'!$B$6:$AY$6,0)),0)),0)</f>
        <v>0</v>
      </c>
      <c r="U40" s="36">
        <f>MAX(MIN(_xlfn.IFNA(INDEX('Inputs - Actual'!$B$8:$V$200,MATCH('TI - Outperformance'!$A40,'Inputs - Actual'!$A$8:$A$200,0),MATCH('TI - Outperformance'!U$6,'Inputs - Actual'!$B$6:$V$6,0)) - INDEX('Inputs - Allowed'!$B$8:$AY$158,MATCH('TI - Outperformance'!$A40,'Inputs - Allowed'!$A$8:$A$158,0),MATCH('TI - Outperformance'!U$6-1,'Inputs - Allowed'!$B$6:$AY$6,0)),0),_xlfn.IFNA(INDEX('Inputs - Allowed'!$B$8:$AY$158,MATCH('TI - Outperformance'!$A40,'Inputs - Allowed'!$A$8:$A$158,0),MATCH('TI - Outperformance'!U$6,'Inputs - Allowed'!$B$6:$AY$6,0)) - INDEX('Inputs - Allowed'!$B$8:$AY$158,MATCH('TI - Outperformance'!$A40,'Inputs - Allowed'!$A$8:$A$158,0),MATCH('TI - Outperformance'!U$6-1,'Inputs - Allowed'!$B$6:$AY$6,0)),0)),0)</f>
        <v>0</v>
      </c>
      <c r="V40" s="36">
        <f>MAX(MIN(_xlfn.IFNA(INDEX('Inputs - Actual'!$B$8:$V$200,MATCH('TI - Outperformance'!$A40,'Inputs - Actual'!$A$8:$A$200,0),MATCH('TI - Outperformance'!V$6,'Inputs - Actual'!$B$6:$V$6,0)) - INDEX('Inputs - Allowed'!$B$8:$AY$158,MATCH('TI - Outperformance'!$A40,'Inputs - Allowed'!$A$8:$A$158,0),MATCH('TI - Outperformance'!V$6-1,'Inputs - Allowed'!$B$6:$AY$6,0)),0),_xlfn.IFNA(INDEX('Inputs - Allowed'!$B$8:$AY$158,MATCH('TI - Outperformance'!$A40,'Inputs - Allowed'!$A$8:$A$158,0),MATCH('TI - Outperformance'!V$6,'Inputs - Allowed'!$B$6:$AY$6,0)) - INDEX('Inputs - Allowed'!$B$8:$AY$158,MATCH('TI - Outperformance'!$A40,'Inputs - Allowed'!$A$8:$A$158,0),MATCH('TI - Outperformance'!V$6-1,'Inputs - Allowed'!$B$6:$AY$6,0)),0)),0)</f>
        <v>0</v>
      </c>
      <c r="W40" s="36">
        <f>MAX(MIN(_xlfn.IFNA(INDEX('Inputs - Actual'!$B$8:$V$200,MATCH('TI - Outperformance'!$A40,'Inputs - Actual'!$A$8:$A$200,0),MATCH('TI - Outperformance'!W$6,'Inputs - Actual'!$B$6:$V$6,0)) - INDEX('Inputs - Allowed'!$B$8:$AY$158,MATCH('TI - Outperformance'!$A40,'Inputs - Allowed'!$A$8:$A$158,0),MATCH('TI - Outperformance'!W$6-1,'Inputs - Allowed'!$B$6:$AY$6,0)),0),_xlfn.IFNA(INDEX('Inputs - Allowed'!$B$8:$AY$158,MATCH('TI - Outperformance'!$A40,'Inputs - Allowed'!$A$8:$A$158,0),MATCH('TI - Outperformance'!W$6,'Inputs - Allowed'!$B$6:$AY$6,0)) - INDEX('Inputs - Allowed'!$B$8:$AY$158,MATCH('TI - Outperformance'!$A40,'Inputs - Allowed'!$A$8:$A$158,0),MATCH('TI - Outperformance'!W$6-1,'Inputs - Allowed'!$B$6:$AY$6,0)),0)),0)</f>
        <v>0</v>
      </c>
      <c r="X40" s="76"/>
      <c r="Y40" s="76"/>
      <c r="Z40" s="116">
        <f t="shared" ref="Z40:Z71" si="11">N40*$K40*10^-6</f>
        <v>0</v>
      </c>
      <c r="AA40" s="116">
        <f t="shared" ref="AA40:AA71" si="12">O40*$K40*10^-6</f>
        <v>0</v>
      </c>
      <c r="AB40" s="116">
        <f t="shared" ref="AB40:AB71" si="13">P40*$K40*10^-6</f>
        <v>0</v>
      </c>
      <c r="AC40" s="116">
        <f t="shared" ref="AC40:AC71" si="14">Q40*$K40*10^-6</f>
        <v>0</v>
      </c>
      <c r="AD40" s="116">
        <f t="shared" ref="AD40:AD71" si="15">R40*$K40*10^-6</f>
        <v>0</v>
      </c>
      <c r="AE40" s="116">
        <f t="shared" ref="AE40:AE71" si="16">S40*$K40*10^-6</f>
        <v>0</v>
      </c>
      <c r="AF40" s="116">
        <f t="shared" ref="AF40:AF71" si="17">T40*$K40*10^-6</f>
        <v>0</v>
      </c>
      <c r="AG40" s="116">
        <f t="shared" ref="AG40:AG71" si="18">U40*$K40*10^-6</f>
        <v>0</v>
      </c>
      <c r="AH40" s="116">
        <f t="shared" ref="AH40:AH71" si="19">V40*$K40*10^-6</f>
        <v>0</v>
      </c>
      <c r="AI40" s="116">
        <f t="shared" ref="AI40:AI71" si="20">W40*$K40*10^-6</f>
        <v>0</v>
      </c>
      <c r="AJ40" s="116">
        <f t="shared" ref="AJ40:AJ71" si="21">SUM(X40:AI40)</f>
        <v>0</v>
      </c>
    </row>
    <row r="41" spans="1:36">
      <c r="A41" s="42"/>
      <c r="B41" s="36"/>
      <c r="C41" s="36"/>
      <c r="D41" s="36"/>
      <c r="E41" s="36">
        <f>_xlfn.IFNA(INDEX('Inputs - Allowed'!$B$8:$AY$158,MATCH($A41,'Inputs - Allowed'!$A$8:$A$158,0),MATCH('TI - Outperformance'!E$6,'Inputs - Allowed'!$B$6:$AY$6,0)),0)</f>
        <v>0</v>
      </c>
      <c r="F41" s="36">
        <f>_xlfn.IFNA(INDEX('Inputs - Allowed'!$B$8:$AY$158,MATCH($A41,'Inputs - Allowed'!$A$8:$A$158,0),MATCH('TI - Outperformance'!F$6,'Inputs - Allowed'!$B$6:$AY$6,0)),0)</f>
        <v>0</v>
      </c>
      <c r="G41" s="36">
        <f>_xlfn.IFNA(INDEX('Inputs - Allowed'!$B$8:$AY$158,MATCH($A41,'Inputs - Allowed'!$A$8:$A$158,0),MATCH('TI - Outperformance'!G$6,'Inputs - Allowed'!$B$6:$AY$6,0)),0)</f>
        <v>0</v>
      </c>
      <c r="H41" s="36">
        <f>_xlfn.IFNA(INDEX('Inputs - Allowed'!$B$8:$AY$158,MATCH($A41,'Inputs - Allowed'!$A$8:$A$158,0),MATCH('TI - Outperformance'!H$6,'Inputs - Allowed'!$B$6:$AY$6,0)),0)</f>
        <v>0</v>
      </c>
      <c r="I41" s="36">
        <f>_xlfn.IFNA(INDEX('Inputs - Allowed'!$B$8:$AY$158,MATCH($A41,'Inputs - Allowed'!$A$8:$A$158,0),MATCH('TI - Outperformance'!I$6,'Inputs - Allowed'!$B$6:$AY$6,0)),0)</f>
        <v>0</v>
      </c>
      <c r="J41" s="36">
        <f>_xlfn.IFNA(INDEX('Inputs - Allowed'!$B$8:$AY$158,MATCH($A41,'Inputs - Allowed'!$A$8:$A$158,0),MATCH('TI - Outperformance'!J$6,'Inputs - Allowed'!$B$6:$AY$6,0)),0)</f>
        <v>0</v>
      </c>
      <c r="K41" s="36">
        <f>_xlfn.IFNA(INDEX('Inputs - Allowed'!$B$8:$AY$158,MATCH($A41,'Inputs - Allowed'!$A$8:$A$158,0),MATCH('TI - Outperformance'!K$6,'Inputs - Allowed'!$B$6:$AY$6,0)),0)</f>
        <v>0</v>
      </c>
      <c r="L41" s="76"/>
      <c r="M41" s="76"/>
      <c r="N41" s="36">
        <f>MAX(MIN(_xlfn.IFNA(INDEX('Inputs - Actual'!$B$8:$V$200,MATCH('TI - Outperformance'!$A41,'Inputs - Actual'!$A$8:$A$200,0),MATCH('TI - Outperformance'!N$6,'Inputs - Actual'!$B$6:$V$6,0)) - INDEX('Inputs - Allowed'!$B$8:$AY$158,MATCH('TI - Outperformance'!$A41,'Inputs - Allowed'!$A$8:$A$158,0),MATCH('TI - Outperformance'!N$6-1,'Inputs - Allowed'!$B$6:$AY$6,0)),0),_xlfn.IFNA(INDEX('Inputs - Allowed'!$B$8:$AY$158,MATCH('TI - Outperformance'!$A41,'Inputs - Allowed'!$A$8:$A$158,0),MATCH('TI - Outperformance'!N$6,'Inputs - Allowed'!$B$6:$AY$6,0)) - INDEX('Inputs - Allowed'!$B$8:$AY$158,MATCH('TI - Outperformance'!$A41,'Inputs - Allowed'!$A$8:$A$158,0),MATCH('TI - Outperformance'!N$6-1,'Inputs - Allowed'!$B$6:$AY$6,0)),0)),0)</f>
        <v>0</v>
      </c>
      <c r="O41" s="36">
        <f>MAX(MIN(_xlfn.IFNA(INDEX('Inputs - Actual'!$B$8:$V$200,MATCH('TI - Outperformance'!$A41,'Inputs - Actual'!$A$8:$A$200,0),MATCH('TI - Outperformance'!O$6,'Inputs - Actual'!$B$6:$V$6,0)) - INDEX('Inputs - Allowed'!$B$8:$AY$158,MATCH('TI - Outperformance'!$A41,'Inputs - Allowed'!$A$8:$A$158,0),MATCH('TI - Outperformance'!O$6-1,'Inputs - Allowed'!$B$6:$AY$6,0)),0),_xlfn.IFNA(INDEX('Inputs - Allowed'!$B$8:$AY$158,MATCH('TI - Outperformance'!$A41,'Inputs - Allowed'!$A$8:$A$158,0),MATCH('TI - Outperformance'!O$6,'Inputs - Allowed'!$B$6:$AY$6,0)) - INDEX('Inputs - Allowed'!$B$8:$AY$158,MATCH('TI - Outperformance'!$A41,'Inputs - Allowed'!$A$8:$A$158,0),MATCH('TI - Outperformance'!O$6-1,'Inputs - Allowed'!$B$6:$AY$6,0)),0)),0)</f>
        <v>0</v>
      </c>
      <c r="P41" s="36">
        <f>MAX(MIN(_xlfn.IFNA(INDEX('Inputs - Actual'!$B$8:$V$200,MATCH('TI - Outperformance'!$A41,'Inputs - Actual'!$A$8:$A$200,0),MATCH('TI - Outperformance'!P$6,'Inputs - Actual'!$B$6:$V$6,0)) - INDEX('Inputs - Allowed'!$B$8:$AY$158,MATCH('TI - Outperformance'!$A41,'Inputs - Allowed'!$A$8:$A$158,0),MATCH('TI - Outperformance'!P$6-1,'Inputs - Allowed'!$B$6:$AY$6,0)),0),_xlfn.IFNA(INDEX('Inputs - Allowed'!$B$8:$AY$158,MATCH('TI - Outperformance'!$A41,'Inputs - Allowed'!$A$8:$A$158,0),MATCH('TI - Outperformance'!P$6,'Inputs - Allowed'!$B$6:$AY$6,0)) - INDEX('Inputs - Allowed'!$B$8:$AY$158,MATCH('TI - Outperformance'!$A41,'Inputs - Allowed'!$A$8:$A$158,0),MATCH('TI - Outperformance'!P$6-1,'Inputs - Allowed'!$B$6:$AY$6,0)),0)),0)</f>
        <v>0</v>
      </c>
      <c r="Q41" s="36">
        <f>MAX(MIN(_xlfn.IFNA(INDEX('Inputs - Actual'!$B$8:$V$200,MATCH('TI - Outperformance'!$A41,'Inputs - Actual'!$A$8:$A$200,0),MATCH('TI - Outperformance'!Q$6,'Inputs - Actual'!$B$6:$V$6,0)) - INDEX('Inputs - Allowed'!$B$8:$AY$158,MATCH('TI - Outperformance'!$A41,'Inputs - Allowed'!$A$8:$A$158,0),MATCH('TI - Outperformance'!Q$6-1,'Inputs - Allowed'!$B$6:$AY$6,0)),0),_xlfn.IFNA(INDEX('Inputs - Allowed'!$B$8:$AY$158,MATCH('TI - Outperformance'!$A41,'Inputs - Allowed'!$A$8:$A$158,0),MATCH('TI - Outperformance'!Q$6,'Inputs - Allowed'!$B$6:$AY$6,0)) - INDEX('Inputs - Allowed'!$B$8:$AY$158,MATCH('TI - Outperformance'!$A41,'Inputs - Allowed'!$A$8:$A$158,0),MATCH('TI - Outperformance'!Q$6-1,'Inputs - Allowed'!$B$6:$AY$6,0)),0)),0)</f>
        <v>0</v>
      </c>
      <c r="R41" s="36">
        <f>MAX(MIN(_xlfn.IFNA(INDEX('Inputs - Actual'!$B$8:$V$200,MATCH('TI - Outperformance'!$A41,'Inputs - Actual'!$A$8:$A$200,0),MATCH('TI - Outperformance'!R$6,'Inputs - Actual'!$B$6:$V$6,0)) - INDEX('Inputs - Allowed'!$B$8:$AY$158,MATCH('TI - Outperformance'!$A41,'Inputs - Allowed'!$A$8:$A$158,0),MATCH('TI - Outperformance'!R$6-1,'Inputs - Allowed'!$B$6:$AY$6,0)),0),_xlfn.IFNA(INDEX('Inputs - Allowed'!$B$8:$AY$158,MATCH('TI - Outperformance'!$A41,'Inputs - Allowed'!$A$8:$A$158,0),MATCH('TI - Outperformance'!R$6,'Inputs - Allowed'!$B$6:$AY$6,0)) - INDEX('Inputs - Allowed'!$B$8:$AY$158,MATCH('TI - Outperformance'!$A41,'Inputs - Allowed'!$A$8:$A$158,0),MATCH('TI - Outperformance'!R$6-1,'Inputs - Allowed'!$B$6:$AY$6,0)),0)),0)</f>
        <v>0</v>
      </c>
      <c r="S41" s="36">
        <f>MAX(MIN(_xlfn.IFNA(INDEX('Inputs - Actual'!$B$8:$V$200,MATCH('TI - Outperformance'!$A41,'Inputs - Actual'!$A$8:$A$200,0),MATCH('TI - Outperformance'!S$6,'Inputs - Actual'!$B$6:$V$6,0)) - INDEX('Inputs - Allowed'!$B$8:$AY$158,MATCH('TI - Outperformance'!$A41,'Inputs - Allowed'!$A$8:$A$158,0),MATCH('TI - Outperformance'!S$6-1,'Inputs - Allowed'!$B$6:$AY$6,0)),0),_xlfn.IFNA(INDEX('Inputs - Allowed'!$B$8:$AY$158,MATCH('TI - Outperformance'!$A41,'Inputs - Allowed'!$A$8:$A$158,0),MATCH('TI - Outperformance'!S$6,'Inputs - Allowed'!$B$6:$AY$6,0)) - INDEX('Inputs - Allowed'!$B$8:$AY$158,MATCH('TI - Outperformance'!$A41,'Inputs - Allowed'!$A$8:$A$158,0),MATCH('TI - Outperformance'!S$6-1,'Inputs - Allowed'!$B$6:$AY$6,0)),0)),0)</f>
        <v>0</v>
      </c>
      <c r="T41" s="36">
        <f>MAX(MIN(_xlfn.IFNA(INDEX('Inputs - Actual'!$B$8:$V$200,MATCH('TI - Outperformance'!$A41,'Inputs - Actual'!$A$8:$A$200,0),MATCH('TI - Outperformance'!T$6,'Inputs - Actual'!$B$6:$V$6,0)) - INDEX('Inputs - Allowed'!$B$8:$AY$158,MATCH('TI - Outperformance'!$A41,'Inputs - Allowed'!$A$8:$A$158,0),MATCH('TI - Outperformance'!T$6-1,'Inputs - Allowed'!$B$6:$AY$6,0)),0),_xlfn.IFNA(INDEX('Inputs - Allowed'!$B$8:$AY$158,MATCH('TI - Outperformance'!$A41,'Inputs - Allowed'!$A$8:$A$158,0),MATCH('TI - Outperformance'!T$6,'Inputs - Allowed'!$B$6:$AY$6,0)) - INDEX('Inputs - Allowed'!$B$8:$AY$158,MATCH('TI - Outperformance'!$A41,'Inputs - Allowed'!$A$8:$A$158,0),MATCH('TI - Outperformance'!T$6-1,'Inputs - Allowed'!$B$6:$AY$6,0)),0)),0)</f>
        <v>0</v>
      </c>
      <c r="U41" s="36">
        <f>MAX(MIN(_xlfn.IFNA(INDEX('Inputs - Actual'!$B$8:$V$200,MATCH('TI - Outperformance'!$A41,'Inputs - Actual'!$A$8:$A$200,0),MATCH('TI - Outperformance'!U$6,'Inputs - Actual'!$B$6:$V$6,0)) - INDEX('Inputs - Allowed'!$B$8:$AY$158,MATCH('TI - Outperformance'!$A41,'Inputs - Allowed'!$A$8:$A$158,0),MATCH('TI - Outperformance'!U$6-1,'Inputs - Allowed'!$B$6:$AY$6,0)),0),_xlfn.IFNA(INDEX('Inputs - Allowed'!$B$8:$AY$158,MATCH('TI - Outperformance'!$A41,'Inputs - Allowed'!$A$8:$A$158,0),MATCH('TI - Outperformance'!U$6,'Inputs - Allowed'!$B$6:$AY$6,0)) - INDEX('Inputs - Allowed'!$B$8:$AY$158,MATCH('TI - Outperformance'!$A41,'Inputs - Allowed'!$A$8:$A$158,0),MATCH('TI - Outperformance'!U$6-1,'Inputs - Allowed'!$B$6:$AY$6,0)),0)),0)</f>
        <v>0</v>
      </c>
      <c r="V41" s="36">
        <f>MAX(MIN(_xlfn.IFNA(INDEX('Inputs - Actual'!$B$8:$V$200,MATCH('TI - Outperformance'!$A41,'Inputs - Actual'!$A$8:$A$200,0),MATCH('TI - Outperformance'!V$6,'Inputs - Actual'!$B$6:$V$6,0)) - INDEX('Inputs - Allowed'!$B$8:$AY$158,MATCH('TI - Outperformance'!$A41,'Inputs - Allowed'!$A$8:$A$158,0),MATCH('TI - Outperformance'!V$6-1,'Inputs - Allowed'!$B$6:$AY$6,0)),0),_xlfn.IFNA(INDEX('Inputs - Allowed'!$B$8:$AY$158,MATCH('TI - Outperformance'!$A41,'Inputs - Allowed'!$A$8:$A$158,0),MATCH('TI - Outperformance'!V$6,'Inputs - Allowed'!$B$6:$AY$6,0)) - INDEX('Inputs - Allowed'!$B$8:$AY$158,MATCH('TI - Outperformance'!$A41,'Inputs - Allowed'!$A$8:$A$158,0),MATCH('TI - Outperformance'!V$6-1,'Inputs - Allowed'!$B$6:$AY$6,0)),0)),0)</f>
        <v>0</v>
      </c>
      <c r="W41" s="36">
        <f>MAX(MIN(_xlfn.IFNA(INDEX('Inputs - Actual'!$B$8:$V$200,MATCH('TI - Outperformance'!$A41,'Inputs - Actual'!$A$8:$A$200,0),MATCH('TI - Outperformance'!W$6,'Inputs - Actual'!$B$6:$V$6,0)) - INDEX('Inputs - Allowed'!$B$8:$AY$158,MATCH('TI - Outperformance'!$A41,'Inputs - Allowed'!$A$8:$A$158,0),MATCH('TI - Outperformance'!W$6-1,'Inputs - Allowed'!$B$6:$AY$6,0)),0),_xlfn.IFNA(INDEX('Inputs - Allowed'!$B$8:$AY$158,MATCH('TI - Outperformance'!$A41,'Inputs - Allowed'!$A$8:$A$158,0),MATCH('TI - Outperformance'!W$6,'Inputs - Allowed'!$B$6:$AY$6,0)) - INDEX('Inputs - Allowed'!$B$8:$AY$158,MATCH('TI - Outperformance'!$A41,'Inputs - Allowed'!$A$8:$A$158,0),MATCH('TI - Outperformance'!W$6-1,'Inputs - Allowed'!$B$6:$AY$6,0)),0)),0)</f>
        <v>0</v>
      </c>
      <c r="X41" s="76"/>
      <c r="Y41" s="76"/>
      <c r="Z41" s="116">
        <f t="shared" si="11"/>
        <v>0</v>
      </c>
      <c r="AA41" s="116">
        <f t="shared" si="12"/>
        <v>0</v>
      </c>
      <c r="AB41" s="116">
        <f t="shared" si="13"/>
        <v>0</v>
      </c>
      <c r="AC41" s="116">
        <f t="shared" si="14"/>
        <v>0</v>
      </c>
      <c r="AD41" s="116">
        <f t="shared" si="15"/>
        <v>0</v>
      </c>
      <c r="AE41" s="116">
        <f t="shared" si="16"/>
        <v>0</v>
      </c>
      <c r="AF41" s="116">
        <f t="shared" si="17"/>
        <v>0</v>
      </c>
      <c r="AG41" s="116">
        <f t="shared" si="18"/>
        <v>0</v>
      </c>
      <c r="AH41" s="116">
        <f t="shared" si="19"/>
        <v>0</v>
      </c>
      <c r="AI41" s="116">
        <f t="shared" si="20"/>
        <v>0</v>
      </c>
      <c r="AJ41" s="116">
        <f t="shared" si="21"/>
        <v>0</v>
      </c>
    </row>
    <row r="42" spans="1:36">
      <c r="A42" s="42"/>
      <c r="B42" s="36"/>
      <c r="C42" s="36"/>
      <c r="D42" s="36"/>
      <c r="E42" s="36">
        <f>_xlfn.IFNA(INDEX('Inputs - Allowed'!$B$8:$AY$158,MATCH($A42,'Inputs - Allowed'!$A$8:$A$158,0),MATCH('TI - Outperformance'!E$6,'Inputs - Allowed'!$B$6:$AY$6,0)),0)</f>
        <v>0</v>
      </c>
      <c r="F42" s="36">
        <f>_xlfn.IFNA(INDEX('Inputs - Allowed'!$B$8:$AY$158,MATCH($A42,'Inputs - Allowed'!$A$8:$A$158,0),MATCH('TI - Outperformance'!F$6,'Inputs - Allowed'!$B$6:$AY$6,0)),0)</f>
        <v>0</v>
      </c>
      <c r="G42" s="36">
        <f>_xlfn.IFNA(INDEX('Inputs - Allowed'!$B$8:$AY$158,MATCH($A42,'Inputs - Allowed'!$A$8:$A$158,0),MATCH('TI - Outperformance'!G$6,'Inputs - Allowed'!$B$6:$AY$6,0)),0)</f>
        <v>0</v>
      </c>
      <c r="H42" s="36">
        <f>_xlfn.IFNA(INDEX('Inputs - Allowed'!$B$8:$AY$158,MATCH($A42,'Inputs - Allowed'!$A$8:$A$158,0),MATCH('TI - Outperformance'!H$6,'Inputs - Allowed'!$B$6:$AY$6,0)),0)</f>
        <v>0</v>
      </c>
      <c r="I42" s="36">
        <f>_xlfn.IFNA(INDEX('Inputs - Allowed'!$B$8:$AY$158,MATCH($A42,'Inputs - Allowed'!$A$8:$A$158,0),MATCH('TI - Outperformance'!I$6,'Inputs - Allowed'!$B$6:$AY$6,0)),0)</f>
        <v>0</v>
      </c>
      <c r="J42" s="36">
        <f>_xlfn.IFNA(INDEX('Inputs - Allowed'!$B$8:$AY$158,MATCH($A42,'Inputs - Allowed'!$A$8:$A$158,0),MATCH('TI - Outperformance'!J$6,'Inputs - Allowed'!$B$6:$AY$6,0)),0)</f>
        <v>0</v>
      </c>
      <c r="K42" s="36">
        <f>_xlfn.IFNA(INDEX('Inputs - Allowed'!$B$8:$AY$158,MATCH($A42,'Inputs - Allowed'!$A$8:$A$158,0),MATCH('TI - Outperformance'!K$6,'Inputs - Allowed'!$B$6:$AY$6,0)),0)</f>
        <v>0</v>
      </c>
      <c r="L42" s="76"/>
      <c r="M42" s="76"/>
      <c r="N42" s="36">
        <f>MAX(MIN(_xlfn.IFNA(INDEX('Inputs - Actual'!$B$8:$V$200,MATCH('TI - Outperformance'!$A42,'Inputs - Actual'!$A$8:$A$200,0),MATCH('TI - Outperformance'!N$6,'Inputs - Actual'!$B$6:$V$6,0)) - INDEX('Inputs - Allowed'!$B$8:$AY$158,MATCH('TI - Outperformance'!$A42,'Inputs - Allowed'!$A$8:$A$158,0),MATCH('TI - Outperformance'!N$6-1,'Inputs - Allowed'!$B$6:$AY$6,0)),0),_xlfn.IFNA(INDEX('Inputs - Allowed'!$B$8:$AY$158,MATCH('TI - Outperformance'!$A42,'Inputs - Allowed'!$A$8:$A$158,0),MATCH('TI - Outperformance'!N$6,'Inputs - Allowed'!$B$6:$AY$6,0)) - INDEX('Inputs - Allowed'!$B$8:$AY$158,MATCH('TI - Outperformance'!$A42,'Inputs - Allowed'!$A$8:$A$158,0),MATCH('TI - Outperformance'!N$6-1,'Inputs - Allowed'!$B$6:$AY$6,0)),0)),0)</f>
        <v>0</v>
      </c>
      <c r="O42" s="36">
        <f>MAX(MIN(_xlfn.IFNA(INDEX('Inputs - Actual'!$B$8:$V$200,MATCH('TI - Outperformance'!$A42,'Inputs - Actual'!$A$8:$A$200,0),MATCH('TI - Outperformance'!O$6,'Inputs - Actual'!$B$6:$V$6,0)) - INDEX('Inputs - Allowed'!$B$8:$AY$158,MATCH('TI - Outperformance'!$A42,'Inputs - Allowed'!$A$8:$A$158,0),MATCH('TI - Outperformance'!O$6-1,'Inputs - Allowed'!$B$6:$AY$6,0)),0),_xlfn.IFNA(INDEX('Inputs - Allowed'!$B$8:$AY$158,MATCH('TI - Outperformance'!$A42,'Inputs - Allowed'!$A$8:$A$158,0),MATCH('TI - Outperformance'!O$6,'Inputs - Allowed'!$B$6:$AY$6,0)) - INDEX('Inputs - Allowed'!$B$8:$AY$158,MATCH('TI - Outperformance'!$A42,'Inputs - Allowed'!$A$8:$A$158,0),MATCH('TI - Outperformance'!O$6-1,'Inputs - Allowed'!$B$6:$AY$6,0)),0)),0)</f>
        <v>0</v>
      </c>
      <c r="P42" s="36">
        <f>MAX(MIN(_xlfn.IFNA(INDEX('Inputs - Actual'!$B$8:$V$200,MATCH('TI - Outperformance'!$A42,'Inputs - Actual'!$A$8:$A$200,0),MATCH('TI - Outperformance'!P$6,'Inputs - Actual'!$B$6:$V$6,0)) - INDEX('Inputs - Allowed'!$B$8:$AY$158,MATCH('TI - Outperformance'!$A42,'Inputs - Allowed'!$A$8:$A$158,0),MATCH('TI - Outperformance'!P$6-1,'Inputs - Allowed'!$B$6:$AY$6,0)),0),_xlfn.IFNA(INDEX('Inputs - Allowed'!$B$8:$AY$158,MATCH('TI - Outperformance'!$A42,'Inputs - Allowed'!$A$8:$A$158,0),MATCH('TI - Outperformance'!P$6,'Inputs - Allowed'!$B$6:$AY$6,0)) - INDEX('Inputs - Allowed'!$B$8:$AY$158,MATCH('TI - Outperformance'!$A42,'Inputs - Allowed'!$A$8:$A$158,0),MATCH('TI - Outperformance'!P$6-1,'Inputs - Allowed'!$B$6:$AY$6,0)),0)),0)</f>
        <v>0</v>
      </c>
      <c r="Q42" s="36">
        <f>MAX(MIN(_xlfn.IFNA(INDEX('Inputs - Actual'!$B$8:$V$200,MATCH('TI - Outperformance'!$A42,'Inputs - Actual'!$A$8:$A$200,0),MATCH('TI - Outperformance'!Q$6,'Inputs - Actual'!$B$6:$V$6,0)) - INDEX('Inputs - Allowed'!$B$8:$AY$158,MATCH('TI - Outperformance'!$A42,'Inputs - Allowed'!$A$8:$A$158,0),MATCH('TI - Outperformance'!Q$6-1,'Inputs - Allowed'!$B$6:$AY$6,0)),0),_xlfn.IFNA(INDEX('Inputs - Allowed'!$B$8:$AY$158,MATCH('TI - Outperformance'!$A42,'Inputs - Allowed'!$A$8:$A$158,0),MATCH('TI - Outperformance'!Q$6,'Inputs - Allowed'!$B$6:$AY$6,0)) - INDEX('Inputs - Allowed'!$B$8:$AY$158,MATCH('TI - Outperformance'!$A42,'Inputs - Allowed'!$A$8:$A$158,0),MATCH('TI - Outperformance'!Q$6-1,'Inputs - Allowed'!$B$6:$AY$6,0)),0)),0)</f>
        <v>0</v>
      </c>
      <c r="R42" s="36">
        <f>MAX(MIN(_xlfn.IFNA(INDEX('Inputs - Actual'!$B$8:$V$200,MATCH('TI - Outperformance'!$A42,'Inputs - Actual'!$A$8:$A$200,0),MATCH('TI - Outperformance'!R$6,'Inputs - Actual'!$B$6:$V$6,0)) - INDEX('Inputs - Allowed'!$B$8:$AY$158,MATCH('TI - Outperformance'!$A42,'Inputs - Allowed'!$A$8:$A$158,0),MATCH('TI - Outperformance'!R$6-1,'Inputs - Allowed'!$B$6:$AY$6,0)),0),_xlfn.IFNA(INDEX('Inputs - Allowed'!$B$8:$AY$158,MATCH('TI - Outperformance'!$A42,'Inputs - Allowed'!$A$8:$A$158,0),MATCH('TI - Outperformance'!R$6,'Inputs - Allowed'!$B$6:$AY$6,0)) - INDEX('Inputs - Allowed'!$B$8:$AY$158,MATCH('TI - Outperformance'!$A42,'Inputs - Allowed'!$A$8:$A$158,0),MATCH('TI - Outperformance'!R$6-1,'Inputs - Allowed'!$B$6:$AY$6,0)),0)),0)</f>
        <v>0</v>
      </c>
      <c r="S42" s="36">
        <f>MAX(MIN(_xlfn.IFNA(INDEX('Inputs - Actual'!$B$8:$V$200,MATCH('TI - Outperformance'!$A42,'Inputs - Actual'!$A$8:$A$200,0),MATCH('TI - Outperformance'!S$6,'Inputs - Actual'!$B$6:$V$6,0)) - INDEX('Inputs - Allowed'!$B$8:$AY$158,MATCH('TI - Outperformance'!$A42,'Inputs - Allowed'!$A$8:$A$158,0),MATCH('TI - Outperformance'!S$6-1,'Inputs - Allowed'!$B$6:$AY$6,0)),0),_xlfn.IFNA(INDEX('Inputs - Allowed'!$B$8:$AY$158,MATCH('TI - Outperformance'!$A42,'Inputs - Allowed'!$A$8:$A$158,0),MATCH('TI - Outperformance'!S$6,'Inputs - Allowed'!$B$6:$AY$6,0)) - INDEX('Inputs - Allowed'!$B$8:$AY$158,MATCH('TI - Outperformance'!$A42,'Inputs - Allowed'!$A$8:$A$158,0),MATCH('TI - Outperformance'!S$6-1,'Inputs - Allowed'!$B$6:$AY$6,0)),0)),0)</f>
        <v>0</v>
      </c>
      <c r="T42" s="36">
        <f>MAX(MIN(_xlfn.IFNA(INDEX('Inputs - Actual'!$B$8:$V$200,MATCH('TI - Outperformance'!$A42,'Inputs - Actual'!$A$8:$A$200,0),MATCH('TI - Outperformance'!T$6,'Inputs - Actual'!$B$6:$V$6,0)) - INDEX('Inputs - Allowed'!$B$8:$AY$158,MATCH('TI - Outperformance'!$A42,'Inputs - Allowed'!$A$8:$A$158,0),MATCH('TI - Outperformance'!T$6-1,'Inputs - Allowed'!$B$6:$AY$6,0)),0),_xlfn.IFNA(INDEX('Inputs - Allowed'!$B$8:$AY$158,MATCH('TI - Outperformance'!$A42,'Inputs - Allowed'!$A$8:$A$158,0),MATCH('TI - Outperformance'!T$6,'Inputs - Allowed'!$B$6:$AY$6,0)) - INDEX('Inputs - Allowed'!$B$8:$AY$158,MATCH('TI - Outperformance'!$A42,'Inputs - Allowed'!$A$8:$A$158,0),MATCH('TI - Outperformance'!T$6-1,'Inputs - Allowed'!$B$6:$AY$6,0)),0)),0)</f>
        <v>0</v>
      </c>
      <c r="U42" s="36">
        <f>MAX(MIN(_xlfn.IFNA(INDEX('Inputs - Actual'!$B$8:$V$200,MATCH('TI - Outperformance'!$A42,'Inputs - Actual'!$A$8:$A$200,0),MATCH('TI - Outperformance'!U$6,'Inputs - Actual'!$B$6:$V$6,0)) - INDEX('Inputs - Allowed'!$B$8:$AY$158,MATCH('TI - Outperformance'!$A42,'Inputs - Allowed'!$A$8:$A$158,0),MATCH('TI - Outperformance'!U$6-1,'Inputs - Allowed'!$B$6:$AY$6,0)),0),_xlfn.IFNA(INDEX('Inputs - Allowed'!$B$8:$AY$158,MATCH('TI - Outperformance'!$A42,'Inputs - Allowed'!$A$8:$A$158,0),MATCH('TI - Outperformance'!U$6,'Inputs - Allowed'!$B$6:$AY$6,0)) - INDEX('Inputs - Allowed'!$B$8:$AY$158,MATCH('TI - Outperformance'!$A42,'Inputs - Allowed'!$A$8:$A$158,0),MATCH('TI - Outperformance'!U$6-1,'Inputs - Allowed'!$B$6:$AY$6,0)),0)),0)</f>
        <v>0</v>
      </c>
      <c r="V42" s="36">
        <f>MAX(MIN(_xlfn.IFNA(INDEX('Inputs - Actual'!$B$8:$V$200,MATCH('TI - Outperformance'!$A42,'Inputs - Actual'!$A$8:$A$200,0),MATCH('TI - Outperformance'!V$6,'Inputs - Actual'!$B$6:$V$6,0)) - INDEX('Inputs - Allowed'!$B$8:$AY$158,MATCH('TI - Outperformance'!$A42,'Inputs - Allowed'!$A$8:$A$158,0),MATCH('TI - Outperformance'!V$6-1,'Inputs - Allowed'!$B$6:$AY$6,0)),0),_xlfn.IFNA(INDEX('Inputs - Allowed'!$B$8:$AY$158,MATCH('TI - Outperformance'!$A42,'Inputs - Allowed'!$A$8:$A$158,0),MATCH('TI - Outperformance'!V$6,'Inputs - Allowed'!$B$6:$AY$6,0)) - INDEX('Inputs - Allowed'!$B$8:$AY$158,MATCH('TI - Outperformance'!$A42,'Inputs - Allowed'!$A$8:$A$158,0),MATCH('TI - Outperformance'!V$6-1,'Inputs - Allowed'!$B$6:$AY$6,0)),0)),0)</f>
        <v>0</v>
      </c>
      <c r="W42" s="36">
        <f>MAX(MIN(_xlfn.IFNA(INDEX('Inputs - Actual'!$B$8:$V$200,MATCH('TI - Outperformance'!$A42,'Inputs - Actual'!$A$8:$A$200,0),MATCH('TI - Outperformance'!W$6,'Inputs - Actual'!$B$6:$V$6,0)) - INDEX('Inputs - Allowed'!$B$8:$AY$158,MATCH('TI - Outperformance'!$A42,'Inputs - Allowed'!$A$8:$A$158,0),MATCH('TI - Outperformance'!W$6-1,'Inputs - Allowed'!$B$6:$AY$6,0)),0),_xlfn.IFNA(INDEX('Inputs - Allowed'!$B$8:$AY$158,MATCH('TI - Outperformance'!$A42,'Inputs - Allowed'!$A$8:$A$158,0),MATCH('TI - Outperformance'!W$6,'Inputs - Allowed'!$B$6:$AY$6,0)) - INDEX('Inputs - Allowed'!$B$8:$AY$158,MATCH('TI - Outperformance'!$A42,'Inputs - Allowed'!$A$8:$A$158,0),MATCH('TI - Outperformance'!W$6-1,'Inputs - Allowed'!$B$6:$AY$6,0)),0)),0)</f>
        <v>0</v>
      </c>
      <c r="X42" s="76"/>
      <c r="Y42" s="76"/>
      <c r="Z42" s="116">
        <f t="shared" si="11"/>
        <v>0</v>
      </c>
      <c r="AA42" s="116">
        <f t="shared" si="12"/>
        <v>0</v>
      </c>
      <c r="AB42" s="116">
        <f t="shared" si="13"/>
        <v>0</v>
      </c>
      <c r="AC42" s="116">
        <f t="shared" si="14"/>
        <v>0</v>
      </c>
      <c r="AD42" s="116">
        <f t="shared" si="15"/>
        <v>0</v>
      </c>
      <c r="AE42" s="116">
        <f t="shared" si="16"/>
        <v>0</v>
      </c>
      <c r="AF42" s="116">
        <f t="shared" si="17"/>
        <v>0</v>
      </c>
      <c r="AG42" s="116">
        <f t="shared" si="18"/>
        <v>0</v>
      </c>
      <c r="AH42" s="116">
        <f t="shared" si="19"/>
        <v>0</v>
      </c>
      <c r="AI42" s="116">
        <f t="shared" si="20"/>
        <v>0</v>
      </c>
      <c r="AJ42" s="116">
        <f t="shared" si="21"/>
        <v>0</v>
      </c>
    </row>
    <row r="43" spans="1:36">
      <c r="A43" s="42"/>
      <c r="B43" s="36"/>
      <c r="C43" s="36"/>
      <c r="D43" s="36"/>
      <c r="E43" s="36">
        <f>_xlfn.IFNA(INDEX('Inputs - Allowed'!$B$8:$AY$158,MATCH($A43,'Inputs - Allowed'!$A$8:$A$158,0),MATCH('TI - Outperformance'!E$6,'Inputs - Allowed'!$B$6:$AY$6,0)),0)</f>
        <v>0</v>
      </c>
      <c r="F43" s="36">
        <f>_xlfn.IFNA(INDEX('Inputs - Allowed'!$B$8:$AY$158,MATCH($A43,'Inputs - Allowed'!$A$8:$A$158,0),MATCH('TI - Outperformance'!F$6,'Inputs - Allowed'!$B$6:$AY$6,0)),0)</f>
        <v>0</v>
      </c>
      <c r="G43" s="36">
        <f>_xlfn.IFNA(INDEX('Inputs - Allowed'!$B$8:$AY$158,MATCH($A43,'Inputs - Allowed'!$A$8:$A$158,0),MATCH('TI - Outperformance'!G$6,'Inputs - Allowed'!$B$6:$AY$6,0)),0)</f>
        <v>0</v>
      </c>
      <c r="H43" s="36">
        <f>_xlfn.IFNA(INDEX('Inputs - Allowed'!$B$8:$AY$158,MATCH($A43,'Inputs - Allowed'!$A$8:$A$158,0),MATCH('TI - Outperformance'!H$6,'Inputs - Allowed'!$B$6:$AY$6,0)),0)</f>
        <v>0</v>
      </c>
      <c r="I43" s="36">
        <f>_xlfn.IFNA(INDEX('Inputs - Allowed'!$B$8:$AY$158,MATCH($A43,'Inputs - Allowed'!$A$8:$A$158,0),MATCH('TI - Outperformance'!I$6,'Inputs - Allowed'!$B$6:$AY$6,0)),0)</f>
        <v>0</v>
      </c>
      <c r="J43" s="36">
        <f>_xlfn.IFNA(INDEX('Inputs - Allowed'!$B$8:$AY$158,MATCH($A43,'Inputs - Allowed'!$A$8:$A$158,0),MATCH('TI - Outperformance'!J$6,'Inputs - Allowed'!$B$6:$AY$6,0)),0)</f>
        <v>0</v>
      </c>
      <c r="K43" s="36">
        <f>_xlfn.IFNA(INDEX('Inputs - Allowed'!$B$8:$AY$158,MATCH($A43,'Inputs - Allowed'!$A$8:$A$158,0),MATCH('TI - Outperformance'!K$6,'Inputs - Allowed'!$B$6:$AY$6,0)),0)</f>
        <v>0</v>
      </c>
      <c r="L43" s="76"/>
      <c r="M43" s="76"/>
      <c r="N43" s="36">
        <f>MAX(MIN(_xlfn.IFNA(INDEX('Inputs - Actual'!$B$8:$V$200,MATCH('TI - Outperformance'!$A43,'Inputs - Actual'!$A$8:$A$200,0),MATCH('TI - Outperformance'!N$6,'Inputs - Actual'!$B$6:$V$6,0)) - INDEX('Inputs - Allowed'!$B$8:$AY$158,MATCH('TI - Outperformance'!$A43,'Inputs - Allowed'!$A$8:$A$158,0),MATCH('TI - Outperformance'!N$6-1,'Inputs - Allowed'!$B$6:$AY$6,0)),0),_xlfn.IFNA(INDEX('Inputs - Allowed'!$B$8:$AY$158,MATCH('TI - Outperformance'!$A43,'Inputs - Allowed'!$A$8:$A$158,0),MATCH('TI - Outperformance'!N$6,'Inputs - Allowed'!$B$6:$AY$6,0)) - INDEX('Inputs - Allowed'!$B$8:$AY$158,MATCH('TI - Outperformance'!$A43,'Inputs - Allowed'!$A$8:$A$158,0),MATCH('TI - Outperformance'!N$6-1,'Inputs - Allowed'!$B$6:$AY$6,0)),0)),0)</f>
        <v>0</v>
      </c>
      <c r="O43" s="36">
        <f>MAX(MIN(_xlfn.IFNA(INDEX('Inputs - Actual'!$B$8:$V$200,MATCH('TI - Outperformance'!$A43,'Inputs - Actual'!$A$8:$A$200,0),MATCH('TI - Outperformance'!O$6,'Inputs - Actual'!$B$6:$V$6,0)) - INDEX('Inputs - Allowed'!$B$8:$AY$158,MATCH('TI - Outperformance'!$A43,'Inputs - Allowed'!$A$8:$A$158,0),MATCH('TI - Outperformance'!O$6-1,'Inputs - Allowed'!$B$6:$AY$6,0)),0),_xlfn.IFNA(INDEX('Inputs - Allowed'!$B$8:$AY$158,MATCH('TI - Outperformance'!$A43,'Inputs - Allowed'!$A$8:$A$158,0),MATCH('TI - Outperformance'!O$6,'Inputs - Allowed'!$B$6:$AY$6,0)) - INDEX('Inputs - Allowed'!$B$8:$AY$158,MATCH('TI - Outperformance'!$A43,'Inputs - Allowed'!$A$8:$A$158,0),MATCH('TI - Outperformance'!O$6-1,'Inputs - Allowed'!$B$6:$AY$6,0)),0)),0)</f>
        <v>0</v>
      </c>
      <c r="P43" s="36">
        <f>MAX(MIN(_xlfn.IFNA(INDEX('Inputs - Actual'!$B$8:$V$200,MATCH('TI - Outperformance'!$A43,'Inputs - Actual'!$A$8:$A$200,0),MATCH('TI - Outperformance'!P$6,'Inputs - Actual'!$B$6:$V$6,0)) - INDEX('Inputs - Allowed'!$B$8:$AY$158,MATCH('TI - Outperformance'!$A43,'Inputs - Allowed'!$A$8:$A$158,0),MATCH('TI - Outperformance'!P$6-1,'Inputs - Allowed'!$B$6:$AY$6,0)),0),_xlfn.IFNA(INDEX('Inputs - Allowed'!$B$8:$AY$158,MATCH('TI - Outperformance'!$A43,'Inputs - Allowed'!$A$8:$A$158,0),MATCH('TI - Outperformance'!P$6,'Inputs - Allowed'!$B$6:$AY$6,0)) - INDEX('Inputs - Allowed'!$B$8:$AY$158,MATCH('TI - Outperformance'!$A43,'Inputs - Allowed'!$A$8:$A$158,0),MATCH('TI - Outperformance'!P$6-1,'Inputs - Allowed'!$B$6:$AY$6,0)),0)),0)</f>
        <v>0</v>
      </c>
      <c r="Q43" s="36">
        <f>MAX(MIN(_xlfn.IFNA(INDEX('Inputs - Actual'!$B$8:$V$200,MATCH('TI - Outperformance'!$A43,'Inputs - Actual'!$A$8:$A$200,0),MATCH('TI - Outperformance'!Q$6,'Inputs - Actual'!$B$6:$V$6,0)) - INDEX('Inputs - Allowed'!$B$8:$AY$158,MATCH('TI - Outperformance'!$A43,'Inputs - Allowed'!$A$8:$A$158,0),MATCH('TI - Outperformance'!Q$6-1,'Inputs - Allowed'!$B$6:$AY$6,0)),0),_xlfn.IFNA(INDEX('Inputs - Allowed'!$B$8:$AY$158,MATCH('TI - Outperformance'!$A43,'Inputs - Allowed'!$A$8:$A$158,0),MATCH('TI - Outperformance'!Q$6,'Inputs - Allowed'!$B$6:$AY$6,0)) - INDEX('Inputs - Allowed'!$B$8:$AY$158,MATCH('TI - Outperformance'!$A43,'Inputs - Allowed'!$A$8:$A$158,0),MATCH('TI - Outperformance'!Q$6-1,'Inputs - Allowed'!$B$6:$AY$6,0)),0)),0)</f>
        <v>0</v>
      </c>
      <c r="R43" s="36">
        <f>MAX(MIN(_xlfn.IFNA(INDEX('Inputs - Actual'!$B$8:$V$200,MATCH('TI - Outperformance'!$A43,'Inputs - Actual'!$A$8:$A$200,0),MATCH('TI - Outperformance'!R$6,'Inputs - Actual'!$B$6:$V$6,0)) - INDEX('Inputs - Allowed'!$B$8:$AY$158,MATCH('TI - Outperformance'!$A43,'Inputs - Allowed'!$A$8:$A$158,0),MATCH('TI - Outperformance'!R$6-1,'Inputs - Allowed'!$B$6:$AY$6,0)),0),_xlfn.IFNA(INDEX('Inputs - Allowed'!$B$8:$AY$158,MATCH('TI - Outperformance'!$A43,'Inputs - Allowed'!$A$8:$A$158,0),MATCH('TI - Outperformance'!R$6,'Inputs - Allowed'!$B$6:$AY$6,0)) - INDEX('Inputs - Allowed'!$B$8:$AY$158,MATCH('TI - Outperformance'!$A43,'Inputs - Allowed'!$A$8:$A$158,0),MATCH('TI - Outperformance'!R$6-1,'Inputs - Allowed'!$B$6:$AY$6,0)),0)),0)</f>
        <v>0</v>
      </c>
      <c r="S43" s="36">
        <f>MAX(MIN(_xlfn.IFNA(INDEX('Inputs - Actual'!$B$8:$V$200,MATCH('TI - Outperformance'!$A43,'Inputs - Actual'!$A$8:$A$200,0),MATCH('TI - Outperformance'!S$6,'Inputs - Actual'!$B$6:$V$6,0)) - INDEX('Inputs - Allowed'!$B$8:$AY$158,MATCH('TI - Outperformance'!$A43,'Inputs - Allowed'!$A$8:$A$158,0),MATCH('TI - Outperformance'!S$6-1,'Inputs - Allowed'!$B$6:$AY$6,0)),0),_xlfn.IFNA(INDEX('Inputs - Allowed'!$B$8:$AY$158,MATCH('TI - Outperformance'!$A43,'Inputs - Allowed'!$A$8:$A$158,0),MATCH('TI - Outperformance'!S$6,'Inputs - Allowed'!$B$6:$AY$6,0)) - INDEX('Inputs - Allowed'!$B$8:$AY$158,MATCH('TI - Outperformance'!$A43,'Inputs - Allowed'!$A$8:$A$158,0),MATCH('TI - Outperformance'!S$6-1,'Inputs - Allowed'!$B$6:$AY$6,0)),0)),0)</f>
        <v>0</v>
      </c>
      <c r="T43" s="36">
        <f>MAX(MIN(_xlfn.IFNA(INDEX('Inputs - Actual'!$B$8:$V$200,MATCH('TI - Outperformance'!$A43,'Inputs - Actual'!$A$8:$A$200,0),MATCH('TI - Outperformance'!T$6,'Inputs - Actual'!$B$6:$V$6,0)) - INDEX('Inputs - Allowed'!$B$8:$AY$158,MATCH('TI - Outperformance'!$A43,'Inputs - Allowed'!$A$8:$A$158,0),MATCH('TI - Outperformance'!T$6-1,'Inputs - Allowed'!$B$6:$AY$6,0)),0),_xlfn.IFNA(INDEX('Inputs - Allowed'!$B$8:$AY$158,MATCH('TI - Outperformance'!$A43,'Inputs - Allowed'!$A$8:$A$158,0),MATCH('TI - Outperformance'!T$6,'Inputs - Allowed'!$B$6:$AY$6,0)) - INDEX('Inputs - Allowed'!$B$8:$AY$158,MATCH('TI - Outperformance'!$A43,'Inputs - Allowed'!$A$8:$A$158,0),MATCH('TI - Outperformance'!T$6-1,'Inputs - Allowed'!$B$6:$AY$6,0)),0)),0)</f>
        <v>0</v>
      </c>
      <c r="U43" s="36">
        <f>MAX(MIN(_xlfn.IFNA(INDEX('Inputs - Actual'!$B$8:$V$200,MATCH('TI - Outperformance'!$A43,'Inputs - Actual'!$A$8:$A$200,0),MATCH('TI - Outperformance'!U$6,'Inputs - Actual'!$B$6:$V$6,0)) - INDEX('Inputs - Allowed'!$B$8:$AY$158,MATCH('TI - Outperformance'!$A43,'Inputs - Allowed'!$A$8:$A$158,0),MATCH('TI - Outperformance'!U$6-1,'Inputs - Allowed'!$B$6:$AY$6,0)),0),_xlfn.IFNA(INDEX('Inputs - Allowed'!$B$8:$AY$158,MATCH('TI - Outperformance'!$A43,'Inputs - Allowed'!$A$8:$A$158,0),MATCH('TI - Outperformance'!U$6,'Inputs - Allowed'!$B$6:$AY$6,0)) - INDEX('Inputs - Allowed'!$B$8:$AY$158,MATCH('TI - Outperformance'!$A43,'Inputs - Allowed'!$A$8:$A$158,0),MATCH('TI - Outperformance'!U$6-1,'Inputs - Allowed'!$B$6:$AY$6,0)),0)),0)</f>
        <v>0</v>
      </c>
      <c r="V43" s="36">
        <f>MAX(MIN(_xlfn.IFNA(INDEX('Inputs - Actual'!$B$8:$V$200,MATCH('TI - Outperformance'!$A43,'Inputs - Actual'!$A$8:$A$200,0),MATCH('TI - Outperformance'!V$6,'Inputs - Actual'!$B$6:$V$6,0)) - INDEX('Inputs - Allowed'!$B$8:$AY$158,MATCH('TI - Outperformance'!$A43,'Inputs - Allowed'!$A$8:$A$158,0),MATCH('TI - Outperformance'!V$6-1,'Inputs - Allowed'!$B$6:$AY$6,0)),0),_xlfn.IFNA(INDEX('Inputs - Allowed'!$B$8:$AY$158,MATCH('TI - Outperformance'!$A43,'Inputs - Allowed'!$A$8:$A$158,0),MATCH('TI - Outperformance'!V$6,'Inputs - Allowed'!$B$6:$AY$6,0)) - INDEX('Inputs - Allowed'!$B$8:$AY$158,MATCH('TI - Outperformance'!$A43,'Inputs - Allowed'!$A$8:$A$158,0),MATCH('TI - Outperformance'!V$6-1,'Inputs - Allowed'!$B$6:$AY$6,0)),0)),0)</f>
        <v>0</v>
      </c>
      <c r="W43" s="36">
        <f>MAX(MIN(_xlfn.IFNA(INDEX('Inputs - Actual'!$B$8:$V$200,MATCH('TI - Outperformance'!$A43,'Inputs - Actual'!$A$8:$A$200,0),MATCH('TI - Outperformance'!W$6,'Inputs - Actual'!$B$6:$V$6,0)) - INDEX('Inputs - Allowed'!$B$8:$AY$158,MATCH('TI - Outperformance'!$A43,'Inputs - Allowed'!$A$8:$A$158,0),MATCH('TI - Outperformance'!W$6-1,'Inputs - Allowed'!$B$6:$AY$6,0)),0),_xlfn.IFNA(INDEX('Inputs - Allowed'!$B$8:$AY$158,MATCH('TI - Outperformance'!$A43,'Inputs - Allowed'!$A$8:$A$158,0),MATCH('TI - Outperformance'!W$6,'Inputs - Allowed'!$B$6:$AY$6,0)) - INDEX('Inputs - Allowed'!$B$8:$AY$158,MATCH('TI - Outperformance'!$A43,'Inputs - Allowed'!$A$8:$A$158,0),MATCH('TI - Outperformance'!W$6-1,'Inputs - Allowed'!$B$6:$AY$6,0)),0)),0)</f>
        <v>0</v>
      </c>
      <c r="X43" s="76"/>
      <c r="Y43" s="76"/>
      <c r="Z43" s="116">
        <f t="shared" si="11"/>
        <v>0</v>
      </c>
      <c r="AA43" s="116">
        <f t="shared" si="12"/>
        <v>0</v>
      </c>
      <c r="AB43" s="116">
        <f t="shared" si="13"/>
        <v>0</v>
      </c>
      <c r="AC43" s="116">
        <f t="shared" si="14"/>
        <v>0</v>
      </c>
      <c r="AD43" s="116">
        <f t="shared" si="15"/>
        <v>0</v>
      </c>
      <c r="AE43" s="116">
        <f t="shared" si="16"/>
        <v>0</v>
      </c>
      <c r="AF43" s="116">
        <f t="shared" si="17"/>
        <v>0</v>
      </c>
      <c r="AG43" s="116">
        <f t="shared" si="18"/>
        <v>0</v>
      </c>
      <c r="AH43" s="116">
        <f t="shared" si="19"/>
        <v>0</v>
      </c>
      <c r="AI43" s="116">
        <f t="shared" si="20"/>
        <v>0</v>
      </c>
      <c r="AJ43" s="116">
        <f t="shared" si="21"/>
        <v>0</v>
      </c>
    </row>
    <row r="44" spans="1:36">
      <c r="A44" s="42"/>
      <c r="B44" s="36"/>
      <c r="C44" s="36"/>
      <c r="D44" s="36"/>
      <c r="E44" s="36">
        <f>_xlfn.IFNA(INDEX('Inputs - Allowed'!$B$8:$AY$158,MATCH($A44,'Inputs - Allowed'!$A$8:$A$158,0),MATCH('TI - Outperformance'!E$6,'Inputs - Allowed'!$B$6:$AY$6,0)),0)</f>
        <v>0</v>
      </c>
      <c r="F44" s="36">
        <f>_xlfn.IFNA(INDEX('Inputs - Allowed'!$B$8:$AY$158,MATCH($A44,'Inputs - Allowed'!$A$8:$A$158,0),MATCH('TI - Outperformance'!F$6,'Inputs - Allowed'!$B$6:$AY$6,0)),0)</f>
        <v>0</v>
      </c>
      <c r="G44" s="36">
        <f>_xlfn.IFNA(INDEX('Inputs - Allowed'!$B$8:$AY$158,MATCH($A44,'Inputs - Allowed'!$A$8:$A$158,0),MATCH('TI - Outperformance'!G$6,'Inputs - Allowed'!$B$6:$AY$6,0)),0)</f>
        <v>0</v>
      </c>
      <c r="H44" s="36">
        <f>_xlfn.IFNA(INDEX('Inputs - Allowed'!$B$8:$AY$158,MATCH($A44,'Inputs - Allowed'!$A$8:$A$158,0),MATCH('TI - Outperformance'!H$6,'Inputs - Allowed'!$B$6:$AY$6,0)),0)</f>
        <v>0</v>
      </c>
      <c r="I44" s="36">
        <f>_xlfn.IFNA(INDEX('Inputs - Allowed'!$B$8:$AY$158,MATCH($A44,'Inputs - Allowed'!$A$8:$A$158,0),MATCH('TI - Outperformance'!I$6,'Inputs - Allowed'!$B$6:$AY$6,0)),0)</f>
        <v>0</v>
      </c>
      <c r="J44" s="36">
        <f>_xlfn.IFNA(INDEX('Inputs - Allowed'!$B$8:$AY$158,MATCH($A44,'Inputs - Allowed'!$A$8:$A$158,0),MATCH('TI - Outperformance'!J$6,'Inputs - Allowed'!$B$6:$AY$6,0)),0)</f>
        <v>0</v>
      </c>
      <c r="K44" s="36">
        <f>_xlfn.IFNA(INDEX('Inputs - Allowed'!$B$8:$AY$158,MATCH($A44,'Inputs - Allowed'!$A$8:$A$158,0),MATCH('TI - Outperformance'!K$6,'Inputs - Allowed'!$B$6:$AY$6,0)),0)</f>
        <v>0</v>
      </c>
      <c r="L44" s="76"/>
      <c r="M44" s="76"/>
      <c r="N44" s="36">
        <f>MAX(MIN(_xlfn.IFNA(INDEX('Inputs - Actual'!$B$8:$V$200,MATCH('TI - Outperformance'!$A44,'Inputs - Actual'!$A$8:$A$200,0),MATCH('TI - Outperformance'!N$6,'Inputs - Actual'!$B$6:$V$6,0)) - INDEX('Inputs - Allowed'!$B$8:$AY$158,MATCH('TI - Outperformance'!$A44,'Inputs - Allowed'!$A$8:$A$158,0),MATCH('TI - Outperformance'!N$6-1,'Inputs - Allowed'!$B$6:$AY$6,0)),0),_xlfn.IFNA(INDEX('Inputs - Allowed'!$B$8:$AY$158,MATCH('TI - Outperformance'!$A44,'Inputs - Allowed'!$A$8:$A$158,0),MATCH('TI - Outperformance'!N$6,'Inputs - Allowed'!$B$6:$AY$6,0)) - INDEX('Inputs - Allowed'!$B$8:$AY$158,MATCH('TI - Outperformance'!$A44,'Inputs - Allowed'!$A$8:$A$158,0),MATCH('TI - Outperformance'!N$6-1,'Inputs - Allowed'!$B$6:$AY$6,0)),0)),0)</f>
        <v>0</v>
      </c>
      <c r="O44" s="36">
        <f>MAX(MIN(_xlfn.IFNA(INDEX('Inputs - Actual'!$B$8:$V$200,MATCH('TI - Outperformance'!$A44,'Inputs - Actual'!$A$8:$A$200,0),MATCH('TI - Outperformance'!O$6,'Inputs - Actual'!$B$6:$V$6,0)) - INDEX('Inputs - Allowed'!$B$8:$AY$158,MATCH('TI - Outperformance'!$A44,'Inputs - Allowed'!$A$8:$A$158,0),MATCH('TI - Outperformance'!O$6-1,'Inputs - Allowed'!$B$6:$AY$6,0)),0),_xlfn.IFNA(INDEX('Inputs - Allowed'!$B$8:$AY$158,MATCH('TI - Outperformance'!$A44,'Inputs - Allowed'!$A$8:$A$158,0),MATCH('TI - Outperformance'!O$6,'Inputs - Allowed'!$B$6:$AY$6,0)) - INDEX('Inputs - Allowed'!$B$8:$AY$158,MATCH('TI - Outperformance'!$A44,'Inputs - Allowed'!$A$8:$A$158,0),MATCH('TI - Outperformance'!O$6-1,'Inputs - Allowed'!$B$6:$AY$6,0)),0)),0)</f>
        <v>0</v>
      </c>
      <c r="P44" s="36">
        <f>MAX(MIN(_xlfn.IFNA(INDEX('Inputs - Actual'!$B$8:$V$200,MATCH('TI - Outperformance'!$A44,'Inputs - Actual'!$A$8:$A$200,0),MATCH('TI - Outperformance'!P$6,'Inputs - Actual'!$B$6:$V$6,0)) - INDEX('Inputs - Allowed'!$B$8:$AY$158,MATCH('TI - Outperformance'!$A44,'Inputs - Allowed'!$A$8:$A$158,0),MATCH('TI - Outperformance'!P$6-1,'Inputs - Allowed'!$B$6:$AY$6,0)),0),_xlfn.IFNA(INDEX('Inputs - Allowed'!$B$8:$AY$158,MATCH('TI - Outperformance'!$A44,'Inputs - Allowed'!$A$8:$A$158,0),MATCH('TI - Outperformance'!P$6,'Inputs - Allowed'!$B$6:$AY$6,0)) - INDEX('Inputs - Allowed'!$B$8:$AY$158,MATCH('TI - Outperformance'!$A44,'Inputs - Allowed'!$A$8:$A$158,0),MATCH('TI - Outperformance'!P$6-1,'Inputs - Allowed'!$B$6:$AY$6,0)),0)),0)</f>
        <v>0</v>
      </c>
      <c r="Q44" s="36">
        <f>MAX(MIN(_xlfn.IFNA(INDEX('Inputs - Actual'!$B$8:$V$200,MATCH('TI - Outperformance'!$A44,'Inputs - Actual'!$A$8:$A$200,0),MATCH('TI - Outperformance'!Q$6,'Inputs - Actual'!$B$6:$V$6,0)) - INDEX('Inputs - Allowed'!$B$8:$AY$158,MATCH('TI - Outperformance'!$A44,'Inputs - Allowed'!$A$8:$A$158,0),MATCH('TI - Outperformance'!Q$6-1,'Inputs - Allowed'!$B$6:$AY$6,0)),0),_xlfn.IFNA(INDEX('Inputs - Allowed'!$B$8:$AY$158,MATCH('TI - Outperformance'!$A44,'Inputs - Allowed'!$A$8:$A$158,0),MATCH('TI - Outperformance'!Q$6,'Inputs - Allowed'!$B$6:$AY$6,0)) - INDEX('Inputs - Allowed'!$B$8:$AY$158,MATCH('TI - Outperformance'!$A44,'Inputs - Allowed'!$A$8:$A$158,0),MATCH('TI - Outperformance'!Q$6-1,'Inputs - Allowed'!$B$6:$AY$6,0)),0)),0)</f>
        <v>0</v>
      </c>
      <c r="R44" s="36">
        <f>MAX(MIN(_xlfn.IFNA(INDEX('Inputs - Actual'!$B$8:$V$200,MATCH('TI - Outperformance'!$A44,'Inputs - Actual'!$A$8:$A$200,0),MATCH('TI - Outperformance'!R$6,'Inputs - Actual'!$B$6:$V$6,0)) - INDEX('Inputs - Allowed'!$B$8:$AY$158,MATCH('TI - Outperformance'!$A44,'Inputs - Allowed'!$A$8:$A$158,0),MATCH('TI - Outperformance'!R$6-1,'Inputs - Allowed'!$B$6:$AY$6,0)),0),_xlfn.IFNA(INDEX('Inputs - Allowed'!$B$8:$AY$158,MATCH('TI - Outperformance'!$A44,'Inputs - Allowed'!$A$8:$A$158,0),MATCH('TI - Outperformance'!R$6,'Inputs - Allowed'!$B$6:$AY$6,0)) - INDEX('Inputs - Allowed'!$B$8:$AY$158,MATCH('TI - Outperformance'!$A44,'Inputs - Allowed'!$A$8:$A$158,0),MATCH('TI - Outperformance'!R$6-1,'Inputs - Allowed'!$B$6:$AY$6,0)),0)),0)</f>
        <v>0</v>
      </c>
      <c r="S44" s="36">
        <f>MAX(MIN(_xlfn.IFNA(INDEX('Inputs - Actual'!$B$8:$V$200,MATCH('TI - Outperformance'!$A44,'Inputs - Actual'!$A$8:$A$200,0),MATCH('TI - Outperformance'!S$6,'Inputs - Actual'!$B$6:$V$6,0)) - INDEX('Inputs - Allowed'!$B$8:$AY$158,MATCH('TI - Outperformance'!$A44,'Inputs - Allowed'!$A$8:$A$158,0),MATCH('TI - Outperformance'!S$6-1,'Inputs - Allowed'!$B$6:$AY$6,0)),0),_xlfn.IFNA(INDEX('Inputs - Allowed'!$B$8:$AY$158,MATCH('TI - Outperformance'!$A44,'Inputs - Allowed'!$A$8:$A$158,0),MATCH('TI - Outperformance'!S$6,'Inputs - Allowed'!$B$6:$AY$6,0)) - INDEX('Inputs - Allowed'!$B$8:$AY$158,MATCH('TI - Outperformance'!$A44,'Inputs - Allowed'!$A$8:$A$158,0),MATCH('TI - Outperformance'!S$6-1,'Inputs - Allowed'!$B$6:$AY$6,0)),0)),0)</f>
        <v>0</v>
      </c>
      <c r="T44" s="36">
        <f>MAX(MIN(_xlfn.IFNA(INDEX('Inputs - Actual'!$B$8:$V$200,MATCH('TI - Outperformance'!$A44,'Inputs - Actual'!$A$8:$A$200,0),MATCH('TI - Outperformance'!T$6,'Inputs - Actual'!$B$6:$V$6,0)) - INDEX('Inputs - Allowed'!$B$8:$AY$158,MATCH('TI - Outperformance'!$A44,'Inputs - Allowed'!$A$8:$A$158,0),MATCH('TI - Outperformance'!T$6-1,'Inputs - Allowed'!$B$6:$AY$6,0)),0),_xlfn.IFNA(INDEX('Inputs - Allowed'!$B$8:$AY$158,MATCH('TI - Outperformance'!$A44,'Inputs - Allowed'!$A$8:$A$158,0),MATCH('TI - Outperformance'!T$6,'Inputs - Allowed'!$B$6:$AY$6,0)) - INDEX('Inputs - Allowed'!$B$8:$AY$158,MATCH('TI - Outperformance'!$A44,'Inputs - Allowed'!$A$8:$A$158,0),MATCH('TI - Outperformance'!T$6-1,'Inputs - Allowed'!$B$6:$AY$6,0)),0)),0)</f>
        <v>0</v>
      </c>
      <c r="U44" s="36">
        <f>MAX(MIN(_xlfn.IFNA(INDEX('Inputs - Actual'!$B$8:$V$200,MATCH('TI - Outperformance'!$A44,'Inputs - Actual'!$A$8:$A$200,0),MATCH('TI - Outperformance'!U$6,'Inputs - Actual'!$B$6:$V$6,0)) - INDEX('Inputs - Allowed'!$B$8:$AY$158,MATCH('TI - Outperformance'!$A44,'Inputs - Allowed'!$A$8:$A$158,0),MATCH('TI - Outperformance'!U$6-1,'Inputs - Allowed'!$B$6:$AY$6,0)),0),_xlfn.IFNA(INDEX('Inputs - Allowed'!$B$8:$AY$158,MATCH('TI - Outperformance'!$A44,'Inputs - Allowed'!$A$8:$A$158,0),MATCH('TI - Outperformance'!U$6,'Inputs - Allowed'!$B$6:$AY$6,0)) - INDEX('Inputs - Allowed'!$B$8:$AY$158,MATCH('TI - Outperformance'!$A44,'Inputs - Allowed'!$A$8:$A$158,0),MATCH('TI - Outperformance'!U$6-1,'Inputs - Allowed'!$B$6:$AY$6,0)),0)),0)</f>
        <v>0</v>
      </c>
      <c r="V44" s="36">
        <f>MAX(MIN(_xlfn.IFNA(INDEX('Inputs - Actual'!$B$8:$V$200,MATCH('TI - Outperformance'!$A44,'Inputs - Actual'!$A$8:$A$200,0),MATCH('TI - Outperformance'!V$6,'Inputs - Actual'!$B$6:$V$6,0)) - INDEX('Inputs - Allowed'!$B$8:$AY$158,MATCH('TI - Outperformance'!$A44,'Inputs - Allowed'!$A$8:$A$158,0),MATCH('TI - Outperformance'!V$6-1,'Inputs - Allowed'!$B$6:$AY$6,0)),0),_xlfn.IFNA(INDEX('Inputs - Allowed'!$B$8:$AY$158,MATCH('TI - Outperformance'!$A44,'Inputs - Allowed'!$A$8:$A$158,0),MATCH('TI - Outperformance'!V$6,'Inputs - Allowed'!$B$6:$AY$6,0)) - INDEX('Inputs - Allowed'!$B$8:$AY$158,MATCH('TI - Outperformance'!$A44,'Inputs - Allowed'!$A$8:$A$158,0),MATCH('TI - Outperformance'!V$6-1,'Inputs - Allowed'!$B$6:$AY$6,0)),0)),0)</f>
        <v>0</v>
      </c>
      <c r="W44" s="36">
        <f>MAX(MIN(_xlfn.IFNA(INDEX('Inputs - Actual'!$B$8:$V$200,MATCH('TI - Outperformance'!$A44,'Inputs - Actual'!$A$8:$A$200,0),MATCH('TI - Outperformance'!W$6,'Inputs - Actual'!$B$6:$V$6,0)) - INDEX('Inputs - Allowed'!$B$8:$AY$158,MATCH('TI - Outperformance'!$A44,'Inputs - Allowed'!$A$8:$A$158,0),MATCH('TI - Outperformance'!W$6-1,'Inputs - Allowed'!$B$6:$AY$6,0)),0),_xlfn.IFNA(INDEX('Inputs - Allowed'!$B$8:$AY$158,MATCH('TI - Outperformance'!$A44,'Inputs - Allowed'!$A$8:$A$158,0),MATCH('TI - Outperformance'!W$6,'Inputs - Allowed'!$B$6:$AY$6,0)) - INDEX('Inputs - Allowed'!$B$8:$AY$158,MATCH('TI - Outperformance'!$A44,'Inputs - Allowed'!$A$8:$A$158,0),MATCH('TI - Outperformance'!W$6-1,'Inputs - Allowed'!$B$6:$AY$6,0)),0)),0)</f>
        <v>0</v>
      </c>
      <c r="X44" s="76"/>
      <c r="Y44" s="76"/>
      <c r="Z44" s="116">
        <f t="shared" si="11"/>
        <v>0</v>
      </c>
      <c r="AA44" s="116">
        <f t="shared" si="12"/>
        <v>0</v>
      </c>
      <c r="AB44" s="116">
        <f t="shared" si="13"/>
        <v>0</v>
      </c>
      <c r="AC44" s="116">
        <f t="shared" si="14"/>
        <v>0</v>
      </c>
      <c r="AD44" s="116">
        <f t="shared" si="15"/>
        <v>0</v>
      </c>
      <c r="AE44" s="116">
        <f t="shared" si="16"/>
        <v>0</v>
      </c>
      <c r="AF44" s="116">
        <f t="shared" si="17"/>
        <v>0</v>
      </c>
      <c r="AG44" s="116">
        <f t="shared" si="18"/>
        <v>0</v>
      </c>
      <c r="AH44" s="116">
        <f t="shared" si="19"/>
        <v>0</v>
      </c>
      <c r="AI44" s="116">
        <f t="shared" si="20"/>
        <v>0</v>
      </c>
      <c r="AJ44" s="116">
        <f t="shared" si="21"/>
        <v>0</v>
      </c>
    </row>
    <row r="45" spans="1:36">
      <c r="A45" s="42"/>
      <c r="B45" s="36"/>
      <c r="C45" s="36"/>
      <c r="D45" s="36"/>
      <c r="E45" s="36">
        <f>_xlfn.IFNA(INDEX('Inputs - Allowed'!$B$8:$AY$158,MATCH($A45,'Inputs - Allowed'!$A$8:$A$158,0),MATCH('TI - Outperformance'!E$6,'Inputs - Allowed'!$B$6:$AY$6,0)),0)</f>
        <v>0</v>
      </c>
      <c r="F45" s="36">
        <f>_xlfn.IFNA(INDEX('Inputs - Allowed'!$B$8:$AY$158,MATCH($A45,'Inputs - Allowed'!$A$8:$A$158,0),MATCH('TI - Outperformance'!F$6,'Inputs - Allowed'!$B$6:$AY$6,0)),0)</f>
        <v>0</v>
      </c>
      <c r="G45" s="36">
        <f>_xlfn.IFNA(INDEX('Inputs - Allowed'!$B$8:$AY$158,MATCH($A45,'Inputs - Allowed'!$A$8:$A$158,0),MATCH('TI - Outperformance'!G$6,'Inputs - Allowed'!$B$6:$AY$6,0)),0)</f>
        <v>0</v>
      </c>
      <c r="H45" s="36">
        <f>_xlfn.IFNA(INDEX('Inputs - Allowed'!$B$8:$AY$158,MATCH($A45,'Inputs - Allowed'!$A$8:$A$158,0),MATCH('TI - Outperformance'!H$6,'Inputs - Allowed'!$B$6:$AY$6,0)),0)</f>
        <v>0</v>
      </c>
      <c r="I45" s="36">
        <f>_xlfn.IFNA(INDEX('Inputs - Allowed'!$B$8:$AY$158,MATCH($A45,'Inputs - Allowed'!$A$8:$A$158,0),MATCH('TI - Outperformance'!I$6,'Inputs - Allowed'!$B$6:$AY$6,0)),0)</f>
        <v>0</v>
      </c>
      <c r="J45" s="36">
        <f>_xlfn.IFNA(INDEX('Inputs - Allowed'!$B$8:$AY$158,MATCH($A45,'Inputs - Allowed'!$A$8:$A$158,0),MATCH('TI - Outperformance'!J$6,'Inputs - Allowed'!$B$6:$AY$6,0)),0)</f>
        <v>0</v>
      </c>
      <c r="K45" s="36">
        <f>_xlfn.IFNA(INDEX('Inputs - Allowed'!$B$8:$AY$158,MATCH($A45,'Inputs - Allowed'!$A$8:$A$158,0),MATCH('TI - Outperformance'!K$6,'Inputs - Allowed'!$B$6:$AY$6,0)),0)</f>
        <v>0</v>
      </c>
      <c r="L45" s="76"/>
      <c r="M45" s="76"/>
      <c r="N45" s="36">
        <f>MAX(MIN(_xlfn.IFNA(INDEX('Inputs - Actual'!$B$8:$V$200,MATCH('TI - Outperformance'!$A45,'Inputs - Actual'!$A$8:$A$200,0),MATCH('TI - Outperformance'!N$6,'Inputs - Actual'!$B$6:$V$6,0)) - INDEX('Inputs - Allowed'!$B$8:$AY$158,MATCH('TI - Outperformance'!$A45,'Inputs - Allowed'!$A$8:$A$158,0),MATCH('TI - Outperformance'!N$6-1,'Inputs - Allowed'!$B$6:$AY$6,0)),0),_xlfn.IFNA(INDEX('Inputs - Allowed'!$B$8:$AY$158,MATCH('TI - Outperformance'!$A45,'Inputs - Allowed'!$A$8:$A$158,0),MATCH('TI - Outperformance'!N$6,'Inputs - Allowed'!$B$6:$AY$6,0)) - INDEX('Inputs - Allowed'!$B$8:$AY$158,MATCH('TI - Outperformance'!$A45,'Inputs - Allowed'!$A$8:$A$158,0),MATCH('TI - Outperformance'!N$6-1,'Inputs - Allowed'!$B$6:$AY$6,0)),0)),0)</f>
        <v>0</v>
      </c>
      <c r="O45" s="36">
        <f>MAX(MIN(_xlfn.IFNA(INDEX('Inputs - Actual'!$B$8:$V$200,MATCH('TI - Outperformance'!$A45,'Inputs - Actual'!$A$8:$A$200,0),MATCH('TI - Outperformance'!O$6,'Inputs - Actual'!$B$6:$V$6,0)) - INDEX('Inputs - Allowed'!$B$8:$AY$158,MATCH('TI - Outperformance'!$A45,'Inputs - Allowed'!$A$8:$A$158,0),MATCH('TI - Outperformance'!O$6-1,'Inputs - Allowed'!$B$6:$AY$6,0)),0),_xlfn.IFNA(INDEX('Inputs - Allowed'!$B$8:$AY$158,MATCH('TI - Outperformance'!$A45,'Inputs - Allowed'!$A$8:$A$158,0),MATCH('TI - Outperformance'!O$6,'Inputs - Allowed'!$B$6:$AY$6,0)) - INDEX('Inputs - Allowed'!$B$8:$AY$158,MATCH('TI - Outperformance'!$A45,'Inputs - Allowed'!$A$8:$A$158,0),MATCH('TI - Outperformance'!O$6-1,'Inputs - Allowed'!$B$6:$AY$6,0)),0)),0)</f>
        <v>0</v>
      </c>
      <c r="P45" s="36">
        <f>MAX(MIN(_xlfn.IFNA(INDEX('Inputs - Actual'!$B$8:$V$200,MATCH('TI - Outperformance'!$A45,'Inputs - Actual'!$A$8:$A$200,0),MATCH('TI - Outperformance'!P$6,'Inputs - Actual'!$B$6:$V$6,0)) - INDEX('Inputs - Allowed'!$B$8:$AY$158,MATCH('TI - Outperformance'!$A45,'Inputs - Allowed'!$A$8:$A$158,0),MATCH('TI - Outperformance'!P$6-1,'Inputs - Allowed'!$B$6:$AY$6,0)),0),_xlfn.IFNA(INDEX('Inputs - Allowed'!$B$8:$AY$158,MATCH('TI - Outperformance'!$A45,'Inputs - Allowed'!$A$8:$A$158,0),MATCH('TI - Outperformance'!P$6,'Inputs - Allowed'!$B$6:$AY$6,0)) - INDEX('Inputs - Allowed'!$B$8:$AY$158,MATCH('TI - Outperformance'!$A45,'Inputs - Allowed'!$A$8:$A$158,0),MATCH('TI - Outperformance'!P$6-1,'Inputs - Allowed'!$B$6:$AY$6,0)),0)),0)</f>
        <v>0</v>
      </c>
      <c r="Q45" s="36">
        <f>MAX(MIN(_xlfn.IFNA(INDEX('Inputs - Actual'!$B$8:$V$200,MATCH('TI - Outperformance'!$A45,'Inputs - Actual'!$A$8:$A$200,0),MATCH('TI - Outperformance'!Q$6,'Inputs - Actual'!$B$6:$V$6,0)) - INDEX('Inputs - Allowed'!$B$8:$AY$158,MATCH('TI - Outperformance'!$A45,'Inputs - Allowed'!$A$8:$A$158,0),MATCH('TI - Outperformance'!Q$6-1,'Inputs - Allowed'!$B$6:$AY$6,0)),0),_xlfn.IFNA(INDEX('Inputs - Allowed'!$B$8:$AY$158,MATCH('TI - Outperformance'!$A45,'Inputs - Allowed'!$A$8:$A$158,0),MATCH('TI - Outperformance'!Q$6,'Inputs - Allowed'!$B$6:$AY$6,0)) - INDEX('Inputs - Allowed'!$B$8:$AY$158,MATCH('TI - Outperformance'!$A45,'Inputs - Allowed'!$A$8:$A$158,0),MATCH('TI - Outperformance'!Q$6-1,'Inputs - Allowed'!$B$6:$AY$6,0)),0)),0)</f>
        <v>0</v>
      </c>
      <c r="R45" s="36">
        <f>MAX(MIN(_xlfn.IFNA(INDEX('Inputs - Actual'!$B$8:$V$200,MATCH('TI - Outperformance'!$A45,'Inputs - Actual'!$A$8:$A$200,0),MATCH('TI - Outperformance'!R$6,'Inputs - Actual'!$B$6:$V$6,0)) - INDEX('Inputs - Allowed'!$B$8:$AY$158,MATCH('TI - Outperformance'!$A45,'Inputs - Allowed'!$A$8:$A$158,0),MATCH('TI - Outperformance'!R$6-1,'Inputs - Allowed'!$B$6:$AY$6,0)),0),_xlfn.IFNA(INDEX('Inputs - Allowed'!$B$8:$AY$158,MATCH('TI - Outperformance'!$A45,'Inputs - Allowed'!$A$8:$A$158,0),MATCH('TI - Outperformance'!R$6,'Inputs - Allowed'!$B$6:$AY$6,0)) - INDEX('Inputs - Allowed'!$B$8:$AY$158,MATCH('TI - Outperformance'!$A45,'Inputs - Allowed'!$A$8:$A$158,0),MATCH('TI - Outperformance'!R$6-1,'Inputs - Allowed'!$B$6:$AY$6,0)),0)),0)</f>
        <v>0</v>
      </c>
      <c r="S45" s="36">
        <f>MAX(MIN(_xlfn.IFNA(INDEX('Inputs - Actual'!$B$8:$V$200,MATCH('TI - Outperformance'!$A45,'Inputs - Actual'!$A$8:$A$200,0),MATCH('TI - Outperformance'!S$6,'Inputs - Actual'!$B$6:$V$6,0)) - INDEX('Inputs - Allowed'!$B$8:$AY$158,MATCH('TI - Outperformance'!$A45,'Inputs - Allowed'!$A$8:$A$158,0),MATCH('TI - Outperformance'!S$6-1,'Inputs - Allowed'!$B$6:$AY$6,0)),0),_xlfn.IFNA(INDEX('Inputs - Allowed'!$B$8:$AY$158,MATCH('TI - Outperformance'!$A45,'Inputs - Allowed'!$A$8:$A$158,0),MATCH('TI - Outperformance'!S$6,'Inputs - Allowed'!$B$6:$AY$6,0)) - INDEX('Inputs - Allowed'!$B$8:$AY$158,MATCH('TI - Outperformance'!$A45,'Inputs - Allowed'!$A$8:$A$158,0),MATCH('TI - Outperformance'!S$6-1,'Inputs - Allowed'!$B$6:$AY$6,0)),0)),0)</f>
        <v>0</v>
      </c>
      <c r="T45" s="36">
        <f>MAX(MIN(_xlfn.IFNA(INDEX('Inputs - Actual'!$B$8:$V$200,MATCH('TI - Outperformance'!$A45,'Inputs - Actual'!$A$8:$A$200,0),MATCH('TI - Outperformance'!T$6,'Inputs - Actual'!$B$6:$V$6,0)) - INDEX('Inputs - Allowed'!$B$8:$AY$158,MATCH('TI - Outperformance'!$A45,'Inputs - Allowed'!$A$8:$A$158,0),MATCH('TI - Outperformance'!T$6-1,'Inputs - Allowed'!$B$6:$AY$6,0)),0),_xlfn.IFNA(INDEX('Inputs - Allowed'!$B$8:$AY$158,MATCH('TI - Outperformance'!$A45,'Inputs - Allowed'!$A$8:$A$158,0),MATCH('TI - Outperformance'!T$6,'Inputs - Allowed'!$B$6:$AY$6,0)) - INDEX('Inputs - Allowed'!$B$8:$AY$158,MATCH('TI - Outperformance'!$A45,'Inputs - Allowed'!$A$8:$A$158,0),MATCH('TI - Outperformance'!T$6-1,'Inputs - Allowed'!$B$6:$AY$6,0)),0)),0)</f>
        <v>0</v>
      </c>
      <c r="U45" s="36">
        <f>MAX(MIN(_xlfn.IFNA(INDEX('Inputs - Actual'!$B$8:$V$200,MATCH('TI - Outperformance'!$A45,'Inputs - Actual'!$A$8:$A$200,0),MATCH('TI - Outperformance'!U$6,'Inputs - Actual'!$B$6:$V$6,0)) - INDEX('Inputs - Allowed'!$B$8:$AY$158,MATCH('TI - Outperformance'!$A45,'Inputs - Allowed'!$A$8:$A$158,0),MATCH('TI - Outperformance'!U$6-1,'Inputs - Allowed'!$B$6:$AY$6,0)),0),_xlfn.IFNA(INDEX('Inputs - Allowed'!$B$8:$AY$158,MATCH('TI - Outperformance'!$A45,'Inputs - Allowed'!$A$8:$A$158,0),MATCH('TI - Outperformance'!U$6,'Inputs - Allowed'!$B$6:$AY$6,0)) - INDEX('Inputs - Allowed'!$B$8:$AY$158,MATCH('TI - Outperformance'!$A45,'Inputs - Allowed'!$A$8:$A$158,0),MATCH('TI - Outperformance'!U$6-1,'Inputs - Allowed'!$B$6:$AY$6,0)),0)),0)</f>
        <v>0</v>
      </c>
      <c r="V45" s="36">
        <f>MAX(MIN(_xlfn.IFNA(INDEX('Inputs - Actual'!$B$8:$V$200,MATCH('TI - Outperformance'!$A45,'Inputs - Actual'!$A$8:$A$200,0),MATCH('TI - Outperformance'!V$6,'Inputs - Actual'!$B$6:$V$6,0)) - INDEX('Inputs - Allowed'!$B$8:$AY$158,MATCH('TI - Outperformance'!$A45,'Inputs - Allowed'!$A$8:$A$158,0),MATCH('TI - Outperformance'!V$6-1,'Inputs - Allowed'!$B$6:$AY$6,0)),0),_xlfn.IFNA(INDEX('Inputs - Allowed'!$B$8:$AY$158,MATCH('TI - Outperformance'!$A45,'Inputs - Allowed'!$A$8:$A$158,0),MATCH('TI - Outperformance'!V$6,'Inputs - Allowed'!$B$6:$AY$6,0)) - INDEX('Inputs - Allowed'!$B$8:$AY$158,MATCH('TI - Outperformance'!$A45,'Inputs - Allowed'!$A$8:$A$158,0),MATCH('TI - Outperformance'!V$6-1,'Inputs - Allowed'!$B$6:$AY$6,0)),0)),0)</f>
        <v>0</v>
      </c>
      <c r="W45" s="36">
        <f>MAX(MIN(_xlfn.IFNA(INDEX('Inputs - Actual'!$B$8:$V$200,MATCH('TI - Outperformance'!$A45,'Inputs - Actual'!$A$8:$A$200,0),MATCH('TI - Outperformance'!W$6,'Inputs - Actual'!$B$6:$V$6,0)) - INDEX('Inputs - Allowed'!$B$8:$AY$158,MATCH('TI - Outperformance'!$A45,'Inputs - Allowed'!$A$8:$A$158,0),MATCH('TI - Outperformance'!W$6-1,'Inputs - Allowed'!$B$6:$AY$6,0)),0),_xlfn.IFNA(INDEX('Inputs - Allowed'!$B$8:$AY$158,MATCH('TI - Outperformance'!$A45,'Inputs - Allowed'!$A$8:$A$158,0),MATCH('TI - Outperformance'!W$6,'Inputs - Allowed'!$B$6:$AY$6,0)) - INDEX('Inputs - Allowed'!$B$8:$AY$158,MATCH('TI - Outperformance'!$A45,'Inputs - Allowed'!$A$8:$A$158,0),MATCH('TI - Outperformance'!W$6-1,'Inputs - Allowed'!$B$6:$AY$6,0)),0)),0)</f>
        <v>0</v>
      </c>
      <c r="X45" s="76"/>
      <c r="Y45" s="76"/>
      <c r="Z45" s="116">
        <f t="shared" si="11"/>
        <v>0</v>
      </c>
      <c r="AA45" s="116">
        <f t="shared" si="12"/>
        <v>0</v>
      </c>
      <c r="AB45" s="116">
        <f t="shared" si="13"/>
        <v>0</v>
      </c>
      <c r="AC45" s="116">
        <f t="shared" si="14"/>
        <v>0</v>
      </c>
      <c r="AD45" s="116">
        <f t="shared" si="15"/>
        <v>0</v>
      </c>
      <c r="AE45" s="116">
        <f t="shared" si="16"/>
        <v>0</v>
      </c>
      <c r="AF45" s="116">
        <f t="shared" si="17"/>
        <v>0</v>
      </c>
      <c r="AG45" s="116">
        <f t="shared" si="18"/>
        <v>0</v>
      </c>
      <c r="AH45" s="116">
        <f t="shared" si="19"/>
        <v>0</v>
      </c>
      <c r="AI45" s="116">
        <f t="shared" si="20"/>
        <v>0</v>
      </c>
      <c r="AJ45" s="116">
        <f t="shared" si="21"/>
        <v>0</v>
      </c>
    </row>
    <row r="46" spans="1:36">
      <c r="A46" s="42"/>
      <c r="B46" s="36"/>
      <c r="C46" s="36"/>
      <c r="D46" s="36"/>
      <c r="E46" s="36">
        <f>_xlfn.IFNA(INDEX('Inputs - Allowed'!$B$8:$AY$158,MATCH($A46,'Inputs - Allowed'!$A$8:$A$158,0),MATCH('TI - Outperformance'!E$6,'Inputs - Allowed'!$B$6:$AY$6,0)),0)</f>
        <v>0</v>
      </c>
      <c r="F46" s="36">
        <f>_xlfn.IFNA(INDEX('Inputs - Allowed'!$B$8:$AY$158,MATCH($A46,'Inputs - Allowed'!$A$8:$A$158,0),MATCH('TI - Outperformance'!F$6,'Inputs - Allowed'!$B$6:$AY$6,0)),0)</f>
        <v>0</v>
      </c>
      <c r="G46" s="36">
        <f>_xlfn.IFNA(INDEX('Inputs - Allowed'!$B$8:$AY$158,MATCH($A46,'Inputs - Allowed'!$A$8:$A$158,0),MATCH('TI - Outperformance'!G$6,'Inputs - Allowed'!$B$6:$AY$6,0)),0)</f>
        <v>0</v>
      </c>
      <c r="H46" s="36">
        <f>_xlfn.IFNA(INDEX('Inputs - Allowed'!$B$8:$AY$158,MATCH($A46,'Inputs - Allowed'!$A$8:$A$158,0),MATCH('TI - Outperformance'!H$6,'Inputs - Allowed'!$B$6:$AY$6,0)),0)</f>
        <v>0</v>
      </c>
      <c r="I46" s="36">
        <f>_xlfn.IFNA(INDEX('Inputs - Allowed'!$B$8:$AY$158,MATCH($A46,'Inputs - Allowed'!$A$8:$A$158,0),MATCH('TI - Outperformance'!I$6,'Inputs - Allowed'!$B$6:$AY$6,0)),0)</f>
        <v>0</v>
      </c>
      <c r="J46" s="36">
        <f>_xlfn.IFNA(INDEX('Inputs - Allowed'!$B$8:$AY$158,MATCH($A46,'Inputs - Allowed'!$A$8:$A$158,0),MATCH('TI - Outperformance'!J$6,'Inputs - Allowed'!$B$6:$AY$6,0)),0)</f>
        <v>0</v>
      </c>
      <c r="K46" s="36">
        <f>_xlfn.IFNA(INDEX('Inputs - Allowed'!$B$8:$AY$158,MATCH($A46,'Inputs - Allowed'!$A$8:$A$158,0),MATCH('TI - Outperformance'!K$6,'Inputs - Allowed'!$B$6:$AY$6,0)),0)</f>
        <v>0</v>
      </c>
      <c r="L46" s="76"/>
      <c r="M46" s="76"/>
      <c r="N46" s="36">
        <f>MAX(MIN(_xlfn.IFNA(INDEX('Inputs - Actual'!$B$8:$V$200,MATCH('TI - Outperformance'!$A46,'Inputs - Actual'!$A$8:$A$200,0),MATCH('TI - Outperformance'!N$6,'Inputs - Actual'!$B$6:$V$6,0)) - INDEX('Inputs - Allowed'!$B$8:$AY$158,MATCH('TI - Outperformance'!$A46,'Inputs - Allowed'!$A$8:$A$158,0),MATCH('TI - Outperformance'!N$6-1,'Inputs - Allowed'!$B$6:$AY$6,0)),0),_xlfn.IFNA(INDEX('Inputs - Allowed'!$B$8:$AY$158,MATCH('TI - Outperformance'!$A46,'Inputs - Allowed'!$A$8:$A$158,0),MATCH('TI - Outperformance'!N$6,'Inputs - Allowed'!$B$6:$AY$6,0)) - INDEX('Inputs - Allowed'!$B$8:$AY$158,MATCH('TI - Outperformance'!$A46,'Inputs - Allowed'!$A$8:$A$158,0),MATCH('TI - Outperformance'!N$6-1,'Inputs - Allowed'!$B$6:$AY$6,0)),0)),0)</f>
        <v>0</v>
      </c>
      <c r="O46" s="36">
        <f>MAX(MIN(_xlfn.IFNA(INDEX('Inputs - Actual'!$B$8:$V$200,MATCH('TI - Outperformance'!$A46,'Inputs - Actual'!$A$8:$A$200,0),MATCH('TI - Outperformance'!O$6,'Inputs - Actual'!$B$6:$V$6,0)) - INDEX('Inputs - Allowed'!$B$8:$AY$158,MATCH('TI - Outperformance'!$A46,'Inputs - Allowed'!$A$8:$A$158,0),MATCH('TI - Outperformance'!O$6-1,'Inputs - Allowed'!$B$6:$AY$6,0)),0),_xlfn.IFNA(INDEX('Inputs - Allowed'!$B$8:$AY$158,MATCH('TI - Outperformance'!$A46,'Inputs - Allowed'!$A$8:$A$158,0),MATCH('TI - Outperformance'!O$6,'Inputs - Allowed'!$B$6:$AY$6,0)) - INDEX('Inputs - Allowed'!$B$8:$AY$158,MATCH('TI - Outperformance'!$A46,'Inputs - Allowed'!$A$8:$A$158,0),MATCH('TI - Outperformance'!O$6-1,'Inputs - Allowed'!$B$6:$AY$6,0)),0)),0)</f>
        <v>0</v>
      </c>
      <c r="P46" s="36">
        <f>MAX(MIN(_xlfn.IFNA(INDEX('Inputs - Actual'!$B$8:$V$200,MATCH('TI - Outperformance'!$A46,'Inputs - Actual'!$A$8:$A$200,0),MATCH('TI - Outperformance'!P$6,'Inputs - Actual'!$B$6:$V$6,0)) - INDEX('Inputs - Allowed'!$B$8:$AY$158,MATCH('TI - Outperformance'!$A46,'Inputs - Allowed'!$A$8:$A$158,0),MATCH('TI - Outperformance'!P$6-1,'Inputs - Allowed'!$B$6:$AY$6,0)),0),_xlfn.IFNA(INDEX('Inputs - Allowed'!$B$8:$AY$158,MATCH('TI - Outperformance'!$A46,'Inputs - Allowed'!$A$8:$A$158,0),MATCH('TI - Outperformance'!P$6,'Inputs - Allowed'!$B$6:$AY$6,0)) - INDEX('Inputs - Allowed'!$B$8:$AY$158,MATCH('TI - Outperformance'!$A46,'Inputs - Allowed'!$A$8:$A$158,0),MATCH('TI - Outperformance'!P$6-1,'Inputs - Allowed'!$B$6:$AY$6,0)),0)),0)</f>
        <v>0</v>
      </c>
      <c r="Q46" s="36">
        <f>MAX(MIN(_xlfn.IFNA(INDEX('Inputs - Actual'!$B$8:$V$200,MATCH('TI - Outperformance'!$A46,'Inputs - Actual'!$A$8:$A$200,0),MATCH('TI - Outperformance'!Q$6,'Inputs - Actual'!$B$6:$V$6,0)) - INDEX('Inputs - Allowed'!$B$8:$AY$158,MATCH('TI - Outperformance'!$A46,'Inputs - Allowed'!$A$8:$A$158,0),MATCH('TI - Outperformance'!Q$6-1,'Inputs - Allowed'!$B$6:$AY$6,0)),0),_xlfn.IFNA(INDEX('Inputs - Allowed'!$B$8:$AY$158,MATCH('TI - Outperformance'!$A46,'Inputs - Allowed'!$A$8:$A$158,0),MATCH('TI - Outperformance'!Q$6,'Inputs - Allowed'!$B$6:$AY$6,0)) - INDEX('Inputs - Allowed'!$B$8:$AY$158,MATCH('TI - Outperformance'!$A46,'Inputs - Allowed'!$A$8:$A$158,0),MATCH('TI - Outperformance'!Q$6-1,'Inputs - Allowed'!$B$6:$AY$6,0)),0)),0)</f>
        <v>0</v>
      </c>
      <c r="R46" s="36">
        <f>MAX(MIN(_xlfn.IFNA(INDEX('Inputs - Actual'!$B$8:$V$200,MATCH('TI - Outperformance'!$A46,'Inputs - Actual'!$A$8:$A$200,0),MATCH('TI - Outperformance'!R$6,'Inputs - Actual'!$B$6:$V$6,0)) - INDEX('Inputs - Allowed'!$B$8:$AY$158,MATCH('TI - Outperformance'!$A46,'Inputs - Allowed'!$A$8:$A$158,0),MATCH('TI - Outperformance'!R$6-1,'Inputs - Allowed'!$B$6:$AY$6,0)),0),_xlfn.IFNA(INDEX('Inputs - Allowed'!$B$8:$AY$158,MATCH('TI - Outperformance'!$A46,'Inputs - Allowed'!$A$8:$A$158,0),MATCH('TI - Outperformance'!R$6,'Inputs - Allowed'!$B$6:$AY$6,0)) - INDEX('Inputs - Allowed'!$B$8:$AY$158,MATCH('TI - Outperformance'!$A46,'Inputs - Allowed'!$A$8:$A$158,0),MATCH('TI - Outperformance'!R$6-1,'Inputs - Allowed'!$B$6:$AY$6,0)),0)),0)</f>
        <v>0</v>
      </c>
      <c r="S46" s="36">
        <f>MAX(MIN(_xlfn.IFNA(INDEX('Inputs - Actual'!$B$8:$V$200,MATCH('TI - Outperformance'!$A46,'Inputs - Actual'!$A$8:$A$200,0),MATCH('TI - Outperformance'!S$6,'Inputs - Actual'!$B$6:$V$6,0)) - INDEX('Inputs - Allowed'!$B$8:$AY$158,MATCH('TI - Outperformance'!$A46,'Inputs - Allowed'!$A$8:$A$158,0),MATCH('TI - Outperformance'!S$6-1,'Inputs - Allowed'!$B$6:$AY$6,0)),0),_xlfn.IFNA(INDEX('Inputs - Allowed'!$B$8:$AY$158,MATCH('TI - Outperformance'!$A46,'Inputs - Allowed'!$A$8:$A$158,0),MATCH('TI - Outperformance'!S$6,'Inputs - Allowed'!$B$6:$AY$6,0)) - INDEX('Inputs - Allowed'!$B$8:$AY$158,MATCH('TI - Outperformance'!$A46,'Inputs - Allowed'!$A$8:$A$158,0),MATCH('TI - Outperformance'!S$6-1,'Inputs - Allowed'!$B$6:$AY$6,0)),0)),0)</f>
        <v>0</v>
      </c>
      <c r="T46" s="36">
        <f>MAX(MIN(_xlfn.IFNA(INDEX('Inputs - Actual'!$B$8:$V$200,MATCH('TI - Outperformance'!$A46,'Inputs - Actual'!$A$8:$A$200,0),MATCH('TI - Outperformance'!T$6,'Inputs - Actual'!$B$6:$V$6,0)) - INDEX('Inputs - Allowed'!$B$8:$AY$158,MATCH('TI - Outperformance'!$A46,'Inputs - Allowed'!$A$8:$A$158,0),MATCH('TI - Outperformance'!T$6-1,'Inputs - Allowed'!$B$6:$AY$6,0)),0),_xlfn.IFNA(INDEX('Inputs - Allowed'!$B$8:$AY$158,MATCH('TI - Outperformance'!$A46,'Inputs - Allowed'!$A$8:$A$158,0),MATCH('TI - Outperformance'!T$6,'Inputs - Allowed'!$B$6:$AY$6,0)) - INDEX('Inputs - Allowed'!$B$8:$AY$158,MATCH('TI - Outperformance'!$A46,'Inputs - Allowed'!$A$8:$A$158,0),MATCH('TI - Outperformance'!T$6-1,'Inputs - Allowed'!$B$6:$AY$6,0)),0)),0)</f>
        <v>0</v>
      </c>
      <c r="U46" s="36">
        <f>MAX(MIN(_xlfn.IFNA(INDEX('Inputs - Actual'!$B$8:$V$200,MATCH('TI - Outperformance'!$A46,'Inputs - Actual'!$A$8:$A$200,0),MATCH('TI - Outperformance'!U$6,'Inputs - Actual'!$B$6:$V$6,0)) - INDEX('Inputs - Allowed'!$B$8:$AY$158,MATCH('TI - Outperformance'!$A46,'Inputs - Allowed'!$A$8:$A$158,0),MATCH('TI - Outperformance'!U$6-1,'Inputs - Allowed'!$B$6:$AY$6,0)),0),_xlfn.IFNA(INDEX('Inputs - Allowed'!$B$8:$AY$158,MATCH('TI - Outperformance'!$A46,'Inputs - Allowed'!$A$8:$A$158,0),MATCH('TI - Outperformance'!U$6,'Inputs - Allowed'!$B$6:$AY$6,0)) - INDEX('Inputs - Allowed'!$B$8:$AY$158,MATCH('TI - Outperformance'!$A46,'Inputs - Allowed'!$A$8:$A$158,0),MATCH('TI - Outperformance'!U$6-1,'Inputs - Allowed'!$B$6:$AY$6,0)),0)),0)</f>
        <v>0</v>
      </c>
      <c r="V46" s="36">
        <f>MAX(MIN(_xlfn.IFNA(INDEX('Inputs - Actual'!$B$8:$V$200,MATCH('TI - Outperformance'!$A46,'Inputs - Actual'!$A$8:$A$200,0),MATCH('TI - Outperformance'!V$6,'Inputs - Actual'!$B$6:$V$6,0)) - INDEX('Inputs - Allowed'!$B$8:$AY$158,MATCH('TI - Outperformance'!$A46,'Inputs - Allowed'!$A$8:$A$158,0),MATCH('TI - Outperformance'!V$6-1,'Inputs - Allowed'!$B$6:$AY$6,0)),0),_xlfn.IFNA(INDEX('Inputs - Allowed'!$B$8:$AY$158,MATCH('TI - Outperformance'!$A46,'Inputs - Allowed'!$A$8:$A$158,0),MATCH('TI - Outperformance'!V$6,'Inputs - Allowed'!$B$6:$AY$6,0)) - INDEX('Inputs - Allowed'!$B$8:$AY$158,MATCH('TI - Outperformance'!$A46,'Inputs - Allowed'!$A$8:$A$158,0),MATCH('TI - Outperformance'!V$6-1,'Inputs - Allowed'!$B$6:$AY$6,0)),0)),0)</f>
        <v>0</v>
      </c>
      <c r="W46" s="36">
        <f>MAX(MIN(_xlfn.IFNA(INDEX('Inputs - Actual'!$B$8:$V$200,MATCH('TI - Outperformance'!$A46,'Inputs - Actual'!$A$8:$A$200,0),MATCH('TI - Outperformance'!W$6,'Inputs - Actual'!$B$6:$V$6,0)) - INDEX('Inputs - Allowed'!$B$8:$AY$158,MATCH('TI - Outperformance'!$A46,'Inputs - Allowed'!$A$8:$A$158,0),MATCH('TI - Outperformance'!W$6-1,'Inputs - Allowed'!$B$6:$AY$6,0)),0),_xlfn.IFNA(INDEX('Inputs - Allowed'!$B$8:$AY$158,MATCH('TI - Outperformance'!$A46,'Inputs - Allowed'!$A$8:$A$158,0),MATCH('TI - Outperformance'!W$6,'Inputs - Allowed'!$B$6:$AY$6,0)) - INDEX('Inputs - Allowed'!$B$8:$AY$158,MATCH('TI - Outperformance'!$A46,'Inputs - Allowed'!$A$8:$A$158,0),MATCH('TI - Outperformance'!W$6-1,'Inputs - Allowed'!$B$6:$AY$6,0)),0)),0)</f>
        <v>0</v>
      </c>
      <c r="X46" s="76"/>
      <c r="Y46" s="76"/>
      <c r="Z46" s="116">
        <f t="shared" si="11"/>
        <v>0</v>
      </c>
      <c r="AA46" s="116">
        <f t="shared" si="12"/>
        <v>0</v>
      </c>
      <c r="AB46" s="116">
        <f t="shared" si="13"/>
        <v>0</v>
      </c>
      <c r="AC46" s="116">
        <f t="shared" si="14"/>
        <v>0</v>
      </c>
      <c r="AD46" s="116">
        <f t="shared" si="15"/>
        <v>0</v>
      </c>
      <c r="AE46" s="116">
        <f t="shared" si="16"/>
        <v>0</v>
      </c>
      <c r="AF46" s="116">
        <f t="shared" si="17"/>
        <v>0</v>
      </c>
      <c r="AG46" s="116">
        <f t="shared" si="18"/>
        <v>0</v>
      </c>
      <c r="AH46" s="116">
        <f t="shared" si="19"/>
        <v>0</v>
      </c>
      <c r="AI46" s="116">
        <f t="shared" si="20"/>
        <v>0</v>
      </c>
      <c r="AJ46" s="116">
        <f t="shared" si="21"/>
        <v>0</v>
      </c>
    </row>
    <row r="47" spans="1:36">
      <c r="A47" s="42"/>
      <c r="B47" s="36"/>
      <c r="C47" s="36"/>
      <c r="D47" s="36"/>
      <c r="E47" s="36">
        <f>_xlfn.IFNA(INDEX('Inputs - Allowed'!$B$8:$AY$158,MATCH($A47,'Inputs - Allowed'!$A$8:$A$158,0),MATCH('TI - Outperformance'!E$6,'Inputs - Allowed'!$B$6:$AY$6,0)),0)</f>
        <v>0</v>
      </c>
      <c r="F47" s="36">
        <f>_xlfn.IFNA(INDEX('Inputs - Allowed'!$B$8:$AY$158,MATCH($A47,'Inputs - Allowed'!$A$8:$A$158,0),MATCH('TI - Outperformance'!F$6,'Inputs - Allowed'!$B$6:$AY$6,0)),0)</f>
        <v>0</v>
      </c>
      <c r="G47" s="36">
        <f>_xlfn.IFNA(INDEX('Inputs - Allowed'!$B$8:$AY$158,MATCH($A47,'Inputs - Allowed'!$A$8:$A$158,0),MATCH('TI - Outperformance'!G$6,'Inputs - Allowed'!$B$6:$AY$6,0)),0)</f>
        <v>0</v>
      </c>
      <c r="H47" s="36">
        <f>_xlfn.IFNA(INDEX('Inputs - Allowed'!$B$8:$AY$158,MATCH($A47,'Inputs - Allowed'!$A$8:$A$158,0),MATCH('TI - Outperformance'!H$6,'Inputs - Allowed'!$B$6:$AY$6,0)),0)</f>
        <v>0</v>
      </c>
      <c r="I47" s="36">
        <f>_xlfn.IFNA(INDEX('Inputs - Allowed'!$B$8:$AY$158,MATCH($A47,'Inputs - Allowed'!$A$8:$A$158,0),MATCH('TI - Outperformance'!I$6,'Inputs - Allowed'!$B$6:$AY$6,0)),0)</f>
        <v>0</v>
      </c>
      <c r="J47" s="36">
        <f>_xlfn.IFNA(INDEX('Inputs - Allowed'!$B$8:$AY$158,MATCH($A47,'Inputs - Allowed'!$A$8:$A$158,0),MATCH('TI - Outperformance'!J$6,'Inputs - Allowed'!$B$6:$AY$6,0)),0)</f>
        <v>0</v>
      </c>
      <c r="K47" s="36">
        <f>_xlfn.IFNA(INDEX('Inputs - Allowed'!$B$8:$AY$158,MATCH($A47,'Inputs - Allowed'!$A$8:$A$158,0),MATCH('TI - Outperformance'!K$6,'Inputs - Allowed'!$B$6:$AY$6,0)),0)</f>
        <v>0</v>
      </c>
      <c r="L47" s="76"/>
      <c r="M47" s="76"/>
      <c r="N47" s="36">
        <f>MAX(MIN(_xlfn.IFNA(INDEX('Inputs - Actual'!$B$8:$V$200,MATCH('TI - Outperformance'!$A47,'Inputs - Actual'!$A$8:$A$200,0),MATCH('TI - Outperformance'!N$6,'Inputs - Actual'!$B$6:$V$6,0)) - INDEX('Inputs - Allowed'!$B$8:$AY$158,MATCH('TI - Outperformance'!$A47,'Inputs - Allowed'!$A$8:$A$158,0),MATCH('TI - Outperformance'!N$6-1,'Inputs - Allowed'!$B$6:$AY$6,0)),0),_xlfn.IFNA(INDEX('Inputs - Allowed'!$B$8:$AY$158,MATCH('TI - Outperformance'!$A47,'Inputs - Allowed'!$A$8:$A$158,0),MATCH('TI - Outperformance'!N$6,'Inputs - Allowed'!$B$6:$AY$6,0)) - INDEX('Inputs - Allowed'!$B$8:$AY$158,MATCH('TI - Outperformance'!$A47,'Inputs - Allowed'!$A$8:$A$158,0),MATCH('TI - Outperformance'!N$6-1,'Inputs - Allowed'!$B$6:$AY$6,0)),0)),0)</f>
        <v>0</v>
      </c>
      <c r="O47" s="36">
        <f>MAX(MIN(_xlfn.IFNA(INDEX('Inputs - Actual'!$B$8:$V$200,MATCH('TI - Outperformance'!$A47,'Inputs - Actual'!$A$8:$A$200,0),MATCH('TI - Outperformance'!O$6,'Inputs - Actual'!$B$6:$V$6,0)) - INDEX('Inputs - Allowed'!$B$8:$AY$158,MATCH('TI - Outperformance'!$A47,'Inputs - Allowed'!$A$8:$A$158,0),MATCH('TI - Outperformance'!O$6-1,'Inputs - Allowed'!$B$6:$AY$6,0)),0),_xlfn.IFNA(INDEX('Inputs - Allowed'!$B$8:$AY$158,MATCH('TI - Outperformance'!$A47,'Inputs - Allowed'!$A$8:$A$158,0),MATCH('TI - Outperformance'!O$6,'Inputs - Allowed'!$B$6:$AY$6,0)) - INDEX('Inputs - Allowed'!$B$8:$AY$158,MATCH('TI - Outperformance'!$A47,'Inputs - Allowed'!$A$8:$A$158,0),MATCH('TI - Outperformance'!O$6-1,'Inputs - Allowed'!$B$6:$AY$6,0)),0)),0)</f>
        <v>0</v>
      </c>
      <c r="P47" s="36">
        <f>MAX(MIN(_xlfn.IFNA(INDEX('Inputs - Actual'!$B$8:$V$200,MATCH('TI - Outperformance'!$A47,'Inputs - Actual'!$A$8:$A$200,0),MATCH('TI - Outperformance'!P$6,'Inputs - Actual'!$B$6:$V$6,0)) - INDEX('Inputs - Allowed'!$B$8:$AY$158,MATCH('TI - Outperformance'!$A47,'Inputs - Allowed'!$A$8:$A$158,0),MATCH('TI - Outperformance'!P$6-1,'Inputs - Allowed'!$B$6:$AY$6,0)),0),_xlfn.IFNA(INDEX('Inputs - Allowed'!$B$8:$AY$158,MATCH('TI - Outperformance'!$A47,'Inputs - Allowed'!$A$8:$A$158,0),MATCH('TI - Outperformance'!P$6,'Inputs - Allowed'!$B$6:$AY$6,0)) - INDEX('Inputs - Allowed'!$B$8:$AY$158,MATCH('TI - Outperformance'!$A47,'Inputs - Allowed'!$A$8:$A$158,0),MATCH('TI - Outperformance'!P$6-1,'Inputs - Allowed'!$B$6:$AY$6,0)),0)),0)</f>
        <v>0</v>
      </c>
      <c r="Q47" s="36">
        <f>MAX(MIN(_xlfn.IFNA(INDEX('Inputs - Actual'!$B$8:$V$200,MATCH('TI - Outperformance'!$A47,'Inputs - Actual'!$A$8:$A$200,0),MATCH('TI - Outperformance'!Q$6,'Inputs - Actual'!$B$6:$V$6,0)) - INDEX('Inputs - Allowed'!$B$8:$AY$158,MATCH('TI - Outperformance'!$A47,'Inputs - Allowed'!$A$8:$A$158,0),MATCH('TI - Outperformance'!Q$6-1,'Inputs - Allowed'!$B$6:$AY$6,0)),0),_xlfn.IFNA(INDEX('Inputs - Allowed'!$B$8:$AY$158,MATCH('TI - Outperformance'!$A47,'Inputs - Allowed'!$A$8:$A$158,0),MATCH('TI - Outperformance'!Q$6,'Inputs - Allowed'!$B$6:$AY$6,0)) - INDEX('Inputs - Allowed'!$B$8:$AY$158,MATCH('TI - Outperformance'!$A47,'Inputs - Allowed'!$A$8:$A$158,0),MATCH('TI - Outperformance'!Q$6-1,'Inputs - Allowed'!$B$6:$AY$6,0)),0)),0)</f>
        <v>0</v>
      </c>
      <c r="R47" s="36">
        <f>MAX(MIN(_xlfn.IFNA(INDEX('Inputs - Actual'!$B$8:$V$200,MATCH('TI - Outperformance'!$A47,'Inputs - Actual'!$A$8:$A$200,0),MATCH('TI - Outperformance'!R$6,'Inputs - Actual'!$B$6:$V$6,0)) - INDEX('Inputs - Allowed'!$B$8:$AY$158,MATCH('TI - Outperformance'!$A47,'Inputs - Allowed'!$A$8:$A$158,0),MATCH('TI - Outperformance'!R$6-1,'Inputs - Allowed'!$B$6:$AY$6,0)),0),_xlfn.IFNA(INDEX('Inputs - Allowed'!$B$8:$AY$158,MATCH('TI - Outperformance'!$A47,'Inputs - Allowed'!$A$8:$A$158,0),MATCH('TI - Outperformance'!R$6,'Inputs - Allowed'!$B$6:$AY$6,0)) - INDEX('Inputs - Allowed'!$B$8:$AY$158,MATCH('TI - Outperformance'!$A47,'Inputs - Allowed'!$A$8:$A$158,0),MATCH('TI - Outperformance'!R$6-1,'Inputs - Allowed'!$B$6:$AY$6,0)),0)),0)</f>
        <v>0</v>
      </c>
      <c r="S47" s="36">
        <f>MAX(MIN(_xlfn.IFNA(INDEX('Inputs - Actual'!$B$8:$V$200,MATCH('TI - Outperformance'!$A47,'Inputs - Actual'!$A$8:$A$200,0),MATCH('TI - Outperformance'!S$6,'Inputs - Actual'!$B$6:$V$6,0)) - INDEX('Inputs - Allowed'!$B$8:$AY$158,MATCH('TI - Outperformance'!$A47,'Inputs - Allowed'!$A$8:$A$158,0),MATCH('TI - Outperformance'!S$6-1,'Inputs - Allowed'!$B$6:$AY$6,0)),0),_xlfn.IFNA(INDEX('Inputs - Allowed'!$B$8:$AY$158,MATCH('TI - Outperformance'!$A47,'Inputs - Allowed'!$A$8:$A$158,0),MATCH('TI - Outperformance'!S$6,'Inputs - Allowed'!$B$6:$AY$6,0)) - INDEX('Inputs - Allowed'!$B$8:$AY$158,MATCH('TI - Outperformance'!$A47,'Inputs - Allowed'!$A$8:$A$158,0),MATCH('TI - Outperformance'!S$6-1,'Inputs - Allowed'!$B$6:$AY$6,0)),0)),0)</f>
        <v>0</v>
      </c>
      <c r="T47" s="36">
        <f>MAX(MIN(_xlfn.IFNA(INDEX('Inputs - Actual'!$B$8:$V$200,MATCH('TI - Outperformance'!$A47,'Inputs - Actual'!$A$8:$A$200,0),MATCH('TI - Outperformance'!T$6,'Inputs - Actual'!$B$6:$V$6,0)) - INDEX('Inputs - Allowed'!$B$8:$AY$158,MATCH('TI - Outperformance'!$A47,'Inputs - Allowed'!$A$8:$A$158,0),MATCH('TI - Outperformance'!T$6-1,'Inputs - Allowed'!$B$6:$AY$6,0)),0),_xlfn.IFNA(INDEX('Inputs - Allowed'!$B$8:$AY$158,MATCH('TI - Outperformance'!$A47,'Inputs - Allowed'!$A$8:$A$158,0),MATCH('TI - Outperformance'!T$6,'Inputs - Allowed'!$B$6:$AY$6,0)) - INDEX('Inputs - Allowed'!$B$8:$AY$158,MATCH('TI - Outperformance'!$A47,'Inputs - Allowed'!$A$8:$A$158,0),MATCH('TI - Outperformance'!T$6-1,'Inputs - Allowed'!$B$6:$AY$6,0)),0)),0)</f>
        <v>0</v>
      </c>
      <c r="U47" s="36">
        <f>MAX(MIN(_xlfn.IFNA(INDEX('Inputs - Actual'!$B$8:$V$200,MATCH('TI - Outperformance'!$A47,'Inputs - Actual'!$A$8:$A$200,0),MATCH('TI - Outperformance'!U$6,'Inputs - Actual'!$B$6:$V$6,0)) - INDEX('Inputs - Allowed'!$B$8:$AY$158,MATCH('TI - Outperformance'!$A47,'Inputs - Allowed'!$A$8:$A$158,0),MATCH('TI - Outperformance'!U$6-1,'Inputs - Allowed'!$B$6:$AY$6,0)),0),_xlfn.IFNA(INDEX('Inputs - Allowed'!$B$8:$AY$158,MATCH('TI - Outperformance'!$A47,'Inputs - Allowed'!$A$8:$A$158,0),MATCH('TI - Outperformance'!U$6,'Inputs - Allowed'!$B$6:$AY$6,0)) - INDEX('Inputs - Allowed'!$B$8:$AY$158,MATCH('TI - Outperformance'!$A47,'Inputs - Allowed'!$A$8:$A$158,0),MATCH('TI - Outperformance'!U$6-1,'Inputs - Allowed'!$B$6:$AY$6,0)),0)),0)</f>
        <v>0</v>
      </c>
      <c r="V47" s="36">
        <f>MAX(MIN(_xlfn.IFNA(INDEX('Inputs - Actual'!$B$8:$V$200,MATCH('TI - Outperformance'!$A47,'Inputs - Actual'!$A$8:$A$200,0),MATCH('TI - Outperformance'!V$6,'Inputs - Actual'!$B$6:$V$6,0)) - INDEX('Inputs - Allowed'!$B$8:$AY$158,MATCH('TI - Outperformance'!$A47,'Inputs - Allowed'!$A$8:$A$158,0),MATCH('TI - Outperformance'!V$6-1,'Inputs - Allowed'!$B$6:$AY$6,0)),0),_xlfn.IFNA(INDEX('Inputs - Allowed'!$B$8:$AY$158,MATCH('TI - Outperformance'!$A47,'Inputs - Allowed'!$A$8:$A$158,0),MATCH('TI - Outperformance'!V$6,'Inputs - Allowed'!$B$6:$AY$6,0)) - INDEX('Inputs - Allowed'!$B$8:$AY$158,MATCH('TI - Outperformance'!$A47,'Inputs - Allowed'!$A$8:$A$158,0),MATCH('TI - Outperformance'!V$6-1,'Inputs - Allowed'!$B$6:$AY$6,0)),0)),0)</f>
        <v>0</v>
      </c>
      <c r="W47" s="36">
        <f>MAX(MIN(_xlfn.IFNA(INDEX('Inputs - Actual'!$B$8:$V$200,MATCH('TI - Outperformance'!$A47,'Inputs - Actual'!$A$8:$A$200,0),MATCH('TI - Outperformance'!W$6,'Inputs - Actual'!$B$6:$V$6,0)) - INDEX('Inputs - Allowed'!$B$8:$AY$158,MATCH('TI - Outperformance'!$A47,'Inputs - Allowed'!$A$8:$A$158,0),MATCH('TI - Outperformance'!W$6-1,'Inputs - Allowed'!$B$6:$AY$6,0)),0),_xlfn.IFNA(INDEX('Inputs - Allowed'!$B$8:$AY$158,MATCH('TI - Outperformance'!$A47,'Inputs - Allowed'!$A$8:$A$158,0),MATCH('TI - Outperformance'!W$6,'Inputs - Allowed'!$B$6:$AY$6,0)) - INDEX('Inputs - Allowed'!$B$8:$AY$158,MATCH('TI - Outperformance'!$A47,'Inputs - Allowed'!$A$8:$A$158,0),MATCH('TI - Outperformance'!W$6-1,'Inputs - Allowed'!$B$6:$AY$6,0)),0)),0)</f>
        <v>0</v>
      </c>
      <c r="X47" s="76"/>
      <c r="Y47" s="76"/>
      <c r="Z47" s="116">
        <f t="shared" si="11"/>
        <v>0</v>
      </c>
      <c r="AA47" s="116">
        <f t="shared" si="12"/>
        <v>0</v>
      </c>
      <c r="AB47" s="116">
        <f t="shared" si="13"/>
        <v>0</v>
      </c>
      <c r="AC47" s="116">
        <f t="shared" si="14"/>
        <v>0</v>
      </c>
      <c r="AD47" s="116">
        <f t="shared" si="15"/>
        <v>0</v>
      </c>
      <c r="AE47" s="116">
        <f t="shared" si="16"/>
        <v>0</v>
      </c>
      <c r="AF47" s="116">
        <f t="shared" si="17"/>
        <v>0</v>
      </c>
      <c r="AG47" s="116">
        <f t="shared" si="18"/>
        <v>0</v>
      </c>
      <c r="AH47" s="116">
        <f t="shared" si="19"/>
        <v>0</v>
      </c>
      <c r="AI47" s="116">
        <f t="shared" si="20"/>
        <v>0</v>
      </c>
      <c r="AJ47" s="116">
        <f t="shared" si="21"/>
        <v>0</v>
      </c>
    </row>
    <row r="48" spans="1:36">
      <c r="A48" s="42"/>
      <c r="B48" s="36"/>
      <c r="C48" s="36"/>
      <c r="D48" s="36"/>
      <c r="E48" s="36">
        <f>_xlfn.IFNA(INDEX('Inputs - Allowed'!$B$8:$AY$158,MATCH($A48,'Inputs - Allowed'!$A$8:$A$158,0),MATCH('TI - Outperformance'!E$6,'Inputs - Allowed'!$B$6:$AY$6,0)),0)</f>
        <v>0</v>
      </c>
      <c r="F48" s="36">
        <f>_xlfn.IFNA(INDEX('Inputs - Allowed'!$B$8:$AY$158,MATCH($A48,'Inputs - Allowed'!$A$8:$A$158,0),MATCH('TI - Outperformance'!F$6,'Inputs - Allowed'!$B$6:$AY$6,0)),0)</f>
        <v>0</v>
      </c>
      <c r="G48" s="36">
        <f>_xlfn.IFNA(INDEX('Inputs - Allowed'!$B$8:$AY$158,MATCH($A48,'Inputs - Allowed'!$A$8:$A$158,0),MATCH('TI - Outperformance'!G$6,'Inputs - Allowed'!$B$6:$AY$6,0)),0)</f>
        <v>0</v>
      </c>
      <c r="H48" s="36">
        <f>_xlfn.IFNA(INDEX('Inputs - Allowed'!$B$8:$AY$158,MATCH($A48,'Inputs - Allowed'!$A$8:$A$158,0),MATCH('TI - Outperformance'!H$6,'Inputs - Allowed'!$B$6:$AY$6,0)),0)</f>
        <v>0</v>
      </c>
      <c r="I48" s="36">
        <f>_xlfn.IFNA(INDEX('Inputs - Allowed'!$B$8:$AY$158,MATCH($A48,'Inputs - Allowed'!$A$8:$A$158,0),MATCH('TI - Outperformance'!I$6,'Inputs - Allowed'!$B$6:$AY$6,0)),0)</f>
        <v>0</v>
      </c>
      <c r="J48" s="36">
        <f>_xlfn.IFNA(INDEX('Inputs - Allowed'!$B$8:$AY$158,MATCH($A48,'Inputs - Allowed'!$A$8:$A$158,0),MATCH('TI - Outperformance'!J$6,'Inputs - Allowed'!$B$6:$AY$6,0)),0)</f>
        <v>0</v>
      </c>
      <c r="K48" s="36">
        <f>_xlfn.IFNA(INDEX('Inputs - Allowed'!$B$8:$AY$158,MATCH($A48,'Inputs - Allowed'!$A$8:$A$158,0),MATCH('TI - Outperformance'!K$6,'Inputs - Allowed'!$B$6:$AY$6,0)),0)</f>
        <v>0</v>
      </c>
      <c r="L48" s="76"/>
      <c r="M48" s="76"/>
      <c r="N48" s="36">
        <f>MAX(MIN(_xlfn.IFNA(INDEX('Inputs - Actual'!$B$8:$V$200,MATCH('TI - Outperformance'!$A48,'Inputs - Actual'!$A$8:$A$200,0),MATCH('TI - Outperformance'!N$6,'Inputs - Actual'!$B$6:$V$6,0)) - INDEX('Inputs - Allowed'!$B$8:$AY$158,MATCH('TI - Outperformance'!$A48,'Inputs - Allowed'!$A$8:$A$158,0),MATCH('TI - Outperformance'!N$6-1,'Inputs - Allowed'!$B$6:$AY$6,0)),0),_xlfn.IFNA(INDEX('Inputs - Allowed'!$B$8:$AY$158,MATCH('TI - Outperformance'!$A48,'Inputs - Allowed'!$A$8:$A$158,0),MATCH('TI - Outperformance'!N$6,'Inputs - Allowed'!$B$6:$AY$6,0)) - INDEX('Inputs - Allowed'!$B$8:$AY$158,MATCH('TI - Outperformance'!$A48,'Inputs - Allowed'!$A$8:$A$158,0),MATCH('TI - Outperformance'!N$6-1,'Inputs - Allowed'!$B$6:$AY$6,0)),0)),0)</f>
        <v>0</v>
      </c>
      <c r="O48" s="36">
        <f>MAX(MIN(_xlfn.IFNA(INDEX('Inputs - Actual'!$B$8:$V$200,MATCH('TI - Outperformance'!$A48,'Inputs - Actual'!$A$8:$A$200,0),MATCH('TI - Outperformance'!O$6,'Inputs - Actual'!$B$6:$V$6,0)) - INDEX('Inputs - Allowed'!$B$8:$AY$158,MATCH('TI - Outperformance'!$A48,'Inputs - Allowed'!$A$8:$A$158,0),MATCH('TI - Outperformance'!O$6-1,'Inputs - Allowed'!$B$6:$AY$6,0)),0),_xlfn.IFNA(INDEX('Inputs - Allowed'!$B$8:$AY$158,MATCH('TI - Outperformance'!$A48,'Inputs - Allowed'!$A$8:$A$158,0),MATCH('TI - Outperformance'!O$6,'Inputs - Allowed'!$B$6:$AY$6,0)) - INDEX('Inputs - Allowed'!$B$8:$AY$158,MATCH('TI - Outperformance'!$A48,'Inputs - Allowed'!$A$8:$A$158,0),MATCH('TI - Outperformance'!O$6-1,'Inputs - Allowed'!$B$6:$AY$6,0)),0)),0)</f>
        <v>0</v>
      </c>
      <c r="P48" s="36">
        <f>MAX(MIN(_xlfn.IFNA(INDEX('Inputs - Actual'!$B$8:$V$200,MATCH('TI - Outperformance'!$A48,'Inputs - Actual'!$A$8:$A$200,0),MATCH('TI - Outperformance'!P$6,'Inputs - Actual'!$B$6:$V$6,0)) - INDEX('Inputs - Allowed'!$B$8:$AY$158,MATCH('TI - Outperformance'!$A48,'Inputs - Allowed'!$A$8:$A$158,0),MATCH('TI - Outperformance'!P$6-1,'Inputs - Allowed'!$B$6:$AY$6,0)),0),_xlfn.IFNA(INDEX('Inputs - Allowed'!$B$8:$AY$158,MATCH('TI - Outperformance'!$A48,'Inputs - Allowed'!$A$8:$A$158,0),MATCH('TI - Outperformance'!P$6,'Inputs - Allowed'!$B$6:$AY$6,0)) - INDEX('Inputs - Allowed'!$B$8:$AY$158,MATCH('TI - Outperformance'!$A48,'Inputs - Allowed'!$A$8:$A$158,0),MATCH('TI - Outperformance'!P$6-1,'Inputs - Allowed'!$B$6:$AY$6,0)),0)),0)</f>
        <v>0</v>
      </c>
      <c r="Q48" s="36">
        <f>MAX(MIN(_xlfn.IFNA(INDEX('Inputs - Actual'!$B$8:$V$200,MATCH('TI - Outperformance'!$A48,'Inputs - Actual'!$A$8:$A$200,0),MATCH('TI - Outperformance'!Q$6,'Inputs - Actual'!$B$6:$V$6,0)) - INDEX('Inputs - Allowed'!$B$8:$AY$158,MATCH('TI - Outperformance'!$A48,'Inputs - Allowed'!$A$8:$A$158,0),MATCH('TI - Outperformance'!Q$6-1,'Inputs - Allowed'!$B$6:$AY$6,0)),0),_xlfn.IFNA(INDEX('Inputs - Allowed'!$B$8:$AY$158,MATCH('TI - Outperformance'!$A48,'Inputs - Allowed'!$A$8:$A$158,0),MATCH('TI - Outperformance'!Q$6,'Inputs - Allowed'!$B$6:$AY$6,0)) - INDEX('Inputs - Allowed'!$B$8:$AY$158,MATCH('TI - Outperformance'!$A48,'Inputs - Allowed'!$A$8:$A$158,0),MATCH('TI - Outperformance'!Q$6-1,'Inputs - Allowed'!$B$6:$AY$6,0)),0)),0)</f>
        <v>0</v>
      </c>
      <c r="R48" s="36">
        <f>MAX(MIN(_xlfn.IFNA(INDEX('Inputs - Actual'!$B$8:$V$200,MATCH('TI - Outperformance'!$A48,'Inputs - Actual'!$A$8:$A$200,0),MATCH('TI - Outperformance'!R$6,'Inputs - Actual'!$B$6:$V$6,0)) - INDEX('Inputs - Allowed'!$B$8:$AY$158,MATCH('TI - Outperformance'!$A48,'Inputs - Allowed'!$A$8:$A$158,0),MATCH('TI - Outperformance'!R$6-1,'Inputs - Allowed'!$B$6:$AY$6,0)),0),_xlfn.IFNA(INDEX('Inputs - Allowed'!$B$8:$AY$158,MATCH('TI - Outperformance'!$A48,'Inputs - Allowed'!$A$8:$A$158,0),MATCH('TI - Outperformance'!R$6,'Inputs - Allowed'!$B$6:$AY$6,0)) - INDEX('Inputs - Allowed'!$B$8:$AY$158,MATCH('TI - Outperformance'!$A48,'Inputs - Allowed'!$A$8:$A$158,0),MATCH('TI - Outperformance'!R$6-1,'Inputs - Allowed'!$B$6:$AY$6,0)),0)),0)</f>
        <v>0</v>
      </c>
      <c r="S48" s="36">
        <f>MAX(MIN(_xlfn.IFNA(INDEX('Inputs - Actual'!$B$8:$V$200,MATCH('TI - Outperformance'!$A48,'Inputs - Actual'!$A$8:$A$200,0),MATCH('TI - Outperformance'!S$6,'Inputs - Actual'!$B$6:$V$6,0)) - INDEX('Inputs - Allowed'!$B$8:$AY$158,MATCH('TI - Outperformance'!$A48,'Inputs - Allowed'!$A$8:$A$158,0),MATCH('TI - Outperformance'!S$6-1,'Inputs - Allowed'!$B$6:$AY$6,0)),0),_xlfn.IFNA(INDEX('Inputs - Allowed'!$B$8:$AY$158,MATCH('TI - Outperformance'!$A48,'Inputs - Allowed'!$A$8:$A$158,0),MATCH('TI - Outperformance'!S$6,'Inputs - Allowed'!$B$6:$AY$6,0)) - INDEX('Inputs - Allowed'!$B$8:$AY$158,MATCH('TI - Outperformance'!$A48,'Inputs - Allowed'!$A$8:$A$158,0),MATCH('TI - Outperformance'!S$6-1,'Inputs - Allowed'!$B$6:$AY$6,0)),0)),0)</f>
        <v>0</v>
      </c>
      <c r="T48" s="36">
        <f>MAX(MIN(_xlfn.IFNA(INDEX('Inputs - Actual'!$B$8:$V$200,MATCH('TI - Outperformance'!$A48,'Inputs - Actual'!$A$8:$A$200,0),MATCH('TI - Outperformance'!T$6,'Inputs - Actual'!$B$6:$V$6,0)) - INDEX('Inputs - Allowed'!$B$8:$AY$158,MATCH('TI - Outperformance'!$A48,'Inputs - Allowed'!$A$8:$A$158,0),MATCH('TI - Outperformance'!T$6-1,'Inputs - Allowed'!$B$6:$AY$6,0)),0),_xlfn.IFNA(INDEX('Inputs - Allowed'!$B$8:$AY$158,MATCH('TI - Outperformance'!$A48,'Inputs - Allowed'!$A$8:$A$158,0),MATCH('TI - Outperformance'!T$6,'Inputs - Allowed'!$B$6:$AY$6,0)) - INDEX('Inputs - Allowed'!$B$8:$AY$158,MATCH('TI - Outperformance'!$A48,'Inputs - Allowed'!$A$8:$A$158,0),MATCH('TI - Outperformance'!T$6-1,'Inputs - Allowed'!$B$6:$AY$6,0)),0)),0)</f>
        <v>0</v>
      </c>
      <c r="U48" s="36">
        <f>MAX(MIN(_xlfn.IFNA(INDEX('Inputs - Actual'!$B$8:$V$200,MATCH('TI - Outperformance'!$A48,'Inputs - Actual'!$A$8:$A$200,0),MATCH('TI - Outperformance'!U$6,'Inputs - Actual'!$B$6:$V$6,0)) - INDEX('Inputs - Allowed'!$B$8:$AY$158,MATCH('TI - Outperformance'!$A48,'Inputs - Allowed'!$A$8:$A$158,0),MATCH('TI - Outperformance'!U$6-1,'Inputs - Allowed'!$B$6:$AY$6,0)),0),_xlfn.IFNA(INDEX('Inputs - Allowed'!$B$8:$AY$158,MATCH('TI - Outperformance'!$A48,'Inputs - Allowed'!$A$8:$A$158,0),MATCH('TI - Outperformance'!U$6,'Inputs - Allowed'!$B$6:$AY$6,0)) - INDEX('Inputs - Allowed'!$B$8:$AY$158,MATCH('TI - Outperformance'!$A48,'Inputs - Allowed'!$A$8:$A$158,0),MATCH('TI - Outperformance'!U$6-1,'Inputs - Allowed'!$B$6:$AY$6,0)),0)),0)</f>
        <v>0</v>
      </c>
      <c r="V48" s="36">
        <f>MAX(MIN(_xlfn.IFNA(INDEX('Inputs - Actual'!$B$8:$V$200,MATCH('TI - Outperformance'!$A48,'Inputs - Actual'!$A$8:$A$200,0),MATCH('TI - Outperformance'!V$6,'Inputs - Actual'!$B$6:$V$6,0)) - INDEX('Inputs - Allowed'!$B$8:$AY$158,MATCH('TI - Outperformance'!$A48,'Inputs - Allowed'!$A$8:$A$158,0),MATCH('TI - Outperformance'!V$6-1,'Inputs - Allowed'!$B$6:$AY$6,0)),0),_xlfn.IFNA(INDEX('Inputs - Allowed'!$B$8:$AY$158,MATCH('TI - Outperformance'!$A48,'Inputs - Allowed'!$A$8:$A$158,0),MATCH('TI - Outperformance'!V$6,'Inputs - Allowed'!$B$6:$AY$6,0)) - INDEX('Inputs - Allowed'!$B$8:$AY$158,MATCH('TI - Outperformance'!$A48,'Inputs - Allowed'!$A$8:$A$158,0),MATCH('TI - Outperformance'!V$6-1,'Inputs - Allowed'!$B$6:$AY$6,0)),0)),0)</f>
        <v>0</v>
      </c>
      <c r="W48" s="36">
        <f>MAX(MIN(_xlfn.IFNA(INDEX('Inputs - Actual'!$B$8:$V$200,MATCH('TI - Outperformance'!$A48,'Inputs - Actual'!$A$8:$A$200,0),MATCH('TI - Outperformance'!W$6,'Inputs - Actual'!$B$6:$V$6,0)) - INDEX('Inputs - Allowed'!$B$8:$AY$158,MATCH('TI - Outperformance'!$A48,'Inputs - Allowed'!$A$8:$A$158,0),MATCH('TI - Outperformance'!W$6-1,'Inputs - Allowed'!$B$6:$AY$6,0)),0),_xlfn.IFNA(INDEX('Inputs - Allowed'!$B$8:$AY$158,MATCH('TI - Outperformance'!$A48,'Inputs - Allowed'!$A$8:$A$158,0),MATCH('TI - Outperformance'!W$6,'Inputs - Allowed'!$B$6:$AY$6,0)) - INDEX('Inputs - Allowed'!$B$8:$AY$158,MATCH('TI - Outperformance'!$A48,'Inputs - Allowed'!$A$8:$A$158,0),MATCH('TI - Outperformance'!W$6-1,'Inputs - Allowed'!$B$6:$AY$6,0)),0)),0)</f>
        <v>0</v>
      </c>
      <c r="X48" s="76"/>
      <c r="Y48" s="76"/>
      <c r="Z48" s="116">
        <f t="shared" si="11"/>
        <v>0</v>
      </c>
      <c r="AA48" s="116">
        <f t="shared" si="12"/>
        <v>0</v>
      </c>
      <c r="AB48" s="116">
        <f t="shared" si="13"/>
        <v>0</v>
      </c>
      <c r="AC48" s="116">
        <f t="shared" si="14"/>
        <v>0</v>
      </c>
      <c r="AD48" s="116">
        <f t="shared" si="15"/>
        <v>0</v>
      </c>
      <c r="AE48" s="116">
        <f t="shared" si="16"/>
        <v>0</v>
      </c>
      <c r="AF48" s="116">
        <f t="shared" si="17"/>
        <v>0</v>
      </c>
      <c r="AG48" s="116">
        <f t="shared" si="18"/>
        <v>0</v>
      </c>
      <c r="AH48" s="116">
        <f t="shared" si="19"/>
        <v>0</v>
      </c>
      <c r="AI48" s="116">
        <f t="shared" si="20"/>
        <v>0</v>
      </c>
      <c r="AJ48" s="116">
        <f t="shared" si="21"/>
        <v>0</v>
      </c>
    </row>
    <row r="49" spans="1:36">
      <c r="A49" s="42"/>
      <c r="B49" s="36"/>
      <c r="C49" s="36"/>
      <c r="D49" s="36"/>
      <c r="E49" s="36">
        <f>_xlfn.IFNA(INDEX('Inputs - Allowed'!$B$8:$AY$158,MATCH($A49,'Inputs - Allowed'!$A$8:$A$158,0),MATCH('TI - Outperformance'!E$6,'Inputs - Allowed'!$B$6:$AY$6,0)),0)</f>
        <v>0</v>
      </c>
      <c r="F49" s="36">
        <f>_xlfn.IFNA(INDEX('Inputs - Allowed'!$B$8:$AY$158,MATCH($A49,'Inputs - Allowed'!$A$8:$A$158,0),MATCH('TI - Outperformance'!F$6,'Inputs - Allowed'!$B$6:$AY$6,0)),0)</f>
        <v>0</v>
      </c>
      <c r="G49" s="36">
        <f>_xlfn.IFNA(INDEX('Inputs - Allowed'!$B$8:$AY$158,MATCH($A49,'Inputs - Allowed'!$A$8:$A$158,0),MATCH('TI - Outperformance'!G$6,'Inputs - Allowed'!$B$6:$AY$6,0)),0)</f>
        <v>0</v>
      </c>
      <c r="H49" s="36">
        <f>_xlfn.IFNA(INDEX('Inputs - Allowed'!$B$8:$AY$158,MATCH($A49,'Inputs - Allowed'!$A$8:$A$158,0),MATCH('TI - Outperformance'!H$6,'Inputs - Allowed'!$B$6:$AY$6,0)),0)</f>
        <v>0</v>
      </c>
      <c r="I49" s="36">
        <f>_xlfn.IFNA(INDEX('Inputs - Allowed'!$B$8:$AY$158,MATCH($A49,'Inputs - Allowed'!$A$8:$A$158,0),MATCH('TI - Outperformance'!I$6,'Inputs - Allowed'!$B$6:$AY$6,0)),0)</f>
        <v>0</v>
      </c>
      <c r="J49" s="36">
        <f>_xlfn.IFNA(INDEX('Inputs - Allowed'!$B$8:$AY$158,MATCH($A49,'Inputs - Allowed'!$A$8:$A$158,0),MATCH('TI - Outperformance'!J$6,'Inputs - Allowed'!$B$6:$AY$6,0)),0)</f>
        <v>0</v>
      </c>
      <c r="K49" s="36">
        <f>_xlfn.IFNA(INDEX('Inputs - Allowed'!$B$8:$AY$158,MATCH($A49,'Inputs - Allowed'!$A$8:$A$158,0),MATCH('TI - Outperformance'!K$6,'Inputs - Allowed'!$B$6:$AY$6,0)),0)</f>
        <v>0</v>
      </c>
      <c r="L49" s="76"/>
      <c r="M49" s="76"/>
      <c r="N49" s="36">
        <f>MAX(MIN(_xlfn.IFNA(INDEX('Inputs - Actual'!$B$8:$V$200,MATCH('TI - Outperformance'!$A49,'Inputs - Actual'!$A$8:$A$200,0),MATCH('TI - Outperformance'!N$6,'Inputs - Actual'!$B$6:$V$6,0)) - INDEX('Inputs - Allowed'!$B$8:$AY$158,MATCH('TI - Outperformance'!$A49,'Inputs - Allowed'!$A$8:$A$158,0),MATCH('TI - Outperformance'!N$6-1,'Inputs - Allowed'!$B$6:$AY$6,0)),0),_xlfn.IFNA(INDEX('Inputs - Allowed'!$B$8:$AY$158,MATCH('TI - Outperformance'!$A49,'Inputs - Allowed'!$A$8:$A$158,0),MATCH('TI - Outperformance'!N$6,'Inputs - Allowed'!$B$6:$AY$6,0)) - INDEX('Inputs - Allowed'!$B$8:$AY$158,MATCH('TI - Outperformance'!$A49,'Inputs - Allowed'!$A$8:$A$158,0),MATCH('TI - Outperformance'!N$6-1,'Inputs - Allowed'!$B$6:$AY$6,0)),0)),0)</f>
        <v>0</v>
      </c>
      <c r="O49" s="36">
        <f>MAX(MIN(_xlfn.IFNA(INDEX('Inputs - Actual'!$B$8:$V$200,MATCH('TI - Outperformance'!$A49,'Inputs - Actual'!$A$8:$A$200,0),MATCH('TI - Outperformance'!O$6,'Inputs - Actual'!$B$6:$V$6,0)) - INDEX('Inputs - Allowed'!$B$8:$AY$158,MATCH('TI - Outperformance'!$A49,'Inputs - Allowed'!$A$8:$A$158,0),MATCH('TI - Outperformance'!O$6-1,'Inputs - Allowed'!$B$6:$AY$6,0)),0),_xlfn.IFNA(INDEX('Inputs - Allowed'!$B$8:$AY$158,MATCH('TI - Outperformance'!$A49,'Inputs - Allowed'!$A$8:$A$158,0),MATCH('TI - Outperformance'!O$6,'Inputs - Allowed'!$B$6:$AY$6,0)) - INDEX('Inputs - Allowed'!$B$8:$AY$158,MATCH('TI - Outperformance'!$A49,'Inputs - Allowed'!$A$8:$A$158,0),MATCH('TI - Outperformance'!O$6-1,'Inputs - Allowed'!$B$6:$AY$6,0)),0)),0)</f>
        <v>0</v>
      </c>
      <c r="P49" s="36">
        <f>MAX(MIN(_xlfn.IFNA(INDEX('Inputs - Actual'!$B$8:$V$200,MATCH('TI - Outperformance'!$A49,'Inputs - Actual'!$A$8:$A$200,0),MATCH('TI - Outperformance'!P$6,'Inputs - Actual'!$B$6:$V$6,0)) - INDEX('Inputs - Allowed'!$B$8:$AY$158,MATCH('TI - Outperformance'!$A49,'Inputs - Allowed'!$A$8:$A$158,0),MATCH('TI - Outperformance'!P$6-1,'Inputs - Allowed'!$B$6:$AY$6,0)),0),_xlfn.IFNA(INDEX('Inputs - Allowed'!$B$8:$AY$158,MATCH('TI - Outperformance'!$A49,'Inputs - Allowed'!$A$8:$A$158,0),MATCH('TI - Outperformance'!P$6,'Inputs - Allowed'!$B$6:$AY$6,0)) - INDEX('Inputs - Allowed'!$B$8:$AY$158,MATCH('TI - Outperformance'!$A49,'Inputs - Allowed'!$A$8:$A$158,0),MATCH('TI - Outperformance'!P$6-1,'Inputs - Allowed'!$B$6:$AY$6,0)),0)),0)</f>
        <v>0</v>
      </c>
      <c r="Q49" s="36">
        <f>MAX(MIN(_xlfn.IFNA(INDEX('Inputs - Actual'!$B$8:$V$200,MATCH('TI - Outperformance'!$A49,'Inputs - Actual'!$A$8:$A$200,0),MATCH('TI - Outperformance'!Q$6,'Inputs - Actual'!$B$6:$V$6,0)) - INDEX('Inputs - Allowed'!$B$8:$AY$158,MATCH('TI - Outperformance'!$A49,'Inputs - Allowed'!$A$8:$A$158,0),MATCH('TI - Outperformance'!Q$6-1,'Inputs - Allowed'!$B$6:$AY$6,0)),0),_xlfn.IFNA(INDEX('Inputs - Allowed'!$B$8:$AY$158,MATCH('TI - Outperformance'!$A49,'Inputs - Allowed'!$A$8:$A$158,0),MATCH('TI - Outperformance'!Q$6,'Inputs - Allowed'!$B$6:$AY$6,0)) - INDEX('Inputs - Allowed'!$B$8:$AY$158,MATCH('TI - Outperformance'!$A49,'Inputs - Allowed'!$A$8:$A$158,0),MATCH('TI - Outperformance'!Q$6-1,'Inputs - Allowed'!$B$6:$AY$6,0)),0)),0)</f>
        <v>0</v>
      </c>
      <c r="R49" s="36">
        <f>MAX(MIN(_xlfn.IFNA(INDEX('Inputs - Actual'!$B$8:$V$200,MATCH('TI - Outperformance'!$A49,'Inputs - Actual'!$A$8:$A$200,0),MATCH('TI - Outperformance'!R$6,'Inputs - Actual'!$B$6:$V$6,0)) - INDEX('Inputs - Allowed'!$B$8:$AY$158,MATCH('TI - Outperformance'!$A49,'Inputs - Allowed'!$A$8:$A$158,0),MATCH('TI - Outperformance'!R$6-1,'Inputs - Allowed'!$B$6:$AY$6,0)),0),_xlfn.IFNA(INDEX('Inputs - Allowed'!$B$8:$AY$158,MATCH('TI - Outperformance'!$A49,'Inputs - Allowed'!$A$8:$A$158,0),MATCH('TI - Outperformance'!R$6,'Inputs - Allowed'!$B$6:$AY$6,0)) - INDEX('Inputs - Allowed'!$B$8:$AY$158,MATCH('TI - Outperformance'!$A49,'Inputs - Allowed'!$A$8:$A$158,0),MATCH('TI - Outperformance'!R$6-1,'Inputs - Allowed'!$B$6:$AY$6,0)),0)),0)</f>
        <v>0</v>
      </c>
      <c r="S49" s="36">
        <f>MAX(MIN(_xlfn.IFNA(INDEX('Inputs - Actual'!$B$8:$V$200,MATCH('TI - Outperformance'!$A49,'Inputs - Actual'!$A$8:$A$200,0),MATCH('TI - Outperformance'!S$6,'Inputs - Actual'!$B$6:$V$6,0)) - INDEX('Inputs - Allowed'!$B$8:$AY$158,MATCH('TI - Outperformance'!$A49,'Inputs - Allowed'!$A$8:$A$158,0),MATCH('TI - Outperformance'!S$6-1,'Inputs - Allowed'!$B$6:$AY$6,0)),0),_xlfn.IFNA(INDEX('Inputs - Allowed'!$B$8:$AY$158,MATCH('TI - Outperformance'!$A49,'Inputs - Allowed'!$A$8:$A$158,0),MATCH('TI - Outperformance'!S$6,'Inputs - Allowed'!$B$6:$AY$6,0)) - INDEX('Inputs - Allowed'!$B$8:$AY$158,MATCH('TI - Outperformance'!$A49,'Inputs - Allowed'!$A$8:$A$158,0),MATCH('TI - Outperformance'!S$6-1,'Inputs - Allowed'!$B$6:$AY$6,0)),0)),0)</f>
        <v>0</v>
      </c>
      <c r="T49" s="36">
        <f>MAX(MIN(_xlfn.IFNA(INDEX('Inputs - Actual'!$B$8:$V$200,MATCH('TI - Outperformance'!$A49,'Inputs - Actual'!$A$8:$A$200,0),MATCH('TI - Outperformance'!T$6,'Inputs - Actual'!$B$6:$V$6,0)) - INDEX('Inputs - Allowed'!$B$8:$AY$158,MATCH('TI - Outperformance'!$A49,'Inputs - Allowed'!$A$8:$A$158,0),MATCH('TI - Outperformance'!T$6-1,'Inputs - Allowed'!$B$6:$AY$6,0)),0),_xlfn.IFNA(INDEX('Inputs - Allowed'!$B$8:$AY$158,MATCH('TI - Outperformance'!$A49,'Inputs - Allowed'!$A$8:$A$158,0),MATCH('TI - Outperformance'!T$6,'Inputs - Allowed'!$B$6:$AY$6,0)) - INDEX('Inputs - Allowed'!$B$8:$AY$158,MATCH('TI - Outperformance'!$A49,'Inputs - Allowed'!$A$8:$A$158,0),MATCH('TI - Outperformance'!T$6-1,'Inputs - Allowed'!$B$6:$AY$6,0)),0)),0)</f>
        <v>0</v>
      </c>
      <c r="U49" s="36">
        <f>MAX(MIN(_xlfn.IFNA(INDEX('Inputs - Actual'!$B$8:$V$200,MATCH('TI - Outperformance'!$A49,'Inputs - Actual'!$A$8:$A$200,0),MATCH('TI - Outperformance'!U$6,'Inputs - Actual'!$B$6:$V$6,0)) - INDEX('Inputs - Allowed'!$B$8:$AY$158,MATCH('TI - Outperformance'!$A49,'Inputs - Allowed'!$A$8:$A$158,0),MATCH('TI - Outperformance'!U$6-1,'Inputs - Allowed'!$B$6:$AY$6,0)),0),_xlfn.IFNA(INDEX('Inputs - Allowed'!$B$8:$AY$158,MATCH('TI - Outperformance'!$A49,'Inputs - Allowed'!$A$8:$A$158,0),MATCH('TI - Outperformance'!U$6,'Inputs - Allowed'!$B$6:$AY$6,0)) - INDEX('Inputs - Allowed'!$B$8:$AY$158,MATCH('TI - Outperformance'!$A49,'Inputs - Allowed'!$A$8:$A$158,0),MATCH('TI - Outperformance'!U$6-1,'Inputs - Allowed'!$B$6:$AY$6,0)),0)),0)</f>
        <v>0</v>
      </c>
      <c r="V49" s="36">
        <f>MAX(MIN(_xlfn.IFNA(INDEX('Inputs - Actual'!$B$8:$V$200,MATCH('TI - Outperformance'!$A49,'Inputs - Actual'!$A$8:$A$200,0),MATCH('TI - Outperformance'!V$6,'Inputs - Actual'!$B$6:$V$6,0)) - INDEX('Inputs - Allowed'!$B$8:$AY$158,MATCH('TI - Outperformance'!$A49,'Inputs - Allowed'!$A$8:$A$158,0),MATCH('TI - Outperformance'!V$6-1,'Inputs - Allowed'!$B$6:$AY$6,0)),0),_xlfn.IFNA(INDEX('Inputs - Allowed'!$B$8:$AY$158,MATCH('TI - Outperformance'!$A49,'Inputs - Allowed'!$A$8:$A$158,0),MATCH('TI - Outperformance'!V$6,'Inputs - Allowed'!$B$6:$AY$6,0)) - INDEX('Inputs - Allowed'!$B$8:$AY$158,MATCH('TI - Outperformance'!$A49,'Inputs - Allowed'!$A$8:$A$158,0),MATCH('TI - Outperformance'!V$6-1,'Inputs - Allowed'!$B$6:$AY$6,0)),0)),0)</f>
        <v>0</v>
      </c>
      <c r="W49" s="36">
        <f>MAX(MIN(_xlfn.IFNA(INDEX('Inputs - Actual'!$B$8:$V$200,MATCH('TI - Outperformance'!$A49,'Inputs - Actual'!$A$8:$A$200,0),MATCH('TI - Outperformance'!W$6,'Inputs - Actual'!$B$6:$V$6,0)) - INDEX('Inputs - Allowed'!$B$8:$AY$158,MATCH('TI - Outperformance'!$A49,'Inputs - Allowed'!$A$8:$A$158,0),MATCH('TI - Outperformance'!W$6-1,'Inputs - Allowed'!$B$6:$AY$6,0)),0),_xlfn.IFNA(INDEX('Inputs - Allowed'!$B$8:$AY$158,MATCH('TI - Outperformance'!$A49,'Inputs - Allowed'!$A$8:$A$158,0),MATCH('TI - Outperformance'!W$6,'Inputs - Allowed'!$B$6:$AY$6,0)) - INDEX('Inputs - Allowed'!$B$8:$AY$158,MATCH('TI - Outperformance'!$A49,'Inputs - Allowed'!$A$8:$A$158,0),MATCH('TI - Outperformance'!W$6-1,'Inputs - Allowed'!$B$6:$AY$6,0)),0)),0)</f>
        <v>0</v>
      </c>
      <c r="X49" s="76"/>
      <c r="Y49" s="76"/>
      <c r="Z49" s="116">
        <f t="shared" si="11"/>
        <v>0</v>
      </c>
      <c r="AA49" s="116">
        <f t="shared" si="12"/>
        <v>0</v>
      </c>
      <c r="AB49" s="116">
        <f t="shared" si="13"/>
        <v>0</v>
      </c>
      <c r="AC49" s="116">
        <f t="shared" si="14"/>
        <v>0</v>
      </c>
      <c r="AD49" s="116">
        <f t="shared" si="15"/>
        <v>0</v>
      </c>
      <c r="AE49" s="116">
        <f t="shared" si="16"/>
        <v>0</v>
      </c>
      <c r="AF49" s="116">
        <f t="shared" si="17"/>
        <v>0</v>
      </c>
      <c r="AG49" s="116">
        <f t="shared" si="18"/>
        <v>0</v>
      </c>
      <c r="AH49" s="116">
        <f t="shared" si="19"/>
        <v>0</v>
      </c>
      <c r="AI49" s="116">
        <f t="shared" si="20"/>
        <v>0</v>
      </c>
      <c r="AJ49" s="116">
        <f t="shared" si="21"/>
        <v>0</v>
      </c>
    </row>
    <row r="50" spans="1:36">
      <c r="A50" s="42"/>
      <c r="B50" s="36"/>
      <c r="C50" s="36"/>
      <c r="D50" s="36"/>
      <c r="E50" s="36">
        <f>_xlfn.IFNA(INDEX('Inputs - Allowed'!$B$8:$AY$158,MATCH($A50,'Inputs - Allowed'!$A$8:$A$158,0),MATCH('TI - Outperformance'!E$6,'Inputs - Allowed'!$B$6:$AY$6,0)),0)</f>
        <v>0</v>
      </c>
      <c r="F50" s="36">
        <f>_xlfn.IFNA(INDEX('Inputs - Allowed'!$B$8:$AY$158,MATCH($A50,'Inputs - Allowed'!$A$8:$A$158,0),MATCH('TI - Outperformance'!F$6,'Inputs - Allowed'!$B$6:$AY$6,0)),0)</f>
        <v>0</v>
      </c>
      <c r="G50" s="36">
        <f>_xlfn.IFNA(INDEX('Inputs - Allowed'!$B$8:$AY$158,MATCH($A50,'Inputs - Allowed'!$A$8:$A$158,0),MATCH('TI - Outperformance'!G$6,'Inputs - Allowed'!$B$6:$AY$6,0)),0)</f>
        <v>0</v>
      </c>
      <c r="H50" s="36">
        <f>_xlfn.IFNA(INDEX('Inputs - Allowed'!$B$8:$AY$158,MATCH($A50,'Inputs - Allowed'!$A$8:$A$158,0),MATCH('TI - Outperformance'!H$6,'Inputs - Allowed'!$B$6:$AY$6,0)),0)</f>
        <v>0</v>
      </c>
      <c r="I50" s="36">
        <f>_xlfn.IFNA(INDEX('Inputs - Allowed'!$B$8:$AY$158,MATCH($A50,'Inputs - Allowed'!$A$8:$A$158,0),MATCH('TI - Outperformance'!I$6,'Inputs - Allowed'!$B$6:$AY$6,0)),0)</f>
        <v>0</v>
      </c>
      <c r="J50" s="36">
        <f>_xlfn.IFNA(INDEX('Inputs - Allowed'!$B$8:$AY$158,MATCH($A50,'Inputs - Allowed'!$A$8:$A$158,0),MATCH('TI - Outperformance'!J$6,'Inputs - Allowed'!$B$6:$AY$6,0)),0)</f>
        <v>0</v>
      </c>
      <c r="K50" s="36">
        <f>_xlfn.IFNA(INDEX('Inputs - Allowed'!$B$8:$AY$158,MATCH($A50,'Inputs - Allowed'!$A$8:$A$158,0),MATCH('TI - Outperformance'!K$6,'Inputs - Allowed'!$B$6:$AY$6,0)),0)</f>
        <v>0</v>
      </c>
      <c r="L50" s="76"/>
      <c r="M50" s="76"/>
      <c r="N50" s="36">
        <f>MAX(MIN(_xlfn.IFNA(INDEX('Inputs - Actual'!$B$8:$V$200,MATCH('TI - Outperformance'!$A50,'Inputs - Actual'!$A$8:$A$200,0),MATCH('TI - Outperformance'!N$6,'Inputs - Actual'!$B$6:$V$6,0)) - INDEX('Inputs - Allowed'!$B$8:$AY$158,MATCH('TI - Outperformance'!$A50,'Inputs - Allowed'!$A$8:$A$158,0),MATCH('TI - Outperformance'!N$6-1,'Inputs - Allowed'!$B$6:$AY$6,0)),0),_xlfn.IFNA(INDEX('Inputs - Allowed'!$B$8:$AY$158,MATCH('TI - Outperformance'!$A50,'Inputs - Allowed'!$A$8:$A$158,0),MATCH('TI - Outperformance'!N$6,'Inputs - Allowed'!$B$6:$AY$6,0)) - INDEX('Inputs - Allowed'!$B$8:$AY$158,MATCH('TI - Outperformance'!$A50,'Inputs - Allowed'!$A$8:$A$158,0),MATCH('TI - Outperformance'!N$6-1,'Inputs - Allowed'!$B$6:$AY$6,0)),0)),0)</f>
        <v>0</v>
      </c>
      <c r="O50" s="36">
        <f>MAX(MIN(_xlfn.IFNA(INDEX('Inputs - Actual'!$B$8:$V$200,MATCH('TI - Outperformance'!$A50,'Inputs - Actual'!$A$8:$A$200,0),MATCH('TI - Outperformance'!O$6,'Inputs - Actual'!$B$6:$V$6,0)) - INDEX('Inputs - Allowed'!$B$8:$AY$158,MATCH('TI - Outperformance'!$A50,'Inputs - Allowed'!$A$8:$A$158,0),MATCH('TI - Outperformance'!O$6-1,'Inputs - Allowed'!$B$6:$AY$6,0)),0),_xlfn.IFNA(INDEX('Inputs - Allowed'!$B$8:$AY$158,MATCH('TI - Outperformance'!$A50,'Inputs - Allowed'!$A$8:$A$158,0),MATCH('TI - Outperformance'!O$6,'Inputs - Allowed'!$B$6:$AY$6,0)) - INDEX('Inputs - Allowed'!$B$8:$AY$158,MATCH('TI - Outperformance'!$A50,'Inputs - Allowed'!$A$8:$A$158,0),MATCH('TI - Outperformance'!O$6-1,'Inputs - Allowed'!$B$6:$AY$6,0)),0)),0)</f>
        <v>0</v>
      </c>
      <c r="P50" s="36">
        <f>MAX(MIN(_xlfn.IFNA(INDEX('Inputs - Actual'!$B$8:$V$200,MATCH('TI - Outperformance'!$A50,'Inputs - Actual'!$A$8:$A$200,0),MATCH('TI - Outperformance'!P$6,'Inputs - Actual'!$B$6:$V$6,0)) - INDEX('Inputs - Allowed'!$B$8:$AY$158,MATCH('TI - Outperformance'!$A50,'Inputs - Allowed'!$A$8:$A$158,0),MATCH('TI - Outperformance'!P$6-1,'Inputs - Allowed'!$B$6:$AY$6,0)),0),_xlfn.IFNA(INDEX('Inputs - Allowed'!$B$8:$AY$158,MATCH('TI - Outperformance'!$A50,'Inputs - Allowed'!$A$8:$A$158,0),MATCH('TI - Outperformance'!P$6,'Inputs - Allowed'!$B$6:$AY$6,0)) - INDEX('Inputs - Allowed'!$B$8:$AY$158,MATCH('TI - Outperformance'!$A50,'Inputs - Allowed'!$A$8:$A$158,0),MATCH('TI - Outperformance'!P$6-1,'Inputs - Allowed'!$B$6:$AY$6,0)),0)),0)</f>
        <v>0</v>
      </c>
      <c r="Q50" s="36">
        <f>MAX(MIN(_xlfn.IFNA(INDEX('Inputs - Actual'!$B$8:$V$200,MATCH('TI - Outperformance'!$A50,'Inputs - Actual'!$A$8:$A$200,0),MATCH('TI - Outperformance'!Q$6,'Inputs - Actual'!$B$6:$V$6,0)) - INDEX('Inputs - Allowed'!$B$8:$AY$158,MATCH('TI - Outperformance'!$A50,'Inputs - Allowed'!$A$8:$A$158,0),MATCH('TI - Outperformance'!Q$6-1,'Inputs - Allowed'!$B$6:$AY$6,0)),0),_xlfn.IFNA(INDEX('Inputs - Allowed'!$B$8:$AY$158,MATCH('TI - Outperformance'!$A50,'Inputs - Allowed'!$A$8:$A$158,0),MATCH('TI - Outperformance'!Q$6,'Inputs - Allowed'!$B$6:$AY$6,0)) - INDEX('Inputs - Allowed'!$B$8:$AY$158,MATCH('TI - Outperformance'!$A50,'Inputs - Allowed'!$A$8:$A$158,0),MATCH('TI - Outperformance'!Q$6-1,'Inputs - Allowed'!$B$6:$AY$6,0)),0)),0)</f>
        <v>0</v>
      </c>
      <c r="R50" s="36">
        <f>MAX(MIN(_xlfn.IFNA(INDEX('Inputs - Actual'!$B$8:$V$200,MATCH('TI - Outperformance'!$A50,'Inputs - Actual'!$A$8:$A$200,0),MATCH('TI - Outperformance'!R$6,'Inputs - Actual'!$B$6:$V$6,0)) - INDEX('Inputs - Allowed'!$B$8:$AY$158,MATCH('TI - Outperformance'!$A50,'Inputs - Allowed'!$A$8:$A$158,0),MATCH('TI - Outperformance'!R$6-1,'Inputs - Allowed'!$B$6:$AY$6,0)),0),_xlfn.IFNA(INDEX('Inputs - Allowed'!$B$8:$AY$158,MATCH('TI - Outperformance'!$A50,'Inputs - Allowed'!$A$8:$A$158,0),MATCH('TI - Outperformance'!R$6,'Inputs - Allowed'!$B$6:$AY$6,0)) - INDEX('Inputs - Allowed'!$B$8:$AY$158,MATCH('TI - Outperformance'!$A50,'Inputs - Allowed'!$A$8:$A$158,0),MATCH('TI - Outperformance'!R$6-1,'Inputs - Allowed'!$B$6:$AY$6,0)),0)),0)</f>
        <v>0</v>
      </c>
      <c r="S50" s="36">
        <f>MAX(MIN(_xlfn.IFNA(INDEX('Inputs - Actual'!$B$8:$V$200,MATCH('TI - Outperformance'!$A50,'Inputs - Actual'!$A$8:$A$200,0),MATCH('TI - Outperformance'!S$6,'Inputs - Actual'!$B$6:$V$6,0)) - INDEX('Inputs - Allowed'!$B$8:$AY$158,MATCH('TI - Outperformance'!$A50,'Inputs - Allowed'!$A$8:$A$158,0),MATCH('TI - Outperformance'!S$6-1,'Inputs - Allowed'!$B$6:$AY$6,0)),0),_xlfn.IFNA(INDEX('Inputs - Allowed'!$B$8:$AY$158,MATCH('TI - Outperformance'!$A50,'Inputs - Allowed'!$A$8:$A$158,0),MATCH('TI - Outperformance'!S$6,'Inputs - Allowed'!$B$6:$AY$6,0)) - INDEX('Inputs - Allowed'!$B$8:$AY$158,MATCH('TI - Outperformance'!$A50,'Inputs - Allowed'!$A$8:$A$158,0),MATCH('TI - Outperformance'!S$6-1,'Inputs - Allowed'!$B$6:$AY$6,0)),0)),0)</f>
        <v>0</v>
      </c>
      <c r="T50" s="36">
        <f>MAX(MIN(_xlfn.IFNA(INDEX('Inputs - Actual'!$B$8:$V$200,MATCH('TI - Outperformance'!$A50,'Inputs - Actual'!$A$8:$A$200,0),MATCH('TI - Outperformance'!T$6,'Inputs - Actual'!$B$6:$V$6,0)) - INDEX('Inputs - Allowed'!$B$8:$AY$158,MATCH('TI - Outperformance'!$A50,'Inputs - Allowed'!$A$8:$A$158,0),MATCH('TI - Outperformance'!T$6-1,'Inputs - Allowed'!$B$6:$AY$6,0)),0),_xlfn.IFNA(INDEX('Inputs - Allowed'!$B$8:$AY$158,MATCH('TI - Outperformance'!$A50,'Inputs - Allowed'!$A$8:$A$158,0),MATCH('TI - Outperformance'!T$6,'Inputs - Allowed'!$B$6:$AY$6,0)) - INDEX('Inputs - Allowed'!$B$8:$AY$158,MATCH('TI - Outperformance'!$A50,'Inputs - Allowed'!$A$8:$A$158,0),MATCH('TI - Outperformance'!T$6-1,'Inputs - Allowed'!$B$6:$AY$6,0)),0)),0)</f>
        <v>0</v>
      </c>
      <c r="U50" s="36">
        <f>MAX(MIN(_xlfn.IFNA(INDEX('Inputs - Actual'!$B$8:$V$200,MATCH('TI - Outperformance'!$A50,'Inputs - Actual'!$A$8:$A$200,0),MATCH('TI - Outperformance'!U$6,'Inputs - Actual'!$B$6:$V$6,0)) - INDEX('Inputs - Allowed'!$B$8:$AY$158,MATCH('TI - Outperformance'!$A50,'Inputs - Allowed'!$A$8:$A$158,0),MATCH('TI - Outperformance'!U$6-1,'Inputs - Allowed'!$B$6:$AY$6,0)),0),_xlfn.IFNA(INDEX('Inputs - Allowed'!$B$8:$AY$158,MATCH('TI - Outperformance'!$A50,'Inputs - Allowed'!$A$8:$A$158,0),MATCH('TI - Outperformance'!U$6,'Inputs - Allowed'!$B$6:$AY$6,0)) - INDEX('Inputs - Allowed'!$B$8:$AY$158,MATCH('TI - Outperformance'!$A50,'Inputs - Allowed'!$A$8:$A$158,0),MATCH('TI - Outperformance'!U$6-1,'Inputs - Allowed'!$B$6:$AY$6,0)),0)),0)</f>
        <v>0</v>
      </c>
      <c r="V50" s="36">
        <f>MAX(MIN(_xlfn.IFNA(INDEX('Inputs - Actual'!$B$8:$V$200,MATCH('TI - Outperformance'!$A50,'Inputs - Actual'!$A$8:$A$200,0),MATCH('TI - Outperformance'!V$6,'Inputs - Actual'!$B$6:$V$6,0)) - INDEX('Inputs - Allowed'!$B$8:$AY$158,MATCH('TI - Outperformance'!$A50,'Inputs - Allowed'!$A$8:$A$158,0),MATCH('TI - Outperformance'!V$6-1,'Inputs - Allowed'!$B$6:$AY$6,0)),0),_xlfn.IFNA(INDEX('Inputs - Allowed'!$B$8:$AY$158,MATCH('TI - Outperformance'!$A50,'Inputs - Allowed'!$A$8:$A$158,0),MATCH('TI - Outperformance'!V$6,'Inputs - Allowed'!$B$6:$AY$6,0)) - INDEX('Inputs - Allowed'!$B$8:$AY$158,MATCH('TI - Outperformance'!$A50,'Inputs - Allowed'!$A$8:$A$158,0),MATCH('TI - Outperformance'!V$6-1,'Inputs - Allowed'!$B$6:$AY$6,0)),0)),0)</f>
        <v>0</v>
      </c>
      <c r="W50" s="36">
        <f>MAX(MIN(_xlfn.IFNA(INDEX('Inputs - Actual'!$B$8:$V$200,MATCH('TI - Outperformance'!$A50,'Inputs - Actual'!$A$8:$A$200,0),MATCH('TI - Outperformance'!W$6,'Inputs - Actual'!$B$6:$V$6,0)) - INDEX('Inputs - Allowed'!$B$8:$AY$158,MATCH('TI - Outperformance'!$A50,'Inputs - Allowed'!$A$8:$A$158,0),MATCH('TI - Outperformance'!W$6-1,'Inputs - Allowed'!$B$6:$AY$6,0)),0),_xlfn.IFNA(INDEX('Inputs - Allowed'!$B$8:$AY$158,MATCH('TI - Outperformance'!$A50,'Inputs - Allowed'!$A$8:$A$158,0),MATCH('TI - Outperformance'!W$6,'Inputs - Allowed'!$B$6:$AY$6,0)) - INDEX('Inputs - Allowed'!$B$8:$AY$158,MATCH('TI - Outperformance'!$A50,'Inputs - Allowed'!$A$8:$A$158,0),MATCH('TI - Outperformance'!W$6-1,'Inputs - Allowed'!$B$6:$AY$6,0)),0)),0)</f>
        <v>0</v>
      </c>
      <c r="X50" s="76"/>
      <c r="Y50" s="76"/>
      <c r="Z50" s="116">
        <f t="shared" si="11"/>
        <v>0</v>
      </c>
      <c r="AA50" s="116">
        <f t="shared" si="12"/>
        <v>0</v>
      </c>
      <c r="AB50" s="116">
        <f t="shared" si="13"/>
        <v>0</v>
      </c>
      <c r="AC50" s="116">
        <f t="shared" si="14"/>
        <v>0</v>
      </c>
      <c r="AD50" s="116">
        <f t="shared" si="15"/>
        <v>0</v>
      </c>
      <c r="AE50" s="116">
        <f t="shared" si="16"/>
        <v>0</v>
      </c>
      <c r="AF50" s="116">
        <f t="shared" si="17"/>
        <v>0</v>
      </c>
      <c r="AG50" s="116">
        <f t="shared" si="18"/>
        <v>0</v>
      </c>
      <c r="AH50" s="116">
        <f t="shared" si="19"/>
        <v>0</v>
      </c>
      <c r="AI50" s="116">
        <f t="shared" si="20"/>
        <v>0</v>
      </c>
      <c r="AJ50" s="116">
        <f t="shared" si="21"/>
        <v>0</v>
      </c>
    </row>
    <row r="51" spans="1:36">
      <c r="A51" s="42"/>
      <c r="B51" s="36"/>
      <c r="C51" s="36"/>
      <c r="D51" s="36"/>
      <c r="E51" s="36">
        <f>_xlfn.IFNA(INDEX('Inputs - Allowed'!$B$8:$AY$158,MATCH($A51,'Inputs - Allowed'!$A$8:$A$158,0),MATCH('TI - Outperformance'!E$6,'Inputs - Allowed'!$B$6:$AY$6,0)),0)</f>
        <v>0</v>
      </c>
      <c r="F51" s="36">
        <f>_xlfn.IFNA(INDEX('Inputs - Allowed'!$B$8:$AY$158,MATCH($A51,'Inputs - Allowed'!$A$8:$A$158,0),MATCH('TI - Outperformance'!F$6,'Inputs - Allowed'!$B$6:$AY$6,0)),0)</f>
        <v>0</v>
      </c>
      <c r="G51" s="36">
        <f>_xlfn.IFNA(INDEX('Inputs - Allowed'!$B$8:$AY$158,MATCH($A51,'Inputs - Allowed'!$A$8:$A$158,0),MATCH('TI - Outperformance'!G$6,'Inputs - Allowed'!$B$6:$AY$6,0)),0)</f>
        <v>0</v>
      </c>
      <c r="H51" s="36">
        <f>_xlfn.IFNA(INDEX('Inputs - Allowed'!$B$8:$AY$158,MATCH($A51,'Inputs - Allowed'!$A$8:$A$158,0),MATCH('TI - Outperformance'!H$6,'Inputs - Allowed'!$B$6:$AY$6,0)),0)</f>
        <v>0</v>
      </c>
      <c r="I51" s="36">
        <f>_xlfn.IFNA(INDEX('Inputs - Allowed'!$B$8:$AY$158,MATCH($A51,'Inputs - Allowed'!$A$8:$A$158,0),MATCH('TI - Outperformance'!I$6,'Inputs - Allowed'!$B$6:$AY$6,0)),0)</f>
        <v>0</v>
      </c>
      <c r="J51" s="36">
        <f>_xlfn.IFNA(INDEX('Inputs - Allowed'!$B$8:$AY$158,MATCH($A51,'Inputs - Allowed'!$A$8:$A$158,0),MATCH('TI - Outperformance'!J$6,'Inputs - Allowed'!$B$6:$AY$6,0)),0)</f>
        <v>0</v>
      </c>
      <c r="K51" s="36">
        <f>_xlfn.IFNA(INDEX('Inputs - Allowed'!$B$8:$AY$158,MATCH($A51,'Inputs - Allowed'!$A$8:$A$158,0),MATCH('TI - Outperformance'!K$6,'Inputs - Allowed'!$B$6:$AY$6,0)),0)</f>
        <v>0</v>
      </c>
      <c r="L51" s="76"/>
      <c r="M51" s="76"/>
      <c r="N51" s="36">
        <f>MAX(MIN(_xlfn.IFNA(INDEX('Inputs - Actual'!$B$8:$V$200,MATCH('TI - Outperformance'!$A51,'Inputs - Actual'!$A$8:$A$200,0),MATCH('TI - Outperformance'!N$6,'Inputs - Actual'!$B$6:$V$6,0)) - INDEX('Inputs - Allowed'!$B$8:$AY$158,MATCH('TI - Outperformance'!$A51,'Inputs - Allowed'!$A$8:$A$158,0),MATCH('TI - Outperformance'!N$6-1,'Inputs - Allowed'!$B$6:$AY$6,0)),0),_xlfn.IFNA(INDEX('Inputs - Allowed'!$B$8:$AY$158,MATCH('TI - Outperformance'!$A51,'Inputs - Allowed'!$A$8:$A$158,0),MATCH('TI - Outperformance'!N$6,'Inputs - Allowed'!$B$6:$AY$6,0)) - INDEX('Inputs - Allowed'!$B$8:$AY$158,MATCH('TI - Outperformance'!$A51,'Inputs - Allowed'!$A$8:$A$158,0),MATCH('TI - Outperformance'!N$6-1,'Inputs - Allowed'!$B$6:$AY$6,0)),0)),0)</f>
        <v>0</v>
      </c>
      <c r="O51" s="36">
        <f>MAX(MIN(_xlfn.IFNA(INDEX('Inputs - Actual'!$B$8:$V$200,MATCH('TI - Outperformance'!$A51,'Inputs - Actual'!$A$8:$A$200,0),MATCH('TI - Outperformance'!O$6,'Inputs - Actual'!$B$6:$V$6,0)) - INDEX('Inputs - Allowed'!$B$8:$AY$158,MATCH('TI - Outperformance'!$A51,'Inputs - Allowed'!$A$8:$A$158,0),MATCH('TI - Outperformance'!O$6-1,'Inputs - Allowed'!$B$6:$AY$6,0)),0),_xlfn.IFNA(INDEX('Inputs - Allowed'!$B$8:$AY$158,MATCH('TI - Outperformance'!$A51,'Inputs - Allowed'!$A$8:$A$158,0),MATCH('TI - Outperformance'!O$6,'Inputs - Allowed'!$B$6:$AY$6,0)) - INDEX('Inputs - Allowed'!$B$8:$AY$158,MATCH('TI - Outperformance'!$A51,'Inputs - Allowed'!$A$8:$A$158,0),MATCH('TI - Outperformance'!O$6-1,'Inputs - Allowed'!$B$6:$AY$6,0)),0)),0)</f>
        <v>0</v>
      </c>
      <c r="P51" s="36">
        <f>MAX(MIN(_xlfn.IFNA(INDEX('Inputs - Actual'!$B$8:$V$200,MATCH('TI - Outperformance'!$A51,'Inputs - Actual'!$A$8:$A$200,0),MATCH('TI - Outperformance'!P$6,'Inputs - Actual'!$B$6:$V$6,0)) - INDEX('Inputs - Allowed'!$B$8:$AY$158,MATCH('TI - Outperformance'!$A51,'Inputs - Allowed'!$A$8:$A$158,0),MATCH('TI - Outperformance'!P$6-1,'Inputs - Allowed'!$B$6:$AY$6,0)),0),_xlfn.IFNA(INDEX('Inputs - Allowed'!$B$8:$AY$158,MATCH('TI - Outperformance'!$A51,'Inputs - Allowed'!$A$8:$A$158,0),MATCH('TI - Outperformance'!P$6,'Inputs - Allowed'!$B$6:$AY$6,0)) - INDEX('Inputs - Allowed'!$B$8:$AY$158,MATCH('TI - Outperformance'!$A51,'Inputs - Allowed'!$A$8:$A$158,0),MATCH('TI - Outperformance'!P$6-1,'Inputs - Allowed'!$B$6:$AY$6,0)),0)),0)</f>
        <v>0</v>
      </c>
      <c r="Q51" s="36">
        <f>MAX(MIN(_xlfn.IFNA(INDEX('Inputs - Actual'!$B$8:$V$200,MATCH('TI - Outperformance'!$A51,'Inputs - Actual'!$A$8:$A$200,0),MATCH('TI - Outperformance'!Q$6,'Inputs - Actual'!$B$6:$V$6,0)) - INDEX('Inputs - Allowed'!$B$8:$AY$158,MATCH('TI - Outperformance'!$A51,'Inputs - Allowed'!$A$8:$A$158,0),MATCH('TI - Outperformance'!Q$6-1,'Inputs - Allowed'!$B$6:$AY$6,0)),0),_xlfn.IFNA(INDEX('Inputs - Allowed'!$B$8:$AY$158,MATCH('TI - Outperformance'!$A51,'Inputs - Allowed'!$A$8:$A$158,0),MATCH('TI - Outperformance'!Q$6,'Inputs - Allowed'!$B$6:$AY$6,0)) - INDEX('Inputs - Allowed'!$B$8:$AY$158,MATCH('TI - Outperformance'!$A51,'Inputs - Allowed'!$A$8:$A$158,0),MATCH('TI - Outperformance'!Q$6-1,'Inputs - Allowed'!$B$6:$AY$6,0)),0)),0)</f>
        <v>0</v>
      </c>
      <c r="R51" s="36">
        <f>MAX(MIN(_xlfn.IFNA(INDEX('Inputs - Actual'!$B$8:$V$200,MATCH('TI - Outperformance'!$A51,'Inputs - Actual'!$A$8:$A$200,0),MATCH('TI - Outperformance'!R$6,'Inputs - Actual'!$B$6:$V$6,0)) - INDEX('Inputs - Allowed'!$B$8:$AY$158,MATCH('TI - Outperformance'!$A51,'Inputs - Allowed'!$A$8:$A$158,0),MATCH('TI - Outperformance'!R$6-1,'Inputs - Allowed'!$B$6:$AY$6,0)),0),_xlfn.IFNA(INDEX('Inputs - Allowed'!$B$8:$AY$158,MATCH('TI - Outperformance'!$A51,'Inputs - Allowed'!$A$8:$A$158,0),MATCH('TI - Outperformance'!R$6,'Inputs - Allowed'!$B$6:$AY$6,0)) - INDEX('Inputs - Allowed'!$B$8:$AY$158,MATCH('TI - Outperformance'!$A51,'Inputs - Allowed'!$A$8:$A$158,0),MATCH('TI - Outperformance'!R$6-1,'Inputs - Allowed'!$B$6:$AY$6,0)),0)),0)</f>
        <v>0</v>
      </c>
      <c r="S51" s="36">
        <f>MAX(MIN(_xlfn.IFNA(INDEX('Inputs - Actual'!$B$8:$V$200,MATCH('TI - Outperformance'!$A51,'Inputs - Actual'!$A$8:$A$200,0),MATCH('TI - Outperformance'!S$6,'Inputs - Actual'!$B$6:$V$6,0)) - INDEX('Inputs - Allowed'!$B$8:$AY$158,MATCH('TI - Outperformance'!$A51,'Inputs - Allowed'!$A$8:$A$158,0),MATCH('TI - Outperformance'!S$6-1,'Inputs - Allowed'!$B$6:$AY$6,0)),0),_xlfn.IFNA(INDEX('Inputs - Allowed'!$B$8:$AY$158,MATCH('TI - Outperformance'!$A51,'Inputs - Allowed'!$A$8:$A$158,0),MATCH('TI - Outperformance'!S$6,'Inputs - Allowed'!$B$6:$AY$6,0)) - INDEX('Inputs - Allowed'!$B$8:$AY$158,MATCH('TI - Outperformance'!$A51,'Inputs - Allowed'!$A$8:$A$158,0),MATCH('TI - Outperformance'!S$6-1,'Inputs - Allowed'!$B$6:$AY$6,0)),0)),0)</f>
        <v>0</v>
      </c>
      <c r="T51" s="36">
        <f>MAX(MIN(_xlfn.IFNA(INDEX('Inputs - Actual'!$B$8:$V$200,MATCH('TI - Outperformance'!$A51,'Inputs - Actual'!$A$8:$A$200,0),MATCH('TI - Outperformance'!T$6,'Inputs - Actual'!$B$6:$V$6,0)) - INDEX('Inputs - Allowed'!$B$8:$AY$158,MATCH('TI - Outperformance'!$A51,'Inputs - Allowed'!$A$8:$A$158,0),MATCH('TI - Outperformance'!T$6-1,'Inputs - Allowed'!$B$6:$AY$6,0)),0),_xlfn.IFNA(INDEX('Inputs - Allowed'!$B$8:$AY$158,MATCH('TI - Outperformance'!$A51,'Inputs - Allowed'!$A$8:$A$158,0),MATCH('TI - Outperformance'!T$6,'Inputs - Allowed'!$B$6:$AY$6,0)) - INDEX('Inputs - Allowed'!$B$8:$AY$158,MATCH('TI - Outperformance'!$A51,'Inputs - Allowed'!$A$8:$A$158,0),MATCH('TI - Outperformance'!T$6-1,'Inputs - Allowed'!$B$6:$AY$6,0)),0)),0)</f>
        <v>0</v>
      </c>
      <c r="U51" s="36">
        <f>MAX(MIN(_xlfn.IFNA(INDEX('Inputs - Actual'!$B$8:$V$200,MATCH('TI - Outperformance'!$A51,'Inputs - Actual'!$A$8:$A$200,0),MATCH('TI - Outperformance'!U$6,'Inputs - Actual'!$B$6:$V$6,0)) - INDEX('Inputs - Allowed'!$B$8:$AY$158,MATCH('TI - Outperformance'!$A51,'Inputs - Allowed'!$A$8:$A$158,0),MATCH('TI - Outperformance'!U$6-1,'Inputs - Allowed'!$B$6:$AY$6,0)),0),_xlfn.IFNA(INDEX('Inputs - Allowed'!$B$8:$AY$158,MATCH('TI - Outperformance'!$A51,'Inputs - Allowed'!$A$8:$A$158,0),MATCH('TI - Outperformance'!U$6,'Inputs - Allowed'!$B$6:$AY$6,0)) - INDEX('Inputs - Allowed'!$B$8:$AY$158,MATCH('TI - Outperformance'!$A51,'Inputs - Allowed'!$A$8:$A$158,0),MATCH('TI - Outperformance'!U$6-1,'Inputs - Allowed'!$B$6:$AY$6,0)),0)),0)</f>
        <v>0</v>
      </c>
      <c r="V51" s="36">
        <f>MAX(MIN(_xlfn.IFNA(INDEX('Inputs - Actual'!$B$8:$V$200,MATCH('TI - Outperformance'!$A51,'Inputs - Actual'!$A$8:$A$200,0),MATCH('TI - Outperformance'!V$6,'Inputs - Actual'!$B$6:$V$6,0)) - INDEX('Inputs - Allowed'!$B$8:$AY$158,MATCH('TI - Outperformance'!$A51,'Inputs - Allowed'!$A$8:$A$158,0),MATCH('TI - Outperformance'!V$6-1,'Inputs - Allowed'!$B$6:$AY$6,0)),0),_xlfn.IFNA(INDEX('Inputs - Allowed'!$B$8:$AY$158,MATCH('TI - Outperformance'!$A51,'Inputs - Allowed'!$A$8:$A$158,0),MATCH('TI - Outperformance'!V$6,'Inputs - Allowed'!$B$6:$AY$6,0)) - INDEX('Inputs - Allowed'!$B$8:$AY$158,MATCH('TI - Outperformance'!$A51,'Inputs - Allowed'!$A$8:$A$158,0),MATCH('TI - Outperformance'!V$6-1,'Inputs - Allowed'!$B$6:$AY$6,0)),0)),0)</f>
        <v>0</v>
      </c>
      <c r="W51" s="36">
        <f>MAX(MIN(_xlfn.IFNA(INDEX('Inputs - Actual'!$B$8:$V$200,MATCH('TI - Outperformance'!$A51,'Inputs - Actual'!$A$8:$A$200,0),MATCH('TI - Outperformance'!W$6,'Inputs - Actual'!$B$6:$V$6,0)) - INDEX('Inputs - Allowed'!$B$8:$AY$158,MATCH('TI - Outperformance'!$A51,'Inputs - Allowed'!$A$8:$A$158,0),MATCH('TI - Outperformance'!W$6-1,'Inputs - Allowed'!$B$6:$AY$6,0)),0),_xlfn.IFNA(INDEX('Inputs - Allowed'!$B$8:$AY$158,MATCH('TI - Outperformance'!$A51,'Inputs - Allowed'!$A$8:$A$158,0),MATCH('TI - Outperformance'!W$6,'Inputs - Allowed'!$B$6:$AY$6,0)) - INDEX('Inputs - Allowed'!$B$8:$AY$158,MATCH('TI - Outperformance'!$A51,'Inputs - Allowed'!$A$8:$A$158,0),MATCH('TI - Outperformance'!W$6-1,'Inputs - Allowed'!$B$6:$AY$6,0)),0)),0)</f>
        <v>0</v>
      </c>
      <c r="X51" s="76"/>
      <c r="Y51" s="76"/>
      <c r="Z51" s="116">
        <f t="shared" si="11"/>
        <v>0</v>
      </c>
      <c r="AA51" s="116">
        <f t="shared" si="12"/>
        <v>0</v>
      </c>
      <c r="AB51" s="116">
        <f t="shared" si="13"/>
        <v>0</v>
      </c>
      <c r="AC51" s="116">
        <f t="shared" si="14"/>
        <v>0</v>
      </c>
      <c r="AD51" s="116">
        <f t="shared" si="15"/>
        <v>0</v>
      </c>
      <c r="AE51" s="116">
        <f t="shared" si="16"/>
        <v>0</v>
      </c>
      <c r="AF51" s="116">
        <f t="shared" si="17"/>
        <v>0</v>
      </c>
      <c r="AG51" s="116">
        <f t="shared" si="18"/>
        <v>0</v>
      </c>
      <c r="AH51" s="116">
        <f t="shared" si="19"/>
        <v>0</v>
      </c>
      <c r="AI51" s="116">
        <f t="shared" si="20"/>
        <v>0</v>
      </c>
      <c r="AJ51" s="116">
        <f t="shared" si="21"/>
        <v>0</v>
      </c>
    </row>
    <row r="52" spans="1:36">
      <c r="A52" s="42"/>
      <c r="B52" s="36"/>
      <c r="C52" s="36"/>
      <c r="D52" s="36"/>
      <c r="E52" s="36">
        <f>_xlfn.IFNA(INDEX('Inputs - Allowed'!$B$8:$AY$158,MATCH($A52,'Inputs - Allowed'!$A$8:$A$158,0),MATCH('TI - Outperformance'!E$6,'Inputs - Allowed'!$B$6:$AY$6,0)),0)</f>
        <v>0</v>
      </c>
      <c r="F52" s="36">
        <f>_xlfn.IFNA(INDEX('Inputs - Allowed'!$B$8:$AY$158,MATCH($A52,'Inputs - Allowed'!$A$8:$A$158,0),MATCH('TI - Outperformance'!F$6,'Inputs - Allowed'!$B$6:$AY$6,0)),0)</f>
        <v>0</v>
      </c>
      <c r="G52" s="36">
        <f>_xlfn.IFNA(INDEX('Inputs - Allowed'!$B$8:$AY$158,MATCH($A52,'Inputs - Allowed'!$A$8:$A$158,0),MATCH('TI - Outperformance'!G$6,'Inputs - Allowed'!$B$6:$AY$6,0)),0)</f>
        <v>0</v>
      </c>
      <c r="H52" s="36">
        <f>_xlfn.IFNA(INDEX('Inputs - Allowed'!$B$8:$AY$158,MATCH($A52,'Inputs - Allowed'!$A$8:$A$158,0),MATCH('TI - Outperformance'!H$6,'Inputs - Allowed'!$B$6:$AY$6,0)),0)</f>
        <v>0</v>
      </c>
      <c r="I52" s="36">
        <f>_xlfn.IFNA(INDEX('Inputs - Allowed'!$B$8:$AY$158,MATCH($A52,'Inputs - Allowed'!$A$8:$A$158,0),MATCH('TI - Outperformance'!I$6,'Inputs - Allowed'!$B$6:$AY$6,0)),0)</f>
        <v>0</v>
      </c>
      <c r="J52" s="36">
        <f>_xlfn.IFNA(INDEX('Inputs - Allowed'!$B$8:$AY$158,MATCH($A52,'Inputs - Allowed'!$A$8:$A$158,0),MATCH('TI - Outperformance'!J$6,'Inputs - Allowed'!$B$6:$AY$6,0)),0)</f>
        <v>0</v>
      </c>
      <c r="K52" s="36">
        <f>_xlfn.IFNA(INDEX('Inputs - Allowed'!$B$8:$AY$158,MATCH($A52,'Inputs - Allowed'!$A$8:$A$158,0),MATCH('TI - Outperformance'!K$6,'Inputs - Allowed'!$B$6:$AY$6,0)),0)</f>
        <v>0</v>
      </c>
      <c r="L52" s="76"/>
      <c r="M52" s="76"/>
      <c r="N52" s="36">
        <f>MAX(MIN(_xlfn.IFNA(INDEX('Inputs - Actual'!$B$8:$V$200,MATCH('TI - Outperformance'!$A52,'Inputs - Actual'!$A$8:$A$200,0),MATCH('TI - Outperformance'!N$6,'Inputs - Actual'!$B$6:$V$6,0)) - INDEX('Inputs - Allowed'!$B$8:$AY$158,MATCH('TI - Outperformance'!$A52,'Inputs - Allowed'!$A$8:$A$158,0),MATCH('TI - Outperformance'!N$6-1,'Inputs - Allowed'!$B$6:$AY$6,0)),0),_xlfn.IFNA(INDEX('Inputs - Allowed'!$B$8:$AY$158,MATCH('TI - Outperformance'!$A52,'Inputs - Allowed'!$A$8:$A$158,0),MATCH('TI - Outperformance'!N$6,'Inputs - Allowed'!$B$6:$AY$6,0)) - INDEX('Inputs - Allowed'!$B$8:$AY$158,MATCH('TI - Outperformance'!$A52,'Inputs - Allowed'!$A$8:$A$158,0),MATCH('TI - Outperformance'!N$6-1,'Inputs - Allowed'!$B$6:$AY$6,0)),0)),0)</f>
        <v>0</v>
      </c>
      <c r="O52" s="36">
        <f>MAX(MIN(_xlfn.IFNA(INDEX('Inputs - Actual'!$B$8:$V$200,MATCH('TI - Outperformance'!$A52,'Inputs - Actual'!$A$8:$A$200,0),MATCH('TI - Outperformance'!O$6,'Inputs - Actual'!$B$6:$V$6,0)) - INDEX('Inputs - Allowed'!$B$8:$AY$158,MATCH('TI - Outperformance'!$A52,'Inputs - Allowed'!$A$8:$A$158,0),MATCH('TI - Outperformance'!O$6-1,'Inputs - Allowed'!$B$6:$AY$6,0)),0),_xlfn.IFNA(INDEX('Inputs - Allowed'!$B$8:$AY$158,MATCH('TI - Outperformance'!$A52,'Inputs - Allowed'!$A$8:$A$158,0),MATCH('TI - Outperformance'!O$6,'Inputs - Allowed'!$B$6:$AY$6,0)) - INDEX('Inputs - Allowed'!$B$8:$AY$158,MATCH('TI - Outperformance'!$A52,'Inputs - Allowed'!$A$8:$A$158,0),MATCH('TI - Outperformance'!O$6-1,'Inputs - Allowed'!$B$6:$AY$6,0)),0)),0)</f>
        <v>0</v>
      </c>
      <c r="P52" s="36">
        <f>MAX(MIN(_xlfn.IFNA(INDEX('Inputs - Actual'!$B$8:$V$200,MATCH('TI - Outperformance'!$A52,'Inputs - Actual'!$A$8:$A$200,0),MATCH('TI - Outperformance'!P$6,'Inputs - Actual'!$B$6:$V$6,0)) - INDEX('Inputs - Allowed'!$B$8:$AY$158,MATCH('TI - Outperformance'!$A52,'Inputs - Allowed'!$A$8:$A$158,0),MATCH('TI - Outperformance'!P$6-1,'Inputs - Allowed'!$B$6:$AY$6,0)),0),_xlfn.IFNA(INDEX('Inputs - Allowed'!$B$8:$AY$158,MATCH('TI - Outperformance'!$A52,'Inputs - Allowed'!$A$8:$A$158,0),MATCH('TI - Outperformance'!P$6,'Inputs - Allowed'!$B$6:$AY$6,0)) - INDEX('Inputs - Allowed'!$B$8:$AY$158,MATCH('TI - Outperformance'!$A52,'Inputs - Allowed'!$A$8:$A$158,0),MATCH('TI - Outperformance'!P$6-1,'Inputs - Allowed'!$B$6:$AY$6,0)),0)),0)</f>
        <v>0</v>
      </c>
      <c r="Q52" s="36">
        <f>MAX(MIN(_xlfn.IFNA(INDEX('Inputs - Actual'!$B$8:$V$200,MATCH('TI - Outperformance'!$A52,'Inputs - Actual'!$A$8:$A$200,0),MATCH('TI - Outperformance'!Q$6,'Inputs - Actual'!$B$6:$V$6,0)) - INDEX('Inputs - Allowed'!$B$8:$AY$158,MATCH('TI - Outperformance'!$A52,'Inputs - Allowed'!$A$8:$A$158,0),MATCH('TI - Outperformance'!Q$6-1,'Inputs - Allowed'!$B$6:$AY$6,0)),0),_xlfn.IFNA(INDEX('Inputs - Allowed'!$B$8:$AY$158,MATCH('TI - Outperformance'!$A52,'Inputs - Allowed'!$A$8:$A$158,0),MATCH('TI - Outperformance'!Q$6,'Inputs - Allowed'!$B$6:$AY$6,0)) - INDEX('Inputs - Allowed'!$B$8:$AY$158,MATCH('TI - Outperformance'!$A52,'Inputs - Allowed'!$A$8:$A$158,0),MATCH('TI - Outperformance'!Q$6-1,'Inputs - Allowed'!$B$6:$AY$6,0)),0)),0)</f>
        <v>0</v>
      </c>
      <c r="R52" s="36">
        <f>MAX(MIN(_xlfn.IFNA(INDEX('Inputs - Actual'!$B$8:$V$200,MATCH('TI - Outperformance'!$A52,'Inputs - Actual'!$A$8:$A$200,0),MATCH('TI - Outperformance'!R$6,'Inputs - Actual'!$B$6:$V$6,0)) - INDEX('Inputs - Allowed'!$B$8:$AY$158,MATCH('TI - Outperformance'!$A52,'Inputs - Allowed'!$A$8:$A$158,0),MATCH('TI - Outperformance'!R$6-1,'Inputs - Allowed'!$B$6:$AY$6,0)),0),_xlfn.IFNA(INDEX('Inputs - Allowed'!$B$8:$AY$158,MATCH('TI - Outperformance'!$A52,'Inputs - Allowed'!$A$8:$A$158,0),MATCH('TI - Outperformance'!R$6,'Inputs - Allowed'!$B$6:$AY$6,0)) - INDEX('Inputs - Allowed'!$B$8:$AY$158,MATCH('TI - Outperformance'!$A52,'Inputs - Allowed'!$A$8:$A$158,0),MATCH('TI - Outperformance'!R$6-1,'Inputs - Allowed'!$B$6:$AY$6,0)),0)),0)</f>
        <v>0</v>
      </c>
      <c r="S52" s="36">
        <f>MAX(MIN(_xlfn.IFNA(INDEX('Inputs - Actual'!$B$8:$V$200,MATCH('TI - Outperformance'!$A52,'Inputs - Actual'!$A$8:$A$200,0),MATCH('TI - Outperformance'!S$6,'Inputs - Actual'!$B$6:$V$6,0)) - INDEX('Inputs - Allowed'!$B$8:$AY$158,MATCH('TI - Outperformance'!$A52,'Inputs - Allowed'!$A$8:$A$158,0),MATCH('TI - Outperformance'!S$6-1,'Inputs - Allowed'!$B$6:$AY$6,0)),0),_xlfn.IFNA(INDEX('Inputs - Allowed'!$B$8:$AY$158,MATCH('TI - Outperformance'!$A52,'Inputs - Allowed'!$A$8:$A$158,0),MATCH('TI - Outperformance'!S$6,'Inputs - Allowed'!$B$6:$AY$6,0)) - INDEX('Inputs - Allowed'!$B$8:$AY$158,MATCH('TI - Outperformance'!$A52,'Inputs - Allowed'!$A$8:$A$158,0),MATCH('TI - Outperformance'!S$6-1,'Inputs - Allowed'!$B$6:$AY$6,0)),0)),0)</f>
        <v>0</v>
      </c>
      <c r="T52" s="36">
        <f>MAX(MIN(_xlfn.IFNA(INDEX('Inputs - Actual'!$B$8:$V$200,MATCH('TI - Outperformance'!$A52,'Inputs - Actual'!$A$8:$A$200,0),MATCH('TI - Outperformance'!T$6,'Inputs - Actual'!$B$6:$V$6,0)) - INDEX('Inputs - Allowed'!$B$8:$AY$158,MATCH('TI - Outperformance'!$A52,'Inputs - Allowed'!$A$8:$A$158,0),MATCH('TI - Outperformance'!T$6-1,'Inputs - Allowed'!$B$6:$AY$6,0)),0),_xlfn.IFNA(INDEX('Inputs - Allowed'!$B$8:$AY$158,MATCH('TI - Outperformance'!$A52,'Inputs - Allowed'!$A$8:$A$158,0),MATCH('TI - Outperformance'!T$6,'Inputs - Allowed'!$B$6:$AY$6,0)) - INDEX('Inputs - Allowed'!$B$8:$AY$158,MATCH('TI - Outperformance'!$A52,'Inputs - Allowed'!$A$8:$A$158,0),MATCH('TI - Outperformance'!T$6-1,'Inputs - Allowed'!$B$6:$AY$6,0)),0)),0)</f>
        <v>0</v>
      </c>
      <c r="U52" s="36">
        <f>MAX(MIN(_xlfn.IFNA(INDEX('Inputs - Actual'!$B$8:$V$200,MATCH('TI - Outperformance'!$A52,'Inputs - Actual'!$A$8:$A$200,0),MATCH('TI - Outperformance'!U$6,'Inputs - Actual'!$B$6:$V$6,0)) - INDEX('Inputs - Allowed'!$B$8:$AY$158,MATCH('TI - Outperformance'!$A52,'Inputs - Allowed'!$A$8:$A$158,0),MATCH('TI - Outperformance'!U$6-1,'Inputs - Allowed'!$B$6:$AY$6,0)),0),_xlfn.IFNA(INDEX('Inputs - Allowed'!$B$8:$AY$158,MATCH('TI - Outperformance'!$A52,'Inputs - Allowed'!$A$8:$A$158,0),MATCH('TI - Outperformance'!U$6,'Inputs - Allowed'!$B$6:$AY$6,0)) - INDEX('Inputs - Allowed'!$B$8:$AY$158,MATCH('TI - Outperformance'!$A52,'Inputs - Allowed'!$A$8:$A$158,0),MATCH('TI - Outperformance'!U$6-1,'Inputs - Allowed'!$B$6:$AY$6,0)),0)),0)</f>
        <v>0</v>
      </c>
      <c r="V52" s="36">
        <f>MAX(MIN(_xlfn.IFNA(INDEX('Inputs - Actual'!$B$8:$V$200,MATCH('TI - Outperformance'!$A52,'Inputs - Actual'!$A$8:$A$200,0),MATCH('TI - Outperformance'!V$6,'Inputs - Actual'!$B$6:$V$6,0)) - INDEX('Inputs - Allowed'!$B$8:$AY$158,MATCH('TI - Outperformance'!$A52,'Inputs - Allowed'!$A$8:$A$158,0),MATCH('TI - Outperformance'!V$6-1,'Inputs - Allowed'!$B$6:$AY$6,0)),0),_xlfn.IFNA(INDEX('Inputs - Allowed'!$B$8:$AY$158,MATCH('TI - Outperformance'!$A52,'Inputs - Allowed'!$A$8:$A$158,0),MATCH('TI - Outperformance'!V$6,'Inputs - Allowed'!$B$6:$AY$6,0)) - INDEX('Inputs - Allowed'!$B$8:$AY$158,MATCH('TI - Outperformance'!$A52,'Inputs - Allowed'!$A$8:$A$158,0),MATCH('TI - Outperformance'!V$6-1,'Inputs - Allowed'!$B$6:$AY$6,0)),0)),0)</f>
        <v>0</v>
      </c>
      <c r="W52" s="36">
        <f>MAX(MIN(_xlfn.IFNA(INDEX('Inputs - Actual'!$B$8:$V$200,MATCH('TI - Outperformance'!$A52,'Inputs - Actual'!$A$8:$A$200,0),MATCH('TI - Outperformance'!W$6,'Inputs - Actual'!$B$6:$V$6,0)) - INDEX('Inputs - Allowed'!$B$8:$AY$158,MATCH('TI - Outperformance'!$A52,'Inputs - Allowed'!$A$8:$A$158,0),MATCH('TI - Outperformance'!W$6-1,'Inputs - Allowed'!$B$6:$AY$6,0)),0),_xlfn.IFNA(INDEX('Inputs - Allowed'!$B$8:$AY$158,MATCH('TI - Outperformance'!$A52,'Inputs - Allowed'!$A$8:$A$158,0),MATCH('TI - Outperformance'!W$6,'Inputs - Allowed'!$B$6:$AY$6,0)) - INDEX('Inputs - Allowed'!$B$8:$AY$158,MATCH('TI - Outperformance'!$A52,'Inputs - Allowed'!$A$8:$A$158,0),MATCH('TI - Outperformance'!W$6-1,'Inputs - Allowed'!$B$6:$AY$6,0)),0)),0)</f>
        <v>0</v>
      </c>
      <c r="X52" s="76"/>
      <c r="Y52" s="76"/>
      <c r="Z52" s="116">
        <f t="shared" si="11"/>
        <v>0</v>
      </c>
      <c r="AA52" s="116">
        <f t="shared" si="12"/>
        <v>0</v>
      </c>
      <c r="AB52" s="116">
        <f t="shared" si="13"/>
        <v>0</v>
      </c>
      <c r="AC52" s="116">
        <f t="shared" si="14"/>
        <v>0</v>
      </c>
      <c r="AD52" s="116">
        <f t="shared" si="15"/>
        <v>0</v>
      </c>
      <c r="AE52" s="116">
        <f t="shared" si="16"/>
        <v>0</v>
      </c>
      <c r="AF52" s="116">
        <f t="shared" si="17"/>
        <v>0</v>
      </c>
      <c r="AG52" s="116">
        <f t="shared" si="18"/>
        <v>0</v>
      </c>
      <c r="AH52" s="116">
        <f t="shared" si="19"/>
        <v>0</v>
      </c>
      <c r="AI52" s="116">
        <f t="shared" si="20"/>
        <v>0</v>
      </c>
      <c r="AJ52" s="116">
        <f t="shared" si="21"/>
        <v>0</v>
      </c>
    </row>
    <row r="53" spans="1:36">
      <c r="A53" s="42"/>
      <c r="B53" s="36"/>
      <c r="C53" s="36"/>
      <c r="D53" s="36"/>
      <c r="E53" s="36">
        <f>_xlfn.IFNA(INDEX('Inputs - Allowed'!$B$8:$AY$158,MATCH($A53,'Inputs - Allowed'!$A$8:$A$158,0),MATCH('TI - Outperformance'!E$6,'Inputs - Allowed'!$B$6:$AY$6,0)),0)</f>
        <v>0</v>
      </c>
      <c r="F53" s="36">
        <f>_xlfn.IFNA(INDEX('Inputs - Allowed'!$B$8:$AY$158,MATCH($A53,'Inputs - Allowed'!$A$8:$A$158,0),MATCH('TI - Outperformance'!F$6,'Inputs - Allowed'!$B$6:$AY$6,0)),0)</f>
        <v>0</v>
      </c>
      <c r="G53" s="36">
        <f>_xlfn.IFNA(INDEX('Inputs - Allowed'!$B$8:$AY$158,MATCH($A53,'Inputs - Allowed'!$A$8:$A$158,0),MATCH('TI - Outperformance'!G$6,'Inputs - Allowed'!$B$6:$AY$6,0)),0)</f>
        <v>0</v>
      </c>
      <c r="H53" s="36">
        <f>_xlfn.IFNA(INDEX('Inputs - Allowed'!$B$8:$AY$158,MATCH($A53,'Inputs - Allowed'!$A$8:$A$158,0),MATCH('TI - Outperformance'!H$6,'Inputs - Allowed'!$B$6:$AY$6,0)),0)</f>
        <v>0</v>
      </c>
      <c r="I53" s="36">
        <f>_xlfn.IFNA(INDEX('Inputs - Allowed'!$B$8:$AY$158,MATCH($A53,'Inputs - Allowed'!$A$8:$A$158,0),MATCH('TI - Outperformance'!I$6,'Inputs - Allowed'!$B$6:$AY$6,0)),0)</f>
        <v>0</v>
      </c>
      <c r="J53" s="36">
        <f>_xlfn.IFNA(INDEX('Inputs - Allowed'!$B$8:$AY$158,MATCH($A53,'Inputs - Allowed'!$A$8:$A$158,0),MATCH('TI - Outperformance'!J$6,'Inputs - Allowed'!$B$6:$AY$6,0)),0)</f>
        <v>0</v>
      </c>
      <c r="K53" s="36">
        <f>_xlfn.IFNA(INDEX('Inputs - Allowed'!$B$8:$AY$158,MATCH($A53,'Inputs - Allowed'!$A$8:$A$158,0),MATCH('TI - Outperformance'!K$6,'Inputs - Allowed'!$B$6:$AY$6,0)),0)</f>
        <v>0</v>
      </c>
      <c r="L53" s="76"/>
      <c r="M53" s="76"/>
      <c r="N53" s="36">
        <f>MAX(MIN(_xlfn.IFNA(INDEX('Inputs - Actual'!$B$8:$V$200,MATCH('TI - Outperformance'!$A53,'Inputs - Actual'!$A$8:$A$200,0),MATCH('TI - Outperformance'!N$6,'Inputs - Actual'!$B$6:$V$6,0)) - INDEX('Inputs - Allowed'!$B$8:$AY$158,MATCH('TI - Outperformance'!$A53,'Inputs - Allowed'!$A$8:$A$158,0),MATCH('TI - Outperformance'!N$6-1,'Inputs - Allowed'!$B$6:$AY$6,0)),0),_xlfn.IFNA(INDEX('Inputs - Allowed'!$B$8:$AY$158,MATCH('TI - Outperformance'!$A53,'Inputs - Allowed'!$A$8:$A$158,0),MATCH('TI - Outperformance'!N$6,'Inputs - Allowed'!$B$6:$AY$6,0)) - INDEX('Inputs - Allowed'!$B$8:$AY$158,MATCH('TI - Outperformance'!$A53,'Inputs - Allowed'!$A$8:$A$158,0),MATCH('TI - Outperformance'!N$6-1,'Inputs - Allowed'!$B$6:$AY$6,0)),0)),0)</f>
        <v>0</v>
      </c>
      <c r="O53" s="36">
        <f>MAX(MIN(_xlfn.IFNA(INDEX('Inputs - Actual'!$B$8:$V$200,MATCH('TI - Outperformance'!$A53,'Inputs - Actual'!$A$8:$A$200,0),MATCH('TI - Outperformance'!O$6,'Inputs - Actual'!$B$6:$V$6,0)) - INDEX('Inputs - Allowed'!$B$8:$AY$158,MATCH('TI - Outperformance'!$A53,'Inputs - Allowed'!$A$8:$A$158,0),MATCH('TI - Outperformance'!O$6-1,'Inputs - Allowed'!$B$6:$AY$6,0)),0),_xlfn.IFNA(INDEX('Inputs - Allowed'!$B$8:$AY$158,MATCH('TI - Outperformance'!$A53,'Inputs - Allowed'!$A$8:$A$158,0),MATCH('TI - Outperformance'!O$6,'Inputs - Allowed'!$B$6:$AY$6,0)) - INDEX('Inputs - Allowed'!$B$8:$AY$158,MATCH('TI - Outperformance'!$A53,'Inputs - Allowed'!$A$8:$A$158,0),MATCH('TI - Outperformance'!O$6-1,'Inputs - Allowed'!$B$6:$AY$6,0)),0)),0)</f>
        <v>0</v>
      </c>
      <c r="P53" s="36">
        <f>MAX(MIN(_xlfn.IFNA(INDEX('Inputs - Actual'!$B$8:$V$200,MATCH('TI - Outperformance'!$A53,'Inputs - Actual'!$A$8:$A$200,0),MATCH('TI - Outperformance'!P$6,'Inputs - Actual'!$B$6:$V$6,0)) - INDEX('Inputs - Allowed'!$B$8:$AY$158,MATCH('TI - Outperformance'!$A53,'Inputs - Allowed'!$A$8:$A$158,0),MATCH('TI - Outperformance'!P$6-1,'Inputs - Allowed'!$B$6:$AY$6,0)),0),_xlfn.IFNA(INDEX('Inputs - Allowed'!$B$8:$AY$158,MATCH('TI - Outperformance'!$A53,'Inputs - Allowed'!$A$8:$A$158,0),MATCH('TI - Outperformance'!P$6,'Inputs - Allowed'!$B$6:$AY$6,0)) - INDEX('Inputs - Allowed'!$B$8:$AY$158,MATCH('TI - Outperformance'!$A53,'Inputs - Allowed'!$A$8:$A$158,0),MATCH('TI - Outperformance'!P$6-1,'Inputs - Allowed'!$B$6:$AY$6,0)),0)),0)</f>
        <v>0</v>
      </c>
      <c r="Q53" s="36">
        <f>MAX(MIN(_xlfn.IFNA(INDEX('Inputs - Actual'!$B$8:$V$200,MATCH('TI - Outperformance'!$A53,'Inputs - Actual'!$A$8:$A$200,0),MATCH('TI - Outperformance'!Q$6,'Inputs - Actual'!$B$6:$V$6,0)) - INDEX('Inputs - Allowed'!$B$8:$AY$158,MATCH('TI - Outperformance'!$A53,'Inputs - Allowed'!$A$8:$A$158,0),MATCH('TI - Outperformance'!Q$6-1,'Inputs - Allowed'!$B$6:$AY$6,0)),0),_xlfn.IFNA(INDEX('Inputs - Allowed'!$B$8:$AY$158,MATCH('TI - Outperformance'!$A53,'Inputs - Allowed'!$A$8:$A$158,0),MATCH('TI - Outperformance'!Q$6,'Inputs - Allowed'!$B$6:$AY$6,0)) - INDEX('Inputs - Allowed'!$B$8:$AY$158,MATCH('TI - Outperformance'!$A53,'Inputs - Allowed'!$A$8:$A$158,0),MATCH('TI - Outperformance'!Q$6-1,'Inputs - Allowed'!$B$6:$AY$6,0)),0)),0)</f>
        <v>0</v>
      </c>
      <c r="R53" s="36">
        <f>MAX(MIN(_xlfn.IFNA(INDEX('Inputs - Actual'!$B$8:$V$200,MATCH('TI - Outperformance'!$A53,'Inputs - Actual'!$A$8:$A$200,0),MATCH('TI - Outperformance'!R$6,'Inputs - Actual'!$B$6:$V$6,0)) - INDEX('Inputs - Allowed'!$B$8:$AY$158,MATCH('TI - Outperformance'!$A53,'Inputs - Allowed'!$A$8:$A$158,0),MATCH('TI - Outperformance'!R$6-1,'Inputs - Allowed'!$B$6:$AY$6,0)),0),_xlfn.IFNA(INDEX('Inputs - Allowed'!$B$8:$AY$158,MATCH('TI - Outperformance'!$A53,'Inputs - Allowed'!$A$8:$A$158,0),MATCH('TI - Outperformance'!R$6,'Inputs - Allowed'!$B$6:$AY$6,0)) - INDEX('Inputs - Allowed'!$B$8:$AY$158,MATCH('TI - Outperformance'!$A53,'Inputs - Allowed'!$A$8:$A$158,0),MATCH('TI - Outperformance'!R$6-1,'Inputs - Allowed'!$B$6:$AY$6,0)),0)),0)</f>
        <v>0</v>
      </c>
      <c r="S53" s="36">
        <f>MAX(MIN(_xlfn.IFNA(INDEX('Inputs - Actual'!$B$8:$V$200,MATCH('TI - Outperformance'!$A53,'Inputs - Actual'!$A$8:$A$200,0),MATCH('TI - Outperformance'!S$6,'Inputs - Actual'!$B$6:$V$6,0)) - INDEX('Inputs - Allowed'!$B$8:$AY$158,MATCH('TI - Outperformance'!$A53,'Inputs - Allowed'!$A$8:$A$158,0),MATCH('TI - Outperformance'!S$6-1,'Inputs - Allowed'!$B$6:$AY$6,0)),0),_xlfn.IFNA(INDEX('Inputs - Allowed'!$B$8:$AY$158,MATCH('TI - Outperformance'!$A53,'Inputs - Allowed'!$A$8:$A$158,0),MATCH('TI - Outperformance'!S$6,'Inputs - Allowed'!$B$6:$AY$6,0)) - INDEX('Inputs - Allowed'!$B$8:$AY$158,MATCH('TI - Outperformance'!$A53,'Inputs - Allowed'!$A$8:$A$158,0),MATCH('TI - Outperformance'!S$6-1,'Inputs - Allowed'!$B$6:$AY$6,0)),0)),0)</f>
        <v>0</v>
      </c>
      <c r="T53" s="36">
        <f>MAX(MIN(_xlfn.IFNA(INDEX('Inputs - Actual'!$B$8:$V$200,MATCH('TI - Outperformance'!$A53,'Inputs - Actual'!$A$8:$A$200,0),MATCH('TI - Outperformance'!T$6,'Inputs - Actual'!$B$6:$V$6,0)) - INDEX('Inputs - Allowed'!$B$8:$AY$158,MATCH('TI - Outperformance'!$A53,'Inputs - Allowed'!$A$8:$A$158,0),MATCH('TI - Outperformance'!T$6-1,'Inputs - Allowed'!$B$6:$AY$6,0)),0),_xlfn.IFNA(INDEX('Inputs - Allowed'!$B$8:$AY$158,MATCH('TI - Outperformance'!$A53,'Inputs - Allowed'!$A$8:$A$158,0),MATCH('TI - Outperformance'!T$6,'Inputs - Allowed'!$B$6:$AY$6,0)) - INDEX('Inputs - Allowed'!$B$8:$AY$158,MATCH('TI - Outperformance'!$A53,'Inputs - Allowed'!$A$8:$A$158,0),MATCH('TI - Outperformance'!T$6-1,'Inputs - Allowed'!$B$6:$AY$6,0)),0)),0)</f>
        <v>0</v>
      </c>
      <c r="U53" s="36">
        <f>MAX(MIN(_xlfn.IFNA(INDEX('Inputs - Actual'!$B$8:$V$200,MATCH('TI - Outperformance'!$A53,'Inputs - Actual'!$A$8:$A$200,0),MATCH('TI - Outperformance'!U$6,'Inputs - Actual'!$B$6:$V$6,0)) - INDEX('Inputs - Allowed'!$B$8:$AY$158,MATCH('TI - Outperformance'!$A53,'Inputs - Allowed'!$A$8:$A$158,0),MATCH('TI - Outperformance'!U$6-1,'Inputs - Allowed'!$B$6:$AY$6,0)),0),_xlfn.IFNA(INDEX('Inputs - Allowed'!$B$8:$AY$158,MATCH('TI - Outperformance'!$A53,'Inputs - Allowed'!$A$8:$A$158,0),MATCH('TI - Outperformance'!U$6,'Inputs - Allowed'!$B$6:$AY$6,0)) - INDEX('Inputs - Allowed'!$B$8:$AY$158,MATCH('TI - Outperformance'!$A53,'Inputs - Allowed'!$A$8:$A$158,0),MATCH('TI - Outperformance'!U$6-1,'Inputs - Allowed'!$B$6:$AY$6,0)),0)),0)</f>
        <v>0</v>
      </c>
      <c r="V53" s="36">
        <f>MAX(MIN(_xlfn.IFNA(INDEX('Inputs - Actual'!$B$8:$V$200,MATCH('TI - Outperformance'!$A53,'Inputs - Actual'!$A$8:$A$200,0),MATCH('TI - Outperformance'!V$6,'Inputs - Actual'!$B$6:$V$6,0)) - INDEX('Inputs - Allowed'!$B$8:$AY$158,MATCH('TI - Outperformance'!$A53,'Inputs - Allowed'!$A$8:$A$158,0),MATCH('TI - Outperformance'!V$6-1,'Inputs - Allowed'!$B$6:$AY$6,0)),0),_xlfn.IFNA(INDEX('Inputs - Allowed'!$B$8:$AY$158,MATCH('TI - Outperformance'!$A53,'Inputs - Allowed'!$A$8:$A$158,0),MATCH('TI - Outperformance'!V$6,'Inputs - Allowed'!$B$6:$AY$6,0)) - INDEX('Inputs - Allowed'!$B$8:$AY$158,MATCH('TI - Outperformance'!$A53,'Inputs - Allowed'!$A$8:$A$158,0),MATCH('TI - Outperformance'!V$6-1,'Inputs - Allowed'!$B$6:$AY$6,0)),0)),0)</f>
        <v>0</v>
      </c>
      <c r="W53" s="36">
        <f>MAX(MIN(_xlfn.IFNA(INDEX('Inputs - Actual'!$B$8:$V$200,MATCH('TI - Outperformance'!$A53,'Inputs - Actual'!$A$8:$A$200,0),MATCH('TI - Outperformance'!W$6,'Inputs - Actual'!$B$6:$V$6,0)) - INDEX('Inputs - Allowed'!$B$8:$AY$158,MATCH('TI - Outperformance'!$A53,'Inputs - Allowed'!$A$8:$A$158,0),MATCH('TI - Outperformance'!W$6-1,'Inputs - Allowed'!$B$6:$AY$6,0)),0),_xlfn.IFNA(INDEX('Inputs - Allowed'!$B$8:$AY$158,MATCH('TI - Outperformance'!$A53,'Inputs - Allowed'!$A$8:$A$158,0),MATCH('TI - Outperformance'!W$6,'Inputs - Allowed'!$B$6:$AY$6,0)) - INDEX('Inputs - Allowed'!$B$8:$AY$158,MATCH('TI - Outperformance'!$A53,'Inputs - Allowed'!$A$8:$A$158,0),MATCH('TI - Outperformance'!W$6-1,'Inputs - Allowed'!$B$6:$AY$6,0)),0)),0)</f>
        <v>0</v>
      </c>
      <c r="X53" s="76"/>
      <c r="Y53" s="76"/>
      <c r="Z53" s="116">
        <f t="shared" si="11"/>
        <v>0</v>
      </c>
      <c r="AA53" s="116">
        <f t="shared" si="12"/>
        <v>0</v>
      </c>
      <c r="AB53" s="116">
        <f t="shared" si="13"/>
        <v>0</v>
      </c>
      <c r="AC53" s="116">
        <f t="shared" si="14"/>
        <v>0</v>
      </c>
      <c r="AD53" s="116">
        <f t="shared" si="15"/>
        <v>0</v>
      </c>
      <c r="AE53" s="116">
        <f t="shared" si="16"/>
        <v>0</v>
      </c>
      <c r="AF53" s="116">
        <f t="shared" si="17"/>
        <v>0</v>
      </c>
      <c r="AG53" s="116">
        <f t="shared" si="18"/>
        <v>0</v>
      </c>
      <c r="AH53" s="116">
        <f t="shared" si="19"/>
        <v>0</v>
      </c>
      <c r="AI53" s="116">
        <f t="shared" si="20"/>
        <v>0</v>
      </c>
      <c r="AJ53" s="116">
        <f t="shared" si="21"/>
        <v>0</v>
      </c>
    </row>
    <row r="54" spans="1:36">
      <c r="A54" s="42"/>
      <c r="B54" s="36"/>
      <c r="C54" s="36"/>
      <c r="D54" s="36"/>
      <c r="E54" s="36">
        <f>_xlfn.IFNA(INDEX('Inputs - Allowed'!$B$8:$AY$158,MATCH($A54,'Inputs - Allowed'!$A$8:$A$158,0),MATCH('TI - Outperformance'!E$6,'Inputs - Allowed'!$B$6:$AY$6,0)),0)</f>
        <v>0</v>
      </c>
      <c r="F54" s="36">
        <f>_xlfn.IFNA(INDEX('Inputs - Allowed'!$B$8:$AY$158,MATCH($A54,'Inputs - Allowed'!$A$8:$A$158,0),MATCH('TI - Outperformance'!F$6,'Inputs - Allowed'!$B$6:$AY$6,0)),0)</f>
        <v>0</v>
      </c>
      <c r="G54" s="36">
        <f>_xlfn.IFNA(INDEX('Inputs - Allowed'!$B$8:$AY$158,MATCH($A54,'Inputs - Allowed'!$A$8:$A$158,0),MATCH('TI - Outperformance'!G$6,'Inputs - Allowed'!$B$6:$AY$6,0)),0)</f>
        <v>0</v>
      </c>
      <c r="H54" s="36">
        <f>_xlfn.IFNA(INDEX('Inputs - Allowed'!$B$8:$AY$158,MATCH($A54,'Inputs - Allowed'!$A$8:$A$158,0),MATCH('TI - Outperformance'!H$6,'Inputs - Allowed'!$B$6:$AY$6,0)),0)</f>
        <v>0</v>
      </c>
      <c r="I54" s="36">
        <f>_xlfn.IFNA(INDEX('Inputs - Allowed'!$B$8:$AY$158,MATCH($A54,'Inputs - Allowed'!$A$8:$A$158,0),MATCH('TI - Outperformance'!I$6,'Inputs - Allowed'!$B$6:$AY$6,0)),0)</f>
        <v>0</v>
      </c>
      <c r="J54" s="36">
        <f>_xlfn.IFNA(INDEX('Inputs - Allowed'!$B$8:$AY$158,MATCH($A54,'Inputs - Allowed'!$A$8:$A$158,0),MATCH('TI - Outperformance'!J$6,'Inputs - Allowed'!$B$6:$AY$6,0)),0)</f>
        <v>0</v>
      </c>
      <c r="K54" s="36">
        <f>_xlfn.IFNA(INDEX('Inputs - Allowed'!$B$8:$AY$158,MATCH($A54,'Inputs - Allowed'!$A$8:$A$158,0),MATCH('TI - Outperformance'!K$6,'Inputs - Allowed'!$B$6:$AY$6,0)),0)</f>
        <v>0</v>
      </c>
      <c r="L54" s="76"/>
      <c r="M54" s="76"/>
      <c r="N54" s="36">
        <f>MAX(MIN(_xlfn.IFNA(INDEX('Inputs - Actual'!$B$8:$V$200,MATCH('TI - Outperformance'!$A54,'Inputs - Actual'!$A$8:$A$200,0),MATCH('TI - Outperformance'!N$6,'Inputs - Actual'!$B$6:$V$6,0)) - INDEX('Inputs - Allowed'!$B$8:$AY$158,MATCH('TI - Outperformance'!$A54,'Inputs - Allowed'!$A$8:$A$158,0),MATCH('TI - Outperformance'!N$6-1,'Inputs - Allowed'!$B$6:$AY$6,0)),0),_xlfn.IFNA(INDEX('Inputs - Allowed'!$B$8:$AY$158,MATCH('TI - Outperformance'!$A54,'Inputs - Allowed'!$A$8:$A$158,0),MATCH('TI - Outperformance'!N$6,'Inputs - Allowed'!$B$6:$AY$6,0)) - INDEX('Inputs - Allowed'!$B$8:$AY$158,MATCH('TI - Outperformance'!$A54,'Inputs - Allowed'!$A$8:$A$158,0),MATCH('TI - Outperformance'!N$6-1,'Inputs - Allowed'!$B$6:$AY$6,0)),0)),0)</f>
        <v>0</v>
      </c>
      <c r="O54" s="36">
        <f>MAX(MIN(_xlfn.IFNA(INDEX('Inputs - Actual'!$B$8:$V$200,MATCH('TI - Outperformance'!$A54,'Inputs - Actual'!$A$8:$A$200,0),MATCH('TI - Outperformance'!O$6,'Inputs - Actual'!$B$6:$V$6,0)) - INDEX('Inputs - Allowed'!$B$8:$AY$158,MATCH('TI - Outperformance'!$A54,'Inputs - Allowed'!$A$8:$A$158,0),MATCH('TI - Outperformance'!O$6-1,'Inputs - Allowed'!$B$6:$AY$6,0)),0),_xlfn.IFNA(INDEX('Inputs - Allowed'!$B$8:$AY$158,MATCH('TI - Outperformance'!$A54,'Inputs - Allowed'!$A$8:$A$158,0),MATCH('TI - Outperformance'!O$6,'Inputs - Allowed'!$B$6:$AY$6,0)) - INDEX('Inputs - Allowed'!$B$8:$AY$158,MATCH('TI - Outperformance'!$A54,'Inputs - Allowed'!$A$8:$A$158,0),MATCH('TI - Outperformance'!O$6-1,'Inputs - Allowed'!$B$6:$AY$6,0)),0)),0)</f>
        <v>0</v>
      </c>
      <c r="P54" s="36">
        <f>MAX(MIN(_xlfn.IFNA(INDEX('Inputs - Actual'!$B$8:$V$200,MATCH('TI - Outperformance'!$A54,'Inputs - Actual'!$A$8:$A$200,0),MATCH('TI - Outperformance'!P$6,'Inputs - Actual'!$B$6:$V$6,0)) - INDEX('Inputs - Allowed'!$B$8:$AY$158,MATCH('TI - Outperformance'!$A54,'Inputs - Allowed'!$A$8:$A$158,0),MATCH('TI - Outperformance'!P$6-1,'Inputs - Allowed'!$B$6:$AY$6,0)),0),_xlfn.IFNA(INDEX('Inputs - Allowed'!$B$8:$AY$158,MATCH('TI - Outperformance'!$A54,'Inputs - Allowed'!$A$8:$A$158,0),MATCH('TI - Outperformance'!P$6,'Inputs - Allowed'!$B$6:$AY$6,0)) - INDEX('Inputs - Allowed'!$B$8:$AY$158,MATCH('TI - Outperformance'!$A54,'Inputs - Allowed'!$A$8:$A$158,0),MATCH('TI - Outperformance'!P$6-1,'Inputs - Allowed'!$B$6:$AY$6,0)),0)),0)</f>
        <v>0</v>
      </c>
      <c r="Q54" s="36">
        <f>MAX(MIN(_xlfn.IFNA(INDEX('Inputs - Actual'!$B$8:$V$200,MATCH('TI - Outperformance'!$A54,'Inputs - Actual'!$A$8:$A$200,0),MATCH('TI - Outperformance'!Q$6,'Inputs - Actual'!$B$6:$V$6,0)) - INDEX('Inputs - Allowed'!$B$8:$AY$158,MATCH('TI - Outperformance'!$A54,'Inputs - Allowed'!$A$8:$A$158,0),MATCH('TI - Outperformance'!Q$6-1,'Inputs - Allowed'!$B$6:$AY$6,0)),0),_xlfn.IFNA(INDEX('Inputs - Allowed'!$B$8:$AY$158,MATCH('TI - Outperformance'!$A54,'Inputs - Allowed'!$A$8:$A$158,0),MATCH('TI - Outperformance'!Q$6,'Inputs - Allowed'!$B$6:$AY$6,0)) - INDEX('Inputs - Allowed'!$B$8:$AY$158,MATCH('TI - Outperformance'!$A54,'Inputs - Allowed'!$A$8:$A$158,0),MATCH('TI - Outperformance'!Q$6-1,'Inputs - Allowed'!$B$6:$AY$6,0)),0)),0)</f>
        <v>0</v>
      </c>
      <c r="R54" s="36">
        <f>MAX(MIN(_xlfn.IFNA(INDEX('Inputs - Actual'!$B$8:$V$200,MATCH('TI - Outperformance'!$A54,'Inputs - Actual'!$A$8:$A$200,0),MATCH('TI - Outperformance'!R$6,'Inputs - Actual'!$B$6:$V$6,0)) - INDEX('Inputs - Allowed'!$B$8:$AY$158,MATCH('TI - Outperformance'!$A54,'Inputs - Allowed'!$A$8:$A$158,0),MATCH('TI - Outperformance'!R$6-1,'Inputs - Allowed'!$B$6:$AY$6,0)),0),_xlfn.IFNA(INDEX('Inputs - Allowed'!$B$8:$AY$158,MATCH('TI - Outperformance'!$A54,'Inputs - Allowed'!$A$8:$A$158,0),MATCH('TI - Outperformance'!R$6,'Inputs - Allowed'!$B$6:$AY$6,0)) - INDEX('Inputs - Allowed'!$B$8:$AY$158,MATCH('TI - Outperformance'!$A54,'Inputs - Allowed'!$A$8:$A$158,0),MATCH('TI - Outperformance'!R$6-1,'Inputs - Allowed'!$B$6:$AY$6,0)),0)),0)</f>
        <v>0</v>
      </c>
      <c r="S54" s="36">
        <f>MAX(MIN(_xlfn.IFNA(INDEX('Inputs - Actual'!$B$8:$V$200,MATCH('TI - Outperformance'!$A54,'Inputs - Actual'!$A$8:$A$200,0),MATCH('TI - Outperformance'!S$6,'Inputs - Actual'!$B$6:$V$6,0)) - INDEX('Inputs - Allowed'!$B$8:$AY$158,MATCH('TI - Outperformance'!$A54,'Inputs - Allowed'!$A$8:$A$158,0),MATCH('TI - Outperformance'!S$6-1,'Inputs - Allowed'!$B$6:$AY$6,0)),0),_xlfn.IFNA(INDEX('Inputs - Allowed'!$B$8:$AY$158,MATCH('TI - Outperformance'!$A54,'Inputs - Allowed'!$A$8:$A$158,0),MATCH('TI - Outperformance'!S$6,'Inputs - Allowed'!$B$6:$AY$6,0)) - INDEX('Inputs - Allowed'!$B$8:$AY$158,MATCH('TI - Outperformance'!$A54,'Inputs - Allowed'!$A$8:$A$158,0),MATCH('TI - Outperformance'!S$6-1,'Inputs - Allowed'!$B$6:$AY$6,0)),0)),0)</f>
        <v>0</v>
      </c>
      <c r="T54" s="36">
        <f>MAX(MIN(_xlfn.IFNA(INDEX('Inputs - Actual'!$B$8:$V$200,MATCH('TI - Outperformance'!$A54,'Inputs - Actual'!$A$8:$A$200,0),MATCH('TI - Outperformance'!T$6,'Inputs - Actual'!$B$6:$V$6,0)) - INDEX('Inputs - Allowed'!$B$8:$AY$158,MATCH('TI - Outperformance'!$A54,'Inputs - Allowed'!$A$8:$A$158,0),MATCH('TI - Outperformance'!T$6-1,'Inputs - Allowed'!$B$6:$AY$6,0)),0),_xlfn.IFNA(INDEX('Inputs - Allowed'!$B$8:$AY$158,MATCH('TI - Outperformance'!$A54,'Inputs - Allowed'!$A$8:$A$158,0),MATCH('TI - Outperformance'!T$6,'Inputs - Allowed'!$B$6:$AY$6,0)) - INDEX('Inputs - Allowed'!$B$8:$AY$158,MATCH('TI - Outperformance'!$A54,'Inputs - Allowed'!$A$8:$A$158,0),MATCH('TI - Outperformance'!T$6-1,'Inputs - Allowed'!$B$6:$AY$6,0)),0)),0)</f>
        <v>0</v>
      </c>
      <c r="U54" s="36">
        <f>MAX(MIN(_xlfn.IFNA(INDEX('Inputs - Actual'!$B$8:$V$200,MATCH('TI - Outperformance'!$A54,'Inputs - Actual'!$A$8:$A$200,0),MATCH('TI - Outperformance'!U$6,'Inputs - Actual'!$B$6:$V$6,0)) - INDEX('Inputs - Allowed'!$B$8:$AY$158,MATCH('TI - Outperformance'!$A54,'Inputs - Allowed'!$A$8:$A$158,0),MATCH('TI - Outperformance'!U$6-1,'Inputs - Allowed'!$B$6:$AY$6,0)),0),_xlfn.IFNA(INDEX('Inputs - Allowed'!$B$8:$AY$158,MATCH('TI - Outperformance'!$A54,'Inputs - Allowed'!$A$8:$A$158,0),MATCH('TI - Outperformance'!U$6,'Inputs - Allowed'!$B$6:$AY$6,0)) - INDEX('Inputs - Allowed'!$B$8:$AY$158,MATCH('TI - Outperformance'!$A54,'Inputs - Allowed'!$A$8:$A$158,0),MATCH('TI - Outperformance'!U$6-1,'Inputs - Allowed'!$B$6:$AY$6,0)),0)),0)</f>
        <v>0</v>
      </c>
      <c r="V54" s="36">
        <f>MAX(MIN(_xlfn.IFNA(INDEX('Inputs - Actual'!$B$8:$V$200,MATCH('TI - Outperformance'!$A54,'Inputs - Actual'!$A$8:$A$200,0),MATCH('TI - Outperformance'!V$6,'Inputs - Actual'!$B$6:$V$6,0)) - INDEX('Inputs - Allowed'!$B$8:$AY$158,MATCH('TI - Outperformance'!$A54,'Inputs - Allowed'!$A$8:$A$158,0),MATCH('TI - Outperformance'!V$6-1,'Inputs - Allowed'!$B$6:$AY$6,0)),0),_xlfn.IFNA(INDEX('Inputs - Allowed'!$B$8:$AY$158,MATCH('TI - Outperformance'!$A54,'Inputs - Allowed'!$A$8:$A$158,0),MATCH('TI - Outperformance'!V$6,'Inputs - Allowed'!$B$6:$AY$6,0)) - INDEX('Inputs - Allowed'!$B$8:$AY$158,MATCH('TI - Outperformance'!$A54,'Inputs - Allowed'!$A$8:$A$158,0),MATCH('TI - Outperformance'!V$6-1,'Inputs - Allowed'!$B$6:$AY$6,0)),0)),0)</f>
        <v>0</v>
      </c>
      <c r="W54" s="36">
        <f>MAX(MIN(_xlfn.IFNA(INDEX('Inputs - Actual'!$B$8:$V$200,MATCH('TI - Outperformance'!$A54,'Inputs - Actual'!$A$8:$A$200,0),MATCH('TI - Outperformance'!W$6,'Inputs - Actual'!$B$6:$V$6,0)) - INDEX('Inputs - Allowed'!$B$8:$AY$158,MATCH('TI - Outperformance'!$A54,'Inputs - Allowed'!$A$8:$A$158,0),MATCH('TI - Outperformance'!W$6-1,'Inputs - Allowed'!$B$6:$AY$6,0)),0),_xlfn.IFNA(INDEX('Inputs - Allowed'!$B$8:$AY$158,MATCH('TI - Outperformance'!$A54,'Inputs - Allowed'!$A$8:$A$158,0),MATCH('TI - Outperformance'!W$6,'Inputs - Allowed'!$B$6:$AY$6,0)) - INDEX('Inputs - Allowed'!$B$8:$AY$158,MATCH('TI - Outperformance'!$A54,'Inputs - Allowed'!$A$8:$A$158,0),MATCH('TI - Outperformance'!W$6-1,'Inputs - Allowed'!$B$6:$AY$6,0)),0)),0)</f>
        <v>0</v>
      </c>
      <c r="X54" s="76"/>
      <c r="Y54" s="76"/>
      <c r="Z54" s="116">
        <f t="shared" si="11"/>
        <v>0</v>
      </c>
      <c r="AA54" s="116">
        <f t="shared" si="12"/>
        <v>0</v>
      </c>
      <c r="AB54" s="116">
        <f t="shared" si="13"/>
        <v>0</v>
      </c>
      <c r="AC54" s="116">
        <f t="shared" si="14"/>
        <v>0</v>
      </c>
      <c r="AD54" s="116">
        <f t="shared" si="15"/>
        <v>0</v>
      </c>
      <c r="AE54" s="116">
        <f t="shared" si="16"/>
        <v>0</v>
      </c>
      <c r="AF54" s="116">
        <f t="shared" si="17"/>
        <v>0</v>
      </c>
      <c r="AG54" s="116">
        <f t="shared" si="18"/>
        <v>0</v>
      </c>
      <c r="AH54" s="116">
        <f t="shared" si="19"/>
        <v>0</v>
      </c>
      <c r="AI54" s="116">
        <f t="shared" si="20"/>
        <v>0</v>
      </c>
      <c r="AJ54" s="116">
        <f t="shared" si="21"/>
        <v>0</v>
      </c>
    </row>
    <row r="55" spans="1:36">
      <c r="A55" s="42"/>
      <c r="B55" s="36"/>
      <c r="C55" s="36"/>
      <c r="D55" s="36"/>
      <c r="E55" s="36">
        <f>_xlfn.IFNA(INDEX('Inputs - Allowed'!$B$8:$AY$158,MATCH($A55,'Inputs - Allowed'!$A$8:$A$158,0),MATCH('TI - Outperformance'!E$6,'Inputs - Allowed'!$B$6:$AY$6,0)),0)</f>
        <v>0</v>
      </c>
      <c r="F55" s="36">
        <f>_xlfn.IFNA(INDEX('Inputs - Allowed'!$B$8:$AY$158,MATCH($A55,'Inputs - Allowed'!$A$8:$A$158,0),MATCH('TI - Outperformance'!F$6,'Inputs - Allowed'!$B$6:$AY$6,0)),0)</f>
        <v>0</v>
      </c>
      <c r="G55" s="36">
        <f>_xlfn.IFNA(INDEX('Inputs - Allowed'!$B$8:$AY$158,MATCH($A55,'Inputs - Allowed'!$A$8:$A$158,0),MATCH('TI - Outperformance'!G$6,'Inputs - Allowed'!$B$6:$AY$6,0)),0)</f>
        <v>0</v>
      </c>
      <c r="H55" s="36">
        <f>_xlfn.IFNA(INDEX('Inputs - Allowed'!$B$8:$AY$158,MATCH($A55,'Inputs - Allowed'!$A$8:$A$158,0),MATCH('TI - Outperformance'!H$6,'Inputs - Allowed'!$B$6:$AY$6,0)),0)</f>
        <v>0</v>
      </c>
      <c r="I55" s="36">
        <f>_xlfn.IFNA(INDEX('Inputs - Allowed'!$B$8:$AY$158,MATCH($A55,'Inputs - Allowed'!$A$8:$A$158,0),MATCH('TI - Outperformance'!I$6,'Inputs - Allowed'!$B$6:$AY$6,0)),0)</f>
        <v>0</v>
      </c>
      <c r="J55" s="36">
        <f>_xlfn.IFNA(INDEX('Inputs - Allowed'!$B$8:$AY$158,MATCH($A55,'Inputs - Allowed'!$A$8:$A$158,0),MATCH('TI - Outperformance'!J$6,'Inputs - Allowed'!$B$6:$AY$6,0)),0)</f>
        <v>0</v>
      </c>
      <c r="K55" s="36">
        <f>_xlfn.IFNA(INDEX('Inputs - Allowed'!$B$8:$AY$158,MATCH($A55,'Inputs - Allowed'!$A$8:$A$158,0),MATCH('TI - Outperformance'!K$6,'Inputs - Allowed'!$B$6:$AY$6,0)),0)</f>
        <v>0</v>
      </c>
      <c r="L55" s="76"/>
      <c r="M55" s="76"/>
      <c r="N55" s="36">
        <f>MAX(MIN(_xlfn.IFNA(INDEX('Inputs - Actual'!$B$8:$V$200,MATCH('TI - Outperformance'!$A55,'Inputs - Actual'!$A$8:$A$200,0),MATCH('TI - Outperformance'!N$6,'Inputs - Actual'!$B$6:$V$6,0)) - INDEX('Inputs - Allowed'!$B$8:$AY$158,MATCH('TI - Outperformance'!$A55,'Inputs - Allowed'!$A$8:$A$158,0),MATCH('TI - Outperformance'!N$6-1,'Inputs - Allowed'!$B$6:$AY$6,0)),0),_xlfn.IFNA(INDEX('Inputs - Allowed'!$B$8:$AY$158,MATCH('TI - Outperformance'!$A55,'Inputs - Allowed'!$A$8:$A$158,0),MATCH('TI - Outperformance'!N$6,'Inputs - Allowed'!$B$6:$AY$6,0)) - INDEX('Inputs - Allowed'!$B$8:$AY$158,MATCH('TI - Outperformance'!$A55,'Inputs - Allowed'!$A$8:$A$158,0),MATCH('TI - Outperformance'!N$6-1,'Inputs - Allowed'!$B$6:$AY$6,0)),0)),0)</f>
        <v>0</v>
      </c>
      <c r="O55" s="36">
        <f>MAX(MIN(_xlfn.IFNA(INDEX('Inputs - Actual'!$B$8:$V$200,MATCH('TI - Outperformance'!$A55,'Inputs - Actual'!$A$8:$A$200,0),MATCH('TI - Outperformance'!O$6,'Inputs - Actual'!$B$6:$V$6,0)) - INDEX('Inputs - Allowed'!$B$8:$AY$158,MATCH('TI - Outperformance'!$A55,'Inputs - Allowed'!$A$8:$A$158,0),MATCH('TI - Outperformance'!O$6-1,'Inputs - Allowed'!$B$6:$AY$6,0)),0),_xlfn.IFNA(INDEX('Inputs - Allowed'!$B$8:$AY$158,MATCH('TI - Outperformance'!$A55,'Inputs - Allowed'!$A$8:$A$158,0),MATCH('TI - Outperformance'!O$6,'Inputs - Allowed'!$B$6:$AY$6,0)) - INDEX('Inputs - Allowed'!$B$8:$AY$158,MATCH('TI - Outperformance'!$A55,'Inputs - Allowed'!$A$8:$A$158,0),MATCH('TI - Outperformance'!O$6-1,'Inputs - Allowed'!$B$6:$AY$6,0)),0)),0)</f>
        <v>0</v>
      </c>
      <c r="P55" s="36">
        <f>MAX(MIN(_xlfn.IFNA(INDEX('Inputs - Actual'!$B$8:$V$200,MATCH('TI - Outperformance'!$A55,'Inputs - Actual'!$A$8:$A$200,0),MATCH('TI - Outperformance'!P$6,'Inputs - Actual'!$B$6:$V$6,0)) - INDEX('Inputs - Allowed'!$B$8:$AY$158,MATCH('TI - Outperformance'!$A55,'Inputs - Allowed'!$A$8:$A$158,0),MATCH('TI - Outperformance'!P$6-1,'Inputs - Allowed'!$B$6:$AY$6,0)),0),_xlfn.IFNA(INDEX('Inputs - Allowed'!$B$8:$AY$158,MATCH('TI - Outperformance'!$A55,'Inputs - Allowed'!$A$8:$A$158,0),MATCH('TI - Outperformance'!P$6,'Inputs - Allowed'!$B$6:$AY$6,0)) - INDEX('Inputs - Allowed'!$B$8:$AY$158,MATCH('TI - Outperformance'!$A55,'Inputs - Allowed'!$A$8:$A$158,0),MATCH('TI - Outperformance'!P$6-1,'Inputs - Allowed'!$B$6:$AY$6,0)),0)),0)</f>
        <v>0</v>
      </c>
      <c r="Q55" s="36">
        <f>MAX(MIN(_xlfn.IFNA(INDEX('Inputs - Actual'!$B$8:$V$200,MATCH('TI - Outperformance'!$A55,'Inputs - Actual'!$A$8:$A$200,0),MATCH('TI - Outperformance'!Q$6,'Inputs - Actual'!$B$6:$V$6,0)) - INDEX('Inputs - Allowed'!$B$8:$AY$158,MATCH('TI - Outperformance'!$A55,'Inputs - Allowed'!$A$8:$A$158,0),MATCH('TI - Outperformance'!Q$6-1,'Inputs - Allowed'!$B$6:$AY$6,0)),0),_xlfn.IFNA(INDEX('Inputs - Allowed'!$B$8:$AY$158,MATCH('TI - Outperformance'!$A55,'Inputs - Allowed'!$A$8:$A$158,0),MATCH('TI - Outperformance'!Q$6,'Inputs - Allowed'!$B$6:$AY$6,0)) - INDEX('Inputs - Allowed'!$B$8:$AY$158,MATCH('TI - Outperformance'!$A55,'Inputs - Allowed'!$A$8:$A$158,0),MATCH('TI - Outperformance'!Q$6-1,'Inputs - Allowed'!$B$6:$AY$6,0)),0)),0)</f>
        <v>0</v>
      </c>
      <c r="R55" s="36">
        <f>MAX(MIN(_xlfn.IFNA(INDEX('Inputs - Actual'!$B$8:$V$200,MATCH('TI - Outperformance'!$A55,'Inputs - Actual'!$A$8:$A$200,0),MATCH('TI - Outperformance'!R$6,'Inputs - Actual'!$B$6:$V$6,0)) - INDEX('Inputs - Allowed'!$B$8:$AY$158,MATCH('TI - Outperformance'!$A55,'Inputs - Allowed'!$A$8:$A$158,0),MATCH('TI - Outperformance'!R$6-1,'Inputs - Allowed'!$B$6:$AY$6,0)),0),_xlfn.IFNA(INDEX('Inputs - Allowed'!$B$8:$AY$158,MATCH('TI - Outperformance'!$A55,'Inputs - Allowed'!$A$8:$A$158,0),MATCH('TI - Outperformance'!R$6,'Inputs - Allowed'!$B$6:$AY$6,0)) - INDEX('Inputs - Allowed'!$B$8:$AY$158,MATCH('TI - Outperformance'!$A55,'Inputs - Allowed'!$A$8:$A$158,0),MATCH('TI - Outperformance'!R$6-1,'Inputs - Allowed'!$B$6:$AY$6,0)),0)),0)</f>
        <v>0</v>
      </c>
      <c r="S55" s="36">
        <f>MAX(MIN(_xlfn.IFNA(INDEX('Inputs - Actual'!$B$8:$V$200,MATCH('TI - Outperformance'!$A55,'Inputs - Actual'!$A$8:$A$200,0),MATCH('TI - Outperformance'!S$6,'Inputs - Actual'!$B$6:$V$6,0)) - INDEX('Inputs - Allowed'!$B$8:$AY$158,MATCH('TI - Outperformance'!$A55,'Inputs - Allowed'!$A$8:$A$158,0),MATCH('TI - Outperformance'!S$6-1,'Inputs - Allowed'!$B$6:$AY$6,0)),0),_xlfn.IFNA(INDEX('Inputs - Allowed'!$B$8:$AY$158,MATCH('TI - Outperformance'!$A55,'Inputs - Allowed'!$A$8:$A$158,0),MATCH('TI - Outperformance'!S$6,'Inputs - Allowed'!$B$6:$AY$6,0)) - INDEX('Inputs - Allowed'!$B$8:$AY$158,MATCH('TI - Outperformance'!$A55,'Inputs - Allowed'!$A$8:$A$158,0),MATCH('TI - Outperformance'!S$6-1,'Inputs - Allowed'!$B$6:$AY$6,0)),0)),0)</f>
        <v>0</v>
      </c>
      <c r="T55" s="36">
        <f>MAX(MIN(_xlfn.IFNA(INDEX('Inputs - Actual'!$B$8:$V$200,MATCH('TI - Outperformance'!$A55,'Inputs - Actual'!$A$8:$A$200,0),MATCH('TI - Outperformance'!T$6,'Inputs - Actual'!$B$6:$V$6,0)) - INDEX('Inputs - Allowed'!$B$8:$AY$158,MATCH('TI - Outperformance'!$A55,'Inputs - Allowed'!$A$8:$A$158,0),MATCH('TI - Outperformance'!T$6-1,'Inputs - Allowed'!$B$6:$AY$6,0)),0),_xlfn.IFNA(INDEX('Inputs - Allowed'!$B$8:$AY$158,MATCH('TI - Outperformance'!$A55,'Inputs - Allowed'!$A$8:$A$158,0),MATCH('TI - Outperformance'!T$6,'Inputs - Allowed'!$B$6:$AY$6,0)) - INDEX('Inputs - Allowed'!$B$8:$AY$158,MATCH('TI - Outperformance'!$A55,'Inputs - Allowed'!$A$8:$A$158,0),MATCH('TI - Outperformance'!T$6-1,'Inputs - Allowed'!$B$6:$AY$6,0)),0)),0)</f>
        <v>0</v>
      </c>
      <c r="U55" s="36">
        <f>MAX(MIN(_xlfn.IFNA(INDEX('Inputs - Actual'!$B$8:$V$200,MATCH('TI - Outperformance'!$A55,'Inputs - Actual'!$A$8:$A$200,0),MATCH('TI - Outperformance'!U$6,'Inputs - Actual'!$B$6:$V$6,0)) - INDEX('Inputs - Allowed'!$B$8:$AY$158,MATCH('TI - Outperformance'!$A55,'Inputs - Allowed'!$A$8:$A$158,0),MATCH('TI - Outperformance'!U$6-1,'Inputs - Allowed'!$B$6:$AY$6,0)),0),_xlfn.IFNA(INDEX('Inputs - Allowed'!$B$8:$AY$158,MATCH('TI - Outperformance'!$A55,'Inputs - Allowed'!$A$8:$A$158,0),MATCH('TI - Outperformance'!U$6,'Inputs - Allowed'!$B$6:$AY$6,0)) - INDEX('Inputs - Allowed'!$B$8:$AY$158,MATCH('TI - Outperformance'!$A55,'Inputs - Allowed'!$A$8:$A$158,0),MATCH('TI - Outperformance'!U$6-1,'Inputs - Allowed'!$B$6:$AY$6,0)),0)),0)</f>
        <v>0</v>
      </c>
      <c r="V55" s="36">
        <f>MAX(MIN(_xlfn.IFNA(INDEX('Inputs - Actual'!$B$8:$V$200,MATCH('TI - Outperformance'!$A55,'Inputs - Actual'!$A$8:$A$200,0),MATCH('TI - Outperformance'!V$6,'Inputs - Actual'!$B$6:$V$6,0)) - INDEX('Inputs - Allowed'!$B$8:$AY$158,MATCH('TI - Outperformance'!$A55,'Inputs - Allowed'!$A$8:$A$158,0),MATCH('TI - Outperformance'!V$6-1,'Inputs - Allowed'!$B$6:$AY$6,0)),0),_xlfn.IFNA(INDEX('Inputs - Allowed'!$B$8:$AY$158,MATCH('TI - Outperformance'!$A55,'Inputs - Allowed'!$A$8:$A$158,0),MATCH('TI - Outperformance'!V$6,'Inputs - Allowed'!$B$6:$AY$6,0)) - INDEX('Inputs - Allowed'!$B$8:$AY$158,MATCH('TI - Outperformance'!$A55,'Inputs - Allowed'!$A$8:$A$158,0),MATCH('TI - Outperformance'!V$6-1,'Inputs - Allowed'!$B$6:$AY$6,0)),0)),0)</f>
        <v>0</v>
      </c>
      <c r="W55" s="36">
        <f>MAX(MIN(_xlfn.IFNA(INDEX('Inputs - Actual'!$B$8:$V$200,MATCH('TI - Outperformance'!$A55,'Inputs - Actual'!$A$8:$A$200,0),MATCH('TI - Outperformance'!W$6,'Inputs - Actual'!$B$6:$V$6,0)) - INDEX('Inputs - Allowed'!$B$8:$AY$158,MATCH('TI - Outperformance'!$A55,'Inputs - Allowed'!$A$8:$A$158,0),MATCH('TI - Outperformance'!W$6-1,'Inputs - Allowed'!$B$6:$AY$6,0)),0),_xlfn.IFNA(INDEX('Inputs - Allowed'!$B$8:$AY$158,MATCH('TI - Outperformance'!$A55,'Inputs - Allowed'!$A$8:$A$158,0),MATCH('TI - Outperformance'!W$6,'Inputs - Allowed'!$B$6:$AY$6,0)) - INDEX('Inputs - Allowed'!$B$8:$AY$158,MATCH('TI - Outperformance'!$A55,'Inputs - Allowed'!$A$8:$A$158,0),MATCH('TI - Outperformance'!W$6-1,'Inputs - Allowed'!$B$6:$AY$6,0)),0)),0)</f>
        <v>0</v>
      </c>
      <c r="X55" s="76"/>
      <c r="Y55" s="76"/>
      <c r="Z55" s="116">
        <f t="shared" si="11"/>
        <v>0</v>
      </c>
      <c r="AA55" s="116">
        <f t="shared" si="12"/>
        <v>0</v>
      </c>
      <c r="AB55" s="116">
        <f t="shared" si="13"/>
        <v>0</v>
      </c>
      <c r="AC55" s="116">
        <f t="shared" si="14"/>
        <v>0</v>
      </c>
      <c r="AD55" s="116">
        <f t="shared" si="15"/>
        <v>0</v>
      </c>
      <c r="AE55" s="116">
        <f t="shared" si="16"/>
        <v>0</v>
      </c>
      <c r="AF55" s="116">
        <f t="shared" si="17"/>
        <v>0</v>
      </c>
      <c r="AG55" s="116">
        <f t="shared" si="18"/>
        <v>0</v>
      </c>
      <c r="AH55" s="116">
        <f t="shared" si="19"/>
        <v>0</v>
      </c>
      <c r="AI55" s="116">
        <f t="shared" si="20"/>
        <v>0</v>
      </c>
      <c r="AJ55" s="116">
        <f t="shared" si="21"/>
        <v>0</v>
      </c>
    </row>
    <row r="56" spans="1:36">
      <c r="A56" s="42"/>
      <c r="B56" s="36"/>
      <c r="C56" s="36"/>
      <c r="D56" s="36"/>
      <c r="E56" s="36">
        <f>_xlfn.IFNA(INDEX('Inputs - Allowed'!$B$8:$AY$158,MATCH($A56,'Inputs - Allowed'!$A$8:$A$158,0),MATCH('TI - Outperformance'!E$6,'Inputs - Allowed'!$B$6:$AY$6,0)),0)</f>
        <v>0</v>
      </c>
      <c r="F56" s="36">
        <f>_xlfn.IFNA(INDEX('Inputs - Allowed'!$B$8:$AY$158,MATCH($A56,'Inputs - Allowed'!$A$8:$A$158,0),MATCH('TI - Outperformance'!F$6,'Inputs - Allowed'!$B$6:$AY$6,0)),0)</f>
        <v>0</v>
      </c>
      <c r="G56" s="36">
        <f>_xlfn.IFNA(INDEX('Inputs - Allowed'!$B$8:$AY$158,MATCH($A56,'Inputs - Allowed'!$A$8:$A$158,0),MATCH('TI - Outperformance'!G$6,'Inputs - Allowed'!$B$6:$AY$6,0)),0)</f>
        <v>0</v>
      </c>
      <c r="H56" s="36">
        <f>_xlfn.IFNA(INDEX('Inputs - Allowed'!$B$8:$AY$158,MATCH($A56,'Inputs - Allowed'!$A$8:$A$158,0),MATCH('TI - Outperformance'!H$6,'Inputs - Allowed'!$B$6:$AY$6,0)),0)</f>
        <v>0</v>
      </c>
      <c r="I56" s="36">
        <f>_xlfn.IFNA(INDEX('Inputs - Allowed'!$B$8:$AY$158,MATCH($A56,'Inputs - Allowed'!$A$8:$A$158,0),MATCH('TI - Outperformance'!I$6,'Inputs - Allowed'!$B$6:$AY$6,0)),0)</f>
        <v>0</v>
      </c>
      <c r="J56" s="36">
        <f>_xlfn.IFNA(INDEX('Inputs - Allowed'!$B$8:$AY$158,MATCH($A56,'Inputs - Allowed'!$A$8:$A$158,0),MATCH('TI - Outperformance'!J$6,'Inputs - Allowed'!$B$6:$AY$6,0)),0)</f>
        <v>0</v>
      </c>
      <c r="K56" s="36">
        <f>_xlfn.IFNA(INDEX('Inputs - Allowed'!$B$8:$AY$158,MATCH($A56,'Inputs - Allowed'!$A$8:$A$158,0),MATCH('TI - Outperformance'!K$6,'Inputs - Allowed'!$B$6:$AY$6,0)),0)</f>
        <v>0</v>
      </c>
      <c r="L56" s="76"/>
      <c r="M56" s="76"/>
      <c r="N56" s="36">
        <f>MAX(MIN(_xlfn.IFNA(INDEX('Inputs - Actual'!$B$8:$V$200,MATCH('TI - Outperformance'!$A56,'Inputs - Actual'!$A$8:$A$200,0),MATCH('TI - Outperformance'!N$6,'Inputs - Actual'!$B$6:$V$6,0)) - INDEX('Inputs - Allowed'!$B$8:$AY$158,MATCH('TI - Outperformance'!$A56,'Inputs - Allowed'!$A$8:$A$158,0),MATCH('TI - Outperformance'!N$6-1,'Inputs - Allowed'!$B$6:$AY$6,0)),0),_xlfn.IFNA(INDEX('Inputs - Allowed'!$B$8:$AY$158,MATCH('TI - Outperformance'!$A56,'Inputs - Allowed'!$A$8:$A$158,0),MATCH('TI - Outperformance'!N$6,'Inputs - Allowed'!$B$6:$AY$6,0)) - INDEX('Inputs - Allowed'!$B$8:$AY$158,MATCH('TI - Outperformance'!$A56,'Inputs - Allowed'!$A$8:$A$158,0),MATCH('TI - Outperformance'!N$6-1,'Inputs - Allowed'!$B$6:$AY$6,0)),0)),0)</f>
        <v>0</v>
      </c>
      <c r="O56" s="36">
        <f>MAX(MIN(_xlfn.IFNA(INDEX('Inputs - Actual'!$B$8:$V$200,MATCH('TI - Outperformance'!$A56,'Inputs - Actual'!$A$8:$A$200,0),MATCH('TI - Outperformance'!O$6,'Inputs - Actual'!$B$6:$V$6,0)) - INDEX('Inputs - Allowed'!$B$8:$AY$158,MATCH('TI - Outperformance'!$A56,'Inputs - Allowed'!$A$8:$A$158,0),MATCH('TI - Outperformance'!O$6-1,'Inputs - Allowed'!$B$6:$AY$6,0)),0),_xlfn.IFNA(INDEX('Inputs - Allowed'!$B$8:$AY$158,MATCH('TI - Outperformance'!$A56,'Inputs - Allowed'!$A$8:$A$158,0),MATCH('TI - Outperformance'!O$6,'Inputs - Allowed'!$B$6:$AY$6,0)) - INDEX('Inputs - Allowed'!$B$8:$AY$158,MATCH('TI - Outperformance'!$A56,'Inputs - Allowed'!$A$8:$A$158,0),MATCH('TI - Outperformance'!O$6-1,'Inputs - Allowed'!$B$6:$AY$6,0)),0)),0)</f>
        <v>0</v>
      </c>
      <c r="P56" s="36">
        <f>MAX(MIN(_xlfn.IFNA(INDEX('Inputs - Actual'!$B$8:$V$200,MATCH('TI - Outperformance'!$A56,'Inputs - Actual'!$A$8:$A$200,0),MATCH('TI - Outperformance'!P$6,'Inputs - Actual'!$B$6:$V$6,0)) - INDEX('Inputs - Allowed'!$B$8:$AY$158,MATCH('TI - Outperformance'!$A56,'Inputs - Allowed'!$A$8:$A$158,0),MATCH('TI - Outperformance'!P$6-1,'Inputs - Allowed'!$B$6:$AY$6,0)),0),_xlfn.IFNA(INDEX('Inputs - Allowed'!$B$8:$AY$158,MATCH('TI - Outperformance'!$A56,'Inputs - Allowed'!$A$8:$A$158,0),MATCH('TI - Outperformance'!P$6,'Inputs - Allowed'!$B$6:$AY$6,0)) - INDEX('Inputs - Allowed'!$B$8:$AY$158,MATCH('TI - Outperformance'!$A56,'Inputs - Allowed'!$A$8:$A$158,0),MATCH('TI - Outperformance'!P$6-1,'Inputs - Allowed'!$B$6:$AY$6,0)),0)),0)</f>
        <v>0</v>
      </c>
      <c r="Q56" s="36">
        <f>MAX(MIN(_xlfn.IFNA(INDEX('Inputs - Actual'!$B$8:$V$200,MATCH('TI - Outperformance'!$A56,'Inputs - Actual'!$A$8:$A$200,0),MATCH('TI - Outperformance'!Q$6,'Inputs - Actual'!$B$6:$V$6,0)) - INDEX('Inputs - Allowed'!$B$8:$AY$158,MATCH('TI - Outperformance'!$A56,'Inputs - Allowed'!$A$8:$A$158,0),MATCH('TI - Outperformance'!Q$6-1,'Inputs - Allowed'!$B$6:$AY$6,0)),0),_xlfn.IFNA(INDEX('Inputs - Allowed'!$B$8:$AY$158,MATCH('TI - Outperformance'!$A56,'Inputs - Allowed'!$A$8:$A$158,0),MATCH('TI - Outperformance'!Q$6,'Inputs - Allowed'!$B$6:$AY$6,0)) - INDEX('Inputs - Allowed'!$B$8:$AY$158,MATCH('TI - Outperformance'!$A56,'Inputs - Allowed'!$A$8:$A$158,0),MATCH('TI - Outperformance'!Q$6-1,'Inputs - Allowed'!$B$6:$AY$6,0)),0)),0)</f>
        <v>0</v>
      </c>
      <c r="R56" s="36">
        <f>MAX(MIN(_xlfn.IFNA(INDEX('Inputs - Actual'!$B$8:$V$200,MATCH('TI - Outperformance'!$A56,'Inputs - Actual'!$A$8:$A$200,0),MATCH('TI - Outperformance'!R$6,'Inputs - Actual'!$B$6:$V$6,0)) - INDEX('Inputs - Allowed'!$B$8:$AY$158,MATCH('TI - Outperformance'!$A56,'Inputs - Allowed'!$A$8:$A$158,0),MATCH('TI - Outperformance'!R$6-1,'Inputs - Allowed'!$B$6:$AY$6,0)),0),_xlfn.IFNA(INDEX('Inputs - Allowed'!$B$8:$AY$158,MATCH('TI - Outperformance'!$A56,'Inputs - Allowed'!$A$8:$A$158,0),MATCH('TI - Outperformance'!R$6,'Inputs - Allowed'!$B$6:$AY$6,0)) - INDEX('Inputs - Allowed'!$B$8:$AY$158,MATCH('TI - Outperformance'!$A56,'Inputs - Allowed'!$A$8:$A$158,0),MATCH('TI - Outperformance'!R$6-1,'Inputs - Allowed'!$B$6:$AY$6,0)),0)),0)</f>
        <v>0</v>
      </c>
      <c r="S56" s="36">
        <f>MAX(MIN(_xlfn.IFNA(INDEX('Inputs - Actual'!$B$8:$V$200,MATCH('TI - Outperformance'!$A56,'Inputs - Actual'!$A$8:$A$200,0),MATCH('TI - Outperformance'!S$6,'Inputs - Actual'!$B$6:$V$6,0)) - INDEX('Inputs - Allowed'!$B$8:$AY$158,MATCH('TI - Outperformance'!$A56,'Inputs - Allowed'!$A$8:$A$158,0),MATCH('TI - Outperformance'!S$6-1,'Inputs - Allowed'!$B$6:$AY$6,0)),0),_xlfn.IFNA(INDEX('Inputs - Allowed'!$B$8:$AY$158,MATCH('TI - Outperformance'!$A56,'Inputs - Allowed'!$A$8:$A$158,0),MATCH('TI - Outperformance'!S$6,'Inputs - Allowed'!$B$6:$AY$6,0)) - INDEX('Inputs - Allowed'!$B$8:$AY$158,MATCH('TI - Outperformance'!$A56,'Inputs - Allowed'!$A$8:$A$158,0),MATCH('TI - Outperformance'!S$6-1,'Inputs - Allowed'!$B$6:$AY$6,0)),0)),0)</f>
        <v>0</v>
      </c>
      <c r="T56" s="36">
        <f>MAX(MIN(_xlfn.IFNA(INDEX('Inputs - Actual'!$B$8:$V$200,MATCH('TI - Outperformance'!$A56,'Inputs - Actual'!$A$8:$A$200,0),MATCH('TI - Outperformance'!T$6,'Inputs - Actual'!$B$6:$V$6,0)) - INDEX('Inputs - Allowed'!$B$8:$AY$158,MATCH('TI - Outperformance'!$A56,'Inputs - Allowed'!$A$8:$A$158,0),MATCH('TI - Outperformance'!T$6-1,'Inputs - Allowed'!$B$6:$AY$6,0)),0),_xlfn.IFNA(INDEX('Inputs - Allowed'!$B$8:$AY$158,MATCH('TI - Outperformance'!$A56,'Inputs - Allowed'!$A$8:$A$158,0),MATCH('TI - Outperformance'!T$6,'Inputs - Allowed'!$B$6:$AY$6,0)) - INDEX('Inputs - Allowed'!$B$8:$AY$158,MATCH('TI - Outperformance'!$A56,'Inputs - Allowed'!$A$8:$A$158,0),MATCH('TI - Outperformance'!T$6-1,'Inputs - Allowed'!$B$6:$AY$6,0)),0)),0)</f>
        <v>0</v>
      </c>
      <c r="U56" s="36">
        <f>MAX(MIN(_xlfn.IFNA(INDEX('Inputs - Actual'!$B$8:$V$200,MATCH('TI - Outperformance'!$A56,'Inputs - Actual'!$A$8:$A$200,0),MATCH('TI - Outperformance'!U$6,'Inputs - Actual'!$B$6:$V$6,0)) - INDEX('Inputs - Allowed'!$B$8:$AY$158,MATCH('TI - Outperformance'!$A56,'Inputs - Allowed'!$A$8:$A$158,0),MATCH('TI - Outperformance'!U$6-1,'Inputs - Allowed'!$B$6:$AY$6,0)),0),_xlfn.IFNA(INDEX('Inputs - Allowed'!$B$8:$AY$158,MATCH('TI - Outperformance'!$A56,'Inputs - Allowed'!$A$8:$A$158,0),MATCH('TI - Outperformance'!U$6,'Inputs - Allowed'!$B$6:$AY$6,0)) - INDEX('Inputs - Allowed'!$B$8:$AY$158,MATCH('TI - Outperformance'!$A56,'Inputs - Allowed'!$A$8:$A$158,0),MATCH('TI - Outperformance'!U$6-1,'Inputs - Allowed'!$B$6:$AY$6,0)),0)),0)</f>
        <v>0</v>
      </c>
      <c r="V56" s="36">
        <f>MAX(MIN(_xlfn.IFNA(INDEX('Inputs - Actual'!$B$8:$V$200,MATCH('TI - Outperformance'!$A56,'Inputs - Actual'!$A$8:$A$200,0),MATCH('TI - Outperformance'!V$6,'Inputs - Actual'!$B$6:$V$6,0)) - INDEX('Inputs - Allowed'!$B$8:$AY$158,MATCH('TI - Outperformance'!$A56,'Inputs - Allowed'!$A$8:$A$158,0),MATCH('TI - Outperformance'!V$6-1,'Inputs - Allowed'!$B$6:$AY$6,0)),0),_xlfn.IFNA(INDEX('Inputs - Allowed'!$B$8:$AY$158,MATCH('TI - Outperformance'!$A56,'Inputs - Allowed'!$A$8:$A$158,0),MATCH('TI - Outperformance'!V$6,'Inputs - Allowed'!$B$6:$AY$6,0)) - INDEX('Inputs - Allowed'!$B$8:$AY$158,MATCH('TI - Outperformance'!$A56,'Inputs - Allowed'!$A$8:$A$158,0),MATCH('TI - Outperformance'!V$6-1,'Inputs - Allowed'!$B$6:$AY$6,0)),0)),0)</f>
        <v>0</v>
      </c>
      <c r="W56" s="36">
        <f>MAX(MIN(_xlfn.IFNA(INDEX('Inputs - Actual'!$B$8:$V$200,MATCH('TI - Outperformance'!$A56,'Inputs - Actual'!$A$8:$A$200,0),MATCH('TI - Outperformance'!W$6,'Inputs - Actual'!$B$6:$V$6,0)) - INDEX('Inputs - Allowed'!$B$8:$AY$158,MATCH('TI - Outperformance'!$A56,'Inputs - Allowed'!$A$8:$A$158,0),MATCH('TI - Outperformance'!W$6-1,'Inputs - Allowed'!$B$6:$AY$6,0)),0),_xlfn.IFNA(INDEX('Inputs - Allowed'!$B$8:$AY$158,MATCH('TI - Outperformance'!$A56,'Inputs - Allowed'!$A$8:$A$158,0),MATCH('TI - Outperformance'!W$6,'Inputs - Allowed'!$B$6:$AY$6,0)) - INDEX('Inputs - Allowed'!$B$8:$AY$158,MATCH('TI - Outperformance'!$A56,'Inputs - Allowed'!$A$8:$A$158,0),MATCH('TI - Outperformance'!W$6-1,'Inputs - Allowed'!$B$6:$AY$6,0)),0)),0)</f>
        <v>0</v>
      </c>
      <c r="X56" s="76"/>
      <c r="Y56" s="76"/>
      <c r="Z56" s="116">
        <f t="shared" si="11"/>
        <v>0</v>
      </c>
      <c r="AA56" s="116">
        <f t="shared" si="12"/>
        <v>0</v>
      </c>
      <c r="AB56" s="116">
        <f t="shared" si="13"/>
        <v>0</v>
      </c>
      <c r="AC56" s="116">
        <f t="shared" si="14"/>
        <v>0</v>
      </c>
      <c r="AD56" s="116">
        <f t="shared" si="15"/>
        <v>0</v>
      </c>
      <c r="AE56" s="116">
        <f t="shared" si="16"/>
        <v>0</v>
      </c>
      <c r="AF56" s="116">
        <f t="shared" si="17"/>
        <v>0</v>
      </c>
      <c r="AG56" s="116">
        <f t="shared" si="18"/>
        <v>0</v>
      </c>
      <c r="AH56" s="116">
        <f t="shared" si="19"/>
        <v>0</v>
      </c>
      <c r="AI56" s="116">
        <f t="shared" si="20"/>
        <v>0</v>
      </c>
      <c r="AJ56" s="116">
        <f t="shared" si="21"/>
        <v>0</v>
      </c>
    </row>
    <row r="57" spans="1:36">
      <c r="A57" s="42"/>
      <c r="B57" s="36"/>
      <c r="C57" s="36"/>
      <c r="D57" s="36"/>
      <c r="E57" s="36">
        <f>_xlfn.IFNA(INDEX('Inputs - Allowed'!$B$8:$AY$158,MATCH($A57,'Inputs - Allowed'!$A$8:$A$158,0),MATCH('TI - Outperformance'!E$6,'Inputs - Allowed'!$B$6:$AY$6,0)),0)</f>
        <v>0</v>
      </c>
      <c r="F57" s="36">
        <f>_xlfn.IFNA(INDEX('Inputs - Allowed'!$B$8:$AY$158,MATCH($A57,'Inputs - Allowed'!$A$8:$A$158,0),MATCH('TI - Outperformance'!F$6,'Inputs - Allowed'!$B$6:$AY$6,0)),0)</f>
        <v>0</v>
      </c>
      <c r="G57" s="36">
        <f>_xlfn.IFNA(INDEX('Inputs - Allowed'!$B$8:$AY$158,MATCH($A57,'Inputs - Allowed'!$A$8:$A$158,0),MATCH('TI - Outperformance'!G$6,'Inputs - Allowed'!$B$6:$AY$6,0)),0)</f>
        <v>0</v>
      </c>
      <c r="H57" s="36">
        <f>_xlfn.IFNA(INDEX('Inputs - Allowed'!$B$8:$AY$158,MATCH($A57,'Inputs - Allowed'!$A$8:$A$158,0),MATCH('TI - Outperformance'!H$6,'Inputs - Allowed'!$B$6:$AY$6,0)),0)</f>
        <v>0</v>
      </c>
      <c r="I57" s="36">
        <f>_xlfn.IFNA(INDEX('Inputs - Allowed'!$B$8:$AY$158,MATCH($A57,'Inputs - Allowed'!$A$8:$A$158,0),MATCH('TI - Outperformance'!I$6,'Inputs - Allowed'!$B$6:$AY$6,0)),0)</f>
        <v>0</v>
      </c>
      <c r="J57" s="36">
        <f>_xlfn.IFNA(INDEX('Inputs - Allowed'!$B$8:$AY$158,MATCH($A57,'Inputs - Allowed'!$A$8:$A$158,0),MATCH('TI - Outperformance'!J$6,'Inputs - Allowed'!$B$6:$AY$6,0)),0)</f>
        <v>0</v>
      </c>
      <c r="K57" s="36">
        <f>_xlfn.IFNA(INDEX('Inputs - Allowed'!$B$8:$AY$158,MATCH($A57,'Inputs - Allowed'!$A$8:$A$158,0),MATCH('TI - Outperformance'!K$6,'Inputs - Allowed'!$B$6:$AY$6,0)),0)</f>
        <v>0</v>
      </c>
      <c r="L57" s="76"/>
      <c r="M57" s="76"/>
      <c r="N57" s="36">
        <f>MAX(MIN(_xlfn.IFNA(INDEX('Inputs - Actual'!$B$8:$V$200,MATCH('TI - Outperformance'!$A57,'Inputs - Actual'!$A$8:$A$200,0),MATCH('TI - Outperformance'!N$6,'Inputs - Actual'!$B$6:$V$6,0)) - INDEX('Inputs - Allowed'!$B$8:$AY$158,MATCH('TI - Outperformance'!$A57,'Inputs - Allowed'!$A$8:$A$158,0),MATCH('TI - Outperformance'!N$6-1,'Inputs - Allowed'!$B$6:$AY$6,0)),0),_xlfn.IFNA(INDEX('Inputs - Allowed'!$B$8:$AY$158,MATCH('TI - Outperformance'!$A57,'Inputs - Allowed'!$A$8:$A$158,0),MATCH('TI - Outperformance'!N$6,'Inputs - Allowed'!$B$6:$AY$6,0)) - INDEX('Inputs - Allowed'!$B$8:$AY$158,MATCH('TI - Outperformance'!$A57,'Inputs - Allowed'!$A$8:$A$158,0),MATCH('TI - Outperformance'!N$6-1,'Inputs - Allowed'!$B$6:$AY$6,0)),0)),0)</f>
        <v>0</v>
      </c>
      <c r="O57" s="36">
        <f>MAX(MIN(_xlfn.IFNA(INDEX('Inputs - Actual'!$B$8:$V$200,MATCH('TI - Outperformance'!$A57,'Inputs - Actual'!$A$8:$A$200,0),MATCH('TI - Outperformance'!O$6,'Inputs - Actual'!$B$6:$V$6,0)) - INDEX('Inputs - Allowed'!$B$8:$AY$158,MATCH('TI - Outperformance'!$A57,'Inputs - Allowed'!$A$8:$A$158,0),MATCH('TI - Outperformance'!O$6-1,'Inputs - Allowed'!$B$6:$AY$6,0)),0),_xlfn.IFNA(INDEX('Inputs - Allowed'!$B$8:$AY$158,MATCH('TI - Outperformance'!$A57,'Inputs - Allowed'!$A$8:$A$158,0),MATCH('TI - Outperformance'!O$6,'Inputs - Allowed'!$B$6:$AY$6,0)) - INDEX('Inputs - Allowed'!$B$8:$AY$158,MATCH('TI - Outperformance'!$A57,'Inputs - Allowed'!$A$8:$A$158,0),MATCH('TI - Outperformance'!O$6-1,'Inputs - Allowed'!$B$6:$AY$6,0)),0)),0)</f>
        <v>0</v>
      </c>
      <c r="P57" s="36">
        <f>MAX(MIN(_xlfn.IFNA(INDEX('Inputs - Actual'!$B$8:$V$200,MATCH('TI - Outperformance'!$A57,'Inputs - Actual'!$A$8:$A$200,0),MATCH('TI - Outperformance'!P$6,'Inputs - Actual'!$B$6:$V$6,0)) - INDEX('Inputs - Allowed'!$B$8:$AY$158,MATCH('TI - Outperformance'!$A57,'Inputs - Allowed'!$A$8:$A$158,0),MATCH('TI - Outperformance'!P$6-1,'Inputs - Allowed'!$B$6:$AY$6,0)),0),_xlfn.IFNA(INDEX('Inputs - Allowed'!$B$8:$AY$158,MATCH('TI - Outperformance'!$A57,'Inputs - Allowed'!$A$8:$A$158,0),MATCH('TI - Outperformance'!P$6,'Inputs - Allowed'!$B$6:$AY$6,0)) - INDEX('Inputs - Allowed'!$B$8:$AY$158,MATCH('TI - Outperformance'!$A57,'Inputs - Allowed'!$A$8:$A$158,0),MATCH('TI - Outperformance'!P$6-1,'Inputs - Allowed'!$B$6:$AY$6,0)),0)),0)</f>
        <v>0</v>
      </c>
      <c r="Q57" s="36">
        <f>MAX(MIN(_xlfn.IFNA(INDEX('Inputs - Actual'!$B$8:$V$200,MATCH('TI - Outperformance'!$A57,'Inputs - Actual'!$A$8:$A$200,0),MATCH('TI - Outperformance'!Q$6,'Inputs - Actual'!$B$6:$V$6,0)) - INDEX('Inputs - Allowed'!$B$8:$AY$158,MATCH('TI - Outperformance'!$A57,'Inputs - Allowed'!$A$8:$A$158,0),MATCH('TI - Outperformance'!Q$6-1,'Inputs - Allowed'!$B$6:$AY$6,0)),0),_xlfn.IFNA(INDEX('Inputs - Allowed'!$B$8:$AY$158,MATCH('TI - Outperformance'!$A57,'Inputs - Allowed'!$A$8:$A$158,0),MATCH('TI - Outperformance'!Q$6,'Inputs - Allowed'!$B$6:$AY$6,0)) - INDEX('Inputs - Allowed'!$B$8:$AY$158,MATCH('TI - Outperformance'!$A57,'Inputs - Allowed'!$A$8:$A$158,0),MATCH('TI - Outperformance'!Q$6-1,'Inputs - Allowed'!$B$6:$AY$6,0)),0)),0)</f>
        <v>0</v>
      </c>
      <c r="R57" s="36">
        <f>MAX(MIN(_xlfn.IFNA(INDEX('Inputs - Actual'!$B$8:$V$200,MATCH('TI - Outperformance'!$A57,'Inputs - Actual'!$A$8:$A$200,0),MATCH('TI - Outperformance'!R$6,'Inputs - Actual'!$B$6:$V$6,0)) - INDEX('Inputs - Allowed'!$B$8:$AY$158,MATCH('TI - Outperformance'!$A57,'Inputs - Allowed'!$A$8:$A$158,0),MATCH('TI - Outperformance'!R$6-1,'Inputs - Allowed'!$B$6:$AY$6,0)),0),_xlfn.IFNA(INDEX('Inputs - Allowed'!$B$8:$AY$158,MATCH('TI - Outperformance'!$A57,'Inputs - Allowed'!$A$8:$A$158,0),MATCH('TI - Outperformance'!R$6,'Inputs - Allowed'!$B$6:$AY$6,0)) - INDEX('Inputs - Allowed'!$B$8:$AY$158,MATCH('TI - Outperformance'!$A57,'Inputs - Allowed'!$A$8:$A$158,0),MATCH('TI - Outperformance'!R$6-1,'Inputs - Allowed'!$B$6:$AY$6,0)),0)),0)</f>
        <v>0</v>
      </c>
      <c r="S57" s="36">
        <f>MAX(MIN(_xlfn.IFNA(INDEX('Inputs - Actual'!$B$8:$V$200,MATCH('TI - Outperformance'!$A57,'Inputs - Actual'!$A$8:$A$200,0),MATCH('TI - Outperformance'!S$6,'Inputs - Actual'!$B$6:$V$6,0)) - INDEX('Inputs - Allowed'!$B$8:$AY$158,MATCH('TI - Outperformance'!$A57,'Inputs - Allowed'!$A$8:$A$158,0),MATCH('TI - Outperformance'!S$6-1,'Inputs - Allowed'!$B$6:$AY$6,0)),0),_xlfn.IFNA(INDEX('Inputs - Allowed'!$B$8:$AY$158,MATCH('TI - Outperformance'!$A57,'Inputs - Allowed'!$A$8:$A$158,0),MATCH('TI - Outperformance'!S$6,'Inputs - Allowed'!$B$6:$AY$6,0)) - INDEX('Inputs - Allowed'!$B$8:$AY$158,MATCH('TI - Outperformance'!$A57,'Inputs - Allowed'!$A$8:$A$158,0),MATCH('TI - Outperformance'!S$6-1,'Inputs - Allowed'!$B$6:$AY$6,0)),0)),0)</f>
        <v>0</v>
      </c>
      <c r="T57" s="36">
        <f>MAX(MIN(_xlfn.IFNA(INDEX('Inputs - Actual'!$B$8:$V$200,MATCH('TI - Outperformance'!$A57,'Inputs - Actual'!$A$8:$A$200,0),MATCH('TI - Outperformance'!T$6,'Inputs - Actual'!$B$6:$V$6,0)) - INDEX('Inputs - Allowed'!$B$8:$AY$158,MATCH('TI - Outperformance'!$A57,'Inputs - Allowed'!$A$8:$A$158,0),MATCH('TI - Outperformance'!T$6-1,'Inputs - Allowed'!$B$6:$AY$6,0)),0),_xlfn.IFNA(INDEX('Inputs - Allowed'!$B$8:$AY$158,MATCH('TI - Outperformance'!$A57,'Inputs - Allowed'!$A$8:$A$158,0),MATCH('TI - Outperformance'!T$6,'Inputs - Allowed'!$B$6:$AY$6,0)) - INDEX('Inputs - Allowed'!$B$8:$AY$158,MATCH('TI - Outperformance'!$A57,'Inputs - Allowed'!$A$8:$A$158,0),MATCH('TI - Outperformance'!T$6-1,'Inputs - Allowed'!$B$6:$AY$6,0)),0)),0)</f>
        <v>0</v>
      </c>
      <c r="U57" s="36">
        <f>MAX(MIN(_xlfn.IFNA(INDEX('Inputs - Actual'!$B$8:$V$200,MATCH('TI - Outperformance'!$A57,'Inputs - Actual'!$A$8:$A$200,0),MATCH('TI - Outperformance'!U$6,'Inputs - Actual'!$B$6:$V$6,0)) - INDEX('Inputs - Allowed'!$B$8:$AY$158,MATCH('TI - Outperformance'!$A57,'Inputs - Allowed'!$A$8:$A$158,0),MATCH('TI - Outperformance'!U$6-1,'Inputs - Allowed'!$B$6:$AY$6,0)),0),_xlfn.IFNA(INDEX('Inputs - Allowed'!$B$8:$AY$158,MATCH('TI - Outperformance'!$A57,'Inputs - Allowed'!$A$8:$A$158,0),MATCH('TI - Outperformance'!U$6,'Inputs - Allowed'!$B$6:$AY$6,0)) - INDEX('Inputs - Allowed'!$B$8:$AY$158,MATCH('TI - Outperformance'!$A57,'Inputs - Allowed'!$A$8:$A$158,0),MATCH('TI - Outperformance'!U$6-1,'Inputs - Allowed'!$B$6:$AY$6,0)),0)),0)</f>
        <v>0</v>
      </c>
      <c r="V57" s="36">
        <f>MAX(MIN(_xlfn.IFNA(INDEX('Inputs - Actual'!$B$8:$V$200,MATCH('TI - Outperformance'!$A57,'Inputs - Actual'!$A$8:$A$200,0),MATCH('TI - Outperformance'!V$6,'Inputs - Actual'!$B$6:$V$6,0)) - INDEX('Inputs - Allowed'!$B$8:$AY$158,MATCH('TI - Outperformance'!$A57,'Inputs - Allowed'!$A$8:$A$158,0),MATCH('TI - Outperformance'!V$6-1,'Inputs - Allowed'!$B$6:$AY$6,0)),0),_xlfn.IFNA(INDEX('Inputs - Allowed'!$B$8:$AY$158,MATCH('TI - Outperformance'!$A57,'Inputs - Allowed'!$A$8:$A$158,0),MATCH('TI - Outperformance'!V$6,'Inputs - Allowed'!$B$6:$AY$6,0)) - INDEX('Inputs - Allowed'!$B$8:$AY$158,MATCH('TI - Outperformance'!$A57,'Inputs - Allowed'!$A$8:$A$158,0),MATCH('TI - Outperformance'!V$6-1,'Inputs - Allowed'!$B$6:$AY$6,0)),0)),0)</f>
        <v>0</v>
      </c>
      <c r="W57" s="36">
        <f>MAX(MIN(_xlfn.IFNA(INDEX('Inputs - Actual'!$B$8:$V$200,MATCH('TI - Outperformance'!$A57,'Inputs - Actual'!$A$8:$A$200,0),MATCH('TI - Outperformance'!W$6,'Inputs - Actual'!$B$6:$V$6,0)) - INDEX('Inputs - Allowed'!$B$8:$AY$158,MATCH('TI - Outperformance'!$A57,'Inputs - Allowed'!$A$8:$A$158,0),MATCH('TI - Outperformance'!W$6-1,'Inputs - Allowed'!$B$6:$AY$6,0)),0),_xlfn.IFNA(INDEX('Inputs - Allowed'!$B$8:$AY$158,MATCH('TI - Outperformance'!$A57,'Inputs - Allowed'!$A$8:$A$158,0),MATCH('TI - Outperformance'!W$6,'Inputs - Allowed'!$B$6:$AY$6,0)) - INDEX('Inputs - Allowed'!$B$8:$AY$158,MATCH('TI - Outperformance'!$A57,'Inputs - Allowed'!$A$8:$A$158,0),MATCH('TI - Outperformance'!W$6-1,'Inputs - Allowed'!$B$6:$AY$6,0)),0)),0)</f>
        <v>0</v>
      </c>
      <c r="X57" s="76"/>
      <c r="Y57" s="76"/>
      <c r="Z57" s="116">
        <f t="shared" si="11"/>
        <v>0</v>
      </c>
      <c r="AA57" s="116">
        <f t="shared" si="12"/>
        <v>0</v>
      </c>
      <c r="AB57" s="116">
        <f t="shared" si="13"/>
        <v>0</v>
      </c>
      <c r="AC57" s="116">
        <f t="shared" si="14"/>
        <v>0</v>
      </c>
      <c r="AD57" s="116">
        <f t="shared" si="15"/>
        <v>0</v>
      </c>
      <c r="AE57" s="116">
        <f t="shared" si="16"/>
        <v>0</v>
      </c>
      <c r="AF57" s="116">
        <f t="shared" si="17"/>
        <v>0</v>
      </c>
      <c r="AG57" s="116">
        <f t="shared" si="18"/>
        <v>0</v>
      </c>
      <c r="AH57" s="116">
        <f t="shared" si="19"/>
        <v>0</v>
      </c>
      <c r="AI57" s="116">
        <f t="shared" si="20"/>
        <v>0</v>
      </c>
      <c r="AJ57" s="116">
        <f t="shared" si="21"/>
        <v>0</v>
      </c>
    </row>
    <row r="58" spans="1:36">
      <c r="A58" s="42"/>
      <c r="B58" s="36"/>
      <c r="C58" s="36"/>
      <c r="D58" s="36"/>
      <c r="E58" s="36">
        <f>_xlfn.IFNA(INDEX('Inputs - Allowed'!$B$8:$AY$158,MATCH($A58,'Inputs - Allowed'!$A$8:$A$158,0),MATCH('TI - Outperformance'!E$6,'Inputs - Allowed'!$B$6:$AY$6,0)),0)</f>
        <v>0</v>
      </c>
      <c r="F58" s="36">
        <f>_xlfn.IFNA(INDEX('Inputs - Allowed'!$B$8:$AY$158,MATCH($A58,'Inputs - Allowed'!$A$8:$A$158,0),MATCH('TI - Outperformance'!F$6,'Inputs - Allowed'!$B$6:$AY$6,0)),0)</f>
        <v>0</v>
      </c>
      <c r="G58" s="36">
        <f>_xlfn.IFNA(INDEX('Inputs - Allowed'!$B$8:$AY$158,MATCH($A58,'Inputs - Allowed'!$A$8:$A$158,0),MATCH('TI - Outperformance'!G$6,'Inputs - Allowed'!$B$6:$AY$6,0)),0)</f>
        <v>0</v>
      </c>
      <c r="H58" s="36">
        <f>_xlfn.IFNA(INDEX('Inputs - Allowed'!$B$8:$AY$158,MATCH($A58,'Inputs - Allowed'!$A$8:$A$158,0),MATCH('TI - Outperformance'!H$6,'Inputs - Allowed'!$B$6:$AY$6,0)),0)</f>
        <v>0</v>
      </c>
      <c r="I58" s="36">
        <f>_xlfn.IFNA(INDEX('Inputs - Allowed'!$B$8:$AY$158,MATCH($A58,'Inputs - Allowed'!$A$8:$A$158,0),MATCH('TI - Outperformance'!I$6,'Inputs - Allowed'!$B$6:$AY$6,0)),0)</f>
        <v>0</v>
      </c>
      <c r="J58" s="36">
        <f>_xlfn.IFNA(INDEX('Inputs - Allowed'!$B$8:$AY$158,MATCH($A58,'Inputs - Allowed'!$A$8:$A$158,0),MATCH('TI - Outperformance'!J$6,'Inputs - Allowed'!$B$6:$AY$6,0)),0)</f>
        <v>0</v>
      </c>
      <c r="K58" s="36">
        <f>_xlfn.IFNA(INDEX('Inputs - Allowed'!$B$8:$AY$158,MATCH($A58,'Inputs - Allowed'!$A$8:$A$158,0),MATCH('TI - Outperformance'!K$6,'Inputs - Allowed'!$B$6:$AY$6,0)),0)</f>
        <v>0</v>
      </c>
      <c r="L58" s="76"/>
      <c r="M58" s="76"/>
      <c r="N58" s="36">
        <f>MAX(MIN(_xlfn.IFNA(INDEX('Inputs - Actual'!$B$8:$V$200,MATCH('TI - Outperformance'!$A58,'Inputs - Actual'!$A$8:$A$200,0),MATCH('TI - Outperformance'!N$6,'Inputs - Actual'!$B$6:$V$6,0)) - INDEX('Inputs - Allowed'!$B$8:$AY$158,MATCH('TI - Outperformance'!$A58,'Inputs - Allowed'!$A$8:$A$158,0),MATCH('TI - Outperformance'!N$6-1,'Inputs - Allowed'!$B$6:$AY$6,0)),0),_xlfn.IFNA(INDEX('Inputs - Allowed'!$B$8:$AY$158,MATCH('TI - Outperformance'!$A58,'Inputs - Allowed'!$A$8:$A$158,0),MATCH('TI - Outperformance'!N$6,'Inputs - Allowed'!$B$6:$AY$6,0)) - INDEX('Inputs - Allowed'!$B$8:$AY$158,MATCH('TI - Outperformance'!$A58,'Inputs - Allowed'!$A$8:$A$158,0),MATCH('TI - Outperformance'!N$6-1,'Inputs - Allowed'!$B$6:$AY$6,0)),0)),0)</f>
        <v>0</v>
      </c>
      <c r="O58" s="36">
        <f>MAX(MIN(_xlfn.IFNA(INDEX('Inputs - Actual'!$B$8:$V$200,MATCH('TI - Outperformance'!$A58,'Inputs - Actual'!$A$8:$A$200,0),MATCH('TI - Outperformance'!O$6,'Inputs - Actual'!$B$6:$V$6,0)) - INDEX('Inputs - Allowed'!$B$8:$AY$158,MATCH('TI - Outperformance'!$A58,'Inputs - Allowed'!$A$8:$A$158,0),MATCH('TI - Outperformance'!O$6-1,'Inputs - Allowed'!$B$6:$AY$6,0)),0),_xlfn.IFNA(INDEX('Inputs - Allowed'!$B$8:$AY$158,MATCH('TI - Outperformance'!$A58,'Inputs - Allowed'!$A$8:$A$158,0),MATCH('TI - Outperformance'!O$6,'Inputs - Allowed'!$B$6:$AY$6,0)) - INDEX('Inputs - Allowed'!$B$8:$AY$158,MATCH('TI - Outperformance'!$A58,'Inputs - Allowed'!$A$8:$A$158,0),MATCH('TI - Outperformance'!O$6-1,'Inputs - Allowed'!$B$6:$AY$6,0)),0)),0)</f>
        <v>0</v>
      </c>
      <c r="P58" s="36">
        <f>MAX(MIN(_xlfn.IFNA(INDEX('Inputs - Actual'!$B$8:$V$200,MATCH('TI - Outperformance'!$A58,'Inputs - Actual'!$A$8:$A$200,0),MATCH('TI - Outperformance'!P$6,'Inputs - Actual'!$B$6:$V$6,0)) - INDEX('Inputs - Allowed'!$B$8:$AY$158,MATCH('TI - Outperformance'!$A58,'Inputs - Allowed'!$A$8:$A$158,0),MATCH('TI - Outperformance'!P$6-1,'Inputs - Allowed'!$B$6:$AY$6,0)),0),_xlfn.IFNA(INDEX('Inputs - Allowed'!$B$8:$AY$158,MATCH('TI - Outperformance'!$A58,'Inputs - Allowed'!$A$8:$A$158,0),MATCH('TI - Outperformance'!P$6,'Inputs - Allowed'!$B$6:$AY$6,0)) - INDEX('Inputs - Allowed'!$B$8:$AY$158,MATCH('TI - Outperformance'!$A58,'Inputs - Allowed'!$A$8:$A$158,0),MATCH('TI - Outperformance'!P$6-1,'Inputs - Allowed'!$B$6:$AY$6,0)),0)),0)</f>
        <v>0</v>
      </c>
      <c r="Q58" s="36">
        <f>MAX(MIN(_xlfn.IFNA(INDEX('Inputs - Actual'!$B$8:$V$200,MATCH('TI - Outperformance'!$A58,'Inputs - Actual'!$A$8:$A$200,0),MATCH('TI - Outperformance'!Q$6,'Inputs - Actual'!$B$6:$V$6,0)) - INDEX('Inputs - Allowed'!$B$8:$AY$158,MATCH('TI - Outperformance'!$A58,'Inputs - Allowed'!$A$8:$A$158,0),MATCH('TI - Outperformance'!Q$6-1,'Inputs - Allowed'!$B$6:$AY$6,0)),0),_xlfn.IFNA(INDEX('Inputs - Allowed'!$B$8:$AY$158,MATCH('TI - Outperformance'!$A58,'Inputs - Allowed'!$A$8:$A$158,0),MATCH('TI - Outperformance'!Q$6,'Inputs - Allowed'!$B$6:$AY$6,0)) - INDEX('Inputs - Allowed'!$B$8:$AY$158,MATCH('TI - Outperformance'!$A58,'Inputs - Allowed'!$A$8:$A$158,0),MATCH('TI - Outperformance'!Q$6-1,'Inputs - Allowed'!$B$6:$AY$6,0)),0)),0)</f>
        <v>0</v>
      </c>
      <c r="R58" s="36">
        <f>MAX(MIN(_xlfn.IFNA(INDEX('Inputs - Actual'!$B$8:$V$200,MATCH('TI - Outperformance'!$A58,'Inputs - Actual'!$A$8:$A$200,0),MATCH('TI - Outperformance'!R$6,'Inputs - Actual'!$B$6:$V$6,0)) - INDEX('Inputs - Allowed'!$B$8:$AY$158,MATCH('TI - Outperformance'!$A58,'Inputs - Allowed'!$A$8:$A$158,0),MATCH('TI - Outperformance'!R$6-1,'Inputs - Allowed'!$B$6:$AY$6,0)),0),_xlfn.IFNA(INDEX('Inputs - Allowed'!$B$8:$AY$158,MATCH('TI - Outperformance'!$A58,'Inputs - Allowed'!$A$8:$A$158,0),MATCH('TI - Outperformance'!R$6,'Inputs - Allowed'!$B$6:$AY$6,0)) - INDEX('Inputs - Allowed'!$B$8:$AY$158,MATCH('TI - Outperformance'!$A58,'Inputs - Allowed'!$A$8:$A$158,0),MATCH('TI - Outperformance'!R$6-1,'Inputs - Allowed'!$B$6:$AY$6,0)),0)),0)</f>
        <v>0</v>
      </c>
      <c r="S58" s="36">
        <f>MAX(MIN(_xlfn.IFNA(INDEX('Inputs - Actual'!$B$8:$V$200,MATCH('TI - Outperformance'!$A58,'Inputs - Actual'!$A$8:$A$200,0),MATCH('TI - Outperformance'!S$6,'Inputs - Actual'!$B$6:$V$6,0)) - INDEX('Inputs - Allowed'!$B$8:$AY$158,MATCH('TI - Outperformance'!$A58,'Inputs - Allowed'!$A$8:$A$158,0),MATCH('TI - Outperformance'!S$6-1,'Inputs - Allowed'!$B$6:$AY$6,0)),0),_xlfn.IFNA(INDEX('Inputs - Allowed'!$B$8:$AY$158,MATCH('TI - Outperformance'!$A58,'Inputs - Allowed'!$A$8:$A$158,0),MATCH('TI - Outperformance'!S$6,'Inputs - Allowed'!$B$6:$AY$6,0)) - INDEX('Inputs - Allowed'!$B$8:$AY$158,MATCH('TI - Outperformance'!$A58,'Inputs - Allowed'!$A$8:$A$158,0),MATCH('TI - Outperformance'!S$6-1,'Inputs - Allowed'!$B$6:$AY$6,0)),0)),0)</f>
        <v>0</v>
      </c>
      <c r="T58" s="36">
        <f>MAX(MIN(_xlfn.IFNA(INDEX('Inputs - Actual'!$B$8:$V$200,MATCH('TI - Outperformance'!$A58,'Inputs - Actual'!$A$8:$A$200,0),MATCH('TI - Outperformance'!T$6,'Inputs - Actual'!$B$6:$V$6,0)) - INDEX('Inputs - Allowed'!$B$8:$AY$158,MATCH('TI - Outperformance'!$A58,'Inputs - Allowed'!$A$8:$A$158,0),MATCH('TI - Outperformance'!T$6-1,'Inputs - Allowed'!$B$6:$AY$6,0)),0),_xlfn.IFNA(INDEX('Inputs - Allowed'!$B$8:$AY$158,MATCH('TI - Outperformance'!$A58,'Inputs - Allowed'!$A$8:$A$158,0),MATCH('TI - Outperformance'!T$6,'Inputs - Allowed'!$B$6:$AY$6,0)) - INDEX('Inputs - Allowed'!$B$8:$AY$158,MATCH('TI - Outperformance'!$A58,'Inputs - Allowed'!$A$8:$A$158,0),MATCH('TI - Outperformance'!T$6-1,'Inputs - Allowed'!$B$6:$AY$6,0)),0)),0)</f>
        <v>0</v>
      </c>
      <c r="U58" s="36">
        <f>MAX(MIN(_xlfn.IFNA(INDEX('Inputs - Actual'!$B$8:$V$200,MATCH('TI - Outperformance'!$A58,'Inputs - Actual'!$A$8:$A$200,0),MATCH('TI - Outperformance'!U$6,'Inputs - Actual'!$B$6:$V$6,0)) - INDEX('Inputs - Allowed'!$B$8:$AY$158,MATCH('TI - Outperformance'!$A58,'Inputs - Allowed'!$A$8:$A$158,0),MATCH('TI - Outperformance'!U$6-1,'Inputs - Allowed'!$B$6:$AY$6,0)),0),_xlfn.IFNA(INDEX('Inputs - Allowed'!$B$8:$AY$158,MATCH('TI - Outperformance'!$A58,'Inputs - Allowed'!$A$8:$A$158,0),MATCH('TI - Outperformance'!U$6,'Inputs - Allowed'!$B$6:$AY$6,0)) - INDEX('Inputs - Allowed'!$B$8:$AY$158,MATCH('TI - Outperformance'!$A58,'Inputs - Allowed'!$A$8:$A$158,0),MATCH('TI - Outperformance'!U$6-1,'Inputs - Allowed'!$B$6:$AY$6,0)),0)),0)</f>
        <v>0</v>
      </c>
      <c r="V58" s="36">
        <f>MAX(MIN(_xlfn.IFNA(INDEX('Inputs - Actual'!$B$8:$V$200,MATCH('TI - Outperformance'!$A58,'Inputs - Actual'!$A$8:$A$200,0),MATCH('TI - Outperformance'!V$6,'Inputs - Actual'!$B$6:$V$6,0)) - INDEX('Inputs - Allowed'!$B$8:$AY$158,MATCH('TI - Outperformance'!$A58,'Inputs - Allowed'!$A$8:$A$158,0),MATCH('TI - Outperformance'!V$6-1,'Inputs - Allowed'!$B$6:$AY$6,0)),0),_xlfn.IFNA(INDEX('Inputs - Allowed'!$B$8:$AY$158,MATCH('TI - Outperformance'!$A58,'Inputs - Allowed'!$A$8:$A$158,0),MATCH('TI - Outperformance'!V$6,'Inputs - Allowed'!$B$6:$AY$6,0)) - INDEX('Inputs - Allowed'!$B$8:$AY$158,MATCH('TI - Outperformance'!$A58,'Inputs - Allowed'!$A$8:$A$158,0),MATCH('TI - Outperformance'!V$6-1,'Inputs - Allowed'!$B$6:$AY$6,0)),0)),0)</f>
        <v>0</v>
      </c>
      <c r="W58" s="36">
        <f>MAX(MIN(_xlfn.IFNA(INDEX('Inputs - Actual'!$B$8:$V$200,MATCH('TI - Outperformance'!$A58,'Inputs - Actual'!$A$8:$A$200,0),MATCH('TI - Outperformance'!W$6,'Inputs - Actual'!$B$6:$V$6,0)) - INDEX('Inputs - Allowed'!$B$8:$AY$158,MATCH('TI - Outperformance'!$A58,'Inputs - Allowed'!$A$8:$A$158,0),MATCH('TI - Outperformance'!W$6-1,'Inputs - Allowed'!$B$6:$AY$6,0)),0),_xlfn.IFNA(INDEX('Inputs - Allowed'!$B$8:$AY$158,MATCH('TI - Outperformance'!$A58,'Inputs - Allowed'!$A$8:$A$158,0),MATCH('TI - Outperformance'!W$6,'Inputs - Allowed'!$B$6:$AY$6,0)) - INDEX('Inputs - Allowed'!$B$8:$AY$158,MATCH('TI - Outperformance'!$A58,'Inputs - Allowed'!$A$8:$A$158,0),MATCH('TI - Outperformance'!W$6-1,'Inputs - Allowed'!$B$6:$AY$6,0)),0)),0)</f>
        <v>0</v>
      </c>
      <c r="X58" s="76"/>
      <c r="Y58" s="76"/>
      <c r="Z58" s="116">
        <f t="shared" si="11"/>
        <v>0</v>
      </c>
      <c r="AA58" s="116">
        <f t="shared" si="12"/>
        <v>0</v>
      </c>
      <c r="AB58" s="116">
        <f t="shared" si="13"/>
        <v>0</v>
      </c>
      <c r="AC58" s="116">
        <f t="shared" si="14"/>
        <v>0</v>
      </c>
      <c r="AD58" s="116">
        <f t="shared" si="15"/>
        <v>0</v>
      </c>
      <c r="AE58" s="116">
        <f t="shared" si="16"/>
        <v>0</v>
      </c>
      <c r="AF58" s="116">
        <f t="shared" si="17"/>
        <v>0</v>
      </c>
      <c r="AG58" s="116">
        <f t="shared" si="18"/>
        <v>0</v>
      </c>
      <c r="AH58" s="116">
        <f t="shared" si="19"/>
        <v>0</v>
      </c>
      <c r="AI58" s="116">
        <f t="shared" si="20"/>
        <v>0</v>
      </c>
      <c r="AJ58" s="116">
        <f t="shared" si="21"/>
        <v>0</v>
      </c>
    </row>
    <row r="59" spans="1:36">
      <c r="A59" s="42"/>
      <c r="B59" s="36"/>
      <c r="C59" s="36"/>
      <c r="D59" s="36"/>
      <c r="E59" s="36">
        <f>_xlfn.IFNA(INDEX('Inputs - Allowed'!$B$8:$AY$158,MATCH($A59,'Inputs - Allowed'!$A$8:$A$158,0),MATCH('TI - Outperformance'!E$6,'Inputs - Allowed'!$B$6:$AY$6,0)),0)</f>
        <v>0</v>
      </c>
      <c r="F59" s="36">
        <f>_xlfn.IFNA(INDEX('Inputs - Allowed'!$B$8:$AY$158,MATCH($A59,'Inputs - Allowed'!$A$8:$A$158,0),MATCH('TI - Outperformance'!F$6,'Inputs - Allowed'!$B$6:$AY$6,0)),0)</f>
        <v>0</v>
      </c>
      <c r="G59" s="36">
        <f>_xlfn.IFNA(INDEX('Inputs - Allowed'!$B$8:$AY$158,MATCH($A59,'Inputs - Allowed'!$A$8:$A$158,0),MATCH('TI - Outperformance'!G$6,'Inputs - Allowed'!$B$6:$AY$6,0)),0)</f>
        <v>0</v>
      </c>
      <c r="H59" s="36">
        <f>_xlfn.IFNA(INDEX('Inputs - Allowed'!$B$8:$AY$158,MATCH($A59,'Inputs - Allowed'!$A$8:$A$158,0),MATCH('TI - Outperformance'!H$6,'Inputs - Allowed'!$B$6:$AY$6,0)),0)</f>
        <v>0</v>
      </c>
      <c r="I59" s="36">
        <f>_xlfn.IFNA(INDEX('Inputs - Allowed'!$B$8:$AY$158,MATCH($A59,'Inputs - Allowed'!$A$8:$A$158,0),MATCH('TI - Outperformance'!I$6,'Inputs - Allowed'!$B$6:$AY$6,0)),0)</f>
        <v>0</v>
      </c>
      <c r="J59" s="36">
        <f>_xlfn.IFNA(INDEX('Inputs - Allowed'!$B$8:$AY$158,MATCH($A59,'Inputs - Allowed'!$A$8:$A$158,0),MATCH('TI - Outperformance'!J$6,'Inputs - Allowed'!$B$6:$AY$6,0)),0)</f>
        <v>0</v>
      </c>
      <c r="K59" s="36">
        <f>_xlfn.IFNA(INDEX('Inputs - Allowed'!$B$8:$AY$158,MATCH($A59,'Inputs - Allowed'!$A$8:$A$158,0),MATCH('TI - Outperformance'!K$6,'Inputs - Allowed'!$B$6:$AY$6,0)),0)</f>
        <v>0</v>
      </c>
      <c r="L59" s="76"/>
      <c r="M59" s="76"/>
      <c r="N59" s="36">
        <f>MAX(MIN(_xlfn.IFNA(INDEX('Inputs - Actual'!$B$8:$V$200,MATCH('TI - Outperformance'!$A59,'Inputs - Actual'!$A$8:$A$200,0),MATCH('TI - Outperformance'!N$6,'Inputs - Actual'!$B$6:$V$6,0)) - INDEX('Inputs - Allowed'!$B$8:$AY$158,MATCH('TI - Outperformance'!$A59,'Inputs - Allowed'!$A$8:$A$158,0),MATCH('TI - Outperformance'!N$6-1,'Inputs - Allowed'!$B$6:$AY$6,0)),0),_xlfn.IFNA(INDEX('Inputs - Allowed'!$B$8:$AY$158,MATCH('TI - Outperformance'!$A59,'Inputs - Allowed'!$A$8:$A$158,0),MATCH('TI - Outperformance'!N$6,'Inputs - Allowed'!$B$6:$AY$6,0)) - INDEX('Inputs - Allowed'!$B$8:$AY$158,MATCH('TI - Outperformance'!$A59,'Inputs - Allowed'!$A$8:$A$158,0),MATCH('TI - Outperformance'!N$6-1,'Inputs - Allowed'!$B$6:$AY$6,0)),0)),0)</f>
        <v>0</v>
      </c>
      <c r="O59" s="36">
        <f>MAX(MIN(_xlfn.IFNA(INDEX('Inputs - Actual'!$B$8:$V$200,MATCH('TI - Outperformance'!$A59,'Inputs - Actual'!$A$8:$A$200,0),MATCH('TI - Outperformance'!O$6,'Inputs - Actual'!$B$6:$V$6,0)) - INDEX('Inputs - Allowed'!$B$8:$AY$158,MATCH('TI - Outperformance'!$A59,'Inputs - Allowed'!$A$8:$A$158,0),MATCH('TI - Outperformance'!O$6-1,'Inputs - Allowed'!$B$6:$AY$6,0)),0),_xlfn.IFNA(INDEX('Inputs - Allowed'!$B$8:$AY$158,MATCH('TI - Outperformance'!$A59,'Inputs - Allowed'!$A$8:$A$158,0),MATCH('TI - Outperformance'!O$6,'Inputs - Allowed'!$B$6:$AY$6,0)) - INDEX('Inputs - Allowed'!$B$8:$AY$158,MATCH('TI - Outperformance'!$A59,'Inputs - Allowed'!$A$8:$A$158,0),MATCH('TI - Outperformance'!O$6-1,'Inputs - Allowed'!$B$6:$AY$6,0)),0)),0)</f>
        <v>0</v>
      </c>
      <c r="P59" s="36">
        <f>MAX(MIN(_xlfn.IFNA(INDEX('Inputs - Actual'!$B$8:$V$200,MATCH('TI - Outperformance'!$A59,'Inputs - Actual'!$A$8:$A$200,0),MATCH('TI - Outperformance'!P$6,'Inputs - Actual'!$B$6:$V$6,0)) - INDEX('Inputs - Allowed'!$B$8:$AY$158,MATCH('TI - Outperformance'!$A59,'Inputs - Allowed'!$A$8:$A$158,0),MATCH('TI - Outperformance'!P$6-1,'Inputs - Allowed'!$B$6:$AY$6,0)),0),_xlfn.IFNA(INDEX('Inputs - Allowed'!$B$8:$AY$158,MATCH('TI - Outperformance'!$A59,'Inputs - Allowed'!$A$8:$A$158,0),MATCH('TI - Outperformance'!P$6,'Inputs - Allowed'!$B$6:$AY$6,0)) - INDEX('Inputs - Allowed'!$B$8:$AY$158,MATCH('TI - Outperformance'!$A59,'Inputs - Allowed'!$A$8:$A$158,0),MATCH('TI - Outperformance'!P$6-1,'Inputs - Allowed'!$B$6:$AY$6,0)),0)),0)</f>
        <v>0</v>
      </c>
      <c r="Q59" s="36">
        <f>MAX(MIN(_xlfn.IFNA(INDEX('Inputs - Actual'!$B$8:$V$200,MATCH('TI - Outperformance'!$A59,'Inputs - Actual'!$A$8:$A$200,0),MATCH('TI - Outperformance'!Q$6,'Inputs - Actual'!$B$6:$V$6,0)) - INDEX('Inputs - Allowed'!$B$8:$AY$158,MATCH('TI - Outperformance'!$A59,'Inputs - Allowed'!$A$8:$A$158,0),MATCH('TI - Outperformance'!Q$6-1,'Inputs - Allowed'!$B$6:$AY$6,0)),0),_xlfn.IFNA(INDEX('Inputs - Allowed'!$B$8:$AY$158,MATCH('TI - Outperformance'!$A59,'Inputs - Allowed'!$A$8:$A$158,0),MATCH('TI - Outperformance'!Q$6,'Inputs - Allowed'!$B$6:$AY$6,0)) - INDEX('Inputs - Allowed'!$B$8:$AY$158,MATCH('TI - Outperformance'!$A59,'Inputs - Allowed'!$A$8:$A$158,0),MATCH('TI - Outperformance'!Q$6-1,'Inputs - Allowed'!$B$6:$AY$6,0)),0)),0)</f>
        <v>0</v>
      </c>
      <c r="R59" s="36">
        <f>MAX(MIN(_xlfn.IFNA(INDEX('Inputs - Actual'!$B$8:$V$200,MATCH('TI - Outperformance'!$A59,'Inputs - Actual'!$A$8:$A$200,0),MATCH('TI - Outperformance'!R$6,'Inputs - Actual'!$B$6:$V$6,0)) - INDEX('Inputs - Allowed'!$B$8:$AY$158,MATCH('TI - Outperformance'!$A59,'Inputs - Allowed'!$A$8:$A$158,0),MATCH('TI - Outperformance'!R$6-1,'Inputs - Allowed'!$B$6:$AY$6,0)),0),_xlfn.IFNA(INDEX('Inputs - Allowed'!$B$8:$AY$158,MATCH('TI - Outperformance'!$A59,'Inputs - Allowed'!$A$8:$A$158,0),MATCH('TI - Outperformance'!R$6,'Inputs - Allowed'!$B$6:$AY$6,0)) - INDEX('Inputs - Allowed'!$B$8:$AY$158,MATCH('TI - Outperformance'!$A59,'Inputs - Allowed'!$A$8:$A$158,0),MATCH('TI - Outperformance'!R$6-1,'Inputs - Allowed'!$B$6:$AY$6,0)),0)),0)</f>
        <v>0</v>
      </c>
      <c r="S59" s="36">
        <f>MAX(MIN(_xlfn.IFNA(INDEX('Inputs - Actual'!$B$8:$V$200,MATCH('TI - Outperformance'!$A59,'Inputs - Actual'!$A$8:$A$200,0),MATCH('TI - Outperformance'!S$6,'Inputs - Actual'!$B$6:$V$6,0)) - INDEX('Inputs - Allowed'!$B$8:$AY$158,MATCH('TI - Outperformance'!$A59,'Inputs - Allowed'!$A$8:$A$158,0),MATCH('TI - Outperformance'!S$6-1,'Inputs - Allowed'!$B$6:$AY$6,0)),0),_xlfn.IFNA(INDEX('Inputs - Allowed'!$B$8:$AY$158,MATCH('TI - Outperformance'!$A59,'Inputs - Allowed'!$A$8:$A$158,0),MATCH('TI - Outperformance'!S$6,'Inputs - Allowed'!$B$6:$AY$6,0)) - INDEX('Inputs - Allowed'!$B$8:$AY$158,MATCH('TI - Outperformance'!$A59,'Inputs - Allowed'!$A$8:$A$158,0),MATCH('TI - Outperformance'!S$6-1,'Inputs - Allowed'!$B$6:$AY$6,0)),0)),0)</f>
        <v>0</v>
      </c>
      <c r="T59" s="36">
        <f>MAX(MIN(_xlfn.IFNA(INDEX('Inputs - Actual'!$B$8:$V$200,MATCH('TI - Outperformance'!$A59,'Inputs - Actual'!$A$8:$A$200,0),MATCH('TI - Outperformance'!T$6,'Inputs - Actual'!$B$6:$V$6,0)) - INDEX('Inputs - Allowed'!$B$8:$AY$158,MATCH('TI - Outperformance'!$A59,'Inputs - Allowed'!$A$8:$A$158,0),MATCH('TI - Outperformance'!T$6-1,'Inputs - Allowed'!$B$6:$AY$6,0)),0),_xlfn.IFNA(INDEX('Inputs - Allowed'!$B$8:$AY$158,MATCH('TI - Outperformance'!$A59,'Inputs - Allowed'!$A$8:$A$158,0),MATCH('TI - Outperformance'!T$6,'Inputs - Allowed'!$B$6:$AY$6,0)) - INDEX('Inputs - Allowed'!$B$8:$AY$158,MATCH('TI - Outperformance'!$A59,'Inputs - Allowed'!$A$8:$A$158,0),MATCH('TI - Outperformance'!T$6-1,'Inputs - Allowed'!$B$6:$AY$6,0)),0)),0)</f>
        <v>0</v>
      </c>
      <c r="U59" s="36">
        <f>MAX(MIN(_xlfn.IFNA(INDEX('Inputs - Actual'!$B$8:$V$200,MATCH('TI - Outperformance'!$A59,'Inputs - Actual'!$A$8:$A$200,0),MATCH('TI - Outperformance'!U$6,'Inputs - Actual'!$B$6:$V$6,0)) - INDEX('Inputs - Allowed'!$B$8:$AY$158,MATCH('TI - Outperformance'!$A59,'Inputs - Allowed'!$A$8:$A$158,0),MATCH('TI - Outperformance'!U$6-1,'Inputs - Allowed'!$B$6:$AY$6,0)),0),_xlfn.IFNA(INDEX('Inputs - Allowed'!$B$8:$AY$158,MATCH('TI - Outperformance'!$A59,'Inputs - Allowed'!$A$8:$A$158,0),MATCH('TI - Outperformance'!U$6,'Inputs - Allowed'!$B$6:$AY$6,0)) - INDEX('Inputs - Allowed'!$B$8:$AY$158,MATCH('TI - Outperformance'!$A59,'Inputs - Allowed'!$A$8:$A$158,0),MATCH('TI - Outperformance'!U$6-1,'Inputs - Allowed'!$B$6:$AY$6,0)),0)),0)</f>
        <v>0</v>
      </c>
      <c r="V59" s="36">
        <f>MAX(MIN(_xlfn.IFNA(INDEX('Inputs - Actual'!$B$8:$V$200,MATCH('TI - Outperformance'!$A59,'Inputs - Actual'!$A$8:$A$200,0),MATCH('TI - Outperformance'!V$6,'Inputs - Actual'!$B$6:$V$6,0)) - INDEX('Inputs - Allowed'!$B$8:$AY$158,MATCH('TI - Outperformance'!$A59,'Inputs - Allowed'!$A$8:$A$158,0),MATCH('TI - Outperformance'!V$6-1,'Inputs - Allowed'!$B$6:$AY$6,0)),0),_xlfn.IFNA(INDEX('Inputs - Allowed'!$B$8:$AY$158,MATCH('TI - Outperformance'!$A59,'Inputs - Allowed'!$A$8:$A$158,0),MATCH('TI - Outperformance'!V$6,'Inputs - Allowed'!$B$6:$AY$6,0)) - INDEX('Inputs - Allowed'!$B$8:$AY$158,MATCH('TI - Outperformance'!$A59,'Inputs - Allowed'!$A$8:$A$158,0),MATCH('TI - Outperformance'!V$6-1,'Inputs - Allowed'!$B$6:$AY$6,0)),0)),0)</f>
        <v>0</v>
      </c>
      <c r="W59" s="36">
        <f>MAX(MIN(_xlfn.IFNA(INDEX('Inputs - Actual'!$B$8:$V$200,MATCH('TI - Outperformance'!$A59,'Inputs - Actual'!$A$8:$A$200,0),MATCH('TI - Outperformance'!W$6,'Inputs - Actual'!$B$6:$V$6,0)) - INDEX('Inputs - Allowed'!$B$8:$AY$158,MATCH('TI - Outperformance'!$A59,'Inputs - Allowed'!$A$8:$A$158,0),MATCH('TI - Outperformance'!W$6-1,'Inputs - Allowed'!$B$6:$AY$6,0)),0),_xlfn.IFNA(INDEX('Inputs - Allowed'!$B$8:$AY$158,MATCH('TI - Outperformance'!$A59,'Inputs - Allowed'!$A$8:$A$158,0),MATCH('TI - Outperformance'!W$6,'Inputs - Allowed'!$B$6:$AY$6,0)) - INDEX('Inputs - Allowed'!$B$8:$AY$158,MATCH('TI - Outperformance'!$A59,'Inputs - Allowed'!$A$8:$A$158,0),MATCH('TI - Outperformance'!W$6-1,'Inputs - Allowed'!$B$6:$AY$6,0)),0)),0)</f>
        <v>0</v>
      </c>
      <c r="X59" s="76"/>
      <c r="Y59" s="76"/>
      <c r="Z59" s="116">
        <f t="shared" si="11"/>
        <v>0</v>
      </c>
      <c r="AA59" s="116">
        <f t="shared" si="12"/>
        <v>0</v>
      </c>
      <c r="AB59" s="116">
        <f t="shared" si="13"/>
        <v>0</v>
      </c>
      <c r="AC59" s="116">
        <f t="shared" si="14"/>
        <v>0</v>
      </c>
      <c r="AD59" s="116">
        <f t="shared" si="15"/>
        <v>0</v>
      </c>
      <c r="AE59" s="116">
        <f t="shared" si="16"/>
        <v>0</v>
      </c>
      <c r="AF59" s="116">
        <f t="shared" si="17"/>
        <v>0</v>
      </c>
      <c r="AG59" s="116">
        <f t="shared" si="18"/>
        <v>0</v>
      </c>
      <c r="AH59" s="116">
        <f t="shared" si="19"/>
        <v>0</v>
      </c>
      <c r="AI59" s="116">
        <f t="shared" si="20"/>
        <v>0</v>
      </c>
      <c r="AJ59" s="116">
        <f t="shared" si="21"/>
        <v>0</v>
      </c>
    </row>
    <row r="60" spans="1:36">
      <c r="A60" s="42"/>
      <c r="B60" s="36"/>
      <c r="C60" s="36"/>
      <c r="D60" s="36"/>
      <c r="E60" s="36">
        <f>_xlfn.IFNA(INDEX('Inputs - Allowed'!$B$8:$AY$158,MATCH($A60,'Inputs - Allowed'!$A$8:$A$158,0),MATCH('TI - Outperformance'!E$6,'Inputs - Allowed'!$B$6:$AY$6,0)),0)</f>
        <v>0</v>
      </c>
      <c r="F60" s="36">
        <f>_xlfn.IFNA(INDEX('Inputs - Allowed'!$B$8:$AY$158,MATCH($A60,'Inputs - Allowed'!$A$8:$A$158,0),MATCH('TI - Outperformance'!F$6,'Inputs - Allowed'!$B$6:$AY$6,0)),0)</f>
        <v>0</v>
      </c>
      <c r="G60" s="36">
        <f>_xlfn.IFNA(INDEX('Inputs - Allowed'!$B$8:$AY$158,MATCH($A60,'Inputs - Allowed'!$A$8:$A$158,0),MATCH('TI - Outperformance'!G$6,'Inputs - Allowed'!$B$6:$AY$6,0)),0)</f>
        <v>0</v>
      </c>
      <c r="H60" s="36">
        <f>_xlfn.IFNA(INDEX('Inputs - Allowed'!$B$8:$AY$158,MATCH($A60,'Inputs - Allowed'!$A$8:$A$158,0),MATCH('TI - Outperformance'!H$6,'Inputs - Allowed'!$B$6:$AY$6,0)),0)</f>
        <v>0</v>
      </c>
      <c r="I60" s="36">
        <f>_xlfn.IFNA(INDEX('Inputs - Allowed'!$B$8:$AY$158,MATCH($A60,'Inputs - Allowed'!$A$8:$A$158,0),MATCH('TI - Outperformance'!I$6,'Inputs - Allowed'!$B$6:$AY$6,0)),0)</f>
        <v>0</v>
      </c>
      <c r="J60" s="36">
        <f>_xlfn.IFNA(INDEX('Inputs - Allowed'!$B$8:$AY$158,MATCH($A60,'Inputs - Allowed'!$A$8:$A$158,0),MATCH('TI - Outperformance'!J$6,'Inputs - Allowed'!$B$6:$AY$6,0)),0)</f>
        <v>0</v>
      </c>
      <c r="K60" s="36">
        <f>_xlfn.IFNA(INDEX('Inputs - Allowed'!$B$8:$AY$158,MATCH($A60,'Inputs - Allowed'!$A$8:$A$158,0),MATCH('TI - Outperformance'!K$6,'Inputs - Allowed'!$B$6:$AY$6,0)),0)</f>
        <v>0</v>
      </c>
      <c r="L60" s="76"/>
      <c r="M60" s="76"/>
      <c r="N60" s="36">
        <f>MAX(MIN(_xlfn.IFNA(INDEX('Inputs - Actual'!$B$8:$V$200,MATCH('TI - Outperformance'!$A60,'Inputs - Actual'!$A$8:$A$200,0),MATCH('TI - Outperformance'!N$6,'Inputs - Actual'!$B$6:$V$6,0)) - INDEX('Inputs - Allowed'!$B$8:$AY$158,MATCH('TI - Outperformance'!$A60,'Inputs - Allowed'!$A$8:$A$158,0),MATCH('TI - Outperformance'!N$6-1,'Inputs - Allowed'!$B$6:$AY$6,0)),0),_xlfn.IFNA(INDEX('Inputs - Allowed'!$B$8:$AY$158,MATCH('TI - Outperformance'!$A60,'Inputs - Allowed'!$A$8:$A$158,0),MATCH('TI - Outperformance'!N$6,'Inputs - Allowed'!$B$6:$AY$6,0)) - INDEX('Inputs - Allowed'!$B$8:$AY$158,MATCH('TI - Outperformance'!$A60,'Inputs - Allowed'!$A$8:$A$158,0),MATCH('TI - Outperformance'!N$6-1,'Inputs - Allowed'!$B$6:$AY$6,0)),0)),0)</f>
        <v>0</v>
      </c>
      <c r="O60" s="36">
        <f>MAX(MIN(_xlfn.IFNA(INDEX('Inputs - Actual'!$B$8:$V$200,MATCH('TI - Outperformance'!$A60,'Inputs - Actual'!$A$8:$A$200,0),MATCH('TI - Outperformance'!O$6,'Inputs - Actual'!$B$6:$V$6,0)) - INDEX('Inputs - Allowed'!$B$8:$AY$158,MATCH('TI - Outperformance'!$A60,'Inputs - Allowed'!$A$8:$A$158,0),MATCH('TI - Outperformance'!O$6-1,'Inputs - Allowed'!$B$6:$AY$6,0)),0),_xlfn.IFNA(INDEX('Inputs - Allowed'!$B$8:$AY$158,MATCH('TI - Outperformance'!$A60,'Inputs - Allowed'!$A$8:$A$158,0),MATCH('TI - Outperformance'!O$6,'Inputs - Allowed'!$B$6:$AY$6,0)) - INDEX('Inputs - Allowed'!$B$8:$AY$158,MATCH('TI - Outperformance'!$A60,'Inputs - Allowed'!$A$8:$A$158,0),MATCH('TI - Outperformance'!O$6-1,'Inputs - Allowed'!$B$6:$AY$6,0)),0)),0)</f>
        <v>0</v>
      </c>
      <c r="P60" s="36">
        <f>MAX(MIN(_xlfn.IFNA(INDEX('Inputs - Actual'!$B$8:$V$200,MATCH('TI - Outperformance'!$A60,'Inputs - Actual'!$A$8:$A$200,0),MATCH('TI - Outperformance'!P$6,'Inputs - Actual'!$B$6:$V$6,0)) - INDEX('Inputs - Allowed'!$B$8:$AY$158,MATCH('TI - Outperformance'!$A60,'Inputs - Allowed'!$A$8:$A$158,0),MATCH('TI - Outperformance'!P$6-1,'Inputs - Allowed'!$B$6:$AY$6,0)),0),_xlfn.IFNA(INDEX('Inputs - Allowed'!$B$8:$AY$158,MATCH('TI - Outperformance'!$A60,'Inputs - Allowed'!$A$8:$A$158,0),MATCH('TI - Outperformance'!P$6,'Inputs - Allowed'!$B$6:$AY$6,0)) - INDEX('Inputs - Allowed'!$B$8:$AY$158,MATCH('TI - Outperformance'!$A60,'Inputs - Allowed'!$A$8:$A$158,0),MATCH('TI - Outperformance'!P$6-1,'Inputs - Allowed'!$B$6:$AY$6,0)),0)),0)</f>
        <v>0</v>
      </c>
      <c r="Q60" s="36">
        <f>MAX(MIN(_xlfn.IFNA(INDEX('Inputs - Actual'!$B$8:$V$200,MATCH('TI - Outperformance'!$A60,'Inputs - Actual'!$A$8:$A$200,0),MATCH('TI - Outperformance'!Q$6,'Inputs - Actual'!$B$6:$V$6,0)) - INDEX('Inputs - Allowed'!$B$8:$AY$158,MATCH('TI - Outperformance'!$A60,'Inputs - Allowed'!$A$8:$A$158,0),MATCH('TI - Outperformance'!Q$6-1,'Inputs - Allowed'!$B$6:$AY$6,0)),0),_xlfn.IFNA(INDEX('Inputs - Allowed'!$B$8:$AY$158,MATCH('TI - Outperformance'!$A60,'Inputs - Allowed'!$A$8:$A$158,0),MATCH('TI - Outperformance'!Q$6,'Inputs - Allowed'!$B$6:$AY$6,0)) - INDEX('Inputs - Allowed'!$B$8:$AY$158,MATCH('TI - Outperformance'!$A60,'Inputs - Allowed'!$A$8:$A$158,0),MATCH('TI - Outperformance'!Q$6-1,'Inputs - Allowed'!$B$6:$AY$6,0)),0)),0)</f>
        <v>0</v>
      </c>
      <c r="R60" s="36">
        <f>MAX(MIN(_xlfn.IFNA(INDEX('Inputs - Actual'!$B$8:$V$200,MATCH('TI - Outperformance'!$A60,'Inputs - Actual'!$A$8:$A$200,0),MATCH('TI - Outperformance'!R$6,'Inputs - Actual'!$B$6:$V$6,0)) - INDEX('Inputs - Allowed'!$B$8:$AY$158,MATCH('TI - Outperformance'!$A60,'Inputs - Allowed'!$A$8:$A$158,0),MATCH('TI - Outperformance'!R$6-1,'Inputs - Allowed'!$B$6:$AY$6,0)),0),_xlfn.IFNA(INDEX('Inputs - Allowed'!$B$8:$AY$158,MATCH('TI - Outperformance'!$A60,'Inputs - Allowed'!$A$8:$A$158,0),MATCH('TI - Outperformance'!R$6,'Inputs - Allowed'!$B$6:$AY$6,0)) - INDEX('Inputs - Allowed'!$B$8:$AY$158,MATCH('TI - Outperformance'!$A60,'Inputs - Allowed'!$A$8:$A$158,0),MATCH('TI - Outperformance'!R$6-1,'Inputs - Allowed'!$B$6:$AY$6,0)),0)),0)</f>
        <v>0</v>
      </c>
      <c r="S60" s="36">
        <f>MAX(MIN(_xlfn.IFNA(INDEX('Inputs - Actual'!$B$8:$V$200,MATCH('TI - Outperformance'!$A60,'Inputs - Actual'!$A$8:$A$200,0),MATCH('TI - Outperformance'!S$6,'Inputs - Actual'!$B$6:$V$6,0)) - INDEX('Inputs - Allowed'!$B$8:$AY$158,MATCH('TI - Outperformance'!$A60,'Inputs - Allowed'!$A$8:$A$158,0),MATCH('TI - Outperformance'!S$6-1,'Inputs - Allowed'!$B$6:$AY$6,0)),0),_xlfn.IFNA(INDEX('Inputs - Allowed'!$B$8:$AY$158,MATCH('TI - Outperformance'!$A60,'Inputs - Allowed'!$A$8:$A$158,0),MATCH('TI - Outperformance'!S$6,'Inputs - Allowed'!$B$6:$AY$6,0)) - INDEX('Inputs - Allowed'!$B$8:$AY$158,MATCH('TI - Outperformance'!$A60,'Inputs - Allowed'!$A$8:$A$158,0),MATCH('TI - Outperformance'!S$6-1,'Inputs - Allowed'!$B$6:$AY$6,0)),0)),0)</f>
        <v>0</v>
      </c>
      <c r="T60" s="36">
        <f>MAX(MIN(_xlfn.IFNA(INDEX('Inputs - Actual'!$B$8:$V$200,MATCH('TI - Outperformance'!$A60,'Inputs - Actual'!$A$8:$A$200,0),MATCH('TI - Outperformance'!T$6,'Inputs - Actual'!$B$6:$V$6,0)) - INDEX('Inputs - Allowed'!$B$8:$AY$158,MATCH('TI - Outperformance'!$A60,'Inputs - Allowed'!$A$8:$A$158,0),MATCH('TI - Outperformance'!T$6-1,'Inputs - Allowed'!$B$6:$AY$6,0)),0),_xlfn.IFNA(INDEX('Inputs - Allowed'!$B$8:$AY$158,MATCH('TI - Outperformance'!$A60,'Inputs - Allowed'!$A$8:$A$158,0),MATCH('TI - Outperformance'!T$6,'Inputs - Allowed'!$B$6:$AY$6,0)) - INDEX('Inputs - Allowed'!$B$8:$AY$158,MATCH('TI - Outperformance'!$A60,'Inputs - Allowed'!$A$8:$A$158,0),MATCH('TI - Outperformance'!T$6-1,'Inputs - Allowed'!$B$6:$AY$6,0)),0)),0)</f>
        <v>0</v>
      </c>
      <c r="U60" s="36">
        <f>MAX(MIN(_xlfn.IFNA(INDEX('Inputs - Actual'!$B$8:$V$200,MATCH('TI - Outperformance'!$A60,'Inputs - Actual'!$A$8:$A$200,0),MATCH('TI - Outperformance'!U$6,'Inputs - Actual'!$B$6:$V$6,0)) - INDEX('Inputs - Allowed'!$B$8:$AY$158,MATCH('TI - Outperformance'!$A60,'Inputs - Allowed'!$A$8:$A$158,0),MATCH('TI - Outperformance'!U$6-1,'Inputs - Allowed'!$B$6:$AY$6,0)),0),_xlfn.IFNA(INDEX('Inputs - Allowed'!$B$8:$AY$158,MATCH('TI - Outperformance'!$A60,'Inputs - Allowed'!$A$8:$A$158,0),MATCH('TI - Outperformance'!U$6,'Inputs - Allowed'!$B$6:$AY$6,0)) - INDEX('Inputs - Allowed'!$B$8:$AY$158,MATCH('TI - Outperformance'!$A60,'Inputs - Allowed'!$A$8:$A$158,0),MATCH('TI - Outperformance'!U$6-1,'Inputs - Allowed'!$B$6:$AY$6,0)),0)),0)</f>
        <v>0</v>
      </c>
      <c r="V60" s="36">
        <f>MAX(MIN(_xlfn.IFNA(INDEX('Inputs - Actual'!$B$8:$V$200,MATCH('TI - Outperformance'!$A60,'Inputs - Actual'!$A$8:$A$200,0),MATCH('TI - Outperformance'!V$6,'Inputs - Actual'!$B$6:$V$6,0)) - INDEX('Inputs - Allowed'!$B$8:$AY$158,MATCH('TI - Outperformance'!$A60,'Inputs - Allowed'!$A$8:$A$158,0),MATCH('TI - Outperformance'!V$6-1,'Inputs - Allowed'!$B$6:$AY$6,0)),0),_xlfn.IFNA(INDEX('Inputs - Allowed'!$B$8:$AY$158,MATCH('TI - Outperformance'!$A60,'Inputs - Allowed'!$A$8:$A$158,0),MATCH('TI - Outperformance'!V$6,'Inputs - Allowed'!$B$6:$AY$6,0)) - INDEX('Inputs - Allowed'!$B$8:$AY$158,MATCH('TI - Outperformance'!$A60,'Inputs - Allowed'!$A$8:$A$158,0),MATCH('TI - Outperformance'!V$6-1,'Inputs - Allowed'!$B$6:$AY$6,0)),0)),0)</f>
        <v>0</v>
      </c>
      <c r="W60" s="36">
        <f>MAX(MIN(_xlfn.IFNA(INDEX('Inputs - Actual'!$B$8:$V$200,MATCH('TI - Outperformance'!$A60,'Inputs - Actual'!$A$8:$A$200,0),MATCH('TI - Outperformance'!W$6,'Inputs - Actual'!$B$6:$V$6,0)) - INDEX('Inputs - Allowed'!$B$8:$AY$158,MATCH('TI - Outperformance'!$A60,'Inputs - Allowed'!$A$8:$A$158,0),MATCH('TI - Outperformance'!W$6-1,'Inputs - Allowed'!$B$6:$AY$6,0)),0),_xlfn.IFNA(INDEX('Inputs - Allowed'!$B$8:$AY$158,MATCH('TI - Outperformance'!$A60,'Inputs - Allowed'!$A$8:$A$158,0),MATCH('TI - Outperformance'!W$6,'Inputs - Allowed'!$B$6:$AY$6,0)) - INDEX('Inputs - Allowed'!$B$8:$AY$158,MATCH('TI - Outperformance'!$A60,'Inputs - Allowed'!$A$8:$A$158,0),MATCH('TI - Outperformance'!W$6-1,'Inputs - Allowed'!$B$6:$AY$6,0)),0)),0)</f>
        <v>0</v>
      </c>
      <c r="X60" s="76"/>
      <c r="Y60" s="76"/>
      <c r="Z60" s="116">
        <f t="shared" si="11"/>
        <v>0</v>
      </c>
      <c r="AA60" s="116">
        <f t="shared" si="12"/>
        <v>0</v>
      </c>
      <c r="AB60" s="116">
        <f t="shared" si="13"/>
        <v>0</v>
      </c>
      <c r="AC60" s="116">
        <f t="shared" si="14"/>
        <v>0</v>
      </c>
      <c r="AD60" s="116">
        <f t="shared" si="15"/>
        <v>0</v>
      </c>
      <c r="AE60" s="116">
        <f t="shared" si="16"/>
        <v>0</v>
      </c>
      <c r="AF60" s="116">
        <f t="shared" si="17"/>
        <v>0</v>
      </c>
      <c r="AG60" s="116">
        <f t="shared" si="18"/>
        <v>0</v>
      </c>
      <c r="AH60" s="116">
        <f t="shared" si="19"/>
        <v>0</v>
      </c>
      <c r="AI60" s="116">
        <f t="shared" si="20"/>
        <v>0</v>
      </c>
      <c r="AJ60" s="116">
        <f t="shared" si="21"/>
        <v>0</v>
      </c>
    </row>
    <row r="61" spans="1:36">
      <c r="A61" s="42"/>
      <c r="B61" s="36"/>
      <c r="C61" s="36"/>
      <c r="D61" s="36"/>
      <c r="E61" s="36">
        <f>_xlfn.IFNA(INDEX('Inputs - Allowed'!$B$8:$AY$158,MATCH($A61,'Inputs - Allowed'!$A$8:$A$158,0),MATCH('TI - Outperformance'!E$6,'Inputs - Allowed'!$B$6:$AY$6,0)),0)</f>
        <v>0</v>
      </c>
      <c r="F61" s="36">
        <f>_xlfn.IFNA(INDEX('Inputs - Allowed'!$B$8:$AY$158,MATCH($A61,'Inputs - Allowed'!$A$8:$A$158,0),MATCH('TI - Outperformance'!F$6,'Inputs - Allowed'!$B$6:$AY$6,0)),0)</f>
        <v>0</v>
      </c>
      <c r="G61" s="36">
        <f>_xlfn.IFNA(INDEX('Inputs - Allowed'!$B$8:$AY$158,MATCH($A61,'Inputs - Allowed'!$A$8:$A$158,0),MATCH('TI - Outperformance'!G$6,'Inputs - Allowed'!$B$6:$AY$6,0)),0)</f>
        <v>0</v>
      </c>
      <c r="H61" s="36">
        <f>_xlfn.IFNA(INDEX('Inputs - Allowed'!$B$8:$AY$158,MATCH($A61,'Inputs - Allowed'!$A$8:$A$158,0),MATCH('TI - Outperformance'!H$6,'Inputs - Allowed'!$B$6:$AY$6,0)),0)</f>
        <v>0</v>
      </c>
      <c r="I61" s="36">
        <f>_xlfn.IFNA(INDEX('Inputs - Allowed'!$B$8:$AY$158,MATCH($A61,'Inputs - Allowed'!$A$8:$A$158,0),MATCH('TI - Outperformance'!I$6,'Inputs - Allowed'!$B$6:$AY$6,0)),0)</f>
        <v>0</v>
      </c>
      <c r="J61" s="36">
        <f>_xlfn.IFNA(INDEX('Inputs - Allowed'!$B$8:$AY$158,MATCH($A61,'Inputs - Allowed'!$A$8:$A$158,0),MATCH('TI - Outperformance'!J$6,'Inputs - Allowed'!$B$6:$AY$6,0)),0)</f>
        <v>0</v>
      </c>
      <c r="K61" s="36">
        <f>_xlfn.IFNA(INDEX('Inputs - Allowed'!$B$8:$AY$158,MATCH($A61,'Inputs - Allowed'!$A$8:$A$158,0),MATCH('TI - Outperformance'!K$6,'Inputs - Allowed'!$B$6:$AY$6,0)),0)</f>
        <v>0</v>
      </c>
      <c r="L61" s="76"/>
      <c r="M61" s="76"/>
      <c r="N61" s="36">
        <f>MAX(MIN(_xlfn.IFNA(INDEX('Inputs - Actual'!$B$8:$V$200,MATCH('TI - Outperformance'!$A61,'Inputs - Actual'!$A$8:$A$200,0),MATCH('TI - Outperformance'!N$6,'Inputs - Actual'!$B$6:$V$6,0)) - INDEX('Inputs - Allowed'!$B$8:$AY$158,MATCH('TI - Outperformance'!$A61,'Inputs - Allowed'!$A$8:$A$158,0),MATCH('TI - Outperformance'!N$6-1,'Inputs - Allowed'!$B$6:$AY$6,0)),0),_xlfn.IFNA(INDEX('Inputs - Allowed'!$B$8:$AY$158,MATCH('TI - Outperformance'!$A61,'Inputs - Allowed'!$A$8:$A$158,0),MATCH('TI - Outperformance'!N$6,'Inputs - Allowed'!$B$6:$AY$6,0)) - INDEX('Inputs - Allowed'!$B$8:$AY$158,MATCH('TI - Outperformance'!$A61,'Inputs - Allowed'!$A$8:$A$158,0),MATCH('TI - Outperformance'!N$6-1,'Inputs - Allowed'!$B$6:$AY$6,0)),0)),0)</f>
        <v>0</v>
      </c>
      <c r="O61" s="36">
        <f>MAX(MIN(_xlfn.IFNA(INDEX('Inputs - Actual'!$B$8:$V$200,MATCH('TI - Outperformance'!$A61,'Inputs - Actual'!$A$8:$A$200,0),MATCH('TI - Outperformance'!O$6,'Inputs - Actual'!$B$6:$V$6,0)) - INDEX('Inputs - Allowed'!$B$8:$AY$158,MATCH('TI - Outperformance'!$A61,'Inputs - Allowed'!$A$8:$A$158,0),MATCH('TI - Outperformance'!O$6-1,'Inputs - Allowed'!$B$6:$AY$6,0)),0),_xlfn.IFNA(INDEX('Inputs - Allowed'!$B$8:$AY$158,MATCH('TI - Outperformance'!$A61,'Inputs - Allowed'!$A$8:$A$158,0),MATCH('TI - Outperformance'!O$6,'Inputs - Allowed'!$B$6:$AY$6,0)) - INDEX('Inputs - Allowed'!$B$8:$AY$158,MATCH('TI - Outperformance'!$A61,'Inputs - Allowed'!$A$8:$A$158,0),MATCH('TI - Outperformance'!O$6-1,'Inputs - Allowed'!$B$6:$AY$6,0)),0)),0)</f>
        <v>0</v>
      </c>
      <c r="P61" s="36">
        <f>MAX(MIN(_xlfn.IFNA(INDEX('Inputs - Actual'!$B$8:$V$200,MATCH('TI - Outperformance'!$A61,'Inputs - Actual'!$A$8:$A$200,0),MATCH('TI - Outperformance'!P$6,'Inputs - Actual'!$B$6:$V$6,0)) - INDEX('Inputs - Allowed'!$B$8:$AY$158,MATCH('TI - Outperformance'!$A61,'Inputs - Allowed'!$A$8:$A$158,0),MATCH('TI - Outperformance'!P$6-1,'Inputs - Allowed'!$B$6:$AY$6,0)),0),_xlfn.IFNA(INDEX('Inputs - Allowed'!$B$8:$AY$158,MATCH('TI - Outperformance'!$A61,'Inputs - Allowed'!$A$8:$A$158,0),MATCH('TI - Outperformance'!P$6,'Inputs - Allowed'!$B$6:$AY$6,0)) - INDEX('Inputs - Allowed'!$B$8:$AY$158,MATCH('TI - Outperformance'!$A61,'Inputs - Allowed'!$A$8:$A$158,0),MATCH('TI - Outperformance'!P$6-1,'Inputs - Allowed'!$B$6:$AY$6,0)),0)),0)</f>
        <v>0</v>
      </c>
      <c r="Q61" s="36">
        <f>MAX(MIN(_xlfn.IFNA(INDEX('Inputs - Actual'!$B$8:$V$200,MATCH('TI - Outperformance'!$A61,'Inputs - Actual'!$A$8:$A$200,0),MATCH('TI - Outperformance'!Q$6,'Inputs - Actual'!$B$6:$V$6,0)) - INDEX('Inputs - Allowed'!$B$8:$AY$158,MATCH('TI - Outperformance'!$A61,'Inputs - Allowed'!$A$8:$A$158,0),MATCH('TI - Outperformance'!Q$6-1,'Inputs - Allowed'!$B$6:$AY$6,0)),0),_xlfn.IFNA(INDEX('Inputs - Allowed'!$B$8:$AY$158,MATCH('TI - Outperformance'!$A61,'Inputs - Allowed'!$A$8:$A$158,0),MATCH('TI - Outperformance'!Q$6,'Inputs - Allowed'!$B$6:$AY$6,0)) - INDEX('Inputs - Allowed'!$B$8:$AY$158,MATCH('TI - Outperformance'!$A61,'Inputs - Allowed'!$A$8:$A$158,0),MATCH('TI - Outperformance'!Q$6-1,'Inputs - Allowed'!$B$6:$AY$6,0)),0)),0)</f>
        <v>0</v>
      </c>
      <c r="R61" s="36">
        <f>MAX(MIN(_xlfn.IFNA(INDEX('Inputs - Actual'!$B$8:$V$200,MATCH('TI - Outperformance'!$A61,'Inputs - Actual'!$A$8:$A$200,0),MATCH('TI - Outperformance'!R$6,'Inputs - Actual'!$B$6:$V$6,0)) - INDEX('Inputs - Allowed'!$B$8:$AY$158,MATCH('TI - Outperformance'!$A61,'Inputs - Allowed'!$A$8:$A$158,0),MATCH('TI - Outperformance'!R$6-1,'Inputs - Allowed'!$B$6:$AY$6,0)),0),_xlfn.IFNA(INDEX('Inputs - Allowed'!$B$8:$AY$158,MATCH('TI - Outperformance'!$A61,'Inputs - Allowed'!$A$8:$A$158,0),MATCH('TI - Outperformance'!R$6,'Inputs - Allowed'!$B$6:$AY$6,0)) - INDEX('Inputs - Allowed'!$B$8:$AY$158,MATCH('TI - Outperformance'!$A61,'Inputs - Allowed'!$A$8:$A$158,0),MATCH('TI - Outperformance'!R$6-1,'Inputs - Allowed'!$B$6:$AY$6,0)),0)),0)</f>
        <v>0</v>
      </c>
      <c r="S61" s="36">
        <f>MAX(MIN(_xlfn.IFNA(INDEX('Inputs - Actual'!$B$8:$V$200,MATCH('TI - Outperformance'!$A61,'Inputs - Actual'!$A$8:$A$200,0),MATCH('TI - Outperformance'!S$6,'Inputs - Actual'!$B$6:$V$6,0)) - INDEX('Inputs - Allowed'!$B$8:$AY$158,MATCH('TI - Outperformance'!$A61,'Inputs - Allowed'!$A$8:$A$158,0),MATCH('TI - Outperformance'!S$6-1,'Inputs - Allowed'!$B$6:$AY$6,0)),0),_xlfn.IFNA(INDEX('Inputs - Allowed'!$B$8:$AY$158,MATCH('TI - Outperformance'!$A61,'Inputs - Allowed'!$A$8:$A$158,0),MATCH('TI - Outperformance'!S$6,'Inputs - Allowed'!$B$6:$AY$6,0)) - INDEX('Inputs - Allowed'!$B$8:$AY$158,MATCH('TI - Outperformance'!$A61,'Inputs - Allowed'!$A$8:$A$158,0),MATCH('TI - Outperformance'!S$6-1,'Inputs - Allowed'!$B$6:$AY$6,0)),0)),0)</f>
        <v>0</v>
      </c>
      <c r="T61" s="36">
        <f>MAX(MIN(_xlfn.IFNA(INDEX('Inputs - Actual'!$B$8:$V$200,MATCH('TI - Outperformance'!$A61,'Inputs - Actual'!$A$8:$A$200,0),MATCH('TI - Outperformance'!T$6,'Inputs - Actual'!$B$6:$V$6,0)) - INDEX('Inputs - Allowed'!$B$8:$AY$158,MATCH('TI - Outperformance'!$A61,'Inputs - Allowed'!$A$8:$A$158,0),MATCH('TI - Outperformance'!T$6-1,'Inputs - Allowed'!$B$6:$AY$6,0)),0),_xlfn.IFNA(INDEX('Inputs - Allowed'!$B$8:$AY$158,MATCH('TI - Outperformance'!$A61,'Inputs - Allowed'!$A$8:$A$158,0),MATCH('TI - Outperformance'!T$6,'Inputs - Allowed'!$B$6:$AY$6,0)) - INDEX('Inputs - Allowed'!$B$8:$AY$158,MATCH('TI - Outperformance'!$A61,'Inputs - Allowed'!$A$8:$A$158,0),MATCH('TI - Outperformance'!T$6-1,'Inputs - Allowed'!$B$6:$AY$6,0)),0)),0)</f>
        <v>0</v>
      </c>
      <c r="U61" s="36">
        <f>MAX(MIN(_xlfn.IFNA(INDEX('Inputs - Actual'!$B$8:$V$200,MATCH('TI - Outperformance'!$A61,'Inputs - Actual'!$A$8:$A$200,0),MATCH('TI - Outperformance'!U$6,'Inputs - Actual'!$B$6:$V$6,0)) - INDEX('Inputs - Allowed'!$B$8:$AY$158,MATCH('TI - Outperformance'!$A61,'Inputs - Allowed'!$A$8:$A$158,0),MATCH('TI - Outperformance'!U$6-1,'Inputs - Allowed'!$B$6:$AY$6,0)),0),_xlfn.IFNA(INDEX('Inputs - Allowed'!$B$8:$AY$158,MATCH('TI - Outperformance'!$A61,'Inputs - Allowed'!$A$8:$A$158,0),MATCH('TI - Outperformance'!U$6,'Inputs - Allowed'!$B$6:$AY$6,0)) - INDEX('Inputs - Allowed'!$B$8:$AY$158,MATCH('TI - Outperformance'!$A61,'Inputs - Allowed'!$A$8:$A$158,0),MATCH('TI - Outperformance'!U$6-1,'Inputs - Allowed'!$B$6:$AY$6,0)),0)),0)</f>
        <v>0</v>
      </c>
      <c r="V61" s="36">
        <f>MAX(MIN(_xlfn.IFNA(INDEX('Inputs - Actual'!$B$8:$V$200,MATCH('TI - Outperformance'!$A61,'Inputs - Actual'!$A$8:$A$200,0),MATCH('TI - Outperformance'!V$6,'Inputs - Actual'!$B$6:$V$6,0)) - INDEX('Inputs - Allowed'!$B$8:$AY$158,MATCH('TI - Outperformance'!$A61,'Inputs - Allowed'!$A$8:$A$158,0),MATCH('TI - Outperformance'!V$6-1,'Inputs - Allowed'!$B$6:$AY$6,0)),0),_xlfn.IFNA(INDEX('Inputs - Allowed'!$B$8:$AY$158,MATCH('TI - Outperformance'!$A61,'Inputs - Allowed'!$A$8:$A$158,0),MATCH('TI - Outperformance'!V$6,'Inputs - Allowed'!$B$6:$AY$6,0)) - INDEX('Inputs - Allowed'!$B$8:$AY$158,MATCH('TI - Outperformance'!$A61,'Inputs - Allowed'!$A$8:$A$158,0),MATCH('TI - Outperformance'!V$6-1,'Inputs - Allowed'!$B$6:$AY$6,0)),0)),0)</f>
        <v>0</v>
      </c>
      <c r="W61" s="36">
        <f>MAX(MIN(_xlfn.IFNA(INDEX('Inputs - Actual'!$B$8:$V$200,MATCH('TI - Outperformance'!$A61,'Inputs - Actual'!$A$8:$A$200,0),MATCH('TI - Outperformance'!W$6,'Inputs - Actual'!$B$6:$V$6,0)) - INDEX('Inputs - Allowed'!$B$8:$AY$158,MATCH('TI - Outperformance'!$A61,'Inputs - Allowed'!$A$8:$A$158,0),MATCH('TI - Outperformance'!W$6-1,'Inputs - Allowed'!$B$6:$AY$6,0)),0),_xlfn.IFNA(INDEX('Inputs - Allowed'!$B$8:$AY$158,MATCH('TI - Outperformance'!$A61,'Inputs - Allowed'!$A$8:$A$158,0),MATCH('TI - Outperformance'!W$6,'Inputs - Allowed'!$B$6:$AY$6,0)) - INDEX('Inputs - Allowed'!$B$8:$AY$158,MATCH('TI - Outperformance'!$A61,'Inputs - Allowed'!$A$8:$A$158,0),MATCH('TI - Outperformance'!W$6-1,'Inputs - Allowed'!$B$6:$AY$6,0)),0)),0)</f>
        <v>0</v>
      </c>
      <c r="X61" s="76"/>
      <c r="Y61" s="76"/>
      <c r="Z61" s="116">
        <f t="shared" si="11"/>
        <v>0</v>
      </c>
      <c r="AA61" s="116">
        <f t="shared" si="12"/>
        <v>0</v>
      </c>
      <c r="AB61" s="116">
        <f t="shared" si="13"/>
        <v>0</v>
      </c>
      <c r="AC61" s="116">
        <f t="shared" si="14"/>
        <v>0</v>
      </c>
      <c r="AD61" s="116">
        <f t="shared" si="15"/>
        <v>0</v>
      </c>
      <c r="AE61" s="116">
        <f t="shared" si="16"/>
        <v>0</v>
      </c>
      <c r="AF61" s="116">
        <f t="shared" si="17"/>
        <v>0</v>
      </c>
      <c r="AG61" s="116">
        <f t="shared" si="18"/>
        <v>0</v>
      </c>
      <c r="AH61" s="116">
        <f t="shared" si="19"/>
        <v>0</v>
      </c>
      <c r="AI61" s="116">
        <f t="shared" si="20"/>
        <v>0</v>
      </c>
      <c r="AJ61" s="116">
        <f t="shared" si="21"/>
        <v>0</v>
      </c>
    </row>
    <row r="62" spans="1:36">
      <c r="A62" s="42"/>
      <c r="B62" s="36"/>
      <c r="C62" s="36"/>
      <c r="D62" s="36"/>
      <c r="E62" s="36">
        <f>_xlfn.IFNA(INDEX('Inputs - Allowed'!$B$8:$AY$158,MATCH($A62,'Inputs - Allowed'!$A$8:$A$158,0),MATCH('TI - Outperformance'!E$6,'Inputs - Allowed'!$B$6:$AY$6,0)),0)</f>
        <v>0</v>
      </c>
      <c r="F62" s="36">
        <f>_xlfn.IFNA(INDEX('Inputs - Allowed'!$B$8:$AY$158,MATCH($A62,'Inputs - Allowed'!$A$8:$A$158,0),MATCH('TI - Outperformance'!F$6,'Inputs - Allowed'!$B$6:$AY$6,0)),0)</f>
        <v>0</v>
      </c>
      <c r="G62" s="36">
        <f>_xlfn.IFNA(INDEX('Inputs - Allowed'!$B$8:$AY$158,MATCH($A62,'Inputs - Allowed'!$A$8:$A$158,0),MATCH('TI - Outperformance'!G$6,'Inputs - Allowed'!$B$6:$AY$6,0)),0)</f>
        <v>0</v>
      </c>
      <c r="H62" s="36">
        <f>_xlfn.IFNA(INDEX('Inputs - Allowed'!$B$8:$AY$158,MATCH($A62,'Inputs - Allowed'!$A$8:$A$158,0),MATCH('TI - Outperformance'!H$6,'Inputs - Allowed'!$B$6:$AY$6,0)),0)</f>
        <v>0</v>
      </c>
      <c r="I62" s="36">
        <f>_xlfn.IFNA(INDEX('Inputs - Allowed'!$B$8:$AY$158,MATCH($A62,'Inputs - Allowed'!$A$8:$A$158,0),MATCH('TI - Outperformance'!I$6,'Inputs - Allowed'!$B$6:$AY$6,0)),0)</f>
        <v>0</v>
      </c>
      <c r="J62" s="36">
        <f>_xlfn.IFNA(INDEX('Inputs - Allowed'!$B$8:$AY$158,MATCH($A62,'Inputs - Allowed'!$A$8:$A$158,0),MATCH('TI - Outperformance'!J$6,'Inputs - Allowed'!$B$6:$AY$6,0)),0)</f>
        <v>0</v>
      </c>
      <c r="K62" s="36">
        <f>_xlfn.IFNA(INDEX('Inputs - Allowed'!$B$8:$AY$158,MATCH($A62,'Inputs - Allowed'!$A$8:$A$158,0),MATCH('TI - Outperformance'!K$6,'Inputs - Allowed'!$B$6:$AY$6,0)),0)</f>
        <v>0</v>
      </c>
      <c r="L62" s="76"/>
      <c r="M62" s="76"/>
      <c r="N62" s="36">
        <f>MAX(MIN(_xlfn.IFNA(INDEX('Inputs - Actual'!$B$8:$V$200,MATCH('TI - Outperformance'!$A62,'Inputs - Actual'!$A$8:$A$200,0),MATCH('TI - Outperformance'!N$6,'Inputs - Actual'!$B$6:$V$6,0)) - INDEX('Inputs - Allowed'!$B$8:$AY$158,MATCH('TI - Outperformance'!$A62,'Inputs - Allowed'!$A$8:$A$158,0),MATCH('TI - Outperformance'!N$6-1,'Inputs - Allowed'!$B$6:$AY$6,0)),0),_xlfn.IFNA(INDEX('Inputs - Allowed'!$B$8:$AY$158,MATCH('TI - Outperformance'!$A62,'Inputs - Allowed'!$A$8:$A$158,0),MATCH('TI - Outperformance'!N$6,'Inputs - Allowed'!$B$6:$AY$6,0)) - INDEX('Inputs - Allowed'!$B$8:$AY$158,MATCH('TI - Outperformance'!$A62,'Inputs - Allowed'!$A$8:$A$158,0),MATCH('TI - Outperformance'!N$6-1,'Inputs - Allowed'!$B$6:$AY$6,0)),0)),0)</f>
        <v>0</v>
      </c>
      <c r="O62" s="36">
        <f>MAX(MIN(_xlfn.IFNA(INDEX('Inputs - Actual'!$B$8:$V$200,MATCH('TI - Outperformance'!$A62,'Inputs - Actual'!$A$8:$A$200,0),MATCH('TI - Outperformance'!O$6,'Inputs - Actual'!$B$6:$V$6,0)) - INDEX('Inputs - Allowed'!$B$8:$AY$158,MATCH('TI - Outperformance'!$A62,'Inputs - Allowed'!$A$8:$A$158,0),MATCH('TI - Outperformance'!O$6-1,'Inputs - Allowed'!$B$6:$AY$6,0)),0),_xlfn.IFNA(INDEX('Inputs - Allowed'!$B$8:$AY$158,MATCH('TI - Outperformance'!$A62,'Inputs - Allowed'!$A$8:$A$158,0),MATCH('TI - Outperformance'!O$6,'Inputs - Allowed'!$B$6:$AY$6,0)) - INDEX('Inputs - Allowed'!$B$8:$AY$158,MATCH('TI - Outperformance'!$A62,'Inputs - Allowed'!$A$8:$A$158,0),MATCH('TI - Outperformance'!O$6-1,'Inputs - Allowed'!$B$6:$AY$6,0)),0)),0)</f>
        <v>0</v>
      </c>
      <c r="P62" s="36">
        <f>MAX(MIN(_xlfn.IFNA(INDEX('Inputs - Actual'!$B$8:$V$200,MATCH('TI - Outperformance'!$A62,'Inputs - Actual'!$A$8:$A$200,0),MATCH('TI - Outperformance'!P$6,'Inputs - Actual'!$B$6:$V$6,0)) - INDEX('Inputs - Allowed'!$B$8:$AY$158,MATCH('TI - Outperformance'!$A62,'Inputs - Allowed'!$A$8:$A$158,0),MATCH('TI - Outperformance'!P$6-1,'Inputs - Allowed'!$B$6:$AY$6,0)),0),_xlfn.IFNA(INDEX('Inputs - Allowed'!$B$8:$AY$158,MATCH('TI - Outperformance'!$A62,'Inputs - Allowed'!$A$8:$A$158,0),MATCH('TI - Outperformance'!P$6,'Inputs - Allowed'!$B$6:$AY$6,0)) - INDEX('Inputs - Allowed'!$B$8:$AY$158,MATCH('TI - Outperformance'!$A62,'Inputs - Allowed'!$A$8:$A$158,0),MATCH('TI - Outperformance'!P$6-1,'Inputs - Allowed'!$B$6:$AY$6,0)),0)),0)</f>
        <v>0</v>
      </c>
      <c r="Q62" s="36">
        <f>MAX(MIN(_xlfn.IFNA(INDEX('Inputs - Actual'!$B$8:$V$200,MATCH('TI - Outperformance'!$A62,'Inputs - Actual'!$A$8:$A$200,0),MATCH('TI - Outperformance'!Q$6,'Inputs - Actual'!$B$6:$V$6,0)) - INDEX('Inputs - Allowed'!$B$8:$AY$158,MATCH('TI - Outperformance'!$A62,'Inputs - Allowed'!$A$8:$A$158,0),MATCH('TI - Outperformance'!Q$6-1,'Inputs - Allowed'!$B$6:$AY$6,0)),0),_xlfn.IFNA(INDEX('Inputs - Allowed'!$B$8:$AY$158,MATCH('TI - Outperformance'!$A62,'Inputs - Allowed'!$A$8:$A$158,0),MATCH('TI - Outperformance'!Q$6,'Inputs - Allowed'!$B$6:$AY$6,0)) - INDEX('Inputs - Allowed'!$B$8:$AY$158,MATCH('TI - Outperformance'!$A62,'Inputs - Allowed'!$A$8:$A$158,0),MATCH('TI - Outperformance'!Q$6-1,'Inputs - Allowed'!$B$6:$AY$6,0)),0)),0)</f>
        <v>0</v>
      </c>
      <c r="R62" s="36">
        <f>MAX(MIN(_xlfn.IFNA(INDEX('Inputs - Actual'!$B$8:$V$200,MATCH('TI - Outperformance'!$A62,'Inputs - Actual'!$A$8:$A$200,0),MATCH('TI - Outperformance'!R$6,'Inputs - Actual'!$B$6:$V$6,0)) - INDEX('Inputs - Allowed'!$B$8:$AY$158,MATCH('TI - Outperformance'!$A62,'Inputs - Allowed'!$A$8:$A$158,0),MATCH('TI - Outperformance'!R$6-1,'Inputs - Allowed'!$B$6:$AY$6,0)),0),_xlfn.IFNA(INDEX('Inputs - Allowed'!$B$8:$AY$158,MATCH('TI - Outperformance'!$A62,'Inputs - Allowed'!$A$8:$A$158,0),MATCH('TI - Outperformance'!R$6,'Inputs - Allowed'!$B$6:$AY$6,0)) - INDEX('Inputs - Allowed'!$B$8:$AY$158,MATCH('TI - Outperformance'!$A62,'Inputs - Allowed'!$A$8:$A$158,0),MATCH('TI - Outperformance'!R$6-1,'Inputs - Allowed'!$B$6:$AY$6,0)),0)),0)</f>
        <v>0</v>
      </c>
      <c r="S62" s="36">
        <f>MAX(MIN(_xlfn.IFNA(INDEX('Inputs - Actual'!$B$8:$V$200,MATCH('TI - Outperformance'!$A62,'Inputs - Actual'!$A$8:$A$200,0),MATCH('TI - Outperformance'!S$6,'Inputs - Actual'!$B$6:$V$6,0)) - INDEX('Inputs - Allowed'!$B$8:$AY$158,MATCH('TI - Outperformance'!$A62,'Inputs - Allowed'!$A$8:$A$158,0),MATCH('TI - Outperformance'!S$6-1,'Inputs - Allowed'!$B$6:$AY$6,0)),0),_xlfn.IFNA(INDEX('Inputs - Allowed'!$B$8:$AY$158,MATCH('TI - Outperformance'!$A62,'Inputs - Allowed'!$A$8:$A$158,0),MATCH('TI - Outperformance'!S$6,'Inputs - Allowed'!$B$6:$AY$6,0)) - INDEX('Inputs - Allowed'!$B$8:$AY$158,MATCH('TI - Outperformance'!$A62,'Inputs - Allowed'!$A$8:$A$158,0),MATCH('TI - Outperformance'!S$6-1,'Inputs - Allowed'!$B$6:$AY$6,0)),0)),0)</f>
        <v>0</v>
      </c>
      <c r="T62" s="36">
        <f>MAX(MIN(_xlfn.IFNA(INDEX('Inputs - Actual'!$B$8:$V$200,MATCH('TI - Outperformance'!$A62,'Inputs - Actual'!$A$8:$A$200,0),MATCH('TI - Outperformance'!T$6,'Inputs - Actual'!$B$6:$V$6,0)) - INDEX('Inputs - Allowed'!$B$8:$AY$158,MATCH('TI - Outperformance'!$A62,'Inputs - Allowed'!$A$8:$A$158,0),MATCH('TI - Outperformance'!T$6-1,'Inputs - Allowed'!$B$6:$AY$6,0)),0),_xlfn.IFNA(INDEX('Inputs - Allowed'!$B$8:$AY$158,MATCH('TI - Outperformance'!$A62,'Inputs - Allowed'!$A$8:$A$158,0),MATCH('TI - Outperformance'!T$6,'Inputs - Allowed'!$B$6:$AY$6,0)) - INDEX('Inputs - Allowed'!$B$8:$AY$158,MATCH('TI - Outperformance'!$A62,'Inputs - Allowed'!$A$8:$A$158,0),MATCH('TI - Outperformance'!T$6-1,'Inputs - Allowed'!$B$6:$AY$6,0)),0)),0)</f>
        <v>0</v>
      </c>
      <c r="U62" s="36">
        <f>MAX(MIN(_xlfn.IFNA(INDEX('Inputs - Actual'!$B$8:$V$200,MATCH('TI - Outperformance'!$A62,'Inputs - Actual'!$A$8:$A$200,0),MATCH('TI - Outperformance'!U$6,'Inputs - Actual'!$B$6:$V$6,0)) - INDEX('Inputs - Allowed'!$B$8:$AY$158,MATCH('TI - Outperformance'!$A62,'Inputs - Allowed'!$A$8:$A$158,0),MATCH('TI - Outperformance'!U$6-1,'Inputs - Allowed'!$B$6:$AY$6,0)),0),_xlfn.IFNA(INDEX('Inputs - Allowed'!$B$8:$AY$158,MATCH('TI - Outperformance'!$A62,'Inputs - Allowed'!$A$8:$A$158,0),MATCH('TI - Outperformance'!U$6,'Inputs - Allowed'!$B$6:$AY$6,0)) - INDEX('Inputs - Allowed'!$B$8:$AY$158,MATCH('TI - Outperformance'!$A62,'Inputs - Allowed'!$A$8:$A$158,0),MATCH('TI - Outperformance'!U$6-1,'Inputs - Allowed'!$B$6:$AY$6,0)),0)),0)</f>
        <v>0</v>
      </c>
      <c r="V62" s="36">
        <f>MAX(MIN(_xlfn.IFNA(INDEX('Inputs - Actual'!$B$8:$V$200,MATCH('TI - Outperformance'!$A62,'Inputs - Actual'!$A$8:$A$200,0),MATCH('TI - Outperformance'!V$6,'Inputs - Actual'!$B$6:$V$6,0)) - INDEX('Inputs - Allowed'!$B$8:$AY$158,MATCH('TI - Outperformance'!$A62,'Inputs - Allowed'!$A$8:$A$158,0),MATCH('TI - Outperformance'!V$6-1,'Inputs - Allowed'!$B$6:$AY$6,0)),0),_xlfn.IFNA(INDEX('Inputs - Allowed'!$B$8:$AY$158,MATCH('TI - Outperformance'!$A62,'Inputs - Allowed'!$A$8:$A$158,0),MATCH('TI - Outperformance'!V$6,'Inputs - Allowed'!$B$6:$AY$6,0)) - INDEX('Inputs - Allowed'!$B$8:$AY$158,MATCH('TI - Outperformance'!$A62,'Inputs - Allowed'!$A$8:$A$158,0),MATCH('TI - Outperformance'!V$6-1,'Inputs - Allowed'!$B$6:$AY$6,0)),0)),0)</f>
        <v>0</v>
      </c>
      <c r="W62" s="36">
        <f>MAX(MIN(_xlfn.IFNA(INDEX('Inputs - Actual'!$B$8:$V$200,MATCH('TI - Outperformance'!$A62,'Inputs - Actual'!$A$8:$A$200,0),MATCH('TI - Outperformance'!W$6,'Inputs - Actual'!$B$6:$V$6,0)) - INDEX('Inputs - Allowed'!$B$8:$AY$158,MATCH('TI - Outperformance'!$A62,'Inputs - Allowed'!$A$8:$A$158,0),MATCH('TI - Outperformance'!W$6-1,'Inputs - Allowed'!$B$6:$AY$6,0)),0),_xlfn.IFNA(INDEX('Inputs - Allowed'!$B$8:$AY$158,MATCH('TI - Outperformance'!$A62,'Inputs - Allowed'!$A$8:$A$158,0),MATCH('TI - Outperformance'!W$6,'Inputs - Allowed'!$B$6:$AY$6,0)) - INDEX('Inputs - Allowed'!$B$8:$AY$158,MATCH('TI - Outperformance'!$A62,'Inputs - Allowed'!$A$8:$A$158,0),MATCH('TI - Outperformance'!W$6-1,'Inputs - Allowed'!$B$6:$AY$6,0)),0)),0)</f>
        <v>0</v>
      </c>
      <c r="X62" s="76"/>
      <c r="Y62" s="76"/>
      <c r="Z62" s="116">
        <f t="shared" si="11"/>
        <v>0</v>
      </c>
      <c r="AA62" s="116">
        <f t="shared" si="12"/>
        <v>0</v>
      </c>
      <c r="AB62" s="116">
        <f t="shared" si="13"/>
        <v>0</v>
      </c>
      <c r="AC62" s="116">
        <f t="shared" si="14"/>
        <v>0</v>
      </c>
      <c r="AD62" s="116">
        <f t="shared" si="15"/>
        <v>0</v>
      </c>
      <c r="AE62" s="116">
        <f t="shared" si="16"/>
        <v>0</v>
      </c>
      <c r="AF62" s="116">
        <f t="shared" si="17"/>
        <v>0</v>
      </c>
      <c r="AG62" s="116">
        <f t="shared" si="18"/>
        <v>0</v>
      </c>
      <c r="AH62" s="116">
        <f t="shared" si="19"/>
        <v>0</v>
      </c>
      <c r="AI62" s="116">
        <f t="shared" si="20"/>
        <v>0</v>
      </c>
      <c r="AJ62" s="116">
        <f t="shared" si="21"/>
        <v>0</v>
      </c>
    </row>
    <row r="63" spans="1:36">
      <c r="A63" s="42"/>
      <c r="B63" s="36"/>
      <c r="C63" s="36"/>
      <c r="D63" s="36"/>
      <c r="E63" s="36">
        <f>_xlfn.IFNA(INDEX('Inputs - Allowed'!$B$8:$AY$158,MATCH($A63,'Inputs - Allowed'!$A$8:$A$158,0),MATCH('TI - Outperformance'!E$6,'Inputs - Allowed'!$B$6:$AY$6,0)),0)</f>
        <v>0</v>
      </c>
      <c r="F63" s="36">
        <f>_xlfn.IFNA(INDEX('Inputs - Allowed'!$B$8:$AY$158,MATCH($A63,'Inputs - Allowed'!$A$8:$A$158,0),MATCH('TI - Outperformance'!F$6,'Inputs - Allowed'!$B$6:$AY$6,0)),0)</f>
        <v>0</v>
      </c>
      <c r="G63" s="36">
        <f>_xlfn.IFNA(INDEX('Inputs - Allowed'!$B$8:$AY$158,MATCH($A63,'Inputs - Allowed'!$A$8:$A$158,0),MATCH('TI - Outperformance'!G$6,'Inputs - Allowed'!$B$6:$AY$6,0)),0)</f>
        <v>0</v>
      </c>
      <c r="H63" s="36">
        <f>_xlfn.IFNA(INDEX('Inputs - Allowed'!$B$8:$AY$158,MATCH($A63,'Inputs - Allowed'!$A$8:$A$158,0),MATCH('TI - Outperformance'!H$6,'Inputs - Allowed'!$B$6:$AY$6,0)),0)</f>
        <v>0</v>
      </c>
      <c r="I63" s="36">
        <f>_xlfn.IFNA(INDEX('Inputs - Allowed'!$B$8:$AY$158,MATCH($A63,'Inputs - Allowed'!$A$8:$A$158,0),MATCH('TI - Outperformance'!I$6,'Inputs - Allowed'!$B$6:$AY$6,0)),0)</f>
        <v>0</v>
      </c>
      <c r="J63" s="36">
        <f>_xlfn.IFNA(INDEX('Inputs - Allowed'!$B$8:$AY$158,MATCH($A63,'Inputs - Allowed'!$A$8:$A$158,0),MATCH('TI - Outperformance'!J$6,'Inputs - Allowed'!$B$6:$AY$6,0)),0)</f>
        <v>0</v>
      </c>
      <c r="K63" s="36">
        <f>_xlfn.IFNA(INDEX('Inputs - Allowed'!$B$8:$AY$158,MATCH($A63,'Inputs - Allowed'!$A$8:$A$158,0),MATCH('TI - Outperformance'!K$6,'Inputs - Allowed'!$B$6:$AY$6,0)),0)</f>
        <v>0</v>
      </c>
      <c r="L63" s="76"/>
      <c r="M63" s="76"/>
      <c r="N63" s="36">
        <f>MAX(MIN(_xlfn.IFNA(INDEX('Inputs - Actual'!$B$8:$V$200,MATCH('TI - Outperformance'!$A63,'Inputs - Actual'!$A$8:$A$200,0),MATCH('TI - Outperformance'!N$6,'Inputs - Actual'!$B$6:$V$6,0)) - INDEX('Inputs - Allowed'!$B$8:$AY$158,MATCH('TI - Outperformance'!$A63,'Inputs - Allowed'!$A$8:$A$158,0),MATCH('TI - Outperformance'!N$6-1,'Inputs - Allowed'!$B$6:$AY$6,0)),0),_xlfn.IFNA(INDEX('Inputs - Allowed'!$B$8:$AY$158,MATCH('TI - Outperformance'!$A63,'Inputs - Allowed'!$A$8:$A$158,0),MATCH('TI - Outperformance'!N$6,'Inputs - Allowed'!$B$6:$AY$6,0)) - INDEX('Inputs - Allowed'!$B$8:$AY$158,MATCH('TI - Outperformance'!$A63,'Inputs - Allowed'!$A$8:$A$158,0),MATCH('TI - Outperformance'!N$6-1,'Inputs - Allowed'!$B$6:$AY$6,0)),0)),0)</f>
        <v>0</v>
      </c>
      <c r="O63" s="36">
        <f>MAX(MIN(_xlfn.IFNA(INDEX('Inputs - Actual'!$B$8:$V$200,MATCH('TI - Outperformance'!$A63,'Inputs - Actual'!$A$8:$A$200,0),MATCH('TI - Outperformance'!O$6,'Inputs - Actual'!$B$6:$V$6,0)) - INDEX('Inputs - Allowed'!$B$8:$AY$158,MATCH('TI - Outperformance'!$A63,'Inputs - Allowed'!$A$8:$A$158,0),MATCH('TI - Outperformance'!O$6-1,'Inputs - Allowed'!$B$6:$AY$6,0)),0),_xlfn.IFNA(INDEX('Inputs - Allowed'!$B$8:$AY$158,MATCH('TI - Outperformance'!$A63,'Inputs - Allowed'!$A$8:$A$158,0),MATCH('TI - Outperformance'!O$6,'Inputs - Allowed'!$B$6:$AY$6,0)) - INDEX('Inputs - Allowed'!$B$8:$AY$158,MATCH('TI - Outperformance'!$A63,'Inputs - Allowed'!$A$8:$A$158,0),MATCH('TI - Outperformance'!O$6-1,'Inputs - Allowed'!$B$6:$AY$6,0)),0)),0)</f>
        <v>0</v>
      </c>
      <c r="P63" s="36">
        <f>MAX(MIN(_xlfn.IFNA(INDEX('Inputs - Actual'!$B$8:$V$200,MATCH('TI - Outperformance'!$A63,'Inputs - Actual'!$A$8:$A$200,0),MATCH('TI - Outperformance'!P$6,'Inputs - Actual'!$B$6:$V$6,0)) - INDEX('Inputs - Allowed'!$B$8:$AY$158,MATCH('TI - Outperformance'!$A63,'Inputs - Allowed'!$A$8:$A$158,0),MATCH('TI - Outperformance'!P$6-1,'Inputs - Allowed'!$B$6:$AY$6,0)),0),_xlfn.IFNA(INDEX('Inputs - Allowed'!$B$8:$AY$158,MATCH('TI - Outperformance'!$A63,'Inputs - Allowed'!$A$8:$A$158,0),MATCH('TI - Outperformance'!P$6,'Inputs - Allowed'!$B$6:$AY$6,0)) - INDEX('Inputs - Allowed'!$B$8:$AY$158,MATCH('TI - Outperformance'!$A63,'Inputs - Allowed'!$A$8:$A$158,0),MATCH('TI - Outperformance'!P$6-1,'Inputs - Allowed'!$B$6:$AY$6,0)),0)),0)</f>
        <v>0</v>
      </c>
      <c r="Q63" s="36">
        <f>MAX(MIN(_xlfn.IFNA(INDEX('Inputs - Actual'!$B$8:$V$200,MATCH('TI - Outperformance'!$A63,'Inputs - Actual'!$A$8:$A$200,0),MATCH('TI - Outperformance'!Q$6,'Inputs - Actual'!$B$6:$V$6,0)) - INDEX('Inputs - Allowed'!$B$8:$AY$158,MATCH('TI - Outperformance'!$A63,'Inputs - Allowed'!$A$8:$A$158,0),MATCH('TI - Outperformance'!Q$6-1,'Inputs - Allowed'!$B$6:$AY$6,0)),0),_xlfn.IFNA(INDEX('Inputs - Allowed'!$B$8:$AY$158,MATCH('TI - Outperformance'!$A63,'Inputs - Allowed'!$A$8:$A$158,0),MATCH('TI - Outperformance'!Q$6,'Inputs - Allowed'!$B$6:$AY$6,0)) - INDEX('Inputs - Allowed'!$B$8:$AY$158,MATCH('TI - Outperformance'!$A63,'Inputs - Allowed'!$A$8:$A$158,0),MATCH('TI - Outperformance'!Q$6-1,'Inputs - Allowed'!$B$6:$AY$6,0)),0)),0)</f>
        <v>0</v>
      </c>
      <c r="R63" s="36">
        <f>MAX(MIN(_xlfn.IFNA(INDEX('Inputs - Actual'!$B$8:$V$200,MATCH('TI - Outperformance'!$A63,'Inputs - Actual'!$A$8:$A$200,0),MATCH('TI - Outperformance'!R$6,'Inputs - Actual'!$B$6:$V$6,0)) - INDEX('Inputs - Allowed'!$B$8:$AY$158,MATCH('TI - Outperformance'!$A63,'Inputs - Allowed'!$A$8:$A$158,0),MATCH('TI - Outperformance'!R$6-1,'Inputs - Allowed'!$B$6:$AY$6,0)),0),_xlfn.IFNA(INDEX('Inputs - Allowed'!$B$8:$AY$158,MATCH('TI - Outperformance'!$A63,'Inputs - Allowed'!$A$8:$A$158,0),MATCH('TI - Outperformance'!R$6,'Inputs - Allowed'!$B$6:$AY$6,0)) - INDEX('Inputs - Allowed'!$B$8:$AY$158,MATCH('TI - Outperformance'!$A63,'Inputs - Allowed'!$A$8:$A$158,0),MATCH('TI - Outperformance'!R$6-1,'Inputs - Allowed'!$B$6:$AY$6,0)),0)),0)</f>
        <v>0</v>
      </c>
      <c r="S63" s="36">
        <f>MAX(MIN(_xlfn.IFNA(INDEX('Inputs - Actual'!$B$8:$V$200,MATCH('TI - Outperformance'!$A63,'Inputs - Actual'!$A$8:$A$200,0),MATCH('TI - Outperformance'!S$6,'Inputs - Actual'!$B$6:$V$6,0)) - INDEX('Inputs - Allowed'!$B$8:$AY$158,MATCH('TI - Outperformance'!$A63,'Inputs - Allowed'!$A$8:$A$158,0),MATCH('TI - Outperformance'!S$6-1,'Inputs - Allowed'!$B$6:$AY$6,0)),0),_xlfn.IFNA(INDEX('Inputs - Allowed'!$B$8:$AY$158,MATCH('TI - Outperformance'!$A63,'Inputs - Allowed'!$A$8:$A$158,0),MATCH('TI - Outperformance'!S$6,'Inputs - Allowed'!$B$6:$AY$6,0)) - INDEX('Inputs - Allowed'!$B$8:$AY$158,MATCH('TI - Outperformance'!$A63,'Inputs - Allowed'!$A$8:$A$158,0),MATCH('TI - Outperformance'!S$6-1,'Inputs - Allowed'!$B$6:$AY$6,0)),0)),0)</f>
        <v>0</v>
      </c>
      <c r="T63" s="36">
        <f>MAX(MIN(_xlfn.IFNA(INDEX('Inputs - Actual'!$B$8:$V$200,MATCH('TI - Outperformance'!$A63,'Inputs - Actual'!$A$8:$A$200,0),MATCH('TI - Outperformance'!T$6,'Inputs - Actual'!$B$6:$V$6,0)) - INDEX('Inputs - Allowed'!$B$8:$AY$158,MATCH('TI - Outperformance'!$A63,'Inputs - Allowed'!$A$8:$A$158,0),MATCH('TI - Outperformance'!T$6-1,'Inputs - Allowed'!$B$6:$AY$6,0)),0),_xlfn.IFNA(INDEX('Inputs - Allowed'!$B$8:$AY$158,MATCH('TI - Outperformance'!$A63,'Inputs - Allowed'!$A$8:$A$158,0),MATCH('TI - Outperformance'!T$6,'Inputs - Allowed'!$B$6:$AY$6,0)) - INDEX('Inputs - Allowed'!$B$8:$AY$158,MATCH('TI - Outperformance'!$A63,'Inputs - Allowed'!$A$8:$A$158,0),MATCH('TI - Outperformance'!T$6-1,'Inputs - Allowed'!$B$6:$AY$6,0)),0)),0)</f>
        <v>0</v>
      </c>
      <c r="U63" s="36">
        <f>MAX(MIN(_xlfn.IFNA(INDEX('Inputs - Actual'!$B$8:$V$200,MATCH('TI - Outperformance'!$A63,'Inputs - Actual'!$A$8:$A$200,0),MATCH('TI - Outperformance'!U$6,'Inputs - Actual'!$B$6:$V$6,0)) - INDEX('Inputs - Allowed'!$B$8:$AY$158,MATCH('TI - Outperformance'!$A63,'Inputs - Allowed'!$A$8:$A$158,0),MATCH('TI - Outperformance'!U$6-1,'Inputs - Allowed'!$B$6:$AY$6,0)),0),_xlfn.IFNA(INDEX('Inputs - Allowed'!$B$8:$AY$158,MATCH('TI - Outperformance'!$A63,'Inputs - Allowed'!$A$8:$A$158,0),MATCH('TI - Outperformance'!U$6,'Inputs - Allowed'!$B$6:$AY$6,0)) - INDEX('Inputs - Allowed'!$B$8:$AY$158,MATCH('TI - Outperformance'!$A63,'Inputs - Allowed'!$A$8:$A$158,0),MATCH('TI - Outperformance'!U$6-1,'Inputs - Allowed'!$B$6:$AY$6,0)),0)),0)</f>
        <v>0</v>
      </c>
      <c r="V63" s="36">
        <f>MAX(MIN(_xlfn.IFNA(INDEX('Inputs - Actual'!$B$8:$V$200,MATCH('TI - Outperformance'!$A63,'Inputs - Actual'!$A$8:$A$200,0),MATCH('TI - Outperformance'!V$6,'Inputs - Actual'!$B$6:$V$6,0)) - INDEX('Inputs - Allowed'!$B$8:$AY$158,MATCH('TI - Outperformance'!$A63,'Inputs - Allowed'!$A$8:$A$158,0),MATCH('TI - Outperformance'!V$6-1,'Inputs - Allowed'!$B$6:$AY$6,0)),0),_xlfn.IFNA(INDEX('Inputs - Allowed'!$B$8:$AY$158,MATCH('TI - Outperformance'!$A63,'Inputs - Allowed'!$A$8:$A$158,0),MATCH('TI - Outperformance'!V$6,'Inputs - Allowed'!$B$6:$AY$6,0)) - INDEX('Inputs - Allowed'!$B$8:$AY$158,MATCH('TI - Outperformance'!$A63,'Inputs - Allowed'!$A$8:$A$158,0),MATCH('TI - Outperformance'!V$6-1,'Inputs - Allowed'!$B$6:$AY$6,0)),0)),0)</f>
        <v>0</v>
      </c>
      <c r="W63" s="36">
        <f>MAX(MIN(_xlfn.IFNA(INDEX('Inputs - Actual'!$B$8:$V$200,MATCH('TI - Outperformance'!$A63,'Inputs - Actual'!$A$8:$A$200,0),MATCH('TI - Outperformance'!W$6,'Inputs - Actual'!$B$6:$V$6,0)) - INDEX('Inputs - Allowed'!$B$8:$AY$158,MATCH('TI - Outperformance'!$A63,'Inputs - Allowed'!$A$8:$A$158,0),MATCH('TI - Outperformance'!W$6-1,'Inputs - Allowed'!$B$6:$AY$6,0)),0),_xlfn.IFNA(INDEX('Inputs - Allowed'!$B$8:$AY$158,MATCH('TI - Outperformance'!$A63,'Inputs - Allowed'!$A$8:$A$158,0),MATCH('TI - Outperformance'!W$6,'Inputs - Allowed'!$B$6:$AY$6,0)) - INDEX('Inputs - Allowed'!$B$8:$AY$158,MATCH('TI - Outperformance'!$A63,'Inputs - Allowed'!$A$8:$A$158,0),MATCH('TI - Outperformance'!W$6-1,'Inputs - Allowed'!$B$6:$AY$6,0)),0)),0)</f>
        <v>0</v>
      </c>
      <c r="X63" s="76"/>
      <c r="Y63" s="76"/>
      <c r="Z63" s="116">
        <f t="shared" si="11"/>
        <v>0</v>
      </c>
      <c r="AA63" s="116">
        <f t="shared" si="12"/>
        <v>0</v>
      </c>
      <c r="AB63" s="116">
        <f t="shared" si="13"/>
        <v>0</v>
      </c>
      <c r="AC63" s="116">
        <f t="shared" si="14"/>
        <v>0</v>
      </c>
      <c r="AD63" s="116">
        <f t="shared" si="15"/>
        <v>0</v>
      </c>
      <c r="AE63" s="116">
        <f t="shared" si="16"/>
        <v>0</v>
      </c>
      <c r="AF63" s="116">
        <f t="shared" si="17"/>
        <v>0</v>
      </c>
      <c r="AG63" s="116">
        <f t="shared" si="18"/>
        <v>0</v>
      </c>
      <c r="AH63" s="116">
        <f t="shared" si="19"/>
        <v>0</v>
      </c>
      <c r="AI63" s="116">
        <f t="shared" si="20"/>
        <v>0</v>
      </c>
      <c r="AJ63" s="116">
        <f t="shared" si="21"/>
        <v>0</v>
      </c>
    </row>
    <row r="64" spans="1:36">
      <c r="A64" s="42"/>
      <c r="B64" s="36"/>
      <c r="C64" s="36"/>
      <c r="D64" s="36"/>
      <c r="E64" s="36">
        <f>_xlfn.IFNA(INDEX('Inputs - Allowed'!$B$8:$AY$158,MATCH($A64,'Inputs - Allowed'!$A$8:$A$158,0),MATCH('TI - Outperformance'!E$6,'Inputs - Allowed'!$B$6:$AY$6,0)),0)</f>
        <v>0</v>
      </c>
      <c r="F64" s="36">
        <f>_xlfn.IFNA(INDEX('Inputs - Allowed'!$B$8:$AY$158,MATCH($A64,'Inputs - Allowed'!$A$8:$A$158,0),MATCH('TI - Outperformance'!F$6,'Inputs - Allowed'!$B$6:$AY$6,0)),0)</f>
        <v>0</v>
      </c>
      <c r="G64" s="36">
        <f>_xlfn.IFNA(INDEX('Inputs - Allowed'!$B$8:$AY$158,MATCH($A64,'Inputs - Allowed'!$A$8:$A$158,0),MATCH('TI - Outperformance'!G$6,'Inputs - Allowed'!$B$6:$AY$6,0)),0)</f>
        <v>0</v>
      </c>
      <c r="H64" s="36">
        <f>_xlfn.IFNA(INDEX('Inputs - Allowed'!$B$8:$AY$158,MATCH($A64,'Inputs - Allowed'!$A$8:$A$158,0),MATCH('TI - Outperformance'!H$6,'Inputs - Allowed'!$B$6:$AY$6,0)),0)</f>
        <v>0</v>
      </c>
      <c r="I64" s="36">
        <f>_xlfn.IFNA(INDEX('Inputs - Allowed'!$B$8:$AY$158,MATCH($A64,'Inputs - Allowed'!$A$8:$A$158,0),MATCH('TI - Outperformance'!I$6,'Inputs - Allowed'!$B$6:$AY$6,0)),0)</f>
        <v>0</v>
      </c>
      <c r="J64" s="36">
        <f>_xlfn.IFNA(INDEX('Inputs - Allowed'!$B$8:$AY$158,MATCH($A64,'Inputs - Allowed'!$A$8:$A$158,0),MATCH('TI - Outperformance'!J$6,'Inputs - Allowed'!$B$6:$AY$6,0)),0)</f>
        <v>0</v>
      </c>
      <c r="K64" s="36">
        <f>_xlfn.IFNA(INDEX('Inputs - Allowed'!$B$8:$AY$158,MATCH($A64,'Inputs - Allowed'!$A$8:$A$158,0),MATCH('TI - Outperformance'!K$6,'Inputs - Allowed'!$B$6:$AY$6,0)),0)</f>
        <v>0</v>
      </c>
      <c r="L64" s="76"/>
      <c r="M64" s="76"/>
      <c r="N64" s="36">
        <f>MAX(MIN(_xlfn.IFNA(INDEX('Inputs - Actual'!$B$8:$V$200,MATCH('TI - Outperformance'!$A64,'Inputs - Actual'!$A$8:$A$200,0),MATCH('TI - Outperformance'!N$6,'Inputs - Actual'!$B$6:$V$6,0)) - INDEX('Inputs - Allowed'!$B$8:$AY$158,MATCH('TI - Outperformance'!$A64,'Inputs - Allowed'!$A$8:$A$158,0),MATCH('TI - Outperformance'!N$6-1,'Inputs - Allowed'!$B$6:$AY$6,0)),0),_xlfn.IFNA(INDEX('Inputs - Allowed'!$B$8:$AY$158,MATCH('TI - Outperformance'!$A64,'Inputs - Allowed'!$A$8:$A$158,0),MATCH('TI - Outperformance'!N$6,'Inputs - Allowed'!$B$6:$AY$6,0)) - INDEX('Inputs - Allowed'!$B$8:$AY$158,MATCH('TI - Outperformance'!$A64,'Inputs - Allowed'!$A$8:$A$158,0),MATCH('TI - Outperformance'!N$6-1,'Inputs - Allowed'!$B$6:$AY$6,0)),0)),0)</f>
        <v>0</v>
      </c>
      <c r="O64" s="36">
        <f>MAX(MIN(_xlfn.IFNA(INDEX('Inputs - Actual'!$B$8:$V$200,MATCH('TI - Outperformance'!$A64,'Inputs - Actual'!$A$8:$A$200,0),MATCH('TI - Outperformance'!O$6,'Inputs - Actual'!$B$6:$V$6,0)) - INDEX('Inputs - Allowed'!$B$8:$AY$158,MATCH('TI - Outperformance'!$A64,'Inputs - Allowed'!$A$8:$A$158,0),MATCH('TI - Outperformance'!O$6-1,'Inputs - Allowed'!$B$6:$AY$6,0)),0),_xlfn.IFNA(INDEX('Inputs - Allowed'!$B$8:$AY$158,MATCH('TI - Outperformance'!$A64,'Inputs - Allowed'!$A$8:$A$158,0),MATCH('TI - Outperformance'!O$6,'Inputs - Allowed'!$B$6:$AY$6,0)) - INDEX('Inputs - Allowed'!$B$8:$AY$158,MATCH('TI - Outperformance'!$A64,'Inputs - Allowed'!$A$8:$A$158,0),MATCH('TI - Outperformance'!O$6-1,'Inputs - Allowed'!$B$6:$AY$6,0)),0)),0)</f>
        <v>0</v>
      </c>
      <c r="P64" s="36">
        <f>MAX(MIN(_xlfn.IFNA(INDEX('Inputs - Actual'!$B$8:$V$200,MATCH('TI - Outperformance'!$A64,'Inputs - Actual'!$A$8:$A$200,0),MATCH('TI - Outperformance'!P$6,'Inputs - Actual'!$B$6:$V$6,0)) - INDEX('Inputs - Allowed'!$B$8:$AY$158,MATCH('TI - Outperformance'!$A64,'Inputs - Allowed'!$A$8:$A$158,0),MATCH('TI - Outperformance'!P$6-1,'Inputs - Allowed'!$B$6:$AY$6,0)),0),_xlfn.IFNA(INDEX('Inputs - Allowed'!$B$8:$AY$158,MATCH('TI - Outperformance'!$A64,'Inputs - Allowed'!$A$8:$A$158,0),MATCH('TI - Outperformance'!P$6,'Inputs - Allowed'!$B$6:$AY$6,0)) - INDEX('Inputs - Allowed'!$B$8:$AY$158,MATCH('TI - Outperformance'!$A64,'Inputs - Allowed'!$A$8:$A$158,0),MATCH('TI - Outperformance'!P$6-1,'Inputs - Allowed'!$B$6:$AY$6,0)),0)),0)</f>
        <v>0</v>
      </c>
      <c r="Q64" s="36">
        <f>MAX(MIN(_xlfn.IFNA(INDEX('Inputs - Actual'!$B$8:$V$200,MATCH('TI - Outperformance'!$A64,'Inputs - Actual'!$A$8:$A$200,0),MATCH('TI - Outperformance'!Q$6,'Inputs - Actual'!$B$6:$V$6,0)) - INDEX('Inputs - Allowed'!$B$8:$AY$158,MATCH('TI - Outperformance'!$A64,'Inputs - Allowed'!$A$8:$A$158,0),MATCH('TI - Outperformance'!Q$6-1,'Inputs - Allowed'!$B$6:$AY$6,0)),0),_xlfn.IFNA(INDEX('Inputs - Allowed'!$B$8:$AY$158,MATCH('TI - Outperformance'!$A64,'Inputs - Allowed'!$A$8:$A$158,0),MATCH('TI - Outperformance'!Q$6,'Inputs - Allowed'!$B$6:$AY$6,0)) - INDEX('Inputs - Allowed'!$B$8:$AY$158,MATCH('TI - Outperformance'!$A64,'Inputs - Allowed'!$A$8:$A$158,0),MATCH('TI - Outperformance'!Q$6-1,'Inputs - Allowed'!$B$6:$AY$6,0)),0)),0)</f>
        <v>0</v>
      </c>
      <c r="R64" s="36">
        <f>MAX(MIN(_xlfn.IFNA(INDEX('Inputs - Actual'!$B$8:$V$200,MATCH('TI - Outperformance'!$A64,'Inputs - Actual'!$A$8:$A$200,0),MATCH('TI - Outperformance'!R$6,'Inputs - Actual'!$B$6:$V$6,0)) - INDEX('Inputs - Allowed'!$B$8:$AY$158,MATCH('TI - Outperformance'!$A64,'Inputs - Allowed'!$A$8:$A$158,0),MATCH('TI - Outperformance'!R$6-1,'Inputs - Allowed'!$B$6:$AY$6,0)),0),_xlfn.IFNA(INDEX('Inputs - Allowed'!$B$8:$AY$158,MATCH('TI - Outperformance'!$A64,'Inputs - Allowed'!$A$8:$A$158,0),MATCH('TI - Outperformance'!R$6,'Inputs - Allowed'!$B$6:$AY$6,0)) - INDEX('Inputs - Allowed'!$B$8:$AY$158,MATCH('TI - Outperformance'!$A64,'Inputs - Allowed'!$A$8:$A$158,0),MATCH('TI - Outperformance'!R$6-1,'Inputs - Allowed'!$B$6:$AY$6,0)),0)),0)</f>
        <v>0</v>
      </c>
      <c r="S64" s="36">
        <f>MAX(MIN(_xlfn.IFNA(INDEX('Inputs - Actual'!$B$8:$V$200,MATCH('TI - Outperformance'!$A64,'Inputs - Actual'!$A$8:$A$200,0),MATCH('TI - Outperformance'!S$6,'Inputs - Actual'!$B$6:$V$6,0)) - INDEX('Inputs - Allowed'!$B$8:$AY$158,MATCH('TI - Outperformance'!$A64,'Inputs - Allowed'!$A$8:$A$158,0),MATCH('TI - Outperformance'!S$6-1,'Inputs - Allowed'!$B$6:$AY$6,0)),0),_xlfn.IFNA(INDEX('Inputs - Allowed'!$B$8:$AY$158,MATCH('TI - Outperformance'!$A64,'Inputs - Allowed'!$A$8:$A$158,0),MATCH('TI - Outperformance'!S$6,'Inputs - Allowed'!$B$6:$AY$6,0)) - INDEX('Inputs - Allowed'!$B$8:$AY$158,MATCH('TI - Outperformance'!$A64,'Inputs - Allowed'!$A$8:$A$158,0),MATCH('TI - Outperformance'!S$6-1,'Inputs - Allowed'!$B$6:$AY$6,0)),0)),0)</f>
        <v>0</v>
      </c>
      <c r="T64" s="36">
        <f>MAX(MIN(_xlfn.IFNA(INDEX('Inputs - Actual'!$B$8:$V$200,MATCH('TI - Outperformance'!$A64,'Inputs - Actual'!$A$8:$A$200,0),MATCH('TI - Outperformance'!T$6,'Inputs - Actual'!$B$6:$V$6,0)) - INDEX('Inputs - Allowed'!$B$8:$AY$158,MATCH('TI - Outperformance'!$A64,'Inputs - Allowed'!$A$8:$A$158,0),MATCH('TI - Outperformance'!T$6-1,'Inputs - Allowed'!$B$6:$AY$6,0)),0),_xlfn.IFNA(INDEX('Inputs - Allowed'!$B$8:$AY$158,MATCH('TI - Outperformance'!$A64,'Inputs - Allowed'!$A$8:$A$158,0),MATCH('TI - Outperformance'!T$6,'Inputs - Allowed'!$B$6:$AY$6,0)) - INDEX('Inputs - Allowed'!$B$8:$AY$158,MATCH('TI - Outperformance'!$A64,'Inputs - Allowed'!$A$8:$A$158,0),MATCH('TI - Outperformance'!T$6-1,'Inputs - Allowed'!$B$6:$AY$6,0)),0)),0)</f>
        <v>0</v>
      </c>
      <c r="U64" s="36">
        <f>MAX(MIN(_xlfn.IFNA(INDEX('Inputs - Actual'!$B$8:$V$200,MATCH('TI - Outperformance'!$A64,'Inputs - Actual'!$A$8:$A$200,0),MATCH('TI - Outperformance'!U$6,'Inputs - Actual'!$B$6:$V$6,0)) - INDEX('Inputs - Allowed'!$B$8:$AY$158,MATCH('TI - Outperformance'!$A64,'Inputs - Allowed'!$A$8:$A$158,0),MATCH('TI - Outperformance'!U$6-1,'Inputs - Allowed'!$B$6:$AY$6,0)),0),_xlfn.IFNA(INDEX('Inputs - Allowed'!$B$8:$AY$158,MATCH('TI - Outperformance'!$A64,'Inputs - Allowed'!$A$8:$A$158,0),MATCH('TI - Outperformance'!U$6,'Inputs - Allowed'!$B$6:$AY$6,0)) - INDEX('Inputs - Allowed'!$B$8:$AY$158,MATCH('TI - Outperformance'!$A64,'Inputs - Allowed'!$A$8:$A$158,0),MATCH('TI - Outperformance'!U$6-1,'Inputs - Allowed'!$B$6:$AY$6,0)),0)),0)</f>
        <v>0</v>
      </c>
      <c r="V64" s="36">
        <f>MAX(MIN(_xlfn.IFNA(INDEX('Inputs - Actual'!$B$8:$V$200,MATCH('TI - Outperformance'!$A64,'Inputs - Actual'!$A$8:$A$200,0),MATCH('TI - Outperformance'!V$6,'Inputs - Actual'!$B$6:$V$6,0)) - INDEX('Inputs - Allowed'!$B$8:$AY$158,MATCH('TI - Outperformance'!$A64,'Inputs - Allowed'!$A$8:$A$158,0),MATCH('TI - Outperformance'!V$6-1,'Inputs - Allowed'!$B$6:$AY$6,0)),0),_xlfn.IFNA(INDEX('Inputs - Allowed'!$B$8:$AY$158,MATCH('TI - Outperformance'!$A64,'Inputs - Allowed'!$A$8:$A$158,0),MATCH('TI - Outperformance'!V$6,'Inputs - Allowed'!$B$6:$AY$6,0)) - INDEX('Inputs - Allowed'!$B$8:$AY$158,MATCH('TI - Outperformance'!$A64,'Inputs - Allowed'!$A$8:$A$158,0),MATCH('TI - Outperformance'!V$6-1,'Inputs - Allowed'!$B$6:$AY$6,0)),0)),0)</f>
        <v>0</v>
      </c>
      <c r="W64" s="36">
        <f>MAX(MIN(_xlfn.IFNA(INDEX('Inputs - Actual'!$B$8:$V$200,MATCH('TI - Outperformance'!$A64,'Inputs - Actual'!$A$8:$A$200,0),MATCH('TI - Outperformance'!W$6,'Inputs - Actual'!$B$6:$V$6,0)) - INDEX('Inputs - Allowed'!$B$8:$AY$158,MATCH('TI - Outperformance'!$A64,'Inputs - Allowed'!$A$8:$A$158,0),MATCH('TI - Outperformance'!W$6-1,'Inputs - Allowed'!$B$6:$AY$6,0)),0),_xlfn.IFNA(INDEX('Inputs - Allowed'!$B$8:$AY$158,MATCH('TI - Outperformance'!$A64,'Inputs - Allowed'!$A$8:$A$158,0),MATCH('TI - Outperformance'!W$6,'Inputs - Allowed'!$B$6:$AY$6,0)) - INDEX('Inputs - Allowed'!$B$8:$AY$158,MATCH('TI - Outperformance'!$A64,'Inputs - Allowed'!$A$8:$A$158,0),MATCH('TI - Outperformance'!W$6-1,'Inputs - Allowed'!$B$6:$AY$6,0)),0)),0)</f>
        <v>0</v>
      </c>
      <c r="X64" s="76"/>
      <c r="Y64" s="76"/>
      <c r="Z64" s="116">
        <f t="shared" si="11"/>
        <v>0</v>
      </c>
      <c r="AA64" s="116">
        <f t="shared" si="12"/>
        <v>0</v>
      </c>
      <c r="AB64" s="116">
        <f t="shared" si="13"/>
        <v>0</v>
      </c>
      <c r="AC64" s="116">
        <f t="shared" si="14"/>
        <v>0</v>
      </c>
      <c r="AD64" s="116">
        <f t="shared" si="15"/>
        <v>0</v>
      </c>
      <c r="AE64" s="116">
        <f t="shared" si="16"/>
        <v>0</v>
      </c>
      <c r="AF64" s="116">
        <f t="shared" si="17"/>
        <v>0</v>
      </c>
      <c r="AG64" s="116">
        <f t="shared" si="18"/>
        <v>0</v>
      </c>
      <c r="AH64" s="116">
        <f t="shared" si="19"/>
        <v>0</v>
      </c>
      <c r="AI64" s="116">
        <f t="shared" si="20"/>
        <v>0</v>
      </c>
      <c r="AJ64" s="116">
        <f t="shared" si="21"/>
        <v>0</v>
      </c>
    </row>
    <row r="65" spans="1:36">
      <c r="A65" s="42"/>
      <c r="B65" s="36"/>
      <c r="C65" s="36"/>
      <c r="D65" s="36"/>
      <c r="E65" s="36">
        <f>_xlfn.IFNA(INDEX('Inputs - Allowed'!$B$8:$AY$158,MATCH($A65,'Inputs - Allowed'!$A$8:$A$158,0),MATCH('TI - Outperformance'!E$6,'Inputs - Allowed'!$B$6:$AY$6,0)),0)</f>
        <v>0</v>
      </c>
      <c r="F65" s="36">
        <f>_xlfn.IFNA(INDEX('Inputs - Allowed'!$B$8:$AY$158,MATCH($A65,'Inputs - Allowed'!$A$8:$A$158,0),MATCH('TI - Outperformance'!F$6,'Inputs - Allowed'!$B$6:$AY$6,0)),0)</f>
        <v>0</v>
      </c>
      <c r="G65" s="36">
        <f>_xlfn.IFNA(INDEX('Inputs - Allowed'!$B$8:$AY$158,MATCH($A65,'Inputs - Allowed'!$A$8:$A$158,0),MATCH('TI - Outperformance'!G$6,'Inputs - Allowed'!$B$6:$AY$6,0)),0)</f>
        <v>0</v>
      </c>
      <c r="H65" s="36">
        <f>_xlfn.IFNA(INDEX('Inputs - Allowed'!$B$8:$AY$158,MATCH($A65,'Inputs - Allowed'!$A$8:$A$158,0),MATCH('TI - Outperformance'!H$6,'Inputs - Allowed'!$B$6:$AY$6,0)),0)</f>
        <v>0</v>
      </c>
      <c r="I65" s="36">
        <f>_xlfn.IFNA(INDEX('Inputs - Allowed'!$B$8:$AY$158,MATCH($A65,'Inputs - Allowed'!$A$8:$A$158,0),MATCH('TI - Outperformance'!I$6,'Inputs - Allowed'!$B$6:$AY$6,0)),0)</f>
        <v>0</v>
      </c>
      <c r="J65" s="36">
        <f>_xlfn.IFNA(INDEX('Inputs - Allowed'!$B$8:$AY$158,MATCH($A65,'Inputs - Allowed'!$A$8:$A$158,0),MATCH('TI - Outperformance'!J$6,'Inputs - Allowed'!$B$6:$AY$6,0)),0)</f>
        <v>0</v>
      </c>
      <c r="K65" s="36">
        <f>_xlfn.IFNA(INDEX('Inputs - Allowed'!$B$8:$AY$158,MATCH($A65,'Inputs - Allowed'!$A$8:$A$158,0),MATCH('TI - Outperformance'!K$6,'Inputs - Allowed'!$B$6:$AY$6,0)),0)</f>
        <v>0</v>
      </c>
      <c r="L65" s="76"/>
      <c r="M65" s="76"/>
      <c r="N65" s="36">
        <f>MAX(MIN(_xlfn.IFNA(INDEX('Inputs - Actual'!$B$8:$V$200,MATCH('TI - Outperformance'!$A65,'Inputs - Actual'!$A$8:$A$200,0),MATCH('TI - Outperformance'!N$6,'Inputs - Actual'!$B$6:$V$6,0)) - INDEX('Inputs - Allowed'!$B$8:$AY$158,MATCH('TI - Outperformance'!$A65,'Inputs - Allowed'!$A$8:$A$158,0),MATCH('TI - Outperformance'!N$6-1,'Inputs - Allowed'!$B$6:$AY$6,0)),0),_xlfn.IFNA(INDEX('Inputs - Allowed'!$B$8:$AY$158,MATCH('TI - Outperformance'!$A65,'Inputs - Allowed'!$A$8:$A$158,0),MATCH('TI - Outperformance'!N$6,'Inputs - Allowed'!$B$6:$AY$6,0)) - INDEX('Inputs - Allowed'!$B$8:$AY$158,MATCH('TI - Outperformance'!$A65,'Inputs - Allowed'!$A$8:$A$158,0),MATCH('TI - Outperformance'!N$6-1,'Inputs - Allowed'!$B$6:$AY$6,0)),0)),0)</f>
        <v>0</v>
      </c>
      <c r="O65" s="36">
        <f>MAX(MIN(_xlfn.IFNA(INDEX('Inputs - Actual'!$B$8:$V$200,MATCH('TI - Outperformance'!$A65,'Inputs - Actual'!$A$8:$A$200,0),MATCH('TI - Outperformance'!O$6,'Inputs - Actual'!$B$6:$V$6,0)) - INDEX('Inputs - Allowed'!$B$8:$AY$158,MATCH('TI - Outperformance'!$A65,'Inputs - Allowed'!$A$8:$A$158,0),MATCH('TI - Outperformance'!O$6-1,'Inputs - Allowed'!$B$6:$AY$6,0)),0),_xlfn.IFNA(INDEX('Inputs - Allowed'!$B$8:$AY$158,MATCH('TI - Outperformance'!$A65,'Inputs - Allowed'!$A$8:$A$158,0),MATCH('TI - Outperformance'!O$6,'Inputs - Allowed'!$B$6:$AY$6,0)) - INDEX('Inputs - Allowed'!$B$8:$AY$158,MATCH('TI - Outperformance'!$A65,'Inputs - Allowed'!$A$8:$A$158,0),MATCH('TI - Outperformance'!O$6-1,'Inputs - Allowed'!$B$6:$AY$6,0)),0)),0)</f>
        <v>0</v>
      </c>
      <c r="P65" s="36">
        <f>MAX(MIN(_xlfn.IFNA(INDEX('Inputs - Actual'!$B$8:$V$200,MATCH('TI - Outperformance'!$A65,'Inputs - Actual'!$A$8:$A$200,0),MATCH('TI - Outperformance'!P$6,'Inputs - Actual'!$B$6:$V$6,0)) - INDEX('Inputs - Allowed'!$B$8:$AY$158,MATCH('TI - Outperformance'!$A65,'Inputs - Allowed'!$A$8:$A$158,0),MATCH('TI - Outperformance'!P$6-1,'Inputs - Allowed'!$B$6:$AY$6,0)),0),_xlfn.IFNA(INDEX('Inputs - Allowed'!$B$8:$AY$158,MATCH('TI - Outperformance'!$A65,'Inputs - Allowed'!$A$8:$A$158,0),MATCH('TI - Outperformance'!P$6,'Inputs - Allowed'!$B$6:$AY$6,0)) - INDEX('Inputs - Allowed'!$B$8:$AY$158,MATCH('TI - Outperformance'!$A65,'Inputs - Allowed'!$A$8:$A$158,0),MATCH('TI - Outperformance'!P$6-1,'Inputs - Allowed'!$B$6:$AY$6,0)),0)),0)</f>
        <v>0</v>
      </c>
      <c r="Q65" s="36">
        <f>MAX(MIN(_xlfn.IFNA(INDEX('Inputs - Actual'!$B$8:$V$200,MATCH('TI - Outperformance'!$A65,'Inputs - Actual'!$A$8:$A$200,0),MATCH('TI - Outperformance'!Q$6,'Inputs - Actual'!$B$6:$V$6,0)) - INDEX('Inputs - Allowed'!$B$8:$AY$158,MATCH('TI - Outperformance'!$A65,'Inputs - Allowed'!$A$8:$A$158,0),MATCH('TI - Outperformance'!Q$6-1,'Inputs - Allowed'!$B$6:$AY$6,0)),0),_xlfn.IFNA(INDEX('Inputs - Allowed'!$B$8:$AY$158,MATCH('TI - Outperformance'!$A65,'Inputs - Allowed'!$A$8:$A$158,0),MATCH('TI - Outperformance'!Q$6,'Inputs - Allowed'!$B$6:$AY$6,0)) - INDEX('Inputs - Allowed'!$B$8:$AY$158,MATCH('TI - Outperformance'!$A65,'Inputs - Allowed'!$A$8:$A$158,0),MATCH('TI - Outperformance'!Q$6-1,'Inputs - Allowed'!$B$6:$AY$6,0)),0)),0)</f>
        <v>0</v>
      </c>
      <c r="R65" s="36">
        <f>MAX(MIN(_xlfn.IFNA(INDEX('Inputs - Actual'!$B$8:$V$200,MATCH('TI - Outperformance'!$A65,'Inputs - Actual'!$A$8:$A$200,0),MATCH('TI - Outperformance'!R$6,'Inputs - Actual'!$B$6:$V$6,0)) - INDEX('Inputs - Allowed'!$B$8:$AY$158,MATCH('TI - Outperformance'!$A65,'Inputs - Allowed'!$A$8:$A$158,0),MATCH('TI - Outperformance'!R$6-1,'Inputs - Allowed'!$B$6:$AY$6,0)),0),_xlfn.IFNA(INDEX('Inputs - Allowed'!$B$8:$AY$158,MATCH('TI - Outperformance'!$A65,'Inputs - Allowed'!$A$8:$A$158,0),MATCH('TI - Outperformance'!R$6,'Inputs - Allowed'!$B$6:$AY$6,0)) - INDEX('Inputs - Allowed'!$B$8:$AY$158,MATCH('TI - Outperformance'!$A65,'Inputs - Allowed'!$A$8:$A$158,0),MATCH('TI - Outperformance'!R$6-1,'Inputs - Allowed'!$B$6:$AY$6,0)),0)),0)</f>
        <v>0</v>
      </c>
      <c r="S65" s="36">
        <f>MAX(MIN(_xlfn.IFNA(INDEX('Inputs - Actual'!$B$8:$V$200,MATCH('TI - Outperformance'!$A65,'Inputs - Actual'!$A$8:$A$200,0),MATCH('TI - Outperformance'!S$6,'Inputs - Actual'!$B$6:$V$6,0)) - INDEX('Inputs - Allowed'!$B$8:$AY$158,MATCH('TI - Outperformance'!$A65,'Inputs - Allowed'!$A$8:$A$158,0),MATCH('TI - Outperformance'!S$6-1,'Inputs - Allowed'!$B$6:$AY$6,0)),0),_xlfn.IFNA(INDEX('Inputs - Allowed'!$B$8:$AY$158,MATCH('TI - Outperformance'!$A65,'Inputs - Allowed'!$A$8:$A$158,0),MATCH('TI - Outperformance'!S$6,'Inputs - Allowed'!$B$6:$AY$6,0)) - INDEX('Inputs - Allowed'!$B$8:$AY$158,MATCH('TI - Outperformance'!$A65,'Inputs - Allowed'!$A$8:$A$158,0),MATCH('TI - Outperformance'!S$6-1,'Inputs - Allowed'!$B$6:$AY$6,0)),0)),0)</f>
        <v>0</v>
      </c>
      <c r="T65" s="36">
        <f>MAX(MIN(_xlfn.IFNA(INDEX('Inputs - Actual'!$B$8:$V$200,MATCH('TI - Outperformance'!$A65,'Inputs - Actual'!$A$8:$A$200,0),MATCH('TI - Outperformance'!T$6,'Inputs - Actual'!$B$6:$V$6,0)) - INDEX('Inputs - Allowed'!$B$8:$AY$158,MATCH('TI - Outperformance'!$A65,'Inputs - Allowed'!$A$8:$A$158,0),MATCH('TI - Outperformance'!T$6-1,'Inputs - Allowed'!$B$6:$AY$6,0)),0),_xlfn.IFNA(INDEX('Inputs - Allowed'!$B$8:$AY$158,MATCH('TI - Outperformance'!$A65,'Inputs - Allowed'!$A$8:$A$158,0),MATCH('TI - Outperformance'!T$6,'Inputs - Allowed'!$B$6:$AY$6,0)) - INDEX('Inputs - Allowed'!$B$8:$AY$158,MATCH('TI - Outperformance'!$A65,'Inputs - Allowed'!$A$8:$A$158,0),MATCH('TI - Outperformance'!T$6-1,'Inputs - Allowed'!$B$6:$AY$6,0)),0)),0)</f>
        <v>0</v>
      </c>
      <c r="U65" s="36">
        <f>MAX(MIN(_xlfn.IFNA(INDEX('Inputs - Actual'!$B$8:$V$200,MATCH('TI - Outperformance'!$A65,'Inputs - Actual'!$A$8:$A$200,0),MATCH('TI - Outperformance'!U$6,'Inputs - Actual'!$B$6:$V$6,0)) - INDEX('Inputs - Allowed'!$B$8:$AY$158,MATCH('TI - Outperformance'!$A65,'Inputs - Allowed'!$A$8:$A$158,0),MATCH('TI - Outperformance'!U$6-1,'Inputs - Allowed'!$B$6:$AY$6,0)),0),_xlfn.IFNA(INDEX('Inputs - Allowed'!$B$8:$AY$158,MATCH('TI - Outperformance'!$A65,'Inputs - Allowed'!$A$8:$A$158,0),MATCH('TI - Outperformance'!U$6,'Inputs - Allowed'!$B$6:$AY$6,0)) - INDEX('Inputs - Allowed'!$B$8:$AY$158,MATCH('TI - Outperformance'!$A65,'Inputs - Allowed'!$A$8:$A$158,0),MATCH('TI - Outperformance'!U$6-1,'Inputs - Allowed'!$B$6:$AY$6,0)),0)),0)</f>
        <v>0</v>
      </c>
      <c r="V65" s="36">
        <f>MAX(MIN(_xlfn.IFNA(INDEX('Inputs - Actual'!$B$8:$V$200,MATCH('TI - Outperformance'!$A65,'Inputs - Actual'!$A$8:$A$200,0),MATCH('TI - Outperformance'!V$6,'Inputs - Actual'!$B$6:$V$6,0)) - INDEX('Inputs - Allowed'!$B$8:$AY$158,MATCH('TI - Outperformance'!$A65,'Inputs - Allowed'!$A$8:$A$158,0),MATCH('TI - Outperformance'!V$6-1,'Inputs - Allowed'!$B$6:$AY$6,0)),0),_xlfn.IFNA(INDEX('Inputs - Allowed'!$B$8:$AY$158,MATCH('TI - Outperformance'!$A65,'Inputs - Allowed'!$A$8:$A$158,0),MATCH('TI - Outperformance'!V$6,'Inputs - Allowed'!$B$6:$AY$6,0)) - INDEX('Inputs - Allowed'!$B$8:$AY$158,MATCH('TI - Outperformance'!$A65,'Inputs - Allowed'!$A$8:$A$158,0),MATCH('TI - Outperformance'!V$6-1,'Inputs - Allowed'!$B$6:$AY$6,0)),0)),0)</f>
        <v>0</v>
      </c>
      <c r="W65" s="36">
        <f>MAX(MIN(_xlfn.IFNA(INDEX('Inputs - Actual'!$B$8:$V$200,MATCH('TI - Outperformance'!$A65,'Inputs - Actual'!$A$8:$A$200,0),MATCH('TI - Outperformance'!W$6,'Inputs - Actual'!$B$6:$V$6,0)) - INDEX('Inputs - Allowed'!$B$8:$AY$158,MATCH('TI - Outperformance'!$A65,'Inputs - Allowed'!$A$8:$A$158,0),MATCH('TI - Outperformance'!W$6-1,'Inputs - Allowed'!$B$6:$AY$6,0)),0),_xlfn.IFNA(INDEX('Inputs - Allowed'!$B$8:$AY$158,MATCH('TI - Outperformance'!$A65,'Inputs - Allowed'!$A$8:$A$158,0),MATCH('TI - Outperformance'!W$6,'Inputs - Allowed'!$B$6:$AY$6,0)) - INDEX('Inputs - Allowed'!$B$8:$AY$158,MATCH('TI - Outperformance'!$A65,'Inputs - Allowed'!$A$8:$A$158,0),MATCH('TI - Outperformance'!W$6-1,'Inputs - Allowed'!$B$6:$AY$6,0)),0)),0)</f>
        <v>0</v>
      </c>
      <c r="X65" s="76"/>
      <c r="Y65" s="76"/>
      <c r="Z65" s="116">
        <f t="shared" si="11"/>
        <v>0</v>
      </c>
      <c r="AA65" s="116">
        <f t="shared" si="12"/>
        <v>0</v>
      </c>
      <c r="AB65" s="116">
        <f t="shared" si="13"/>
        <v>0</v>
      </c>
      <c r="AC65" s="116">
        <f t="shared" si="14"/>
        <v>0</v>
      </c>
      <c r="AD65" s="116">
        <f t="shared" si="15"/>
        <v>0</v>
      </c>
      <c r="AE65" s="116">
        <f t="shared" si="16"/>
        <v>0</v>
      </c>
      <c r="AF65" s="116">
        <f t="shared" si="17"/>
        <v>0</v>
      </c>
      <c r="AG65" s="116">
        <f t="shared" si="18"/>
        <v>0</v>
      </c>
      <c r="AH65" s="116">
        <f t="shared" si="19"/>
        <v>0</v>
      </c>
      <c r="AI65" s="116">
        <f t="shared" si="20"/>
        <v>0</v>
      </c>
      <c r="AJ65" s="116">
        <f t="shared" si="21"/>
        <v>0</v>
      </c>
    </row>
    <row r="66" spans="1:36">
      <c r="A66" s="42"/>
      <c r="B66" s="36"/>
      <c r="C66" s="36"/>
      <c r="D66" s="36"/>
      <c r="E66" s="36">
        <f>_xlfn.IFNA(INDEX('Inputs - Allowed'!$B$8:$AY$158,MATCH($A66,'Inputs - Allowed'!$A$8:$A$158,0),MATCH('TI - Outperformance'!E$6,'Inputs - Allowed'!$B$6:$AY$6,0)),0)</f>
        <v>0</v>
      </c>
      <c r="F66" s="36">
        <f>_xlfn.IFNA(INDEX('Inputs - Allowed'!$B$8:$AY$158,MATCH($A66,'Inputs - Allowed'!$A$8:$A$158,0),MATCH('TI - Outperformance'!F$6,'Inputs - Allowed'!$B$6:$AY$6,0)),0)</f>
        <v>0</v>
      </c>
      <c r="G66" s="36">
        <f>_xlfn.IFNA(INDEX('Inputs - Allowed'!$B$8:$AY$158,MATCH($A66,'Inputs - Allowed'!$A$8:$A$158,0),MATCH('TI - Outperformance'!G$6,'Inputs - Allowed'!$B$6:$AY$6,0)),0)</f>
        <v>0</v>
      </c>
      <c r="H66" s="36">
        <f>_xlfn.IFNA(INDEX('Inputs - Allowed'!$B$8:$AY$158,MATCH($A66,'Inputs - Allowed'!$A$8:$A$158,0),MATCH('TI - Outperformance'!H$6,'Inputs - Allowed'!$B$6:$AY$6,0)),0)</f>
        <v>0</v>
      </c>
      <c r="I66" s="36">
        <f>_xlfn.IFNA(INDEX('Inputs - Allowed'!$B$8:$AY$158,MATCH($A66,'Inputs - Allowed'!$A$8:$A$158,0),MATCH('TI - Outperformance'!I$6,'Inputs - Allowed'!$B$6:$AY$6,0)),0)</f>
        <v>0</v>
      </c>
      <c r="J66" s="36">
        <f>_xlfn.IFNA(INDEX('Inputs - Allowed'!$B$8:$AY$158,MATCH($A66,'Inputs - Allowed'!$A$8:$A$158,0),MATCH('TI - Outperformance'!J$6,'Inputs - Allowed'!$B$6:$AY$6,0)),0)</f>
        <v>0</v>
      </c>
      <c r="K66" s="36">
        <f>_xlfn.IFNA(INDEX('Inputs - Allowed'!$B$8:$AY$158,MATCH($A66,'Inputs - Allowed'!$A$8:$A$158,0),MATCH('TI - Outperformance'!K$6,'Inputs - Allowed'!$B$6:$AY$6,0)),0)</f>
        <v>0</v>
      </c>
      <c r="L66" s="76"/>
      <c r="M66" s="76"/>
      <c r="N66" s="36">
        <f>MAX(MIN(_xlfn.IFNA(INDEX('Inputs - Actual'!$B$8:$V$200,MATCH('TI - Outperformance'!$A66,'Inputs - Actual'!$A$8:$A$200,0),MATCH('TI - Outperformance'!N$6,'Inputs - Actual'!$B$6:$V$6,0)) - INDEX('Inputs - Allowed'!$B$8:$AY$158,MATCH('TI - Outperformance'!$A66,'Inputs - Allowed'!$A$8:$A$158,0),MATCH('TI - Outperformance'!N$6-1,'Inputs - Allowed'!$B$6:$AY$6,0)),0),_xlfn.IFNA(INDEX('Inputs - Allowed'!$B$8:$AY$158,MATCH('TI - Outperformance'!$A66,'Inputs - Allowed'!$A$8:$A$158,0),MATCH('TI - Outperformance'!N$6,'Inputs - Allowed'!$B$6:$AY$6,0)) - INDEX('Inputs - Allowed'!$B$8:$AY$158,MATCH('TI - Outperformance'!$A66,'Inputs - Allowed'!$A$8:$A$158,0),MATCH('TI - Outperformance'!N$6-1,'Inputs - Allowed'!$B$6:$AY$6,0)),0)),0)</f>
        <v>0</v>
      </c>
      <c r="O66" s="36">
        <f>MAX(MIN(_xlfn.IFNA(INDEX('Inputs - Actual'!$B$8:$V$200,MATCH('TI - Outperformance'!$A66,'Inputs - Actual'!$A$8:$A$200,0),MATCH('TI - Outperformance'!O$6,'Inputs - Actual'!$B$6:$V$6,0)) - INDEX('Inputs - Allowed'!$B$8:$AY$158,MATCH('TI - Outperformance'!$A66,'Inputs - Allowed'!$A$8:$A$158,0),MATCH('TI - Outperformance'!O$6-1,'Inputs - Allowed'!$B$6:$AY$6,0)),0),_xlfn.IFNA(INDEX('Inputs - Allowed'!$B$8:$AY$158,MATCH('TI - Outperformance'!$A66,'Inputs - Allowed'!$A$8:$A$158,0),MATCH('TI - Outperformance'!O$6,'Inputs - Allowed'!$B$6:$AY$6,0)) - INDEX('Inputs - Allowed'!$B$8:$AY$158,MATCH('TI - Outperformance'!$A66,'Inputs - Allowed'!$A$8:$A$158,0),MATCH('TI - Outperformance'!O$6-1,'Inputs - Allowed'!$B$6:$AY$6,0)),0)),0)</f>
        <v>0</v>
      </c>
      <c r="P66" s="36">
        <f>MAX(MIN(_xlfn.IFNA(INDEX('Inputs - Actual'!$B$8:$V$200,MATCH('TI - Outperformance'!$A66,'Inputs - Actual'!$A$8:$A$200,0),MATCH('TI - Outperformance'!P$6,'Inputs - Actual'!$B$6:$V$6,0)) - INDEX('Inputs - Allowed'!$B$8:$AY$158,MATCH('TI - Outperformance'!$A66,'Inputs - Allowed'!$A$8:$A$158,0),MATCH('TI - Outperformance'!P$6-1,'Inputs - Allowed'!$B$6:$AY$6,0)),0),_xlfn.IFNA(INDEX('Inputs - Allowed'!$B$8:$AY$158,MATCH('TI - Outperformance'!$A66,'Inputs - Allowed'!$A$8:$A$158,0),MATCH('TI - Outperformance'!P$6,'Inputs - Allowed'!$B$6:$AY$6,0)) - INDEX('Inputs - Allowed'!$B$8:$AY$158,MATCH('TI - Outperformance'!$A66,'Inputs - Allowed'!$A$8:$A$158,0),MATCH('TI - Outperformance'!P$6-1,'Inputs - Allowed'!$B$6:$AY$6,0)),0)),0)</f>
        <v>0</v>
      </c>
      <c r="Q66" s="36">
        <f>MAX(MIN(_xlfn.IFNA(INDEX('Inputs - Actual'!$B$8:$V$200,MATCH('TI - Outperformance'!$A66,'Inputs - Actual'!$A$8:$A$200,0),MATCH('TI - Outperformance'!Q$6,'Inputs - Actual'!$B$6:$V$6,0)) - INDEX('Inputs - Allowed'!$B$8:$AY$158,MATCH('TI - Outperformance'!$A66,'Inputs - Allowed'!$A$8:$A$158,0),MATCH('TI - Outperformance'!Q$6-1,'Inputs - Allowed'!$B$6:$AY$6,0)),0),_xlfn.IFNA(INDEX('Inputs - Allowed'!$B$8:$AY$158,MATCH('TI - Outperformance'!$A66,'Inputs - Allowed'!$A$8:$A$158,0),MATCH('TI - Outperformance'!Q$6,'Inputs - Allowed'!$B$6:$AY$6,0)) - INDEX('Inputs - Allowed'!$B$8:$AY$158,MATCH('TI - Outperformance'!$A66,'Inputs - Allowed'!$A$8:$A$158,0),MATCH('TI - Outperformance'!Q$6-1,'Inputs - Allowed'!$B$6:$AY$6,0)),0)),0)</f>
        <v>0</v>
      </c>
      <c r="R66" s="36">
        <f>MAX(MIN(_xlfn.IFNA(INDEX('Inputs - Actual'!$B$8:$V$200,MATCH('TI - Outperformance'!$A66,'Inputs - Actual'!$A$8:$A$200,0),MATCH('TI - Outperformance'!R$6,'Inputs - Actual'!$B$6:$V$6,0)) - INDEX('Inputs - Allowed'!$B$8:$AY$158,MATCH('TI - Outperformance'!$A66,'Inputs - Allowed'!$A$8:$A$158,0),MATCH('TI - Outperformance'!R$6-1,'Inputs - Allowed'!$B$6:$AY$6,0)),0),_xlfn.IFNA(INDEX('Inputs - Allowed'!$B$8:$AY$158,MATCH('TI - Outperformance'!$A66,'Inputs - Allowed'!$A$8:$A$158,0),MATCH('TI - Outperformance'!R$6,'Inputs - Allowed'!$B$6:$AY$6,0)) - INDEX('Inputs - Allowed'!$B$8:$AY$158,MATCH('TI - Outperformance'!$A66,'Inputs - Allowed'!$A$8:$A$158,0),MATCH('TI - Outperformance'!R$6-1,'Inputs - Allowed'!$B$6:$AY$6,0)),0)),0)</f>
        <v>0</v>
      </c>
      <c r="S66" s="36">
        <f>MAX(MIN(_xlfn.IFNA(INDEX('Inputs - Actual'!$B$8:$V$200,MATCH('TI - Outperformance'!$A66,'Inputs - Actual'!$A$8:$A$200,0),MATCH('TI - Outperformance'!S$6,'Inputs - Actual'!$B$6:$V$6,0)) - INDEX('Inputs - Allowed'!$B$8:$AY$158,MATCH('TI - Outperformance'!$A66,'Inputs - Allowed'!$A$8:$A$158,0),MATCH('TI - Outperformance'!S$6-1,'Inputs - Allowed'!$B$6:$AY$6,0)),0),_xlfn.IFNA(INDEX('Inputs - Allowed'!$B$8:$AY$158,MATCH('TI - Outperformance'!$A66,'Inputs - Allowed'!$A$8:$A$158,0),MATCH('TI - Outperformance'!S$6,'Inputs - Allowed'!$B$6:$AY$6,0)) - INDEX('Inputs - Allowed'!$B$8:$AY$158,MATCH('TI - Outperformance'!$A66,'Inputs - Allowed'!$A$8:$A$158,0),MATCH('TI - Outperformance'!S$6-1,'Inputs - Allowed'!$B$6:$AY$6,0)),0)),0)</f>
        <v>0</v>
      </c>
      <c r="T66" s="36">
        <f>MAX(MIN(_xlfn.IFNA(INDEX('Inputs - Actual'!$B$8:$V$200,MATCH('TI - Outperformance'!$A66,'Inputs - Actual'!$A$8:$A$200,0),MATCH('TI - Outperformance'!T$6,'Inputs - Actual'!$B$6:$V$6,0)) - INDEX('Inputs - Allowed'!$B$8:$AY$158,MATCH('TI - Outperformance'!$A66,'Inputs - Allowed'!$A$8:$A$158,0),MATCH('TI - Outperformance'!T$6-1,'Inputs - Allowed'!$B$6:$AY$6,0)),0),_xlfn.IFNA(INDEX('Inputs - Allowed'!$B$8:$AY$158,MATCH('TI - Outperformance'!$A66,'Inputs - Allowed'!$A$8:$A$158,0),MATCH('TI - Outperformance'!T$6,'Inputs - Allowed'!$B$6:$AY$6,0)) - INDEX('Inputs - Allowed'!$B$8:$AY$158,MATCH('TI - Outperformance'!$A66,'Inputs - Allowed'!$A$8:$A$158,0),MATCH('TI - Outperformance'!T$6-1,'Inputs - Allowed'!$B$6:$AY$6,0)),0)),0)</f>
        <v>0</v>
      </c>
      <c r="U66" s="36">
        <f>MAX(MIN(_xlfn.IFNA(INDEX('Inputs - Actual'!$B$8:$V$200,MATCH('TI - Outperformance'!$A66,'Inputs - Actual'!$A$8:$A$200,0),MATCH('TI - Outperformance'!U$6,'Inputs - Actual'!$B$6:$V$6,0)) - INDEX('Inputs - Allowed'!$B$8:$AY$158,MATCH('TI - Outperformance'!$A66,'Inputs - Allowed'!$A$8:$A$158,0),MATCH('TI - Outperformance'!U$6-1,'Inputs - Allowed'!$B$6:$AY$6,0)),0),_xlfn.IFNA(INDEX('Inputs - Allowed'!$B$8:$AY$158,MATCH('TI - Outperformance'!$A66,'Inputs - Allowed'!$A$8:$A$158,0),MATCH('TI - Outperformance'!U$6,'Inputs - Allowed'!$B$6:$AY$6,0)) - INDEX('Inputs - Allowed'!$B$8:$AY$158,MATCH('TI - Outperformance'!$A66,'Inputs - Allowed'!$A$8:$A$158,0),MATCH('TI - Outperformance'!U$6-1,'Inputs - Allowed'!$B$6:$AY$6,0)),0)),0)</f>
        <v>0</v>
      </c>
      <c r="V66" s="36">
        <f>MAX(MIN(_xlfn.IFNA(INDEX('Inputs - Actual'!$B$8:$V$200,MATCH('TI - Outperformance'!$A66,'Inputs - Actual'!$A$8:$A$200,0),MATCH('TI - Outperformance'!V$6,'Inputs - Actual'!$B$6:$V$6,0)) - INDEX('Inputs - Allowed'!$B$8:$AY$158,MATCH('TI - Outperformance'!$A66,'Inputs - Allowed'!$A$8:$A$158,0),MATCH('TI - Outperformance'!V$6-1,'Inputs - Allowed'!$B$6:$AY$6,0)),0),_xlfn.IFNA(INDEX('Inputs - Allowed'!$B$8:$AY$158,MATCH('TI - Outperformance'!$A66,'Inputs - Allowed'!$A$8:$A$158,0),MATCH('TI - Outperformance'!V$6,'Inputs - Allowed'!$B$6:$AY$6,0)) - INDEX('Inputs - Allowed'!$B$8:$AY$158,MATCH('TI - Outperformance'!$A66,'Inputs - Allowed'!$A$8:$A$158,0),MATCH('TI - Outperformance'!V$6-1,'Inputs - Allowed'!$B$6:$AY$6,0)),0)),0)</f>
        <v>0</v>
      </c>
      <c r="W66" s="36">
        <f>MAX(MIN(_xlfn.IFNA(INDEX('Inputs - Actual'!$B$8:$V$200,MATCH('TI - Outperformance'!$A66,'Inputs - Actual'!$A$8:$A$200,0),MATCH('TI - Outperformance'!W$6,'Inputs - Actual'!$B$6:$V$6,0)) - INDEX('Inputs - Allowed'!$B$8:$AY$158,MATCH('TI - Outperformance'!$A66,'Inputs - Allowed'!$A$8:$A$158,0),MATCH('TI - Outperformance'!W$6-1,'Inputs - Allowed'!$B$6:$AY$6,0)),0),_xlfn.IFNA(INDEX('Inputs - Allowed'!$B$8:$AY$158,MATCH('TI - Outperformance'!$A66,'Inputs - Allowed'!$A$8:$A$158,0),MATCH('TI - Outperformance'!W$6,'Inputs - Allowed'!$B$6:$AY$6,0)) - INDEX('Inputs - Allowed'!$B$8:$AY$158,MATCH('TI - Outperformance'!$A66,'Inputs - Allowed'!$A$8:$A$158,0),MATCH('TI - Outperformance'!W$6-1,'Inputs - Allowed'!$B$6:$AY$6,0)),0)),0)</f>
        <v>0</v>
      </c>
      <c r="X66" s="76"/>
      <c r="Y66" s="76"/>
      <c r="Z66" s="116">
        <f t="shared" si="11"/>
        <v>0</v>
      </c>
      <c r="AA66" s="116">
        <f t="shared" si="12"/>
        <v>0</v>
      </c>
      <c r="AB66" s="116">
        <f t="shared" si="13"/>
        <v>0</v>
      </c>
      <c r="AC66" s="116">
        <f t="shared" si="14"/>
        <v>0</v>
      </c>
      <c r="AD66" s="116">
        <f t="shared" si="15"/>
        <v>0</v>
      </c>
      <c r="AE66" s="116">
        <f t="shared" si="16"/>
        <v>0</v>
      </c>
      <c r="AF66" s="116">
        <f t="shared" si="17"/>
        <v>0</v>
      </c>
      <c r="AG66" s="116">
        <f t="shared" si="18"/>
        <v>0</v>
      </c>
      <c r="AH66" s="116">
        <f t="shared" si="19"/>
        <v>0</v>
      </c>
      <c r="AI66" s="116">
        <f t="shared" si="20"/>
        <v>0</v>
      </c>
      <c r="AJ66" s="116">
        <f t="shared" si="21"/>
        <v>0</v>
      </c>
    </row>
    <row r="67" spans="1:36">
      <c r="A67" s="42"/>
      <c r="B67" s="36"/>
      <c r="C67" s="36"/>
      <c r="D67" s="36"/>
      <c r="E67" s="36">
        <f>_xlfn.IFNA(INDEX('Inputs - Allowed'!$B$8:$AY$158,MATCH($A67,'Inputs - Allowed'!$A$8:$A$158,0),MATCH('TI - Outperformance'!E$6,'Inputs - Allowed'!$B$6:$AY$6,0)),0)</f>
        <v>0</v>
      </c>
      <c r="F67" s="36">
        <f>_xlfn.IFNA(INDEX('Inputs - Allowed'!$B$8:$AY$158,MATCH($A67,'Inputs - Allowed'!$A$8:$A$158,0),MATCH('TI - Outperformance'!F$6,'Inputs - Allowed'!$B$6:$AY$6,0)),0)</f>
        <v>0</v>
      </c>
      <c r="G67" s="36">
        <f>_xlfn.IFNA(INDEX('Inputs - Allowed'!$B$8:$AY$158,MATCH($A67,'Inputs - Allowed'!$A$8:$A$158,0),MATCH('TI - Outperformance'!G$6,'Inputs - Allowed'!$B$6:$AY$6,0)),0)</f>
        <v>0</v>
      </c>
      <c r="H67" s="36">
        <f>_xlfn.IFNA(INDEX('Inputs - Allowed'!$B$8:$AY$158,MATCH($A67,'Inputs - Allowed'!$A$8:$A$158,0),MATCH('TI - Outperformance'!H$6,'Inputs - Allowed'!$B$6:$AY$6,0)),0)</f>
        <v>0</v>
      </c>
      <c r="I67" s="36">
        <f>_xlfn.IFNA(INDEX('Inputs - Allowed'!$B$8:$AY$158,MATCH($A67,'Inputs - Allowed'!$A$8:$A$158,0),MATCH('TI - Outperformance'!I$6,'Inputs - Allowed'!$B$6:$AY$6,0)),0)</f>
        <v>0</v>
      </c>
      <c r="J67" s="36">
        <f>_xlfn.IFNA(INDEX('Inputs - Allowed'!$B$8:$AY$158,MATCH($A67,'Inputs - Allowed'!$A$8:$A$158,0),MATCH('TI - Outperformance'!J$6,'Inputs - Allowed'!$B$6:$AY$6,0)),0)</f>
        <v>0</v>
      </c>
      <c r="K67" s="36">
        <f>_xlfn.IFNA(INDEX('Inputs - Allowed'!$B$8:$AY$158,MATCH($A67,'Inputs - Allowed'!$A$8:$A$158,0),MATCH('TI - Outperformance'!K$6,'Inputs - Allowed'!$B$6:$AY$6,0)),0)</f>
        <v>0</v>
      </c>
      <c r="L67" s="76"/>
      <c r="M67" s="76"/>
      <c r="N67" s="36">
        <f>MAX(MIN(_xlfn.IFNA(INDEX('Inputs - Actual'!$B$8:$V$200,MATCH('TI - Outperformance'!$A67,'Inputs - Actual'!$A$8:$A$200,0),MATCH('TI - Outperformance'!N$6,'Inputs - Actual'!$B$6:$V$6,0)) - INDEX('Inputs - Allowed'!$B$8:$AY$158,MATCH('TI - Outperformance'!$A67,'Inputs - Allowed'!$A$8:$A$158,0),MATCH('TI - Outperformance'!N$6-1,'Inputs - Allowed'!$B$6:$AY$6,0)),0),_xlfn.IFNA(INDEX('Inputs - Allowed'!$B$8:$AY$158,MATCH('TI - Outperformance'!$A67,'Inputs - Allowed'!$A$8:$A$158,0),MATCH('TI - Outperformance'!N$6,'Inputs - Allowed'!$B$6:$AY$6,0)) - INDEX('Inputs - Allowed'!$B$8:$AY$158,MATCH('TI - Outperformance'!$A67,'Inputs - Allowed'!$A$8:$A$158,0),MATCH('TI - Outperformance'!N$6-1,'Inputs - Allowed'!$B$6:$AY$6,0)),0)),0)</f>
        <v>0</v>
      </c>
      <c r="O67" s="36">
        <f>MAX(MIN(_xlfn.IFNA(INDEX('Inputs - Actual'!$B$8:$V$200,MATCH('TI - Outperformance'!$A67,'Inputs - Actual'!$A$8:$A$200,0),MATCH('TI - Outperformance'!O$6,'Inputs - Actual'!$B$6:$V$6,0)) - INDEX('Inputs - Allowed'!$B$8:$AY$158,MATCH('TI - Outperformance'!$A67,'Inputs - Allowed'!$A$8:$A$158,0),MATCH('TI - Outperformance'!O$6-1,'Inputs - Allowed'!$B$6:$AY$6,0)),0),_xlfn.IFNA(INDEX('Inputs - Allowed'!$B$8:$AY$158,MATCH('TI - Outperformance'!$A67,'Inputs - Allowed'!$A$8:$A$158,0),MATCH('TI - Outperformance'!O$6,'Inputs - Allowed'!$B$6:$AY$6,0)) - INDEX('Inputs - Allowed'!$B$8:$AY$158,MATCH('TI - Outperformance'!$A67,'Inputs - Allowed'!$A$8:$A$158,0),MATCH('TI - Outperformance'!O$6-1,'Inputs - Allowed'!$B$6:$AY$6,0)),0)),0)</f>
        <v>0</v>
      </c>
      <c r="P67" s="36">
        <f>MAX(MIN(_xlfn.IFNA(INDEX('Inputs - Actual'!$B$8:$V$200,MATCH('TI - Outperformance'!$A67,'Inputs - Actual'!$A$8:$A$200,0),MATCH('TI - Outperformance'!P$6,'Inputs - Actual'!$B$6:$V$6,0)) - INDEX('Inputs - Allowed'!$B$8:$AY$158,MATCH('TI - Outperformance'!$A67,'Inputs - Allowed'!$A$8:$A$158,0),MATCH('TI - Outperformance'!P$6-1,'Inputs - Allowed'!$B$6:$AY$6,0)),0),_xlfn.IFNA(INDEX('Inputs - Allowed'!$B$8:$AY$158,MATCH('TI - Outperformance'!$A67,'Inputs - Allowed'!$A$8:$A$158,0),MATCH('TI - Outperformance'!P$6,'Inputs - Allowed'!$B$6:$AY$6,0)) - INDEX('Inputs - Allowed'!$B$8:$AY$158,MATCH('TI - Outperformance'!$A67,'Inputs - Allowed'!$A$8:$A$158,0),MATCH('TI - Outperformance'!P$6-1,'Inputs - Allowed'!$B$6:$AY$6,0)),0)),0)</f>
        <v>0</v>
      </c>
      <c r="Q67" s="36">
        <f>MAX(MIN(_xlfn.IFNA(INDEX('Inputs - Actual'!$B$8:$V$200,MATCH('TI - Outperformance'!$A67,'Inputs - Actual'!$A$8:$A$200,0),MATCH('TI - Outperformance'!Q$6,'Inputs - Actual'!$B$6:$V$6,0)) - INDEX('Inputs - Allowed'!$B$8:$AY$158,MATCH('TI - Outperformance'!$A67,'Inputs - Allowed'!$A$8:$A$158,0),MATCH('TI - Outperformance'!Q$6-1,'Inputs - Allowed'!$B$6:$AY$6,0)),0),_xlfn.IFNA(INDEX('Inputs - Allowed'!$B$8:$AY$158,MATCH('TI - Outperformance'!$A67,'Inputs - Allowed'!$A$8:$A$158,0),MATCH('TI - Outperformance'!Q$6,'Inputs - Allowed'!$B$6:$AY$6,0)) - INDEX('Inputs - Allowed'!$B$8:$AY$158,MATCH('TI - Outperformance'!$A67,'Inputs - Allowed'!$A$8:$A$158,0),MATCH('TI - Outperformance'!Q$6-1,'Inputs - Allowed'!$B$6:$AY$6,0)),0)),0)</f>
        <v>0</v>
      </c>
      <c r="R67" s="36">
        <f>MAX(MIN(_xlfn.IFNA(INDEX('Inputs - Actual'!$B$8:$V$200,MATCH('TI - Outperformance'!$A67,'Inputs - Actual'!$A$8:$A$200,0),MATCH('TI - Outperformance'!R$6,'Inputs - Actual'!$B$6:$V$6,0)) - INDEX('Inputs - Allowed'!$B$8:$AY$158,MATCH('TI - Outperformance'!$A67,'Inputs - Allowed'!$A$8:$A$158,0),MATCH('TI - Outperformance'!R$6-1,'Inputs - Allowed'!$B$6:$AY$6,0)),0),_xlfn.IFNA(INDEX('Inputs - Allowed'!$B$8:$AY$158,MATCH('TI - Outperformance'!$A67,'Inputs - Allowed'!$A$8:$A$158,0),MATCH('TI - Outperformance'!R$6,'Inputs - Allowed'!$B$6:$AY$6,0)) - INDEX('Inputs - Allowed'!$B$8:$AY$158,MATCH('TI - Outperformance'!$A67,'Inputs - Allowed'!$A$8:$A$158,0),MATCH('TI - Outperformance'!R$6-1,'Inputs - Allowed'!$B$6:$AY$6,0)),0)),0)</f>
        <v>0</v>
      </c>
      <c r="S67" s="36">
        <f>MAX(MIN(_xlfn.IFNA(INDEX('Inputs - Actual'!$B$8:$V$200,MATCH('TI - Outperformance'!$A67,'Inputs - Actual'!$A$8:$A$200,0),MATCH('TI - Outperformance'!S$6,'Inputs - Actual'!$B$6:$V$6,0)) - INDEX('Inputs - Allowed'!$B$8:$AY$158,MATCH('TI - Outperformance'!$A67,'Inputs - Allowed'!$A$8:$A$158,0),MATCH('TI - Outperformance'!S$6-1,'Inputs - Allowed'!$B$6:$AY$6,0)),0),_xlfn.IFNA(INDEX('Inputs - Allowed'!$B$8:$AY$158,MATCH('TI - Outperformance'!$A67,'Inputs - Allowed'!$A$8:$A$158,0),MATCH('TI - Outperformance'!S$6,'Inputs - Allowed'!$B$6:$AY$6,0)) - INDEX('Inputs - Allowed'!$B$8:$AY$158,MATCH('TI - Outperformance'!$A67,'Inputs - Allowed'!$A$8:$A$158,0),MATCH('TI - Outperformance'!S$6-1,'Inputs - Allowed'!$B$6:$AY$6,0)),0)),0)</f>
        <v>0</v>
      </c>
      <c r="T67" s="36">
        <f>MAX(MIN(_xlfn.IFNA(INDEX('Inputs - Actual'!$B$8:$V$200,MATCH('TI - Outperformance'!$A67,'Inputs - Actual'!$A$8:$A$200,0),MATCH('TI - Outperformance'!T$6,'Inputs - Actual'!$B$6:$V$6,0)) - INDEX('Inputs - Allowed'!$B$8:$AY$158,MATCH('TI - Outperformance'!$A67,'Inputs - Allowed'!$A$8:$A$158,0),MATCH('TI - Outperformance'!T$6-1,'Inputs - Allowed'!$B$6:$AY$6,0)),0),_xlfn.IFNA(INDEX('Inputs - Allowed'!$B$8:$AY$158,MATCH('TI - Outperformance'!$A67,'Inputs - Allowed'!$A$8:$A$158,0),MATCH('TI - Outperformance'!T$6,'Inputs - Allowed'!$B$6:$AY$6,0)) - INDEX('Inputs - Allowed'!$B$8:$AY$158,MATCH('TI - Outperformance'!$A67,'Inputs - Allowed'!$A$8:$A$158,0),MATCH('TI - Outperformance'!T$6-1,'Inputs - Allowed'!$B$6:$AY$6,0)),0)),0)</f>
        <v>0</v>
      </c>
      <c r="U67" s="36">
        <f>MAX(MIN(_xlfn.IFNA(INDEX('Inputs - Actual'!$B$8:$V$200,MATCH('TI - Outperformance'!$A67,'Inputs - Actual'!$A$8:$A$200,0),MATCH('TI - Outperformance'!U$6,'Inputs - Actual'!$B$6:$V$6,0)) - INDEX('Inputs - Allowed'!$B$8:$AY$158,MATCH('TI - Outperformance'!$A67,'Inputs - Allowed'!$A$8:$A$158,0),MATCH('TI - Outperformance'!U$6-1,'Inputs - Allowed'!$B$6:$AY$6,0)),0),_xlfn.IFNA(INDEX('Inputs - Allowed'!$B$8:$AY$158,MATCH('TI - Outperformance'!$A67,'Inputs - Allowed'!$A$8:$A$158,0),MATCH('TI - Outperformance'!U$6,'Inputs - Allowed'!$B$6:$AY$6,0)) - INDEX('Inputs - Allowed'!$B$8:$AY$158,MATCH('TI - Outperformance'!$A67,'Inputs - Allowed'!$A$8:$A$158,0),MATCH('TI - Outperformance'!U$6-1,'Inputs - Allowed'!$B$6:$AY$6,0)),0)),0)</f>
        <v>0</v>
      </c>
      <c r="V67" s="36">
        <f>MAX(MIN(_xlfn.IFNA(INDEX('Inputs - Actual'!$B$8:$V$200,MATCH('TI - Outperformance'!$A67,'Inputs - Actual'!$A$8:$A$200,0),MATCH('TI - Outperformance'!V$6,'Inputs - Actual'!$B$6:$V$6,0)) - INDEX('Inputs - Allowed'!$B$8:$AY$158,MATCH('TI - Outperformance'!$A67,'Inputs - Allowed'!$A$8:$A$158,0),MATCH('TI - Outperformance'!V$6-1,'Inputs - Allowed'!$B$6:$AY$6,0)),0),_xlfn.IFNA(INDEX('Inputs - Allowed'!$B$8:$AY$158,MATCH('TI - Outperformance'!$A67,'Inputs - Allowed'!$A$8:$A$158,0),MATCH('TI - Outperformance'!V$6,'Inputs - Allowed'!$B$6:$AY$6,0)) - INDEX('Inputs - Allowed'!$B$8:$AY$158,MATCH('TI - Outperformance'!$A67,'Inputs - Allowed'!$A$8:$A$158,0),MATCH('TI - Outperformance'!V$6-1,'Inputs - Allowed'!$B$6:$AY$6,0)),0)),0)</f>
        <v>0</v>
      </c>
      <c r="W67" s="36">
        <f>MAX(MIN(_xlfn.IFNA(INDEX('Inputs - Actual'!$B$8:$V$200,MATCH('TI - Outperformance'!$A67,'Inputs - Actual'!$A$8:$A$200,0),MATCH('TI - Outperformance'!W$6,'Inputs - Actual'!$B$6:$V$6,0)) - INDEX('Inputs - Allowed'!$B$8:$AY$158,MATCH('TI - Outperformance'!$A67,'Inputs - Allowed'!$A$8:$A$158,0),MATCH('TI - Outperformance'!W$6-1,'Inputs - Allowed'!$B$6:$AY$6,0)),0),_xlfn.IFNA(INDEX('Inputs - Allowed'!$B$8:$AY$158,MATCH('TI - Outperformance'!$A67,'Inputs - Allowed'!$A$8:$A$158,0),MATCH('TI - Outperformance'!W$6,'Inputs - Allowed'!$B$6:$AY$6,0)) - INDEX('Inputs - Allowed'!$B$8:$AY$158,MATCH('TI - Outperformance'!$A67,'Inputs - Allowed'!$A$8:$A$158,0),MATCH('TI - Outperformance'!W$6-1,'Inputs - Allowed'!$B$6:$AY$6,0)),0)),0)</f>
        <v>0</v>
      </c>
      <c r="X67" s="76"/>
      <c r="Y67" s="76"/>
      <c r="Z67" s="116">
        <f t="shared" si="11"/>
        <v>0</v>
      </c>
      <c r="AA67" s="116">
        <f t="shared" si="12"/>
        <v>0</v>
      </c>
      <c r="AB67" s="116">
        <f t="shared" si="13"/>
        <v>0</v>
      </c>
      <c r="AC67" s="116">
        <f t="shared" si="14"/>
        <v>0</v>
      </c>
      <c r="AD67" s="116">
        <f t="shared" si="15"/>
        <v>0</v>
      </c>
      <c r="AE67" s="116">
        <f t="shared" si="16"/>
        <v>0</v>
      </c>
      <c r="AF67" s="116">
        <f t="shared" si="17"/>
        <v>0</v>
      </c>
      <c r="AG67" s="116">
        <f t="shared" si="18"/>
        <v>0</v>
      </c>
      <c r="AH67" s="116">
        <f t="shared" si="19"/>
        <v>0</v>
      </c>
      <c r="AI67" s="116">
        <f t="shared" si="20"/>
        <v>0</v>
      </c>
      <c r="AJ67" s="116">
        <f t="shared" si="21"/>
        <v>0</v>
      </c>
    </row>
    <row r="68" spans="1:36">
      <c r="A68" s="42"/>
      <c r="B68" s="36"/>
      <c r="C68" s="36"/>
      <c r="D68" s="36"/>
      <c r="E68" s="36">
        <f>_xlfn.IFNA(INDEX('Inputs - Allowed'!$B$8:$AY$158,MATCH($A68,'Inputs - Allowed'!$A$8:$A$158,0),MATCH('TI - Outperformance'!E$6,'Inputs - Allowed'!$B$6:$AY$6,0)),0)</f>
        <v>0</v>
      </c>
      <c r="F68" s="36">
        <f>_xlfn.IFNA(INDEX('Inputs - Allowed'!$B$8:$AY$158,MATCH($A68,'Inputs - Allowed'!$A$8:$A$158,0),MATCH('TI - Outperformance'!F$6,'Inputs - Allowed'!$B$6:$AY$6,0)),0)</f>
        <v>0</v>
      </c>
      <c r="G68" s="36">
        <f>_xlfn.IFNA(INDEX('Inputs - Allowed'!$B$8:$AY$158,MATCH($A68,'Inputs - Allowed'!$A$8:$A$158,0),MATCH('TI - Outperformance'!G$6,'Inputs - Allowed'!$B$6:$AY$6,0)),0)</f>
        <v>0</v>
      </c>
      <c r="H68" s="36">
        <f>_xlfn.IFNA(INDEX('Inputs - Allowed'!$B$8:$AY$158,MATCH($A68,'Inputs - Allowed'!$A$8:$A$158,0),MATCH('TI - Outperformance'!H$6,'Inputs - Allowed'!$B$6:$AY$6,0)),0)</f>
        <v>0</v>
      </c>
      <c r="I68" s="36">
        <f>_xlfn.IFNA(INDEX('Inputs - Allowed'!$B$8:$AY$158,MATCH($A68,'Inputs - Allowed'!$A$8:$A$158,0),MATCH('TI - Outperformance'!I$6,'Inputs - Allowed'!$B$6:$AY$6,0)),0)</f>
        <v>0</v>
      </c>
      <c r="J68" s="36">
        <f>_xlfn.IFNA(INDEX('Inputs - Allowed'!$B$8:$AY$158,MATCH($A68,'Inputs - Allowed'!$A$8:$A$158,0),MATCH('TI - Outperformance'!J$6,'Inputs - Allowed'!$B$6:$AY$6,0)),0)</f>
        <v>0</v>
      </c>
      <c r="K68" s="36">
        <f>_xlfn.IFNA(INDEX('Inputs - Allowed'!$B$8:$AY$158,MATCH($A68,'Inputs - Allowed'!$A$8:$A$158,0),MATCH('TI - Outperformance'!K$6,'Inputs - Allowed'!$B$6:$AY$6,0)),0)</f>
        <v>0</v>
      </c>
      <c r="L68" s="76"/>
      <c r="M68" s="76"/>
      <c r="N68" s="36">
        <f>MAX(MIN(_xlfn.IFNA(INDEX('Inputs - Actual'!$B$8:$V$200,MATCH('TI - Outperformance'!$A68,'Inputs - Actual'!$A$8:$A$200,0),MATCH('TI - Outperformance'!N$6,'Inputs - Actual'!$B$6:$V$6,0)) - INDEX('Inputs - Allowed'!$B$8:$AY$158,MATCH('TI - Outperformance'!$A68,'Inputs - Allowed'!$A$8:$A$158,0),MATCH('TI - Outperformance'!N$6-1,'Inputs - Allowed'!$B$6:$AY$6,0)),0),_xlfn.IFNA(INDEX('Inputs - Allowed'!$B$8:$AY$158,MATCH('TI - Outperformance'!$A68,'Inputs - Allowed'!$A$8:$A$158,0),MATCH('TI - Outperformance'!N$6,'Inputs - Allowed'!$B$6:$AY$6,0)) - INDEX('Inputs - Allowed'!$B$8:$AY$158,MATCH('TI - Outperformance'!$A68,'Inputs - Allowed'!$A$8:$A$158,0),MATCH('TI - Outperformance'!N$6-1,'Inputs - Allowed'!$B$6:$AY$6,0)),0)),0)</f>
        <v>0</v>
      </c>
      <c r="O68" s="36">
        <f>MAX(MIN(_xlfn.IFNA(INDEX('Inputs - Actual'!$B$8:$V$200,MATCH('TI - Outperformance'!$A68,'Inputs - Actual'!$A$8:$A$200,0),MATCH('TI - Outperformance'!O$6,'Inputs - Actual'!$B$6:$V$6,0)) - INDEX('Inputs - Allowed'!$B$8:$AY$158,MATCH('TI - Outperformance'!$A68,'Inputs - Allowed'!$A$8:$A$158,0),MATCH('TI - Outperformance'!O$6-1,'Inputs - Allowed'!$B$6:$AY$6,0)),0),_xlfn.IFNA(INDEX('Inputs - Allowed'!$B$8:$AY$158,MATCH('TI - Outperformance'!$A68,'Inputs - Allowed'!$A$8:$A$158,0),MATCH('TI - Outperformance'!O$6,'Inputs - Allowed'!$B$6:$AY$6,0)) - INDEX('Inputs - Allowed'!$B$8:$AY$158,MATCH('TI - Outperformance'!$A68,'Inputs - Allowed'!$A$8:$A$158,0),MATCH('TI - Outperformance'!O$6-1,'Inputs - Allowed'!$B$6:$AY$6,0)),0)),0)</f>
        <v>0</v>
      </c>
      <c r="P68" s="36">
        <f>MAX(MIN(_xlfn.IFNA(INDEX('Inputs - Actual'!$B$8:$V$200,MATCH('TI - Outperformance'!$A68,'Inputs - Actual'!$A$8:$A$200,0),MATCH('TI - Outperformance'!P$6,'Inputs - Actual'!$B$6:$V$6,0)) - INDEX('Inputs - Allowed'!$B$8:$AY$158,MATCH('TI - Outperformance'!$A68,'Inputs - Allowed'!$A$8:$A$158,0),MATCH('TI - Outperformance'!P$6-1,'Inputs - Allowed'!$B$6:$AY$6,0)),0),_xlfn.IFNA(INDEX('Inputs - Allowed'!$B$8:$AY$158,MATCH('TI - Outperformance'!$A68,'Inputs - Allowed'!$A$8:$A$158,0),MATCH('TI - Outperformance'!P$6,'Inputs - Allowed'!$B$6:$AY$6,0)) - INDEX('Inputs - Allowed'!$B$8:$AY$158,MATCH('TI - Outperformance'!$A68,'Inputs - Allowed'!$A$8:$A$158,0),MATCH('TI - Outperformance'!P$6-1,'Inputs - Allowed'!$B$6:$AY$6,0)),0)),0)</f>
        <v>0</v>
      </c>
      <c r="Q68" s="36">
        <f>MAX(MIN(_xlfn.IFNA(INDEX('Inputs - Actual'!$B$8:$V$200,MATCH('TI - Outperformance'!$A68,'Inputs - Actual'!$A$8:$A$200,0),MATCH('TI - Outperformance'!Q$6,'Inputs - Actual'!$B$6:$V$6,0)) - INDEX('Inputs - Allowed'!$B$8:$AY$158,MATCH('TI - Outperformance'!$A68,'Inputs - Allowed'!$A$8:$A$158,0),MATCH('TI - Outperformance'!Q$6-1,'Inputs - Allowed'!$B$6:$AY$6,0)),0),_xlfn.IFNA(INDEX('Inputs - Allowed'!$B$8:$AY$158,MATCH('TI - Outperformance'!$A68,'Inputs - Allowed'!$A$8:$A$158,0),MATCH('TI - Outperformance'!Q$6,'Inputs - Allowed'!$B$6:$AY$6,0)) - INDEX('Inputs - Allowed'!$B$8:$AY$158,MATCH('TI - Outperformance'!$A68,'Inputs - Allowed'!$A$8:$A$158,0),MATCH('TI - Outperformance'!Q$6-1,'Inputs - Allowed'!$B$6:$AY$6,0)),0)),0)</f>
        <v>0</v>
      </c>
      <c r="R68" s="36">
        <f>MAX(MIN(_xlfn.IFNA(INDEX('Inputs - Actual'!$B$8:$V$200,MATCH('TI - Outperformance'!$A68,'Inputs - Actual'!$A$8:$A$200,0),MATCH('TI - Outperformance'!R$6,'Inputs - Actual'!$B$6:$V$6,0)) - INDEX('Inputs - Allowed'!$B$8:$AY$158,MATCH('TI - Outperformance'!$A68,'Inputs - Allowed'!$A$8:$A$158,0),MATCH('TI - Outperformance'!R$6-1,'Inputs - Allowed'!$B$6:$AY$6,0)),0),_xlfn.IFNA(INDEX('Inputs - Allowed'!$B$8:$AY$158,MATCH('TI - Outperformance'!$A68,'Inputs - Allowed'!$A$8:$A$158,0),MATCH('TI - Outperformance'!R$6,'Inputs - Allowed'!$B$6:$AY$6,0)) - INDEX('Inputs - Allowed'!$B$8:$AY$158,MATCH('TI - Outperformance'!$A68,'Inputs - Allowed'!$A$8:$A$158,0),MATCH('TI - Outperformance'!R$6-1,'Inputs - Allowed'!$B$6:$AY$6,0)),0)),0)</f>
        <v>0</v>
      </c>
      <c r="S68" s="36">
        <f>MAX(MIN(_xlfn.IFNA(INDEX('Inputs - Actual'!$B$8:$V$200,MATCH('TI - Outperformance'!$A68,'Inputs - Actual'!$A$8:$A$200,0),MATCH('TI - Outperformance'!S$6,'Inputs - Actual'!$B$6:$V$6,0)) - INDEX('Inputs - Allowed'!$B$8:$AY$158,MATCH('TI - Outperformance'!$A68,'Inputs - Allowed'!$A$8:$A$158,0),MATCH('TI - Outperformance'!S$6-1,'Inputs - Allowed'!$B$6:$AY$6,0)),0),_xlfn.IFNA(INDEX('Inputs - Allowed'!$B$8:$AY$158,MATCH('TI - Outperformance'!$A68,'Inputs - Allowed'!$A$8:$A$158,0),MATCH('TI - Outperformance'!S$6,'Inputs - Allowed'!$B$6:$AY$6,0)) - INDEX('Inputs - Allowed'!$B$8:$AY$158,MATCH('TI - Outperformance'!$A68,'Inputs - Allowed'!$A$8:$A$158,0),MATCH('TI - Outperformance'!S$6-1,'Inputs - Allowed'!$B$6:$AY$6,0)),0)),0)</f>
        <v>0</v>
      </c>
      <c r="T68" s="36">
        <f>MAX(MIN(_xlfn.IFNA(INDEX('Inputs - Actual'!$B$8:$V$200,MATCH('TI - Outperformance'!$A68,'Inputs - Actual'!$A$8:$A$200,0),MATCH('TI - Outperformance'!T$6,'Inputs - Actual'!$B$6:$V$6,0)) - INDEX('Inputs - Allowed'!$B$8:$AY$158,MATCH('TI - Outperformance'!$A68,'Inputs - Allowed'!$A$8:$A$158,0),MATCH('TI - Outperformance'!T$6-1,'Inputs - Allowed'!$B$6:$AY$6,0)),0),_xlfn.IFNA(INDEX('Inputs - Allowed'!$B$8:$AY$158,MATCH('TI - Outperformance'!$A68,'Inputs - Allowed'!$A$8:$A$158,0),MATCH('TI - Outperformance'!T$6,'Inputs - Allowed'!$B$6:$AY$6,0)) - INDEX('Inputs - Allowed'!$B$8:$AY$158,MATCH('TI - Outperformance'!$A68,'Inputs - Allowed'!$A$8:$A$158,0),MATCH('TI - Outperformance'!T$6-1,'Inputs - Allowed'!$B$6:$AY$6,0)),0)),0)</f>
        <v>0</v>
      </c>
      <c r="U68" s="36">
        <f>MAX(MIN(_xlfn.IFNA(INDEX('Inputs - Actual'!$B$8:$V$200,MATCH('TI - Outperformance'!$A68,'Inputs - Actual'!$A$8:$A$200,0),MATCH('TI - Outperformance'!U$6,'Inputs - Actual'!$B$6:$V$6,0)) - INDEX('Inputs - Allowed'!$B$8:$AY$158,MATCH('TI - Outperformance'!$A68,'Inputs - Allowed'!$A$8:$A$158,0),MATCH('TI - Outperformance'!U$6-1,'Inputs - Allowed'!$B$6:$AY$6,0)),0),_xlfn.IFNA(INDEX('Inputs - Allowed'!$B$8:$AY$158,MATCH('TI - Outperformance'!$A68,'Inputs - Allowed'!$A$8:$A$158,0),MATCH('TI - Outperformance'!U$6,'Inputs - Allowed'!$B$6:$AY$6,0)) - INDEX('Inputs - Allowed'!$B$8:$AY$158,MATCH('TI - Outperformance'!$A68,'Inputs - Allowed'!$A$8:$A$158,0),MATCH('TI - Outperformance'!U$6-1,'Inputs - Allowed'!$B$6:$AY$6,0)),0)),0)</f>
        <v>0</v>
      </c>
      <c r="V68" s="36">
        <f>MAX(MIN(_xlfn.IFNA(INDEX('Inputs - Actual'!$B$8:$V$200,MATCH('TI - Outperformance'!$A68,'Inputs - Actual'!$A$8:$A$200,0),MATCH('TI - Outperformance'!V$6,'Inputs - Actual'!$B$6:$V$6,0)) - INDEX('Inputs - Allowed'!$B$8:$AY$158,MATCH('TI - Outperformance'!$A68,'Inputs - Allowed'!$A$8:$A$158,0),MATCH('TI - Outperformance'!V$6-1,'Inputs - Allowed'!$B$6:$AY$6,0)),0),_xlfn.IFNA(INDEX('Inputs - Allowed'!$B$8:$AY$158,MATCH('TI - Outperformance'!$A68,'Inputs - Allowed'!$A$8:$A$158,0),MATCH('TI - Outperformance'!V$6,'Inputs - Allowed'!$B$6:$AY$6,0)) - INDEX('Inputs - Allowed'!$B$8:$AY$158,MATCH('TI - Outperformance'!$A68,'Inputs - Allowed'!$A$8:$A$158,0),MATCH('TI - Outperformance'!V$6-1,'Inputs - Allowed'!$B$6:$AY$6,0)),0)),0)</f>
        <v>0</v>
      </c>
      <c r="W68" s="36">
        <f>MAX(MIN(_xlfn.IFNA(INDEX('Inputs - Actual'!$B$8:$V$200,MATCH('TI - Outperformance'!$A68,'Inputs - Actual'!$A$8:$A$200,0),MATCH('TI - Outperformance'!W$6,'Inputs - Actual'!$B$6:$V$6,0)) - INDEX('Inputs - Allowed'!$B$8:$AY$158,MATCH('TI - Outperformance'!$A68,'Inputs - Allowed'!$A$8:$A$158,0),MATCH('TI - Outperformance'!W$6-1,'Inputs - Allowed'!$B$6:$AY$6,0)),0),_xlfn.IFNA(INDEX('Inputs - Allowed'!$B$8:$AY$158,MATCH('TI - Outperformance'!$A68,'Inputs - Allowed'!$A$8:$A$158,0),MATCH('TI - Outperformance'!W$6,'Inputs - Allowed'!$B$6:$AY$6,0)) - INDEX('Inputs - Allowed'!$B$8:$AY$158,MATCH('TI - Outperformance'!$A68,'Inputs - Allowed'!$A$8:$A$158,0),MATCH('TI - Outperformance'!W$6-1,'Inputs - Allowed'!$B$6:$AY$6,0)),0)),0)</f>
        <v>0</v>
      </c>
      <c r="X68" s="76"/>
      <c r="Y68" s="76"/>
      <c r="Z68" s="116">
        <f t="shared" si="11"/>
        <v>0</v>
      </c>
      <c r="AA68" s="116">
        <f t="shared" si="12"/>
        <v>0</v>
      </c>
      <c r="AB68" s="116">
        <f t="shared" si="13"/>
        <v>0</v>
      </c>
      <c r="AC68" s="116">
        <f t="shared" si="14"/>
        <v>0</v>
      </c>
      <c r="AD68" s="116">
        <f t="shared" si="15"/>
        <v>0</v>
      </c>
      <c r="AE68" s="116">
        <f t="shared" si="16"/>
        <v>0</v>
      </c>
      <c r="AF68" s="116">
        <f t="shared" si="17"/>
        <v>0</v>
      </c>
      <c r="AG68" s="116">
        <f t="shared" si="18"/>
        <v>0</v>
      </c>
      <c r="AH68" s="116">
        <f t="shared" si="19"/>
        <v>0</v>
      </c>
      <c r="AI68" s="116">
        <f t="shared" si="20"/>
        <v>0</v>
      </c>
      <c r="AJ68" s="116">
        <f t="shared" si="21"/>
        <v>0</v>
      </c>
    </row>
    <row r="69" spans="1:36">
      <c r="A69" s="42"/>
      <c r="B69" s="36"/>
      <c r="C69" s="36"/>
      <c r="D69" s="36"/>
      <c r="E69" s="36">
        <f>_xlfn.IFNA(INDEX('Inputs - Allowed'!$B$8:$AY$158,MATCH($A69,'Inputs - Allowed'!$A$8:$A$158,0),MATCH('TI - Outperformance'!E$6,'Inputs - Allowed'!$B$6:$AY$6,0)),0)</f>
        <v>0</v>
      </c>
      <c r="F69" s="36">
        <f>_xlfn.IFNA(INDEX('Inputs - Allowed'!$B$8:$AY$158,MATCH($A69,'Inputs - Allowed'!$A$8:$A$158,0),MATCH('TI - Outperformance'!F$6,'Inputs - Allowed'!$B$6:$AY$6,0)),0)</f>
        <v>0</v>
      </c>
      <c r="G69" s="36">
        <f>_xlfn.IFNA(INDEX('Inputs - Allowed'!$B$8:$AY$158,MATCH($A69,'Inputs - Allowed'!$A$8:$A$158,0),MATCH('TI - Outperformance'!G$6,'Inputs - Allowed'!$B$6:$AY$6,0)),0)</f>
        <v>0</v>
      </c>
      <c r="H69" s="36">
        <f>_xlfn.IFNA(INDEX('Inputs - Allowed'!$B$8:$AY$158,MATCH($A69,'Inputs - Allowed'!$A$8:$A$158,0),MATCH('TI - Outperformance'!H$6,'Inputs - Allowed'!$B$6:$AY$6,0)),0)</f>
        <v>0</v>
      </c>
      <c r="I69" s="36">
        <f>_xlfn.IFNA(INDEX('Inputs - Allowed'!$B$8:$AY$158,MATCH($A69,'Inputs - Allowed'!$A$8:$A$158,0),MATCH('TI - Outperformance'!I$6,'Inputs - Allowed'!$B$6:$AY$6,0)),0)</f>
        <v>0</v>
      </c>
      <c r="J69" s="36">
        <f>_xlfn.IFNA(INDEX('Inputs - Allowed'!$B$8:$AY$158,MATCH($A69,'Inputs - Allowed'!$A$8:$A$158,0),MATCH('TI - Outperformance'!J$6,'Inputs - Allowed'!$B$6:$AY$6,0)),0)</f>
        <v>0</v>
      </c>
      <c r="K69" s="36">
        <f>_xlfn.IFNA(INDEX('Inputs - Allowed'!$B$8:$AY$158,MATCH($A69,'Inputs - Allowed'!$A$8:$A$158,0),MATCH('TI - Outperformance'!K$6,'Inputs - Allowed'!$B$6:$AY$6,0)),0)</f>
        <v>0</v>
      </c>
      <c r="L69" s="76"/>
      <c r="M69" s="76"/>
      <c r="N69" s="36">
        <f>MAX(MIN(_xlfn.IFNA(INDEX('Inputs - Actual'!$B$8:$V$200,MATCH('TI - Outperformance'!$A69,'Inputs - Actual'!$A$8:$A$200,0),MATCH('TI - Outperformance'!N$6,'Inputs - Actual'!$B$6:$V$6,0)) - INDEX('Inputs - Allowed'!$B$8:$AY$158,MATCH('TI - Outperformance'!$A69,'Inputs - Allowed'!$A$8:$A$158,0),MATCH('TI - Outperformance'!N$6-1,'Inputs - Allowed'!$B$6:$AY$6,0)),0),_xlfn.IFNA(INDEX('Inputs - Allowed'!$B$8:$AY$158,MATCH('TI - Outperformance'!$A69,'Inputs - Allowed'!$A$8:$A$158,0),MATCH('TI - Outperformance'!N$6,'Inputs - Allowed'!$B$6:$AY$6,0)) - INDEX('Inputs - Allowed'!$B$8:$AY$158,MATCH('TI - Outperformance'!$A69,'Inputs - Allowed'!$A$8:$A$158,0),MATCH('TI - Outperformance'!N$6-1,'Inputs - Allowed'!$B$6:$AY$6,0)),0)),0)</f>
        <v>0</v>
      </c>
      <c r="O69" s="36">
        <f>MAX(MIN(_xlfn.IFNA(INDEX('Inputs - Actual'!$B$8:$V$200,MATCH('TI - Outperformance'!$A69,'Inputs - Actual'!$A$8:$A$200,0),MATCH('TI - Outperformance'!O$6,'Inputs - Actual'!$B$6:$V$6,0)) - INDEX('Inputs - Allowed'!$B$8:$AY$158,MATCH('TI - Outperformance'!$A69,'Inputs - Allowed'!$A$8:$A$158,0),MATCH('TI - Outperformance'!O$6-1,'Inputs - Allowed'!$B$6:$AY$6,0)),0),_xlfn.IFNA(INDEX('Inputs - Allowed'!$B$8:$AY$158,MATCH('TI - Outperformance'!$A69,'Inputs - Allowed'!$A$8:$A$158,0),MATCH('TI - Outperformance'!O$6,'Inputs - Allowed'!$B$6:$AY$6,0)) - INDEX('Inputs - Allowed'!$B$8:$AY$158,MATCH('TI - Outperformance'!$A69,'Inputs - Allowed'!$A$8:$A$158,0),MATCH('TI - Outperformance'!O$6-1,'Inputs - Allowed'!$B$6:$AY$6,0)),0)),0)</f>
        <v>0</v>
      </c>
      <c r="P69" s="36">
        <f>MAX(MIN(_xlfn.IFNA(INDEX('Inputs - Actual'!$B$8:$V$200,MATCH('TI - Outperformance'!$A69,'Inputs - Actual'!$A$8:$A$200,0),MATCH('TI - Outperformance'!P$6,'Inputs - Actual'!$B$6:$V$6,0)) - INDEX('Inputs - Allowed'!$B$8:$AY$158,MATCH('TI - Outperformance'!$A69,'Inputs - Allowed'!$A$8:$A$158,0),MATCH('TI - Outperformance'!P$6-1,'Inputs - Allowed'!$B$6:$AY$6,0)),0),_xlfn.IFNA(INDEX('Inputs - Allowed'!$B$8:$AY$158,MATCH('TI - Outperformance'!$A69,'Inputs - Allowed'!$A$8:$A$158,0),MATCH('TI - Outperformance'!P$6,'Inputs - Allowed'!$B$6:$AY$6,0)) - INDEX('Inputs - Allowed'!$B$8:$AY$158,MATCH('TI - Outperformance'!$A69,'Inputs - Allowed'!$A$8:$A$158,0),MATCH('TI - Outperformance'!P$6-1,'Inputs - Allowed'!$B$6:$AY$6,0)),0)),0)</f>
        <v>0</v>
      </c>
      <c r="Q69" s="36">
        <f>MAX(MIN(_xlfn.IFNA(INDEX('Inputs - Actual'!$B$8:$V$200,MATCH('TI - Outperformance'!$A69,'Inputs - Actual'!$A$8:$A$200,0),MATCH('TI - Outperformance'!Q$6,'Inputs - Actual'!$B$6:$V$6,0)) - INDEX('Inputs - Allowed'!$B$8:$AY$158,MATCH('TI - Outperformance'!$A69,'Inputs - Allowed'!$A$8:$A$158,0),MATCH('TI - Outperformance'!Q$6-1,'Inputs - Allowed'!$B$6:$AY$6,0)),0),_xlfn.IFNA(INDEX('Inputs - Allowed'!$B$8:$AY$158,MATCH('TI - Outperformance'!$A69,'Inputs - Allowed'!$A$8:$A$158,0),MATCH('TI - Outperformance'!Q$6,'Inputs - Allowed'!$B$6:$AY$6,0)) - INDEX('Inputs - Allowed'!$B$8:$AY$158,MATCH('TI - Outperformance'!$A69,'Inputs - Allowed'!$A$8:$A$158,0),MATCH('TI - Outperformance'!Q$6-1,'Inputs - Allowed'!$B$6:$AY$6,0)),0)),0)</f>
        <v>0</v>
      </c>
      <c r="R69" s="36">
        <f>MAX(MIN(_xlfn.IFNA(INDEX('Inputs - Actual'!$B$8:$V$200,MATCH('TI - Outperformance'!$A69,'Inputs - Actual'!$A$8:$A$200,0),MATCH('TI - Outperformance'!R$6,'Inputs - Actual'!$B$6:$V$6,0)) - INDEX('Inputs - Allowed'!$B$8:$AY$158,MATCH('TI - Outperformance'!$A69,'Inputs - Allowed'!$A$8:$A$158,0),MATCH('TI - Outperformance'!R$6-1,'Inputs - Allowed'!$B$6:$AY$6,0)),0),_xlfn.IFNA(INDEX('Inputs - Allowed'!$B$8:$AY$158,MATCH('TI - Outperformance'!$A69,'Inputs - Allowed'!$A$8:$A$158,0),MATCH('TI - Outperformance'!R$6,'Inputs - Allowed'!$B$6:$AY$6,0)) - INDEX('Inputs - Allowed'!$B$8:$AY$158,MATCH('TI - Outperformance'!$A69,'Inputs - Allowed'!$A$8:$A$158,0),MATCH('TI - Outperformance'!R$6-1,'Inputs - Allowed'!$B$6:$AY$6,0)),0)),0)</f>
        <v>0</v>
      </c>
      <c r="S69" s="36">
        <f>MAX(MIN(_xlfn.IFNA(INDEX('Inputs - Actual'!$B$8:$V$200,MATCH('TI - Outperformance'!$A69,'Inputs - Actual'!$A$8:$A$200,0),MATCH('TI - Outperformance'!S$6,'Inputs - Actual'!$B$6:$V$6,0)) - INDEX('Inputs - Allowed'!$B$8:$AY$158,MATCH('TI - Outperformance'!$A69,'Inputs - Allowed'!$A$8:$A$158,0),MATCH('TI - Outperformance'!S$6-1,'Inputs - Allowed'!$B$6:$AY$6,0)),0),_xlfn.IFNA(INDEX('Inputs - Allowed'!$B$8:$AY$158,MATCH('TI - Outperformance'!$A69,'Inputs - Allowed'!$A$8:$A$158,0),MATCH('TI - Outperformance'!S$6,'Inputs - Allowed'!$B$6:$AY$6,0)) - INDEX('Inputs - Allowed'!$B$8:$AY$158,MATCH('TI - Outperformance'!$A69,'Inputs - Allowed'!$A$8:$A$158,0),MATCH('TI - Outperformance'!S$6-1,'Inputs - Allowed'!$B$6:$AY$6,0)),0)),0)</f>
        <v>0</v>
      </c>
      <c r="T69" s="36">
        <f>MAX(MIN(_xlfn.IFNA(INDEX('Inputs - Actual'!$B$8:$V$200,MATCH('TI - Outperformance'!$A69,'Inputs - Actual'!$A$8:$A$200,0),MATCH('TI - Outperformance'!T$6,'Inputs - Actual'!$B$6:$V$6,0)) - INDEX('Inputs - Allowed'!$B$8:$AY$158,MATCH('TI - Outperformance'!$A69,'Inputs - Allowed'!$A$8:$A$158,0),MATCH('TI - Outperformance'!T$6-1,'Inputs - Allowed'!$B$6:$AY$6,0)),0),_xlfn.IFNA(INDEX('Inputs - Allowed'!$B$8:$AY$158,MATCH('TI - Outperformance'!$A69,'Inputs - Allowed'!$A$8:$A$158,0),MATCH('TI - Outperformance'!T$6,'Inputs - Allowed'!$B$6:$AY$6,0)) - INDEX('Inputs - Allowed'!$B$8:$AY$158,MATCH('TI - Outperformance'!$A69,'Inputs - Allowed'!$A$8:$A$158,0),MATCH('TI - Outperformance'!T$6-1,'Inputs - Allowed'!$B$6:$AY$6,0)),0)),0)</f>
        <v>0</v>
      </c>
      <c r="U69" s="36">
        <f>MAX(MIN(_xlfn.IFNA(INDEX('Inputs - Actual'!$B$8:$V$200,MATCH('TI - Outperformance'!$A69,'Inputs - Actual'!$A$8:$A$200,0),MATCH('TI - Outperformance'!U$6,'Inputs - Actual'!$B$6:$V$6,0)) - INDEX('Inputs - Allowed'!$B$8:$AY$158,MATCH('TI - Outperformance'!$A69,'Inputs - Allowed'!$A$8:$A$158,0),MATCH('TI - Outperformance'!U$6-1,'Inputs - Allowed'!$B$6:$AY$6,0)),0),_xlfn.IFNA(INDEX('Inputs - Allowed'!$B$8:$AY$158,MATCH('TI - Outperformance'!$A69,'Inputs - Allowed'!$A$8:$A$158,0),MATCH('TI - Outperformance'!U$6,'Inputs - Allowed'!$B$6:$AY$6,0)) - INDEX('Inputs - Allowed'!$B$8:$AY$158,MATCH('TI - Outperformance'!$A69,'Inputs - Allowed'!$A$8:$A$158,0),MATCH('TI - Outperformance'!U$6-1,'Inputs - Allowed'!$B$6:$AY$6,0)),0)),0)</f>
        <v>0</v>
      </c>
      <c r="V69" s="36">
        <f>MAX(MIN(_xlfn.IFNA(INDEX('Inputs - Actual'!$B$8:$V$200,MATCH('TI - Outperformance'!$A69,'Inputs - Actual'!$A$8:$A$200,0),MATCH('TI - Outperformance'!V$6,'Inputs - Actual'!$B$6:$V$6,0)) - INDEX('Inputs - Allowed'!$B$8:$AY$158,MATCH('TI - Outperformance'!$A69,'Inputs - Allowed'!$A$8:$A$158,0),MATCH('TI - Outperformance'!V$6-1,'Inputs - Allowed'!$B$6:$AY$6,0)),0),_xlfn.IFNA(INDEX('Inputs - Allowed'!$B$8:$AY$158,MATCH('TI - Outperformance'!$A69,'Inputs - Allowed'!$A$8:$A$158,0),MATCH('TI - Outperformance'!V$6,'Inputs - Allowed'!$B$6:$AY$6,0)) - INDEX('Inputs - Allowed'!$B$8:$AY$158,MATCH('TI - Outperformance'!$A69,'Inputs - Allowed'!$A$8:$A$158,0),MATCH('TI - Outperformance'!V$6-1,'Inputs - Allowed'!$B$6:$AY$6,0)),0)),0)</f>
        <v>0</v>
      </c>
      <c r="W69" s="36">
        <f>MAX(MIN(_xlfn.IFNA(INDEX('Inputs - Actual'!$B$8:$V$200,MATCH('TI - Outperformance'!$A69,'Inputs - Actual'!$A$8:$A$200,0),MATCH('TI - Outperformance'!W$6,'Inputs - Actual'!$B$6:$V$6,0)) - INDEX('Inputs - Allowed'!$B$8:$AY$158,MATCH('TI - Outperformance'!$A69,'Inputs - Allowed'!$A$8:$A$158,0),MATCH('TI - Outperformance'!W$6-1,'Inputs - Allowed'!$B$6:$AY$6,0)),0),_xlfn.IFNA(INDEX('Inputs - Allowed'!$B$8:$AY$158,MATCH('TI - Outperformance'!$A69,'Inputs - Allowed'!$A$8:$A$158,0),MATCH('TI - Outperformance'!W$6,'Inputs - Allowed'!$B$6:$AY$6,0)) - INDEX('Inputs - Allowed'!$B$8:$AY$158,MATCH('TI - Outperformance'!$A69,'Inputs - Allowed'!$A$8:$A$158,0),MATCH('TI - Outperformance'!W$6-1,'Inputs - Allowed'!$B$6:$AY$6,0)),0)),0)</f>
        <v>0</v>
      </c>
      <c r="X69" s="76"/>
      <c r="Y69" s="76"/>
      <c r="Z69" s="116">
        <f t="shared" si="11"/>
        <v>0</v>
      </c>
      <c r="AA69" s="116">
        <f t="shared" si="12"/>
        <v>0</v>
      </c>
      <c r="AB69" s="116">
        <f t="shared" si="13"/>
        <v>0</v>
      </c>
      <c r="AC69" s="116">
        <f t="shared" si="14"/>
        <v>0</v>
      </c>
      <c r="AD69" s="116">
        <f t="shared" si="15"/>
        <v>0</v>
      </c>
      <c r="AE69" s="116">
        <f t="shared" si="16"/>
        <v>0</v>
      </c>
      <c r="AF69" s="116">
        <f t="shared" si="17"/>
        <v>0</v>
      </c>
      <c r="AG69" s="116">
        <f t="shared" si="18"/>
        <v>0</v>
      </c>
      <c r="AH69" s="116">
        <f t="shared" si="19"/>
        <v>0</v>
      </c>
      <c r="AI69" s="116">
        <f t="shared" si="20"/>
        <v>0</v>
      </c>
      <c r="AJ69" s="116">
        <f t="shared" si="21"/>
        <v>0</v>
      </c>
    </row>
    <row r="70" spans="1:36">
      <c r="A70" s="42"/>
      <c r="B70" s="36"/>
      <c r="C70" s="36"/>
      <c r="D70" s="36"/>
      <c r="E70" s="36">
        <f>_xlfn.IFNA(INDEX('Inputs - Allowed'!$B$8:$AY$158,MATCH($A70,'Inputs - Allowed'!$A$8:$A$158,0),MATCH('TI - Outperformance'!E$6,'Inputs - Allowed'!$B$6:$AY$6,0)),0)</f>
        <v>0</v>
      </c>
      <c r="F70" s="36">
        <f>_xlfn.IFNA(INDEX('Inputs - Allowed'!$B$8:$AY$158,MATCH($A70,'Inputs - Allowed'!$A$8:$A$158,0),MATCH('TI - Outperformance'!F$6,'Inputs - Allowed'!$B$6:$AY$6,0)),0)</f>
        <v>0</v>
      </c>
      <c r="G70" s="36">
        <f>_xlfn.IFNA(INDEX('Inputs - Allowed'!$B$8:$AY$158,MATCH($A70,'Inputs - Allowed'!$A$8:$A$158,0),MATCH('TI - Outperformance'!G$6,'Inputs - Allowed'!$B$6:$AY$6,0)),0)</f>
        <v>0</v>
      </c>
      <c r="H70" s="36">
        <f>_xlfn.IFNA(INDEX('Inputs - Allowed'!$B$8:$AY$158,MATCH($A70,'Inputs - Allowed'!$A$8:$A$158,0),MATCH('TI - Outperformance'!H$6,'Inputs - Allowed'!$B$6:$AY$6,0)),0)</f>
        <v>0</v>
      </c>
      <c r="I70" s="36">
        <f>_xlfn.IFNA(INDEX('Inputs - Allowed'!$B$8:$AY$158,MATCH($A70,'Inputs - Allowed'!$A$8:$A$158,0),MATCH('TI - Outperformance'!I$6,'Inputs - Allowed'!$B$6:$AY$6,0)),0)</f>
        <v>0</v>
      </c>
      <c r="J70" s="36">
        <f>_xlfn.IFNA(INDEX('Inputs - Allowed'!$B$8:$AY$158,MATCH($A70,'Inputs - Allowed'!$A$8:$A$158,0),MATCH('TI - Outperformance'!J$6,'Inputs - Allowed'!$B$6:$AY$6,0)),0)</f>
        <v>0</v>
      </c>
      <c r="K70" s="36">
        <f>_xlfn.IFNA(INDEX('Inputs - Allowed'!$B$8:$AY$158,MATCH($A70,'Inputs - Allowed'!$A$8:$A$158,0),MATCH('TI - Outperformance'!K$6,'Inputs - Allowed'!$B$6:$AY$6,0)),0)</f>
        <v>0</v>
      </c>
      <c r="L70" s="76"/>
      <c r="M70" s="76"/>
      <c r="N70" s="36">
        <f>MAX(MIN(_xlfn.IFNA(INDEX('Inputs - Actual'!$B$8:$V$200,MATCH('TI - Outperformance'!$A70,'Inputs - Actual'!$A$8:$A$200,0),MATCH('TI - Outperformance'!N$6,'Inputs - Actual'!$B$6:$V$6,0)) - INDEX('Inputs - Allowed'!$B$8:$AY$158,MATCH('TI - Outperformance'!$A70,'Inputs - Allowed'!$A$8:$A$158,0),MATCH('TI - Outperformance'!N$6-1,'Inputs - Allowed'!$B$6:$AY$6,0)),0),_xlfn.IFNA(INDEX('Inputs - Allowed'!$B$8:$AY$158,MATCH('TI - Outperformance'!$A70,'Inputs - Allowed'!$A$8:$A$158,0),MATCH('TI - Outperformance'!N$6,'Inputs - Allowed'!$B$6:$AY$6,0)) - INDEX('Inputs - Allowed'!$B$8:$AY$158,MATCH('TI - Outperformance'!$A70,'Inputs - Allowed'!$A$8:$A$158,0),MATCH('TI - Outperformance'!N$6-1,'Inputs - Allowed'!$B$6:$AY$6,0)),0)),0)</f>
        <v>0</v>
      </c>
      <c r="O70" s="36">
        <f>MAX(MIN(_xlfn.IFNA(INDEX('Inputs - Actual'!$B$8:$V$200,MATCH('TI - Outperformance'!$A70,'Inputs - Actual'!$A$8:$A$200,0),MATCH('TI - Outperformance'!O$6,'Inputs - Actual'!$B$6:$V$6,0)) - INDEX('Inputs - Allowed'!$B$8:$AY$158,MATCH('TI - Outperformance'!$A70,'Inputs - Allowed'!$A$8:$A$158,0),MATCH('TI - Outperformance'!O$6-1,'Inputs - Allowed'!$B$6:$AY$6,0)),0),_xlfn.IFNA(INDEX('Inputs - Allowed'!$B$8:$AY$158,MATCH('TI - Outperformance'!$A70,'Inputs - Allowed'!$A$8:$A$158,0),MATCH('TI - Outperformance'!O$6,'Inputs - Allowed'!$B$6:$AY$6,0)) - INDEX('Inputs - Allowed'!$B$8:$AY$158,MATCH('TI - Outperformance'!$A70,'Inputs - Allowed'!$A$8:$A$158,0),MATCH('TI - Outperformance'!O$6-1,'Inputs - Allowed'!$B$6:$AY$6,0)),0)),0)</f>
        <v>0</v>
      </c>
      <c r="P70" s="36">
        <f>MAX(MIN(_xlfn.IFNA(INDEX('Inputs - Actual'!$B$8:$V$200,MATCH('TI - Outperformance'!$A70,'Inputs - Actual'!$A$8:$A$200,0),MATCH('TI - Outperformance'!P$6,'Inputs - Actual'!$B$6:$V$6,0)) - INDEX('Inputs - Allowed'!$B$8:$AY$158,MATCH('TI - Outperformance'!$A70,'Inputs - Allowed'!$A$8:$A$158,0),MATCH('TI - Outperformance'!P$6-1,'Inputs - Allowed'!$B$6:$AY$6,0)),0),_xlfn.IFNA(INDEX('Inputs - Allowed'!$B$8:$AY$158,MATCH('TI - Outperformance'!$A70,'Inputs - Allowed'!$A$8:$A$158,0),MATCH('TI - Outperformance'!P$6,'Inputs - Allowed'!$B$6:$AY$6,0)) - INDEX('Inputs - Allowed'!$B$8:$AY$158,MATCH('TI - Outperformance'!$A70,'Inputs - Allowed'!$A$8:$A$158,0),MATCH('TI - Outperformance'!P$6-1,'Inputs - Allowed'!$B$6:$AY$6,0)),0)),0)</f>
        <v>0</v>
      </c>
      <c r="Q70" s="36">
        <f>MAX(MIN(_xlfn.IFNA(INDEX('Inputs - Actual'!$B$8:$V$200,MATCH('TI - Outperformance'!$A70,'Inputs - Actual'!$A$8:$A$200,0),MATCH('TI - Outperformance'!Q$6,'Inputs - Actual'!$B$6:$V$6,0)) - INDEX('Inputs - Allowed'!$B$8:$AY$158,MATCH('TI - Outperformance'!$A70,'Inputs - Allowed'!$A$8:$A$158,0),MATCH('TI - Outperformance'!Q$6-1,'Inputs - Allowed'!$B$6:$AY$6,0)),0),_xlfn.IFNA(INDEX('Inputs - Allowed'!$B$8:$AY$158,MATCH('TI - Outperformance'!$A70,'Inputs - Allowed'!$A$8:$A$158,0),MATCH('TI - Outperformance'!Q$6,'Inputs - Allowed'!$B$6:$AY$6,0)) - INDEX('Inputs - Allowed'!$B$8:$AY$158,MATCH('TI - Outperformance'!$A70,'Inputs - Allowed'!$A$8:$A$158,0),MATCH('TI - Outperformance'!Q$6-1,'Inputs - Allowed'!$B$6:$AY$6,0)),0)),0)</f>
        <v>0</v>
      </c>
      <c r="R70" s="36">
        <f>MAX(MIN(_xlfn.IFNA(INDEX('Inputs - Actual'!$B$8:$V$200,MATCH('TI - Outperformance'!$A70,'Inputs - Actual'!$A$8:$A$200,0),MATCH('TI - Outperformance'!R$6,'Inputs - Actual'!$B$6:$V$6,0)) - INDEX('Inputs - Allowed'!$B$8:$AY$158,MATCH('TI - Outperformance'!$A70,'Inputs - Allowed'!$A$8:$A$158,0),MATCH('TI - Outperformance'!R$6-1,'Inputs - Allowed'!$B$6:$AY$6,0)),0),_xlfn.IFNA(INDEX('Inputs - Allowed'!$B$8:$AY$158,MATCH('TI - Outperformance'!$A70,'Inputs - Allowed'!$A$8:$A$158,0),MATCH('TI - Outperformance'!R$6,'Inputs - Allowed'!$B$6:$AY$6,0)) - INDEX('Inputs - Allowed'!$B$8:$AY$158,MATCH('TI - Outperformance'!$A70,'Inputs - Allowed'!$A$8:$A$158,0),MATCH('TI - Outperformance'!R$6-1,'Inputs - Allowed'!$B$6:$AY$6,0)),0)),0)</f>
        <v>0</v>
      </c>
      <c r="S70" s="36">
        <f>MAX(MIN(_xlfn.IFNA(INDEX('Inputs - Actual'!$B$8:$V$200,MATCH('TI - Outperformance'!$A70,'Inputs - Actual'!$A$8:$A$200,0),MATCH('TI - Outperformance'!S$6,'Inputs - Actual'!$B$6:$V$6,0)) - INDEX('Inputs - Allowed'!$B$8:$AY$158,MATCH('TI - Outperformance'!$A70,'Inputs - Allowed'!$A$8:$A$158,0),MATCH('TI - Outperformance'!S$6-1,'Inputs - Allowed'!$B$6:$AY$6,0)),0),_xlfn.IFNA(INDEX('Inputs - Allowed'!$B$8:$AY$158,MATCH('TI - Outperformance'!$A70,'Inputs - Allowed'!$A$8:$A$158,0),MATCH('TI - Outperformance'!S$6,'Inputs - Allowed'!$B$6:$AY$6,0)) - INDEX('Inputs - Allowed'!$B$8:$AY$158,MATCH('TI - Outperformance'!$A70,'Inputs - Allowed'!$A$8:$A$158,0),MATCH('TI - Outperformance'!S$6-1,'Inputs - Allowed'!$B$6:$AY$6,0)),0)),0)</f>
        <v>0</v>
      </c>
      <c r="T70" s="36">
        <f>MAX(MIN(_xlfn.IFNA(INDEX('Inputs - Actual'!$B$8:$V$200,MATCH('TI - Outperformance'!$A70,'Inputs - Actual'!$A$8:$A$200,0),MATCH('TI - Outperformance'!T$6,'Inputs - Actual'!$B$6:$V$6,0)) - INDEX('Inputs - Allowed'!$B$8:$AY$158,MATCH('TI - Outperformance'!$A70,'Inputs - Allowed'!$A$8:$A$158,0),MATCH('TI - Outperformance'!T$6-1,'Inputs - Allowed'!$B$6:$AY$6,0)),0),_xlfn.IFNA(INDEX('Inputs - Allowed'!$B$8:$AY$158,MATCH('TI - Outperformance'!$A70,'Inputs - Allowed'!$A$8:$A$158,0),MATCH('TI - Outperformance'!T$6,'Inputs - Allowed'!$B$6:$AY$6,0)) - INDEX('Inputs - Allowed'!$B$8:$AY$158,MATCH('TI - Outperformance'!$A70,'Inputs - Allowed'!$A$8:$A$158,0),MATCH('TI - Outperformance'!T$6-1,'Inputs - Allowed'!$B$6:$AY$6,0)),0)),0)</f>
        <v>0</v>
      </c>
      <c r="U70" s="36">
        <f>MAX(MIN(_xlfn.IFNA(INDEX('Inputs - Actual'!$B$8:$V$200,MATCH('TI - Outperformance'!$A70,'Inputs - Actual'!$A$8:$A$200,0),MATCH('TI - Outperformance'!U$6,'Inputs - Actual'!$B$6:$V$6,0)) - INDEX('Inputs - Allowed'!$B$8:$AY$158,MATCH('TI - Outperformance'!$A70,'Inputs - Allowed'!$A$8:$A$158,0),MATCH('TI - Outperformance'!U$6-1,'Inputs - Allowed'!$B$6:$AY$6,0)),0),_xlfn.IFNA(INDEX('Inputs - Allowed'!$B$8:$AY$158,MATCH('TI - Outperformance'!$A70,'Inputs - Allowed'!$A$8:$A$158,0),MATCH('TI - Outperformance'!U$6,'Inputs - Allowed'!$B$6:$AY$6,0)) - INDEX('Inputs - Allowed'!$B$8:$AY$158,MATCH('TI - Outperformance'!$A70,'Inputs - Allowed'!$A$8:$A$158,0),MATCH('TI - Outperformance'!U$6-1,'Inputs - Allowed'!$B$6:$AY$6,0)),0)),0)</f>
        <v>0</v>
      </c>
      <c r="V70" s="36">
        <f>MAX(MIN(_xlfn.IFNA(INDEX('Inputs - Actual'!$B$8:$V$200,MATCH('TI - Outperformance'!$A70,'Inputs - Actual'!$A$8:$A$200,0),MATCH('TI - Outperformance'!V$6,'Inputs - Actual'!$B$6:$V$6,0)) - INDEX('Inputs - Allowed'!$B$8:$AY$158,MATCH('TI - Outperformance'!$A70,'Inputs - Allowed'!$A$8:$A$158,0),MATCH('TI - Outperformance'!V$6-1,'Inputs - Allowed'!$B$6:$AY$6,0)),0),_xlfn.IFNA(INDEX('Inputs - Allowed'!$B$8:$AY$158,MATCH('TI - Outperformance'!$A70,'Inputs - Allowed'!$A$8:$A$158,0),MATCH('TI - Outperformance'!V$6,'Inputs - Allowed'!$B$6:$AY$6,0)) - INDEX('Inputs - Allowed'!$B$8:$AY$158,MATCH('TI - Outperformance'!$A70,'Inputs - Allowed'!$A$8:$A$158,0),MATCH('TI - Outperformance'!V$6-1,'Inputs - Allowed'!$B$6:$AY$6,0)),0)),0)</f>
        <v>0</v>
      </c>
      <c r="W70" s="36">
        <f>MAX(MIN(_xlfn.IFNA(INDEX('Inputs - Actual'!$B$8:$V$200,MATCH('TI - Outperformance'!$A70,'Inputs - Actual'!$A$8:$A$200,0),MATCH('TI - Outperformance'!W$6,'Inputs - Actual'!$B$6:$V$6,0)) - INDEX('Inputs - Allowed'!$B$8:$AY$158,MATCH('TI - Outperformance'!$A70,'Inputs - Allowed'!$A$8:$A$158,0),MATCH('TI - Outperformance'!W$6-1,'Inputs - Allowed'!$B$6:$AY$6,0)),0),_xlfn.IFNA(INDEX('Inputs - Allowed'!$B$8:$AY$158,MATCH('TI - Outperformance'!$A70,'Inputs - Allowed'!$A$8:$A$158,0),MATCH('TI - Outperformance'!W$6,'Inputs - Allowed'!$B$6:$AY$6,0)) - INDEX('Inputs - Allowed'!$B$8:$AY$158,MATCH('TI - Outperformance'!$A70,'Inputs - Allowed'!$A$8:$A$158,0),MATCH('TI - Outperformance'!W$6-1,'Inputs - Allowed'!$B$6:$AY$6,0)),0)),0)</f>
        <v>0</v>
      </c>
      <c r="X70" s="76"/>
      <c r="Y70" s="76"/>
      <c r="Z70" s="116">
        <f t="shared" si="11"/>
        <v>0</v>
      </c>
      <c r="AA70" s="116">
        <f t="shared" si="12"/>
        <v>0</v>
      </c>
      <c r="AB70" s="116">
        <f t="shared" si="13"/>
        <v>0</v>
      </c>
      <c r="AC70" s="116">
        <f t="shared" si="14"/>
        <v>0</v>
      </c>
      <c r="AD70" s="116">
        <f t="shared" si="15"/>
        <v>0</v>
      </c>
      <c r="AE70" s="116">
        <f t="shared" si="16"/>
        <v>0</v>
      </c>
      <c r="AF70" s="116">
        <f t="shared" si="17"/>
        <v>0</v>
      </c>
      <c r="AG70" s="116">
        <f t="shared" si="18"/>
        <v>0</v>
      </c>
      <c r="AH70" s="116">
        <f t="shared" si="19"/>
        <v>0</v>
      </c>
      <c r="AI70" s="116">
        <f t="shared" si="20"/>
        <v>0</v>
      </c>
      <c r="AJ70" s="116">
        <f t="shared" si="21"/>
        <v>0</v>
      </c>
    </row>
    <row r="71" spans="1:36">
      <c r="A71" s="42"/>
      <c r="B71" s="36"/>
      <c r="C71" s="36"/>
      <c r="D71" s="36"/>
      <c r="E71" s="36">
        <f>_xlfn.IFNA(INDEX('Inputs - Allowed'!$B$8:$AY$158,MATCH($A71,'Inputs - Allowed'!$A$8:$A$158,0),MATCH('TI - Outperformance'!E$6,'Inputs - Allowed'!$B$6:$AY$6,0)),0)</f>
        <v>0</v>
      </c>
      <c r="F71" s="36">
        <f>_xlfn.IFNA(INDEX('Inputs - Allowed'!$B$8:$AY$158,MATCH($A71,'Inputs - Allowed'!$A$8:$A$158,0),MATCH('TI - Outperformance'!F$6,'Inputs - Allowed'!$B$6:$AY$6,0)),0)</f>
        <v>0</v>
      </c>
      <c r="G71" s="36">
        <f>_xlfn.IFNA(INDEX('Inputs - Allowed'!$B$8:$AY$158,MATCH($A71,'Inputs - Allowed'!$A$8:$A$158,0),MATCH('TI - Outperformance'!G$6,'Inputs - Allowed'!$B$6:$AY$6,0)),0)</f>
        <v>0</v>
      </c>
      <c r="H71" s="36">
        <f>_xlfn.IFNA(INDEX('Inputs - Allowed'!$B$8:$AY$158,MATCH($A71,'Inputs - Allowed'!$A$8:$A$158,0),MATCH('TI - Outperformance'!H$6,'Inputs - Allowed'!$B$6:$AY$6,0)),0)</f>
        <v>0</v>
      </c>
      <c r="I71" s="36">
        <f>_xlfn.IFNA(INDEX('Inputs - Allowed'!$B$8:$AY$158,MATCH($A71,'Inputs - Allowed'!$A$8:$A$158,0),MATCH('TI - Outperformance'!I$6,'Inputs - Allowed'!$B$6:$AY$6,0)),0)</f>
        <v>0</v>
      </c>
      <c r="J71" s="36">
        <f>_xlfn.IFNA(INDEX('Inputs - Allowed'!$B$8:$AY$158,MATCH($A71,'Inputs - Allowed'!$A$8:$A$158,0),MATCH('TI - Outperformance'!J$6,'Inputs - Allowed'!$B$6:$AY$6,0)),0)</f>
        <v>0</v>
      </c>
      <c r="K71" s="36">
        <f>_xlfn.IFNA(INDEX('Inputs - Allowed'!$B$8:$AY$158,MATCH($A71,'Inputs - Allowed'!$A$8:$A$158,0),MATCH('TI - Outperformance'!K$6,'Inputs - Allowed'!$B$6:$AY$6,0)),0)</f>
        <v>0</v>
      </c>
      <c r="L71" s="76"/>
      <c r="M71" s="76"/>
      <c r="N71" s="36">
        <f>MAX(MIN(_xlfn.IFNA(INDEX('Inputs - Actual'!$B$8:$V$200,MATCH('TI - Outperformance'!$A71,'Inputs - Actual'!$A$8:$A$200,0),MATCH('TI - Outperformance'!N$6,'Inputs - Actual'!$B$6:$V$6,0)) - INDEX('Inputs - Allowed'!$B$8:$AY$158,MATCH('TI - Outperformance'!$A71,'Inputs - Allowed'!$A$8:$A$158,0),MATCH('TI - Outperformance'!N$6-1,'Inputs - Allowed'!$B$6:$AY$6,0)),0),_xlfn.IFNA(INDEX('Inputs - Allowed'!$B$8:$AY$158,MATCH('TI - Outperformance'!$A71,'Inputs - Allowed'!$A$8:$A$158,0),MATCH('TI - Outperformance'!N$6,'Inputs - Allowed'!$B$6:$AY$6,0)) - INDEX('Inputs - Allowed'!$B$8:$AY$158,MATCH('TI - Outperformance'!$A71,'Inputs - Allowed'!$A$8:$A$158,0),MATCH('TI - Outperformance'!N$6-1,'Inputs - Allowed'!$B$6:$AY$6,0)),0)),0)</f>
        <v>0</v>
      </c>
      <c r="O71" s="36">
        <f>MAX(MIN(_xlfn.IFNA(INDEX('Inputs - Actual'!$B$8:$V$200,MATCH('TI - Outperformance'!$A71,'Inputs - Actual'!$A$8:$A$200,0),MATCH('TI - Outperformance'!O$6,'Inputs - Actual'!$B$6:$V$6,0)) - INDEX('Inputs - Allowed'!$B$8:$AY$158,MATCH('TI - Outperformance'!$A71,'Inputs - Allowed'!$A$8:$A$158,0),MATCH('TI - Outperformance'!O$6-1,'Inputs - Allowed'!$B$6:$AY$6,0)),0),_xlfn.IFNA(INDEX('Inputs - Allowed'!$B$8:$AY$158,MATCH('TI - Outperformance'!$A71,'Inputs - Allowed'!$A$8:$A$158,0),MATCH('TI - Outperformance'!O$6,'Inputs - Allowed'!$B$6:$AY$6,0)) - INDEX('Inputs - Allowed'!$B$8:$AY$158,MATCH('TI - Outperformance'!$A71,'Inputs - Allowed'!$A$8:$A$158,0),MATCH('TI - Outperformance'!O$6-1,'Inputs - Allowed'!$B$6:$AY$6,0)),0)),0)</f>
        <v>0</v>
      </c>
      <c r="P71" s="36">
        <f>MAX(MIN(_xlfn.IFNA(INDEX('Inputs - Actual'!$B$8:$V$200,MATCH('TI - Outperformance'!$A71,'Inputs - Actual'!$A$8:$A$200,0),MATCH('TI - Outperformance'!P$6,'Inputs - Actual'!$B$6:$V$6,0)) - INDEX('Inputs - Allowed'!$B$8:$AY$158,MATCH('TI - Outperformance'!$A71,'Inputs - Allowed'!$A$8:$A$158,0),MATCH('TI - Outperformance'!P$6-1,'Inputs - Allowed'!$B$6:$AY$6,0)),0),_xlfn.IFNA(INDEX('Inputs - Allowed'!$B$8:$AY$158,MATCH('TI - Outperformance'!$A71,'Inputs - Allowed'!$A$8:$A$158,0),MATCH('TI - Outperformance'!P$6,'Inputs - Allowed'!$B$6:$AY$6,0)) - INDEX('Inputs - Allowed'!$B$8:$AY$158,MATCH('TI - Outperformance'!$A71,'Inputs - Allowed'!$A$8:$A$158,0),MATCH('TI - Outperformance'!P$6-1,'Inputs - Allowed'!$B$6:$AY$6,0)),0)),0)</f>
        <v>0</v>
      </c>
      <c r="Q71" s="36">
        <f>MAX(MIN(_xlfn.IFNA(INDEX('Inputs - Actual'!$B$8:$V$200,MATCH('TI - Outperformance'!$A71,'Inputs - Actual'!$A$8:$A$200,0),MATCH('TI - Outperformance'!Q$6,'Inputs - Actual'!$B$6:$V$6,0)) - INDEX('Inputs - Allowed'!$B$8:$AY$158,MATCH('TI - Outperformance'!$A71,'Inputs - Allowed'!$A$8:$A$158,0),MATCH('TI - Outperformance'!Q$6-1,'Inputs - Allowed'!$B$6:$AY$6,0)),0),_xlfn.IFNA(INDEX('Inputs - Allowed'!$B$8:$AY$158,MATCH('TI - Outperformance'!$A71,'Inputs - Allowed'!$A$8:$A$158,0),MATCH('TI - Outperformance'!Q$6,'Inputs - Allowed'!$B$6:$AY$6,0)) - INDEX('Inputs - Allowed'!$B$8:$AY$158,MATCH('TI - Outperformance'!$A71,'Inputs - Allowed'!$A$8:$A$158,0),MATCH('TI - Outperformance'!Q$6-1,'Inputs - Allowed'!$B$6:$AY$6,0)),0)),0)</f>
        <v>0</v>
      </c>
      <c r="R71" s="36">
        <f>MAX(MIN(_xlfn.IFNA(INDEX('Inputs - Actual'!$B$8:$V$200,MATCH('TI - Outperformance'!$A71,'Inputs - Actual'!$A$8:$A$200,0),MATCH('TI - Outperformance'!R$6,'Inputs - Actual'!$B$6:$V$6,0)) - INDEX('Inputs - Allowed'!$B$8:$AY$158,MATCH('TI - Outperformance'!$A71,'Inputs - Allowed'!$A$8:$A$158,0),MATCH('TI - Outperformance'!R$6-1,'Inputs - Allowed'!$B$6:$AY$6,0)),0),_xlfn.IFNA(INDEX('Inputs - Allowed'!$B$8:$AY$158,MATCH('TI - Outperformance'!$A71,'Inputs - Allowed'!$A$8:$A$158,0),MATCH('TI - Outperformance'!R$6,'Inputs - Allowed'!$B$6:$AY$6,0)) - INDEX('Inputs - Allowed'!$B$8:$AY$158,MATCH('TI - Outperformance'!$A71,'Inputs - Allowed'!$A$8:$A$158,0),MATCH('TI - Outperformance'!R$6-1,'Inputs - Allowed'!$B$6:$AY$6,0)),0)),0)</f>
        <v>0</v>
      </c>
      <c r="S71" s="36">
        <f>MAX(MIN(_xlfn.IFNA(INDEX('Inputs - Actual'!$B$8:$V$200,MATCH('TI - Outperformance'!$A71,'Inputs - Actual'!$A$8:$A$200,0),MATCH('TI - Outperformance'!S$6,'Inputs - Actual'!$B$6:$V$6,0)) - INDEX('Inputs - Allowed'!$B$8:$AY$158,MATCH('TI - Outperformance'!$A71,'Inputs - Allowed'!$A$8:$A$158,0),MATCH('TI - Outperformance'!S$6-1,'Inputs - Allowed'!$B$6:$AY$6,0)),0),_xlfn.IFNA(INDEX('Inputs - Allowed'!$B$8:$AY$158,MATCH('TI - Outperformance'!$A71,'Inputs - Allowed'!$A$8:$A$158,0),MATCH('TI - Outperformance'!S$6,'Inputs - Allowed'!$B$6:$AY$6,0)) - INDEX('Inputs - Allowed'!$B$8:$AY$158,MATCH('TI - Outperformance'!$A71,'Inputs - Allowed'!$A$8:$A$158,0),MATCH('TI - Outperformance'!S$6-1,'Inputs - Allowed'!$B$6:$AY$6,0)),0)),0)</f>
        <v>0</v>
      </c>
      <c r="T71" s="36">
        <f>MAX(MIN(_xlfn.IFNA(INDEX('Inputs - Actual'!$B$8:$V$200,MATCH('TI - Outperformance'!$A71,'Inputs - Actual'!$A$8:$A$200,0),MATCH('TI - Outperformance'!T$6,'Inputs - Actual'!$B$6:$V$6,0)) - INDEX('Inputs - Allowed'!$B$8:$AY$158,MATCH('TI - Outperformance'!$A71,'Inputs - Allowed'!$A$8:$A$158,0),MATCH('TI - Outperformance'!T$6-1,'Inputs - Allowed'!$B$6:$AY$6,0)),0),_xlfn.IFNA(INDEX('Inputs - Allowed'!$B$8:$AY$158,MATCH('TI - Outperformance'!$A71,'Inputs - Allowed'!$A$8:$A$158,0),MATCH('TI - Outperformance'!T$6,'Inputs - Allowed'!$B$6:$AY$6,0)) - INDEX('Inputs - Allowed'!$B$8:$AY$158,MATCH('TI - Outperformance'!$A71,'Inputs - Allowed'!$A$8:$A$158,0),MATCH('TI - Outperformance'!T$6-1,'Inputs - Allowed'!$B$6:$AY$6,0)),0)),0)</f>
        <v>0</v>
      </c>
      <c r="U71" s="36">
        <f>MAX(MIN(_xlfn.IFNA(INDEX('Inputs - Actual'!$B$8:$V$200,MATCH('TI - Outperformance'!$A71,'Inputs - Actual'!$A$8:$A$200,0),MATCH('TI - Outperformance'!U$6,'Inputs - Actual'!$B$6:$V$6,0)) - INDEX('Inputs - Allowed'!$B$8:$AY$158,MATCH('TI - Outperformance'!$A71,'Inputs - Allowed'!$A$8:$A$158,0),MATCH('TI - Outperformance'!U$6-1,'Inputs - Allowed'!$B$6:$AY$6,0)),0),_xlfn.IFNA(INDEX('Inputs - Allowed'!$B$8:$AY$158,MATCH('TI - Outperformance'!$A71,'Inputs - Allowed'!$A$8:$A$158,0),MATCH('TI - Outperformance'!U$6,'Inputs - Allowed'!$B$6:$AY$6,0)) - INDEX('Inputs - Allowed'!$B$8:$AY$158,MATCH('TI - Outperformance'!$A71,'Inputs - Allowed'!$A$8:$A$158,0),MATCH('TI - Outperformance'!U$6-1,'Inputs - Allowed'!$B$6:$AY$6,0)),0)),0)</f>
        <v>0</v>
      </c>
      <c r="V71" s="36">
        <f>MAX(MIN(_xlfn.IFNA(INDEX('Inputs - Actual'!$B$8:$V$200,MATCH('TI - Outperformance'!$A71,'Inputs - Actual'!$A$8:$A$200,0),MATCH('TI - Outperformance'!V$6,'Inputs - Actual'!$B$6:$V$6,0)) - INDEX('Inputs - Allowed'!$B$8:$AY$158,MATCH('TI - Outperformance'!$A71,'Inputs - Allowed'!$A$8:$A$158,0),MATCH('TI - Outperformance'!V$6-1,'Inputs - Allowed'!$B$6:$AY$6,0)),0),_xlfn.IFNA(INDEX('Inputs - Allowed'!$B$8:$AY$158,MATCH('TI - Outperformance'!$A71,'Inputs - Allowed'!$A$8:$A$158,0),MATCH('TI - Outperformance'!V$6,'Inputs - Allowed'!$B$6:$AY$6,0)) - INDEX('Inputs - Allowed'!$B$8:$AY$158,MATCH('TI - Outperformance'!$A71,'Inputs - Allowed'!$A$8:$A$158,0),MATCH('TI - Outperformance'!V$6-1,'Inputs - Allowed'!$B$6:$AY$6,0)),0)),0)</f>
        <v>0</v>
      </c>
      <c r="W71" s="36">
        <f>MAX(MIN(_xlfn.IFNA(INDEX('Inputs - Actual'!$B$8:$V$200,MATCH('TI - Outperformance'!$A71,'Inputs - Actual'!$A$8:$A$200,0),MATCH('TI - Outperformance'!W$6,'Inputs - Actual'!$B$6:$V$6,0)) - INDEX('Inputs - Allowed'!$B$8:$AY$158,MATCH('TI - Outperformance'!$A71,'Inputs - Allowed'!$A$8:$A$158,0),MATCH('TI - Outperformance'!W$6-1,'Inputs - Allowed'!$B$6:$AY$6,0)),0),_xlfn.IFNA(INDEX('Inputs - Allowed'!$B$8:$AY$158,MATCH('TI - Outperformance'!$A71,'Inputs - Allowed'!$A$8:$A$158,0),MATCH('TI - Outperformance'!W$6,'Inputs - Allowed'!$B$6:$AY$6,0)) - INDEX('Inputs - Allowed'!$B$8:$AY$158,MATCH('TI - Outperformance'!$A71,'Inputs - Allowed'!$A$8:$A$158,0),MATCH('TI - Outperformance'!W$6-1,'Inputs - Allowed'!$B$6:$AY$6,0)),0)),0)</f>
        <v>0</v>
      </c>
      <c r="X71" s="76"/>
      <c r="Y71" s="76"/>
      <c r="Z71" s="116">
        <f t="shared" si="11"/>
        <v>0</v>
      </c>
      <c r="AA71" s="116">
        <f t="shared" si="12"/>
        <v>0</v>
      </c>
      <c r="AB71" s="116">
        <f t="shared" si="13"/>
        <v>0</v>
      </c>
      <c r="AC71" s="116">
        <f t="shared" si="14"/>
        <v>0</v>
      </c>
      <c r="AD71" s="116">
        <f t="shared" si="15"/>
        <v>0</v>
      </c>
      <c r="AE71" s="116">
        <f t="shared" si="16"/>
        <v>0</v>
      </c>
      <c r="AF71" s="116">
        <f t="shared" si="17"/>
        <v>0</v>
      </c>
      <c r="AG71" s="116">
        <f t="shared" si="18"/>
        <v>0</v>
      </c>
      <c r="AH71" s="116">
        <f t="shared" si="19"/>
        <v>0</v>
      </c>
      <c r="AI71" s="116">
        <f t="shared" si="20"/>
        <v>0</v>
      </c>
      <c r="AJ71" s="116">
        <f t="shared" si="21"/>
        <v>0</v>
      </c>
    </row>
    <row r="72" spans="1:36">
      <c r="A72" s="42"/>
      <c r="B72" s="36"/>
      <c r="C72" s="36"/>
      <c r="D72" s="36"/>
      <c r="E72" s="36">
        <f>_xlfn.IFNA(INDEX('Inputs - Allowed'!$B$8:$AY$158,MATCH($A72,'Inputs - Allowed'!$A$8:$A$158,0),MATCH('TI - Outperformance'!E$6,'Inputs - Allowed'!$B$6:$AY$6,0)),0)</f>
        <v>0</v>
      </c>
      <c r="F72" s="36">
        <f>_xlfn.IFNA(INDEX('Inputs - Allowed'!$B$8:$AY$158,MATCH($A72,'Inputs - Allowed'!$A$8:$A$158,0),MATCH('TI - Outperformance'!F$6,'Inputs - Allowed'!$B$6:$AY$6,0)),0)</f>
        <v>0</v>
      </c>
      <c r="G72" s="36">
        <f>_xlfn.IFNA(INDEX('Inputs - Allowed'!$B$8:$AY$158,MATCH($A72,'Inputs - Allowed'!$A$8:$A$158,0),MATCH('TI - Outperformance'!G$6,'Inputs - Allowed'!$B$6:$AY$6,0)),0)</f>
        <v>0</v>
      </c>
      <c r="H72" s="36">
        <f>_xlfn.IFNA(INDEX('Inputs - Allowed'!$B$8:$AY$158,MATCH($A72,'Inputs - Allowed'!$A$8:$A$158,0),MATCH('TI - Outperformance'!H$6,'Inputs - Allowed'!$B$6:$AY$6,0)),0)</f>
        <v>0</v>
      </c>
      <c r="I72" s="36">
        <f>_xlfn.IFNA(INDEX('Inputs - Allowed'!$B$8:$AY$158,MATCH($A72,'Inputs - Allowed'!$A$8:$A$158,0),MATCH('TI - Outperformance'!I$6,'Inputs - Allowed'!$B$6:$AY$6,0)),0)</f>
        <v>0</v>
      </c>
      <c r="J72" s="36">
        <f>_xlfn.IFNA(INDEX('Inputs - Allowed'!$B$8:$AY$158,MATCH($A72,'Inputs - Allowed'!$A$8:$A$158,0),MATCH('TI - Outperformance'!J$6,'Inputs - Allowed'!$B$6:$AY$6,0)),0)</f>
        <v>0</v>
      </c>
      <c r="K72" s="36">
        <f>_xlfn.IFNA(INDEX('Inputs - Allowed'!$B$8:$AY$158,MATCH($A72,'Inputs - Allowed'!$A$8:$A$158,0),MATCH('TI - Outperformance'!K$6,'Inputs - Allowed'!$B$6:$AY$6,0)),0)</f>
        <v>0</v>
      </c>
      <c r="L72" s="76"/>
      <c r="M72" s="76"/>
      <c r="N72" s="36">
        <f>MAX(MIN(_xlfn.IFNA(INDEX('Inputs - Actual'!$B$8:$V$200,MATCH('TI - Outperformance'!$A72,'Inputs - Actual'!$A$8:$A$200,0),MATCH('TI - Outperformance'!N$6,'Inputs - Actual'!$B$6:$V$6,0)) - INDEX('Inputs - Allowed'!$B$8:$AY$158,MATCH('TI - Outperformance'!$A72,'Inputs - Allowed'!$A$8:$A$158,0),MATCH('TI - Outperformance'!N$6-1,'Inputs - Allowed'!$B$6:$AY$6,0)),0),_xlfn.IFNA(INDEX('Inputs - Allowed'!$B$8:$AY$158,MATCH('TI - Outperformance'!$A72,'Inputs - Allowed'!$A$8:$A$158,0),MATCH('TI - Outperformance'!N$6,'Inputs - Allowed'!$B$6:$AY$6,0)) - INDEX('Inputs - Allowed'!$B$8:$AY$158,MATCH('TI - Outperformance'!$A72,'Inputs - Allowed'!$A$8:$A$158,0),MATCH('TI - Outperformance'!N$6-1,'Inputs - Allowed'!$B$6:$AY$6,0)),0)),0)</f>
        <v>0</v>
      </c>
      <c r="O72" s="36">
        <f>MAX(MIN(_xlfn.IFNA(INDEX('Inputs - Actual'!$B$8:$V$200,MATCH('TI - Outperformance'!$A72,'Inputs - Actual'!$A$8:$A$200,0),MATCH('TI - Outperformance'!O$6,'Inputs - Actual'!$B$6:$V$6,0)) - INDEX('Inputs - Allowed'!$B$8:$AY$158,MATCH('TI - Outperformance'!$A72,'Inputs - Allowed'!$A$8:$A$158,0),MATCH('TI - Outperformance'!O$6-1,'Inputs - Allowed'!$B$6:$AY$6,0)),0),_xlfn.IFNA(INDEX('Inputs - Allowed'!$B$8:$AY$158,MATCH('TI - Outperformance'!$A72,'Inputs - Allowed'!$A$8:$A$158,0),MATCH('TI - Outperformance'!O$6,'Inputs - Allowed'!$B$6:$AY$6,0)) - INDEX('Inputs - Allowed'!$B$8:$AY$158,MATCH('TI - Outperformance'!$A72,'Inputs - Allowed'!$A$8:$A$158,0),MATCH('TI - Outperformance'!O$6-1,'Inputs - Allowed'!$B$6:$AY$6,0)),0)),0)</f>
        <v>0</v>
      </c>
      <c r="P72" s="36">
        <f>MAX(MIN(_xlfn.IFNA(INDEX('Inputs - Actual'!$B$8:$V$200,MATCH('TI - Outperformance'!$A72,'Inputs - Actual'!$A$8:$A$200,0),MATCH('TI - Outperformance'!P$6,'Inputs - Actual'!$B$6:$V$6,0)) - INDEX('Inputs - Allowed'!$B$8:$AY$158,MATCH('TI - Outperformance'!$A72,'Inputs - Allowed'!$A$8:$A$158,0),MATCH('TI - Outperformance'!P$6-1,'Inputs - Allowed'!$B$6:$AY$6,0)),0),_xlfn.IFNA(INDEX('Inputs - Allowed'!$B$8:$AY$158,MATCH('TI - Outperformance'!$A72,'Inputs - Allowed'!$A$8:$A$158,0),MATCH('TI - Outperformance'!P$6,'Inputs - Allowed'!$B$6:$AY$6,0)) - INDEX('Inputs - Allowed'!$B$8:$AY$158,MATCH('TI - Outperformance'!$A72,'Inputs - Allowed'!$A$8:$A$158,0),MATCH('TI - Outperformance'!P$6-1,'Inputs - Allowed'!$B$6:$AY$6,0)),0)),0)</f>
        <v>0</v>
      </c>
      <c r="Q72" s="36">
        <f>MAX(MIN(_xlfn.IFNA(INDEX('Inputs - Actual'!$B$8:$V$200,MATCH('TI - Outperformance'!$A72,'Inputs - Actual'!$A$8:$A$200,0),MATCH('TI - Outperformance'!Q$6,'Inputs - Actual'!$B$6:$V$6,0)) - INDEX('Inputs - Allowed'!$B$8:$AY$158,MATCH('TI - Outperformance'!$A72,'Inputs - Allowed'!$A$8:$A$158,0),MATCH('TI - Outperformance'!Q$6-1,'Inputs - Allowed'!$B$6:$AY$6,0)),0),_xlfn.IFNA(INDEX('Inputs - Allowed'!$B$8:$AY$158,MATCH('TI - Outperformance'!$A72,'Inputs - Allowed'!$A$8:$A$158,0),MATCH('TI - Outperformance'!Q$6,'Inputs - Allowed'!$B$6:$AY$6,0)) - INDEX('Inputs - Allowed'!$B$8:$AY$158,MATCH('TI - Outperformance'!$A72,'Inputs - Allowed'!$A$8:$A$158,0),MATCH('TI - Outperformance'!Q$6-1,'Inputs - Allowed'!$B$6:$AY$6,0)),0)),0)</f>
        <v>0</v>
      </c>
      <c r="R72" s="36">
        <f>MAX(MIN(_xlfn.IFNA(INDEX('Inputs - Actual'!$B$8:$V$200,MATCH('TI - Outperformance'!$A72,'Inputs - Actual'!$A$8:$A$200,0),MATCH('TI - Outperformance'!R$6,'Inputs - Actual'!$B$6:$V$6,0)) - INDEX('Inputs - Allowed'!$B$8:$AY$158,MATCH('TI - Outperformance'!$A72,'Inputs - Allowed'!$A$8:$A$158,0),MATCH('TI - Outperformance'!R$6-1,'Inputs - Allowed'!$B$6:$AY$6,0)),0),_xlfn.IFNA(INDEX('Inputs - Allowed'!$B$8:$AY$158,MATCH('TI - Outperformance'!$A72,'Inputs - Allowed'!$A$8:$A$158,0),MATCH('TI - Outperformance'!R$6,'Inputs - Allowed'!$B$6:$AY$6,0)) - INDEX('Inputs - Allowed'!$B$8:$AY$158,MATCH('TI - Outperformance'!$A72,'Inputs - Allowed'!$A$8:$A$158,0),MATCH('TI - Outperformance'!R$6-1,'Inputs - Allowed'!$B$6:$AY$6,0)),0)),0)</f>
        <v>0</v>
      </c>
      <c r="S72" s="36">
        <f>MAX(MIN(_xlfn.IFNA(INDEX('Inputs - Actual'!$B$8:$V$200,MATCH('TI - Outperformance'!$A72,'Inputs - Actual'!$A$8:$A$200,0),MATCH('TI - Outperformance'!S$6,'Inputs - Actual'!$B$6:$V$6,0)) - INDEX('Inputs - Allowed'!$B$8:$AY$158,MATCH('TI - Outperformance'!$A72,'Inputs - Allowed'!$A$8:$A$158,0),MATCH('TI - Outperformance'!S$6-1,'Inputs - Allowed'!$B$6:$AY$6,0)),0),_xlfn.IFNA(INDEX('Inputs - Allowed'!$B$8:$AY$158,MATCH('TI - Outperformance'!$A72,'Inputs - Allowed'!$A$8:$A$158,0),MATCH('TI - Outperformance'!S$6,'Inputs - Allowed'!$B$6:$AY$6,0)) - INDEX('Inputs - Allowed'!$B$8:$AY$158,MATCH('TI - Outperformance'!$A72,'Inputs - Allowed'!$A$8:$A$158,0),MATCH('TI - Outperformance'!S$6-1,'Inputs - Allowed'!$B$6:$AY$6,0)),0)),0)</f>
        <v>0</v>
      </c>
      <c r="T72" s="36">
        <f>MAX(MIN(_xlfn.IFNA(INDEX('Inputs - Actual'!$B$8:$V$200,MATCH('TI - Outperformance'!$A72,'Inputs - Actual'!$A$8:$A$200,0),MATCH('TI - Outperformance'!T$6,'Inputs - Actual'!$B$6:$V$6,0)) - INDEX('Inputs - Allowed'!$B$8:$AY$158,MATCH('TI - Outperformance'!$A72,'Inputs - Allowed'!$A$8:$A$158,0),MATCH('TI - Outperformance'!T$6-1,'Inputs - Allowed'!$B$6:$AY$6,0)),0),_xlfn.IFNA(INDEX('Inputs - Allowed'!$B$8:$AY$158,MATCH('TI - Outperformance'!$A72,'Inputs - Allowed'!$A$8:$A$158,0),MATCH('TI - Outperformance'!T$6,'Inputs - Allowed'!$B$6:$AY$6,0)) - INDEX('Inputs - Allowed'!$B$8:$AY$158,MATCH('TI - Outperformance'!$A72,'Inputs - Allowed'!$A$8:$A$158,0),MATCH('TI - Outperformance'!T$6-1,'Inputs - Allowed'!$B$6:$AY$6,0)),0)),0)</f>
        <v>0</v>
      </c>
      <c r="U72" s="36">
        <f>MAX(MIN(_xlfn.IFNA(INDEX('Inputs - Actual'!$B$8:$V$200,MATCH('TI - Outperformance'!$A72,'Inputs - Actual'!$A$8:$A$200,0),MATCH('TI - Outperformance'!U$6,'Inputs - Actual'!$B$6:$V$6,0)) - INDEX('Inputs - Allowed'!$B$8:$AY$158,MATCH('TI - Outperformance'!$A72,'Inputs - Allowed'!$A$8:$A$158,0),MATCH('TI - Outperformance'!U$6-1,'Inputs - Allowed'!$B$6:$AY$6,0)),0),_xlfn.IFNA(INDEX('Inputs - Allowed'!$B$8:$AY$158,MATCH('TI - Outperformance'!$A72,'Inputs - Allowed'!$A$8:$A$158,0),MATCH('TI - Outperformance'!U$6,'Inputs - Allowed'!$B$6:$AY$6,0)) - INDEX('Inputs - Allowed'!$B$8:$AY$158,MATCH('TI - Outperformance'!$A72,'Inputs - Allowed'!$A$8:$A$158,0),MATCH('TI - Outperformance'!U$6-1,'Inputs - Allowed'!$B$6:$AY$6,0)),0)),0)</f>
        <v>0</v>
      </c>
      <c r="V72" s="36">
        <f>MAX(MIN(_xlfn.IFNA(INDEX('Inputs - Actual'!$B$8:$V$200,MATCH('TI - Outperformance'!$A72,'Inputs - Actual'!$A$8:$A$200,0),MATCH('TI - Outperformance'!V$6,'Inputs - Actual'!$B$6:$V$6,0)) - INDEX('Inputs - Allowed'!$B$8:$AY$158,MATCH('TI - Outperformance'!$A72,'Inputs - Allowed'!$A$8:$A$158,0),MATCH('TI - Outperformance'!V$6-1,'Inputs - Allowed'!$B$6:$AY$6,0)),0),_xlfn.IFNA(INDEX('Inputs - Allowed'!$B$8:$AY$158,MATCH('TI - Outperformance'!$A72,'Inputs - Allowed'!$A$8:$A$158,0),MATCH('TI - Outperformance'!V$6,'Inputs - Allowed'!$B$6:$AY$6,0)) - INDEX('Inputs - Allowed'!$B$8:$AY$158,MATCH('TI - Outperformance'!$A72,'Inputs - Allowed'!$A$8:$A$158,0),MATCH('TI - Outperformance'!V$6-1,'Inputs - Allowed'!$B$6:$AY$6,0)),0)),0)</f>
        <v>0</v>
      </c>
      <c r="W72" s="36">
        <f>MAX(MIN(_xlfn.IFNA(INDEX('Inputs - Actual'!$B$8:$V$200,MATCH('TI - Outperformance'!$A72,'Inputs - Actual'!$A$8:$A$200,0),MATCH('TI - Outperformance'!W$6,'Inputs - Actual'!$B$6:$V$6,0)) - INDEX('Inputs - Allowed'!$B$8:$AY$158,MATCH('TI - Outperformance'!$A72,'Inputs - Allowed'!$A$8:$A$158,0),MATCH('TI - Outperformance'!W$6-1,'Inputs - Allowed'!$B$6:$AY$6,0)),0),_xlfn.IFNA(INDEX('Inputs - Allowed'!$B$8:$AY$158,MATCH('TI - Outperformance'!$A72,'Inputs - Allowed'!$A$8:$A$158,0),MATCH('TI - Outperformance'!W$6,'Inputs - Allowed'!$B$6:$AY$6,0)) - INDEX('Inputs - Allowed'!$B$8:$AY$158,MATCH('TI - Outperformance'!$A72,'Inputs - Allowed'!$A$8:$A$158,0),MATCH('TI - Outperformance'!W$6-1,'Inputs - Allowed'!$B$6:$AY$6,0)),0)),0)</f>
        <v>0</v>
      </c>
      <c r="X72" s="76"/>
      <c r="Y72" s="76"/>
      <c r="Z72" s="116">
        <f t="shared" ref="Z72:Z103" si="22">N72*$K72*10^-6</f>
        <v>0</v>
      </c>
      <c r="AA72" s="116">
        <f t="shared" ref="AA72:AA103" si="23">O72*$K72*10^-6</f>
        <v>0</v>
      </c>
      <c r="AB72" s="116">
        <f t="shared" ref="AB72:AB103" si="24">P72*$K72*10^-6</f>
        <v>0</v>
      </c>
      <c r="AC72" s="116">
        <f t="shared" ref="AC72:AC103" si="25">Q72*$K72*10^-6</f>
        <v>0</v>
      </c>
      <c r="AD72" s="116">
        <f t="shared" ref="AD72:AD103" si="26">R72*$K72*10^-6</f>
        <v>0</v>
      </c>
      <c r="AE72" s="116">
        <f t="shared" ref="AE72:AE103" si="27">S72*$K72*10^-6</f>
        <v>0</v>
      </c>
      <c r="AF72" s="116">
        <f t="shared" ref="AF72:AF103" si="28">T72*$K72*10^-6</f>
        <v>0</v>
      </c>
      <c r="AG72" s="116">
        <f t="shared" ref="AG72:AG103" si="29">U72*$K72*10^-6</f>
        <v>0</v>
      </c>
      <c r="AH72" s="116">
        <f t="shared" ref="AH72:AH103" si="30">V72*$K72*10^-6</f>
        <v>0</v>
      </c>
      <c r="AI72" s="116">
        <f t="shared" ref="AI72:AI103" si="31">W72*$K72*10^-6</f>
        <v>0</v>
      </c>
      <c r="AJ72" s="116">
        <f t="shared" ref="AJ72:AJ103" si="32">SUM(X72:AI72)</f>
        <v>0</v>
      </c>
    </row>
    <row r="73" spans="1:36">
      <c r="A73" s="42"/>
      <c r="B73" s="36"/>
      <c r="C73" s="36"/>
      <c r="D73" s="36"/>
      <c r="E73" s="36">
        <f>_xlfn.IFNA(INDEX('Inputs - Allowed'!$B$8:$AY$158,MATCH($A73,'Inputs - Allowed'!$A$8:$A$158,0),MATCH('TI - Outperformance'!E$6,'Inputs - Allowed'!$B$6:$AY$6,0)),0)</f>
        <v>0</v>
      </c>
      <c r="F73" s="36">
        <f>_xlfn.IFNA(INDEX('Inputs - Allowed'!$B$8:$AY$158,MATCH($A73,'Inputs - Allowed'!$A$8:$A$158,0),MATCH('TI - Outperformance'!F$6,'Inputs - Allowed'!$B$6:$AY$6,0)),0)</f>
        <v>0</v>
      </c>
      <c r="G73" s="36">
        <f>_xlfn.IFNA(INDEX('Inputs - Allowed'!$B$8:$AY$158,MATCH($A73,'Inputs - Allowed'!$A$8:$A$158,0),MATCH('TI - Outperformance'!G$6,'Inputs - Allowed'!$B$6:$AY$6,0)),0)</f>
        <v>0</v>
      </c>
      <c r="H73" s="36">
        <f>_xlfn.IFNA(INDEX('Inputs - Allowed'!$B$8:$AY$158,MATCH($A73,'Inputs - Allowed'!$A$8:$A$158,0),MATCH('TI - Outperformance'!H$6,'Inputs - Allowed'!$B$6:$AY$6,0)),0)</f>
        <v>0</v>
      </c>
      <c r="I73" s="36">
        <f>_xlfn.IFNA(INDEX('Inputs - Allowed'!$B$8:$AY$158,MATCH($A73,'Inputs - Allowed'!$A$8:$A$158,0),MATCH('TI - Outperformance'!I$6,'Inputs - Allowed'!$B$6:$AY$6,0)),0)</f>
        <v>0</v>
      </c>
      <c r="J73" s="36">
        <f>_xlfn.IFNA(INDEX('Inputs - Allowed'!$B$8:$AY$158,MATCH($A73,'Inputs - Allowed'!$A$8:$A$158,0),MATCH('TI - Outperformance'!J$6,'Inputs - Allowed'!$B$6:$AY$6,0)),0)</f>
        <v>0</v>
      </c>
      <c r="K73" s="36">
        <f>_xlfn.IFNA(INDEX('Inputs - Allowed'!$B$8:$AY$158,MATCH($A73,'Inputs - Allowed'!$A$8:$A$158,0),MATCH('TI - Outperformance'!K$6,'Inputs - Allowed'!$B$6:$AY$6,0)),0)</f>
        <v>0</v>
      </c>
      <c r="L73" s="76"/>
      <c r="M73" s="76"/>
      <c r="N73" s="36">
        <f>MAX(MIN(_xlfn.IFNA(INDEX('Inputs - Actual'!$B$8:$V$200,MATCH('TI - Outperformance'!$A73,'Inputs - Actual'!$A$8:$A$200,0),MATCH('TI - Outperformance'!N$6,'Inputs - Actual'!$B$6:$V$6,0)) - INDEX('Inputs - Allowed'!$B$8:$AY$158,MATCH('TI - Outperformance'!$A73,'Inputs - Allowed'!$A$8:$A$158,0),MATCH('TI - Outperformance'!N$6-1,'Inputs - Allowed'!$B$6:$AY$6,0)),0),_xlfn.IFNA(INDEX('Inputs - Allowed'!$B$8:$AY$158,MATCH('TI - Outperformance'!$A73,'Inputs - Allowed'!$A$8:$A$158,0),MATCH('TI - Outperformance'!N$6,'Inputs - Allowed'!$B$6:$AY$6,0)) - INDEX('Inputs - Allowed'!$B$8:$AY$158,MATCH('TI - Outperformance'!$A73,'Inputs - Allowed'!$A$8:$A$158,0),MATCH('TI - Outperformance'!N$6-1,'Inputs - Allowed'!$B$6:$AY$6,0)),0)),0)</f>
        <v>0</v>
      </c>
      <c r="O73" s="36">
        <f>MAX(MIN(_xlfn.IFNA(INDEX('Inputs - Actual'!$B$8:$V$200,MATCH('TI - Outperformance'!$A73,'Inputs - Actual'!$A$8:$A$200,0),MATCH('TI - Outperformance'!O$6,'Inputs - Actual'!$B$6:$V$6,0)) - INDEX('Inputs - Allowed'!$B$8:$AY$158,MATCH('TI - Outperformance'!$A73,'Inputs - Allowed'!$A$8:$A$158,0),MATCH('TI - Outperformance'!O$6-1,'Inputs - Allowed'!$B$6:$AY$6,0)),0),_xlfn.IFNA(INDEX('Inputs - Allowed'!$B$8:$AY$158,MATCH('TI - Outperformance'!$A73,'Inputs - Allowed'!$A$8:$A$158,0),MATCH('TI - Outperformance'!O$6,'Inputs - Allowed'!$B$6:$AY$6,0)) - INDEX('Inputs - Allowed'!$B$8:$AY$158,MATCH('TI - Outperformance'!$A73,'Inputs - Allowed'!$A$8:$A$158,0),MATCH('TI - Outperformance'!O$6-1,'Inputs - Allowed'!$B$6:$AY$6,0)),0)),0)</f>
        <v>0</v>
      </c>
      <c r="P73" s="36">
        <f>MAX(MIN(_xlfn.IFNA(INDEX('Inputs - Actual'!$B$8:$V$200,MATCH('TI - Outperformance'!$A73,'Inputs - Actual'!$A$8:$A$200,0),MATCH('TI - Outperformance'!P$6,'Inputs - Actual'!$B$6:$V$6,0)) - INDEX('Inputs - Allowed'!$B$8:$AY$158,MATCH('TI - Outperformance'!$A73,'Inputs - Allowed'!$A$8:$A$158,0),MATCH('TI - Outperformance'!P$6-1,'Inputs - Allowed'!$B$6:$AY$6,0)),0),_xlfn.IFNA(INDEX('Inputs - Allowed'!$B$8:$AY$158,MATCH('TI - Outperformance'!$A73,'Inputs - Allowed'!$A$8:$A$158,0),MATCH('TI - Outperformance'!P$6,'Inputs - Allowed'!$B$6:$AY$6,0)) - INDEX('Inputs - Allowed'!$B$8:$AY$158,MATCH('TI - Outperformance'!$A73,'Inputs - Allowed'!$A$8:$A$158,0),MATCH('TI - Outperformance'!P$6-1,'Inputs - Allowed'!$B$6:$AY$6,0)),0)),0)</f>
        <v>0</v>
      </c>
      <c r="Q73" s="36">
        <f>MAX(MIN(_xlfn.IFNA(INDEX('Inputs - Actual'!$B$8:$V$200,MATCH('TI - Outperformance'!$A73,'Inputs - Actual'!$A$8:$A$200,0),MATCH('TI - Outperformance'!Q$6,'Inputs - Actual'!$B$6:$V$6,0)) - INDEX('Inputs - Allowed'!$B$8:$AY$158,MATCH('TI - Outperformance'!$A73,'Inputs - Allowed'!$A$8:$A$158,0),MATCH('TI - Outperformance'!Q$6-1,'Inputs - Allowed'!$B$6:$AY$6,0)),0),_xlfn.IFNA(INDEX('Inputs - Allowed'!$B$8:$AY$158,MATCH('TI - Outperformance'!$A73,'Inputs - Allowed'!$A$8:$A$158,0),MATCH('TI - Outperformance'!Q$6,'Inputs - Allowed'!$B$6:$AY$6,0)) - INDEX('Inputs - Allowed'!$B$8:$AY$158,MATCH('TI - Outperformance'!$A73,'Inputs - Allowed'!$A$8:$A$158,0),MATCH('TI - Outperformance'!Q$6-1,'Inputs - Allowed'!$B$6:$AY$6,0)),0)),0)</f>
        <v>0</v>
      </c>
      <c r="R73" s="36">
        <f>MAX(MIN(_xlfn.IFNA(INDEX('Inputs - Actual'!$B$8:$V$200,MATCH('TI - Outperformance'!$A73,'Inputs - Actual'!$A$8:$A$200,0),MATCH('TI - Outperformance'!R$6,'Inputs - Actual'!$B$6:$V$6,0)) - INDEX('Inputs - Allowed'!$B$8:$AY$158,MATCH('TI - Outperformance'!$A73,'Inputs - Allowed'!$A$8:$A$158,0),MATCH('TI - Outperformance'!R$6-1,'Inputs - Allowed'!$B$6:$AY$6,0)),0),_xlfn.IFNA(INDEX('Inputs - Allowed'!$B$8:$AY$158,MATCH('TI - Outperformance'!$A73,'Inputs - Allowed'!$A$8:$A$158,0),MATCH('TI - Outperformance'!R$6,'Inputs - Allowed'!$B$6:$AY$6,0)) - INDEX('Inputs - Allowed'!$B$8:$AY$158,MATCH('TI - Outperformance'!$A73,'Inputs - Allowed'!$A$8:$A$158,0),MATCH('TI - Outperformance'!R$6-1,'Inputs - Allowed'!$B$6:$AY$6,0)),0)),0)</f>
        <v>0</v>
      </c>
      <c r="S73" s="36">
        <f>MAX(MIN(_xlfn.IFNA(INDEX('Inputs - Actual'!$B$8:$V$200,MATCH('TI - Outperformance'!$A73,'Inputs - Actual'!$A$8:$A$200,0),MATCH('TI - Outperformance'!S$6,'Inputs - Actual'!$B$6:$V$6,0)) - INDEX('Inputs - Allowed'!$B$8:$AY$158,MATCH('TI - Outperformance'!$A73,'Inputs - Allowed'!$A$8:$A$158,0),MATCH('TI - Outperformance'!S$6-1,'Inputs - Allowed'!$B$6:$AY$6,0)),0),_xlfn.IFNA(INDEX('Inputs - Allowed'!$B$8:$AY$158,MATCH('TI - Outperformance'!$A73,'Inputs - Allowed'!$A$8:$A$158,0),MATCH('TI - Outperformance'!S$6,'Inputs - Allowed'!$B$6:$AY$6,0)) - INDEX('Inputs - Allowed'!$B$8:$AY$158,MATCH('TI - Outperformance'!$A73,'Inputs - Allowed'!$A$8:$A$158,0),MATCH('TI - Outperformance'!S$6-1,'Inputs - Allowed'!$B$6:$AY$6,0)),0)),0)</f>
        <v>0</v>
      </c>
      <c r="T73" s="36">
        <f>MAX(MIN(_xlfn.IFNA(INDEX('Inputs - Actual'!$B$8:$V$200,MATCH('TI - Outperformance'!$A73,'Inputs - Actual'!$A$8:$A$200,0),MATCH('TI - Outperformance'!T$6,'Inputs - Actual'!$B$6:$V$6,0)) - INDEX('Inputs - Allowed'!$B$8:$AY$158,MATCH('TI - Outperformance'!$A73,'Inputs - Allowed'!$A$8:$A$158,0),MATCH('TI - Outperformance'!T$6-1,'Inputs - Allowed'!$B$6:$AY$6,0)),0),_xlfn.IFNA(INDEX('Inputs - Allowed'!$B$8:$AY$158,MATCH('TI - Outperformance'!$A73,'Inputs - Allowed'!$A$8:$A$158,0),MATCH('TI - Outperformance'!T$6,'Inputs - Allowed'!$B$6:$AY$6,0)) - INDEX('Inputs - Allowed'!$B$8:$AY$158,MATCH('TI - Outperformance'!$A73,'Inputs - Allowed'!$A$8:$A$158,0),MATCH('TI - Outperformance'!T$6-1,'Inputs - Allowed'!$B$6:$AY$6,0)),0)),0)</f>
        <v>0</v>
      </c>
      <c r="U73" s="36">
        <f>MAX(MIN(_xlfn.IFNA(INDEX('Inputs - Actual'!$B$8:$V$200,MATCH('TI - Outperformance'!$A73,'Inputs - Actual'!$A$8:$A$200,0),MATCH('TI - Outperformance'!U$6,'Inputs - Actual'!$B$6:$V$6,0)) - INDEX('Inputs - Allowed'!$B$8:$AY$158,MATCH('TI - Outperformance'!$A73,'Inputs - Allowed'!$A$8:$A$158,0),MATCH('TI - Outperformance'!U$6-1,'Inputs - Allowed'!$B$6:$AY$6,0)),0),_xlfn.IFNA(INDEX('Inputs - Allowed'!$B$8:$AY$158,MATCH('TI - Outperformance'!$A73,'Inputs - Allowed'!$A$8:$A$158,0),MATCH('TI - Outperformance'!U$6,'Inputs - Allowed'!$B$6:$AY$6,0)) - INDEX('Inputs - Allowed'!$B$8:$AY$158,MATCH('TI - Outperformance'!$A73,'Inputs - Allowed'!$A$8:$A$158,0),MATCH('TI - Outperformance'!U$6-1,'Inputs - Allowed'!$B$6:$AY$6,0)),0)),0)</f>
        <v>0</v>
      </c>
      <c r="V73" s="36">
        <f>MAX(MIN(_xlfn.IFNA(INDEX('Inputs - Actual'!$B$8:$V$200,MATCH('TI - Outperformance'!$A73,'Inputs - Actual'!$A$8:$A$200,0),MATCH('TI - Outperformance'!V$6,'Inputs - Actual'!$B$6:$V$6,0)) - INDEX('Inputs - Allowed'!$B$8:$AY$158,MATCH('TI - Outperformance'!$A73,'Inputs - Allowed'!$A$8:$A$158,0),MATCH('TI - Outperformance'!V$6-1,'Inputs - Allowed'!$B$6:$AY$6,0)),0),_xlfn.IFNA(INDEX('Inputs - Allowed'!$B$8:$AY$158,MATCH('TI - Outperformance'!$A73,'Inputs - Allowed'!$A$8:$A$158,0),MATCH('TI - Outperformance'!V$6,'Inputs - Allowed'!$B$6:$AY$6,0)) - INDEX('Inputs - Allowed'!$B$8:$AY$158,MATCH('TI - Outperformance'!$A73,'Inputs - Allowed'!$A$8:$A$158,0),MATCH('TI - Outperformance'!V$6-1,'Inputs - Allowed'!$B$6:$AY$6,0)),0)),0)</f>
        <v>0</v>
      </c>
      <c r="W73" s="36">
        <f>MAX(MIN(_xlfn.IFNA(INDEX('Inputs - Actual'!$B$8:$V$200,MATCH('TI - Outperformance'!$A73,'Inputs - Actual'!$A$8:$A$200,0),MATCH('TI - Outperformance'!W$6,'Inputs - Actual'!$B$6:$V$6,0)) - INDEX('Inputs - Allowed'!$B$8:$AY$158,MATCH('TI - Outperformance'!$A73,'Inputs - Allowed'!$A$8:$A$158,0),MATCH('TI - Outperformance'!W$6-1,'Inputs - Allowed'!$B$6:$AY$6,0)),0),_xlfn.IFNA(INDEX('Inputs - Allowed'!$B$8:$AY$158,MATCH('TI - Outperformance'!$A73,'Inputs - Allowed'!$A$8:$A$158,0),MATCH('TI - Outperformance'!W$6,'Inputs - Allowed'!$B$6:$AY$6,0)) - INDEX('Inputs - Allowed'!$B$8:$AY$158,MATCH('TI - Outperformance'!$A73,'Inputs - Allowed'!$A$8:$A$158,0),MATCH('TI - Outperformance'!W$6-1,'Inputs - Allowed'!$B$6:$AY$6,0)),0)),0)</f>
        <v>0</v>
      </c>
      <c r="X73" s="76"/>
      <c r="Y73" s="76"/>
      <c r="Z73" s="116">
        <f t="shared" si="22"/>
        <v>0</v>
      </c>
      <c r="AA73" s="116">
        <f t="shared" si="23"/>
        <v>0</v>
      </c>
      <c r="AB73" s="116">
        <f t="shared" si="24"/>
        <v>0</v>
      </c>
      <c r="AC73" s="116">
        <f t="shared" si="25"/>
        <v>0</v>
      </c>
      <c r="AD73" s="116">
        <f t="shared" si="26"/>
        <v>0</v>
      </c>
      <c r="AE73" s="116">
        <f t="shared" si="27"/>
        <v>0</v>
      </c>
      <c r="AF73" s="116">
        <f t="shared" si="28"/>
        <v>0</v>
      </c>
      <c r="AG73" s="116">
        <f t="shared" si="29"/>
        <v>0</v>
      </c>
      <c r="AH73" s="116">
        <f t="shared" si="30"/>
        <v>0</v>
      </c>
      <c r="AI73" s="116">
        <f t="shared" si="31"/>
        <v>0</v>
      </c>
      <c r="AJ73" s="116">
        <f t="shared" si="32"/>
        <v>0</v>
      </c>
    </row>
    <row r="74" spans="1:36">
      <c r="A74" s="42"/>
      <c r="B74" s="36"/>
      <c r="C74" s="36"/>
      <c r="D74" s="36"/>
      <c r="E74" s="36">
        <f>_xlfn.IFNA(INDEX('Inputs - Allowed'!$B$8:$AY$158,MATCH($A74,'Inputs - Allowed'!$A$8:$A$158,0),MATCH('TI - Outperformance'!E$6,'Inputs - Allowed'!$B$6:$AY$6,0)),0)</f>
        <v>0</v>
      </c>
      <c r="F74" s="36">
        <f>_xlfn.IFNA(INDEX('Inputs - Allowed'!$B$8:$AY$158,MATCH($A74,'Inputs - Allowed'!$A$8:$A$158,0),MATCH('TI - Outperformance'!F$6,'Inputs - Allowed'!$B$6:$AY$6,0)),0)</f>
        <v>0</v>
      </c>
      <c r="G74" s="36">
        <f>_xlfn.IFNA(INDEX('Inputs - Allowed'!$B$8:$AY$158,MATCH($A74,'Inputs - Allowed'!$A$8:$A$158,0),MATCH('TI - Outperformance'!G$6,'Inputs - Allowed'!$B$6:$AY$6,0)),0)</f>
        <v>0</v>
      </c>
      <c r="H74" s="36">
        <f>_xlfn.IFNA(INDEX('Inputs - Allowed'!$B$8:$AY$158,MATCH($A74,'Inputs - Allowed'!$A$8:$A$158,0),MATCH('TI - Outperformance'!H$6,'Inputs - Allowed'!$B$6:$AY$6,0)),0)</f>
        <v>0</v>
      </c>
      <c r="I74" s="36">
        <f>_xlfn.IFNA(INDEX('Inputs - Allowed'!$B$8:$AY$158,MATCH($A74,'Inputs - Allowed'!$A$8:$A$158,0),MATCH('TI - Outperformance'!I$6,'Inputs - Allowed'!$B$6:$AY$6,0)),0)</f>
        <v>0</v>
      </c>
      <c r="J74" s="36">
        <f>_xlfn.IFNA(INDEX('Inputs - Allowed'!$B$8:$AY$158,MATCH($A74,'Inputs - Allowed'!$A$8:$A$158,0),MATCH('TI - Outperformance'!J$6,'Inputs - Allowed'!$B$6:$AY$6,0)),0)</f>
        <v>0</v>
      </c>
      <c r="K74" s="36">
        <f>_xlfn.IFNA(INDEX('Inputs - Allowed'!$B$8:$AY$158,MATCH($A74,'Inputs - Allowed'!$A$8:$A$158,0),MATCH('TI - Outperformance'!K$6,'Inputs - Allowed'!$B$6:$AY$6,0)),0)</f>
        <v>0</v>
      </c>
      <c r="L74" s="76"/>
      <c r="M74" s="76"/>
      <c r="N74" s="36">
        <f>MAX(MIN(_xlfn.IFNA(INDEX('Inputs - Actual'!$B$8:$V$200,MATCH('TI - Outperformance'!$A74,'Inputs - Actual'!$A$8:$A$200,0),MATCH('TI - Outperformance'!N$6,'Inputs - Actual'!$B$6:$V$6,0)) - INDEX('Inputs - Allowed'!$B$8:$AY$158,MATCH('TI - Outperformance'!$A74,'Inputs - Allowed'!$A$8:$A$158,0),MATCH('TI - Outperformance'!N$6-1,'Inputs - Allowed'!$B$6:$AY$6,0)),0),_xlfn.IFNA(INDEX('Inputs - Allowed'!$B$8:$AY$158,MATCH('TI - Outperformance'!$A74,'Inputs - Allowed'!$A$8:$A$158,0),MATCH('TI - Outperformance'!N$6,'Inputs - Allowed'!$B$6:$AY$6,0)) - INDEX('Inputs - Allowed'!$B$8:$AY$158,MATCH('TI - Outperformance'!$A74,'Inputs - Allowed'!$A$8:$A$158,0),MATCH('TI - Outperformance'!N$6-1,'Inputs - Allowed'!$B$6:$AY$6,0)),0)),0)</f>
        <v>0</v>
      </c>
      <c r="O74" s="36">
        <f>MAX(MIN(_xlfn.IFNA(INDEX('Inputs - Actual'!$B$8:$V$200,MATCH('TI - Outperformance'!$A74,'Inputs - Actual'!$A$8:$A$200,0),MATCH('TI - Outperformance'!O$6,'Inputs - Actual'!$B$6:$V$6,0)) - INDEX('Inputs - Allowed'!$B$8:$AY$158,MATCH('TI - Outperformance'!$A74,'Inputs - Allowed'!$A$8:$A$158,0),MATCH('TI - Outperformance'!O$6-1,'Inputs - Allowed'!$B$6:$AY$6,0)),0),_xlfn.IFNA(INDEX('Inputs - Allowed'!$B$8:$AY$158,MATCH('TI - Outperformance'!$A74,'Inputs - Allowed'!$A$8:$A$158,0),MATCH('TI - Outperformance'!O$6,'Inputs - Allowed'!$B$6:$AY$6,0)) - INDEX('Inputs - Allowed'!$B$8:$AY$158,MATCH('TI - Outperformance'!$A74,'Inputs - Allowed'!$A$8:$A$158,0),MATCH('TI - Outperformance'!O$6-1,'Inputs - Allowed'!$B$6:$AY$6,0)),0)),0)</f>
        <v>0</v>
      </c>
      <c r="P74" s="36">
        <f>MAX(MIN(_xlfn.IFNA(INDEX('Inputs - Actual'!$B$8:$V$200,MATCH('TI - Outperformance'!$A74,'Inputs - Actual'!$A$8:$A$200,0),MATCH('TI - Outperformance'!P$6,'Inputs - Actual'!$B$6:$V$6,0)) - INDEX('Inputs - Allowed'!$B$8:$AY$158,MATCH('TI - Outperformance'!$A74,'Inputs - Allowed'!$A$8:$A$158,0),MATCH('TI - Outperformance'!P$6-1,'Inputs - Allowed'!$B$6:$AY$6,0)),0),_xlfn.IFNA(INDEX('Inputs - Allowed'!$B$8:$AY$158,MATCH('TI - Outperformance'!$A74,'Inputs - Allowed'!$A$8:$A$158,0),MATCH('TI - Outperformance'!P$6,'Inputs - Allowed'!$B$6:$AY$6,0)) - INDEX('Inputs - Allowed'!$B$8:$AY$158,MATCH('TI - Outperformance'!$A74,'Inputs - Allowed'!$A$8:$A$158,0),MATCH('TI - Outperformance'!P$6-1,'Inputs - Allowed'!$B$6:$AY$6,0)),0)),0)</f>
        <v>0</v>
      </c>
      <c r="Q74" s="36">
        <f>MAX(MIN(_xlfn.IFNA(INDEX('Inputs - Actual'!$B$8:$V$200,MATCH('TI - Outperformance'!$A74,'Inputs - Actual'!$A$8:$A$200,0),MATCH('TI - Outperformance'!Q$6,'Inputs - Actual'!$B$6:$V$6,0)) - INDEX('Inputs - Allowed'!$B$8:$AY$158,MATCH('TI - Outperformance'!$A74,'Inputs - Allowed'!$A$8:$A$158,0),MATCH('TI - Outperformance'!Q$6-1,'Inputs - Allowed'!$B$6:$AY$6,0)),0),_xlfn.IFNA(INDEX('Inputs - Allowed'!$B$8:$AY$158,MATCH('TI - Outperformance'!$A74,'Inputs - Allowed'!$A$8:$A$158,0),MATCH('TI - Outperformance'!Q$6,'Inputs - Allowed'!$B$6:$AY$6,0)) - INDEX('Inputs - Allowed'!$B$8:$AY$158,MATCH('TI - Outperformance'!$A74,'Inputs - Allowed'!$A$8:$A$158,0),MATCH('TI - Outperformance'!Q$6-1,'Inputs - Allowed'!$B$6:$AY$6,0)),0)),0)</f>
        <v>0</v>
      </c>
      <c r="R74" s="36">
        <f>MAX(MIN(_xlfn.IFNA(INDEX('Inputs - Actual'!$B$8:$V$200,MATCH('TI - Outperformance'!$A74,'Inputs - Actual'!$A$8:$A$200,0),MATCH('TI - Outperformance'!R$6,'Inputs - Actual'!$B$6:$V$6,0)) - INDEX('Inputs - Allowed'!$B$8:$AY$158,MATCH('TI - Outperformance'!$A74,'Inputs - Allowed'!$A$8:$A$158,0),MATCH('TI - Outperformance'!R$6-1,'Inputs - Allowed'!$B$6:$AY$6,0)),0),_xlfn.IFNA(INDEX('Inputs - Allowed'!$B$8:$AY$158,MATCH('TI - Outperformance'!$A74,'Inputs - Allowed'!$A$8:$A$158,0),MATCH('TI - Outperformance'!R$6,'Inputs - Allowed'!$B$6:$AY$6,0)) - INDEX('Inputs - Allowed'!$B$8:$AY$158,MATCH('TI - Outperformance'!$A74,'Inputs - Allowed'!$A$8:$A$158,0),MATCH('TI - Outperformance'!R$6-1,'Inputs - Allowed'!$B$6:$AY$6,0)),0)),0)</f>
        <v>0</v>
      </c>
      <c r="S74" s="36">
        <f>MAX(MIN(_xlfn.IFNA(INDEX('Inputs - Actual'!$B$8:$V$200,MATCH('TI - Outperformance'!$A74,'Inputs - Actual'!$A$8:$A$200,0),MATCH('TI - Outperformance'!S$6,'Inputs - Actual'!$B$6:$V$6,0)) - INDEX('Inputs - Allowed'!$B$8:$AY$158,MATCH('TI - Outperformance'!$A74,'Inputs - Allowed'!$A$8:$A$158,0),MATCH('TI - Outperformance'!S$6-1,'Inputs - Allowed'!$B$6:$AY$6,0)),0),_xlfn.IFNA(INDEX('Inputs - Allowed'!$B$8:$AY$158,MATCH('TI - Outperformance'!$A74,'Inputs - Allowed'!$A$8:$A$158,0),MATCH('TI - Outperformance'!S$6,'Inputs - Allowed'!$B$6:$AY$6,0)) - INDEX('Inputs - Allowed'!$B$8:$AY$158,MATCH('TI - Outperformance'!$A74,'Inputs - Allowed'!$A$8:$A$158,0),MATCH('TI - Outperformance'!S$6-1,'Inputs - Allowed'!$B$6:$AY$6,0)),0)),0)</f>
        <v>0</v>
      </c>
      <c r="T74" s="36">
        <f>MAX(MIN(_xlfn.IFNA(INDEX('Inputs - Actual'!$B$8:$V$200,MATCH('TI - Outperformance'!$A74,'Inputs - Actual'!$A$8:$A$200,0),MATCH('TI - Outperformance'!T$6,'Inputs - Actual'!$B$6:$V$6,0)) - INDEX('Inputs - Allowed'!$B$8:$AY$158,MATCH('TI - Outperformance'!$A74,'Inputs - Allowed'!$A$8:$A$158,0),MATCH('TI - Outperformance'!T$6-1,'Inputs - Allowed'!$B$6:$AY$6,0)),0),_xlfn.IFNA(INDEX('Inputs - Allowed'!$B$8:$AY$158,MATCH('TI - Outperformance'!$A74,'Inputs - Allowed'!$A$8:$A$158,0),MATCH('TI - Outperformance'!T$6,'Inputs - Allowed'!$B$6:$AY$6,0)) - INDEX('Inputs - Allowed'!$B$8:$AY$158,MATCH('TI - Outperformance'!$A74,'Inputs - Allowed'!$A$8:$A$158,0),MATCH('TI - Outperformance'!T$6-1,'Inputs - Allowed'!$B$6:$AY$6,0)),0)),0)</f>
        <v>0</v>
      </c>
      <c r="U74" s="36">
        <f>MAX(MIN(_xlfn.IFNA(INDEX('Inputs - Actual'!$B$8:$V$200,MATCH('TI - Outperformance'!$A74,'Inputs - Actual'!$A$8:$A$200,0),MATCH('TI - Outperformance'!U$6,'Inputs - Actual'!$B$6:$V$6,0)) - INDEX('Inputs - Allowed'!$B$8:$AY$158,MATCH('TI - Outperformance'!$A74,'Inputs - Allowed'!$A$8:$A$158,0),MATCH('TI - Outperformance'!U$6-1,'Inputs - Allowed'!$B$6:$AY$6,0)),0),_xlfn.IFNA(INDEX('Inputs - Allowed'!$B$8:$AY$158,MATCH('TI - Outperformance'!$A74,'Inputs - Allowed'!$A$8:$A$158,0),MATCH('TI - Outperformance'!U$6,'Inputs - Allowed'!$B$6:$AY$6,0)) - INDEX('Inputs - Allowed'!$B$8:$AY$158,MATCH('TI - Outperformance'!$A74,'Inputs - Allowed'!$A$8:$A$158,0),MATCH('TI - Outperformance'!U$6-1,'Inputs - Allowed'!$B$6:$AY$6,0)),0)),0)</f>
        <v>0</v>
      </c>
      <c r="V74" s="36">
        <f>MAX(MIN(_xlfn.IFNA(INDEX('Inputs - Actual'!$B$8:$V$200,MATCH('TI - Outperformance'!$A74,'Inputs - Actual'!$A$8:$A$200,0),MATCH('TI - Outperformance'!V$6,'Inputs - Actual'!$B$6:$V$6,0)) - INDEX('Inputs - Allowed'!$B$8:$AY$158,MATCH('TI - Outperformance'!$A74,'Inputs - Allowed'!$A$8:$A$158,0),MATCH('TI - Outperformance'!V$6-1,'Inputs - Allowed'!$B$6:$AY$6,0)),0),_xlfn.IFNA(INDEX('Inputs - Allowed'!$B$8:$AY$158,MATCH('TI - Outperformance'!$A74,'Inputs - Allowed'!$A$8:$A$158,0),MATCH('TI - Outperformance'!V$6,'Inputs - Allowed'!$B$6:$AY$6,0)) - INDEX('Inputs - Allowed'!$B$8:$AY$158,MATCH('TI - Outperformance'!$A74,'Inputs - Allowed'!$A$8:$A$158,0),MATCH('TI - Outperformance'!V$6-1,'Inputs - Allowed'!$B$6:$AY$6,0)),0)),0)</f>
        <v>0</v>
      </c>
      <c r="W74" s="36">
        <f>MAX(MIN(_xlfn.IFNA(INDEX('Inputs - Actual'!$B$8:$V$200,MATCH('TI - Outperformance'!$A74,'Inputs - Actual'!$A$8:$A$200,0),MATCH('TI - Outperformance'!W$6,'Inputs - Actual'!$B$6:$V$6,0)) - INDEX('Inputs - Allowed'!$B$8:$AY$158,MATCH('TI - Outperformance'!$A74,'Inputs - Allowed'!$A$8:$A$158,0),MATCH('TI - Outperformance'!W$6-1,'Inputs - Allowed'!$B$6:$AY$6,0)),0),_xlfn.IFNA(INDEX('Inputs - Allowed'!$B$8:$AY$158,MATCH('TI - Outperformance'!$A74,'Inputs - Allowed'!$A$8:$A$158,0),MATCH('TI - Outperformance'!W$6,'Inputs - Allowed'!$B$6:$AY$6,0)) - INDEX('Inputs - Allowed'!$B$8:$AY$158,MATCH('TI - Outperformance'!$A74,'Inputs - Allowed'!$A$8:$A$158,0),MATCH('TI - Outperformance'!W$6-1,'Inputs - Allowed'!$B$6:$AY$6,0)),0)),0)</f>
        <v>0</v>
      </c>
      <c r="X74" s="76"/>
      <c r="Y74" s="76"/>
      <c r="Z74" s="116">
        <f t="shared" si="22"/>
        <v>0</v>
      </c>
      <c r="AA74" s="116">
        <f t="shared" si="23"/>
        <v>0</v>
      </c>
      <c r="AB74" s="116">
        <f t="shared" si="24"/>
        <v>0</v>
      </c>
      <c r="AC74" s="116">
        <f t="shared" si="25"/>
        <v>0</v>
      </c>
      <c r="AD74" s="116">
        <f t="shared" si="26"/>
        <v>0</v>
      </c>
      <c r="AE74" s="116">
        <f t="shared" si="27"/>
        <v>0</v>
      </c>
      <c r="AF74" s="116">
        <f t="shared" si="28"/>
        <v>0</v>
      </c>
      <c r="AG74" s="116">
        <f t="shared" si="29"/>
        <v>0</v>
      </c>
      <c r="AH74" s="116">
        <f t="shared" si="30"/>
        <v>0</v>
      </c>
      <c r="AI74" s="116">
        <f t="shared" si="31"/>
        <v>0</v>
      </c>
      <c r="AJ74" s="116">
        <f t="shared" si="32"/>
        <v>0</v>
      </c>
    </row>
    <row r="75" spans="1:36">
      <c r="A75" s="42"/>
      <c r="B75" s="36"/>
      <c r="C75" s="36"/>
      <c r="D75" s="36"/>
      <c r="E75" s="36">
        <f>_xlfn.IFNA(INDEX('Inputs - Allowed'!$B$8:$AY$158,MATCH($A75,'Inputs - Allowed'!$A$8:$A$158,0),MATCH('TI - Outperformance'!E$6,'Inputs - Allowed'!$B$6:$AY$6,0)),0)</f>
        <v>0</v>
      </c>
      <c r="F75" s="36">
        <f>_xlfn.IFNA(INDEX('Inputs - Allowed'!$B$8:$AY$158,MATCH($A75,'Inputs - Allowed'!$A$8:$A$158,0),MATCH('TI - Outperformance'!F$6,'Inputs - Allowed'!$B$6:$AY$6,0)),0)</f>
        <v>0</v>
      </c>
      <c r="G75" s="36">
        <f>_xlfn.IFNA(INDEX('Inputs - Allowed'!$B$8:$AY$158,MATCH($A75,'Inputs - Allowed'!$A$8:$A$158,0),MATCH('TI - Outperformance'!G$6,'Inputs - Allowed'!$B$6:$AY$6,0)),0)</f>
        <v>0</v>
      </c>
      <c r="H75" s="36">
        <f>_xlfn.IFNA(INDEX('Inputs - Allowed'!$B$8:$AY$158,MATCH($A75,'Inputs - Allowed'!$A$8:$A$158,0),MATCH('TI - Outperformance'!H$6,'Inputs - Allowed'!$B$6:$AY$6,0)),0)</f>
        <v>0</v>
      </c>
      <c r="I75" s="36">
        <f>_xlfn.IFNA(INDEX('Inputs - Allowed'!$B$8:$AY$158,MATCH($A75,'Inputs - Allowed'!$A$8:$A$158,0),MATCH('TI - Outperformance'!I$6,'Inputs - Allowed'!$B$6:$AY$6,0)),0)</f>
        <v>0</v>
      </c>
      <c r="J75" s="36">
        <f>_xlfn.IFNA(INDEX('Inputs - Allowed'!$B$8:$AY$158,MATCH($A75,'Inputs - Allowed'!$A$8:$A$158,0),MATCH('TI - Outperformance'!J$6,'Inputs - Allowed'!$B$6:$AY$6,0)),0)</f>
        <v>0</v>
      </c>
      <c r="K75" s="36">
        <f>_xlfn.IFNA(INDEX('Inputs - Allowed'!$B$8:$AY$158,MATCH($A75,'Inputs - Allowed'!$A$8:$A$158,0),MATCH('TI - Outperformance'!K$6,'Inputs - Allowed'!$B$6:$AY$6,0)),0)</f>
        <v>0</v>
      </c>
      <c r="L75" s="76"/>
      <c r="M75" s="76"/>
      <c r="N75" s="36">
        <f>MAX(MIN(_xlfn.IFNA(INDEX('Inputs - Actual'!$B$8:$V$200,MATCH('TI - Outperformance'!$A75,'Inputs - Actual'!$A$8:$A$200,0),MATCH('TI - Outperformance'!N$6,'Inputs - Actual'!$B$6:$V$6,0)) - INDEX('Inputs - Allowed'!$B$8:$AY$158,MATCH('TI - Outperformance'!$A75,'Inputs - Allowed'!$A$8:$A$158,0),MATCH('TI - Outperformance'!N$6-1,'Inputs - Allowed'!$B$6:$AY$6,0)),0),_xlfn.IFNA(INDEX('Inputs - Allowed'!$B$8:$AY$158,MATCH('TI - Outperformance'!$A75,'Inputs - Allowed'!$A$8:$A$158,0),MATCH('TI - Outperformance'!N$6,'Inputs - Allowed'!$B$6:$AY$6,0)) - INDEX('Inputs - Allowed'!$B$8:$AY$158,MATCH('TI - Outperformance'!$A75,'Inputs - Allowed'!$A$8:$A$158,0),MATCH('TI - Outperformance'!N$6-1,'Inputs - Allowed'!$B$6:$AY$6,0)),0)),0)</f>
        <v>0</v>
      </c>
      <c r="O75" s="36">
        <f>MAX(MIN(_xlfn.IFNA(INDEX('Inputs - Actual'!$B$8:$V$200,MATCH('TI - Outperformance'!$A75,'Inputs - Actual'!$A$8:$A$200,0),MATCH('TI - Outperformance'!O$6,'Inputs - Actual'!$B$6:$V$6,0)) - INDEX('Inputs - Allowed'!$B$8:$AY$158,MATCH('TI - Outperformance'!$A75,'Inputs - Allowed'!$A$8:$A$158,0),MATCH('TI - Outperformance'!O$6-1,'Inputs - Allowed'!$B$6:$AY$6,0)),0),_xlfn.IFNA(INDEX('Inputs - Allowed'!$B$8:$AY$158,MATCH('TI - Outperformance'!$A75,'Inputs - Allowed'!$A$8:$A$158,0),MATCH('TI - Outperformance'!O$6,'Inputs - Allowed'!$B$6:$AY$6,0)) - INDEX('Inputs - Allowed'!$B$8:$AY$158,MATCH('TI - Outperformance'!$A75,'Inputs - Allowed'!$A$8:$A$158,0),MATCH('TI - Outperformance'!O$6-1,'Inputs - Allowed'!$B$6:$AY$6,0)),0)),0)</f>
        <v>0</v>
      </c>
      <c r="P75" s="36">
        <f>MAX(MIN(_xlfn.IFNA(INDEX('Inputs - Actual'!$B$8:$V$200,MATCH('TI - Outperformance'!$A75,'Inputs - Actual'!$A$8:$A$200,0),MATCH('TI - Outperformance'!P$6,'Inputs - Actual'!$B$6:$V$6,0)) - INDEX('Inputs - Allowed'!$B$8:$AY$158,MATCH('TI - Outperformance'!$A75,'Inputs - Allowed'!$A$8:$A$158,0),MATCH('TI - Outperformance'!P$6-1,'Inputs - Allowed'!$B$6:$AY$6,0)),0),_xlfn.IFNA(INDEX('Inputs - Allowed'!$B$8:$AY$158,MATCH('TI - Outperformance'!$A75,'Inputs - Allowed'!$A$8:$A$158,0),MATCH('TI - Outperformance'!P$6,'Inputs - Allowed'!$B$6:$AY$6,0)) - INDEX('Inputs - Allowed'!$B$8:$AY$158,MATCH('TI - Outperformance'!$A75,'Inputs - Allowed'!$A$8:$A$158,0),MATCH('TI - Outperformance'!P$6-1,'Inputs - Allowed'!$B$6:$AY$6,0)),0)),0)</f>
        <v>0</v>
      </c>
      <c r="Q75" s="36">
        <f>MAX(MIN(_xlfn.IFNA(INDEX('Inputs - Actual'!$B$8:$V$200,MATCH('TI - Outperformance'!$A75,'Inputs - Actual'!$A$8:$A$200,0),MATCH('TI - Outperformance'!Q$6,'Inputs - Actual'!$B$6:$V$6,0)) - INDEX('Inputs - Allowed'!$B$8:$AY$158,MATCH('TI - Outperformance'!$A75,'Inputs - Allowed'!$A$8:$A$158,0),MATCH('TI - Outperformance'!Q$6-1,'Inputs - Allowed'!$B$6:$AY$6,0)),0),_xlfn.IFNA(INDEX('Inputs - Allowed'!$B$8:$AY$158,MATCH('TI - Outperformance'!$A75,'Inputs - Allowed'!$A$8:$A$158,0),MATCH('TI - Outperformance'!Q$6,'Inputs - Allowed'!$B$6:$AY$6,0)) - INDEX('Inputs - Allowed'!$B$8:$AY$158,MATCH('TI - Outperformance'!$A75,'Inputs - Allowed'!$A$8:$A$158,0),MATCH('TI - Outperformance'!Q$6-1,'Inputs - Allowed'!$B$6:$AY$6,0)),0)),0)</f>
        <v>0</v>
      </c>
      <c r="R75" s="36">
        <f>MAX(MIN(_xlfn.IFNA(INDEX('Inputs - Actual'!$B$8:$V$200,MATCH('TI - Outperformance'!$A75,'Inputs - Actual'!$A$8:$A$200,0),MATCH('TI - Outperformance'!R$6,'Inputs - Actual'!$B$6:$V$6,0)) - INDEX('Inputs - Allowed'!$B$8:$AY$158,MATCH('TI - Outperformance'!$A75,'Inputs - Allowed'!$A$8:$A$158,0),MATCH('TI - Outperformance'!R$6-1,'Inputs - Allowed'!$B$6:$AY$6,0)),0),_xlfn.IFNA(INDEX('Inputs - Allowed'!$B$8:$AY$158,MATCH('TI - Outperformance'!$A75,'Inputs - Allowed'!$A$8:$A$158,0),MATCH('TI - Outperformance'!R$6,'Inputs - Allowed'!$B$6:$AY$6,0)) - INDEX('Inputs - Allowed'!$B$8:$AY$158,MATCH('TI - Outperformance'!$A75,'Inputs - Allowed'!$A$8:$A$158,0),MATCH('TI - Outperformance'!R$6-1,'Inputs - Allowed'!$B$6:$AY$6,0)),0)),0)</f>
        <v>0</v>
      </c>
      <c r="S75" s="36">
        <f>MAX(MIN(_xlfn.IFNA(INDEX('Inputs - Actual'!$B$8:$V$200,MATCH('TI - Outperformance'!$A75,'Inputs - Actual'!$A$8:$A$200,0),MATCH('TI - Outperformance'!S$6,'Inputs - Actual'!$B$6:$V$6,0)) - INDEX('Inputs - Allowed'!$B$8:$AY$158,MATCH('TI - Outperformance'!$A75,'Inputs - Allowed'!$A$8:$A$158,0),MATCH('TI - Outperformance'!S$6-1,'Inputs - Allowed'!$B$6:$AY$6,0)),0),_xlfn.IFNA(INDEX('Inputs - Allowed'!$B$8:$AY$158,MATCH('TI - Outperformance'!$A75,'Inputs - Allowed'!$A$8:$A$158,0),MATCH('TI - Outperformance'!S$6,'Inputs - Allowed'!$B$6:$AY$6,0)) - INDEX('Inputs - Allowed'!$B$8:$AY$158,MATCH('TI - Outperformance'!$A75,'Inputs - Allowed'!$A$8:$A$158,0),MATCH('TI - Outperformance'!S$6-1,'Inputs - Allowed'!$B$6:$AY$6,0)),0)),0)</f>
        <v>0</v>
      </c>
      <c r="T75" s="36">
        <f>MAX(MIN(_xlfn.IFNA(INDEX('Inputs - Actual'!$B$8:$V$200,MATCH('TI - Outperformance'!$A75,'Inputs - Actual'!$A$8:$A$200,0),MATCH('TI - Outperformance'!T$6,'Inputs - Actual'!$B$6:$V$6,0)) - INDEX('Inputs - Allowed'!$B$8:$AY$158,MATCH('TI - Outperformance'!$A75,'Inputs - Allowed'!$A$8:$A$158,0),MATCH('TI - Outperformance'!T$6-1,'Inputs - Allowed'!$B$6:$AY$6,0)),0),_xlfn.IFNA(INDEX('Inputs - Allowed'!$B$8:$AY$158,MATCH('TI - Outperformance'!$A75,'Inputs - Allowed'!$A$8:$A$158,0),MATCH('TI - Outperformance'!T$6,'Inputs - Allowed'!$B$6:$AY$6,0)) - INDEX('Inputs - Allowed'!$B$8:$AY$158,MATCH('TI - Outperformance'!$A75,'Inputs - Allowed'!$A$8:$A$158,0),MATCH('TI - Outperformance'!T$6-1,'Inputs - Allowed'!$B$6:$AY$6,0)),0)),0)</f>
        <v>0</v>
      </c>
      <c r="U75" s="36">
        <f>MAX(MIN(_xlfn.IFNA(INDEX('Inputs - Actual'!$B$8:$V$200,MATCH('TI - Outperformance'!$A75,'Inputs - Actual'!$A$8:$A$200,0),MATCH('TI - Outperformance'!U$6,'Inputs - Actual'!$B$6:$V$6,0)) - INDEX('Inputs - Allowed'!$B$8:$AY$158,MATCH('TI - Outperformance'!$A75,'Inputs - Allowed'!$A$8:$A$158,0),MATCH('TI - Outperformance'!U$6-1,'Inputs - Allowed'!$B$6:$AY$6,0)),0),_xlfn.IFNA(INDEX('Inputs - Allowed'!$B$8:$AY$158,MATCH('TI - Outperformance'!$A75,'Inputs - Allowed'!$A$8:$A$158,0),MATCH('TI - Outperformance'!U$6,'Inputs - Allowed'!$B$6:$AY$6,0)) - INDEX('Inputs - Allowed'!$B$8:$AY$158,MATCH('TI - Outperformance'!$A75,'Inputs - Allowed'!$A$8:$A$158,0),MATCH('TI - Outperformance'!U$6-1,'Inputs - Allowed'!$B$6:$AY$6,0)),0)),0)</f>
        <v>0</v>
      </c>
      <c r="V75" s="36">
        <f>MAX(MIN(_xlfn.IFNA(INDEX('Inputs - Actual'!$B$8:$V$200,MATCH('TI - Outperformance'!$A75,'Inputs - Actual'!$A$8:$A$200,0),MATCH('TI - Outperformance'!V$6,'Inputs - Actual'!$B$6:$V$6,0)) - INDEX('Inputs - Allowed'!$B$8:$AY$158,MATCH('TI - Outperformance'!$A75,'Inputs - Allowed'!$A$8:$A$158,0),MATCH('TI - Outperformance'!V$6-1,'Inputs - Allowed'!$B$6:$AY$6,0)),0),_xlfn.IFNA(INDEX('Inputs - Allowed'!$B$8:$AY$158,MATCH('TI - Outperformance'!$A75,'Inputs - Allowed'!$A$8:$A$158,0),MATCH('TI - Outperformance'!V$6,'Inputs - Allowed'!$B$6:$AY$6,0)) - INDEX('Inputs - Allowed'!$B$8:$AY$158,MATCH('TI - Outperformance'!$A75,'Inputs - Allowed'!$A$8:$A$158,0),MATCH('TI - Outperformance'!V$6-1,'Inputs - Allowed'!$B$6:$AY$6,0)),0)),0)</f>
        <v>0</v>
      </c>
      <c r="W75" s="36">
        <f>MAX(MIN(_xlfn.IFNA(INDEX('Inputs - Actual'!$B$8:$V$200,MATCH('TI - Outperformance'!$A75,'Inputs - Actual'!$A$8:$A$200,0),MATCH('TI - Outperformance'!W$6,'Inputs - Actual'!$B$6:$V$6,0)) - INDEX('Inputs - Allowed'!$B$8:$AY$158,MATCH('TI - Outperformance'!$A75,'Inputs - Allowed'!$A$8:$A$158,0),MATCH('TI - Outperformance'!W$6-1,'Inputs - Allowed'!$B$6:$AY$6,0)),0),_xlfn.IFNA(INDEX('Inputs - Allowed'!$B$8:$AY$158,MATCH('TI - Outperformance'!$A75,'Inputs - Allowed'!$A$8:$A$158,0),MATCH('TI - Outperformance'!W$6,'Inputs - Allowed'!$B$6:$AY$6,0)) - INDEX('Inputs - Allowed'!$B$8:$AY$158,MATCH('TI - Outperformance'!$A75,'Inputs - Allowed'!$A$8:$A$158,0),MATCH('TI - Outperformance'!W$6-1,'Inputs - Allowed'!$B$6:$AY$6,0)),0)),0)</f>
        <v>0</v>
      </c>
      <c r="X75" s="76"/>
      <c r="Y75" s="76"/>
      <c r="Z75" s="116">
        <f t="shared" si="22"/>
        <v>0</v>
      </c>
      <c r="AA75" s="116">
        <f t="shared" si="23"/>
        <v>0</v>
      </c>
      <c r="AB75" s="116">
        <f t="shared" si="24"/>
        <v>0</v>
      </c>
      <c r="AC75" s="116">
        <f t="shared" si="25"/>
        <v>0</v>
      </c>
      <c r="AD75" s="116">
        <f t="shared" si="26"/>
        <v>0</v>
      </c>
      <c r="AE75" s="116">
        <f t="shared" si="27"/>
        <v>0</v>
      </c>
      <c r="AF75" s="116">
        <f t="shared" si="28"/>
        <v>0</v>
      </c>
      <c r="AG75" s="116">
        <f t="shared" si="29"/>
        <v>0</v>
      </c>
      <c r="AH75" s="116">
        <f t="shared" si="30"/>
        <v>0</v>
      </c>
      <c r="AI75" s="116">
        <f t="shared" si="31"/>
        <v>0</v>
      </c>
      <c r="AJ75" s="116">
        <f t="shared" si="32"/>
        <v>0</v>
      </c>
    </row>
    <row r="76" spans="1:36">
      <c r="A76" s="42"/>
      <c r="B76" s="36"/>
      <c r="C76" s="36"/>
      <c r="D76" s="36"/>
      <c r="E76" s="36">
        <f>_xlfn.IFNA(INDEX('Inputs - Allowed'!$B$8:$AY$158,MATCH($A76,'Inputs - Allowed'!$A$8:$A$158,0),MATCH('TI - Outperformance'!E$6,'Inputs - Allowed'!$B$6:$AY$6,0)),0)</f>
        <v>0</v>
      </c>
      <c r="F76" s="36">
        <f>_xlfn.IFNA(INDEX('Inputs - Allowed'!$B$8:$AY$158,MATCH($A76,'Inputs - Allowed'!$A$8:$A$158,0),MATCH('TI - Outperformance'!F$6,'Inputs - Allowed'!$B$6:$AY$6,0)),0)</f>
        <v>0</v>
      </c>
      <c r="G76" s="36">
        <f>_xlfn.IFNA(INDEX('Inputs - Allowed'!$B$8:$AY$158,MATCH($A76,'Inputs - Allowed'!$A$8:$A$158,0),MATCH('TI - Outperformance'!G$6,'Inputs - Allowed'!$B$6:$AY$6,0)),0)</f>
        <v>0</v>
      </c>
      <c r="H76" s="36">
        <f>_xlfn.IFNA(INDEX('Inputs - Allowed'!$B$8:$AY$158,MATCH($A76,'Inputs - Allowed'!$A$8:$A$158,0),MATCH('TI - Outperformance'!H$6,'Inputs - Allowed'!$B$6:$AY$6,0)),0)</f>
        <v>0</v>
      </c>
      <c r="I76" s="36">
        <f>_xlfn.IFNA(INDEX('Inputs - Allowed'!$B$8:$AY$158,MATCH($A76,'Inputs - Allowed'!$A$8:$A$158,0),MATCH('TI - Outperformance'!I$6,'Inputs - Allowed'!$B$6:$AY$6,0)),0)</f>
        <v>0</v>
      </c>
      <c r="J76" s="36">
        <f>_xlfn.IFNA(INDEX('Inputs - Allowed'!$B$8:$AY$158,MATCH($A76,'Inputs - Allowed'!$A$8:$A$158,0),MATCH('TI - Outperformance'!J$6,'Inputs - Allowed'!$B$6:$AY$6,0)),0)</f>
        <v>0</v>
      </c>
      <c r="K76" s="36">
        <f>_xlfn.IFNA(INDEX('Inputs - Allowed'!$B$8:$AY$158,MATCH($A76,'Inputs - Allowed'!$A$8:$A$158,0),MATCH('TI - Outperformance'!K$6,'Inputs - Allowed'!$B$6:$AY$6,0)),0)</f>
        <v>0</v>
      </c>
      <c r="L76" s="76"/>
      <c r="M76" s="76"/>
      <c r="N76" s="36">
        <f>MAX(MIN(_xlfn.IFNA(INDEX('Inputs - Actual'!$B$8:$V$200,MATCH('TI - Outperformance'!$A76,'Inputs - Actual'!$A$8:$A$200,0),MATCH('TI - Outperformance'!N$6,'Inputs - Actual'!$B$6:$V$6,0)) - INDEX('Inputs - Allowed'!$B$8:$AY$158,MATCH('TI - Outperformance'!$A76,'Inputs - Allowed'!$A$8:$A$158,0),MATCH('TI - Outperformance'!N$6-1,'Inputs - Allowed'!$B$6:$AY$6,0)),0),_xlfn.IFNA(INDEX('Inputs - Allowed'!$B$8:$AY$158,MATCH('TI - Outperformance'!$A76,'Inputs - Allowed'!$A$8:$A$158,0),MATCH('TI - Outperformance'!N$6,'Inputs - Allowed'!$B$6:$AY$6,0)) - INDEX('Inputs - Allowed'!$B$8:$AY$158,MATCH('TI - Outperformance'!$A76,'Inputs - Allowed'!$A$8:$A$158,0),MATCH('TI - Outperformance'!N$6-1,'Inputs - Allowed'!$B$6:$AY$6,0)),0)),0)</f>
        <v>0</v>
      </c>
      <c r="O76" s="36">
        <f>MAX(MIN(_xlfn.IFNA(INDEX('Inputs - Actual'!$B$8:$V$200,MATCH('TI - Outperformance'!$A76,'Inputs - Actual'!$A$8:$A$200,0),MATCH('TI - Outperformance'!O$6,'Inputs - Actual'!$B$6:$V$6,0)) - INDEX('Inputs - Allowed'!$B$8:$AY$158,MATCH('TI - Outperformance'!$A76,'Inputs - Allowed'!$A$8:$A$158,0),MATCH('TI - Outperformance'!O$6-1,'Inputs - Allowed'!$B$6:$AY$6,0)),0),_xlfn.IFNA(INDEX('Inputs - Allowed'!$B$8:$AY$158,MATCH('TI - Outperformance'!$A76,'Inputs - Allowed'!$A$8:$A$158,0),MATCH('TI - Outperformance'!O$6,'Inputs - Allowed'!$B$6:$AY$6,0)) - INDEX('Inputs - Allowed'!$B$8:$AY$158,MATCH('TI - Outperformance'!$A76,'Inputs - Allowed'!$A$8:$A$158,0),MATCH('TI - Outperformance'!O$6-1,'Inputs - Allowed'!$B$6:$AY$6,0)),0)),0)</f>
        <v>0</v>
      </c>
      <c r="P76" s="36">
        <f>MAX(MIN(_xlfn.IFNA(INDEX('Inputs - Actual'!$B$8:$V$200,MATCH('TI - Outperformance'!$A76,'Inputs - Actual'!$A$8:$A$200,0),MATCH('TI - Outperformance'!P$6,'Inputs - Actual'!$B$6:$V$6,0)) - INDEX('Inputs - Allowed'!$B$8:$AY$158,MATCH('TI - Outperformance'!$A76,'Inputs - Allowed'!$A$8:$A$158,0),MATCH('TI - Outperformance'!P$6-1,'Inputs - Allowed'!$B$6:$AY$6,0)),0),_xlfn.IFNA(INDEX('Inputs - Allowed'!$B$8:$AY$158,MATCH('TI - Outperformance'!$A76,'Inputs - Allowed'!$A$8:$A$158,0),MATCH('TI - Outperformance'!P$6,'Inputs - Allowed'!$B$6:$AY$6,0)) - INDEX('Inputs - Allowed'!$B$8:$AY$158,MATCH('TI - Outperformance'!$A76,'Inputs - Allowed'!$A$8:$A$158,0),MATCH('TI - Outperformance'!P$6-1,'Inputs - Allowed'!$B$6:$AY$6,0)),0)),0)</f>
        <v>0</v>
      </c>
      <c r="Q76" s="36">
        <f>MAX(MIN(_xlfn.IFNA(INDEX('Inputs - Actual'!$B$8:$V$200,MATCH('TI - Outperformance'!$A76,'Inputs - Actual'!$A$8:$A$200,0),MATCH('TI - Outperformance'!Q$6,'Inputs - Actual'!$B$6:$V$6,0)) - INDEX('Inputs - Allowed'!$B$8:$AY$158,MATCH('TI - Outperformance'!$A76,'Inputs - Allowed'!$A$8:$A$158,0),MATCH('TI - Outperformance'!Q$6-1,'Inputs - Allowed'!$B$6:$AY$6,0)),0),_xlfn.IFNA(INDEX('Inputs - Allowed'!$B$8:$AY$158,MATCH('TI - Outperformance'!$A76,'Inputs - Allowed'!$A$8:$A$158,0),MATCH('TI - Outperformance'!Q$6,'Inputs - Allowed'!$B$6:$AY$6,0)) - INDEX('Inputs - Allowed'!$B$8:$AY$158,MATCH('TI - Outperformance'!$A76,'Inputs - Allowed'!$A$8:$A$158,0),MATCH('TI - Outperformance'!Q$6-1,'Inputs - Allowed'!$B$6:$AY$6,0)),0)),0)</f>
        <v>0</v>
      </c>
      <c r="R76" s="36">
        <f>MAX(MIN(_xlfn.IFNA(INDEX('Inputs - Actual'!$B$8:$V$200,MATCH('TI - Outperformance'!$A76,'Inputs - Actual'!$A$8:$A$200,0),MATCH('TI - Outperformance'!R$6,'Inputs - Actual'!$B$6:$V$6,0)) - INDEX('Inputs - Allowed'!$B$8:$AY$158,MATCH('TI - Outperformance'!$A76,'Inputs - Allowed'!$A$8:$A$158,0),MATCH('TI - Outperformance'!R$6-1,'Inputs - Allowed'!$B$6:$AY$6,0)),0),_xlfn.IFNA(INDEX('Inputs - Allowed'!$B$8:$AY$158,MATCH('TI - Outperformance'!$A76,'Inputs - Allowed'!$A$8:$A$158,0),MATCH('TI - Outperformance'!R$6,'Inputs - Allowed'!$B$6:$AY$6,0)) - INDEX('Inputs - Allowed'!$B$8:$AY$158,MATCH('TI - Outperformance'!$A76,'Inputs - Allowed'!$A$8:$A$158,0),MATCH('TI - Outperformance'!R$6-1,'Inputs - Allowed'!$B$6:$AY$6,0)),0)),0)</f>
        <v>0</v>
      </c>
      <c r="S76" s="36">
        <f>MAX(MIN(_xlfn.IFNA(INDEX('Inputs - Actual'!$B$8:$V$200,MATCH('TI - Outperformance'!$A76,'Inputs - Actual'!$A$8:$A$200,0),MATCH('TI - Outperformance'!S$6,'Inputs - Actual'!$B$6:$V$6,0)) - INDEX('Inputs - Allowed'!$B$8:$AY$158,MATCH('TI - Outperformance'!$A76,'Inputs - Allowed'!$A$8:$A$158,0),MATCH('TI - Outperformance'!S$6-1,'Inputs - Allowed'!$B$6:$AY$6,0)),0),_xlfn.IFNA(INDEX('Inputs - Allowed'!$B$8:$AY$158,MATCH('TI - Outperformance'!$A76,'Inputs - Allowed'!$A$8:$A$158,0),MATCH('TI - Outperformance'!S$6,'Inputs - Allowed'!$B$6:$AY$6,0)) - INDEX('Inputs - Allowed'!$B$8:$AY$158,MATCH('TI - Outperformance'!$A76,'Inputs - Allowed'!$A$8:$A$158,0),MATCH('TI - Outperformance'!S$6-1,'Inputs - Allowed'!$B$6:$AY$6,0)),0)),0)</f>
        <v>0</v>
      </c>
      <c r="T76" s="36">
        <f>MAX(MIN(_xlfn.IFNA(INDEX('Inputs - Actual'!$B$8:$V$200,MATCH('TI - Outperformance'!$A76,'Inputs - Actual'!$A$8:$A$200,0),MATCH('TI - Outperformance'!T$6,'Inputs - Actual'!$B$6:$V$6,0)) - INDEX('Inputs - Allowed'!$B$8:$AY$158,MATCH('TI - Outperformance'!$A76,'Inputs - Allowed'!$A$8:$A$158,0),MATCH('TI - Outperformance'!T$6-1,'Inputs - Allowed'!$B$6:$AY$6,0)),0),_xlfn.IFNA(INDEX('Inputs - Allowed'!$B$8:$AY$158,MATCH('TI - Outperformance'!$A76,'Inputs - Allowed'!$A$8:$A$158,0),MATCH('TI - Outperformance'!T$6,'Inputs - Allowed'!$B$6:$AY$6,0)) - INDEX('Inputs - Allowed'!$B$8:$AY$158,MATCH('TI - Outperformance'!$A76,'Inputs - Allowed'!$A$8:$A$158,0),MATCH('TI - Outperformance'!T$6-1,'Inputs - Allowed'!$B$6:$AY$6,0)),0)),0)</f>
        <v>0</v>
      </c>
      <c r="U76" s="36">
        <f>MAX(MIN(_xlfn.IFNA(INDEX('Inputs - Actual'!$B$8:$V$200,MATCH('TI - Outperformance'!$A76,'Inputs - Actual'!$A$8:$A$200,0),MATCH('TI - Outperformance'!U$6,'Inputs - Actual'!$B$6:$V$6,0)) - INDEX('Inputs - Allowed'!$B$8:$AY$158,MATCH('TI - Outperformance'!$A76,'Inputs - Allowed'!$A$8:$A$158,0),MATCH('TI - Outperformance'!U$6-1,'Inputs - Allowed'!$B$6:$AY$6,0)),0),_xlfn.IFNA(INDEX('Inputs - Allowed'!$B$8:$AY$158,MATCH('TI - Outperformance'!$A76,'Inputs - Allowed'!$A$8:$A$158,0),MATCH('TI - Outperformance'!U$6,'Inputs - Allowed'!$B$6:$AY$6,0)) - INDEX('Inputs - Allowed'!$B$8:$AY$158,MATCH('TI - Outperformance'!$A76,'Inputs - Allowed'!$A$8:$A$158,0),MATCH('TI - Outperformance'!U$6-1,'Inputs - Allowed'!$B$6:$AY$6,0)),0)),0)</f>
        <v>0</v>
      </c>
      <c r="V76" s="36">
        <f>MAX(MIN(_xlfn.IFNA(INDEX('Inputs - Actual'!$B$8:$V$200,MATCH('TI - Outperformance'!$A76,'Inputs - Actual'!$A$8:$A$200,0),MATCH('TI - Outperformance'!V$6,'Inputs - Actual'!$B$6:$V$6,0)) - INDEX('Inputs - Allowed'!$B$8:$AY$158,MATCH('TI - Outperformance'!$A76,'Inputs - Allowed'!$A$8:$A$158,0),MATCH('TI - Outperformance'!V$6-1,'Inputs - Allowed'!$B$6:$AY$6,0)),0),_xlfn.IFNA(INDEX('Inputs - Allowed'!$B$8:$AY$158,MATCH('TI - Outperformance'!$A76,'Inputs - Allowed'!$A$8:$A$158,0),MATCH('TI - Outperformance'!V$6,'Inputs - Allowed'!$B$6:$AY$6,0)) - INDEX('Inputs - Allowed'!$B$8:$AY$158,MATCH('TI - Outperformance'!$A76,'Inputs - Allowed'!$A$8:$A$158,0),MATCH('TI - Outperformance'!V$6-1,'Inputs - Allowed'!$B$6:$AY$6,0)),0)),0)</f>
        <v>0</v>
      </c>
      <c r="W76" s="36">
        <f>MAX(MIN(_xlfn.IFNA(INDEX('Inputs - Actual'!$B$8:$V$200,MATCH('TI - Outperformance'!$A76,'Inputs - Actual'!$A$8:$A$200,0),MATCH('TI - Outperformance'!W$6,'Inputs - Actual'!$B$6:$V$6,0)) - INDEX('Inputs - Allowed'!$B$8:$AY$158,MATCH('TI - Outperformance'!$A76,'Inputs - Allowed'!$A$8:$A$158,0),MATCH('TI - Outperformance'!W$6-1,'Inputs - Allowed'!$B$6:$AY$6,0)),0),_xlfn.IFNA(INDEX('Inputs - Allowed'!$B$8:$AY$158,MATCH('TI - Outperformance'!$A76,'Inputs - Allowed'!$A$8:$A$158,0),MATCH('TI - Outperformance'!W$6,'Inputs - Allowed'!$B$6:$AY$6,0)) - INDEX('Inputs - Allowed'!$B$8:$AY$158,MATCH('TI - Outperformance'!$A76,'Inputs - Allowed'!$A$8:$A$158,0),MATCH('TI - Outperformance'!W$6-1,'Inputs - Allowed'!$B$6:$AY$6,0)),0)),0)</f>
        <v>0</v>
      </c>
      <c r="X76" s="76"/>
      <c r="Y76" s="76"/>
      <c r="Z76" s="116">
        <f t="shared" si="22"/>
        <v>0</v>
      </c>
      <c r="AA76" s="116">
        <f t="shared" si="23"/>
        <v>0</v>
      </c>
      <c r="AB76" s="116">
        <f t="shared" si="24"/>
        <v>0</v>
      </c>
      <c r="AC76" s="116">
        <f t="shared" si="25"/>
        <v>0</v>
      </c>
      <c r="AD76" s="116">
        <f t="shared" si="26"/>
        <v>0</v>
      </c>
      <c r="AE76" s="116">
        <f t="shared" si="27"/>
        <v>0</v>
      </c>
      <c r="AF76" s="116">
        <f t="shared" si="28"/>
        <v>0</v>
      </c>
      <c r="AG76" s="116">
        <f t="shared" si="29"/>
        <v>0</v>
      </c>
      <c r="AH76" s="116">
        <f t="shared" si="30"/>
        <v>0</v>
      </c>
      <c r="AI76" s="116">
        <f t="shared" si="31"/>
        <v>0</v>
      </c>
      <c r="AJ76" s="116">
        <f t="shared" si="32"/>
        <v>0</v>
      </c>
    </row>
    <row r="77" spans="1:36">
      <c r="A77" s="42"/>
      <c r="B77" s="36"/>
      <c r="C77" s="36"/>
      <c r="D77" s="36"/>
      <c r="E77" s="36">
        <f>_xlfn.IFNA(INDEX('Inputs - Allowed'!$B$8:$AY$158,MATCH($A77,'Inputs - Allowed'!$A$8:$A$158,0),MATCH('TI - Outperformance'!E$6,'Inputs - Allowed'!$B$6:$AY$6,0)),0)</f>
        <v>0</v>
      </c>
      <c r="F77" s="36">
        <f>_xlfn.IFNA(INDEX('Inputs - Allowed'!$B$8:$AY$158,MATCH($A77,'Inputs - Allowed'!$A$8:$A$158,0),MATCH('TI - Outperformance'!F$6,'Inputs - Allowed'!$B$6:$AY$6,0)),0)</f>
        <v>0</v>
      </c>
      <c r="G77" s="36">
        <f>_xlfn.IFNA(INDEX('Inputs - Allowed'!$B$8:$AY$158,MATCH($A77,'Inputs - Allowed'!$A$8:$A$158,0),MATCH('TI - Outperformance'!G$6,'Inputs - Allowed'!$B$6:$AY$6,0)),0)</f>
        <v>0</v>
      </c>
      <c r="H77" s="36">
        <f>_xlfn.IFNA(INDEX('Inputs - Allowed'!$B$8:$AY$158,MATCH($A77,'Inputs - Allowed'!$A$8:$A$158,0),MATCH('TI - Outperformance'!H$6,'Inputs - Allowed'!$B$6:$AY$6,0)),0)</f>
        <v>0</v>
      </c>
      <c r="I77" s="36">
        <f>_xlfn.IFNA(INDEX('Inputs - Allowed'!$B$8:$AY$158,MATCH($A77,'Inputs - Allowed'!$A$8:$A$158,0),MATCH('TI - Outperformance'!I$6,'Inputs - Allowed'!$B$6:$AY$6,0)),0)</f>
        <v>0</v>
      </c>
      <c r="J77" s="36">
        <f>_xlfn.IFNA(INDEX('Inputs - Allowed'!$B$8:$AY$158,MATCH($A77,'Inputs - Allowed'!$A$8:$A$158,0),MATCH('TI - Outperformance'!J$6,'Inputs - Allowed'!$B$6:$AY$6,0)),0)</f>
        <v>0</v>
      </c>
      <c r="K77" s="36">
        <f>_xlfn.IFNA(INDEX('Inputs - Allowed'!$B$8:$AY$158,MATCH($A77,'Inputs - Allowed'!$A$8:$A$158,0),MATCH('TI - Outperformance'!K$6,'Inputs - Allowed'!$B$6:$AY$6,0)),0)</f>
        <v>0</v>
      </c>
      <c r="L77" s="76"/>
      <c r="M77" s="76"/>
      <c r="N77" s="36">
        <f>MAX(MIN(_xlfn.IFNA(INDEX('Inputs - Actual'!$B$8:$V$200,MATCH('TI - Outperformance'!$A77,'Inputs - Actual'!$A$8:$A$200,0),MATCH('TI - Outperformance'!N$6,'Inputs - Actual'!$B$6:$V$6,0)) - INDEX('Inputs - Allowed'!$B$8:$AY$158,MATCH('TI - Outperformance'!$A77,'Inputs - Allowed'!$A$8:$A$158,0),MATCH('TI - Outperformance'!N$6-1,'Inputs - Allowed'!$B$6:$AY$6,0)),0),_xlfn.IFNA(INDEX('Inputs - Allowed'!$B$8:$AY$158,MATCH('TI - Outperformance'!$A77,'Inputs - Allowed'!$A$8:$A$158,0),MATCH('TI - Outperformance'!N$6,'Inputs - Allowed'!$B$6:$AY$6,0)) - INDEX('Inputs - Allowed'!$B$8:$AY$158,MATCH('TI - Outperformance'!$A77,'Inputs - Allowed'!$A$8:$A$158,0),MATCH('TI - Outperformance'!N$6-1,'Inputs - Allowed'!$B$6:$AY$6,0)),0)),0)</f>
        <v>0</v>
      </c>
      <c r="O77" s="36">
        <f>MAX(MIN(_xlfn.IFNA(INDEX('Inputs - Actual'!$B$8:$V$200,MATCH('TI - Outperformance'!$A77,'Inputs - Actual'!$A$8:$A$200,0),MATCH('TI - Outperformance'!O$6,'Inputs - Actual'!$B$6:$V$6,0)) - INDEX('Inputs - Allowed'!$B$8:$AY$158,MATCH('TI - Outperformance'!$A77,'Inputs - Allowed'!$A$8:$A$158,0),MATCH('TI - Outperformance'!O$6-1,'Inputs - Allowed'!$B$6:$AY$6,0)),0),_xlfn.IFNA(INDEX('Inputs - Allowed'!$B$8:$AY$158,MATCH('TI - Outperformance'!$A77,'Inputs - Allowed'!$A$8:$A$158,0),MATCH('TI - Outperformance'!O$6,'Inputs - Allowed'!$B$6:$AY$6,0)) - INDEX('Inputs - Allowed'!$B$8:$AY$158,MATCH('TI - Outperformance'!$A77,'Inputs - Allowed'!$A$8:$A$158,0),MATCH('TI - Outperformance'!O$6-1,'Inputs - Allowed'!$B$6:$AY$6,0)),0)),0)</f>
        <v>0</v>
      </c>
      <c r="P77" s="36">
        <f>MAX(MIN(_xlfn.IFNA(INDEX('Inputs - Actual'!$B$8:$V$200,MATCH('TI - Outperformance'!$A77,'Inputs - Actual'!$A$8:$A$200,0),MATCH('TI - Outperformance'!P$6,'Inputs - Actual'!$B$6:$V$6,0)) - INDEX('Inputs - Allowed'!$B$8:$AY$158,MATCH('TI - Outperformance'!$A77,'Inputs - Allowed'!$A$8:$A$158,0),MATCH('TI - Outperformance'!P$6-1,'Inputs - Allowed'!$B$6:$AY$6,0)),0),_xlfn.IFNA(INDEX('Inputs - Allowed'!$B$8:$AY$158,MATCH('TI - Outperformance'!$A77,'Inputs - Allowed'!$A$8:$A$158,0),MATCH('TI - Outperformance'!P$6,'Inputs - Allowed'!$B$6:$AY$6,0)) - INDEX('Inputs - Allowed'!$B$8:$AY$158,MATCH('TI - Outperformance'!$A77,'Inputs - Allowed'!$A$8:$A$158,0),MATCH('TI - Outperformance'!P$6-1,'Inputs - Allowed'!$B$6:$AY$6,0)),0)),0)</f>
        <v>0</v>
      </c>
      <c r="Q77" s="36">
        <f>MAX(MIN(_xlfn.IFNA(INDEX('Inputs - Actual'!$B$8:$V$200,MATCH('TI - Outperformance'!$A77,'Inputs - Actual'!$A$8:$A$200,0),MATCH('TI - Outperformance'!Q$6,'Inputs - Actual'!$B$6:$V$6,0)) - INDEX('Inputs - Allowed'!$B$8:$AY$158,MATCH('TI - Outperformance'!$A77,'Inputs - Allowed'!$A$8:$A$158,0),MATCH('TI - Outperformance'!Q$6-1,'Inputs - Allowed'!$B$6:$AY$6,0)),0),_xlfn.IFNA(INDEX('Inputs - Allowed'!$B$8:$AY$158,MATCH('TI - Outperformance'!$A77,'Inputs - Allowed'!$A$8:$A$158,0),MATCH('TI - Outperformance'!Q$6,'Inputs - Allowed'!$B$6:$AY$6,0)) - INDEX('Inputs - Allowed'!$B$8:$AY$158,MATCH('TI - Outperformance'!$A77,'Inputs - Allowed'!$A$8:$A$158,0),MATCH('TI - Outperformance'!Q$6-1,'Inputs - Allowed'!$B$6:$AY$6,0)),0)),0)</f>
        <v>0</v>
      </c>
      <c r="R77" s="36">
        <f>MAX(MIN(_xlfn.IFNA(INDEX('Inputs - Actual'!$B$8:$V$200,MATCH('TI - Outperformance'!$A77,'Inputs - Actual'!$A$8:$A$200,0),MATCH('TI - Outperformance'!R$6,'Inputs - Actual'!$B$6:$V$6,0)) - INDEX('Inputs - Allowed'!$B$8:$AY$158,MATCH('TI - Outperformance'!$A77,'Inputs - Allowed'!$A$8:$A$158,0),MATCH('TI - Outperformance'!R$6-1,'Inputs - Allowed'!$B$6:$AY$6,0)),0),_xlfn.IFNA(INDEX('Inputs - Allowed'!$B$8:$AY$158,MATCH('TI - Outperformance'!$A77,'Inputs - Allowed'!$A$8:$A$158,0),MATCH('TI - Outperformance'!R$6,'Inputs - Allowed'!$B$6:$AY$6,0)) - INDEX('Inputs - Allowed'!$B$8:$AY$158,MATCH('TI - Outperformance'!$A77,'Inputs - Allowed'!$A$8:$A$158,0),MATCH('TI - Outperformance'!R$6-1,'Inputs - Allowed'!$B$6:$AY$6,0)),0)),0)</f>
        <v>0</v>
      </c>
      <c r="S77" s="36">
        <f>MAX(MIN(_xlfn.IFNA(INDEX('Inputs - Actual'!$B$8:$V$200,MATCH('TI - Outperformance'!$A77,'Inputs - Actual'!$A$8:$A$200,0),MATCH('TI - Outperformance'!S$6,'Inputs - Actual'!$B$6:$V$6,0)) - INDEX('Inputs - Allowed'!$B$8:$AY$158,MATCH('TI - Outperformance'!$A77,'Inputs - Allowed'!$A$8:$A$158,0),MATCH('TI - Outperformance'!S$6-1,'Inputs - Allowed'!$B$6:$AY$6,0)),0),_xlfn.IFNA(INDEX('Inputs - Allowed'!$B$8:$AY$158,MATCH('TI - Outperformance'!$A77,'Inputs - Allowed'!$A$8:$A$158,0),MATCH('TI - Outperformance'!S$6,'Inputs - Allowed'!$B$6:$AY$6,0)) - INDEX('Inputs - Allowed'!$B$8:$AY$158,MATCH('TI - Outperformance'!$A77,'Inputs - Allowed'!$A$8:$A$158,0),MATCH('TI - Outperformance'!S$6-1,'Inputs - Allowed'!$B$6:$AY$6,0)),0)),0)</f>
        <v>0</v>
      </c>
      <c r="T77" s="36">
        <f>MAX(MIN(_xlfn.IFNA(INDEX('Inputs - Actual'!$B$8:$V$200,MATCH('TI - Outperformance'!$A77,'Inputs - Actual'!$A$8:$A$200,0),MATCH('TI - Outperformance'!T$6,'Inputs - Actual'!$B$6:$V$6,0)) - INDEX('Inputs - Allowed'!$B$8:$AY$158,MATCH('TI - Outperformance'!$A77,'Inputs - Allowed'!$A$8:$A$158,0),MATCH('TI - Outperformance'!T$6-1,'Inputs - Allowed'!$B$6:$AY$6,0)),0),_xlfn.IFNA(INDEX('Inputs - Allowed'!$B$8:$AY$158,MATCH('TI - Outperformance'!$A77,'Inputs - Allowed'!$A$8:$A$158,0),MATCH('TI - Outperformance'!T$6,'Inputs - Allowed'!$B$6:$AY$6,0)) - INDEX('Inputs - Allowed'!$B$8:$AY$158,MATCH('TI - Outperformance'!$A77,'Inputs - Allowed'!$A$8:$A$158,0),MATCH('TI - Outperformance'!T$6-1,'Inputs - Allowed'!$B$6:$AY$6,0)),0)),0)</f>
        <v>0</v>
      </c>
      <c r="U77" s="36">
        <f>MAX(MIN(_xlfn.IFNA(INDEX('Inputs - Actual'!$B$8:$V$200,MATCH('TI - Outperformance'!$A77,'Inputs - Actual'!$A$8:$A$200,0),MATCH('TI - Outperformance'!U$6,'Inputs - Actual'!$B$6:$V$6,0)) - INDEX('Inputs - Allowed'!$B$8:$AY$158,MATCH('TI - Outperformance'!$A77,'Inputs - Allowed'!$A$8:$A$158,0),MATCH('TI - Outperformance'!U$6-1,'Inputs - Allowed'!$B$6:$AY$6,0)),0),_xlfn.IFNA(INDEX('Inputs - Allowed'!$B$8:$AY$158,MATCH('TI - Outperformance'!$A77,'Inputs - Allowed'!$A$8:$A$158,0),MATCH('TI - Outperformance'!U$6,'Inputs - Allowed'!$B$6:$AY$6,0)) - INDEX('Inputs - Allowed'!$B$8:$AY$158,MATCH('TI - Outperformance'!$A77,'Inputs - Allowed'!$A$8:$A$158,0),MATCH('TI - Outperformance'!U$6-1,'Inputs - Allowed'!$B$6:$AY$6,0)),0)),0)</f>
        <v>0</v>
      </c>
      <c r="V77" s="36">
        <f>MAX(MIN(_xlfn.IFNA(INDEX('Inputs - Actual'!$B$8:$V$200,MATCH('TI - Outperformance'!$A77,'Inputs - Actual'!$A$8:$A$200,0),MATCH('TI - Outperformance'!V$6,'Inputs - Actual'!$B$6:$V$6,0)) - INDEX('Inputs - Allowed'!$B$8:$AY$158,MATCH('TI - Outperformance'!$A77,'Inputs - Allowed'!$A$8:$A$158,0),MATCH('TI - Outperformance'!V$6-1,'Inputs - Allowed'!$B$6:$AY$6,0)),0),_xlfn.IFNA(INDEX('Inputs - Allowed'!$B$8:$AY$158,MATCH('TI - Outperformance'!$A77,'Inputs - Allowed'!$A$8:$A$158,0),MATCH('TI - Outperformance'!V$6,'Inputs - Allowed'!$B$6:$AY$6,0)) - INDEX('Inputs - Allowed'!$B$8:$AY$158,MATCH('TI - Outperformance'!$A77,'Inputs - Allowed'!$A$8:$A$158,0),MATCH('TI - Outperformance'!V$6-1,'Inputs - Allowed'!$B$6:$AY$6,0)),0)),0)</f>
        <v>0</v>
      </c>
      <c r="W77" s="36">
        <f>MAX(MIN(_xlfn.IFNA(INDEX('Inputs - Actual'!$B$8:$V$200,MATCH('TI - Outperformance'!$A77,'Inputs - Actual'!$A$8:$A$200,0),MATCH('TI - Outperformance'!W$6,'Inputs - Actual'!$B$6:$V$6,0)) - INDEX('Inputs - Allowed'!$B$8:$AY$158,MATCH('TI - Outperformance'!$A77,'Inputs - Allowed'!$A$8:$A$158,0),MATCH('TI - Outperformance'!W$6-1,'Inputs - Allowed'!$B$6:$AY$6,0)),0),_xlfn.IFNA(INDEX('Inputs - Allowed'!$B$8:$AY$158,MATCH('TI - Outperformance'!$A77,'Inputs - Allowed'!$A$8:$A$158,0),MATCH('TI - Outperformance'!W$6,'Inputs - Allowed'!$B$6:$AY$6,0)) - INDEX('Inputs - Allowed'!$B$8:$AY$158,MATCH('TI - Outperformance'!$A77,'Inputs - Allowed'!$A$8:$A$158,0),MATCH('TI - Outperformance'!W$6-1,'Inputs - Allowed'!$B$6:$AY$6,0)),0)),0)</f>
        <v>0</v>
      </c>
      <c r="X77" s="76"/>
      <c r="Y77" s="76"/>
      <c r="Z77" s="116">
        <f t="shared" si="22"/>
        <v>0</v>
      </c>
      <c r="AA77" s="116">
        <f t="shared" si="23"/>
        <v>0</v>
      </c>
      <c r="AB77" s="116">
        <f t="shared" si="24"/>
        <v>0</v>
      </c>
      <c r="AC77" s="116">
        <f t="shared" si="25"/>
        <v>0</v>
      </c>
      <c r="AD77" s="116">
        <f t="shared" si="26"/>
        <v>0</v>
      </c>
      <c r="AE77" s="116">
        <f t="shared" si="27"/>
        <v>0</v>
      </c>
      <c r="AF77" s="116">
        <f t="shared" si="28"/>
        <v>0</v>
      </c>
      <c r="AG77" s="116">
        <f t="shared" si="29"/>
        <v>0</v>
      </c>
      <c r="AH77" s="116">
        <f t="shared" si="30"/>
        <v>0</v>
      </c>
      <c r="AI77" s="116">
        <f t="shared" si="31"/>
        <v>0</v>
      </c>
      <c r="AJ77" s="116">
        <f t="shared" si="32"/>
        <v>0</v>
      </c>
    </row>
    <row r="78" spans="1:36">
      <c r="A78" s="42"/>
      <c r="B78" s="36"/>
      <c r="C78" s="36"/>
      <c r="D78" s="36"/>
      <c r="E78" s="36">
        <f>_xlfn.IFNA(INDEX('Inputs - Allowed'!$B$8:$AY$158,MATCH($A78,'Inputs - Allowed'!$A$8:$A$158,0),MATCH('TI - Outperformance'!E$6,'Inputs - Allowed'!$B$6:$AY$6,0)),0)</f>
        <v>0</v>
      </c>
      <c r="F78" s="36">
        <f>_xlfn.IFNA(INDEX('Inputs - Allowed'!$B$8:$AY$158,MATCH($A78,'Inputs - Allowed'!$A$8:$A$158,0),MATCH('TI - Outperformance'!F$6,'Inputs - Allowed'!$B$6:$AY$6,0)),0)</f>
        <v>0</v>
      </c>
      <c r="G78" s="36">
        <f>_xlfn.IFNA(INDEX('Inputs - Allowed'!$B$8:$AY$158,MATCH($A78,'Inputs - Allowed'!$A$8:$A$158,0),MATCH('TI - Outperformance'!G$6,'Inputs - Allowed'!$B$6:$AY$6,0)),0)</f>
        <v>0</v>
      </c>
      <c r="H78" s="36">
        <f>_xlfn.IFNA(INDEX('Inputs - Allowed'!$B$8:$AY$158,MATCH($A78,'Inputs - Allowed'!$A$8:$A$158,0),MATCH('TI - Outperformance'!H$6,'Inputs - Allowed'!$B$6:$AY$6,0)),0)</f>
        <v>0</v>
      </c>
      <c r="I78" s="36">
        <f>_xlfn.IFNA(INDEX('Inputs - Allowed'!$B$8:$AY$158,MATCH($A78,'Inputs - Allowed'!$A$8:$A$158,0),MATCH('TI - Outperformance'!I$6,'Inputs - Allowed'!$B$6:$AY$6,0)),0)</f>
        <v>0</v>
      </c>
      <c r="J78" s="36">
        <f>_xlfn.IFNA(INDEX('Inputs - Allowed'!$B$8:$AY$158,MATCH($A78,'Inputs - Allowed'!$A$8:$A$158,0),MATCH('TI - Outperformance'!J$6,'Inputs - Allowed'!$B$6:$AY$6,0)),0)</f>
        <v>0</v>
      </c>
      <c r="K78" s="36">
        <f>_xlfn.IFNA(INDEX('Inputs - Allowed'!$B$8:$AY$158,MATCH($A78,'Inputs - Allowed'!$A$8:$A$158,0),MATCH('TI - Outperformance'!K$6,'Inputs - Allowed'!$B$6:$AY$6,0)),0)</f>
        <v>0</v>
      </c>
      <c r="L78" s="76"/>
      <c r="M78" s="76"/>
      <c r="N78" s="36">
        <f>MAX(MIN(_xlfn.IFNA(INDEX('Inputs - Actual'!$B$8:$V$200,MATCH('TI - Outperformance'!$A78,'Inputs - Actual'!$A$8:$A$200,0),MATCH('TI - Outperformance'!N$6,'Inputs - Actual'!$B$6:$V$6,0)) - INDEX('Inputs - Allowed'!$B$8:$AY$158,MATCH('TI - Outperformance'!$A78,'Inputs - Allowed'!$A$8:$A$158,0),MATCH('TI - Outperformance'!N$6-1,'Inputs - Allowed'!$B$6:$AY$6,0)),0),_xlfn.IFNA(INDEX('Inputs - Allowed'!$B$8:$AY$158,MATCH('TI - Outperformance'!$A78,'Inputs - Allowed'!$A$8:$A$158,0),MATCH('TI - Outperformance'!N$6,'Inputs - Allowed'!$B$6:$AY$6,0)) - INDEX('Inputs - Allowed'!$B$8:$AY$158,MATCH('TI - Outperformance'!$A78,'Inputs - Allowed'!$A$8:$A$158,0),MATCH('TI - Outperformance'!N$6-1,'Inputs - Allowed'!$B$6:$AY$6,0)),0)),0)</f>
        <v>0</v>
      </c>
      <c r="O78" s="36">
        <f>MAX(MIN(_xlfn.IFNA(INDEX('Inputs - Actual'!$B$8:$V$200,MATCH('TI - Outperformance'!$A78,'Inputs - Actual'!$A$8:$A$200,0),MATCH('TI - Outperformance'!O$6,'Inputs - Actual'!$B$6:$V$6,0)) - INDEX('Inputs - Allowed'!$B$8:$AY$158,MATCH('TI - Outperformance'!$A78,'Inputs - Allowed'!$A$8:$A$158,0),MATCH('TI - Outperformance'!O$6-1,'Inputs - Allowed'!$B$6:$AY$6,0)),0),_xlfn.IFNA(INDEX('Inputs - Allowed'!$B$8:$AY$158,MATCH('TI - Outperformance'!$A78,'Inputs - Allowed'!$A$8:$A$158,0),MATCH('TI - Outperformance'!O$6,'Inputs - Allowed'!$B$6:$AY$6,0)) - INDEX('Inputs - Allowed'!$B$8:$AY$158,MATCH('TI - Outperformance'!$A78,'Inputs - Allowed'!$A$8:$A$158,0),MATCH('TI - Outperformance'!O$6-1,'Inputs - Allowed'!$B$6:$AY$6,0)),0)),0)</f>
        <v>0</v>
      </c>
      <c r="P78" s="36">
        <f>MAX(MIN(_xlfn.IFNA(INDEX('Inputs - Actual'!$B$8:$V$200,MATCH('TI - Outperformance'!$A78,'Inputs - Actual'!$A$8:$A$200,0),MATCH('TI - Outperformance'!P$6,'Inputs - Actual'!$B$6:$V$6,0)) - INDEX('Inputs - Allowed'!$B$8:$AY$158,MATCH('TI - Outperformance'!$A78,'Inputs - Allowed'!$A$8:$A$158,0),MATCH('TI - Outperformance'!P$6-1,'Inputs - Allowed'!$B$6:$AY$6,0)),0),_xlfn.IFNA(INDEX('Inputs - Allowed'!$B$8:$AY$158,MATCH('TI - Outperformance'!$A78,'Inputs - Allowed'!$A$8:$A$158,0),MATCH('TI - Outperformance'!P$6,'Inputs - Allowed'!$B$6:$AY$6,0)) - INDEX('Inputs - Allowed'!$B$8:$AY$158,MATCH('TI - Outperformance'!$A78,'Inputs - Allowed'!$A$8:$A$158,0),MATCH('TI - Outperformance'!P$6-1,'Inputs - Allowed'!$B$6:$AY$6,0)),0)),0)</f>
        <v>0</v>
      </c>
      <c r="Q78" s="36">
        <f>MAX(MIN(_xlfn.IFNA(INDEX('Inputs - Actual'!$B$8:$V$200,MATCH('TI - Outperformance'!$A78,'Inputs - Actual'!$A$8:$A$200,0),MATCH('TI - Outperformance'!Q$6,'Inputs - Actual'!$B$6:$V$6,0)) - INDEX('Inputs - Allowed'!$B$8:$AY$158,MATCH('TI - Outperformance'!$A78,'Inputs - Allowed'!$A$8:$A$158,0),MATCH('TI - Outperformance'!Q$6-1,'Inputs - Allowed'!$B$6:$AY$6,0)),0),_xlfn.IFNA(INDEX('Inputs - Allowed'!$B$8:$AY$158,MATCH('TI - Outperformance'!$A78,'Inputs - Allowed'!$A$8:$A$158,0),MATCH('TI - Outperformance'!Q$6,'Inputs - Allowed'!$B$6:$AY$6,0)) - INDEX('Inputs - Allowed'!$B$8:$AY$158,MATCH('TI - Outperformance'!$A78,'Inputs - Allowed'!$A$8:$A$158,0),MATCH('TI - Outperformance'!Q$6-1,'Inputs - Allowed'!$B$6:$AY$6,0)),0)),0)</f>
        <v>0</v>
      </c>
      <c r="R78" s="36">
        <f>MAX(MIN(_xlfn.IFNA(INDEX('Inputs - Actual'!$B$8:$V$200,MATCH('TI - Outperformance'!$A78,'Inputs - Actual'!$A$8:$A$200,0),MATCH('TI - Outperformance'!R$6,'Inputs - Actual'!$B$6:$V$6,0)) - INDEX('Inputs - Allowed'!$B$8:$AY$158,MATCH('TI - Outperformance'!$A78,'Inputs - Allowed'!$A$8:$A$158,0),MATCH('TI - Outperformance'!R$6-1,'Inputs - Allowed'!$B$6:$AY$6,0)),0),_xlfn.IFNA(INDEX('Inputs - Allowed'!$B$8:$AY$158,MATCH('TI - Outperformance'!$A78,'Inputs - Allowed'!$A$8:$A$158,0),MATCH('TI - Outperformance'!R$6,'Inputs - Allowed'!$B$6:$AY$6,0)) - INDEX('Inputs - Allowed'!$B$8:$AY$158,MATCH('TI - Outperformance'!$A78,'Inputs - Allowed'!$A$8:$A$158,0),MATCH('TI - Outperformance'!R$6-1,'Inputs - Allowed'!$B$6:$AY$6,0)),0)),0)</f>
        <v>0</v>
      </c>
      <c r="S78" s="36">
        <f>MAX(MIN(_xlfn.IFNA(INDEX('Inputs - Actual'!$B$8:$V$200,MATCH('TI - Outperformance'!$A78,'Inputs - Actual'!$A$8:$A$200,0),MATCH('TI - Outperformance'!S$6,'Inputs - Actual'!$B$6:$V$6,0)) - INDEX('Inputs - Allowed'!$B$8:$AY$158,MATCH('TI - Outperformance'!$A78,'Inputs - Allowed'!$A$8:$A$158,0),MATCH('TI - Outperformance'!S$6-1,'Inputs - Allowed'!$B$6:$AY$6,0)),0),_xlfn.IFNA(INDEX('Inputs - Allowed'!$B$8:$AY$158,MATCH('TI - Outperformance'!$A78,'Inputs - Allowed'!$A$8:$A$158,0),MATCH('TI - Outperformance'!S$6,'Inputs - Allowed'!$B$6:$AY$6,0)) - INDEX('Inputs - Allowed'!$B$8:$AY$158,MATCH('TI - Outperformance'!$A78,'Inputs - Allowed'!$A$8:$A$158,0),MATCH('TI - Outperformance'!S$6-1,'Inputs - Allowed'!$B$6:$AY$6,0)),0)),0)</f>
        <v>0</v>
      </c>
      <c r="T78" s="36">
        <f>MAX(MIN(_xlfn.IFNA(INDEX('Inputs - Actual'!$B$8:$V$200,MATCH('TI - Outperformance'!$A78,'Inputs - Actual'!$A$8:$A$200,0),MATCH('TI - Outperformance'!T$6,'Inputs - Actual'!$B$6:$V$6,0)) - INDEX('Inputs - Allowed'!$B$8:$AY$158,MATCH('TI - Outperformance'!$A78,'Inputs - Allowed'!$A$8:$A$158,0),MATCH('TI - Outperformance'!T$6-1,'Inputs - Allowed'!$B$6:$AY$6,0)),0),_xlfn.IFNA(INDEX('Inputs - Allowed'!$B$8:$AY$158,MATCH('TI - Outperformance'!$A78,'Inputs - Allowed'!$A$8:$A$158,0),MATCH('TI - Outperformance'!T$6,'Inputs - Allowed'!$B$6:$AY$6,0)) - INDEX('Inputs - Allowed'!$B$8:$AY$158,MATCH('TI - Outperformance'!$A78,'Inputs - Allowed'!$A$8:$A$158,0),MATCH('TI - Outperformance'!T$6-1,'Inputs - Allowed'!$B$6:$AY$6,0)),0)),0)</f>
        <v>0</v>
      </c>
      <c r="U78" s="36">
        <f>MAX(MIN(_xlfn.IFNA(INDEX('Inputs - Actual'!$B$8:$V$200,MATCH('TI - Outperformance'!$A78,'Inputs - Actual'!$A$8:$A$200,0),MATCH('TI - Outperformance'!U$6,'Inputs - Actual'!$B$6:$V$6,0)) - INDEX('Inputs - Allowed'!$B$8:$AY$158,MATCH('TI - Outperformance'!$A78,'Inputs - Allowed'!$A$8:$A$158,0),MATCH('TI - Outperformance'!U$6-1,'Inputs - Allowed'!$B$6:$AY$6,0)),0),_xlfn.IFNA(INDEX('Inputs - Allowed'!$B$8:$AY$158,MATCH('TI - Outperformance'!$A78,'Inputs - Allowed'!$A$8:$A$158,0),MATCH('TI - Outperformance'!U$6,'Inputs - Allowed'!$B$6:$AY$6,0)) - INDEX('Inputs - Allowed'!$B$8:$AY$158,MATCH('TI - Outperformance'!$A78,'Inputs - Allowed'!$A$8:$A$158,0),MATCH('TI - Outperformance'!U$6-1,'Inputs - Allowed'!$B$6:$AY$6,0)),0)),0)</f>
        <v>0</v>
      </c>
      <c r="V78" s="36">
        <f>MAX(MIN(_xlfn.IFNA(INDEX('Inputs - Actual'!$B$8:$V$200,MATCH('TI - Outperformance'!$A78,'Inputs - Actual'!$A$8:$A$200,0),MATCH('TI - Outperformance'!V$6,'Inputs - Actual'!$B$6:$V$6,0)) - INDEX('Inputs - Allowed'!$B$8:$AY$158,MATCH('TI - Outperformance'!$A78,'Inputs - Allowed'!$A$8:$A$158,0),MATCH('TI - Outperformance'!V$6-1,'Inputs - Allowed'!$B$6:$AY$6,0)),0),_xlfn.IFNA(INDEX('Inputs - Allowed'!$B$8:$AY$158,MATCH('TI - Outperformance'!$A78,'Inputs - Allowed'!$A$8:$A$158,0),MATCH('TI - Outperformance'!V$6,'Inputs - Allowed'!$B$6:$AY$6,0)) - INDEX('Inputs - Allowed'!$B$8:$AY$158,MATCH('TI - Outperformance'!$A78,'Inputs - Allowed'!$A$8:$A$158,0),MATCH('TI - Outperformance'!V$6-1,'Inputs - Allowed'!$B$6:$AY$6,0)),0)),0)</f>
        <v>0</v>
      </c>
      <c r="W78" s="36">
        <f>MAX(MIN(_xlfn.IFNA(INDEX('Inputs - Actual'!$B$8:$V$200,MATCH('TI - Outperformance'!$A78,'Inputs - Actual'!$A$8:$A$200,0),MATCH('TI - Outperformance'!W$6,'Inputs - Actual'!$B$6:$V$6,0)) - INDEX('Inputs - Allowed'!$B$8:$AY$158,MATCH('TI - Outperformance'!$A78,'Inputs - Allowed'!$A$8:$A$158,0),MATCH('TI - Outperformance'!W$6-1,'Inputs - Allowed'!$B$6:$AY$6,0)),0),_xlfn.IFNA(INDEX('Inputs - Allowed'!$B$8:$AY$158,MATCH('TI - Outperformance'!$A78,'Inputs - Allowed'!$A$8:$A$158,0),MATCH('TI - Outperformance'!W$6,'Inputs - Allowed'!$B$6:$AY$6,0)) - INDEX('Inputs - Allowed'!$B$8:$AY$158,MATCH('TI - Outperformance'!$A78,'Inputs - Allowed'!$A$8:$A$158,0),MATCH('TI - Outperformance'!W$6-1,'Inputs - Allowed'!$B$6:$AY$6,0)),0)),0)</f>
        <v>0</v>
      </c>
      <c r="X78" s="76"/>
      <c r="Y78" s="76"/>
      <c r="Z78" s="116">
        <f t="shared" si="22"/>
        <v>0</v>
      </c>
      <c r="AA78" s="116">
        <f t="shared" si="23"/>
        <v>0</v>
      </c>
      <c r="AB78" s="116">
        <f t="shared" si="24"/>
        <v>0</v>
      </c>
      <c r="AC78" s="116">
        <f t="shared" si="25"/>
        <v>0</v>
      </c>
      <c r="AD78" s="116">
        <f t="shared" si="26"/>
        <v>0</v>
      </c>
      <c r="AE78" s="116">
        <f t="shared" si="27"/>
        <v>0</v>
      </c>
      <c r="AF78" s="116">
        <f t="shared" si="28"/>
        <v>0</v>
      </c>
      <c r="AG78" s="116">
        <f t="shared" si="29"/>
        <v>0</v>
      </c>
      <c r="AH78" s="116">
        <f t="shared" si="30"/>
        <v>0</v>
      </c>
      <c r="AI78" s="116">
        <f t="shared" si="31"/>
        <v>0</v>
      </c>
      <c r="AJ78" s="116">
        <f t="shared" si="32"/>
        <v>0</v>
      </c>
    </row>
    <row r="79" spans="1:36">
      <c r="A79" s="42"/>
      <c r="B79" s="36"/>
      <c r="C79" s="36"/>
      <c r="D79" s="36"/>
      <c r="E79" s="36">
        <f>_xlfn.IFNA(INDEX('Inputs - Allowed'!$B$8:$AY$158,MATCH($A79,'Inputs - Allowed'!$A$8:$A$158,0),MATCH('TI - Outperformance'!E$6,'Inputs - Allowed'!$B$6:$AY$6,0)),0)</f>
        <v>0</v>
      </c>
      <c r="F79" s="36">
        <f>_xlfn.IFNA(INDEX('Inputs - Allowed'!$B$8:$AY$158,MATCH($A79,'Inputs - Allowed'!$A$8:$A$158,0),MATCH('TI - Outperformance'!F$6,'Inputs - Allowed'!$B$6:$AY$6,0)),0)</f>
        <v>0</v>
      </c>
      <c r="G79" s="36">
        <f>_xlfn.IFNA(INDEX('Inputs - Allowed'!$B$8:$AY$158,MATCH($A79,'Inputs - Allowed'!$A$8:$A$158,0),MATCH('TI - Outperformance'!G$6,'Inputs - Allowed'!$B$6:$AY$6,0)),0)</f>
        <v>0</v>
      </c>
      <c r="H79" s="36">
        <f>_xlfn.IFNA(INDEX('Inputs - Allowed'!$B$8:$AY$158,MATCH($A79,'Inputs - Allowed'!$A$8:$A$158,0),MATCH('TI - Outperformance'!H$6,'Inputs - Allowed'!$B$6:$AY$6,0)),0)</f>
        <v>0</v>
      </c>
      <c r="I79" s="36">
        <f>_xlfn.IFNA(INDEX('Inputs - Allowed'!$B$8:$AY$158,MATCH($A79,'Inputs - Allowed'!$A$8:$A$158,0),MATCH('TI - Outperformance'!I$6,'Inputs - Allowed'!$B$6:$AY$6,0)),0)</f>
        <v>0</v>
      </c>
      <c r="J79" s="36">
        <f>_xlfn.IFNA(INDEX('Inputs - Allowed'!$B$8:$AY$158,MATCH($A79,'Inputs - Allowed'!$A$8:$A$158,0),MATCH('TI - Outperformance'!J$6,'Inputs - Allowed'!$B$6:$AY$6,0)),0)</f>
        <v>0</v>
      </c>
      <c r="K79" s="36">
        <f>_xlfn.IFNA(INDEX('Inputs - Allowed'!$B$8:$AY$158,MATCH($A79,'Inputs - Allowed'!$A$8:$A$158,0),MATCH('TI - Outperformance'!K$6,'Inputs - Allowed'!$B$6:$AY$6,0)),0)</f>
        <v>0</v>
      </c>
      <c r="L79" s="76"/>
      <c r="M79" s="76"/>
      <c r="N79" s="36">
        <f>MAX(MIN(_xlfn.IFNA(INDEX('Inputs - Actual'!$B$8:$V$200,MATCH('TI - Outperformance'!$A79,'Inputs - Actual'!$A$8:$A$200,0),MATCH('TI - Outperformance'!N$6,'Inputs - Actual'!$B$6:$V$6,0)) - INDEX('Inputs - Allowed'!$B$8:$AY$158,MATCH('TI - Outperformance'!$A79,'Inputs - Allowed'!$A$8:$A$158,0),MATCH('TI - Outperformance'!N$6-1,'Inputs - Allowed'!$B$6:$AY$6,0)),0),_xlfn.IFNA(INDEX('Inputs - Allowed'!$B$8:$AY$158,MATCH('TI - Outperformance'!$A79,'Inputs - Allowed'!$A$8:$A$158,0),MATCH('TI - Outperformance'!N$6,'Inputs - Allowed'!$B$6:$AY$6,0)) - INDEX('Inputs - Allowed'!$B$8:$AY$158,MATCH('TI - Outperformance'!$A79,'Inputs - Allowed'!$A$8:$A$158,0),MATCH('TI - Outperformance'!N$6-1,'Inputs - Allowed'!$B$6:$AY$6,0)),0)),0)</f>
        <v>0</v>
      </c>
      <c r="O79" s="36">
        <f>MAX(MIN(_xlfn.IFNA(INDEX('Inputs - Actual'!$B$8:$V$200,MATCH('TI - Outperformance'!$A79,'Inputs - Actual'!$A$8:$A$200,0),MATCH('TI - Outperformance'!O$6,'Inputs - Actual'!$B$6:$V$6,0)) - INDEX('Inputs - Allowed'!$B$8:$AY$158,MATCH('TI - Outperformance'!$A79,'Inputs - Allowed'!$A$8:$A$158,0),MATCH('TI - Outperformance'!O$6-1,'Inputs - Allowed'!$B$6:$AY$6,0)),0),_xlfn.IFNA(INDEX('Inputs - Allowed'!$B$8:$AY$158,MATCH('TI - Outperformance'!$A79,'Inputs - Allowed'!$A$8:$A$158,0),MATCH('TI - Outperformance'!O$6,'Inputs - Allowed'!$B$6:$AY$6,0)) - INDEX('Inputs - Allowed'!$B$8:$AY$158,MATCH('TI - Outperformance'!$A79,'Inputs - Allowed'!$A$8:$A$158,0),MATCH('TI - Outperformance'!O$6-1,'Inputs - Allowed'!$B$6:$AY$6,0)),0)),0)</f>
        <v>0</v>
      </c>
      <c r="P79" s="36">
        <f>MAX(MIN(_xlfn.IFNA(INDEX('Inputs - Actual'!$B$8:$V$200,MATCH('TI - Outperformance'!$A79,'Inputs - Actual'!$A$8:$A$200,0),MATCH('TI - Outperformance'!P$6,'Inputs - Actual'!$B$6:$V$6,0)) - INDEX('Inputs - Allowed'!$B$8:$AY$158,MATCH('TI - Outperformance'!$A79,'Inputs - Allowed'!$A$8:$A$158,0),MATCH('TI - Outperformance'!P$6-1,'Inputs - Allowed'!$B$6:$AY$6,0)),0),_xlfn.IFNA(INDEX('Inputs - Allowed'!$B$8:$AY$158,MATCH('TI - Outperformance'!$A79,'Inputs - Allowed'!$A$8:$A$158,0),MATCH('TI - Outperformance'!P$6,'Inputs - Allowed'!$B$6:$AY$6,0)) - INDEX('Inputs - Allowed'!$B$8:$AY$158,MATCH('TI - Outperformance'!$A79,'Inputs - Allowed'!$A$8:$A$158,0),MATCH('TI - Outperformance'!P$6-1,'Inputs - Allowed'!$B$6:$AY$6,0)),0)),0)</f>
        <v>0</v>
      </c>
      <c r="Q79" s="36">
        <f>MAX(MIN(_xlfn.IFNA(INDEX('Inputs - Actual'!$B$8:$V$200,MATCH('TI - Outperformance'!$A79,'Inputs - Actual'!$A$8:$A$200,0),MATCH('TI - Outperformance'!Q$6,'Inputs - Actual'!$B$6:$V$6,0)) - INDEX('Inputs - Allowed'!$B$8:$AY$158,MATCH('TI - Outperformance'!$A79,'Inputs - Allowed'!$A$8:$A$158,0),MATCH('TI - Outperformance'!Q$6-1,'Inputs - Allowed'!$B$6:$AY$6,0)),0),_xlfn.IFNA(INDEX('Inputs - Allowed'!$B$8:$AY$158,MATCH('TI - Outperformance'!$A79,'Inputs - Allowed'!$A$8:$A$158,0),MATCH('TI - Outperformance'!Q$6,'Inputs - Allowed'!$B$6:$AY$6,0)) - INDEX('Inputs - Allowed'!$B$8:$AY$158,MATCH('TI - Outperformance'!$A79,'Inputs - Allowed'!$A$8:$A$158,0),MATCH('TI - Outperformance'!Q$6-1,'Inputs - Allowed'!$B$6:$AY$6,0)),0)),0)</f>
        <v>0</v>
      </c>
      <c r="R79" s="36">
        <f>MAX(MIN(_xlfn.IFNA(INDEX('Inputs - Actual'!$B$8:$V$200,MATCH('TI - Outperformance'!$A79,'Inputs - Actual'!$A$8:$A$200,0),MATCH('TI - Outperformance'!R$6,'Inputs - Actual'!$B$6:$V$6,0)) - INDEX('Inputs - Allowed'!$B$8:$AY$158,MATCH('TI - Outperformance'!$A79,'Inputs - Allowed'!$A$8:$A$158,0),MATCH('TI - Outperformance'!R$6-1,'Inputs - Allowed'!$B$6:$AY$6,0)),0),_xlfn.IFNA(INDEX('Inputs - Allowed'!$B$8:$AY$158,MATCH('TI - Outperformance'!$A79,'Inputs - Allowed'!$A$8:$A$158,0),MATCH('TI - Outperformance'!R$6,'Inputs - Allowed'!$B$6:$AY$6,0)) - INDEX('Inputs - Allowed'!$B$8:$AY$158,MATCH('TI - Outperformance'!$A79,'Inputs - Allowed'!$A$8:$A$158,0),MATCH('TI - Outperformance'!R$6-1,'Inputs - Allowed'!$B$6:$AY$6,0)),0)),0)</f>
        <v>0</v>
      </c>
      <c r="S79" s="36">
        <f>MAX(MIN(_xlfn.IFNA(INDEX('Inputs - Actual'!$B$8:$V$200,MATCH('TI - Outperformance'!$A79,'Inputs - Actual'!$A$8:$A$200,0),MATCH('TI - Outperformance'!S$6,'Inputs - Actual'!$B$6:$V$6,0)) - INDEX('Inputs - Allowed'!$B$8:$AY$158,MATCH('TI - Outperformance'!$A79,'Inputs - Allowed'!$A$8:$A$158,0),MATCH('TI - Outperformance'!S$6-1,'Inputs - Allowed'!$B$6:$AY$6,0)),0),_xlfn.IFNA(INDEX('Inputs - Allowed'!$B$8:$AY$158,MATCH('TI - Outperformance'!$A79,'Inputs - Allowed'!$A$8:$A$158,0),MATCH('TI - Outperformance'!S$6,'Inputs - Allowed'!$B$6:$AY$6,0)) - INDEX('Inputs - Allowed'!$B$8:$AY$158,MATCH('TI - Outperformance'!$A79,'Inputs - Allowed'!$A$8:$A$158,0),MATCH('TI - Outperformance'!S$6-1,'Inputs - Allowed'!$B$6:$AY$6,0)),0)),0)</f>
        <v>0</v>
      </c>
      <c r="T79" s="36">
        <f>MAX(MIN(_xlfn.IFNA(INDEX('Inputs - Actual'!$B$8:$V$200,MATCH('TI - Outperformance'!$A79,'Inputs - Actual'!$A$8:$A$200,0),MATCH('TI - Outperformance'!T$6,'Inputs - Actual'!$B$6:$V$6,0)) - INDEX('Inputs - Allowed'!$B$8:$AY$158,MATCH('TI - Outperformance'!$A79,'Inputs - Allowed'!$A$8:$A$158,0),MATCH('TI - Outperformance'!T$6-1,'Inputs - Allowed'!$B$6:$AY$6,0)),0),_xlfn.IFNA(INDEX('Inputs - Allowed'!$B$8:$AY$158,MATCH('TI - Outperformance'!$A79,'Inputs - Allowed'!$A$8:$A$158,0),MATCH('TI - Outperformance'!T$6,'Inputs - Allowed'!$B$6:$AY$6,0)) - INDEX('Inputs - Allowed'!$B$8:$AY$158,MATCH('TI - Outperformance'!$A79,'Inputs - Allowed'!$A$8:$A$158,0),MATCH('TI - Outperformance'!T$6-1,'Inputs - Allowed'!$B$6:$AY$6,0)),0)),0)</f>
        <v>0</v>
      </c>
      <c r="U79" s="36">
        <f>MAX(MIN(_xlfn.IFNA(INDEX('Inputs - Actual'!$B$8:$V$200,MATCH('TI - Outperformance'!$A79,'Inputs - Actual'!$A$8:$A$200,0),MATCH('TI - Outperformance'!U$6,'Inputs - Actual'!$B$6:$V$6,0)) - INDEX('Inputs - Allowed'!$B$8:$AY$158,MATCH('TI - Outperformance'!$A79,'Inputs - Allowed'!$A$8:$A$158,0),MATCH('TI - Outperformance'!U$6-1,'Inputs - Allowed'!$B$6:$AY$6,0)),0),_xlfn.IFNA(INDEX('Inputs - Allowed'!$B$8:$AY$158,MATCH('TI - Outperformance'!$A79,'Inputs - Allowed'!$A$8:$A$158,0),MATCH('TI - Outperformance'!U$6,'Inputs - Allowed'!$B$6:$AY$6,0)) - INDEX('Inputs - Allowed'!$B$8:$AY$158,MATCH('TI - Outperformance'!$A79,'Inputs - Allowed'!$A$8:$A$158,0),MATCH('TI - Outperformance'!U$6-1,'Inputs - Allowed'!$B$6:$AY$6,0)),0)),0)</f>
        <v>0</v>
      </c>
      <c r="V79" s="36">
        <f>MAX(MIN(_xlfn.IFNA(INDEX('Inputs - Actual'!$B$8:$V$200,MATCH('TI - Outperformance'!$A79,'Inputs - Actual'!$A$8:$A$200,0),MATCH('TI - Outperformance'!V$6,'Inputs - Actual'!$B$6:$V$6,0)) - INDEX('Inputs - Allowed'!$B$8:$AY$158,MATCH('TI - Outperformance'!$A79,'Inputs - Allowed'!$A$8:$A$158,0),MATCH('TI - Outperformance'!V$6-1,'Inputs - Allowed'!$B$6:$AY$6,0)),0),_xlfn.IFNA(INDEX('Inputs - Allowed'!$B$8:$AY$158,MATCH('TI - Outperformance'!$A79,'Inputs - Allowed'!$A$8:$A$158,0),MATCH('TI - Outperformance'!V$6,'Inputs - Allowed'!$B$6:$AY$6,0)) - INDEX('Inputs - Allowed'!$B$8:$AY$158,MATCH('TI - Outperformance'!$A79,'Inputs - Allowed'!$A$8:$A$158,0),MATCH('TI - Outperformance'!V$6-1,'Inputs - Allowed'!$B$6:$AY$6,0)),0)),0)</f>
        <v>0</v>
      </c>
      <c r="W79" s="36">
        <f>MAX(MIN(_xlfn.IFNA(INDEX('Inputs - Actual'!$B$8:$V$200,MATCH('TI - Outperformance'!$A79,'Inputs - Actual'!$A$8:$A$200,0),MATCH('TI - Outperformance'!W$6,'Inputs - Actual'!$B$6:$V$6,0)) - INDEX('Inputs - Allowed'!$B$8:$AY$158,MATCH('TI - Outperformance'!$A79,'Inputs - Allowed'!$A$8:$A$158,0),MATCH('TI - Outperformance'!W$6-1,'Inputs - Allowed'!$B$6:$AY$6,0)),0),_xlfn.IFNA(INDEX('Inputs - Allowed'!$B$8:$AY$158,MATCH('TI - Outperformance'!$A79,'Inputs - Allowed'!$A$8:$A$158,0),MATCH('TI - Outperformance'!W$6,'Inputs - Allowed'!$B$6:$AY$6,0)) - INDEX('Inputs - Allowed'!$B$8:$AY$158,MATCH('TI - Outperformance'!$A79,'Inputs - Allowed'!$A$8:$A$158,0),MATCH('TI - Outperformance'!W$6-1,'Inputs - Allowed'!$B$6:$AY$6,0)),0)),0)</f>
        <v>0</v>
      </c>
      <c r="X79" s="76"/>
      <c r="Y79" s="76"/>
      <c r="Z79" s="116">
        <f t="shared" si="22"/>
        <v>0</v>
      </c>
      <c r="AA79" s="116">
        <f t="shared" si="23"/>
        <v>0</v>
      </c>
      <c r="AB79" s="116">
        <f t="shared" si="24"/>
        <v>0</v>
      </c>
      <c r="AC79" s="116">
        <f t="shared" si="25"/>
        <v>0</v>
      </c>
      <c r="AD79" s="116">
        <f t="shared" si="26"/>
        <v>0</v>
      </c>
      <c r="AE79" s="116">
        <f t="shared" si="27"/>
        <v>0</v>
      </c>
      <c r="AF79" s="116">
        <f t="shared" si="28"/>
        <v>0</v>
      </c>
      <c r="AG79" s="116">
        <f t="shared" si="29"/>
        <v>0</v>
      </c>
      <c r="AH79" s="116">
        <f t="shared" si="30"/>
        <v>0</v>
      </c>
      <c r="AI79" s="116">
        <f t="shared" si="31"/>
        <v>0</v>
      </c>
      <c r="AJ79" s="116">
        <f t="shared" si="32"/>
        <v>0</v>
      </c>
    </row>
    <row r="80" spans="1:36">
      <c r="A80" s="42"/>
      <c r="B80" s="36"/>
      <c r="C80" s="36"/>
      <c r="D80" s="36"/>
      <c r="E80" s="36">
        <f>_xlfn.IFNA(INDEX('Inputs - Allowed'!$B$8:$AY$158,MATCH($A80,'Inputs - Allowed'!$A$8:$A$158,0),MATCH('TI - Outperformance'!E$6,'Inputs - Allowed'!$B$6:$AY$6,0)),0)</f>
        <v>0</v>
      </c>
      <c r="F80" s="36">
        <f>_xlfn.IFNA(INDEX('Inputs - Allowed'!$B$8:$AY$158,MATCH($A80,'Inputs - Allowed'!$A$8:$A$158,0),MATCH('TI - Outperformance'!F$6,'Inputs - Allowed'!$B$6:$AY$6,0)),0)</f>
        <v>0</v>
      </c>
      <c r="G80" s="36">
        <f>_xlfn.IFNA(INDEX('Inputs - Allowed'!$B$8:$AY$158,MATCH($A80,'Inputs - Allowed'!$A$8:$A$158,0),MATCH('TI - Outperformance'!G$6,'Inputs - Allowed'!$B$6:$AY$6,0)),0)</f>
        <v>0</v>
      </c>
      <c r="H80" s="36">
        <f>_xlfn.IFNA(INDEX('Inputs - Allowed'!$B$8:$AY$158,MATCH($A80,'Inputs - Allowed'!$A$8:$A$158,0),MATCH('TI - Outperformance'!H$6,'Inputs - Allowed'!$B$6:$AY$6,0)),0)</f>
        <v>0</v>
      </c>
      <c r="I80" s="36">
        <f>_xlfn.IFNA(INDEX('Inputs - Allowed'!$B$8:$AY$158,MATCH($A80,'Inputs - Allowed'!$A$8:$A$158,0),MATCH('TI - Outperformance'!I$6,'Inputs - Allowed'!$B$6:$AY$6,0)),0)</f>
        <v>0</v>
      </c>
      <c r="J80" s="36">
        <f>_xlfn.IFNA(INDEX('Inputs - Allowed'!$B$8:$AY$158,MATCH($A80,'Inputs - Allowed'!$A$8:$A$158,0),MATCH('TI - Outperformance'!J$6,'Inputs - Allowed'!$B$6:$AY$6,0)),0)</f>
        <v>0</v>
      </c>
      <c r="K80" s="36">
        <f>_xlfn.IFNA(INDEX('Inputs - Allowed'!$B$8:$AY$158,MATCH($A80,'Inputs - Allowed'!$A$8:$A$158,0),MATCH('TI - Outperformance'!K$6,'Inputs - Allowed'!$B$6:$AY$6,0)),0)</f>
        <v>0</v>
      </c>
      <c r="L80" s="76"/>
      <c r="M80" s="76"/>
      <c r="N80" s="36">
        <f>MAX(MIN(_xlfn.IFNA(INDEX('Inputs - Actual'!$B$8:$V$200,MATCH('TI - Outperformance'!$A80,'Inputs - Actual'!$A$8:$A$200,0),MATCH('TI - Outperformance'!N$6,'Inputs - Actual'!$B$6:$V$6,0)) - INDEX('Inputs - Allowed'!$B$8:$AY$158,MATCH('TI - Outperformance'!$A80,'Inputs - Allowed'!$A$8:$A$158,0),MATCH('TI - Outperformance'!N$6-1,'Inputs - Allowed'!$B$6:$AY$6,0)),0),_xlfn.IFNA(INDEX('Inputs - Allowed'!$B$8:$AY$158,MATCH('TI - Outperformance'!$A80,'Inputs - Allowed'!$A$8:$A$158,0),MATCH('TI - Outperformance'!N$6,'Inputs - Allowed'!$B$6:$AY$6,0)) - INDEX('Inputs - Allowed'!$B$8:$AY$158,MATCH('TI - Outperformance'!$A80,'Inputs - Allowed'!$A$8:$A$158,0),MATCH('TI - Outperformance'!N$6-1,'Inputs - Allowed'!$B$6:$AY$6,0)),0)),0)</f>
        <v>0</v>
      </c>
      <c r="O80" s="36">
        <f>MAX(MIN(_xlfn.IFNA(INDEX('Inputs - Actual'!$B$8:$V$200,MATCH('TI - Outperformance'!$A80,'Inputs - Actual'!$A$8:$A$200,0),MATCH('TI - Outperformance'!O$6,'Inputs - Actual'!$B$6:$V$6,0)) - INDEX('Inputs - Allowed'!$B$8:$AY$158,MATCH('TI - Outperformance'!$A80,'Inputs - Allowed'!$A$8:$A$158,0),MATCH('TI - Outperformance'!O$6-1,'Inputs - Allowed'!$B$6:$AY$6,0)),0),_xlfn.IFNA(INDEX('Inputs - Allowed'!$B$8:$AY$158,MATCH('TI - Outperformance'!$A80,'Inputs - Allowed'!$A$8:$A$158,0),MATCH('TI - Outperformance'!O$6,'Inputs - Allowed'!$B$6:$AY$6,0)) - INDEX('Inputs - Allowed'!$B$8:$AY$158,MATCH('TI - Outperformance'!$A80,'Inputs - Allowed'!$A$8:$A$158,0),MATCH('TI - Outperformance'!O$6-1,'Inputs - Allowed'!$B$6:$AY$6,0)),0)),0)</f>
        <v>0</v>
      </c>
      <c r="P80" s="36">
        <f>MAX(MIN(_xlfn.IFNA(INDEX('Inputs - Actual'!$B$8:$V$200,MATCH('TI - Outperformance'!$A80,'Inputs - Actual'!$A$8:$A$200,0),MATCH('TI - Outperformance'!P$6,'Inputs - Actual'!$B$6:$V$6,0)) - INDEX('Inputs - Allowed'!$B$8:$AY$158,MATCH('TI - Outperformance'!$A80,'Inputs - Allowed'!$A$8:$A$158,0),MATCH('TI - Outperformance'!P$6-1,'Inputs - Allowed'!$B$6:$AY$6,0)),0),_xlfn.IFNA(INDEX('Inputs - Allowed'!$B$8:$AY$158,MATCH('TI - Outperformance'!$A80,'Inputs - Allowed'!$A$8:$A$158,0),MATCH('TI - Outperformance'!P$6,'Inputs - Allowed'!$B$6:$AY$6,0)) - INDEX('Inputs - Allowed'!$B$8:$AY$158,MATCH('TI - Outperformance'!$A80,'Inputs - Allowed'!$A$8:$A$158,0),MATCH('TI - Outperformance'!P$6-1,'Inputs - Allowed'!$B$6:$AY$6,0)),0)),0)</f>
        <v>0</v>
      </c>
      <c r="Q80" s="36">
        <f>MAX(MIN(_xlfn.IFNA(INDEX('Inputs - Actual'!$B$8:$V$200,MATCH('TI - Outperformance'!$A80,'Inputs - Actual'!$A$8:$A$200,0),MATCH('TI - Outperformance'!Q$6,'Inputs - Actual'!$B$6:$V$6,0)) - INDEX('Inputs - Allowed'!$B$8:$AY$158,MATCH('TI - Outperformance'!$A80,'Inputs - Allowed'!$A$8:$A$158,0),MATCH('TI - Outperformance'!Q$6-1,'Inputs - Allowed'!$B$6:$AY$6,0)),0),_xlfn.IFNA(INDEX('Inputs - Allowed'!$B$8:$AY$158,MATCH('TI - Outperformance'!$A80,'Inputs - Allowed'!$A$8:$A$158,0),MATCH('TI - Outperformance'!Q$6,'Inputs - Allowed'!$B$6:$AY$6,0)) - INDEX('Inputs - Allowed'!$B$8:$AY$158,MATCH('TI - Outperformance'!$A80,'Inputs - Allowed'!$A$8:$A$158,0),MATCH('TI - Outperformance'!Q$6-1,'Inputs - Allowed'!$B$6:$AY$6,0)),0)),0)</f>
        <v>0</v>
      </c>
      <c r="R80" s="36">
        <f>MAX(MIN(_xlfn.IFNA(INDEX('Inputs - Actual'!$B$8:$V$200,MATCH('TI - Outperformance'!$A80,'Inputs - Actual'!$A$8:$A$200,0),MATCH('TI - Outperformance'!R$6,'Inputs - Actual'!$B$6:$V$6,0)) - INDEX('Inputs - Allowed'!$B$8:$AY$158,MATCH('TI - Outperformance'!$A80,'Inputs - Allowed'!$A$8:$A$158,0),MATCH('TI - Outperformance'!R$6-1,'Inputs - Allowed'!$B$6:$AY$6,0)),0),_xlfn.IFNA(INDEX('Inputs - Allowed'!$B$8:$AY$158,MATCH('TI - Outperformance'!$A80,'Inputs - Allowed'!$A$8:$A$158,0),MATCH('TI - Outperformance'!R$6,'Inputs - Allowed'!$B$6:$AY$6,0)) - INDEX('Inputs - Allowed'!$B$8:$AY$158,MATCH('TI - Outperformance'!$A80,'Inputs - Allowed'!$A$8:$A$158,0),MATCH('TI - Outperformance'!R$6-1,'Inputs - Allowed'!$B$6:$AY$6,0)),0)),0)</f>
        <v>0</v>
      </c>
      <c r="S80" s="36">
        <f>MAX(MIN(_xlfn.IFNA(INDEX('Inputs - Actual'!$B$8:$V$200,MATCH('TI - Outperformance'!$A80,'Inputs - Actual'!$A$8:$A$200,0),MATCH('TI - Outperformance'!S$6,'Inputs - Actual'!$B$6:$V$6,0)) - INDEX('Inputs - Allowed'!$B$8:$AY$158,MATCH('TI - Outperformance'!$A80,'Inputs - Allowed'!$A$8:$A$158,0),MATCH('TI - Outperformance'!S$6-1,'Inputs - Allowed'!$B$6:$AY$6,0)),0),_xlfn.IFNA(INDEX('Inputs - Allowed'!$B$8:$AY$158,MATCH('TI - Outperformance'!$A80,'Inputs - Allowed'!$A$8:$A$158,0),MATCH('TI - Outperformance'!S$6,'Inputs - Allowed'!$B$6:$AY$6,0)) - INDEX('Inputs - Allowed'!$B$8:$AY$158,MATCH('TI - Outperformance'!$A80,'Inputs - Allowed'!$A$8:$A$158,0),MATCH('TI - Outperformance'!S$6-1,'Inputs - Allowed'!$B$6:$AY$6,0)),0)),0)</f>
        <v>0</v>
      </c>
      <c r="T80" s="36">
        <f>MAX(MIN(_xlfn.IFNA(INDEX('Inputs - Actual'!$B$8:$V$200,MATCH('TI - Outperformance'!$A80,'Inputs - Actual'!$A$8:$A$200,0),MATCH('TI - Outperformance'!T$6,'Inputs - Actual'!$B$6:$V$6,0)) - INDEX('Inputs - Allowed'!$B$8:$AY$158,MATCH('TI - Outperformance'!$A80,'Inputs - Allowed'!$A$8:$A$158,0),MATCH('TI - Outperformance'!T$6-1,'Inputs - Allowed'!$B$6:$AY$6,0)),0),_xlfn.IFNA(INDEX('Inputs - Allowed'!$B$8:$AY$158,MATCH('TI - Outperformance'!$A80,'Inputs - Allowed'!$A$8:$A$158,0),MATCH('TI - Outperformance'!T$6,'Inputs - Allowed'!$B$6:$AY$6,0)) - INDEX('Inputs - Allowed'!$B$8:$AY$158,MATCH('TI - Outperformance'!$A80,'Inputs - Allowed'!$A$8:$A$158,0),MATCH('TI - Outperformance'!T$6-1,'Inputs - Allowed'!$B$6:$AY$6,0)),0)),0)</f>
        <v>0</v>
      </c>
      <c r="U80" s="36">
        <f>MAX(MIN(_xlfn.IFNA(INDEX('Inputs - Actual'!$B$8:$V$200,MATCH('TI - Outperformance'!$A80,'Inputs - Actual'!$A$8:$A$200,0),MATCH('TI - Outperformance'!U$6,'Inputs - Actual'!$B$6:$V$6,0)) - INDEX('Inputs - Allowed'!$B$8:$AY$158,MATCH('TI - Outperformance'!$A80,'Inputs - Allowed'!$A$8:$A$158,0),MATCH('TI - Outperformance'!U$6-1,'Inputs - Allowed'!$B$6:$AY$6,0)),0),_xlfn.IFNA(INDEX('Inputs - Allowed'!$B$8:$AY$158,MATCH('TI - Outperformance'!$A80,'Inputs - Allowed'!$A$8:$A$158,0),MATCH('TI - Outperformance'!U$6,'Inputs - Allowed'!$B$6:$AY$6,0)) - INDEX('Inputs - Allowed'!$B$8:$AY$158,MATCH('TI - Outperformance'!$A80,'Inputs - Allowed'!$A$8:$A$158,0),MATCH('TI - Outperformance'!U$6-1,'Inputs - Allowed'!$B$6:$AY$6,0)),0)),0)</f>
        <v>0</v>
      </c>
      <c r="V80" s="36">
        <f>MAX(MIN(_xlfn.IFNA(INDEX('Inputs - Actual'!$B$8:$V$200,MATCH('TI - Outperformance'!$A80,'Inputs - Actual'!$A$8:$A$200,0),MATCH('TI - Outperformance'!V$6,'Inputs - Actual'!$B$6:$V$6,0)) - INDEX('Inputs - Allowed'!$B$8:$AY$158,MATCH('TI - Outperformance'!$A80,'Inputs - Allowed'!$A$8:$A$158,0),MATCH('TI - Outperformance'!V$6-1,'Inputs - Allowed'!$B$6:$AY$6,0)),0),_xlfn.IFNA(INDEX('Inputs - Allowed'!$B$8:$AY$158,MATCH('TI - Outperformance'!$A80,'Inputs - Allowed'!$A$8:$A$158,0),MATCH('TI - Outperformance'!V$6,'Inputs - Allowed'!$B$6:$AY$6,0)) - INDEX('Inputs - Allowed'!$B$8:$AY$158,MATCH('TI - Outperformance'!$A80,'Inputs - Allowed'!$A$8:$A$158,0),MATCH('TI - Outperformance'!V$6-1,'Inputs - Allowed'!$B$6:$AY$6,0)),0)),0)</f>
        <v>0</v>
      </c>
      <c r="W80" s="36">
        <f>MAX(MIN(_xlfn.IFNA(INDEX('Inputs - Actual'!$B$8:$V$200,MATCH('TI - Outperformance'!$A80,'Inputs - Actual'!$A$8:$A$200,0),MATCH('TI - Outperformance'!W$6,'Inputs - Actual'!$B$6:$V$6,0)) - INDEX('Inputs - Allowed'!$B$8:$AY$158,MATCH('TI - Outperformance'!$A80,'Inputs - Allowed'!$A$8:$A$158,0),MATCH('TI - Outperformance'!W$6-1,'Inputs - Allowed'!$B$6:$AY$6,0)),0),_xlfn.IFNA(INDEX('Inputs - Allowed'!$B$8:$AY$158,MATCH('TI - Outperformance'!$A80,'Inputs - Allowed'!$A$8:$A$158,0),MATCH('TI - Outperformance'!W$6,'Inputs - Allowed'!$B$6:$AY$6,0)) - INDEX('Inputs - Allowed'!$B$8:$AY$158,MATCH('TI - Outperformance'!$A80,'Inputs - Allowed'!$A$8:$A$158,0),MATCH('TI - Outperformance'!W$6-1,'Inputs - Allowed'!$B$6:$AY$6,0)),0)),0)</f>
        <v>0</v>
      </c>
      <c r="X80" s="76"/>
      <c r="Y80" s="76"/>
      <c r="Z80" s="116">
        <f t="shared" si="22"/>
        <v>0</v>
      </c>
      <c r="AA80" s="116">
        <f t="shared" si="23"/>
        <v>0</v>
      </c>
      <c r="AB80" s="116">
        <f t="shared" si="24"/>
        <v>0</v>
      </c>
      <c r="AC80" s="116">
        <f t="shared" si="25"/>
        <v>0</v>
      </c>
      <c r="AD80" s="116">
        <f t="shared" si="26"/>
        <v>0</v>
      </c>
      <c r="AE80" s="116">
        <f t="shared" si="27"/>
        <v>0</v>
      </c>
      <c r="AF80" s="116">
        <f t="shared" si="28"/>
        <v>0</v>
      </c>
      <c r="AG80" s="116">
        <f t="shared" si="29"/>
        <v>0</v>
      </c>
      <c r="AH80" s="116">
        <f t="shared" si="30"/>
        <v>0</v>
      </c>
      <c r="AI80" s="116">
        <f t="shared" si="31"/>
        <v>0</v>
      </c>
      <c r="AJ80" s="116">
        <f t="shared" si="32"/>
        <v>0</v>
      </c>
    </row>
    <row r="81" spans="1:36">
      <c r="A81" s="42"/>
      <c r="B81" s="36"/>
      <c r="C81" s="36"/>
      <c r="D81" s="36"/>
      <c r="E81" s="36">
        <f>_xlfn.IFNA(INDEX('Inputs - Allowed'!$B$8:$AY$158,MATCH($A81,'Inputs - Allowed'!$A$8:$A$158,0),MATCH('TI - Outperformance'!E$6,'Inputs - Allowed'!$B$6:$AY$6,0)),0)</f>
        <v>0</v>
      </c>
      <c r="F81" s="36">
        <f>_xlfn.IFNA(INDEX('Inputs - Allowed'!$B$8:$AY$158,MATCH($A81,'Inputs - Allowed'!$A$8:$A$158,0),MATCH('TI - Outperformance'!F$6,'Inputs - Allowed'!$B$6:$AY$6,0)),0)</f>
        <v>0</v>
      </c>
      <c r="G81" s="36">
        <f>_xlfn.IFNA(INDEX('Inputs - Allowed'!$B$8:$AY$158,MATCH($A81,'Inputs - Allowed'!$A$8:$A$158,0),MATCH('TI - Outperformance'!G$6,'Inputs - Allowed'!$B$6:$AY$6,0)),0)</f>
        <v>0</v>
      </c>
      <c r="H81" s="36">
        <f>_xlfn.IFNA(INDEX('Inputs - Allowed'!$B$8:$AY$158,MATCH($A81,'Inputs - Allowed'!$A$8:$A$158,0),MATCH('TI - Outperformance'!H$6,'Inputs - Allowed'!$B$6:$AY$6,0)),0)</f>
        <v>0</v>
      </c>
      <c r="I81" s="36">
        <f>_xlfn.IFNA(INDEX('Inputs - Allowed'!$B$8:$AY$158,MATCH($A81,'Inputs - Allowed'!$A$8:$A$158,0),MATCH('TI - Outperformance'!I$6,'Inputs - Allowed'!$B$6:$AY$6,0)),0)</f>
        <v>0</v>
      </c>
      <c r="J81" s="36">
        <f>_xlfn.IFNA(INDEX('Inputs - Allowed'!$B$8:$AY$158,MATCH($A81,'Inputs - Allowed'!$A$8:$A$158,0),MATCH('TI - Outperformance'!J$6,'Inputs - Allowed'!$B$6:$AY$6,0)),0)</f>
        <v>0</v>
      </c>
      <c r="K81" s="36">
        <f>_xlfn.IFNA(INDEX('Inputs - Allowed'!$B$8:$AY$158,MATCH($A81,'Inputs - Allowed'!$A$8:$A$158,0),MATCH('TI - Outperformance'!K$6,'Inputs - Allowed'!$B$6:$AY$6,0)),0)</f>
        <v>0</v>
      </c>
      <c r="L81" s="76"/>
      <c r="M81" s="76"/>
      <c r="N81" s="36">
        <f>MAX(MIN(_xlfn.IFNA(INDEX('Inputs - Actual'!$B$8:$V$200,MATCH('TI - Outperformance'!$A81,'Inputs - Actual'!$A$8:$A$200,0),MATCH('TI - Outperformance'!N$6,'Inputs - Actual'!$B$6:$V$6,0)) - INDEX('Inputs - Allowed'!$B$8:$AY$158,MATCH('TI - Outperformance'!$A81,'Inputs - Allowed'!$A$8:$A$158,0),MATCH('TI - Outperformance'!N$6-1,'Inputs - Allowed'!$B$6:$AY$6,0)),0),_xlfn.IFNA(INDEX('Inputs - Allowed'!$B$8:$AY$158,MATCH('TI - Outperformance'!$A81,'Inputs - Allowed'!$A$8:$A$158,0),MATCH('TI - Outperformance'!N$6,'Inputs - Allowed'!$B$6:$AY$6,0)) - INDEX('Inputs - Allowed'!$B$8:$AY$158,MATCH('TI - Outperformance'!$A81,'Inputs - Allowed'!$A$8:$A$158,0),MATCH('TI - Outperformance'!N$6-1,'Inputs - Allowed'!$B$6:$AY$6,0)),0)),0)</f>
        <v>0</v>
      </c>
      <c r="O81" s="36">
        <f>MAX(MIN(_xlfn.IFNA(INDEX('Inputs - Actual'!$B$8:$V$200,MATCH('TI - Outperformance'!$A81,'Inputs - Actual'!$A$8:$A$200,0),MATCH('TI - Outperformance'!O$6,'Inputs - Actual'!$B$6:$V$6,0)) - INDEX('Inputs - Allowed'!$B$8:$AY$158,MATCH('TI - Outperformance'!$A81,'Inputs - Allowed'!$A$8:$A$158,0),MATCH('TI - Outperformance'!O$6-1,'Inputs - Allowed'!$B$6:$AY$6,0)),0),_xlfn.IFNA(INDEX('Inputs - Allowed'!$B$8:$AY$158,MATCH('TI - Outperformance'!$A81,'Inputs - Allowed'!$A$8:$A$158,0),MATCH('TI - Outperformance'!O$6,'Inputs - Allowed'!$B$6:$AY$6,0)) - INDEX('Inputs - Allowed'!$B$8:$AY$158,MATCH('TI - Outperformance'!$A81,'Inputs - Allowed'!$A$8:$A$158,0),MATCH('TI - Outperformance'!O$6-1,'Inputs - Allowed'!$B$6:$AY$6,0)),0)),0)</f>
        <v>0</v>
      </c>
      <c r="P81" s="36">
        <f>MAX(MIN(_xlfn.IFNA(INDEX('Inputs - Actual'!$B$8:$V$200,MATCH('TI - Outperformance'!$A81,'Inputs - Actual'!$A$8:$A$200,0),MATCH('TI - Outperformance'!P$6,'Inputs - Actual'!$B$6:$V$6,0)) - INDEX('Inputs - Allowed'!$B$8:$AY$158,MATCH('TI - Outperformance'!$A81,'Inputs - Allowed'!$A$8:$A$158,0),MATCH('TI - Outperformance'!P$6-1,'Inputs - Allowed'!$B$6:$AY$6,0)),0),_xlfn.IFNA(INDEX('Inputs - Allowed'!$B$8:$AY$158,MATCH('TI - Outperformance'!$A81,'Inputs - Allowed'!$A$8:$A$158,0),MATCH('TI - Outperformance'!P$6,'Inputs - Allowed'!$B$6:$AY$6,0)) - INDEX('Inputs - Allowed'!$B$8:$AY$158,MATCH('TI - Outperformance'!$A81,'Inputs - Allowed'!$A$8:$A$158,0),MATCH('TI - Outperformance'!P$6-1,'Inputs - Allowed'!$B$6:$AY$6,0)),0)),0)</f>
        <v>0</v>
      </c>
      <c r="Q81" s="36">
        <f>MAX(MIN(_xlfn.IFNA(INDEX('Inputs - Actual'!$B$8:$V$200,MATCH('TI - Outperformance'!$A81,'Inputs - Actual'!$A$8:$A$200,0),MATCH('TI - Outperformance'!Q$6,'Inputs - Actual'!$B$6:$V$6,0)) - INDEX('Inputs - Allowed'!$B$8:$AY$158,MATCH('TI - Outperformance'!$A81,'Inputs - Allowed'!$A$8:$A$158,0),MATCH('TI - Outperformance'!Q$6-1,'Inputs - Allowed'!$B$6:$AY$6,0)),0),_xlfn.IFNA(INDEX('Inputs - Allowed'!$B$8:$AY$158,MATCH('TI - Outperformance'!$A81,'Inputs - Allowed'!$A$8:$A$158,0),MATCH('TI - Outperformance'!Q$6,'Inputs - Allowed'!$B$6:$AY$6,0)) - INDEX('Inputs - Allowed'!$B$8:$AY$158,MATCH('TI - Outperformance'!$A81,'Inputs - Allowed'!$A$8:$A$158,0),MATCH('TI - Outperformance'!Q$6-1,'Inputs - Allowed'!$B$6:$AY$6,0)),0)),0)</f>
        <v>0</v>
      </c>
      <c r="R81" s="36">
        <f>MAX(MIN(_xlfn.IFNA(INDEX('Inputs - Actual'!$B$8:$V$200,MATCH('TI - Outperformance'!$A81,'Inputs - Actual'!$A$8:$A$200,0),MATCH('TI - Outperformance'!R$6,'Inputs - Actual'!$B$6:$V$6,0)) - INDEX('Inputs - Allowed'!$B$8:$AY$158,MATCH('TI - Outperformance'!$A81,'Inputs - Allowed'!$A$8:$A$158,0),MATCH('TI - Outperformance'!R$6-1,'Inputs - Allowed'!$B$6:$AY$6,0)),0),_xlfn.IFNA(INDEX('Inputs - Allowed'!$B$8:$AY$158,MATCH('TI - Outperformance'!$A81,'Inputs - Allowed'!$A$8:$A$158,0),MATCH('TI - Outperformance'!R$6,'Inputs - Allowed'!$B$6:$AY$6,0)) - INDEX('Inputs - Allowed'!$B$8:$AY$158,MATCH('TI - Outperformance'!$A81,'Inputs - Allowed'!$A$8:$A$158,0),MATCH('TI - Outperformance'!R$6-1,'Inputs - Allowed'!$B$6:$AY$6,0)),0)),0)</f>
        <v>0</v>
      </c>
      <c r="S81" s="36">
        <f>MAX(MIN(_xlfn.IFNA(INDEX('Inputs - Actual'!$B$8:$V$200,MATCH('TI - Outperformance'!$A81,'Inputs - Actual'!$A$8:$A$200,0),MATCH('TI - Outperformance'!S$6,'Inputs - Actual'!$B$6:$V$6,0)) - INDEX('Inputs - Allowed'!$B$8:$AY$158,MATCH('TI - Outperformance'!$A81,'Inputs - Allowed'!$A$8:$A$158,0),MATCH('TI - Outperformance'!S$6-1,'Inputs - Allowed'!$B$6:$AY$6,0)),0),_xlfn.IFNA(INDEX('Inputs - Allowed'!$B$8:$AY$158,MATCH('TI - Outperformance'!$A81,'Inputs - Allowed'!$A$8:$A$158,0),MATCH('TI - Outperformance'!S$6,'Inputs - Allowed'!$B$6:$AY$6,0)) - INDEX('Inputs - Allowed'!$B$8:$AY$158,MATCH('TI - Outperformance'!$A81,'Inputs - Allowed'!$A$8:$A$158,0),MATCH('TI - Outperformance'!S$6-1,'Inputs - Allowed'!$B$6:$AY$6,0)),0)),0)</f>
        <v>0</v>
      </c>
      <c r="T81" s="36">
        <f>MAX(MIN(_xlfn.IFNA(INDEX('Inputs - Actual'!$B$8:$V$200,MATCH('TI - Outperformance'!$A81,'Inputs - Actual'!$A$8:$A$200,0),MATCH('TI - Outperformance'!T$6,'Inputs - Actual'!$B$6:$V$6,0)) - INDEX('Inputs - Allowed'!$B$8:$AY$158,MATCH('TI - Outperformance'!$A81,'Inputs - Allowed'!$A$8:$A$158,0),MATCH('TI - Outperformance'!T$6-1,'Inputs - Allowed'!$B$6:$AY$6,0)),0),_xlfn.IFNA(INDEX('Inputs - Allowed'!$B$8:$AY$158,MATCH('TI - Outperformance'!$A81,'Inputs - Allowed'!$A$8:$A$158,0),MATCH('TI - Outperformance'!T$6,'Inputs - Allowed'!$B$6:$AY$6,0)) - INDEX('Inputs - Allowed'!$B$8:$AY$158,MATCH('TI - Outperformance'!$A81,'Inputs - Allowed'!$A$8:$A$158,0),MATCH('TI - Outperformance'!T$6-1,'Inputs - Allowed'!$B$6:$AY$6,0)),0)),0)</f>
        <v>0</v>
      </c>
      <c r="U81" s="36">
        <f>MAX(MIN(_xlfn.IFNA(INDEX('Inputs - Actual'!$B$8:$V$200,MATCH('TI - Outperformance'!$A81,'Inputs - Actual'!$A$8:$A$200,0),MATCH('TI - Outperformance'!U$6,'Inputs - Actual'!$B$6:$V$6,0)) - INDEX('Inputs - Allowed'!$B$8:$AY$158,MATCH('TI - Outperformance'!$A81,'Inputs - Allowed'!$A$8:$A$158,0),MATCH('TI - Outperformance'!U$6-1,'Inputs - Allowed'!$B$6:$AY$6,0)),0),_xlfn.IFNA(INDEX('Inputs - Allowed'!$B$8:$AY$158,MATCH('TI - Outperformance'!$A81,'Inputs - Allowed'!$A$8:$A$158,0),MATCH('TI - Outperformance'!U$6,'Inputs - Allowed'!$B$6:$AY$6,0)) - INDEX('Inputs - Allowed'!$B$8:$AY$158,MATCH('TI - Outperformance'!$A81,'Inputs - Allowed'!$A$8:$A$158,0),MATCH('TI - Outperformance'!U$6-1,'Inputs - Allowed'!$B$6:$AY$6,0)),0)),0)</f>
        <v>0</v>
      </c>
      <c r="V81" s="36">
        <f>MAX(MIN(_xlfn.IFNA(INDEX('Inputs - Actual'!$B$8:$V$200,MATCH('TI - Outperformance'!$A81,'Inputs - Actual'!$A$8:$A$200,0),MATCH('TI - Outperformance'!V$6,'Inputs - Actual'!$B$6:$V$6,0)) - INDEX('Inputs - Allowed'!$B$8:$AY$158,MATCH('TI - Outperformance'!$A81,'Inputs - Allowed'!$A$8:$A$158,0),MATCH('TI - Outperformance'!V$6-1,'Inputs - Allowed'!$B$6:$AY$6,0)),0),_xlfn.IFNA(INDEX('Inputs - Allowed'!$B$8:$AY$158,MATCH('TI - Outperformance'!$A81,'Inputs - Allowed'!$A$8:$A$158,0),MATCH('TI - Outperformance'!V$6,'Inputs - Allowed'!$B$6:$AY$6,0)) - INDEX('Inputs - Allowed'!$B$8:$AY$158,MATCH('TI - Outperformance'!$A81,'Inputs - Allowed'!$A$8:$A$158,0),MATCH('TI - Outperformance'!V$6-1,'Inputs - Allowed'!$B$6:$AY$6,0)),0)),0)</f>
        <v>0</v>
      </c>
      <c r="W81" s="36">
        <f>MAX(MIN(_xlfn.IFNA(INDEX('Inputs - Actual'!$B$8:$V$200,MATCH('TI - Outperformance'!$A81,'Inputs - Actual'!$A$8:$A$200,0),MATCH('TI - Outperformance'!W$6,'Inputs - Actual'!$B$6:$V$6,0)) - INDEX('Inputs - Allowed'!$B$8:$AY$158,MATCH('TI - Outperformance'!$A81,'Inputs - Allowed'!$A$8:$A$158,0),MATCH('TI - Outperformance'!W$6-1,'Inputs - Allowed'!$B$6:$AY$6,0)),0),_xlfn.IFNA(INDEX('Inputs - Allowed'!$B$8:$AY$158,MATCH('TI - Outperformance'!$A81,'Inputs - Allowed'!$A$8:$A$158,0),MATCH('TI - Outperformance'!W$6,'Inputs - Allowed'!$B$6:$AY$6,0)) - INDEX('Inputs - Allowed'!$B$8:$AY$158,MATCH('TI - Outperformance'!$A81,'Inputs - Allowed'!$A$8:$A$158,0),MATCH('TI - Outperformance'!W$6-1,'Inputs - Allowed'!$B$6:$AY$6,0)),0)),0)</f>
        <v>0</v>
      </c>
      <c r="X81" s="76"/>
      <c r="Y81" s="76"/>
      <c r="Z81" s="116">
        <f t="shared" si="22"/>
        <v>0</v>
      </c>
      <c r="AA81" s="116">
        <f t="shared" si="23"/>
        <v>0</v>
      </c>
      <c r="AB81" s="116">
        <f t="shared" si="24"/>
        <v>0</v>
      </c>
      <c r="AC81" s="116">
        <f t="shared" si="25"/>
        <v>0</v>
      </c>
      <c r="AD81" s="116">
        <f t="shared" si="26"/>
        <v>0</v>
      </c>
      <c r="AE81" s="116">
        <f t="shared" si="27"/>
        <v>0</v>
      </c>
      <c r="AF81" s="116">
        <f t="shared" si="28"/>
        <v>0</v>
      </c>
      <c r="AG81" s="116">
        <f t="shared" si="29"/>
        <v>0</v>
      </c>
      <c r="AH81" s="116">
        <f t="shared" si="30"/>
        <v>0</v>
      </c>
      <c r="AI81" s="116">
        <f t="shared" si="31"/>
        <v>0</v>
      </c>
      <c r="AJ81" s="116">
        <f t="shared" si="32"/>
        <v>0</v>
      </c>
    </row>
    <row r="82" spans="1:36">
      <c r="A82" s="42"/>
      <c r="B82" s="36"/>
      <c r="C82" s="36"/>
      <c r="D82" s="36"/>
      <c r="E82" s="36">
        <f>_xlfn.IFNA(INDEX('Inputs - Allowed'!$B$8:$AY$158,MATCH($A82,'Inputs - Allowed'!$A$8:$A$158,0),MATCH('TI - Outperformance'!E$6,'Inputs - Allowed'!$B$6:$AY$6,0)),0)</f>
        <v>0</v>
      </c>
      <c r="F82" s="36">
        <f>_xlfn.IFNA(INDEX('Inputs - Allowed'!$B$8:$AY$158,MATCH($A82,'Inputs - Allowed'!$A$8:$A$158,0),MATCH('TI - Outperformance'!F$6,'Inputs - Allowed'!$B$6:$AY$6,0)),0)</f>
        <v>0</v>
      </c>
      <c r="G82" s="36">
        <f>_xlfn.IFNA(INDEX('Inputs - Allowed'!$B$8:$AY$158,MATCH($A82,'Inputs - Allowed'!$A$8:$A$158,0),MATCH('TI - Outperformance'!G$6,'Inputs - Allowed'!$B$6:$AY$6,0)),0)</f>
        <v>0</v>
      </c>
      <c r="H82" s="36">
        <f>_xlfn.IFNA(INDEX('Inputs - Allowed'!$B$8:$AY$158,MATCH($A82,'Inputs - Allowed'!$A$8:$A$158,0),MATCH('TI - Outperformance'!H$6,'Inputs - Allowed'!$B$6:$AY$6,0)),0)</f>
        <v>0</v>
      </c>
      <c r="I82" s="36">
        <f>_xlfn.IFNA(INDEX('Inputs - Allowed'!$B$8:$AY$158,MATCH($A82,'Inputs - Allowed'!$A$8:$A$158,0),MATCH('TI - Outperformance'!I$6,'Inputs - Allowed'!$B$6:$AY$6,0)),0)</f>
        <v>0</v>
      </c>
      <c r="J82" s="36">
        <f>_xlfn.IFNA(INDEX('Inputs - Allowed'!$B$8:$AY$158,MATCH($A82,'Inputs - Allowed'!$A$8:$A$158,0),MATCH('TI - Outperformance'!J$6,'Inputs - Allowed'!$B$6:$AY$6,0)),0)</f>
        <v>0</v>
      </c>
      <c r="K82" s="36">
        <f>_xlfn.IFNA(INDEX('Inputs - Allowed'!$B$8:$AY$158,MATCH($A82,'Inputs - Allowed'!$A$8:$A$158,0),MATCH('TI - Outperformance'!K$6,'Inputs - Allowed'!$B$6:$AY$6,0)),0)</f>
        <v>0</v>
      </c>
      <c r="L82" s="76"/>
      <c r="M82" s="76"/>
      <c r="N82" s="36">
        <f>MAX(MIN(_xlfn.IFNA(INDEX('Inputs - Actual'!$B$8:$V$200,MATCH('TI - Outperformance'!$A82,'Inputs - Actual'!$A$8:$A$200,0),MATCH('TI - Outperformance'!N$6,'Inputs - Actual'!$B$6:$V$6,0)) - INDEX('Inputs - Allowed'!$B$8:$AY$158,MATCH('TI - Outperformance'!$A82,'Inputs - Allowed'!$A$8:$A$158,0),MATCH('TI - Outperformance'!N$6-1,'Inputs - Allowed'!$B$6:$AY$6,0)),0),_xlfn.IFNA(INDEX('Inputs - Allowed'!$B$8:$AY$158,MATCH('TI - Outperformance'!$A82,'Inputs - Allowed'!$A$8:$A$158,0),MATCH('TI - Outperformance'!N$6,'Inputs - Allowed'!$B$6:$AY$6,0)) - INDEX('Inputs - Allowed'!$B$8:$AY$158,MATCH('TI - Outperformance'!$A82,'Inputs - Allowed'!$A$8:$A$158,0),MATCH('TI - Outperformance'!N$6-1,'Inputs - Allowed'!$B$6:$AY$6,0)),0)),0)</f>
        <v>0</v>
      </c>
      <c r="O82" s="36">
        <f>MAX(MIN(_xlfn.IFNA(INDEX('Inputs - Actual'!$B$8:$V$200,MATCH('TI - Outperformance'!$A82,'Inputs - Actual'!$A$8:$A$200,0),MATCH('TI - Outperformance'!O$6,'Inputs - Actual'!$B$6:$V$6,0)) - INDEX('Inputs - Allowed'!$B$8:$AY$158,MATCH('TI - Outperformance'!$A82,'Inputs - Allowed'!$A$8:$A$158,0),MATCH('TI - Outperformance'!O$6-1,'Inputs - Allowed'!$B$6:$AY$6,0)),0),_xlfn.IFNA(INDEX('Inputs - Allowed'!$B$8:$AY$158,MATCH('TI - Outperformance'!$A82,'Inputs - Allowed'!$A$8:$A$158,0),MATCH('TI - Outperformance'!O$6,'Inputs - Allowed'!$B$6:$AY$6,0)) - INDEX('Inputs - Allowed'!$B$8:$AY$158,MATCH('TI - Outperformance'!$A82,'Inputs - Allowed'!$A$8:$A$158,0),MATCH('TI - Outperformance'!O$6-1,'Inputs - Allowed'!$B$6:$AY$6,0)),0)),0)</f>
        <v>0</v>
      </c>
      <c r="P82" s="36">
        <f>MAX(MIN(_xlfn.IFNA(INDEX('Inputs - Actual'!$B$8:$V$200,MATCH('TI - Outperformance'!$A82,'Inputs - Actual'!$A$8:$A$200,0),MATCH('TI - Outperformance'!P$6,'Inputs - Actual'!$B$6:$V$6,0)) - INDEX('Inputs - Allowed'!$B$8:$AY$158,MATCH('TI - Outperformance'!$A82,'Inputs - Allowed'!$A$8:$A$158,0),MATCH('TI - Outperformance'!P$6-1,'Inputs - Allowed'!$B$6:$AY$6,0)),0),_xlfn.IFNA(INDEX('Inputs - Allowed'!$B$8:$AY$158,MATCH('TI - Outperformance'!$A82,'Inputs - Allowed'!$A$8:$A$158,0),MATCH('TI - Outperformance'!P$6,'Inputs - Allowed'!$B$6:$AY$6,0)) - INDEX('Inputs - Allowed'!$B$8:$AY$158,MATCH('TI - Outperformance'!$A82,'Inputs - Allowed'!$A$8:$A$158,0),MATCH('TI - Outperformance'!P$6-1,'Inputs - Allowed'!$B$6:$AY$6,0)),0)),0)</f>
        <v>0</v>
      </c>
      <c r="Q82" s="36">
        <f>MAX(MIN(_xlfn.IFNA(INDEX('Inputs - Actual'!$B$8:$V$200,MATCH('TI - Outperformance'!$A82,'Inputs - Actual'!$A$8:$A$200,0),MATCH('TI - Outperformance'!Q$6,'Inputs - Actual'!$B$6:$V$6,0)) - INDEX('Inputs - Allowed'!$B$8:$AY$158,MATCH('TI - Outperformance'!$A82,'Inputs - Allowed'!$A$8:$A$158,0),MATCH('TI - Outperformance'!Q$6-1,'Inputs - Allowed'!$B$6:$AY$6,0)),0),_xlfn.IFNA(INDEX('Inputs - Allowed'!$B$8:$AY$158,MATCH('TI - Outperformance'!$A82,'Inputs - Allowed'!$A$8:$A$158,0),MATCH('TI - Outperformance'!Q$6,'Inputs - Allowed'!$B$6:$AY$6,0)) - INDEX('Inputs - Allowed'!$B$8:$AY$158,MATCH('TI - Outperformance'!$A82,'Inputs - Allowed'!$A$8:$A$158,0),MATCH('TI - Outperformance'!Q$6-1,'Inputs - Allowed'!$B$6:$AY$6,0)),0)),0)</f>
        <v>0</v>
      </c>
      <c r="R82" s="36">
        <f>MAX(MIN(_xlfn.IFNA(INDEX('Inputs - Actual'!$B$8:$V$200,MATCH('TI - Outperformance'!$A82,'Inputs - Actual'!$A$8:$A$200,0),MATCH('TI - Outperformance'!R$6,'Inputs - Actual'!$B$6:$V$6,0)) - INDEX('Inputs - Allowed'!$B$8:$AY$158,MATCH('TI - Outperformance'!$A82,'Inputs - Allowed'!$A$8:$A$158,0),MATCH('TI - Outperformance'!R$6-1,'Inputs - Allowed'!$B$6:$AY$6,0)),0),_xlfn.IFNA(INDEX('Inputs - Allowed'!$B$8:$AY$158,MATCH('TI - Outperformance'!$A82,'Inputs - Allowed'!$A$8:$A$158,0),MATCH('TI - Outperformance'!R$6,'Inputs - Allowed'!$B$6:$AY$6,0)) - INDEX('Inputs - Allowed'!$B$8:$AY$158,MATCH('TI - Outperformance'!$A82,'Inputs - Allowed'!$A$8:$A$158,0),MATCH('TI - Outperformance'!R$6-1,'Inputs - Allowed'!$B$6:$AY$6,0)),0)),0)</f>
        <v>0</v>
      </c>
      <c r="S82" s="36">
        <f>MAX(MIN(_xlfn.IFNA(INDEX('Inputs - Actual'!$B$8:$V$200,MATCH('TI - Outperformance'!$A82,'Inputs - Actual'!$A$8:$A$200,0),MATCH('TI - Outperformance'!S$6,'Inputs - Actual'!$B$6:$V$6,0)) - INDEX('Inputs - Allowed'!$B$8:$AY$158,MATCH('TI - Outperformance'!$A82,'Inputs - Allowed'!$A$8:$A$158,0),MATCH('TI - Outperformance'!S$6-1,'Inputs - Allowed'!$B$6:$AY$6,0)),0),_xlfn.IFNA(INDEX('Inputs - Allowed'!$B$8:$AY$158,MATCH('TI - Outperformance'!$A82,'Inputs - Allowed'!$A$8:$A$158,0),MATCH('TI - Outperformance'!S$6,'Inputs - Allowed'!$B$6:$AY$6,0)) - INDEX('Inputs - Allowed'!$B$8:$AY$158,MATCH('TI - Outperformance'!$A82,'Inputs - Allowed'!$A$8:$A$158,0),MATCH('TI - Outperformance'!S$6-1,'Inputs - Allowed'!$B$6:$AY$6,0)),0)),0)</f>
        <v>0</v>
      </c>
      <c r="T82" s="36">
        <f>MAX(MIN(_xlfn.IFNA(INDEX('Inputs - Actual'!$B$8:$V$200,MATCH('TI - Outperformance'!$A82,'Inputs - Actual'!$A$8:$A$200,0),MATCH('TI - Outperformance'!T$6,'Inputs - Actual'!$B$6:$V$6,0)) - INDEX('Inputs - Allowed'!$B$8:$AY$158,MATCH('TI - Outperformance'!$A82,'Inputs - Allowed'!$A$8:$A$158,0),MATCH('TI - Outperformance'!T$6-1,'Inputs - Allowed'!$B$6:$AY$6,0)),0),_xlfn.IFNA(INDEX('Inputs - Allowed'!$B$8:$AY$158,MATCH('TI - Outperformance'!$A82,'Inputs - Allowed'!$A$8:$A$158,0),MATCH('TI - Outperformance'!T$6,'Inputs - Allowed'!$B$6:$AY$6,0)) - INDEX('Inputs - Allowed'!$B$8:$AY$158,MATCH('TI - Outperformance'!$A82,'Inputs - Allowed'!$A$8:$A$158,0),MATCH('TI - Outperformance'!T$6-1,'Inputs - Allowed'!$B$6:$AY$6,0)),0)),0)</f>
        <v>0</v>
      </c>
      <c r="U82" s="36">
        <f>MAX(MIN(_xlfn.IFNA(INDEX('Inputs - Actual'!$B$8:$V$200,MATCH('TI - Outperformance'!$A82,'Inputs - Actual'!$A$8:$A$200,0),MATCH('TI - Outperformance'!U$6,'Inputs - Actual'!$B$6:$V$6,0)) - INDEX('Inputs - Allowed'!$B$8:$AY$158,MATCH('TI - Outperformance'!$A82,'Inputs - Allowed'!$A$8:$A$158,0),MATCH('TI - Outperformance'!U$6-1,'Inputs - Allowed'!$B$6:$AY$6,0)),0),_xlfn.IFNA(INDEX('Inputs - Allowed'!$B$8:$AY$158,MATCH('TI - Outperformance'!$A82,'Inputs - Allowed'!$A$8:$A$158,0),MATCH('TI - Outperformance'!U$6,'Inputs - Allowed'!$B$6:$AY$6,0)) - INDEX('Inputs - Allowed'!$B$8:$AY$158,MATCH('TI - Outperformance'!$A82,'Inputs - Allowed'!$A$8:$A$158,0),MATCH('TI - Outperformance'!U$6-1,'Inputs - Allowed'!$B$6:$AY$6,0)),0)),0)</f>
        <v>0</v>
      </c>
      <c r="V82" s="36">
        <f>MAX(MIN(_xlfn.IFNA(INDEX('Inputs - Actual'!$B$8:$V$200,MATCH('TI - Outperformance'!$A82,'Inputs - Actual'!$A$8:$A$200,0),MATCH('TI - Outperformance'!V$6,'Inputs - Actual'!$B$6:$V$6,0)) - INDEX('Inputs - Allowed'!$B$8:$AY$158,MATCH('TI - Outperformance'!$A82,'Inputs - Allowed'!$A$8:$A$158,0),MATCH('TI - Outperformance'!V$6-1,'Inputs - Allowed'!$B$6:$AY$6,0)),0),_xlfn.IFNA(INDEX('Inputs - Allowed'!$B$8:$AY$158,MATCH('TI - Outperformance'!$A82,'Inputs - Allowed'!$A$8:$A$158,0),MATCH('TI - Outperformance'!V$6,'Inputs - Allowed'!$B$6:$AY$6,0)) - INDEX('Inputs - Allowed'!$B$8:$AY$158,MATCH('TI - Outperformance'!$A82,'Inputs - Allowed'!$A$8:$A$158,0),MATCH('TI - Outperformance'!V$6-1,'Inputs - Allowed'!$B$6:$AY$6,0)),0)),0)</f>
        <v>0</v>
      </c>
      <c r="W82" s="36">
        <f>MAX(MIN(_xlfn.IFNA(INDEX('Inputs - Actual'!$B$8:$V$200,MATCH('TI - Outperformance'!$A82,'Inputs - Actual'!$A$8:$A$200,0),MATCH('TI - Outperformance'!W$6,'Inputs - Actual'!$B$6:$V$6,0)) - INDEX('Inputs - Allowed'!$B$8:$AY$158,MATCH('TI - Outperformance'!$A82,'Inputs - Allowed'!$A$8:$A$158,0),MATCH('TI - Outperformance'!W$6-1,'Inputs - Allowed'!$B$6:$AY$6,0)),0),_xlfn.IFNA(INDEX('Inputs - Allowed'!$B$8:$AY$158,MATCH('TI - Outperformance'!$A82,'Inputs - Allowed'!$A$8:$A$158,0),MATCH('TI - Outperformance'!W$6,'Inputs - Allowed'!$B$6:$AY$6,0)) - INDEX('Inputs - Allowed'!$B$8:$AY$158,MATCH('TI - Outperformance'!$A82,'Inputs - Allowed'!$A$8:$A$158,0),MATCH('TI - Outperformance'!W$6-1,'Inputs - Allowed'!$B$6:$AY$6,0)),0)),0)</f>
        <v>0</v>
      </c>
      <c r="X82" s="76"/>
      <c r="Y82" s="76"/>
      <c r="Z82" s="116">
        <f t="shared" si="22"/>
        <v>0</v>
      </c>
      <c r="AA82" s="116">
        <f t="shared" si="23"/>
        <v>0</v>
      </c>
      <c r="AB82" s="116">
        <f t="shared" si="24"/>
        <v>0</v>
      </c>
      <c r="AC82" s="116">
        <f t="shared" si="25"/>
        <v>0</v>
      </c>
      <c r="AD82" s="116">
        <f t="shared" si="26"/>
        <v>0</v>
      </c>
      <c r="AE82" s="116">
        <f t="shared" si="27"/>
        <v>0</v>
      </c>
      <c r="AF82" s="116">
        <f t="shared" si="28"/>
        <v>0</v>
      </c>
      <c r="AG82" s="116">
        <f t="shared" si="29"/>
        <v>0</v>
      </c>
      <c r="AH82" s="116">
        <f t="shared" si="30"/>
        <v>0</v>
      </c>
      <c r="AI82" s="116">
        <f t="shared" si="31"/>
        <v>0</v>
      </c>
      <c r="AJ82" s="116">
        <f t="shared" si="32"/>
        <v>0</v>
      </c>
    </row>
    <row r="83" spans="1:36">
      <c r="A83" s="42"/>
      <c r="B83" s="36"/>
      <c r="C83" s="36"/>
      <c r="D83" s="36"/>
      <c r="E83" s="36">
        <f>_xlfn.IFNA(INDEX('Inputs - Allowed'!$B$8:$AY$158,MATCH($A83,'Inputs - Allowed'!$A$8:$A$158,0),MATCH('TI - Outperformance'!E$6,'Inputs - Allowed'!$B$6:$AY$6,0)),0)</f>
        <v>0</v>
      </c>
      <c r="F83" s="36">
        <f>_xlfn.IFNA(INDEX('Inputs - Allowed'!$B$8:$AY$158,MATCH($A83,'Inputs - Allowed'!$A$8:$A$158,0),MATCH('TI - Outperformance'!F$6,'Inputs - Allowed'!$B$6:$AY$6,0)),0)</f>
        <v>0</v>
      </c>
      <c r="G83" s="36">
        <f>_xlfn.IFNA(INDEX('Inputs - Allowed'!$B$8:$AY$158,MATCH($A83,'Inputs - Allowed'!$A$8:$A$158,0),MATCH('TI - Outperformance'!G$6,'Inputs - Allowed'!$B$6:$AY$6,0)),0)</f>
        <v>0</v>
      </c>
      <c r="H83" s="36">
        <f>_xlfn.IFNA(INDEX('Inputs - Allowed'!$B$8:$AY$158,MATCH($A83,'Inputs - Allowed'!$A$8:$A$158,0),MATCH('TI - Outperformance'!H$6,'Inputs - Allowed'!$B$6:$AY$6,0)),0)</f>
        <v>0</v>
      </c>
      <c r="I83" s="36">
        <f>_xlfn.IFNA(INDEX('Inputs - Allowed'!$B$8:$AY$158,MATCH($A83,'Inputs - Allowed'!$A$8:$A$158,0),MATCH('TI - Outperformance'!I$6,'Inputs - Allowed'!$B$6:$AY$6,0)),0)</f>
        <v>0</v>
      </c>
      <c r="J83" s="36">
        <f>_xlfn.IFNA(INDEX('Inputs - Allowed'!$B$8:$AY$158,MATCH($A83,'Inputs - Allowed'!$A$8:$A$158,0),MATCH('TI - Outperformance'!J$6,'Inputs - Allowed'!$B$6:$AY$6,0)),0)</f>
        <v>0</v>
      </c>
      <c r="K83" s="36">
        <f>_xlfn.IFNA(INDEX('Inputs - Allowed'!$B$8:$AY$158,MATCH($A83,'Inputs - Allowed'!$A$8:$A$158,0),MATCH('TI - Outperformance'!K$6,'Inputs - Allowed'!$B$6:$AY$6,0)),0)</f>
        <v>0</v>
      </c>
      <c r="L83" s="76"/>
      <c r="M83" s="76"/>
      <c r="N83" s="36">
        <f>MAX(MIN(_xlfn.IFNA(INDEX('Inputs - Actual'!$B$8:$V$200,MATCH('TI - Outperformance'!$A83,'Inputs - Actual'!$A$8:$A$200,0),MATCH('TI - Outperformance'!N$6,'Inputs - Actual'!$B$6:$V$6,0)) - INDEX('Inputs - Allowed'!$B$8:$AY$158,MATCH('TI - Outperformance'!$A83,'Inputs - Allowed'!$A$8:$A$158,0),MATCH('TI - Outperformance'!N$6-1,'Inputs - Allowed'!$B$6:$AY$6,0)),0),_xlfn.IFNA(INDEX('Inputs - Allowed'!$B$8:$AY$158,MATCH('TI - Outperformance'!$A83,'Inputs - Allowed'!$A$8:$A$158,0),MATCH('TI - Outperformance'!N$6,'Inputs - Allowed'!$B$6:$AY$6,0)) - INDEX('Inputs - Allowed'!$B$8:$AY$158,MATCH('TI - Outperformance'!$A83,'Inputs - Allowed'!$A$8:$A$158,0),MATCH('TI - Outperformance'!N$6-1,'Inputs - Allowed'!$B$6:$AY$6,0)),0)),0)</f>
        <v>0</v>
      </c>
      <c r="O83" s="36">
        <f>MAX(MIN(_xlfn.IFNA(INDEX('Inputs - Actual'!$B$8:$V$200,MATCH('TI - Outperformance'!$A83,'Inputs - Actual'!$A$8:$A$200,0),MATCH('TI - Outperformance'!O$6,'Inputs - Actual'!$B$6:$V$6,0)) - INDEX('Inputs - Allowed'!$B$8:$AY$158,MATCH('TI - Outperformance'!$A83,'Inputs - Allowed'!$A$8:$A$158,0),MATCH('TI - Outperformance'!O$6-1,'Inputs - Allowed'!$B$6:$AY$6,0)),0),_xlfn.IFNA(INDEX('Inputs - Allowed'!$B$8:$AY$158,MATCH('TI - Outperformance'!$A83,'Inputs - Allowed'!$A$8:$A$158,0),MATCH('TI - Outperformance'!O$6,'Inputs - Allowed'!$B$6:$AY$6,0)) - INDEX('Inputs - Allowed'!$B$8:$AY$158,MATCH('TI - Outperformance'!$A83,'Inputs - Allowed'!$A$8:$A$158,0),MATCH('TI - Outperformance'!O$6-1,'Inputs - Allowed'!$B$6:$AY$6,0)),0)),0)</f>
        <v>0</v>
      </c>
      <c r="P83" s="36">
        <f>MAX(MIN(_xlfn.IFNA(INDEX('Inputs - Actual'!$B$8:$V$200,MATCH('TI - Outperformance'!$A83,'Inputs - Actual'!$A$8:$A$200,0),MATCH('TI - Outperformance'!P$6,'Inputs - Actual'!$B$6:$V$6,0)) - INDEX('Inputs - Allowed'!$B$8:$AY$158,MATCH('TI - Outperformance'!$A83,'Inputs - Allowed'!$A$8:$A$158,0),MATCH('TI - Outperformance'!P$6-1,'Inputs - Allowed'!$B$6:$AY$6,0)),0),_xlfn.IFNA(INDEX('Inputs - Allowed'!$B$8:$AY$158,MATCH('TI - Outperformance'!$A83,'Inputs - Allowed'!$A$8:$A$158,0),MATCH('TI - Outperformance'!P$6,'Inputs - Allowed'!$B$6:$AY$6,0)) - INDEX('Inputs - Allowed'!$B$8:$AY$158,MATCH('TI - Outperformance'!$A83,'Inputs - Allowed'!$A$8:$A$158,0),MATCH('TI - Outperformance'!P$6-1,'Inputs - Allowed'!$B$6:$AY$6,0)),0)),0)</f>
        <v>0</v>
      </c>
      <c r="Q83" s="36">
        <f>MAX(MIN(_xlfn.IFNA(INDEX('Inputs - Actual'!$B$8:$V$200,MATCH('TI - Outperformance'!$A83,'Inputs - Actual'!$A$8:$A$200,0),MATCH('TI - Outperformance'!Q$6,'Inputs - Actual'!$B$6:$V$6,0)) - INDEX('Inputs - Allowed'!$B$8:$AY$158,MATCH('TI - Outperformance'!$A83,'Inputs - Allowed'!$A$8:$A$158,0),MATCH('TI - Outperformance'!Q$6-1,'Inputs - Allowed'!$B$6:$AY$6,0)),0),_xlfn.IFNA(INDEX('Inputs - Allowed'!$B$8:$AY$158,MATCH('TI - Outperformance'!$A83,'Inputs - Allowed'!$A$8:$A$158,0),MATCH('TI - Outperformance'!Q$6,'Inputs - Allowed'!$B$6:$AY$6,0)) - INDEX('Inputs - Allowed'!$B$8:$AY$158,MATCH('TI - Outperformance'!$A83,'Inputs - Allowed'!$A$8:$A$158,0),MATCH('TI - Outperformance'!Q$6-1,'Inputs - Allowed'!$B$6:$AY$6,0)),0)),0)</f>
        <v>0</v>
      </c>
      <c r="R83" s="36">
        <f>MAX(MIN(_xlfn.IFNA(INDEX('Inputs - Actual'!$B$8:$V$200,MATCH('TI - Outperformance'!$A83,'Inputs - Actual'!$A$8:$A$200,0),MATCH('TI - Outperformance'!R$6,'Inputs - Actual'!$B$6:$V$6,0)) - INDEX('Inputs - Allowed'!$B$8:$AY$158,MATCH('TI - Outperformance'!$A83,'Inputs - Allowed'!$A$8:$A$158,0),MATCH('TI - Outperformance'!R$6-1,'Inputs - Allowed'!$B$6:$AY$6,0)),0),_xlfn.IFNA(INDEX('Inputs - Allowed'!$B$8:$AY$158,MATCH('TI - Outperformance'!$A83,'Inputs - Allowed'!$A$8:$A$158,0),MATCH('TI - Outperformance'!R$6,'Inputs - Allowed'!$B$6:$AY$6,0)) - INDEX('Inputs - Allowed'!$B$8:$AY$158,MATCH('TI - Outperformance'!$A83,'Inputs - Allowed'!$A$8:$A$158,0),MATCH('TI - Outperformance'!R$6-1,'Inputs - Allowed'!$B$6:$AY$6,0)),0)),0)</f>
        <v>0</v>
      </c>
      <c r="S83" s="36">
        <f>MAX(MIN(_xlfn.IFNA(INDEX('Inputs - Actual'!$B$8:$V$200,MATCH('TI - Outperformance'!$A83,'Inputs - Actual'!$A$8:$A$200,0),MATCH('TI - Outperformance'!S$6,'Inputs - Actual'!$B$6:$V$6,0)) - INDEX('Inputs - Allowed'!$B$8:$AY$158,MATCH('TI - Outperformance'!$A83,'Inputs - Allowed'!$A$8:$A$158,0),MATCH('TI - Outperformance'!S$6-1,'Inputs - Allowed'!$B$6:$AY$6,0)),0),_xlfn.IFNA(INDEX('Inputs - Allowed'!$B$8:$AY$158,MATCH('TI - Outperformance'!$A83,'Inputs - Allowed'!$A$8:$A$158,0),MATCH('TI - Outperformance'!S$6,'Inputs - Allowed'!$B$6:$AY$6,0)) - INDEX('Inputs - Allowed'!$B$8:$AY$158,MATCH('TI - Outperformance'!$A83,'Inputs - Allowed'!$A$8:$A$158,0),MATCH('TI - Outperformance'!S$6-1,'Inputs - Allowed'!$B$6:$AY$6,0)),0)),0)</f>
        <v>0</v>
      </c>
      <c r="T83" s="36">
        <f>MAX(MIN(_xlfn.IFNA(INDEX('Inputs - Actual'!$B$8:$V$200,MATCH('TI - Outperformance'!$A83,'Inputs - Actual'!$A$8:$A$200,0),MATCH('TI - Outperformance'!T$6,'Inputs - Actual'!$B$6:$V$6,0)) - INDEX('Inputs - Allowed'!$B$8:$AY$158,MATCH('TI - Outperformance'!$A83,'Inputs - Allowed'!$A$8:$A$158,0),MATCH('TI - Outperformance'!T$6-1,'Inputs - Allowed'!$B$6:$AY$6,0)),0),_xlfn.IFNA(INDEX('Inputs - Allowed'!$B$8:$AY$158,MATCH('TI - Outperformance'!$A83,'Inputs - Allowed'!$A$8:$A$158,0),MATCH('TI - Outperformance'!T$6,'Inputs - Allowed'!$B$6:$AY$6,0)) - INDEX('Inputs - Allowed'!$B$8:$AY$158,MATCH('TI - Outperformance'!$A83,'Inputs - Allowed'!$A$8:$A$158,0),MATCH('TI - Outperformance'!T$6-1,'Inputs - Allowed'!$B$6:$AY$6,0)),0)),0)</f>
        <v>0</v>
      </c>
      <c r="U83" s="36">
        <f>MAX(MIN(_xlfn.IFNA(INDEX('Inputs - Actual'!$B$8:$V$200,MATCH('TI - Outperformance'!$A83,'Inputs - Actual'!$A$8:$A$200,0),MATCH('TI - Outperformance'!U$6,'Inputs - Actual'!$B$6:$V$6,0)) - INDEX('Inputs - Allowed'!$B$8:$AY$158,MATCH('TI - Outperformance'!$A83,'Inputs - Allowed'!$A$8:$A$158,0),MATCH('TI - Outperformance'!U$6-1,'Inputs - Allowed'!$B$6:$AY$6,0)),0),_xlfn.IFNA(INDEX('Inputs - Allowed'!$B$8:$AY$158,MATCH('TI - Outperformance'!$A83,'Inputs - Allowed'!$A$8:$A$158,0),MATCH('TI - Outperformance'!U$6,'Inputs - Allowed'!$B$6:$AY$6,0)) - INDEX('Inputs - Allowed'!$B$8:$AY$158,MATCH('TI - Outperformance'!$A83,'Inputs - Allowed'!$A$8:$A$158,0),MATCH('TI - Outperformance'!U$6-1,'Inputs - Allowed'!$B$6:$AY$6,0)),0)),0)</f>
        <v>0</v>
      </c>
      <c r="V83" s="36">
        <f>MAX(MIN(_xlfn.IFNA(INDEX('Inputs - Actual'!$B$8:$V$200,MATCH('TI - Outperformance'!$A83,'Inputs - Actual'!$A$8:$A$200,0),MATCH('TI - Outperformance'!V$6,'Inputs - Actual'!$B$6:$V$6,0)) - INDEX('Inputs - Allowed'!$B$8:$AY$158,MATCH('TI - Outperformance'!$A83,'Inputs - Allowed'!$A$8:$A$158,0),MATCH('TI - Outperformance'!V$6-1,'Inputs - Allowed'!$B$6:$AY$6,0)),0),_xlfn.IFNA(INDEX('Inputs - Allowed'!$B$8:$AY$158,MATCH('TI - Outperformance'!$A83,'Inputs - Allowed'!$A$8:$A$158,0),MATCH('TI - Outperformance'!V$6,'Inputs - Allowed'!$B$6:$AY$6,0)) - INDEX('Inputs - Allowed'!$B$8:$AY$158,MATCH('TI - Outperformance'!$A83,'Inputs - Allowed'!$A$8:$A$158,0),MATCH('TI - Outperformance'!V$6-1,'Inputs - Allowed'!$B$6:$AY$6,0)),0)),0)</f>
        <v>0</v>
      </c>
      <c r="W83" s="36">
        <f>MAX(MIN(_xlfn.IFNA(INDEX('Inputs - Actual'!$B$8:$V$200,MATCH('TI - Outperformance'!$A83,'Inputs - Actual'!$A$8:$A$200,0),MATCH('TI - Outperformance'!W$6,'Inputs - Actual'!$B$6:$V$6,0)) - INDEX('Inputs - Allowed'!$B$8:$AY$158,MATCH('TI - Outperformance'!$A83,'Inputs - Allowed'!$A$8:$A$158,0),MATCH('TI - Outperformance'!W$6-1,'Inputs - Allowed'!$B$6:$AY$6,0)),0),_xlfn.IFNA(INDEX('Inputs - Allowed'!$B$8:$AY$158,MATCH('TI - Outperformance'!$A83,'Inputs - Allowed'!$A$8:$A$158,0),MATCH('TI - Outperformance'!W$6,'Inputs - Allowed'!$B$6:$AY$6,0)) - INDEX('Inputs - Allowed'!$B$8:$AY$158,MATCH('TI - Outperformance'!$A83,'Inputs - Allowed'!$A$8:$A$158,0),MATCH('TI - Outperformance'!W$6-1,'Inputs - Allowed'!$B$6:$AY$6,0)),0)),0)</f>
        <v>0</v>
      </c>
      <c r="X83" s="76"/>
      <c r="Y83" s="76"/>
      <c r="Z83" s="116">
        <f t="shared" si="22"/>
        <v>0</v>
      </c>
      <c r="AA83" s="116">
        <f t="shared" si="23"/>
        <v>0</v>
      </c>
      <c r="AB83" s="116">
        <f t="shared" si="24"/>
        <v>0</v>
      </c>
      <c r="AC83" s="116">
        <f t="shared" si="25"/>
        <v>0</v>
      </c>
      <c r="AD83" s="116">
        <f t="shared" si="26"/>
        <v>0</v>
      </c>
      <c r="AE83" s="116">
        <f t="shared" si="27"/>
        <v>0</v>
      </c>
      <c r="AF83" s="116">
        <f t="shared" si="28"/>
        <v>0</v>
      </c>
      <c r="AG83" s="116">
        <f t="shared" si="29"/>
        <v>0</v>
      </c>
      <c r="AH83" s="116">
        <f t="shared" si="30"/>
        <v>0</v>
      </c>
      <c r="AI83" s="116">
        <f t="shared" si="31"/>
        <v>0</v>
      </c>
      <c r="AJ83" s="116">
        <f t="shared" si="32"/>
        <v>0</v>
      </c>
    </row>
    <row r="84" spans="1:36">
      <c r="A84" s="42"/>
      <c r="B84" s="36"/>
      <c r="C84" s="36"/>
      <c r="D84" s="36"/>
      <c r="E84" s="36">
        <f>_xlfn.IFNA(INDEX('Inputs - Allowed'!$B$8:$AY$158,MATCH($A84,'Inputs - Allowed'!$A$8:$A$158,0),MATCH('TI - Outperformance'!E$6,'Inputs - Allowed'!$B$6:$AY$6,0)),0)</f>
        <v>0</v>
      </c>
      <c r="F84" s="36">
        <f>_xlfn.IFNA(INDEX('Inputs - Allowed'!$B$8:$AY$158,MATCH($A84,'Inputs - Allowed'!$A$8:$A$158,0),MATCH('TI - Outperformance'!F$6,'Inputs - Allowed'!$B$6:$AY$6,0)),0)</f>
        <v>0</v>
      </c>
      <c r="G84" s="36">
        <f>_xlfn.IFNA(INDEX('Inputs - Allowed'!$B$8:$AY$158,MATCH($A84,'Inputs - Allowed'!$A$8:$A$158,0),MATCH('TI - Outperformance'!G$6,'Inputs - Allowed'!$B$6:$AY$6,0)),0)</f>
        <v>0</v>
      </c>
      <c r="H84" s="36">
        <f>_xlfn.IFNA(INDEX('Inputs - Allowed'!$B$8:$AY$158,MATCH($A84,'Inputs - Allowed'!$A$8:$A$158,0),MATCH('TI - Outperformance'!H$6,'Inputs - Allowed'!$B$6:$AY$6,0)),0)</f>
        <v>0</v>
      </c>
      <c r="I84" s="36">
        <f>_xlfn.IFNA(INDEX('Inputs - Allowed'!$B$8:$AY$158,MATCH($A84,'Inputs - Allowed'!$A$8:$A$158,0),MATCH('TI - Outperformance'!I$6,'Inputs - Allowed'!$B$6:$AY$6,0)),0)</f>
        <v>0</v>
      </c>
      <c r="J84" s="36">
        <f>_xlfn.IFNA(INDEX('Inputs - Allowed'!$B$8:$AY$158,MATCH($A84,'Inputs - Allowed'!$A$8:$A$158,0),MATCH('TI - Outperformance'!J$6,'Inputs - Allowed'!$B$6:$AY$6,0)),0)</f>
        <v>0</v>
      </c>
      <c r="K84" s="36">
        <f>_xlfn.IFNA(INDEX('Inputs - Allowed'!$B$8:$AY$158,MATCH($A84,'Inputs - Allowed'!$A$8:$A$158,0),MATCH('TI - Outperformance'!K$6,'Inputs - Allowed'!$B$6:$AY$6,0)),0)</f>
        <v>0</v>
      </c>
      <c r="L84" s="76"/>
      <c r="M84" s="76"/>
      <c r="N84" s="36">
        <f>MAX(MIN(_xlfn.IFNA(INDEX('Inputs - Actual'!$B$8:$V$200,MATCH('TI - Outperformance'!$A84,'Inputs - Actual'!$A$8:$A$200,0),MATCH('TI - Outperformance'!N$6,'Inputs - Actual'!$B$6:$V$6,0)) - INDEX('Inputs - Allowed'!$B$8:$AY$158,MATCH('TI - Outperformance'!$A84,'Inputs - Allowed'!$A$8:$A$158,0),MATCH('TI - Outperformance'!N$6-1,'Inputs - Allowed'!$B$6:$AY$6,0)),0),_xlfn.IFNA(INDEX('Inputs - Allowed'!$B$8:$AY$158,MATCH('TI - Outperformance'!$A84,'Inputs - Allowed'!$A$8:$A$158,0),MATCH('TI - Outperformance'!N$6,'Inputs - Allowed'!$B$6:$AY$6,0)) - INDEX('Inputs - Allowed'!$B$8:$AY$158,MATCH('TI - Outperformance'!$A84,'Inputs - Allowed'!$A$8:$A$158,0),MATCH('TI - Outperformance'!N$6-1,'Inputs - Allowed'!$B$6:$AY$6,0)),0)),0)</f>
        <v>0</v>
      </c>
      <c r="O84" s="36">
        <f>MAX(MIN(_xlfn.IFNA(INDEX('Inputs - Actual'!$B$8:$V$200,MATCH('TI - Outperformance'!$A84,'Inputs - Actual'!$A$8:$A$200,0),MATCH('TI - Outperformance'!O$6,'Inputs - Actual'!$B$6:$V$6,0)) - INDEX('Inputs - Allowed'!$B$8:$AY$158,MATCH('TI - Outperformance'!$A84,'Inputs - Allowed'!$A$8:$A$158,0),MATCH('TI - Outperformance'!O$6-1,'Inputs - Allowed'!$B$6:$AY$6,0)),0),_xlfn.IFNA(INDEX('Inputs - Allowed'!$B$8:$AY$158,MATCH('TI - Outperformance'!$A84,'Inputs - Allowed'!$A$8:$A$158,0),MATCH('TI - Outperformance'!O$6,'Inputs - Allowed'!$B$6:$AY$6,0)) - INDEX('Inputs - Allowed'!$B$8:$AY$158,MATCH('TI - Outperformance'!$A84,'Inputs - Allowed'!$A$8:$A$158,0),MATCH('TI - Outperformance'!O$6-1,'Inputs - Allowed'!$B$6:$AY$6,0)),0)),0)</f>
        <v>0</v>
      </c>
      <c r="P84" s="36">
        <f>MAX(MIN(_xlfn.IFNA(INDEX('Inputs - Actual'!$B$8:$V$200,MATCH('TI - Outperformance'!$A84,'Inputs - Actual'!$A$8:$A$200,0),MATCH('TI - Outperformance'!P$6,'Inputs - Actual'!$B$6:$V$6,0)) - INDEX('Inputs - Allowed'!$B$8:$AY$158,MATCH('TI - Outperformance'!$A84,'Inputs - Allowed'!$A$8:$A$158,0),MATCH('TI - Outperformance'!P$6-1,'Inputs - Allowed'!$B$6:$AY$6,0)),0),_xlfn.IFNA(INDEX('Inputs - Allowed'!$B$8:$AY$158,MATCH('TI - Outperformance'!$A84,'Inputs - Allowed'!$A$8:$A$158,0),MATCH('TI - Outperformance'!P$6,'Inputs - Allowed'!$B$6:$AY$6,0)) - INDEX('Inputs - Allowed'!$B$8:$AY$158,MATCH('TI - Outperformance'!$A84,'Inputs - Allowed'!$A$8:$A$158,0),MATCH('TI - Outperformance'!P$6-1,'Inputs - Allowed'!$B$6:$AY$6,0)),0)),0)</f>
        <v>0</v>
      </c>
      <c r="Q84" s="36">
        <f>MAX(MIN(_xlfn.IFNA(INDEX('Inputs - Actual'!$B$8:$V$200,MATCH('TI - Outperformance'!$A84,'Inputs - Actual'!$A$8:$A$200,0),MATCH('TI - Outperformance'!Q$6,'Inputs - Actual'!$B$6:$V$6,0)) - INDEX('Inputs - Allowed'!$B$8:$AY$158,MATCH('TI - Outperformance'!$A84,'Inputs - Allowed'!$A$8:$A$158,0),MATCH('TI - Outperformance'!Q$6-1,'Inputs - Allowed'!$B$6:$AY$6,0)),0),_xlfn.IFNA(INDEX('Inputs - Allowed'!$B$8:$AY$158,MATCH('TI - Outperformance'!$A84,'Inputs - Allowed'!$A$8:$A$158,0),MATCH('TI - Outperformance'!Q$6,'Inputs - Allowed'!$B$6:$AY$6,0)) - INDEX('Inputs - Allowed'!$B$8:$AY$158,MATCH('TI - Outperformance'!$A84,'Inputs - Allowed'!$A$8:$A$158,0),MATCH('TI - Outperformance'!Q$6-1,'Inputs - Allowed'!$B$6:$AY$6,0)),0)),0)</f>
        <v>0</v>
      </c>
      <c r="R84" s="36">
        <f>MAX(MIN(_xlfn.IFNA(INDEX('Inputs - Actual'!$B$8:$V$200,MATCH('TI - Outperformance'!$A84,'Inputs - Actual'!$A$8:$A$200,0),MATCH('TI - Outperformance'!R$6,'Inputs - Actual'!$B$6:$V$6,0)) - INDEX('Inputs - Allowed'!$B$8:$AY$158,MATCH('TI - Outperformance'!$A84,'Inputs - Allowed'!$A$8:$A$158,0),MATCH('TI - Outperformance'!R$6-1,'Inputs - Allowed'!$B$6:$AY$6,0)),0),_xlfn.IFNA(INDEX('Inputs - Allowed'!$B$8:$AY$158,MATCH('TI - Outperformance'!$A84,'Inputs - Allowed'!$A$8:$A$158,0),MATCH('TI - Outperformance'!R$6,'Inputs - Allowed'!$B$6:$AY$6,0)) - INDEX('Inputs - Allowed'!$B$8:$AY$158,MATCH('TI - Outperformance'!$A84,'Inputs - Allowed'!$A$8:$A$158,0),MATCH('TI - Outperformance'!R$6-1,'Inputs - Allowed'!$B$6:$AY$6,0)),0)),0)</f>
        <v>0</v>
      </c>
      <c r="S84" s="36">
        <f>MAX(MIN(_xlfn.IFNA(INDEX('Inputs - Actual'!$B$8:$V$200,MATCH('TI - Outperformance'!$A84,'Inputs - Actual'!$A$8:$A$200,0),MATCH('TI - Outperformance'!S$6,'Inputs - Actual'!$B$6:$V$6,0)) - INDEX('Inputs - Allowed'!$B$8:$AY$158,MATCH('TI - Outperformance'!$A84,'Inputs - Allowed'!$A$8:$A$158,0),MATCH('TI - Outperformance'!S$6-1,'Inputs - Allowed'!$B$6:$AY$6,0)),0),_xlfn.IFNA(INDEX('Inputs - Allowed'!$B$8:$AY$158,MATCH('TI - Outperformance'!$A84,'Inputs - Allowed'!$A$8:$A$158,0),MATCH('TI - Outperformance'!S$6,'Inputs - Allowed'!$B$6:$AY$6,0)) - INDEX('Inputs - Allowed'!$B$8:$AY$158,MATCH('TI - Outperformance'!$A84,'Inputs - Allowed'!$A$8:$A$158,0),MATCH('TI - Outperformance'!S$6-1,'Inputs - Allowed'!$B$6:$AY$6,0)),0)),0)</f>
        <v>0</v>
      </c>
      <c r="T84" s="36">
        <f>MAX(MIN(_xlfn.IFNA(INDEX('Inputs - Actual'!$B$8:$V$200,MATCH('TI - Outperformance'!$A84,'Inputs - Actual'!$A$8:$A$200,0),MATCH('TI - Outperformance'!T$6,'Inputs - Actual'!$B$6:$V$6,0)) - INDEX('Inputs - Allowed'!$B$8:$AY$158,MATCH('TI - Outperformance'!$A84,'Inputs - Allowed'!$A$8:$A$158,0),MATCH('TI - Outperformance'!T$6-1,'Inputs - Allowed'!$B$6:$AY$6,0)),0),_xlfn.IFNA(INDEX('Inputs - Allowed'!$B$8:$AY$158,MATCH('TI - Outperformance'!$A84,'Inputs - Allowed'!$A$8:$A$158,0),MATCH('TI - Outperformance'!T$6,'Inputs - Allowed'!$B$6:$AY$6,0)) - INDEX('Inputs - Allowed'!$B$8:$AY$158,MATCH('TI - Outperformance'!$A84,'Inputs - Allowed'!$A$8:$A$158,0),MATCH('TI - Outperformance'!T$6-1,'Inputs - Allowed'!$B$6:$AY$6,0)),0)),0)</f>
        <v>0</v>
      </c>
      <c r="U84" s="36">
        <f>MAX(MIN(_xlfn.IFNA(INDEX('Inputs - Actual'!$B$8:$V$200,MATCH('TI - Outperformance'!$A84,'Inputs - Actual'!$A$8:$A$200,0),MATCH('TI - Outperformance'!U$6,'Inputs - Actual'!$B$6:$V$6,0)) - INDEX('Inputs - Allowed'!$B$8:$AY$158,MATCH('TI - Outperformance'!$A84,'Inputs - Allowed'!$A$8:$A$158,0),MATCH('TI - Outperformance'!U$6-1,'Inputs - Allowed'!$B$6:$AY$6,0)),0),_xlfn.IFNA(INDEX('Inputs - Allowed'!$B$8:$AY$158,MATCH('TI - Outperformance'!$A84,'Inputs - Allowed'!$A$8:$A$158,0),MATCH('TI - Outperformance'!U$6,'Inputs - Allowed'!$B$6:$AY$6,0)) - INDEX('Inputs - Allowed'!$B$8:$AY$158,MATCH('TI - Outperformance'!$A84,'Inputs - Allowed'!$A$8:$A$158,0),MATCH('TI - Outperformance'!U$6-1,'Inputs - Allowed'!$B$6:$AY$6,0)),0)),0)</f>
        <v>0</v>
      </c>
      <c r="V84" s="36">
        <f>MAX(MIN(_xlfn.IFNA(INDEX('Inputs - Actual'!$B$8:$V$200,MATCH('TI - Outperformance'!$A84,'Inputs - Actual'!$A$8:$A$200,0),MATCH('TI - Outperformance'!V$6,'Inputs - Actual'!$B$6:$V$6,0)) - INDEX('Inputs - Allowed'!$B$8:$AY$158,MATCH('TI - Outperformance'!$A84,'Inputs - Allowed'!$A$8:$A$158,0),MATCH('TI - Outperformance'!V$6-1,'Inputs - Allowed'!$B$6:$AY$6,0)),0),_xlfn.IFNA(INDEX('Inputs - Allowed'!$B$8:$AY$158,MATCH('TI - Outperformance'!$A84,'Inputs - Allowed'!$A$8:$A$158,0),MATCH('TI - Outperformance'!V$6,'Inputs - Allowed'!$B$6:$AY$6,0)) - INDEX('Inputs - Allowed'!$B$8:$AY$158,MATCH('TI - Outperformance'!$A84,'Inputs - Allowed'!$A$8:$A$158,0),MATCH('TI - Outperformance'!V$6-1,'Inputs - Allowed'!$B$6:$AY$6,0)),0)),0)</f>
        <v>0</v>
      </c>
      <c r="W84" s="36">
        <f>MAX(MIN(_xlfn.IFNA(INDEX('Inputs - Actual'!$B$8:$V$200,MATCH('TI - Outperformance'!$A84,'Inputs - Actual'!$A$8:$A$200,0),MATCH('TI - Outperformance'!W$6,'Inputs - Actual'!$B$6:$V$6,0)) - INDEX('Inputs - Allowed'!$B$8:$AY$158,MATCH('TI - Outperformance'!$A84,'Inputs - Allowed'!$A$8:$A$158,0),MATCH('TI - Outperformance'!W$6-1,'Inputs - Allowed'!$B$6:$AY$6,0)),0),_xlfn.IFNA(INDEX('Inputs - Allowed'!$B$8:$AY$158,MATCH('TI - Outperformance'!$A84,'Inputs - Allowed'!$A$8:$A$158,0),MATCH('TI - Outperformance'!W$6,'Inputs - Allowed'!$B$6:$AY$6,0)) - INDEX('Inputs - Allowed'!$B$8:$AY$158,MATCH('TI - Outperformance'!$A84,'Inputs - Allowed'!$A$8:$A$158,0),MATCH('TI - Outperformance'!W$6-1,'Inputs - Allowed'!$B$6:$AY$6,0)),0)),0)</f>
        <v>0</v>
      </c>
      <c r="X84" s="76"/>
      <c r="Y84" s="76"/>
      <c r="Z84" s="116">
        <f t="shared" si="22"/>
        <v>0</v>
      </c>
      <c r="AA84" s="116">
        <f t="shared" si="23"/>
        <v>0</v>
      </c>
      <c r="AB84" s="116">
        <f t="shared" si="24"/>
        <v>0</v>
      </c>
      <c r="AC84" s="116">
        <f t="shared" si="25"/>
        <v>0</v>
      </c>
      <c r="AD84" s="116">
        <f t="shared" si="26"/>
        <v>0</v>
      </c>
      <c r="AE84" s="116">
        <f t="shared" si="27"/>
        <v>0</v>
      </c>
      <c r="AF84" s="116">
        <f t="shared" si="28"/>
        <v>0</v>
      </c>
      <c r="AG84" s="116">
        <f t="shared" si="29"/>
        <v>0</v>
      </c>
      <c r="AH84" s="116">
        <f t="shared" si="30"/>
        <v>0</v>
      </c>
      <c r="AI84" s="116">
        <f t="shared" si="31"/>
        <v>0</v>
      </c>
      <c r="AJ84" s="116">
        <f t="shared" si="32"/>
        <v>0</v>
      </c>
    </row>
    <row r="85" spans="1:36">
      <c r="A85" s="42"/>
      <c r="B85" s="36"/>
      <c r="C85" s="36"/>
      <c r="D85" s="36"/>
      <c r="E85" s="36">
        <f>_xlfn.IFNA(INDEX('Inputs - Allowed'!$B$8:$AY$158,MATCH($A85,'Inputs - Allowed'!$A$8:$A$158,0),MATCH('TI - Outperformance'!E$6,'Inputs - Allowed'!$B$6:$AY$6,0)),0)</f>
        <v>0</v>
      </c>
      <c r="F85" s="36">
        <f>_xlfn.IFNA(INDEX('Inputs - Allowed'!$B$8:$AY$158,MATCH($A85,'Inputs - Allowed'!$A$8:$A$158,0),MATCH('TI - Outperformance'!F$6,'Inputs - Allowed'!$B$6:$AY$6,0)),0)</f>
        <v>0</v>
      </c>
      <c r="G85" s="36">
        <f>_xlfn.IFNA(INDEX('Inputs - Allowed'!$B$8:$AY$158,MATCH($A85,'Inputs - Allowed'!$A$8:$A$158,0),MATCH('TI - Outperformance'!G$6,'Inputs - Allowed'!$B$6:$AY$6,0)),0)</f>
        <v>0</v>
      </c>
      <c r="H85" s="36">
        <f>_xlfn.IFNA(INDEX('Inputs - Allowed'!$B$8:$AY$158,MATCH($A85,'Inputs - Allowed'!$A$8:$A$158,0),MATCH('TI - Outperformance'!H$6,'Inputs - Allowed'!$B$6:$AY$6,0)),0)</f>
        <v>0</v>
      </c>
      <c r="I85" s="36">
        <f>_xlfn.IFNA(INDEX('Inputs - Allowed'!$B$8:$AY$158,MATCH($A85,'Inputs - Allowed'!$A$8:$A$158,0),MATCH('TI - Outperformance'!I$6,'Inputs - Allowed'!$B$6:$AY$6,0)),0)</f>
        <v>0</v>
      </c>
      <c r="J85" s="36">
        <f>_xlfn.IFNA(INDEX('Inputs - Allowed'!$B$8:$AY$158,MATCH($A85,'Inputs - Allowed'!$A$8:$A$158,0),MATCH('TI - Outperformance'!J$6,'Inputs - Allowed'!$B$6:$AY$6,0)),0)</f>
        <v>0</v>
      </c>
      <c r="K85" s="36">
        <f>_xlfn.IFNA(INDEX('Inputs - Allowed'!$B$8:$AY$158,MATCH($A85,'Inputs - Allowed'!$A$8:$A$158,0),MATCH('TI - Outperformance'!K$6,'Inputs - Allowed'!$B$6:$AY$6,0)),0)</f>
        <v>0</v>
      </c>
      <c r="L85" s="76"/>
      <c r="M85" s="76"/>
      <c r="N85" s="36">
        <f>MAX(MIN(_xlfn.IFNA(INDEX('Inputs - Actual'!$B$8:$V$200,MATCH('TI - Outperformance'!$A85,'Inputs - Actual'!$A$8:$A$200,0),MATCH('TI - Outperformance'!N$6,'Inputs - Actual'!$B$6:$V$6,0)) - INDEX('Inputs - Allowed'!$B$8:$AY$158,MATCH('TI - Outperformance'!$A85,'Inputs - Allowed'!$A$8:$A$158,0),MATCH('TI - Outperformance'!N$6-1,'Inputs - Allowed'!$B$6:$AY$6,0)),0),_xlfn.IFNA(INDEX('Inputs - Allowed'!$B$8:$AY$158,MATCH('TI - Outperformance'!$A85,'Inputs - Allowed'!$A$8:$A$158,0),MATCH('TI - Outperformance'!N$6,'Inputs - Allowed'!$B$6:$AY$6,0)) - INDEX('Inputs - Allowed'!$B$8:$AY$158,MATCH('TI - Outperformance'!$A85,'Inputs - Allowed'!$A$8:$A$158,0),MATCH('TI - Outperformance'!N$6-1,'Inputs - Allowed'!$B$6:$AY$6,0)),0)),0)</f>
        <v>0</v>
      </c>
      <c r="O85" s="36">
        <f>MAX(MIN(_xlfn.IFNA(INDEX('Inputs - Actual'!$B$8:$V$200,MATCH('TI - Outperformance'!$A85,'Inputs - Actual'!$A$8:$A$200,0),MATCH('TI - Outperformance'!O$6,'Inputs - Actual'!$B$6:$V$6,0)) - INDEX('Inputs - Allowed'!$B$8:$AY$158,MATCH('TI - Outperformance'!$A85,'Inputs - Allowed'!$A$8:$A$158,0),MATCH('TI - Outperformance'!O$6-1,'Inputs - Allowed'!$B$6:$AY$6,0)),0),_xlfn.IFNA(INDEX('Inputs - Allowed'!$B$8:$AY$158,MATCH('TI - Outperformance'!$A85,'Inputs - Allowed'!$A$8:$A$158,0),MATCH('TI - Outperformance'!O$6,'Inputs - Allowed'!$B$6:$AY$6,0)) - INDEX('Inputs - Allowed'!$B$8:$AY$158,MATCH('TI - Outperformance'!$A85,'Inputs - Allowed'!$A$8:$A$158,0),MATCH('TI - Outperformance'!O$6-1,'Inputs - Allowed'!$B$6:$AY$6,0)),0)),0)</f>
        <v>0</v>
      </c>
      <c r="P85" s="36">
        <f>MAX(MIN(_xlfn.IFNA(INDEX('Inputs - Actual'!$B$8:$V$200,MATCH('TI - Outperformance'!$A85,'Inputs - Actual'!$A$8:$A$200,0),MATCH('TI - Outperformance'!P$6,'Inputs - Actual'!$B$6:$V$6,0)) - INDEX('Inputs - Allowed'!$B$8:$AY$158,MATCH('TI - Outperformance'!$A85,'Inputs - Allowed'!$A$8:$A$158,0),MATCH('TI - Outperformance'!P$6-1,'Inputs - Allowed'!$B$6:$AY$6,0)),0),_xlfn.IFNA(INDEX('Inputs - Allowed'!$B$8:$AY$158,MATCH('TI - Outperformance'!$A85,'Inputs - Allowed'!$A$8:$A$158,0),MATCH('TI - Outperformance'!P$6,'Inputs - Allowed'!$B$6:$AY$6,0)) - INDEX('Inputs - Allowed'!$B$8:$AY$158,MATCH('TI - Outperformance'!$A85,'Inputs - Allowed'!$A$8:$A$158,0),MATCH('TI - Outperformance'!P$6-1,'Inputs - Allowed'!$B$6:$AY$6,0)),0)),0)</f>
        <v>0</v>
      </c>
      <c r="Q85" s="36">
        <f>MAX(MIN(_xlfn.IFNA(INDEX('Inputs - Actual'!$B$8:$V$200,MATCH('TI - Outperformance'!$A85,'Inputs - Actual'!$A$8:$A$200,0),MATCH('TI - Outperformance'!Q$6,'Inputs - Actual'!$B$6:$V$6,0)) - INDEX('Inputs - Allowed'!$B$8:$AY$158,MATCH('TI - Outperformance'!$A85,'Inputs - Allowed'!$A$8:$A$158,0),MATCH('TI - Outperformance'!Q$6-1,'Inputs - Allowed'!$B$6:$AY$6,0)),0),_xlfn.IFNA(INDEX('Inputs - Allowed'!$B$8:$AY$158,MATCH('TI - Outperformance'!$A85,'Inputs - Allowed'!$A$8:$A$158,0),MATCH('TI - Outperformance'!Q$6,'Inputs - Allowed'!$B$6:$AY$6,0)) - INDEX('Inputs - Allowed'!$B$8:$AY$158,MATCH('TI - Outperformance'!$A85,'Inputs - Allowed'!$A$8:$A$158,0),MATCH('TI - Outperformance'!Q$6-1,'Inputs - Allowed'!$B$6:$AY$6,0)),0)),0)</f>
        <v>0</v>
      </c>
      <c r="R85" s="36">
        <f>MAX(MIN(_xlfn.IFNA(INDEX('Inputs - Actual'!$B$8:$V$200,MATCH('TI - Outperformance'!$A85,'Inputs - Actual'!$A$8:$A$200,0),MATCH('TI - Outperformance'!R$6,'Inputs - Actual'!$B$6:$V$6,0)) - INDEX('Inputs - Allowed'!$B$8:$AY$158,MATCH('TI - Outperformance'!$A85,'Inputs - Allowed'!$A$8:$A$158,0),MATCH('TI - Outperformance'!R$6-1,'Inputs - Allowed'!$B$6:$AY$6,0)),0),_xlfn.IFNA(INDEX('Inputs - Allowed'!$B$8:$AY$158,MATCH('TI - Outperformance'!$A85,'Inputs - Allowed'!$A$8:$A$158,0),MATCH('TI - Outperformance'!R$6,'Inputs - Allowed'!$B$6:$AY$6,0)) - INDEX('Inputs - Allowed'!$B$8:$AY$158,MATCH('TI - Outperformance'!$A85,'Inputs - Allowed'!$A$8:$A$158,0),MATCH('TI - Outperformance'!R$6-1,'Inputs - Allowed'!$B$6:$AY$6,0)),0)),0)</f>
        <v>0</v>
      </c>
      <c r="S85" s="36">
        <f>MAX(MIN(_xlfn.IFNA(INDEX('Inputs - Actual'!$B$8:$V$200,MATCH('TI - Outperformance'!$A85,'Inputs - Actual'!$A$8:$A$200,0),MATCH('TI - Outperformance'!S$6,'Inputs - Actual'!$B$6:$V$6,0)) - INDEX('Inputs - Allowed'!$B$8:$AY$158,MATCH('TI - Outperformance'!$A85,'Inputs - Allowed'!$A$8:$A$158,0),MATCH('TI - Outperformance'!S$6-1,'Inputs - Allowed'!$B$6:$AY$6,0)),0),_xlfn.IFNA(INDEX('Inputs - Allowed'!$B$8:$AY$158,MATCH('TI - Outperformance'!$A85,'Inputs - Allowed'!$A$8:$A$158,0),MATCH('TI - Outperformance'!S$6,'Inputs - Allowed'!$B$6:$AY$6,0)) - INDEX('Inputs - Allowed'!$B$8:$AY$158,MATCH('TI - Outperformance'!$A85,'Inputs - Allowed'!$A$8:$A$158,0),MATCH('TI - Outperformance'!S$6-1,'Inputs - Allowed'!$B$6:$AY$6,0)),0)),0)</f>
        <v>0</v>
      </c>
      <c r="T85" s="36">
        <f>MAX(MIN(_xlfn.IFNA(INDEX('Inputs - Actual'!$B$8:$V$200,MATCH('TI - Outperformance'!$A85,'Inputs - Actual'!$A$8:$A$200,0),MATCH('TI - Outperformance'!T$6,'Inputs - Actual'!$B$6:$V$6,0)) - INDEX('Inputs - Allowed'!$B$8:$AY$158,MATCH('TI - Outperformance'!$A85,'Inputs - Allowed'!$A$8:$A$158,0),MATCH('TI - Outperformance'!T$6-1,'Inputs - Allowed'!$B$6:$AY$6,0)),0),_xlfn.IFNA(INDEX('Inputs - Allowed'!$B$8:$AY$158,MATCH('TI - Outperformance'!$A85,'Inputs - Allowed'!$A$8:$A$158,0),MATCH('TI - Outperformance'!T$6,'Inputs - Allowed'!$B$6:$AY$6,0)) - INDEX('Inputs - Allowed'!$B$8:$AY$158,MATCH('TI - Outperformance'!$A85,'Inputs - Allowed'!$A$8:$A$158,0),MATCH('TI - Outperformance'!T$6-1,'Inputs - Allowed'!$B$6:$AY$6,0)),0)),0)</f>
        <v>0</v>
      </c>
      <c r="U85" s="36">
        <f>MAX(MIN(_xlfn.IFNA(INDEX('Inputs - Actual'!$B$8:$V$200,MATCH('TI - Outperformance'!$A85,'Inputs - Actual'!$A$8:$A$200,0),MATCH('TI - Outperformance'!U$6,'Inputs - Actual'!$B$6:$V$6,0)) - INDEX('Inputs - Allowed'!$B$8:$AY$158,MATCH('TI - Outperformance'!$A85,'Inputs - Allowed'!$A$8:$A$158,0),MATCH('TI - Outperformance'!U$6-1,'Inputs - Allowed'!$B$6:$AY$6,0)),0),_xlfn.IFNA(INDEX('Inputs - Allowed'!$B$8:$AY$158,MATCH('TI - Outperformance'!$A85,'Inputs - Allowed'!$A$8:$A$158,0),MATCH('TI - Outperformance'!U$6,'Inputs - Allowed'!$B$6:$AY$6,0)) - INDEX('Inputs - Allowed'!$B$8:$AY$158,MATCH('TI - Outperformance'!$A85,'Inputs - Allowed'!$A$8:$A$158,0),MATCH('TI - Outperformance'!U$6-1,'Inputs - Allowed'!$B$6:$AY$6,0)),0)),0)</f>
        <v>0</v>
      </c>
      <c r="V85" s="36">
        <f>MAX(MIN(_xlfn.IFNA(INDEX('Inputs - Actual'!$B$8:$V$200,MATCH('TI - Outperformance'!$A85,'Inputs - Actual'!$A$8:$A$200,0),MATCH('TI - Outperformance'!V$6,'Inputs - Actual'!$B$6:$V$6,0)) - INDEX('Inputs - Allowed'!$B$8:$AY$158,MATCH('TI - Outperformance'!$A85,'Inputs - Allowed'!$A$8:$A$158,0),MATCH('TI - Outperformance'!V$6-1,'Inputs - Allowed'!$B$6:$AY$6,0)),0),_xlfn.IFNA(INDEX('Inputs - Allowed'!$B$8:$AY$158,MATCH('TI - Outperformance'!$A85,'Inputs - Allowed'!$A$8:$A$158,0),MATCH('TI - Outperformance'!V$6,'Inputs - Allowed'!$B$6:$AY$6,0)) - INDEX('Inputs - Allowed'!$B$8:$AY$158,MATCH('TI - Outperformance'!$A85,'Inputs - Allowed'!$A$8:$A$158,0),MATCH('TI - Outperformance'!V$6-1,'Inputs - Allowed'!$B$6:$AY$6,0)),0)),0)</f>
        <v>0</v>
      </c>
      <c r="W85" s="36">
        <f>MAX(MIN(_xlfn.IFNA(INDEX('Inputs - Actual'!$B$8:$V$200,MATCH('TI - Outperformance'!$A85,'Inputs - Actual'!$A$8:$A$200,0),MATCH('TI - Outperformance'!W$6,'Inputs - Actual'!$B$6:$V$6,0)) - INDEX('Inputs - Allowed'!$B$8:$AY$158,MATCH('TI - Outperformance'!$A85,'Inputs - Allowed'!$A$8:$A$158,0),MATCH('TI - Outperformance'!W$6-1,'Inputs - Allowed'!$B$6:$AY$6,0)),0),_xlfn.IFNA(INDEX('Inputs - Allowed'!$B$8:$AY$158,MATCH('TI - Outperformance'!$A85,'Inputs - Allowed'!$A$8:$A$158,0),MATCH('TI - Outperformance'!W$6,'Inputs - Allowed'!$B$6:$AY$6,0)) - INDEX('Inputs - Allowed'!$B$8:$AY$158,MATCH('TI - Outperformance'!$A85,'Inputs - Allowed'!$A$8:$A$158,0),MATCH('TI - Outperformance'!W$6-1,'Inputs - Allowed'!$B$6:$AY$6,0)),0)),0)</f>
        <v>0</v>
      </c>
      <c r="X85" s="76"/>
      <c r="Y85" s="76"/>
      <c r="Z85" s="116">
        <f t="shared" si="22"/>
        <v>0</v>
      </c>
      <c r="AA85" s="116">
        <f t="shared" si="23"/>
        <v>0</v>
      </c>
      <c r="AB85" s="116">
        <f t="shared" si="24"/>
        <v>0</v>
      </c>
      <c r="AC85" s="116">
        <f t="shared" si="25"/>
        <v>0</v>
      </c>
      <c r="AD85" s="116">
        <f t="shared" si="26"/>
        <v>0</v>
      </c>
      <c r="AE85" s="116">
        <f t="shared" si="27"/>
        <v>0</v>
      </c>
      <c r="AF85" s="116">
        <f t="shared" si="28"/>
        <v>0</v>
      </c>
      <c r="AG85" s="116">
        <f t="shared" si="29"/>
        <v>0</v>
      </c>
      <c r="AH85" s="116">
        <f t="shared" si="30"/>
        <v>0</v>
      </c>
      <c r="AI85" s="116">
        <f t="shared" si="31"/>
        <v>0</v>
      </c>
      <c r="AJ85" s="116">
        <f t="shared" si="32"/>
        <v>0</v>
      </c>
    </row>
    <row r="86" spans="1:36">
      <c r="A86" s="42"/>
      <c r="B86" s="36"/>
      <c r="C86" s="36"/>
      <c r="D86" s="36"/>
      <c r="E86" s="36">
        <f>_xlfn.IFNA(INDEX('Inputs - Allowed'!$B$8:$AY$158,MATCH($A86,'Inputs - Allowed'!$A$8:$A$158,0),MATCH('TI - Outperformance'!E$6,'Inputs - Allowed'!$B$6:$AY$6,0)),0)</f>
        <v>0</v>
      </c>
      <c r="F86" s="36">
        <f>_xlfn.IFNA(INDEX('Inputs - Allowed'!$B$8:$AY$158,MATCH($A86,'Inputs - Allowed'!$A$8:$A$158,0),MATCH('TI - Outperformance'!F$6,'Inputs - Allowed'!$B$6:$AY$6,0)),0)</f>
        <v>0</v>
      </c>
      <c r="G86" s="36">
        <f>_xlfn.IFNA(INDEX('Inputs - Allowed'!$B$8:$AY$158,MATCH($A86,'Inputs - Allowed'!$A$8:$A$158,0),MATCH('TI - Outperformance'!G$6,'Inputs - Allowed'!$B$6:$AY$6,0)),0)</f>
        <v>0</v>
      </c>
      <c r="H86" s="36">
        <f>_xlfn.IFNA(INDEX('Inputs - Allowed'!$B$8:$AY$158,MATCH($A86,'Inputs - Allowed'!$A$8:$A$158,0),MATCH('TI - Outperformance'!H$6,'Inputs - Allowed'!$B$6:$AY$6,0)),0)</f>
        <v>0</v>
      </c>
      <c r="I86" s="36">
        <f>_xlfn.IFNA(INDEX('Inputs - Allowed'!$B$8:$AY$158,MATCH($A86,'Inputs - Allowed'!$A$8:$A$158,0),MATCH('TI - Outperformance'!I$6,'Inputs - Allowed'!$B$6:$AY$6,0)),0)</f>
        <v>0</v>
      </c>
      <c r="J86" s="36">
        <f>_xlfn.IFNA(INDEX('Inputs - Allowed'!$B$8:$AY$158,MATCH($A86,'Inputs - Allowed'!$A$8:$A$158,0),MATCH('TI - Outperformance'!J$6,'Inputs - Allowed'!$B$6:$AY$6,0)),0)</f>
        <v>0</v>
      </c>
      <c r="K86" s="36">
        <f>_xlfn.IFNA(INDEX('Inputs - Allowed'!$B$8:$AY$158,MATCH($A86,'Inputs - Allowed'!$A$8:$A$158,0),MATCH('TI - Outperformance'!K$6,'Inputs - Allowed'!$B$6:$AY$6,0)),0)</f>
        <v>0</v>
      </c>
      <c r="L86" s="76"/>
      <c r="M86" s="76"/>
      <c r="N86" s="36">
        <f>MAX(MIN(_xlfn.IFNA(INDEX('Inputs - Actual'!$B$8:$V$200,MATCH('TI - Outperformance'!$A86,'Inputs - Actual'!$A$8:$A$200,0),MATCH('TI - Outperformance'!N$6,'Inputs - Actual'!$B$6:$V$6,0)) - INDEX('Inputs - Allowed'!$B$8:$AY$158,MATCH('TI - Outperformance'!$A86,'Inputs - Allowed'!$A$8:$A$158,0),MATCH('TI - Outperformance'!N$6-1,'Inputs - Allowed'!$B$6:$AY$6,0)),0),_xlfn.IFNA(INDEX('Inputs - Allowed'!$B$8:$AY$158,MATCH('TI - Outperformance'!$A86,'Inputs - Allowed'!$A$8:$A$158,0),MATCH('TI - Outperformance'!N$6,'Inputs - Allowed'!$B$6:$AY$6,0)) - INDEX('Inputs - Allowed'!$B$8:$AY$158,MATCH('TI - Outperformance'!$A86,'Inputs - Allowed'!$A$8:$A$158,0),MATCH('TI - Outperformance'!N$6-1,'Inputs - Allowed'!$B$6:$AY$6,0)),0)),0)</f>
        <v>0</v>
      </c>
      <c r="O86" s="36">
        <f>MAX(MIN(_xlfn.IFNA(INDEX('Inputs - Actual'!$B$8:$V$200,MATCH('TI - Outperformance'!$A86,'Inputs - Actual'!$A$8:$A$200,0),MATCH('TI - Outperformance'!O$6,'Inputs - Actual'!$B$6:$V$6,0)) - INDEX('Inputs - Allowed'!$B$8:$AY$158,MATCH('TI - Outperformance'!$A86,'Inputs - Allowed'!$A$8:$A$158,0),MATCH('TI - Outperformance'!O$6-1,'Inputs - Allowed'!$B$6:$AY$6,0)),0),_xlfn.IFNA(INDEX('Inputs - Allowed'!$B$8:$AY$158,MATCH('TI - Outperformance'!$A86,'Inputs - Allowed'!$A$8:$A$158,0),MATCH('TI - Outperformance'!O$6,'Inputs - Allowed'!$B$6:$AY$6,0)) - INDEX('Inputs - Allowed'!$B$8:$AY$158,MATCH('TI - Outperformance'!$A86,'Inputs - Allowed'!$A$8:$A$158,0),MATCH('TI - Outperformance'!O$6-1,'Inputs - Allowed'!$B$6:$AY$6,0)),0)),0)</f>
        <v>0</v>
      </c>
      <c r="P86" s="36">
        <f>MAX(MIN(_xlfn.IFNA(INDEX('Inputs - Actual'!$B$8:$V$200,MATCH('TI - Outperformance'!$A86,'Inputs - Actual'!$A$8:$A$200,0),MATCH('TI - Outperformance'!P$6,'Inputs - Actual'!$B$6:$V$6,0)) - INDEX('Inputs - Allowed'!$B$8:$AY$158,MATCH('TI - Outperformance'!$A86,'Inputs - Allowed'!$A$8:$A$158,0),MATCH('TI - Outperformance'!P$6-1,'Inputs - Allowed'!$B$6:$AY$6,0)),0),_xlfn.IFNA(INDEX('Inputs - Allowed'!$B$8:$AY$158,MATCH('TI - Outperformance'!$A86,'Inputs - Allowed'!$A$8:$A$158,0),MATCH('TI - Outperformance'!P$6,'Inputs - Allowed'!$B$6:$AY$6,0)) - INDEX('Inputs - Allowed'!$B$8:$AY$158,MATCH('TI - Outperformance'!$A86,'Inputs - Allowed'!$A$8:$A$158,0),MATCH('TI - Outperformance'!P$6-1,'Inputs - Allowed'!$B$6:$AY$6,0)),0)),0)</f>
        <v>0</v>
      </c>
      <c r="Q86" s="36">
        <f>MAX(MIN(_xlfn.IFNA(INDEX('Inputs - Actual'!$B$8:$V$200,MATCH('TI - Outperformance'!$A86,'Inputs - Actual'!$A$8:$A$200,0),MATCH('TI - Outperformance'!Q$6,'Inputs - Actual'!$B$6:$V$6,0)) - INDEX('Inputs - Allowed'!$B$8:$AY$158,MATCH('TI - Outperformance'!$A86,'Inputs - Allowed'!$A$8:$A$158,0),MATCH('TI - Outperformance'!Q$6-1,'Inputs - Allowed'!$B$6:$AY$6,0)),0),_xlfn.IFNA(INDEX('Inputs - Allowed'!$B$8:$AY$158,MATCH('TI - Outperformance'!$A86,'Inputs - Allowed'!$A$8:$A$158,0),MATCH('TI - Outperformance'!Q$6,'Inputs - Allowed'!$B$6:$AY$6,0)) - INDEX('Inputs - Allowed'!$B$8:$AY$158,MATCH('TI - Outperformance'!$A86,'Inputs - Allowed'!$A$8:$A$158,0),MATCH('TI - Outperformance'!Q$6-1,'Inputs - Allowed'!$B$6:$AY$6,0)),0)),0)</f>
        <v>0</v>
      </c>
      <c r="R86" s="36">
        <f>MAX(MIN(_xlfn.IFNA(INDEX('Inputs - Actual'!$B$8:$V$200,MATCH('TI - Outperformance'!$A86,'Inputs - Actual'!$A$8:$A$200,0),MATCH('TI - Outperformance'!R$6,'Inputs - Actual'!$B$6:$V$6,0)) - INDEX('Inputs - Allowed'!$B$8:$AY$158,MATCH('TI - Outperformance'!$A86,'Inputs - Allowed'!$A$8:$A$158,0),MATCH('TI - Outperformance'!R$6-1,'Inputs - Allowed'!$B$6:$AY$6,0)),0),_xlfn.IFNA(INDEX('Inputs - Allowed'!$B$8:$AY$158,MATCH('TI - Outperformance'!$A86,'Inputs - Allowed'!$A$8:$A$158,0),MATCH('TI - Outperformance'!R$6,'Inputs - Allowed'!$B$6:$AY$6,0)) - INDEX('Inputs - Allowed'!$B$8:$AY$158,MATCH('TI - Outperformance'!$A86,'Inputs - Allowed'!$A$8:$A$158,0),MATCH('TI - Outperformance'!R$6-1,'Inputs - Allowed'!$B$6:$AY$6,0)),0)),0)</f>
        <v>0</v>
      </c>
      <c r="S86" s="36">
        <f>MAX(MIN(_xlfn.IFNA(INDEX('Inputs - Actual'!$B$8:$V$200,MATCH('TI - Outperformance'!$A86,'Inputs - Actual'!$A$8:$A$200,0),MATCH('TI - Outperformance'!S$6,'Inputs - Actual'!$B$6:$V$6,0)) - INDEX('Inputs - Allowed'!$B$8:$AY$158,MATCH('TI - Outperformance'!$A86,'Inputs - Allowed'!$A$8:$A$158,0),MATCH('TI - Outperformance'!S$6-1,'Inputs - Allowed'!$B$6:$AY$6,0)),0),_xlfn.IFNA(INDEX('Inputs - Allowed'!$B$8:$AY$158,MATCH('TI - Outperformance'!$A86,'Inputs - Allowed'!$A$8:$A$158,0),MATCH('TI - Outperformance'!S$6,'Inputs - Allowed'!$B$6:$AY$6,0)) - INDEX('Inputs - Allowed'!$B$8:$AY$158,MATCH('TI - Outperformance'!$A86,'Inputs - Allowed'!$A$8:$A$158,0),MATCH('TI - Outperformance'!S$6-1,'Inputs - Allowed'!$B$6:$AY$6,0)),0)),0)</f>
        <v>0</v>
      </c>
      <c r="T86" s="36">
        <f>MAX(MIN(_xlfn.IFNA(INDEX('Inputs - Actual'!$B$8:$V$200,MATCH('TI - Outperformance'!$A86,'Inputs - Actual'!$A$8:$A$200,0),MATCH('TI - Outperformance'!T$6,'Inputs - Actual'!$B$6:$V$6,0)) - INDEX('Inputs - Allowed'!$B$8:$AY$158,MATCH('TI - Outperformance'!$A86,'Inputs - Allowed'!$A$8:$A$158,0),MATCH('TI - Outperformance'!T$6-1,'Inputs - Allowed'!$B$6:$AY$6,0)),0),_xlfn.IFNA(INDEX('Inputs - Allowed'!$B$8:$AY$158,MATCH('TI - Outperformance'!$A86,'Inputs - Allowed'!$A$8:$A$158,0),MATCH('TI - Outperformance'!T$6,'Inputs - Allowed'!$B$6:$AY$6,0)) - INDEX('Inputs - Allowed'!$B$8:$AY$158,MATCH('TI - Outperformance'!$A86,'Inputs - Allowed'!$A$8:$A$158,0),MATCH('TI - Outperformance'!T$6-1,'Inputs - Allowed'!$B$6:$AY$6,0)),0)),0)</f>
        <v>0</v>
      </c>
      <c r="U86" s="36">
        <f>MAX(MIN(_xlfn.IFNA(INDEX('Inputs - Actual'!$B$8:$V$200,MATCH('TI - Outperformance'!$A86,'Inputs - Actual'!$A$8:$A$200,0),MATCH('TI - Outperformance'!U$6,'Inputs - Actual'!$B$6:$V$6,0)) - INDEX('Inputs - Allowed'!$B$8:$AY$158,MATCH('TI - Outperformance'!$A86,'Inputs - Allowed'!$A$8:$A$158,0),MATCH('TI - Outperformance'!U$6-1,'Inputs - Allowed'!$B$6:$AY$6,0)),0),_xlfn.IFNA(INDEX('Inputs - Allowed'!$B$8:$AY$158,MATCH('TI - Outperformance'!$A86,'Inputs - Allowed'!$A$8:$A$158,0),MATCH('TI - Outperformance'!U$6,'Inputs - Allowed'!$B$6:$AY$6,0)) - INDEX('Inputs - Allowed'!$B$8:$AY$158,MATCH('TI - Outperformance'!$A86,'Inputs - Allowed'!$A$8:$A$158,0),MATCH('TI - Outperformance'!U$6-1,'Inputs - Allowed'!$B$6:$AY$6,0)),0)),0)</f>
        <v>0</v>
      </c>
      <c r="V86" s="36">
        <f>MAX(MIN(_xlfn.IFNA(INDEX('Inputs - Actual'!$B$8:$V$200,MATCH('TI - Outperformance'!$A86,'Inputs - Actual'!$A$8:$A$200,0),MATCH('TI - Outperformance'!V$6,'Inputs - Actual'!$B$6:$V$6,0)) - INDEX('Inputs - Allowed'!$B$8:$AY$158,MATCH('TI - Outperformance'!$A86,'Inputs - Allowed'!$A$8:$A$158,0),MATCH('TI - Outperformance'!V$6-1,'Inputs - Allowed'!$B$6:$AY$6,0)),0),_xlfn.IFNA(INDEX('Inputs - Allowed'!$B$8:$AY$158,MATCH('TI - Outperformance'!$A86,'Inputs - Allowed'!$A$8:$A$158,0),MATCH('TI - Outperformance'!V$6,'Inputs - Allowed'!$B$6:$AY$6,0)) - INDEX('Inputs - Allowed'!$B$8:$AY$158,MATCH('TI - Outperformance'!$A86,'Inputs - Allowed'!$A$8:$A$158,0),MATCH('TI - Outperformance'!V$6-1,'Inputs - Allowed'!$B$6:$AY$6,0)),0)),0)</f>
        <v>0</v>
      </c>
      <c r="W86" s="36">
        <f>MAX(MIN(_xlfn.IFNA(INDEX('Inputs - Actual'!$B$8:$V$200,MATCH('TI - Outperformance'!$A86,'Inputs - Actual'!$A$8:$A$200,0),MATCH('TI - Outperformance'!W$6,'Inputs - Actual'!$B$6:$V$6,0)) - INDEX('Inputs - Allowed'!$B$8:$AY$158,MATCH('TI - Outperformance'!$A86,'Inputs - Allowed'!$A$8:$A$158,0),MATCH('TI - Outperformance'!W$6-1,'Inputs - Allowed'!$B$6:$AY$6,0)),0),_xlfn.IFNA(INDEX('Inputs - Allowed'!$B$8:$AY$158,MATCH('TI - Outperformance'!$A86,'Inputs - Allowed'!$A$8:$A$158,0),MATCH('TI - Outperformance'!W$6,'Inputs - Allowed'!$B$6:$AY$6,0)) - INDEX('Inputs - Allowed'!$B$8:$AY$158,MATCH('TI - Outperformance'!$A86,'Inputs - Allowed'!$A$8:$A$158,0),MATCH('TI - Outperformance'!W$6-1,'Inputs - Allowed'!$B$6:$AY$6,0)),0)),0)</f>
        <v>0</v>
      </c>
      <c r="X86" s="76"/>
      <c r="Y86" s="76"/>
      <c r="Z86" s="116">
        <f t="shared" si="22"/>
        <v>0</v>
      </c>
      <c r="AA86" s="116">
        <f t="shared" si="23"/>
        <v>0</v>
      </c>
      <c r="AB86" s="116">
        <f t="shared" si="24"/>
        <v>0</v>
      </c>
      <c r="AC86" s="116">
        <f t="shared" si="25"/>
        <v>0</v>
      </c>
      <c r="AD86" s="116">
        <f t="shared" si="26"/>
        <v>0</v>
      </c>
      <c r="AE86" s="116">
        <f t="shared" si="27"/>
        <v>0</v>
      </c>
      <c r="AF86" s="116">
        <f t="shared" si="28"/>
        <v>0</v>
      </c>
      <c r="AG86" s="116">
        <f t="shared" si="29"/>
        <v>0</v>
      </c>
      <c r="AH86" s="116">
        <f t="shared" si="30"/>
        <v>0</v>
      </c>
      <c r="AI86" s="116">
        <f t="shared" si="31"/>
        <v>0</v>
      </c>
      <c r="AJ86" s="116">
        <f t="shared" si="32"/>
        <v>0</v>
      </c>
    </row>
    <row r="87" spans="1:36">
      <c r="A87" s="42"/>
      <c r="B87" s="36"/>
      <c r="C87" s="36"/>
      <c r="D87" s="36"/>
      <c r="E87" s="36">
        <f>_xlfn.IFNA(INDEX('Inputs - Allowed'!$B$8:$AY$158,MATCH($A87,'Inputs - Allowed'!$A$8:$A$158,0),MATCH('TI - Outperformance'!E$6,'Inputs - Allowed'!$B$6:$AY$6,0)),0)</f>
        <v>0</v>
      </c>
      <c r="F87" s="36">
        <f>_xlfn.IFNA(INDEX('Inputs - Allowed'!$B$8:$AY$158,MATCH($A87,'Inputs - Allowed'!$A$8:$A$158,0),MATCH('TI - Outperformance'!F$6,'Inputs - Allowed'!$B$6:$AY$6,0)),0)</f>
        <v>0</v>
      </c>
      <c r="G87" s="36">
        <f>_xlfn.IFNA(INDEX('Inputs - Allowed'!$B$8:$AY$158,MATCH($A87,'Inputs - Allowed'!$A$8:$A$158,0),MATCH('TI - Outperformance'!G$6,'Inputs - Allowed'!$B$6:$AY$6,0)),0)</f>
        <v>0</v>
      </c>
      <c r="H87" s="36">
        <f>_xlfn.IFNA(INDEX('Inputs - Allowed'!$B$8:$AY$158,MATCH($A87,'Inputs - Allowed'!$A$8:$A$158,0),MATCH('TI - Outperformance'!H$6,'Inputs - Allowed'!$B$6:$AY$6,0)),0)</f>
        <v>0</v>
      </c>
      <c r="I87" s="36">
        <f>_xlfn.IFNA(INDEX('Inputs - Allowed'!$B$8:$AY$158,MATCH($A87,'Inputs - Allowed'!$A$8:$A$158,0),MATCH('TI - Outperformance'!I$6,'Inputs - Allowed'!$B$6:$AY$6,0)),0)</f>
        <v>0</v>
      </c>
      <c r="J87" s="36">
        <f>_xlfn.IFNA(INDEX('Inputs - Allowed'!$B$8:$AY$158,MATCH($A87,'Inputs - Allowed'!$A$8:$A$158,0),MATCH('TI - Outperformance'!J$6,'Inputs - Allowed'!$B$6:$AY$6,0)),0)</f>
        <v>0</v>
      </c>
      <c r="K87" s="36">
        <f>_xlfn.IFNA(INDEX('Inputs - Allowed'!$B$8:$AY$158,MATCH($A87,'Inputs - Allowed'!$A$8:$A$158,0),MATCH('TI - Outperformance'!K$6,'Inputs - Allowed'!$B$6:$AY$6,0)),0)</f>
        <v>0</v>
      </c>
      <c r="L87" s="76"/>
      <c r="M87" s="76"/>
      <c r="N87" s="36">
        <f>MAX(MIN(_xlfn.IFNA(INDEX('Inputs - Actual'!$B$8:$V$200,MATCH('TI - Outperformance'!$A87,'Inputs - Actual'!$A$8:$A$200,0),MATCH('TI - Outperformance'!N$6,'Inputs - Actual'!$B$6:$V$6,0)) - INDEX('Inputs - Allowed'!$B$8:$AY$158,MATCH('TI - Outperformance'!$A87,'Inputs - Allowed'!$A$8:$A$158,0),MATCH('TI - Outperformance'!N$6-1,'Inputs - Allowed'!$B$6:$AY$6,0)),0),_xlfn.IFNA(INDEX('Inputs - Allowed'!$B$8:$AY$158,MATCH('TI - Outperformance'!$A87,'Inputs - Allowed'!$A$8:$A$158,0),MATCH('TI - Outperformance'!N$6,'Inputs - Allowed'!$B$6:$AY$6,0)) - INDEX('Inputs - Allowed'!$B$8:$AY$158,MATCH('TI - Outperformance'!$A87,'Inputs - Allowed'!$A$8:$A$158,0),MATCH('TI - Outperformance'!N$6-1,'Inputs - Allowed'!$B$6:$AY$6,0)),0)),0)</f>
        <v>0</v>
      </c>
      <c r="O87" s="36">
        <f>MAX(MIN(_xlfn.IFNA(INDEX('Inputs - Actual'!$B$8:$V$200,MATCH('TI - Outperformance'!$A87,'Inputs - Actual'!$A$8:$A$200,0),MATCH('TI - Outperformance'!O$6,'Inputs - Actual'!$B$6:$V$6,0)) - INDEX('Inputs - Allowed'!$B$8:$AY$158,MATCH('TI - Outperformance'!$A87,'Inputs - Allowed'!$A$8:$A$158,0),MATCH('TI - Outperformance'!O$6-1,'Inputs - Allowed'!$B$6:$AY$6,0)),0),_xlfn.IFNA(INDEX('Inputs - Allowed'!$B$8:$AY$158,MATCH('TI - Outperformance'!$A87,'Inputs - Allowed'!$A$8:$A$158,0),MATCH('TI - Outperformance'!O$6,'Inputs - Allowed'!$B$6:$AY$6,0)) - INDEX('Inputs - Allowed'!$B$8:$AY$158,MATCH('TI - Outperformance'!$A87,'Inputs - Allowed'!$A$8:$A$158,0),MATCH('TI - Outperformance'!O$6-1,'Inputs - Allowed'!$B$6:$AY$6,0)),0)),0)</f>
        <v>0</v>
      </c>
      <c r="P87" s="36">
        <f>MAX(MIN(_xlfn.IFNA(INDEX('Inputs - Actual'!$B$8:$V$200,MATCH('TI - Outperformance'!$A87,'Inputs - Actual'!$A$8:$A$200,0),MATCH('TI - Outperformance'!P$6,'Inputs - Actual'!$B$6:$V$6,0)) - INDEX('Inputs - Allowed'!$B$8:$AY$158,MATCH('TI - Outperformance'!$A87,'Inputs - Allowed'!$A$8:$A$158,0),MATCH('TI - Outperformance'!P$6-1,'Inputs - Allowed'!$B$6:$AY$6,0)),0),_xlfn.IFNA(INDEX('Inputs - Allowed'!$B$8:$AY$158,MATCH('TI - Outperformance'!$A87,'Inputs - Allowed'!$A$8:$A$158,0),MATCH('TI - Outperformance'!P$6,'Inputs - Allowed'!$B$6:$AY$6,0)) - INDEX('Inputs - Allowed'!$B$8:$AY$158,MATCH('TI - Outperformance'!$A87,'Inputs - Allowed'!$A$8:$A$158,0),MATCH('TI - Outperformance'!P$6-1,'Inputs - Allowed'!$B$6:$AY$6,0)),0)),0)</f>
        <v>0</v>
      </c>
      <c r="Q87" s="36">
        <f>MAX(MIN(_xlfn.IFNA(INDEX('Inputs - Actual'!$B$8:$V$200,MATCH('TI - Outperformance'!$A87,'Inputs - Actual'!$A$8:$A$200,0),MATCH('TI - Outperformance'!Q$6,'Inputs - Actual'!$B$6:$V$6,0)) - INDEX('Inputs - Allowed'!$B$8:$AY$158,MATCH('TI - Outperformance'!$A87,'Inputs - Allowed'!$A$8:$A$158,0),MATCH('TI - Outperformance'!Q$6-1,'Inputs - Allowed'!$B$6:$AY$6,0)),0),_xlfn.IFNA(INDEX('Inputs - Allowed'!$B$8:$AY$158,MATCH('TI - Outperformance'!$A87,'Inputs - Allowed'!$A$8:$A$158,0),MATCH('TI - Outperformance'!Q$6,'Inputs - Allowed'!$B$6:$AY$6,0)) - INDEX('Inputs - Allowed'!$B$8:$AY$158,MATCH('TI - Outperformance'!$A87,'Inputs - Allowed'!$A$8:$A$158,0),MATCH('TI - Outperformance'!Q$6-1,'Inputs - Allowed'!$B$6:$AY$6,0)),0)),0)</f>
        <v>0</v>
      </c>
      <c r="R87" s="36">
        <f>MAX(MIN(_xlfn.IFNA(INDEX('Inputs - Actual'!$B$8:$V$200,MATCH('TI - Outperformance'!$A87,'Inputs - Actual'!$A$8:$A$200,0),MATCH('TI - Outperformance'!R$6,'Inputs - Actual'!$B$6:$V$6,0)) - INDEX('Inputs - Allowed'!$B$8:$AY$158,MATCH('TI - Outperformance'!$A87,'Inputs - Allowed'!$A$8:$A$158,0),MATCH('TI - Outperformance'!R$6-1,'Inputs - Allowed'!$B$6:$AY$6,0)),0),_xlfn.IFNA(INDEX('Inputs - Allowed'!$B$8:$AY$158,MATCH('TI - Outperformance'!$A87,'Inputs - Allowed'!$A$8:$A$158,0),MATCH('TI - Outperformance'!R$6,'Inputs - Allowed'!$B$6:$AY$6,0)) - INDEX('Inputs - Allowed'!$B$8:$AY$158,MATCH('TI - Outperformance'!$A87,'Inputs - Allowed'!$A$8:$A$158,0),MATCH('TI - Outperformance'!R$6-1,'Inputs - Allowed'!$B$6:$AY$6,0)),0)),0)</f>
        <v>0</v>
      </c>
      <c r="S87" s="36">
        <f>MAX(MIN(_xlfn.IFNA(INDEX('Inputs - Actual'!$B$8:$V$200,MATCH('TI - Outperformance'!$A87,'Inputs - Actual'!$A$8:$A$200,0),MATCH('TI - Outperformance'!S$6,'Inputs - Actual'!$B$6:$V$6,0)) - INDEX('Inputs - Allowed'!$B$8:$AY$158,MATCH('TI - Outperformance'!$A87,'Inputs - Allowed'!$A$8:$A$158,0),MATCH('TI - Outperformance'!S$6-1,'Inputs - Allowed'!$B$6:$AY$6,0)),0),_xlfn.IFNA(INDEX('Inputs - Allowed'!$B$8:$AY$158,MATCH('TI - Outperformance'!$A87,'Inputs - Allowed'!$A$8:$A$158,0),MATCH('TI - Outperformance'!S$6,'Inputs - Allowed'!$B$6:$AY$6,0)) - INDEX('Inputs - Allowed'!$B$8:$AY$158,MATCH('TI - Outperformance'!$A87,'Inputs - Allowed'!$A$8:$A$158,0),MATCH('TI - Outperformance'!S$6-1,'Inputs - Allowed'!$B$6:$AY$6,0)),0)),0)</f>
        <v>0</v>
      </c>
      <c r="T87" s="36">
        <f>MAX(MIN(_xlfn.IFNA(INDEX('Inputs - Actual'!$B$8:$V$200,MATCH('TI - Outperformance'!$A87,'Inputs - Actual'!$A$8:$A$200,0),MATCH('TI - Outperformance'!T$6,'Inputs - Actual'!$B$6:$V$6,0)) - INDEX('Inputs - Allowed'!$B$8:$AY$158,MATCH('TI - Outperformance'!$A87,'Inputs - Allowed'!$A$8:$A$158,0),MATCH('TI - Outperformance'!T$6-1,'Inputs - Allowed'!$B$6:$AY$6,0)),0),_xlfn.IFNA(INDEX('Inputs - Allowed'!$B$8:$AY$158,MATCH('TI - Outperformance'!$A87,'Inputs - Allowed'!$A$8:$A$158,0),MATCH('TI - Outperformance'!T$6,'Inputs - Allowed'!$B$6:$AY$6,0)) - INDEX('Inputs - Allowed'!$B$8:$AY$158,MATCH('TI - Outperformance'!$A87,'Inputs - Allowed'!$A$8:$A$158,0),MATCH('TI - Outperformance'!T$6-1,'Inputs - Allowed'!$B$6:$AY$6,0)),0)),0)</f>
        <v>0</v>
      </c>
      <c r="U87" s="36">
        <f>MAX(MIN(_xlfn.IFNA(INDEX('Inputs - Actual'!$B$8:$V$200,MATCH('TI - Outperformance'!$A87,'Inputs - Actual'!$A$8:$A$200,0),MATCH('TI - Outperformance'!U$6,'Inputs - Actual'!$B$6:$V$6,0)) - INDEX('Inputs - Allowed'!$B$8:$AY$158,MATCH('TI - Outperformance'!$A87,'Inputs - Allowed'!$A$8:$A$158,0),MATCH('TI - Outperformance'!U$6-1,'Inputs - Allowed'!$B$6:$AY$6,0)),0),_xlfn.IFNA(INDEX('Inputs - Allowed'!$B$8:$AY$158,MATCH('TI - Outperformance'!$A87,'Inputs - Allowed'!$A$8:$A$158,0),MATCH('TI - Outperformance'!U$6,'Inputs - Allowed'!$B$6:$AY$6,0)) - INDEX('Inputs - Allowed'!$B$8:$AY$158,MATCH('TI - Outperformance'!$A87,'Inputs - Allowed'!$A$8:$A$158,0),MATCH('TI - Outperformance'!U$6-1,'Inputs - Allowed'!$B$6:$AY$6,0)),0)),0)</f>
        <v>0</v>
      </c>
      <c r="V87" s="36">
        <f>MAX(MIN(_xlfn.IFNA(INDEX('Inputs - Actual'!$B$8:$V$200,MATCH('TI - Outperformance'!$A87,'Inputs - Actual'!$A$8:$A$200,0),MATCH('TI - Outperformance'!V$6,'Inputs - Actual'!$B$6:$V$6,0)) - INDEX('Inputs - Allowed'!$B$8:$AY$158,MATCH('TI - Outperformance'!$A87,'Inputs - Allowed'!$A$8:$A$158,0),MATCH('TI - Outperformance'!V$6-1,'Inputs - Allowed'!$B$6:$AY$6,0)),0),_xlfn.IFNA(INDEX('Inputs - Allowed'!$B$8:$AY$158,MATCH('TI - Outperformance'!$A87,'Inputs - Allowed'!$A$8:$A$158,0),MATCH('TI - Outperformance'!V$6,'Inputs - Allowed'!$B$6:$AY$6,0)) - INDEX('Inputs - Allowed'!$B$8:$AY$158,MATCH('TI - Outperformance'!$A87,'Inputs - Allowed'!$A$8:$A$158,0),MATCH('TI - Outperformance'!V$6-1,'Inputs - Allowed'!$B$6:$AY$6,0)),0)),0)</f>
        <v>0</v>
      </c>
      <c r="W87" s="36">
        <f>MAX(MIN(_xlfn.IFNA(INDEX('Inputs - Actual'!$B$8:$V$200,MATCH('TI - Outperformance'!$A87,'Inputs - Actual'!$A$8:$A$200,0),MATCH('TI - Outperformance'!W$6,'Inputs - Actual'!$B$6:$V$6,0)) - INDEX('Inputs - Allowed'!$B$8:$AY$158,MATCH('TI - Outperformance'!$A87,'Inputs - Allowed'!$A$8:$A$158,0),MATCH('TI - Outperformance'!W$6-1,'Inputs - Allowed'!$B$6:$AY$6,0)),0),_xlfn.IFNA(INDEX('Inputs - Allowed'!$B$8:$AY$158,MATCH('TI - Outperformance'!$A87,'Inputs - Allowed'!$A$8:$A$158,0),MATCH('TI - Outperformance'!W$6,'Inputs - Allowed'!$B$6:$AY$6,0)) - INDEX('Inputs - Allowed'!$B$8:$AY$158,MATCH('TI - Outperformance'!$A87,'Inputs - Allowed'!$A$8:$A$158,0),MATCH('TI - Outperformance'!W$6-1,'Inputs - Allowed'!$B$6:$AY$6,0)),0)),0)</f>
        <v>0</v>
      </c>
      <c r="X87" s="76"/>
      <c r="Y87" s="76"/>
      <c r="Z87" s="116">
        <f t="shared" si="22"/>
        <v>0</v>
      </c>
      <c r="AA87" s="116">
        <f t="shared" si="23"/>
        <v>0</v>
      </c>
      <c r="AB87" s="116">
        <f t="shared" si="24"/>
        <v>0</v>
      </c>
      <c r="AC87" s="116">
        <f t="shared" si="25"/>
        <v>0</v>
      </c>
      <c r="AD87" s="116">
        <f t="shared" si="26"/>
        <v>0</v>
      </c>
      <c r="AE87" s="116">
        <f t="shared" si="27"/>
        <v>0</v>
      </c>
      <c r="AF87" s="116">
        <f t="shared" si="28"/>
        <v>0</v>
      </c>
      <c r="AG87" s="116">
        <f t="shared" si="29"/>
        <v>0</v>
      </c>
      <c r="AH87" s="116">
        <f t="shared" si="30"/>
        <v>0</v>
      </c>
      <c r="AI87" s="116">
        <f t="shared" si="31"/>
        <v>0</v>
      </c>
      <c r="AJ87" s="116">
        <f t="shared" si="32"/>
        <v>0</v>
      </c>
    </row>
    <row r="88" spans="1:36">
      <c r="A88" s="42"/>
      <c r="B88" s="36"/>
      <c r="C88" s="36"/>
      <c r="D88" s="36"/>
      <c r="E88" s="36">
        <f>_xlfn.IFNA(INDEX('Inputs - Allowed'!$B$8:$AY$158,MATCH($A88,'Inputs - Allowed'!$A$8:$A$158,0),MATCH('TI - Outperformance'!E$6,'Inputs - Allowed'!$B$6:$AY$6,0)),0)</f>
        <v>0</v>
      </c>
      <c r="F88" s="36">
        <f>_xlfn.IFNA(INDEX('Inputs - Allowed'!$B$8:$AY$158,MATCH($A88,'Inputs - Allowed'!$A$8:$A$158,0),MATCH('TI - Outperformance'!F$6,'Inputs - Allowed'!$B$6:$AY$6,0)),0)</f>
        <v>0</v>
      </c>
      <c r="G88" s="36">
        <f>_xlfn.IFNA(INDEX('Inputs - Allowed'!$B$8:$AY$158,MATCH($A88,'Inputs - Allowed'!$A$8:$A$158,0),MATCH('TI - Outperformance'!G$6,'Inputs - Allowed'!$B$6:$AY$6,0)),0)</f>
        <v>0</v>
      </c>
      <c r="H88" s="36">
        <f>_xlfn.IFNA(INDEX('Inputs - Allowed'!$B$8:$AY$158,MATCH($A88,'Inputs - Allowed'!$A$8:$A$158,0),MATCH('TI - Outperformance'!H$6,'Inputs - Allowed'!$B$6:$AY$6,0)),0)</f>
        <v>0</v>
      </c>
      <c r="I88" s="36">
        <f>_xlfn.IFNA(INDEX('Inputs - Allowed'!$B$8:$AY$158,MATCH($A88,'Inputs - Allowed'!$A$8:$A$158,0),MATCH('TI - Outperformance'!I$6,'Inputs - Allowed'!$B$6:$AY$6,0)),0)</f>
        <v>0</v>
      </c>
      <c r="J88" s="36">
        <f>_xlfn.IFNA(INDEX('Inputs - Allowed'!$B$8:$AY$158,MATCH($A88,'Inputs - Allowed'!$A$8:$A$158,0),MATCH('TI - Outperformance'!J$6,'Inputs - Allowed'!$B$6:$AY$6,0)),0)</f>
        <v>0</v>
      </c>
      <c r="K88" s="36">
        <f>_xlfn.IFNA(INDEX('Inputs - Allowed'!$B$8:$AY$158,MATCH($A88,'Inputs - Allowed'!$A$8:$A$158,0),MATCH('TI - Outperformance'!K$6,'Inputs - Allowed'!$B$6:$AY$6,0)),0)</f>
        <v>0</v>
      </c>
      <c r="L88" s="76"/>
      <c r="M88" s="76"/>
      <c r="N88" s="36">
        <f>MAX(MIN(_xlfn.IFNA(INDEX('Inputs - Actual'!$B$8:$V$200,MATCH('TI - Outperformance'!$A88,'Inputs - Actual'!$A$8:$A$200,0),MATCH('TI - Outperformance'!N$6,'Inputs - Actual'!$B$6:$V$6,0)) - INDEX('Inputs - Allowed'!$B$8:$AY$158,MATCH('TI - Outperformance'!$A88,'Inputs - Allowed'!$A$8:$A$158,0),MATCH('TI - Outperformance'!N$6-1,'Inputs - Allowed'!$B$6:$AY$6,0)),0),_xlfn.IFNA(INDEX('Inputs - Allowed'!$B$8:$AY$158,MATCH('TI - Outperformance'!$A88,'Inputs - Allowed'!$A$8:$A$158,0),MATCH('TI - Outperformance'!N$6,'Inputs - Allowed'!$B$6:$AY$6,0)) - INDEX('Inputs - Allowed'!$B$8:$AY$158,MATCH('TI - Outperformance'!$A88,'Inputs - Allowed'!$A$8:$A$158,0),MATCH('TI - Outperformance'!N$6-1,'Inputs - Allowed'!$B$6:$AY$6,0)),0)),0)</f>
        <v>0</v>
      </c>
      <c r="O88" s="36">
        <f>MAX(MIN(_xlfn.IFNA(INDEX('Inputs - Actual'!$B$8:$V$200,MATCH('TI - Outperformance'!$A88,'Inputs - Actual'!$A$8:$A$200,0),MATCH('TI - Outperformance'!O$6,'Inputs - Actual'!$B$6:$V$6,0)) - INDEX('Inputs - Allowed'!$B$8:$AY$158,MATCH('TI - Outperformance'!$A88,'Inputs - Allowed'!$A$8:$A$158,0),MATCH('TI - Outperformance'!O$6-1,'Inputs - Allowed'!$B$6:$AY$6,0)),0),_xlfn.IFNA(INDEX('Inputs - Allowed'!$B$8:$AY$158,MATCH('TI - Outperformance'!$A88,'Inputs - Allowed'!$A$8:$A$158,0),MATCH('TI - Outperformance'!O$6,'Inputs - Allowed'!$B$6:$AY$6,0)) - INDEX('Inputs - Allowed'!$B$8:$AY$158,MATCH('TI - Outperformance'!$A88,'Inputs - Allowed'!$A$8:$A$158,0),MATCH('TI - Outperformance'!O$6-1,'Inputs - Allowed'!$B$6:$AY$6,0)),0)),0)</f>
        <v>0</v>
      </c>
      <c r="P88" s="36">
        <f>MAX(MIN(_xlfn.IFNA(INDEX('Inputs - Actual'!$B$8:$V$200,MATCH('TI - Outperformance'!$A88,'Inputs - Actual'!$A$8:$A$200,0),MATCH('TI - Outperformance'!P$6,'Inputs - Actual'!$B$6:$V$6,0)) - INDEX('Inputs - Allowed'!$B$8:$AY$158,MATCH('TI - Outperformance'!$A88,'Inputs - Allowed'!$A$8:$A$158,0),MATCH('TI - Outperformance'!P$6-1,'Inputs - Allowed'!$B$6:$AY$6,0)),0),_xlfn.IFNA(INDEX('Inputs - Allowed'!$B$8:$AY$158,MATCH('TI - Outperformance'!$A88,'Inputs - Allowed'!$A$8:$A$158,0),MATCH('TI - Outperformance'!P$6,'Inputs - Allowed'!$B$6:$AY$6,0)) - INDEX('Inputs - Allowed'!$B$8:$AY$158,MATCH('TI - Outperformance'!$A88,'Inputs - Allowed'!$A$8:$A$158,0),MATCH('TI - Outperformance'!P$6-1,'Inputs - Allowed'!$B$6:$AY$6,0)),0)),0)</f>
        <v>0</v>
      </c>
      <c r="Q88" s="36">
        <f>MAX(MIN(_xlfn.IFNA(INDEX('Inputs - Actual'!$B$8:$V$200,MATCH('TI - Outperformance'!$A88,'Inputs - Actual'!$A$8:$A$200,0),MATCH('TI - Outperformance'!Q$6,'Inputs - Actual'!$B$6:$V$6,0)) - INDEX('Inputs - Allowed'!$B$8:$AY$158,MATCH('TI - Outperformance'!$A88,'Inputs - Allowed'!$A$8:$A$158,0),MATCH('TI - Outperformance'!Q$6-1,'Inputs - Allowed'!$B$6:$AY$6,0)),0),_xlfn.IFNA(INDEX('Inputs - Allowed'!$B$8:$AY$158,MATCH('TI - Outperformance'!$A88,'Inputs - Allowed'!$A$8:$A$158,0),MATCH('TI - Outperformance'!Q$6,'Inputs - Allowed'!$B$6:$AY$6,0)) - INDEX('Inputs - Allowed'!$B$8:$AY$158,MATCH('TI - Outperformance'!$A88,'Inputs - Allowed'!$A$8:$A$158,0),MATCH('TI - Outperformance'!Q$6-1,'Inputs - Allowed'!$B$6:$AY$6,0)),0)),0)</f>
        <v>0</v>
      </c>
      <c r="R88" s="36">
        <f>MAX(MIN(_xlfn.IFNA(INDEX('Inputs - Actual'!$B$8:$V$200,MATCH('TI - Outperformance'!$A88,'Inputs - Actual'!$A$8:$A$200,0),MATCH('TI - Outperformance'!R$6,'Inputs - Actual'!$B$6:$V$6,0)) - INDEX('Inputs - Allowed'!$B$8:$AY$158,MATCH('TI - Outperformance'!$A88,'Inputs - Allowed'!$A$8:$A$158,0),MATCH('TI - Outperformance'!R$6-1,'Inputs - Allowed'!$B$6:$AY$6,0)),0),_xlfn.IFNA(INDEX('Inputs - Allowed'!$B$8:$AY$158,MATCH('TI - Outperformance'!$A88,'Inputs - Allowed'!$A$8:$A$158,0),MATCH('TI - Outperformance'!R$6,'Inputs - Allowed'!$B$6:$AY$6,0)) - INDEX('Inputs - Allowed'!$B$8:$AY$158,MATCH('TI - Outperformance'!$A88,'Inputs - Allowed'!$A$8:$A$158,0),MATCH('TI - Outperformance'!R$6-1,'Inputs - Allowed'!$B$6:$AY$6,0)),0)),0)</f>
        <v>0</v>
      </c>
      <c r="S88" s="36">
        <f>MAX(MIN(_xlfn.IFNA(INDEX('Inputs - Actual'!$B$8:$V$200,MATCH('TI - Outperformance'!$A88,'Inputs - Actual'!$A$8:$A$200,0),MATCH('TI - Outperformance'!S$6,'Inputs - Actual'!$B$6:$V$6,0)) - INDEX('Inputs - Allowed'!$B$8:$AY$158,MATCH('TI - Outperformance'!$A88,'Inputs - Allowed'!$A$8:$A$158,0),MATCH('TI - Outperformance'!S$6-1,'Inputs - Allowed'!$B$6:$AY$6,0)),0),_xlfn.IFNA(INDEX('Inputs - Allowed'!$B$8:$AY$158,MATCH('TI - Outperformance'!$A88,'Inputs - Allowed'!$A$8:$A$158,0),MATCH('TI - Outperformance'!S$6,'Inputs - Allowed'!$B$6:$AY$6,0)) - INDEX('Inputs - Allowed'!$B$8:$AY$158,MATCH('TI - Outperformance'!$A88,'Inputs - Allowed'!$A$8:$A$158,0),MATCH('TI - Outperformance'!S$6-1,'Inputs - Allowed'!$B$6:$AY$6,0)),0)),0)</f>
        <v>0</v>
      </c>
      <c r="T88" s="36">
        <f>MAX(MIN(_xlfn.IFNA(INDEX('Inputs - Actual'!$B$8:$V$200,MATCH('TI - Outperformance'!$A88,'Inputs - Actual'!$A$8:$A$200,0),MATCH('TI - Outperformance'!T$6,'Inputs - Actual'!$B$6:$V$6,0)) - INDEX('Inputs - Allowed'!$B$8:$AY$158,MATCH('TI - Outperformance'!$A88,'Inputs - Allowed'!$A$8:$A$158,0),MATCH('TI - Outperformance'!T$6-1,'Inputs - Allowed'!$B$6:$AY$6,0)),0),_xlfn.IFNA(INDEX('Inputs - Allowed'!$B$8:$AY$158,MATCH('TI - Outperformance'!$A88,'Inputs - Allowed'!$A$8:$A$158,0),MATCH('TI - Outperformance'!T$6,'Inputs - Allowed'!$B$6:$AY$6,0)) - INDEX('Inputs - Allowed'!$B$8:$AY$158,MATCH('TI - Outperformance'!$A88,'Inputs - Allowed'!$A$8:$A$158,0),MATCH('TI - Outperformance'!T$6-1,'Inputs - Allowed'!$B$6:$AY$6,0)),0)),0)</f>
        <v>0</v>
      </c>
      <c r="U88" s="36">
        <f>MAX(MIN(_xlfn.IFNA(INDEX('Inputs - Actual'!$B$8:$V$200,MATCH('TI - Outperformance'!$A88,'Inputs - Actual'!$A$8:$A$200,0),MATCH('TI - Outperformance'!U$6,'Inputs - Actual'!$B$6:$V$6,0)) - INDEX('Inputs - Allowed'!$B$8:$AY$158,MATCH('TI - Outperformance'!$A88,'Inputs - Allowed'!$A$8:$A$158,0),MATCH('TI - Outperformance'!U$6-1,'Inputs - Allowed'!$B$6:$AY$6,0)),0),_xlfn.IFNA(INDEX('Inputs - Allowed'!$B$8:$AY$158,MATCH('TI - Outperformance'!$A88,'Inputs - Allowed'!$A$8:$A$158,0),MATCH('TI - Outperformance'!U$6,'Inputs - Allowed'!$B$6:$AY$6,0)) - INDEX('Inputs - Allowed'!$B$8:$AY$158,MATCH('TI - Outperformance'!$A88,'Inputs - Allowed'!$A$8:$A$158,0),MATCH('TI - Outperformance'!U$6-1,'Inputs - Allowed'!$B$6:$AY$6,0)),0)),0)</f>
        <v>0</v>
      </c>
      <c r="V88" s="36">
        <f>MAX(MIN(_xlfn.IFNA(INDEX('Inputs - Actual'!$B$8:$V$200,MATCH('TI - Outperformance'!$A88,'Inputs - Actual'!$A$8:$A$200,0),MATCH('TI - Outperformance'!V$6,'Inputs - Actual'!$B$6:$V$6,0)) - INDEX('Inputs - Allowed'!$B$8:$AY$158,MATCH('TI - Outperformance'!$A88,'Inputs - Allowed'!$A$8:$A$158,0),MATCH('TI - Outperformance'!V$6-1,'Inputs - Allowed'!$B$6:$AY$6,0)),0),_xlfn.IFNA(INDEX('Inputs - Allowed'!$B$8:$AY$158,MATCH('TI - Outperformance'!$A88,'Inputs - Allowed'!$A$8:$A$158,0),MATCH('TI - Outperformance'!V$6,'Inputs - Allowed'!$B$6:$AY$6,0)) - INDEX('Inputs - Allowed'!$B$8:$AY$158,MATCH('TI - Outperformance'!$A88,'Inputs - Allowed'!$A$8:$A$158,0),MATCH('TI - Outperformance'!V$6-1,'Inputs - Allowed'!$B$6:$AY$6,0)),0)),0)</f>
        <v>0</v>
      </c>
      <c r="W88" s="36">
        <f>MAX(MIN(_xlfn.IFNA(INDEX('Inputs - Actual'!$B$8:$V$200,MATCH('TI - Outperformance'!$A88,'Inputs - Actual'!$A$8:$A$200,0),MATCH('TI - Outperformance'!W$6,'Inputs - Actual'!$B$6:$V$6,0)) - INDEX('Inputs - Allowed'!$B$8:$AY$158,MATCH('TI - Outperformance'!$A88,'Inputs - Allowed'!$A$8:$A$158,0),MATCH('TI - Outperformance'!W$6-1,'Inputs - Allowed'!$B$6:$AY$6,0)),0),_xlfn.IFNA(INDEX('Inputs - Allowed'!$B$8:$AY$158,MATCH('TI - Outperformance'!$A88,'Inputs - Allowed'!$A$8:$A$158,0),MATCH('TI - Outperformance'!W$6,'Inputs - Allowed'!$B$6:$AY$6,0)) - INDEX('Inputs - Allowed'!$B$8:$AY$158,MATCH('TI - Outperformance'!$A88,'Inputs - Allowed'!$A$8:$A$158,0),MATCH('TI - Outperformance'!W$6-1,'Inputs - Allowed'!$B$6:$AY$6,0)),0)),0)</f>
        <v>0</v>
      </c>
      <c r="X88" s="76"/>
      <c r="Y88" s="76"/>
      <c r="Z88" s="116">
        <f t="shared" si="22"/>
        <v>0</v>
      </c>
      <c r="AA88" s="116">
        <f t="shared" si="23"/>
        <v>0</v>
      </c>
      <c r="AB88" s="116">
        <f t="shared" si="24"/>
        <v>0</v>
      </c>
      <c r="AC88" s="116">
        <f t="shared" si="25"/>
        <v>0</v>
      </c>
      <c r="AD88" s="116">
        <f t="shared" si="26"/>
        <v>0</v>
      </c>
      <c r="AE88" s="116">
        <f t="shared" si="27"/>
        <v>0</v>
      </c>
      <c r="AF88" s="116">
        <f t="shared" si="28"/>
        <v>0</v>
      </c>
      <c r="AG88" s="116">
        <f t="shared" si="29"/>
        <v>0</v>
      </c>
      <c r="AH88" s="116">
        <f t="shared" si="30"/>
        <v>0</v>
      </c>
      <c r="AI88" s="116">
        <f t="shared" si="31"/>
        <v>0</v>
      </c>
      <c r="AJ88" s="116">
        <f t="shared" si="32"/>
        <v>0</v>
      </c>
    </row>
    <row r="89" spans="1:36">
      <c r="A89" s="42"/>
      <c r="B89" s="36"/>
      <c r="C89" s="36"/>
      <c r="D89" s="36"/>
      <c r="E89" s="36">
        <f>_xlfn.IFNA(INDEX('Inputs - Allowed'!$B$8:$AY$158,MATCH($A89,'Inputs - Allowed'!$A$8:$A$158,0),MATCH('TI - Outperformance'!E$6,'Inputs - Allowed'!$B$6:$AY$6,0)),0)</f>
        <v>0</v>
      </c>
      <c r="F89" s="36">
        <f>_xlfn.IFNA(INDEX('Inputs - Allowed'!$B$8:$AY$158,MATCH($A89,'Inputs - Allowed'!$A$8:$A$158,0),MATCH('TI - Outperformance'!F$6,'Inputs - Allowed'!$B$6:$AY$6,0)),0)</f>
        <v>0</v>
      </c>
      <c r="G89" s="36">
        <f>_xlfn.IFNA(INDEX('Inputs - Allowed'!$B$8:$AY$158,MATCH($A89,'Inputs - Allowed'!$A$8:$A$158,0),MATCH('TI - Outperformance'!G$6,'Inputs - Allowed'!$B$6:$AY$6,0)),0)</f>
        <v>0</v>
      </c>
      <c r="H89" s="36">
        <f>_xlfn.IFNA(INDEX('Inputs - Allowed'!$B$8:$AY$158,MATCH($A89,'Inputs - Allowed'!$A$8:$A$158,0),MATCH('TI - Outperformance'!H$6,'Inputs - Allowed'!$B$6:$AY$6,0)),0)</f>
        <v>0</v>
      </c>
      <c r="I89" s="36">
        <f>_xlfn.IFNA(INDEX('Inputs - Allowed'!$B$8:$AY$158,MATCH($A89,'Inputs - Allowed'!$A$8:$A$158,0),MATCH('TI - Outperformance'!I$6,'Inputs - Allowed'!$B$6:$AY$6,0)),0)</f>
        <v>0</v>
      </c>
      <c r="J89" s="36">
        <f>_xlfn.IFNA(INDEX('Inputs - Allowed'!$B$8:$AY$158,MATCH($A89,'Inputs - Allowed'!$A$8:$A$158,0),MATCH('TI - Outperformance'!J$6,'Inputs - Allowed'!$B$6:$AY$6,0)),0)</f>
        <v>0</v>
      </c>
      <c r="K89" s="36">
        <f>_xlfn.IFNA(INDEX('Inputs - Allowed'!$B$8:$AY$158,MATCH($A89,'Inputs - Allowed'!$A$8:$A$158,0),MATCH('TI - Outperformance'!K$6,'Inputs - Allowed'!$B$6:$AY$6,0)),0)</f>
        <v>0</v>
      </c>
      <c r="L89" s="76"/>
      <c r="M89" s="76"/>
      <c r="N89" s="36">
        <f>MAX(MIN(_xlfn.IFNA(INDEX('Inputs - Actual'!$B$8:$V$200,MATCH('TI - Outperformance'!$A89,'Inputs - Actual'!$A$8:$A$200,0),MATCH('TI - Outperformance'!N$6,'Inputs - Actual'!$B$6:$V$6,0)) - INDEX('Inputs - Allowed'!$B$8:$AY$158,MATCH('TI - Outperformance'!$A89,'Inputs - Allowed'!$A$8:$A$158,0),MATCH('TI - Outperformance'!N$6-1,'Inputs - Allowed'!$B$6:$AY$6,0)),0),_xlfn.IFNA(INDEX('Inputs - Allowed'!$B$8:$AY$158,MATCH('TI - Outperformance'!$A89,'Inputs - Allowed'!$A$8:$A$158,0),MATCH('TI - Outperformance'!N$6,'Inputs - Allowed'!$B$6:$AY$6,0)) - INDEX('Inputs - Allowed'!$B$8:$AY$158,MATCH('TI - Outperformance'!$A89,'Inputs - Allowed'!$A$8:$A$158,0),MATCH('TI - Outperformance'!N$6-1,'Inputs - Allowed'!$B$6:$AY$6,0)),0)),0)</f>
        <v>0</v>
      </c>
      <c r="O89" s="36">
        <f>MAX(MIN(_xlfn.IFNA(INDEX('Inputs - Actual'!$B$8:$V$200,MATCH('TI - Outperformance'!$A89,'Inputs - Actual'!$A$8:$A$200,0),MATCH('TI - Outperformance'!O$6,'Inputs - Actual'!$B$6:$V$6,0)) - INDEX('Inputs - Allowed'!$B$8:$AY$158,MATCH('TI - Outperformance'!$A89,'Inputs - Allowed'!$A$8:$A$158,0),MATCH('TI - Outperformance'!O$6-1,'Inputs - Allowed'!$B$6:$AY$6,0)),0),_xlfn.IFNA(INDEX('Inputs - Allowed'!$B$8:$AY$158,MATCH('TI - Outperformance'!$A89,'Inputs - Allowed'!$A$8:$A$158,0),MATCH('TI - Outperformance'!O$6,'Inputs - Allowed'!$B$6:$AY$6,0)) - INDEX('Inputs - Allowed'!$B$8:$AY$158,MATCH('TI - Outperformance'!$A89,'Inputs - Allowed'!$A$8:$A$158,0),MATCH('TI - Outperformance'!O$6-1,'Inputs - Allowed'!$B$6:$AY$6,0)),0)),0)</f>
        <v>0</v>
      </c>
      <c r="P89" s="36">
        <f>MAX(MIN(_xlfn.IFNA(INDEX('Inputs - Actual'!$B$8:$V$200,MATCH('TI - Outperformance'!$A89,'Inputs - Actual'!$A$8:$A$200,0),MATCH('TI - Outperformance'!P$6,'Inputs - Actual'!$B$6:$V$6,0)) - INDEX('Inputs - Allowed'!$B$8:$AY$158,MATCH('TI - Outperformance'!$A89,'Inputs - Allowed'!$A$8:$A$158,0),MATCH('TI - Outperformance'!P$6-1,'Inputs - Allowed'!$B$6:$AY$6,0)),0),_xlfn.IFNA(INDEX('Inputs - Allowed'!$B$8:$AY$158,MATCH('TI - Outperformance'!$A89,'Inputs - Allowed'!$A$8:$A$158,0),MATCH('TI - Outperformance'!P$6,'Inputs - Allowed'!$B$6:$AY$6,0)) - INDEX('Inputs - Allowed'!$B$8:$AY$158,MATCH('TI - Outperformance'!$A89,'Inputs - Allowed'!$A$8:$A$158,0),MATCH('TI - Outperformance'!P$6-1,'Inputs - Allowed'!$B$6:$AY$6,0)),0)),0)</f>
        <v>0</v>
      </c>
      <c r="Q89" s="36">
        <f>MAX(MIN(_xlfn.IFNA(INDEX('Inputs - Actual'!$B$8:$V$200,MATCH('TI - Outperformance'!$A89,'Inputs - Actual'!$A$8:$A$200,0),MATCH('TI - Outperformance'!Q$6,'Inputs - Actual'!$B$6:$V$6,0)) - INDEX('Inputs - Allowed'!$B$8:$AY$158,MATCH('TI - Outperformance'!$A89,'Inputs - Allowed'!$A$8:$A$158,0),MATCH('TI - Outperformance'!Q$6-1,'Inputs - Allowed'!$B$6:$AY$6,0)),0),_xlfn.IFNA(INDEX('Inputs - Allowed'!$B$8:$AY$158,MATCH('TI - Outperformance'!$A89,'Inputs - Allowed'!$A$8:$A$158,0),MATCH('TI - Outperformance'!Q$6,'Inputs - Allowed'!$B$6:$AY$6,0)) - INDEX('Inputs - Allowed'!$B$8:$AY$158,MATCH('TI - Outperformance'!$A89,'Inputs - Allowed'!$A$8:$A$158,0),MATCH('TI - Outperformance'!Q$6-1,'Inputs - Allowed'!$B$6:$AY$6,0)),0)),0)</f>
        <v>0</v>
      </c>
      <c r="R89" s="36">
        <f>MAX(MIN(_xlfn.IFNA(INDEX('Inputs - Actual'!$B$8:$V$200,MATCH('TI - Outperformance'!$A89,'Inputs - Actual'!$A$8:$A$200,0),MATCH('TI - Outperformance'!R$6,'Inputs - Actual'!$B$6:$V$6,0)) - INDEX('Inputs - Allowed'!$B$8:$AY$158,MATCH('TI - Outperformance'!$A89,'Inputs - Allowed'!$A$8:$A$158,0),MATCH('TI - Outperformance'!R$6-1,'Inputs - Allowed'!$B$6:$AY$6,0)),0),_xlfn.IFNA(INDEX('Inputs - Allowed'!$B$8:$AY$158,MATCH('TI - Outperformance'!$A89,'Inputs - Allowed'!$A$8:$A$158,0),MATCH('TI - Outperformance'!R$6,'Inputs - Allowed'!$B$6:$AY$6,0)) - INDEX('Inputs - Allowed'!$B$8:$AY$158,MATCH('TI - Outperformance'!$A89,'Inputs - Allowed'!$A$8:$A$158,0),MATCH('TI - Outperformance'!R$6-1,'Inputs - Allowed'!$B$6:$AY$6,0)),0)),0)</f>
        <v>0</v>
      </c>
      <c r="S89" s="36">
        <f>MAX(MIN(_xlfn.IFNA(INDEX('Inputs - Actual'!$B$8:$V$200,MATCH('TI - Outperformance'!$A89,'Inputs - Actual'!$A$8:$A$200,0),MATCH('TI - Outperformance'!S$6,'Inputs - Actual'!$B$6:$V$6,0)) - INDEX('Inputs - Allowed'!$B$8:$AY$158,MATCH('TI - Outperformance'!$A89,'Inputs - Allowed'!$A$8:$A$158,0),MATCH('TI - Outperformance'!S$6-1,'Inputs - Allowed'!$B$6:$AY$6,0)),0),_xlfn.IFNA(INDEX('Inputs - Allowed'!$B$8:$AY$158,MATCH('TI - Outperformance'!$A89,'Inputs - Allowed'!$A$8:$A$158,0),MATCH('TI - Outperformance'!S$6,'Inputs - Allowed'!$B$6:$AY$6,0)) - INDEX('Inputs - Allowed'!$B$8:$AY$158,MATCH('TI - Outperformance'!$A89,'Inputs - Allowed'!$A$8:$A$158,0),MATCH('TI - Outperformance'!S$6-1,'Inputs - Allowed'!$B$6:$AY$6,0)),0)),0)</f>
        <v>0</v>
      </c>
      <c r="T89" s="36">
        <f>MAX(MIN(_xlfn.IFNA(INDEX('Inputs - Actual'!$B$8:$V$200,MATCH('TI - Outperformance'!$A89,'Inputs - Actual'!$A$8:$A$200,0),MATCH('TI - Outperformance'!T$6,'Inputs - Actual'!$B$6:$V$6,0)) - INDEX('Inputs - Allowed'!$B$8:$AY$158,MATCH('TI - Outperformance'!$A89,'Inputs - Allowed'!$A$8:$A$158,0),MATCH('TI - Outperformance'!T$6-1,'Inputs - Allowed'!$B$6:$AY$6,0)),0),_xlfn.IFNA(INDEX('Inputs - Allowed'!$B$8:$AY$158,MATCH('TI - Outperformance'!$A89,'Inputs - Allowed'!$A$8:$A$158,0),MATCH('TI - Outperformance'!T$6,'Inputs - Allowed'!$B$6:$AY$6,0)) - INDEX('Inputs - Allowed'!$B$8:$AY$158,MATCH('TI - Outperformance'!$A89,'Inputs - Allowed'!$A$8:$A$158,0),MATCH('TI - Outperformance'!T$6-1,'Inputs - Allowed'!$B$6:$AY$6,0)),0)),0)</f>
        <v>0</v>
      </c>
      <c r="U89" s="36">
        <f>MAX(MIN(_xlfn.IFNA(INDEX('Inputs - Actual'!$B$8:$V$200,MATCH('TI - Outperformance'!$A89,'Inputs - Actual'!$A$8:$A$200,0),MATCH('TI - Outperformance'!U$6,'Inputs - Actual'!$B$6:$V$6,0)) - INDEX('Inputs - Allowed'!$B$8:$AY$158,MATCH('TI - Outperformance'!$A89,'Inputs - Allowed'!$A$8:$A$158,0),MATCH('TI - Outperformance'!U$6-1,'Inputs - Allowed'!$B$6:$AY$6,0)),0),_xlfn.IFNA(INDEX('Inputs - Allowed'!$B$8:$AY$158,MATCH('TI - Outperformance'!$A89,'Inputs - Allowed'!$A$8:$A$158,0),MATCH('TI - Outperformance'!U$6,'Inputs - Allowed'!$B$6:$AY$6,0)) - INDEX('Inputs - Allowed'!$B$8:$AY$158,MATCH('TI - Outperformance'!$A89,'Inputs - Allowed'!$A$8:$A$158,0),MATCH('TI - Outperformance'!U$6-1,'Inputs - Allowed'!$B$6:$AY$6,0)),0)),0)</f>
        <v>0</v>
      </c>
      <c r="V89" s="36">
        <f>MAX(MIN(_xlfn.IFNA(INDEX('Inputs - Actual'!$B$8:$V$200,MATCH('TI - Outperformance'!$A89,'Inputs - Actual'!$A$8:$A$200,0),MATCH('TI - Outperformance'!V$6,'Inputs - Actual'!$B$6:$V$6,0)) - INDEX('Inputs - Allowed'!$B$8:$AY$158,MATCH('TI - Outperformance'!$A89,'Inputs - Allowed'!$A$8:$A$158,0),MATCH('TI - Outperformance'!V$6-1,'Inputs - Allowed'!$B$6:$AY$6,0)),0),_xlfn.IFNA(INDEX('Inputs - Allowed'!$B$8:$AY$158,MATCH('TI - Outperformance'!$A89,'Inputs - Allowed'!$A$8:$A$158,0),MATCH('TI - Outperformance'!V$6,'Inputs - Allowed'!$B$6:$AY$6,0)) - INDEX('Inputs - Allowed'!$B$8:$AY$158,MATCH('TI - Outperformance'!$A89,'Inputs - Allowed'!$A$8:$A$158,0),MATCH('TI - Outperformance'!V$6-1,'Inputs - Allowed'!$B$6:$AY$6,0)),0)),0)</f>
        <v>0</v>
      </c>
      <c r="W89" s="36">
        <f>MAX(MIN(_xlfn.IFNA(INDEX('Inputs - Actual'!$B$8:$V$200,MATCH('TI - Outperformance'!$A89,'Inputs - Actual'!$A$8:$A$200,0),MATCH('TI - Outperformance'!W$6,'Inputs - Actual'!$B$6:$V$6,0)) - INDEX('Inputs - Allowed'!$B$8:$AY$158,MATCH('TI - Outperformance'!$A89,'Inputs - Allowed'!$A$8:$A$158,0),MATCH('TI - Outperformance'!W$6-1,'Inputs - Allowed'!$B$6:$AY$6,0)),0),_xlfn.IFNA(INDEX('Inputs - Allowed'!$B$8:$AY$158,MATCH('TI - Outperformance'!$A89,'Inputs - Allowed'!$A$8:$A$158,0),MATCH('TI - Outperformance'!W$6,'Inputs - Allowed'!$B$6:$AY$6,0)) - INDEX('Inputs - Allowed'!$B$8:$AY$158,MATCH('TI - Outperformance'!$A89,'Inputs - Allowed'!$A$8:$A$158,0),MATCH('TI - Outperformance'!W$6-1,'Inputs - Allowed'!$B$6:$AY$6,0)),0)),0)</f>
        <v>0</v>
      </c>
      <c r="X89" s="76"/>
      <c r="Y89" s="76"/>
      <c r="Z89" s="116">
        <f t="shared" si="22"/>
        <v>0</v>
      </c>
      <c r="AA89" s="116">
        <f t="shared" si="23"/>
        <v>0</v>
      </c>
      <c r="AB89" s="116">
        <f t="shared" si="24"/>
        <v>0</v>
      </c>
      <c r="AC89" s="116">
        <f t="shared" si="25"/>
        <v>0</v>
      </c>
      <c r="AD89" s="116">
        <f t="shared" si="26"/>
        <v>0</v>
      </c>
      <c r="AE89" s="116">
        <f t="shared" si="27"/>
        <v>0</v>
      </c>
      <c r="AF89" s="116">
        <f t="shared" si="28"/>
        <v>0</v>
      </c>
      <c r="AG89" s="116">
        <f t="shared" si="29"/>
        <v>0</v>
      </c>
      <c r="AH89" s="116">
        <f t="shared" si="30"/>
        <v>0</v>
      </c>
      <c r="AI89" s="116">
        <f t="shared" si="31"/>
        <v>0</v>
      </c>
      <c r="AJ89" s="116">
        <f t="shared" si="32"/>
        <v>0</v>
      </c>
    </row>
    <row r="90" spans="1:36">
      <c r="A90" s="42"/>
      <c r="B90" s="36"/>
      <c r="C90" s="36"/>
      <c r="D90" s="36"/>
      <c r="E90" s="36">
        <f>_xlfn.IFNA(INDEX('Inputs - Allowed'!$B$8:$AY$158,MATCH($A90,'Inputs - Allowed'!$A$8:$A$158,0),MATCH('TI - Outperformance'!E$6,'Inputs - Allowed'!$B$6:$AY$6,0)),0)</f>
        <v>0</v>
      </c>
      <c r="F90" s="36">
        <f>_xlfn.IFNA(INDEX('Inputs - Allowed'!$B$8:$AY$158,MATCH($A90,'Inputs - Allowed'!$A$8:$A$158,0),MATCH('TI - Outperformance'!F$6,'Inputs - Allowed'!$B$6:$AY$6,0)),0)</f>
        <v>0</v>
      </c>
      <c r="G90" s="36">
        <f>_xlfn.IFNA(INDEX('Inputs - Allowed'!$B$8:$AY$158,MATCH($A90,'Inputs - Allowed'!$A$8:$A$158,0),MATCH('TI - Outperformance'!G$6,'Inputs - Allowed'!$B$6:$AY$6,0)),0)</f>
        <v>0</v>
      </c>
      <c r="H90" s="36">
        <f>_xlfn.IFNA(INDEX('Inputs - Allowed'!$B$8:$AY$158,MATCH($A90,'Inputs - Allowed'!$A$8:$A$158,0),MATCH('TI - Outperformance'!H$6,'Inputs - Allowed'!$B$6:$AY$6,0)),0)</f>
        <v>0</v>
      </c>
      <c r="I90" s="36">
        <f>_xlfn.IFNA(INDEX('Inputs - Allowed'!$B$8:$AY$158,MATCH($A90,'Inputs - Allowed'!$A$8:$A$158,0),MATCH('TI - Outperformance'!I$6,'Inputs - Allowed'!$B$6:$AY$6,0)),0)</f>
        <v>0</v>
      </c>
      <c r="J90" s="36">
        <f>_xlfn.IFNA(INDEX('Inputs - Allowed'!$B$8:$AY$158,MATCH($A90,'Inputs - Allowed'!$A$8:$A$158,0),MATCH('TI - Outperformance'!J$6,'Inputs - Allowed'!$B$6:$AY$6,0)),0)</f>
        <v>0</v>
      </c>
      <c r="K90" s="36">
        <f>_xlfn.IFNA(INDEX('Inputs - Allowed'!$B$8:$AY$158,MATCH($A90,'Inputs - Allowed'!$A$8:$A$158,0),MATCH('TI - Outperformance'!K$6,'Inputs - Allowed'!$B$6:$AY$6,0)),0)</f>
        <v>0</v>
      </c>
      <c r="L90" s="76"/>
      <c r="M90" s="76"/>
      <c r="N90" s="36">
        <f>MAX(MIN(_xlfn.IFNA(INDEX('Inputs - Actual'!$B$8:$V$200,MATCH('TI - Outperformance'!$A90,'Inputs - Actual'!$A$8:$A$200,0),MATCH('TI - Outperformance'!N$6,'Inputs - Actual'!$B$6:$V$6,0)) - INDEX('Inputs - Allowed'!$B$8:$AY$158,MATCH('TI - Outperformance'!$A90,'Inputs - Allowed'!$A$8:$A$158,0),MATCH('TI - Outperformance'!N$6-1,'Inputs - Allowed'!$B$6:$AY$6,0)),0),_xlfn.IFNA(INDEX('Inputs - Allowed'!$B$8:$AY$158,MATCH('TI - Outperformance'!$A90,'Inputs - Allowed'!$A$8:$A$158,0),MATCH('TI - Outperformance'!N$6,'Inputs - Allowed'!$B$6:$AY$6,0)) - INDEX('Inputs - Allowed'!$B$8:$AY$158,MATCH('TI - Outperformance'!$A90,'Inputs - Allowed'!$A$8:$A$158,0),MATCH('TI - Outperformance'!N$6-1,'Inputs - Allowed'!$B$6:$AY$6,0)),0)),0)</f>
        <v>0</v>
      </c>
      <c r="O90" s="36">
        <f>MAX(MIN(_xlfn.IFNA(INDEX('Inputs - Actual'!$B$8:$V$200,MATCH('TI - Outperformance'!$A90,'Inputs - Actual'!$A$8:$A$200,0),MATCH('TI - Outperformance'!O$6,'Inputs - Actual'!$B$6:$V$6,0)) - INDEX('Inputs - Allowed'!$B$8:$AY$158,MATCH('TI - Outperformance'!$A90,'Inputs - Allowed'!$A$8:$A$158,0),MATCH('TI - Outperformance'!O$6-1,'Inputs - Allowed'!$B$6:$AY$6,0)),0),_xlfn.IFNA(INDEX('Inputs - Allowed'!$B$8:$AY$158,MATCH('TI - Outperformance'!$A90,'Inputs - Allowed'!$A$8:$A$158,0),MATCH('TI - Outperformance'!O$6,'Inputs - Allowed'!$B$6:$AY$6,0)) - INDEX('Inputs - Allowed'!$B$8:$AY$158,MATCH('TI - Outperformance'!$A90,'Inputs - Allowed'!$A$8:$A$158,0),MATCH('TI - Outperformance'!O$6-1,'Inputs - Allowed'!$B$6:$AY$6,0)),0)),0)</f>
        <v>0</v>
      </c>
      <c r="P90" s="36">
        <f>MAX(MIN(_xlfn.IFNA(INDEX('Inputs - Actual'!$B$8:$V$200,MATCH('TI - Outperformance'!$A90,'Inputs - Actual'!$A$8:$A$200,0),MATCH('TI - Outperformance'!P$6,'Inputs - Actual'!$B$6:$V$6,0)) - INDEX('Inputs - Allowed'!$B$8:$AY$158,MATCH('TI - Outperformance'!$A90,'Inputs - Allowed'!$A$8:$A$158,0),MATCH('TI - Outperformance'!P$6-1,'Inputs - Allowed'!$B$6:$AY$6,0)),0),_xlfn.IFNA(INDEX('Inputs - Allowed'!$B$8:$AY$158,MATCH('TI - Outperformance'!$A90,'Inputs - Allowed'!$A$8:$A$158,0),MATCH('TI - Outperformance'!P$6,'Inputs - Allowed'!$B$6:$AY$6,0)) - INDEX('Inputs - Allowed'!$B$8:$AY$158,MATCH('TI - Outperformance'!$A90,'Inputs - Allowed'!$A$8:$A$158,0),MATCH('TI - Outperformance'!P$6-1,'Inputs - Allowed'!$B$6:$AY$6,0)),0)),0)</f>
        <v>0</v>
      </c>
      <c r="Q90" s="36">
        <f>MAX(MIN(_xlfn.IFNA(INDEX('Inputs - Actual'!$B$8:$V$200,MATCH('TI - Outperformance'!$A90,'Inputs - Actual'!$A$8:$A$200,0),MATCH('TI - Outperformance'!Q$6,'Inputs - Actual'!$B$6:$V$6,0)) - INDEX('Inputs - Allowed'!$B$8:$AY$158,MATCH('TI - Outperformance'!$A90,'Inputs - Allowed'!$A$8:$A$158,0),MATCH('TI - Outperformance'!Q$6-1,'Inputs - Allowed'!$B$6:$AY$6,0)),0),_xlfn.IFNA(INDEX('Inputs - Allowed'!$B$8:$AY$158,MATCH('TI - Outperformance'!$A90,'Inputs - Allowed'!$A$8:$A$158,0),MATCH('TI - Outperformance'!Q$6,'Inputs - Allowed'!$B$6:$AY$6,0)) - INDEX('Inputs - Allowed'!$B$8:$AY$158,MATCH('TI - Outperformance'!$A90,'Inputs - Allowed'!$A$8:$A$158,0),MATCH('TI - Outperformance'!Q$6-1,'Inputs - Allowed'!$B$6:$AY$6,0)),0)),0)</f>
        <v>0</v>
      </c>
      <c r="R90" s="36">
        <f>MAX(MIN(_xlfn.IFNA(INDEX('Inputs - Actual'!$B$8:$V$200,MATCH('TI - Outperformance'!$A90,'Inputs - Actual'!$A$8:$A$200,0),MATCH('TI - Outperformance'!R$6,'Inputs - Actual'!$B$6:$V$6,0)) - INDEX('Inputs - Allowed'!$B$8:$AY$158,MATCH('TI - Outperformance'!$A90,'Inputs - Allowed'!$A$8:$A$158,0),MATCH('TI - Outperformance'!R$6-1,'Inputs - Allowed'!$B$6:$AY$6,0)),0),_xlfn.IFNA(INDEX('Inputs - Allowed'!$B$8:$AY$158,MATCH('TI - Outperformance'!$A90,'Inputs - Allowed'!$A$8:$A$158,0),MATCH('TI - Outperformance'!R$6,'Inputs - Allowed'!$B$6:$AY$6,0)) - INDEX('Inputs - Allowed'!$B$8:$AY$158,MATCH('TI - Outperformance'!$A90,'Inputs - Allowed'!$A$8:$A$158,0),MATCH('TI - Outperformance'!R$6-1,'Inputs - Allowed'!$B$6:$AY$6,0)),0)),0)</f>
        <v>0</v>
      </c>
      <c r="S90" s="36">
        <f>MAX(MIN(_xlfn.IFNA(INDEX('Inputs - Actual'!$B$8:$V$200,MATCH('TI - Outperformance'!$A90,'Inputs - Actual'!$A$8:$A$200,0),MATCH('TI - Outperformance'!S$6,'Inputs - Actual'!$B$6:$V$6,0)) - INDEX('Inputs - Allowed'!$B$8:$AY$158,MATCH('TI - Outperformance'!$A90,'Inputs - Allowed'!$A$8:$A$158,0),MATCH('TI - Outperformance'!S$6-1,'Inputs - Allowed'!$B$6:$AY$6,0)),0),_xlfn.IFNA(INDEX('Inputs - Allowed'!$B$8:$AY$158,MATCH('TI - Outperformance'!$A90,'Inputs - Allowed'!$A$8:$A$158,0),MATCH('TI - Outperformance'!S$6,'Inputs - Allowed'!$B$6:$AY$6,0)) - INDEX('Inputs - Allowed'!$B$8:$AY$158,MATCH('TI - Outperformance'!$A90,'Inputs - Allowed'!$A$8:$A$158,0),MATCH('TI - Outperformance'!S$6-1,'Inputs - Allowed'!$B$6:$AY$6,0)),0)),0)</f>
        <v>0</v>
      </c>
      <c r="T90" s="36">
        <f>MAX(MIN(_xlfn.IFNA(INDEX('Inputs - Actual'!$B$8:$V$200,MATCH('TI - Outperformance'!$A90,'Inputs - Actual'!$A$8:$A$200,0),MATCH('TI - Outperformance'!T$6,'Inputs - Actual'!$B$6:$V$6,0)) - INDEX('Inputs - Allowed'!$B$8:$AY$158,MATCH('TI - Outperformance'!$A90,'Inputs - Allowed'!$A$8:$A$158,0),MATCH('TI - Outperformance'!T$6-1,'Inputs - Allowed'!$B$6:$AY$6,0)),0),_xlfn.IFNA(INDEX('Inputs - Allowed'!$B$8:$AY$158,MATCH('TI - Outperformance'!$A90,'Inputs - Allowed'!$A$8:$A$158,0),MATCH('TI - Outperformance'!T$6,'Inputs - Allowed'!$B$6:$AY$6,0)) - INDEX('Inputs - Allowed'!$B$8:$AY$158,MATCH('TI - Outperformance'!$A90,'Inputs - Allowed'!$A$8:$A$158,0),MATCH('TI - Outperformance'!T$6-1,'Inputs - Allowed'!$B$6:$AY$6,0)),0)),0)</f>
        <v>0</v>
      </c>
      <c r="U90" s="36">
        <f>MAX(MIN(_xlfn.IFNA(INDEX('Inputs - Actual'!$B$8:$V$200,MATCH('TI - Outperformance'!$A90,'Inputs - Actual'!$A$8:$A$200,0),MATCH('TI - Outperformance'!U$6,'Inputs - Actual'!$B$6:$V$6,0)) - INDEX('Inputs - Allowed'!$B$8:$AY$158,MATCH('TI - Outperformance'!$A90,'Inputs - Allowed'!$A$8:$A$158,0),MATCH('TI - Outperformance'!U$6-1,'Inputs - Allowed'!$B$6:$AY$6,0)),0),_xlfn.IFNA(INDEX('Inputs - Allowed'!$B$8:$AY$158,MATCH('TI - Outperformance'!$A90,'Inputs - Allowed'!$A$8:$A$158,0),MATCH('TI - Outperformance'!U$6,'Inputs - Allowed'!$B$6:$AY$6,0)) - INDEX('Inputs - Allowed'!$B$8:$AY$158,MATCH('TI - Outperformance'!$A90,'Inputs - Allowed'!$A$8:$A$158,0),MATCH('TI - Outperformance'!U$6-1,'Inputs - Allowed'!$B$6:$AY$6,0)),0)),0)</f>
        <v>0</v>
      </c>
      <c r="V90" s="36">
        <f>MAX(MIN(_xlfn.IFNA(INDEX('Inputs - Actual'!$B$8:$V$200,MATCH('TI - Outperformance'!$A90,'Inputs - Actual'!$A$8:$A$200,0),MATCH('TI - Outperformance'!V$6,'Inputs - Actual'!$B$6:$V$6,0)) - INDEX('Inputs - Allowed'!$B$8:$AY$158,MATCH('TI - Outperformance'!$A90,'Inputs - Allowed'!$A$8:$A$158,0),MATCH('TI - Outperformance'!V$6-1,'Inputs - Allowed'!$B$6:$AY$6,0)),0),_xlfn.IFNA(INDEX('Inputs - Allowed'!$B$8:$AY$158,MATCH('TI - Outperformance'!$A90,'Inputs - Allowed'!$A$8:$A$158,0),MATCH('TI - Outperformance'!V$6,'Inputs - Allowed'!$B$6:$AY$6,0)) - INDEX('Inputs - Allowed'!$B$8:$AY$158,MATCH('TI - Outperformance'!$A90,'Inputs - Allowed'!$A$8:$A$158,0),MATCH('TI - Outperformance'!V$6-1,'Inputs - Allowed'!$B$6:$AY$6,0)),0)),0)</f>
        <v>0</v>
      </c>
      <c r="W90" s="36">
        <f>MAX(MIN(_xlfn.IFNA(INDEX('Inputs - Actual'!$B$8:$V$200,MATCH('TI - Outperformance'!$A90,'Inputs - Actual'!$A$8:$A$200,0),MATCH('TI - Outperformance'!W$6,'Inputs - Actual'!$B$6:$V$6,0)) - INDEX('Inputs - Allowed'!$B$8:$AY$158,MATCH('TI - Outperformance'!$A90,'Inputs - Allowed'!$A$8:$A$158,0),MATCH('TI - Outperformance'!W$6-1,'Inputs - Allowed'!$B$6:$AY$6,0)),0),_xlfn.IFNA(INDEX('Inputs - Allowed'!$B$8:$AY$158,MATCH('TI - Outperformance'!$A90,'Inputs - Allowed'!$A$8:$A$158,0),MATCH('TI - Outperformance'!W$6,'Inputs - Allowed'!$B$6:$AY$6,0)) - INDEX('Inputs - Allowed'!$B$8:$AY$158,MATCH('TI - Outperformance'!$A90,'Inputs - Allowed'!$A$8:$A$158,0),MATCH('TI - Outperformance'!W$6-1,'Inputs - Allowed'!$B$6:$AY$6,0)),0)),0)</f>
        <v>0</v>
      </c>
      <c r="X90" s="76"/>
      <c r="Y90" s="76"/>
      <c r="Z90" s="116">
        <f t="shared" si="22"/>
        <v>0</v>
      </c>
      <c r="AA90" s="116">
        <f t="shared" si="23"/>
        <v>0</v>
      </c>
      <c r="AB90" s="116">
        <f t="shared" si="24"/>
        <v>0</v>
      </c>
      <c r="AC90" s="116">
        <f t="shared" si="25"/>
        <v>0</v>
      </c>
      <c r="AD90" s="116">
        <f t="shared" si="26"/>
        <v>0</v>
      </c>
      <c r="AE90" s="116">
        <f t="shared" si="27"/>
        <v>0</v>
      </c>
      <c r="AF90" s="116">
        <f t="shared" si="28"/>
        <v>0</v>
      </c>
      <c r="AG90" s="116">
        <f t="shared" si="29"/>
        <v>0</v>
      </c>
      <c r="AH90" s="116">
        <f t="shared" si="30"/>
        <v>0</v>
      </c>
      <c r="AI90" s="116">
        <f t="shared" si="31"/>
        <v>0</v>
      </c>
      <c r="AJ90" s="116">
        <f t="shared" si="32"/>
        <v>0</v>
      </c>
    </row>
    <row r="91" spans="1:36">
      <c r="A91" s="42"/>
      <c r="B91" s="36"/>
      <c r="C91" s="36"/>
      <c r="D91" s="36"/>
      <c r="E91" s="36">
        <f>_xlfn.IFNA(INDEX('Inputs - Allowed'!$B$8:$AY$158,MATCH($A91,'Inputs - Allowed'!$A$8:$A$158,0),MATCH('TI - Outperformance'!E$6,'Inputs - Allowed'!$B$6:$AY$6,0)),0)</f>
        <v>0</v>
      </c>
      <c r="F91" s="36">
        <f>_xlfn.IFNA(INDEX('Inputs - Allowed'!$B$8:$AY$158,MATCH($A91,'Inputs - Allowed'!$A$8:$A$158,0),MATCH('TI - Outperformance'!F$6,'Inputs - Allowed'!$B$6:$AY$6,0)),0)</f>
        <v>0</v>
      </c>
      <c r="G91" s="36">
        <f>_xlfn.IFNA(INDEX('Inputs - Allowed'!$B$8:$AY$158,MATCH($A91,'Inputs - Allowed'!$A$8:$A$158,0),MATCH('TI - Outperformance'!G$6,'Inputs - Allowed'!$B$6:$AY$6,0)),0)</f>
        <v>0</v>
      </c>
      <c r="H91" s="36">
        <f>_xlfn.IFNA(INDEX('Inputs - Allowed'!$B$8:$AY$158,MATCH($A91,'Inputs - Allowed'!$A$8:$A$158,0),MATCH('TI - Outperformance'!H$6,'Inputs - Allowed'!$B$6:$AY$6,0)),0)</f>
        <v>0</v>
      </c>
      <c r="I91" s="36">
        <f>_xlfn.IFNA(INDEX('Inputs - Allowed'!$B$8:$AY$158,MATCH($A91,'Inputs - Allowed'!$A$8:$A$158,0),MATCH('TI - Outperformance'!I$6,'Inputs - Allowed'!$B$6:$AY$6,0)),0)</f>
        <v>0</v>
      </c>
      <c r="J91" s="36">
        <f>_xlfn.IFNA(INDEX('Inputs - Allowed'!$B$8:$AY$158,MATCH($A91,'Inputs - Allowed'!$A$8:$A$158,0),MATCH('TI - Outperformance'!J$6,'Inputs - Allowed'!$B$6:$AY$6,0)),0)</f>
        <v>0</v>
      </c>
      <c r="K91" s="36">
        <f>_xlfn.IFNA(INDEX('Inputs - Allowed'!$B$8:$AY$158,MATCH($A91,'Inputs - Allowed'!$A$8:$A$158,0),MATCH('TI - Outperformance'!K$6,'Inputs - Allowed'!$B$6:$AY$6,0)),0)</f>
        <v>0</v>
      </c>
      <c r="L91" s="76"/>
      <c r="M91" s="76"/>
      <c r="N91" s="36">
        <f>MAX(MIN(_xlfn.IFNA(INDEX('Inputs - Actual'!$B$8:$V$200,MATCH('TI - Outperformance'!$A91,'Inputs - Actual'!$A$8:$A$200,0),MATCH('TI - Outperformance'!N$6,'Inputs - Actual'!$B$6:$V$6,0)) - INDEX('Inputs - Allowed'!$B$8:$AY$158,MATCH('TI - Outperformance'!$A91,'Inputs - Allowed'!$A$8:$A$158,0),MATCH('TI - Outperformance'!N$6-1,'Inputs - Allowed'!$B$6:$AY$6,0)),0),_xlfn.IFNA(INDEX('Inputs - Allowed'!$B$8:$AY$158,MATCH('TI - Outperformance'!$A91,'Inputs - Allowed'!$A$8:$A$158,0),MATCH('TI - Outperformance'!N$6,'Inputs - Allowed'!$B$6:$AY$6,0)) - INDEX('Inputs - Allowed'!$B$8:$AY$158,MATCH('TI - Outperformance'!$A91,'Inputs - Allowed'!$A$8:$A$158,0),MATCH('TI - Outperformance'!N$6-1,'Inputs - Allowed'!$B$6:$AY$6,0)),0)),0)</f>
        <v>0</v>
      </c>
      <c r="O91" s="36">
        <f>MAX(MIN(_xlfn.IFNA(INDEX('Inputs - Actual'!$B$8:$V$200,MATCH('TI - Outperformance'!$A91,'Inputs - Actual'!$A$8:$A$200,0),MATCH('TI - Outperformance'!O$6,'Inputs - Actual'!$B$6:$V$6,0)) - INDEX('Inputs - Allowed'!$B$8:$AY$158,MATCH('TI - Outperformance'!$A91,'Inputs - Allowed'!$A$8:$A$158,0),MATCH('TI - Outperformance'!O$6-1,'Inputs - Allowed'!$B$6:$AY$6,0)),0),_xlfn.IFNA(INDEX('Inputs - Allowed'!$B$8:$AY$158,MATCH('TI - Outperformance'!$A91,'Inputs - Allowed'!$A$8:$A$158,0),MATCH('TI - Outperformance'!O$6,'Inputs - Allowed'!$B$6:$AY$6,0)) - INDEX('Inputs - Allowed'!$B$8:$AY$158,MATCH('TI - Outperformance'!$A91,'Inputs - Allowed'!$A$8:$A$158,0),MATCH('TI - Outperformance'!O$6-1,'Inputs - Allowed'!$B$6:$AY$6,0)),0)),0)</f>
        <v>0</v>
      </c>
      <c r="P91" s="36">
        <f>MAX(MIN(_xlfn.IFNA(INDEX('Inputs - Actual'!$B$8:$V$200,MATCH('TI - Outperformance'!$A91,'Inputs - Actual'!$A$8:$A$200,0),MATCH('TI - Outperformance'!P$6,'Inputs - Actual'!$B$6:$V$6,0)) - INDEX('Inputs - Allowed'!$B$8:$AY$158,MATCH('TI - Outperformance'!$A91,'Inputs - Allowed'!$A$8:$A$158,0),MATCH('TI - Outperformance'!P$6-1,'Inputs - Allowed'!$B$6:$AY$6,0)),0),_xlfn.IFNA(INDEX('Inputs - Allowed'!$B$8:$AY$158,MATCH('TI - Outperformance'!$A91,'Inputs - Allowed'!$A$8:$A$158,0),MATCH('TI - Outperformance'!P$6,'Inputs - Allowed'!$B$6:$AY$6,0)) - INDEX('Inputs - Allowed'!$B$8:$AY$158,MATCH('TI - Outperformance'!$A91,'Inputs - Allowed'!$A$8:$A$158,0),MATCH('TI - Outperformance'!P$6-1,'Inputs - Allowed'!$B$6:$AY$6,0)),0)),0)</f>
        <v>0</v>
      </c>
      <c r="Q91" s="36">
        <f>MAX(MIN(_xlfn.IFNA(INDEX('Inputs - Actual'!$B$8:$V$200,MATCH('TI - Outperformance'!$A91,'Inputs - Actual'!$A$8:$A$200,0),MATCH('TI - Outperformance'!Q$6,'Inputs - Actual'!$B$6:$V$6,0)) - INDEX('Inputs - Allowed'!$B$8:$AY$158,MATCH('TI - Outperformance'!$A91,'Inputs - Allowed'!$A$8:$A$158,0),MATCH('TI - Outperformance'!Q$6-1,'Inputs - Allowed'!$B$6:$AY$6,0)),0),_xlfn.IFNA(INDEX('Inputs - Allowed'!$B$8:$AY$158,MATCH('TI - Outperformance'!$A91,'Inputs - Allowed'!$A$8:$A$158,0),MATCH('TI - Outperformance'!Q$6,'Inputs - Allowed'!$B$6:$AY$6,0)) - INDEX('Inputs - Allowed'!$B$8:$AY$158,MATCH('TI - Outperformance'!$A91,'Inputs - Allowed'!$A$8:$A$158,0),MATCH('TI - Outperformance'!Q$6-1,'Inputs - Allowed'!$B$6:$AY$6,0)),0)),0)</f>
        <v>0</v>
      </c>
      <c r="R91" s="36">
        <f>MAX(MIN(_xlfn.IFNA(INDEX('Inputs - Actual'!$B$8:$V$200,MATCH('TI - Outperformance'!$A91,'Inputs - Actual'!$A$8:$A$200,0),MATCH('TI - Outperformance'!R$6,'Inputs - Actual'!$B$6:$V$6,0)) - INDEX('Inputs - Allowed'!$B$8:$AY$158,MATCH('TI - Outperformance'!$A91,'Inputs - Allowed'!$A$8:$A$158,0),MATCH('TI - Outperformance'!R$6-1,'Inputs - Allowed'!$B$6:$AY$6,0)),0),_xlfn.IFNA(INDEX('Inputs - Allowed'!$B$8:$AY$158,MATCH('TI - Outperformance'!$A91,'Inputs - Allowed'!$A$8:$A$158,0),MATCH('TI - Outperformance'!R$6,'Inputs - Allowed'!$B$6:$AY$6,0)) - INDEX('Inputs - Allowed'!$B$8:$AY$158,MATCH('TI - Outperformance'!$A91,'Inputs - Allowed'!$A$8:$A$158,0),MATCH('TI - Outperformance'!R$6-1,'Inputs - Allowed'!$B$6:$AY$6,0)),0)),0)</f>
        <v>0</v>
      </c>
      <c r="S91" s="36">
        <f>MAX(MIN(_xlfn.IFNA(INDEX('Inputs - Actual'!$B$8:$V$200,MATCH('TI - Outperformance'!$A91,'Inputs - Actual'!$A$8:$A$200,0),MATCH('TI - Outperformance'!S$6,'Inputs - Actual'!$B$6:$V$6,0)) - INDEX('Inputs - Allowed'!$B$8:$AY$158,MATCH('TI - Outperformance'!$A91,'Inputs - Allowed'!$A$8:$A$158,0),MATCH('TI - Outperformance'!S$6-1,'Inputs - Allowed'!$B$6:$AY$6,0)),0),_xlfn.IFNA(INDEX('Inputs - Allowed'!$B$8:$AY$158,MATCH('TI - Outperformance'!$A91,'Inputs - Allowed'!$A$8:$A$158,0),MATCH('TI - Outperformance'!S$6,'Inputs - Allowed'!$B$6:$AY$6,0)) - INDEX('Inputs - Allowed'!$B$8:$AY$158,MATCH('TI - Outperformance'!$A91,'Inputs - Allowed'!$A$8:$A$158,0),MATCH('TI - Outperformance'!S$6-1,'Inputs - Allowed'!$B$6:$AY$6,0)),0)),0)</f>
        <v>0</v>
      </c>
      <c r="T91" s="36">
        <f>MAX(MIN(_xlfn.IFNA(INDEX('Inputs - Actual'!$B$8:$V$200,MATCH('TI - Outperformance'!$A91,'Inputs - Actual'!$A$8:$A$200,0),MATCH('TI - Outperformance'!T$6,'Inputs - Actual'!$B$6:$V$6,0)) - INDEX('Inputs - Allowed'!$B$8:$AY$158,MATCH('TI - Outperformance'!$A91,'Inputs - Allowed'!$A$8:$A$158,0),MATCH('TI - Outperformance'!T$6-1,'Inputs - Allowed'!$B$6:$AY$6,0)),0),_xlfn.IFNA(INDEX('Inputs - Allowed'!$B$8:$AY$158,MATCH('TI - Outperformance'!$A91,'Inputs - Allowed'!$A$8:$A$158,0),MATCH('TI - Outperformance'!T$6,'Inputs - Allowed'!$B$6:$AY$6,0)) - INDEX('Inputs - Allowed'!$B$8:$AY$158,MATCH('TI - Outperformance'!$A91,'Inputs - Allowed'!$A$8:$A$158,0),MATCH('TI - Outperformance'!T$6-1,'Inputs - Allowed'!$B$6:$AY$6,0)),0)),0)</f>
        <v>0</v>
      </c>
      <c r="U91" s="36">
        <f>MAX(MIN(_xlfn.IFNA(INDEX('Inputs - Actual'!$B$8:$V$200,MATCH('TI - Outperformance'!$A91,'Inputs - Actual'!$A$8:$A$200,0),MATCH('TI - Outperformance'!U$6,'Inputs - Actual'!$B$6:$V$6,0)) - INDEX('Inputs - Allowed'!$B$8:$AY$158,MATCH('TI - Outperformance'!$A91,'Inputs - Allowed'!$A$8:$A$158,0),MATCH('TI - Outperformance'!U$6-1,'Inputs - Allowed'!$B$6:$AY$6,0)),0),_xlfn.IFNA(INDEX('Inputs - Allowed'!$B$8:$AY$158,MATCH('TI - Outperformance'!$A91,'Inputs - Allowed'!$A$8:$A$158,0),MATCH('TI - Outperformance'!U$6,'Inputs - Allowed'!$B$6:$AY$6,0)) - INDEX('Inputs - Allowed'!$B$8:$AY$158,MATCH('TI - Outperformance'!$A91,'Inputs - Allowed'!$A$8:$A$158,0),MATCH('TI - Outperformance'!U$6-1,'Inputs - Allowed'!$B$6:$AY$6,0)),0)),0)</f>
        <v>0</v>
      </c>
      <c r="V91" s="36">
        <f>MAX(MIN(_xlfn.IFNA(INDEX('Inputs - Actual'!$B$8:$V$200,MATCH('TI - Outperformance'!$A91,'Inputs - Actual'!$A$8:$A$200,0),MATCH('TI - Outperformance'!V$6,'Inputs - Actual'!$B$6:$V$6,0)) - INDEX('Inputs - Allowed'!$B$8:$AY$158,MATCH('TI - Outperformance'!$A91,'Inputs - Allowed'!$A$8:$A$158,0),MATCH('TI - Outperformance'!V$6-1,'Inputs - Allowed'!$B$6:$AY$6,0)),0),_xlfn.IFNA(INDEX('Inputs - Allowed'!$B$8:$AY$158,MATCH('TI - Outperformance'!$A91,'Inputs - Allowed'!$A$8:$A$158,0),MATCH('TI - Outperformance'!V$6,'Inputs - Allowed'!$B$6:$AY$6,0)) - INDEX('Inputs - Allowed'!$B$8:$AY$158,MATCH('TI - Outperformance'!$A91,'Inputs - Allowed'!$A$8:$A$158,0),MATCH('TI - Outperformance'!V$6-1,'Inputs - Allowed'!$B$6:$AY$6,0)),0)),0)</f>
        <v>0</v>
      </c>
      <c r="W91" s="36">
        <f>MAX(MIN(_xlfn.IFNA(INDEX('Inputs - Actual'!$B$8:$V$200,MATCH('TI - Outperformance'!$A91,'Inputs - Actual'!$A$8:$A$200,0),MATCH('TI - Outperformance'!W$6,'Inputs - Actual'!$B$6:$V$6,0)) - INDEX('Inputs - Allowed'!$B$8:$AY$158,MATCH('TI - Outperformance'!$A91,'Inputs - Allowed'!$A$8:$A$158,0),MATCH('TI - Outperformance'!W$6-1,'Inputs - Allowed'!$B$6:$AY$6,0)),0),_xlfn.IFNA(INDEX('Inputs - Allowed'!$B$8:$AY$158,MATCH('TI - Outperformance'!$A91,'Inputs - Allowed'!$A$8:$A$158,0),MATCH('TI - Outperformance'!W$6,'Inputs - Allowed'!$B$6:$AY$6,0)) - INDEX('Inputs - Allowed'!$B$8:$AY$158,MATCH('TI - Outperformance'!$A91,'Inputs - Allowed'!$A$8:$A$158,0),MATCH('TI - Outperformance'!W$6-1,'Inputs - Allowed'!$B$6:$AY$6,0)),0)),0)</f>
        <v>0</v>
      </c>
      <c r="X91" s="76"/>
      <c r="Y91" s="76"/>
      <c r="Z91" s="116">
        <f t="shared" si="22"/>
        <v>0</v>
      </c>
      <c r="AA91" s="116">
        <f t="shared" si="23"/>
        <v>0</v>
      </c>
      <c r="AB91" s="116">
        <f t="shared" si="24"/>
        <v>0</v>
      </c>
      <c r="AC91" s="116">
        <f t="shared" si="25"/>
        <v>0</v>
      </c>
      <c r="AD91" s="116">
        <f t="shared" si="26"/>
        <v>0</v>
      </c>
      <c r="AE91" s="116">
        <f t="shared" si="27"/>
        <v>0</v>
      </c>
      <c r="AF91" s="116">
        <f t="shared" si="28"/>
        <v>0</v>
      </c>
      <c r="AG91" s="116">
        <f t="shared" si="29"/>
        <v>0</v>
      </c>
      <c r="AH91" s="116">
        <f t="shared" si="30"/>
        <v>0</v>
      </c>
      <c r="AI91" s="116">
        <f t="shared" si="31"/>
        <v>0</v>
      </c>
      <c r="AJ91" s="116">
        <f t="shared" si="32"/>
        <v>0</v>
      </c>
    </row>
    <row r="92" spans="1:36">
      <c r="A92" s="42"/>
      <c r="B92" s="36"/>
      <c r="C92" s="36"/>
      <c r="D92" s="36"/>
      <c r="E92" s="36">
        <f>_xlfn.IFNA(INDEX('Inputs - Allowed'!$B$8:$AY$158,MATCH($A92,'Inputs - Allowed'!$A$8:$A$158,0),MATCH('TI - Outperformance'!E$6,'Inputs - Allowed'!$B$6:$AY$6,0)),0)</f>
        <v>0</v>
      </c>
      <c r="F92" s="36">
        <f>_xlfn.IFNA(INDEX('Inputs - Allowed'!$B$8:$AY$158,MATCH($A92,'Inputs - Allowed'!$A$8:$A$158,0),MATCH('TI - Outperformance'!F$6,'Inputs - Allowed'!$B$6:$AY$6,0)),0)</f>
        <v>0</v>
      </c>
      <c r="G92" s="36">
        <f>_xlfn.IFNA(INDEX('Inputs - Allowed'!$B$8:$AY$158,MATCH($A92,'Inputs - Allowed'!$A$8:$A$158,0),MATCH('TI - Outperformance'!G$6,'Inputs - Allowed'!$B$6:$AY$6,0)),0)</f>
        <v>0</v>
      </c>
      <c r="H92" s="36">
        <f>_xlfn.IFNA(INDEX('Inputs - Allowed'!$B$8:$AY$158,MATCH($A92,'Inputs - Allowed'!$A$8:$A$158,0),MATCH('TI - Outperformance'!H$6,'Inputs - Allowed'!$B$6:$AY$6,0)),0)</f>
        <v>0</v>
      </c>
      <c r="I92" s="36">
        <f>_xlfn.IFNA(INDEX('Inputs - Allowed'!$B$8:$AY$158,MATCH($A92,'Inputs - Allowed'!$A$8:$A$158,0),MATCH('TI - Outperformance'!I$6,'Inputs - Allowed'!$B$6:$AY$6,0)),0)</f>
        <v>0</v>
      </c>
      <c r="J92" s="36">
        <f>_xlfn.IFNA(INDEX('Inputs - Allowed'!$B$8:$AY$158,MATCH($A92,'Inputs - Allowed'!$A$8:$A$158,0),MATCH('TI - Outperformance'!J$6,'Inputs - Allowed'!$B$6:$AY$6,0)),0)</f>
        <v>0</v>
      </c>
      <c r="K92" s="36">
        <f>_xlfn.IFNA(INDEX('Inputs - Allowed'!$B$8:$AY$158,MATCH($A92,'Inputs - Allowed'!$A$8:$A$158,0),MATCH('TI - Outperformance'!K$6,'Inputs - Allowed'!$B$6:$AY$6,0)),0)</f>
        <v>0</v>
      </c>
      <c r="L92" s="76"/>
      <c r="M92" s="76"/>
      <c r="N92" s="36">
        <f>MAX(MIN(_xlfn.IFNA(INDEX('Inputs - Actual'!$B$8:$V$200,MATCH('TI - Outperformance'!$A92,'Inputs - Actual'!$A$8:$A$200,0),MATCH('TI - Outperformance'!N$6,'Inputs - Actual'!$B$6:$V$6,0)) - INDEX('Inputs - Allowed'!$B$8:$AY$158,MATCH('TI - Outperformance'!$A92,'Inputs - Allowed'!$A$8:$A$158,0),MATCH('TI - Outperformance'!N$6-1,'Inputs - Allowed'!$B$6:$AY$6,0)),0),_xlfn.IFNA(INDEX('Inputs - Allowed'!$B$8:$AY$158,MATCH('TI - Outperformance'!$A92,'Inputs - Allowed'!$A$8:$A$158,0),MATCH('TI - Outperformance'!N$6,'Inputs - Allowed'!$B$6:$AY$6,0)) - INDEX('Inputs - Allowed'!$B$8:$AY$158,MATCH('TI - Outperformance'!$A92,'Inputs - Allowed'!$A$8:$A$158,0),MATCH('TI - Outperformance'!N$6-1,'Inputs - Allowed'!$B$6:$AY$6,0)),0)),0)</f>
        <v>0</v>
      </c>
      <c r="O92" s="36">
        <f>MAX(MIN(_xlfn.IFNA(INDEX('Inputs - Actual'!$B$8:$V$200,MATCH('TI - Outperformance'!$A92,'Inputs - Actual'!$A$8:$A$200,0),MATCH('TI - Outperformance'!O$6,'Inputs - Actual'!$B$6:$V$6,0)) - INDEX('Inputs - Allowed'!$B$8:$AY$158,MATCH('TI - Outperformance'!$A92,'Inputs - Allowed'!$A$8:$A$158,0),MATCH('TI - Outperformance'!O$6-1,'Inputs - Allowed'!$B$6:$AY$6,0)),0),_xlfn.IFNA(INDEX('Inputs - Allowed'!$B$8:$AY$158,MATCH('TI - Outperformance'!$A92,'Inputs - Allowed'!$A$8:$A$158,0),MATCH('TI - Outperformance'!O$6,'Inputs - Allowed'!$B$6:$AY$6,0)) - INDEX('Inputs - Allowed'!$B$8:$AY$158,MATCH('TI - Outperformance'!$A92,'Inputs - Allowed'!$A$8:$A$158,0),MATCH('TI - Outperformance'!O$6-1,'Inputs - Allowed'!$B$6:$AY$6,0)),0)),0)</f>
        <v>0</v>
      </c>
      <c r="P92" s="36">
        <f>MAX(MIN(_xlfn.IFNA(INDEX('Inputs - Actual'!$B$8:$V$200,MATCH('TI - Outperformance'!$A92,'Inputs - Actual'!$A$8:$A$200,0),MATCH('TI - Outperformance'!P$6,'Inputs - Actual'!$B$6:$V$6,0)) - INDEX('Inputs - Allowed'!$B$8:$AY$158,MATCH('TI - Outperformance'!$A92,'Inputs - Allowed'!$A$8:$A$158,0),MATCH('TI - Outperformance'!P$6-1,'Inputs - Allowed'!$B$6:$AY$6,0)),0),_xlfn.IFNA(INDEX('Inputs - Allowed'!$B$8:$AY$158,MATCH('TI - Outperformance'!$A92,'Inputs - Allowed'!$A$8:$A$158,0),MATCH('TI - Outperformance'!P$6,'Inputs - Allowed'!$B$6:$AY$6,0)) - INDEX('Inputs - Allowed'!$B$8:$AY$158,MATCH('TI - Outperformance'!$A92,'Inputs - Allowed'!$A$8:$A$158,0),MATCH('TI - Outperformance'!P$6-1,'Inputs - Allowed'!$B$6:$AY$6,0)),0)),0)</f>
        <v>0</v>
      </c>
      <c r="Q92" s="36">
        <f>MAX(MIN(_xlfn.IFNA(INDEX('Inputs - Actual'!$B$8:$V$200,MATCH('TI - Outperformance'!$A92,'Inputs - Actual'!$A$8:$A$200,0),MATCH('TI - Outperformance'!Q$6,'Inputs - Actual'!$B$6:$V$6,0)) - INDEX('Inputs - Allowed'!$B$8:$AY$158,MATCH('TI - Outperformance'!$A92,'Inputs - Allowed'!$A$8:$A$158,0),MATCH('TI - Outperformance'!Q$6-1,'Inputs - Allowed'!$B$6:$AY$6,0)),0),_xlfn.IFNA(INDEX('Inputs - Allowed'!$B$8:$AY$158,MATCH('TI - Outperformance'!$A92,'Inputs - Allowed'!$A$8:$A$158,0),MATCH('TI - Outperformance'!Q$6,'Inputs - Allowed'!$B$6:$AY$6,0)) - INDEX('Inputs - Allowed'!$B$8:$AY$158,MATCH('TI - Outperformance'!$A92,'Inputs - Allowed'!$A$8:$A$158,0),MATCH('TI - Outperformance'!Q$6-1,'Inputs - Allowed'!$B$6:$AY$6,0)),0)),0)</f>
        <v>0</v>
      </c>
      <c r="R92" s="36">
        <f>MAX(MIN(_xlfn.IFNA(INDEX('Inputs - Actual'!$B$8:$V$200,MATCH('TI - Outperformance'!$A92,'Inputs - Actual'!$A$8:$A$200,0),MATCH('TI - Outperformance'!R$6,'Inputs - Actual'!$B$6:$V$6,0)) - INDEX('Inputs - Allowed'!$B$8:$AY$158,MATCH('TI - Outperformance'!$A92,'Inputs - Allowed'!$A$8:$A$158,0),MATCH('TI - Outperformance'!R$6-1,'Inputs - Allowed'!$B$6:$AY$6,0)),0),_xlfn.IFNA(INDEX('Inputs - Allowed'!$B$8:$AY$158,MATCH('TI - Outperformance'!$A92,'Inputs - Allowed'!$A$8:$A$158,0),MATCH('TI - Outperformance'!R$6,'Inputs - Allowed'!$B$6:$AY$6,0)) - INDEX('Inputs - Allowed'!$B$8:$AY$158,MATCH('TI - Outperformance'!$A92,'Inputs - Allowed'!$A$8:$A$158,0),MATCH('TI - Outperformance'!R$6-1,'Inputs - Allowed'!$B$6:$AY$6,0)),0)),0)</f>
        <v>0</v>
      </c>
      <c r="S92" s="36">
        <f>MAX(MIN(_xlfn.IFNA(INDEX('Inputs - Actual'!$B$8:$V$200,MATCH('TI - Outperformance'!$A92,'Inputs - Actual'!$A$8:$A$200,0),MATCH('TI - Outperformance'!S$6,'Inputs - Actual'!$B$6:$V$6,0)) - INDEX('Inputs - Allowed'!$B$8:$AY$158,MATCH('TI - Outperformance'!$A92,'Inputs - Allowed'!$A$8:$A$158,0),MATCH('TI - Outperformance'!S$6-1,'Inputs - Allowed'!$B$6:$AY$6,0)),0),_xlfn.IFNA(INDEX('Inputs - Allowed'!$B$8:$AY$158,MATCH('TI - Outperformance'!$A92,'Inputs - Allowed'!$A$8:$A$158,0),MATCH('TI - Outperformance'!S$6,'Inputs - Allowed'!$B$6:$AY$6,0)) - INDEX('Inputs - Allowed'!$B$8:$AY$158,MATCH('TI - Outperformance'!$A92,'Inputs - Allowed'!$A$8:$A$158,0),MATCH('TI - Outperformance'!S$6-1,'Inputs - Allowed'!$B$6:$AY$6,0)),0)),0)</f>
        <v>0</v>
      </c>
      <c r="T92" s="36">
        <f>MAX(MIN(_xlfn.IFNA(INDEX('Inputs - Actual'!$B$8:$V$200,MATCH('TI - Outperformance'!$A92,'Inputs - Actual'!$A$8:$A$200,0),MATCH('TI - Outperformance'!T$6,'Inputs - Actual'!$B$6:$V$6,0)) - INDEX('Inputs - Allowed'!$B$8:$AY$158,MATCH('TI - Outperformance'!$A92,'Inputs - Allowed'!$A$8:$A$158,0),MATCH('TI - Outperformance'!T$6-1,'Inputs - Allowed'!$B$6:$AY$6,0)),0),_xlfn.IFNA(INDEX('Inputs - Allowed'!$B$8:$AY$158,MATCH('TI - Outperformance'!$A92,'Inputs - Allowed'!$A$8:$A$158,0),MATCH('TI - Outperformance'!T$6,'Inputs - Allowed'!$B$6:$AY$6,0)) - INDEX('Inputs - Allowed'!$B$8:$AY$158,MATCH('TI - Outperformance'!$A92,'Inputs - Allowed'!$A$8:$A$158,0),MATCH('TI - Outperformance'!T$6-1,'Inputs - Allowed'!$B$6:$AY$6,0)),0)),0)</f>
        <v>0</v>
      </c>
      <c r="U92" s="36">
        <f>MAX(MIN(_xlfn.IFNA(INDEX('Inputs - Actual'!$B$8:$V$200,MATCH('TI - Outperformance'!$A92,'Inputs - Actual'!$A$8:$A$200,0),MATCH('TI - Outperformance'!U$6,'Inputs - Actual'!$B$6:$V$6,0)) - INDEX('Inputs - Allowed'!$B$8:$AY$158,MATCH('TI - Outperformance'!$A92,'Inputs - Allowed'!$A$8:$A$158,0),MATCH('TI - Outperformance'!U$6-1,'Inputs - Allowed'!$B$6:$AY$6,0)),0),_xlfn.IFNA(INDEX('Inputs - Allowed'!$B$8:$AY$158,MATCH('TI - Outperformance'!$A92,'Inputs - Allowed'!$A$8:$A$158,0),MATCH('TI - Outperformance'!U$6,'Inputs - Allowed'!$B$6:$AY$6,0)) - INDEX('Inputs - Allowed'!$B$8:$AY$158,MATCH('TI - Outperformance'!$A92,'Inputs - Allowed'!$A$8:$A$158,0),MATCH('TI - Outperformance'!U$6-1,'Inputs - Allowed'!$B$6:$AY$6,0)),0)),0)</f>
        <v>0</v>
      </c>
      <c r="V92" s="36">
        <f>MAX(MIN(_xlfn.IFNA(INDEX('Inputs - Actual'!$B$8:$V$200,MATCH('TI - Outperformance'!$A92,'Inputs - Actual'!$A$8:$A$200,0),MATCH('TI - Outperformance'!V$6,'Inputs - Actual'!$B$6:$V$6,0)) - INDEX('Inputs - Allowed'!$B$8:$AY$158,MATCH('TI - Outperformance'!$A92,'Inputs - Allowed'!$A$8:$A$158,0),MATCH('TI - Outperformance'!V$6-1,'Inputs - Allowed'!$B$6:$AY$6,0)),0),_xlfn.IFNA(INDEX('Inputs - Allowed'!$B$8:$AY$158,MATCH('TI - Outperformance'!$A92,'Inputs - Allowed'!$A$8:$A$158,0),MATCH('TI - Outperformance'!V$6,'Inputs - Allowed'!$B$6:$AY$6,0)) - INDEX('Inputs - Allowed'!$B$8:$AY$158,MATCH('TI - Outperformance'!$A92,'Inputs - Allowed'!$A$8:$A$158,0),MATCH('TI - Outperformance'!V$6-1,'Inputs - Allowed'!$B$6:$AY$6,0)),0)),0)</f>
        <v>0</v>
      </c>
      <c r="W92" s="36">
        <f>MAX(MIN(_xlfn.IFNA(INDEX('Inputs - Actual'!$B$8:$V$200,MATCH('TI - Outperformance'!$A92,'Inputs - Actual'!$A$8:$A$200,0),MATCH('TI - Outperformance'!W$6,'Inputs - Actual'!$B$6:$V$6,0)) - INDEX('Inputs - Allowed'!$B$8:$AY$158,MATCH('TI - Outperformance'!$A92,'Inputs - Allowed'!$A$8:$A$158,0),MATCH('TI - Outperformance'!W$6-1,'Inputs - Allowed'!$B$6:$AY$6,0)),0),_xlfn.IFNA(INDEX('Inputs - Allowed'!$B$8:$AY$158,MATCH('TI - Outperformance'!$A92,'Inputs - Allowed'!$A$8:$A$158,0),MATCH('TI - Outperformance'!W$6,'Inputs - Allowed'!$B$6:$AY$6,0)) - INDEX('Inputs - Allowed'!$B$8:$AY$158,MATCH('TI - Outperformance'!$A92,'Inputs - Allowed'!$A$8:$A$158,0),MATCH('TI - Outperformance'!W$6-1,'Inputs - Allowed'!$B$6:$AY$6,0)),0)),0)</f>
        <v>0</v>
      </c>
      <c r="X92" s="76"/>
      <c r="Y92" s="76"/>
      <c r="Z92" s="116">
        <f t="shared" si="22"/>
        <v>0</v>
      </c>
      <c r="AA92" s="116">
        <f t="shared" si="23"/>
        <v>0</v>
      </c>
      <c r="AB92" s="116">
        <f t="shared" si="24"/>
        <v>0</v>
      </c>
      <c r="AC92" s="116">
        <f t="shared" si="25"/>
        <v>0</v>
      </c>
      <c r="AD92" s="116">
        <f t="shared" si="26"/>
        <v>0</v>
      </c>
      <c r="AE92" s="116">
        <f t="shared" si="27"/>
        <v>0</v>
      </c>
      <c r="AF92" s="116">
        <f t="shared" si="28"/>
        <v>0</v>
      </c>
      <c r="AG92" s="116">
        <f t="shared" si="29"/>
        <v>0</v>
      </c>
      <c r="AH92" s="116">
        <f t="shared" si="30"/>
        <v>0</v>
      </c>
      <c r="AI92" s="116">
        <f t="shared" si="31"/>
        <v>0</v>
      </c>
      <c r="AJ92" s="116">
        <f t="shared" si="32"/>
        <v>0</v>
      </c>
    </row>
    <row r="93" spans="1:36">
      <c r="A93" s="42"/>
      <c r="B93" s="36"/>
      <c r="C93" s="36"/>
      <c r="D93" s="36"/>
      <c r="E93" s="36">
        <f>_xlfn.IFNA(INDEX('Inputs - Allowed'!$B$8:$AY$158,MATCH($A93,'Inputs - Allowed'!$A$8:$A$158,0),MATCH('TI - Outperformance'!E$6,'Inputs - Allowed'!$B$6:$AY$6,0)),0)</f>
        <v>0</v>
      </c>
      <c r="F93" s="36">
        <f>_xlfn.IFNA(INDEX('Inputs - Allowed'!$B$8:$AY$158,MATCH($A93,'Inputs - Allowed'!$A$8:$A$158,0),MATCH('TI - Outperformance'!F$6,'Inputs - Allowed'!$B$6:$AY$6,0)),0)</f>
        <v>0</v>
      </c>
      <c r="G93" s="36">
        <f>_xlfn.IFNA(INDEX('Inputs - Allowed'!$B$8:$AY$158,MATCH($A93,'Inputs - Allowed'!$A$8:$A$158,0),MATCH('TI - Outperformance'!G$6,'Inputs - Allowed'!$B$6:$AY$6,0)),0)</f>
        <v>0</v>
      </c>
      <c r="H93" s="36">
        <f>_xlfn.IFNA(INDEX('Inputs - Allowed'!$B$8:$AY$158,MATCH($A93,'Inputs - Allowed'!$A$8:$A$158,0),MATCH('TI - Outperformance'!H$6,'Inputs - Allowed'!$B$6:$AY$6,0)),0)</f>
        <v>0</v>
      </c>
      <c r="I93" s="36">
        <f>_xlfn.IFNA(INDEX('Inputs - Allowed'!$B$8:$AY$158,MATCH($A93,'Inputs - Allowed'!$A$8:$A$158,0),MATCH('TI - Outperformance'!I$6,'Inputs - Allowed'!$B$6:$AY$6,0)),0)</f>
        <v>0</v>
      </c>
      <c r="J93" s="36">
        <f>_xlfn.IFNA(INDEX('Inputs - Allowed'!$B$8:$AY$158,MATCH($A93,'Inputs - Allowed'!$A$8:$A$158,0),MATCH('TI - Outperformance'!J$6,'Inputs - Allowed'!$B$6:$AY$6,0)),0)</f>
        <v>0</v>
      </c>
      <c r="K93" s="36">
        <f>_xlfn.IFNA(INDEX('Inputs - Allowed'!$B$8:$AY$158,MATCH($A93,'Inputs - Allowed'!$A$8:$A$158,0),MATCH('TI - Outperformance'!K$6,'Inputs - Allowed'!$B$6:$AY$6,0)),0)</f>
        <v>0</v>
      </c>
      <c r="L93" s="76"/>
      <c r="M93" s="76"/>
      <c r="N93" s="36">
        <f>MAX(MIN(_xlfn.IFNA(INDEX('Inputs - Actual'!$B$8:$V$200,MATCH('TI - Outperformance'!$A93,'Inputs - Actual'!$A$8:$A$200,0),MATCH('TI - Outperformance'!N$6,'Inputs - Actual'!$B$6:$V$6,0)) - INDEX('Inputs - Allowed'!$B$8:$AY$158,MATCH('TI - Outperformance'!$A93,'Inputs - Allowed'!$A$8:$A$158,0),MATCH('TI - Outperformance'!N$6-1,'Inputs - Allowed'!$B$6:$AY$6,0)),0),_xlfn.IFNA(INDEX('Inputs - Allowed'!$B$8:$AY$158,MATCH('TI - Outperformance'!$A93,'Inputs - Allowed'!$A$8:$A$158,0),MATCH('TI - Outperformance'!N$6,'Inputs - Allowed'!$B$6:$AY$6,0)) - INDEX('Inputs - Allowed'!$B$8:$AY$158,MATCH('TI - Outperformance'!$A93,'Inputs - Allowed'!$A$8:$A$158,0),MATCH('TI - Outperformance'!N$6-1,'Inputs - Allowed'!$B$6:$AY$6,0)),0)),0)</f>
        <v>0</v>
      </c>
      <c r="O93" s="36">
        <f>MAX(MIN(_xlfn.IFNA(INDEX('Inputs - Actual'!$B$8:$V$200,MATCH('TI - Outperformance'!$A93,'Inputs - Actual'!$A$8:$A$200,0),MATCH('TI - Outperformance'!O$6,'Inputs - Actual'!$B$6:$V$6,0)) - INDEX('Inputs - Allowed'!$B$8:$AY$158,MATCH('TI - Outperformance'!$A93,'Inputs - Allowed'!$A$8:$A$158,0),MATCH('TI - Outperformance'!O$6-1,'Inputs - Allowed'!$B$6:$AY$6,0)),0),_xlfn.IFNA(INDEX('Inputs - Allowed'!$B$8:$AY$158,MATCH('TI - Outperformance'!$A93,'Inputs - Allowed'!$A$8:$A$158,0),MATCH('TI - Outperformance'!O$6,'Inputs - Allowed'!$B$6:$AY$6,0)) - INDEX('Inputs - Allowed'!$B$8:$AY$158,MATCH('TI - Outperformance'!$A93,'Inputs - Allowed'!$A$8:$A$158,0),MATCH('TI - Outperformance'!O$6-1,'Inputs - Allowed'!$B$6:$AY$6,0)),0)),0)</f>
        <v>0</v>
      </c>
      <c r="P93" s="36">
        <f>MAX(MIN(_xlfn.IFNA(INDEX('Inputs - Actual'!$B$8:$V$200,MATCH('TI - Outperformance'!$A93,'Inputs - Actual'!$A$8:$A$200,0),MATCH('TI - Outperformance'!P$6,'Inputs - Actual'!$B$6:$V$6,0)) - INDEX('Inputs - Allowed'!$B$8:$AY$158,MATCH('TI - Outperformance'!$A93,'Inputs - Allowed'!$A$8:$A$158,0),MATCH('TI - Outperformance'!P$6-1,'Inputs - Allowed'!$B$6:$AY$6,0)),0),_xlfn.IFNA(INDEX('Inputs - Allowed'!$B$8:$AY$158,MATCH('TI - Outperformance'!$A93,'Inputs - Allowed'!$A$8:$A$158,0),MATCH('TI - Outperformance'!P$6,'Inputs - Allowed'!$B$6:$AY$6,0)) - INDEX('Inputs - Allowed'!$B$8:$AY$158,MATCH('TI - Outperformance'!$A93,'Inputs - Allowed'!$A$8:$A$158,0),MATCH('TI - Outperformance'!P$6-1,'Inputs - Allowed'!$B$6:$AY$6,0)),0)),0)</f>
        <v>0</v>
      </c>
      <c r="Q93" s="36">
        <f>MAX(MIN(_xlfn.IFNA(INDEX('Inputs - Actual'!$B$8:$V$200,MATCH('TI - Outperformance'!$A93,'Inputs - Actual'!$A$8:$A$200,0),MATCH('TI - Outperformance'!Q$6,'Inputs - Actual'!$B$6:$V$6,0)) - INDEX('Inputs - Allowed'!$B$8:$AY$158,MATCH('TI - Outperformance'!$A93,'Inputs - Allowed'!$A$8:$A$158,0),MATCH('TI - Outperformance'!Q$6-1,'Inputs - Allowed'!$B$6:$AY$6,0)),0),_xlfn.IFNA(INDEX('Inputs - Allowed'!$B$8:$AY$158,MATCH('TI - Outperformance'!$A93,'Inputs - Allowed'!$A$8:$A$158,0),MATCH('TI - Outperformance'!Q$6,'Inputs - Allowed'!$B$6:$AY$6,0)) - INDEX('Inputs - Allowed'!$B$8:$AY$158,MATCH('TI - Outperformance'!$A93,'Inputs - Allowed'!$A$8:$A$158,0),MATCH('TI - Outperformance'!Q$6-1,'Inputs - Allowed'!$B$6:$AY$6,0)),0)),0)</f>
        <v>0</v>
      </c>
      <c r="R93" s="36">
        <f>MAX(MIN(_xlfn.IFNA(INDEX('Inputs - Actual'!$B$8:$V$200,MATCH('TI - Outperformance'!$A93,'Inputs - Actual'!$A$8:$A$200,0),MATCH('TI - Outperformance'!R$6,'Inputs - Actual'!$B$6:$V$6,0)) - INDEX('Inputs - Allowed'!$B$8:$AY$158,MATCH('TI - Outperformance'!$A93,'Inputs - Allowed'!$A$8:$A$158,0),MATCH('TI - Outperformance'!R$6-1,'Inputs - Allowed'!$B$6:$AY$6,0)),0),_xlfn.IFNA(INDEX('Inputs - Allowed'!$B$8:$AY$158,MATCH('TI - Outperformance'!$A93,'Inputs - Allowed'!$A$8:$A$158,0),MATCH('TI - Outperformance'!R$6,'Inputs - Allowed'!$B$6:$AY$6,0)) - INDEX('Inputs - Allowed'!$B$8:$AY$158,MATCH('TI - Outperformance'!$A93,'Inputs - Allowed'!$A$8:$A$158,0),MATCH('TI - Outperformance'!R$6-1,'Inputs - Allowed'!$B$6:$AY$6,0)),0)),0)</f>
        <v>0</v>
      </c>
      <c r="S93" s="36">
        <f>MAX(MIN(_xlfn.IFNA(INDEX('Inputs - Actual'!$B$8:$V$200,MATCH('TI - Outperformance'!$A93,'Inputs - Actual'!$A$8:$A$200,0),MATCH('TI - Outperformance'!S$6,'Inputs - Actual'!$B$6:$V$6,0)) - INDEX('Inputs - Allowed'!$B$8:$AY$158,MATCH('TI - Outperformance'!$A93,'Inputs - Allowed'!$A$8:$A$158,0),MATCH('TI - Outperformance'!S$6-1,'Inputs - Allowed'!$B$6:$AY$6,0)),0),_xlfn.IFNA(INDEX('Inputs - Allowed'!$B$8:$AY$158,MATCH('TI - Outperformance'!$A93,'Inputs - Allowed'!$A$8:$A$158,0),MATCH('TI - Outperformance'!S$6,'Inputs - Allowed'!$B$6:$AY$6,0)) - INDEX('Inputs - Allowed'!$B$8:$AY$158,MATCH('TI - Outperformance'!$A93,'Inputs - Allowed'!$A$8:$A$158,0),MATCH('TI - Outperformance'!S$6-1,'Inputs - Allowed'!$B$6:$AY$6,0)),0)),0)</f>
        <v>0</v>
      </c>
      <c r="T93" s="36">
        <f>MAX(MIN(_xlfn.IFNA(INDEX('Inputs - Actual'!$B$8:$V$200,MATCH('TI - Outperformance'!$A93,'Inputs - Actual'!$A$8:$A$200,0),MATCH('TI - Outperformance'!T$6,'Inputs - Actual'!$B$6:$V$6,0)) - INDEX('Inputs - Allowed'!$B$8:$AY$158,MATCH('TI - Outperformance'!$A93,'Inputs - Allowed'!$A$8:$A$158,0),MATCH('TI - Outperformance'!T$6-1,'Inputs - Allowed'!$B$6:$AY$6,0)),0),_xlfn.IFNA(INDEX('Inputs - Allowed'!$B$8:$AY$158,MATCH('TI - Outperformance'!$A93,'Inputs - Allowed'!$A$8:$A$158,0),MATCH('TI - Outperformance'!T$6,'Inputs - Allowed'!$B$6:$AY$6,0)) - INDEX('Inputs - Allowed'!$B$8:$AY$158,MATCH('TI - Outperformance'!$A93,'Inputs - Allowed'!$A$8:$A$158,0),MATCH('TI - Outperformance'!T$6-1,'Inputs - Allowed'!$B$6:$AY$6,0)),0)),0)</f>
        <v>0</v>
      </c>
      <c r="U93" s="36">
        <f>MAX(MIN(_xlfn.IFNA(INDEX('Inputs - Actual'!$B$8:$V$200,MATCH('TI - Outperformance'!$A93,'Inputs - Actual'!$A$8:$A$200,0),MATCH('TI - Outperformance'!U$6,'Inputs - Actual'!$B$6:$V$6,0)) - INDEX('Inputs - Allowed'!$B$8:$AY$158,MATCH('TI - Outperformance'!$A93,'Inputs - Allowed'!$A$8:$A$158,0),MATCH('TI - Outperformance'!U$6-1,'Inputs - Allowed'!$B$6:$AY$6,0)),0),_xlfn.IFNA(INDEX('Inputs - Allowed'!$B$8:$AY$158,MATCH('TI - Outperformance'!$A93,'Inputs - Allowed'!$A$8:$A$158,0),MATCH('TI - Outperformance'!U$6,'Inputs - Allowed'!$B$6:$AY$6,0)) - INDEX('Inputs - Allowed'!$B$8:$AY$158,MATCH('TI - Outperformance'!$A93,'Inputs - Allowed'!$A$8:$A$158,0),MATCH('TI - Outperformance'!U$6-1,'Inputs - Allowed'!$B$6:$AY$6,0)),0)),0)</f>
        <v>0</v>
      </c>
      <c r="V93" s="36">
        <f>MAX(MIN(_xlfn.IFNA(INDEX('Inputs - Actual'!$B$8:$V$200,MATCH('TI - Outperformance'!$A93,'Inputs - Actual'!$A$8:$A$200,0),MATCH('TI - Outperformance'!V$6,'Inputs - Actual'!$B$6:$V$6,0)) - INDEX('Inputs - Allowed'!$B$8:$AY$158,MATCH('TI - Outperformance'!$A93,'Inputs - Allowed'!$A$8:$A$158,0),MATCH('TI - Outperformance'!V$6-1,'Inputs - Allowed'!$B$6:$AY$6,0)),0),_xlfn.IFNA(INDEX('Inputs - Allowed'!$B$8:$AY$158,MATCH('TI - Outperformance'!$A93,'Inputs - Allowed'!$A$8:$A$158,0),MATCH('TI - Outperformance'!V$6,'Inputs - Allowed'!$B$6:$AY$6,0)) - INDEX('Inputs - Allowed'!$B$8:$AY$158,MATCH('TI - Outperformance'!$A93,'Inputs - Allowed'!$A$8:$A$158,0),MATCH('TI - Outperformance'!V$6-1,'Inputs - Allowed'!$B$6:$AY$6,0)),0)),0)</f>
        <v>0</v>
      </c>
      <c r="W93" s="36">
        <f>MAX(MIN(_xlfn.IFNA(INDEX('Inputs - Actual'!$B$8:$V$200,MATCH('TI - Outperformance'!$A93,'Inputs - Actual'!$A$8:$A$200,0),MATCH('TI - Outperformance'!W$6,'Inputs - Actual'!$B$6:$V$6,0)) - INDEX('Inputs - Allowed'!$B$8:$AY$158,MATCH('TI - Outperformance'!$A93,'Inputs - Allowed'!$A$8:$A$158,0),MATCH('TI - Outperformance'!W$6-1,'Inputs - Allowed'!$B$6:$AY$6,0)),0),_xlfn.IFNA(INDEX('Inputs - Allowed'!$B$8:$AY$158,MATCH('TI - Outperformance'!$A93,'Inputs - Allowed'!$A$8:$A$158,0),MATCH('TI - Outperformance'!W$6,'Inputs - Allowed'!$B$6:$AY$6,0)) - INDEX('Inputs - Allowed'!$B$8:$AY$158,MATCH('TI - Outperformance'!$A93,'Inputs - Allowed'!$A$8:$A$158,0),MATCH('TI - Outperformance'!W$6-1,'Inputs - Allowed'!$B$6:$AY$6,0)),0)),0)</f>
        <v>0</v>
      </c>
      <c r="X93" s="76"/>
      <c r="Y93" s="76"/>
      <c r="Z93" s="116">
        <f t="shared" si="22"/>
        <v>0</v>
      </c>
      <c r="AA93" s="116">
        <f t="shared" si="23"/>
        <v>0</v>
      </c>
      <c r="AB93" s="116">
        <f t="shared" si="24"/>
        <v>0</v>
      </c>
      <c r="AC93" s="116">
        <f t="shared" si="25"/>
        <v>0</v>
      </c>
      <c r="AD93" s="116">
        <f t="shared" si="26"/>
        <v>0</v>
      </c>
      <c r="AE93" s="116">
        <f t="shared" si="27"/>
        <v>0</v>
      </c>
      <c r="AF93" s="116">
        <f t="shared" si="28"/>
        <v>0</v>
      </c>
      <c r="AG93" s="116">
        <f t="shared" si="29"/>
        <v>0</v>
      </c>
      <c r="AH93" s="116">
        <f t="shared" si="30"/>
        <v>0</v>
      </c>
      <c r="AI93" s="116">
        <f t="shared" si="31"/>
        <v>0</v>
      </c>
      <c r="AJ93" s="116">
        <f t="shared" si="32"/>
        <v>0</v>
      </c>
    </row>
    <row r="94" spans="1:36">
      <c r="A94" s="42"/>
      <c r="B94" s="36"/>
      <c r="C94" s="36"/>
      <c r="D94" s="36"/>
      <c r="E94" s="36">
        <f>_xlfn.IFNA(INDEX('Inputs - Allowed'!$B$8:$AY$158,MATCH($A94,'Inputs - Allowed'!$A$8:$A$158,0),MATCH('TI - Outperformance'!E$6,'Inputs - Allowed'!$B$6:$AY$6,0)),0)</f>
        <v>0</v>
      </c>
      <c r="F94" s="36">
        <f>_xlfn.IFNA(INDEX('Inputs - Allowed'!$B$8:$AY$158,MATCH($A94,'Inputs - Allowed'!$A$8:$A$158,0),MATCH('TI - Outperformance'!F$6,'Inputs - Allowed'!$B$6:$AY$6,0)),0)</f>
        <v>0</v>
      </c>
      <c r="G94" s="36">
        <f>_xlfn.IFNA(INDEX('Inputs - Allowed'!$B$8:$AY$158,MATCH($A94,'Inputs - Allowed'!$A$8:$A$158,0),MATCH('TI - Outperformance'!G$6,'Inputs - Allowed'!$B$6:$AY$6,0)),0)</f>
        <v>0</v>
      </c>
      <c r="H94" s="36">
        <f>_xlfn.IFNA(INDEX('Inputs - Allowed'!$B$8:$AY$158,MATCH($A94,'Inputs - Allowed'!$A$8:$A$158,0),MATCH('TI - Outperformance'!H$6,'Inputs - Allowed'!$B$6:$AY$6,0)),0)</f>
        <v>0</v>
      </c>
      <c r="I94" s="36">
        <f>_xlfn.IFNA(INDEX('Inputs - Allowed'!$B$8:$AY$158,MATCH($A94,'Inputs - Allowed'!$A$8:$A$158,0),MATCH('TI - Outperformance'!I$6,'Inputs - Allowed'!$B$6:$AY$6,0)),0)</f>
        <v>0</v>
      </c>
      <c r="J94" s="36">
        <f>_xlfn.IFNA(INDEX('Inputs - Allowed'!$B$8:$AY$158,MATCH($A94,'Inputs - Allowed'!$A$8:$A$158,0),MATCH('TI - Outperformance'!J$6,'Inputs - Allowed'!$B$6:$AY$6,0)),0)</f>
        <v>0</v>
      </c>
      <c r="K94" s="36">
        <f>_xlfn.IFNA(INDEX('Inputs - Allowed'!$B$8:$AY$158,MATCH($A94,'Inputs - Allowed'!$A$8:$A$158,0),MATCH('TI - Outperformance'!K$6,'Inputs - Allowed'!$B$6:$AY$6,0)),0)</f>
        <v>0</v>
      </c>
      <c r="L94" s="76"/>
      <c r="M94" s="76"/>
      <c r="N94" s="36">
        <f>MAX(MIN(_xlfn.IFNA(INDEX('Inputs - Actual'!$B$8:$V$200,MATCH('TI - Outperformance'!$A94,'Inputs - Actual'!$A$8:$A$200,0),MATCH('TI - Outperformance'!N$6,'Inputs - Actual'!$B$6:$V$6,0)) - INDEX('Inputs - Allowed'!$B$8:$AY$158,MATCH('TI - Outperformance'!$A94,'Inputs - Allowed'!$A$8:$A$158,0),MATCH('TI - Outperformance'!N$6-1,'Inputs - Allowed'!$B$6:$AY$6,0)),0),_xlfn.IFNA(INDEX('Inputs - Allowed'!$B$8:$AY$158,MATCH('TI - Outperformance'!$A94,'Inputs - Allowed'!$A$8:$A$158,0),MATCH('TI - Outperformance'!N$6,'Inputs - Allowed'!$B$6:$AY$6,0)) - INDEX('Inputs - Allowed'!$B$8:$AY$158,MATCH('TI - Outperformance'!$A94,'Inputs - Allowed'!$A$8:$A$158,0),MATCH('TI - Outperformance'!N$6-1,'Inputs - Allowed'!$B$6:$AY$6,0)),0)),0)</f>
        <v>0</v>
      </c>
      <c r="O94" s="36">
        <f>MAX(MIN(_xlfn.IFNA(INDEX('Inputs - Actual'!$B$8:$V$200,MATCH('TI - Outperformance'!$A94,'Inputs - Actual'!$A$8:$A$200,0),MATCH('TI - Outperformance'!O$6,'Inputs - Actual'!$B$6:$V$6,0)) - INDEX('Inputs - Allowed'!$B$8:$AY$158,MATCH('TI - Outperformance'!$A94,'Inputs - Allowed'!$A$8:$A$158,0),MATCH('TI - Outperformance'!O$6-1,'Inputs - Allowed'!$B$6:$AY$6,0)),0),_xlfn.IFNA(INDEX('Inputs - Allowed'!$B$8:$AY$158,MATCH('TI - Outperformance'!$A94,'Inputs - Allowed'!$A$8:$A$158,0),MATCH('TI - Outperformance'!O$6,'Inputs - Allowed'!$B$6:$AY$6,0)) - INDEX('Inputs - Allowed'!$B$8:$AY$158,MATCH('TI - Outperformance'!$A94,'Inputs - Allowed'!$A$8:$A$158,0),MATCH('TI - Outperformance'!O$6-1,'Inputs - Allowed'!$B$6:$AY$6,0)),0)),0)</f>
        <v>0</v>
      </c>
      <c r="P94" s="36">
        <f>MAX(MIN(_xlfn.IFNA(INDEX('Inputs - Actual'!$B$8:$V$200,MATCH('TI - Outperformance'!$A94,'Inputs - Actual'!$A$8:$A$200,0),MATCH('TI - Outperformance'!P$6,'Inputs - Actual'!$B$6:$V$6,0)) - INDEX('Inputs - Allowed'!$B$8:$AY$158,MATCH('TI - Outperformance'!$A94,'Inputs - Allowed'!$A$8:$A$158,0),MATCH('TI - Outperformance'!P$6-1,'Inputs - Allowed'!$B$6:$AY$6,0)),0),_xlfn.IFNA(INDEX('Inputs - Allowed'!$B$8:$AY$158,MATCH('TI - Outperformance'!$A94,'Inputs - Allowed'!$A$8:$A$158,0),MATCH('TI - Outperformance'!P$6,'Inputs - Allowed'!$B$6:$AY$6,0)) - INDEX('Inputs - Allowed'!$B$8:$AY$158,MATCH('TI - Outperformance'!$A94,'Inputs - Allowed'!$A$8:$A$158,0),MATCH('TI - Outperformance'!P$6-1,'Inputs - Allowed'!$B$6:$AY$6,0)),0)),0)</f>
        <v>0</v>
      </c>
      <c r="Q94" s="36">
        <f>MAX(MIN(_xlfn.IFNA(INDEX('Inputs - Actual'!$B$8:$V$200,MATCH('TI - Outperformance'!$A94,'Inputs - Actual'!$A$8:$A$200,0),MATCH('TI - Outperformance'!Q$6,'Inputs - Actual'!$B$6:$V$6,0)) - INDEX('Inputs - Allowed'!$B$8:$AY$158,MATCH('TI - Outperformance'!$A94,'Inputs - Allowed'!$A$8:$A$158,0),MATCH('TI - Outperformance'!Q$6-1,'Inputs - Allowed'!$B$6:$AY$6,0)),0),_xlfn.IFNA(INDEX('Inputs - Allowed'!$B$8:$AY$158,MATCH('TI - Outperformance'!$A94,'Inputs - Allowed'!$A$8:$A$158,0),MATCH('TI - Outperformance'!Q$6,'Inputs - Allowed'!$B$6:$AY$6,0)) - INDEX('Inputs - Allowed'!$B$8:$AY$158,MATCH('TI - Outperformance'!$A94,'Inputs - Allowed'!$A$8:$A$158,0),MATCH('TI - Outperformance'!Q$6-1,'Inputs - Allowed'!$B$6:$AY$6,0)),0)),0)</f>
        <v>0</v>
      </c>
      <c r="R94" s="36">
        <f>MAX(MIN(_xlfn.IFNA(INDEX('Inputs - Actual'!$B$8:$V$200,MATCH('TI - Outperformance'!$A94,'Inputs - Actual'!$A$8:$A$200,0),MATCH('TI - Outperformance'!R$6,'Inputs - Actual'!$B$6:$V$6,0)) - INDEX('Inputs - Allowed'!$B$8:$AY$158,MATCH('TI - Outperformance'!$A94,'Inputs - Allowed'!$A$8:$A$158,0),MATCH('TI - Outperformance'!R$6-1,'Inputs - Allowed'!$B$6:$AY$6,0)),0),_xlfn.IFNA(INDEX('Inputs - Allowed'!$B$8:$AY$158,MATCH('TI - Outperformance'!$A94,'Inputs - Allowed'!$A$8:$A$158,0),MATCH('TI - Outperformance'!R$6,'Inputs - Allowed'!$B$6:$AY$6,0)) - INDEX('Inputs - Allowed'!$B$8:$AY$158,MATCH('TI - Outperformance'!$A94,'Inputs - Allowed'!$A$8:$A$158,0),MATCH('TI - Outperformance'!R$6-1,'Inputs - Allowed'!$B$6:$AY$6,0)),0)),0)</f>
        <v>0</v>
      </c>
      <c r="S94" s="36">
        <f>MAX(MIN(_xlfn.IFNA(INDEX('Inputs - Actual'!$B$8:$V$200,MATCH('TI - Outperformance'!$A94,'Inputs - Actual'!$A$8:$A$200,0),MATCH('TI - Outperformance'!S$6,'Inputs - Actual'!$B$6:$V$6,0)) - INDEX('Inputs - Allowed'!$B$8:$AY$158,MATCH('TI - Outperformance'!$A94,'Inputs - Allowed'!$A$8:$A$158,0),MATCH('TI - Outperformance'!S$6-1,'Inputs - Allowed'!$B$6:$AY$6,0)),0),_xlfn.IFNA(INDEX('Inputs - Allowed'!$B$8:$AY$158,MATCH('TI - Outperformance'!$A94,'Inputs - Allowed'!$A$8:$A$158,0),MATCH('TI - Outperformance'!S$6,'Inputs - Allowed'!$B$6:$AY$6,0)) - INDEX('Inputs - Allowed'!$B$8:$AY$158,MATCH('TI - Outperformance'!$A94,'Inputs - Allowed'!$A$8:$A$158,0),MATCH('TI - Outperformance'!S$6-1,'Inputs - Allowed'!$B$6:$AY$6,0)),0)),0)</f>
        <v>0</v>
      </c>
      <c r="T94" s="36">
        <f>MAX(MIN(_xlfn.IFNA(INDEX('Inputs - Actual'!$B$8:$V$200,MATCH('TI - Outperformance'!$A94,'Inputs - Actual'!$A$8:$A$200,0),MATCH('TI - Outperformance'!T$6,'Inputs - Actual'!$B$6:$V$6,0)) - INDEX('Inputs - Allowed'!$B$8:$AY$158,MATCH('TI - Outperformance'!$A94,'Inputs - Allowed'!$A$8:$A$158,0),MATCH('TI - Outperformance'!T$6-1,'Inputs - Allowed'!$B$6:$AY$6,0)),0),_xlfn.IFNA(INDEX('Inputs - Allowed'!$B$8:$AY$158,MATCH('TI - Outperformance'!$A94,'Inputs - Allowed'!$A$8:$A$158,0),MATCH('TI - Outperformance'!T$6,'Inputs - Allowed'!$B$6:$AY$6,0)) - INDEX('Inputs - Allowed'!$B$8:$AY$158,MATCH('TI - Outperformance'!$A94,'Inputs - Allowed'!$A$8:$A$158,0),MATCH('TI - Outperformance'!T$6-1,'Inputs - Allowed'!$B$6:$AY$6,0)),0)),0)</f>
        <v>0</v>
      </c>
      <c r="U94" s="36">
        <f>MAX(MIN(_xlfn.IFNA(INDEX('Inputs - Actual'!$B$8:$V$200,MATCH('TI - Outperformance'!$A94,'Inputs - Actual'!$A$8:$A$200,0),MATCH('TI - Outperformance'!U$6,'Inputs - Actual'!$B$6:$V$6,0)) - INDEX('Inputs - Allowed'!$B$8:$AY$158,MATCH('TI - Outperformance'!$A94,'Inputs - Allowed'!$A$8:$A$158,0),MATCH('TI - Outperformance'!U$6-1,'Inputs - Allowed'!$B$6:$AY$6,0)),0),_xlfn.IFNA(INDEX('Inputs - Allowed'!$B$8:$AY$158,MATCH('TI - Outperformance'!$A94,'Inputs - Allowed'!$A$8:$A$158,0),MATCH('TI - Outperformance'!U$6,'Inputs - Allowed'!$B$6:$AY$6,0)) - INDEX('Inputs - Allowed'!$B$8:$AY$158,MATCH('TI - Outperformance'!$A94,'Inputs - Allowed'!$A$8:$A$158,0),MATCH('TI - Outperformance'!U$6-1,'Inputs - Allowed'!$B$6:$AY$6,0)),0)),0)</f>
        <v>0</v>
      </c>
      <c r="V94" s="36">
        <f>MAX(MIN(_xlfn.IFNA(INDEX('Inputs - Actual'!$B$8:$V$200,MATCH('TI - Outperformance'!$A94,'Inputs - Actual'!$A$8:$A$200,0),MATCH('TI - Outperformance'!V$6,'Inputs - Actual'!$B$6:$V$6,0)) - INDEX('Inputs - Allowed'!$B$8:$AY$158,MATCH('TI - Outperformance'!$A94,'Inputs - Allowed'!$A$8:$A$158,0),MATCH('TI - Outperformance'!V$6-1,'Inputs - Allowed'!$B$6:$AY$6,0)),0),_xlfn.IFNA(INDEX('Inputs - Allowed'!$B$8:$AY$158,MATCH('TI - Outperformance'!$A94,'Inputs - Allowed'!$A$8:$A$158,0),MATCH('TI - Outperformance'!V$6,'Inputs - Allowed'!$B$6:$AY$6,0)) - INDEX('Inputs - Allowed'!$B$8:$AY$158,MATCH('TI - Outperformance'!$A94,'Inputs - Allowed'!$A$8:$A$158,0),MATCH('TI - Outperformance'!V$6-1,'Inputs - Allowed'!$B$6:$AY$6,0)),0)),0)</f>
        <v>0</v>
      </c>
      <c r="W94" s="36">
        <f>MAX(MIN(_xlfn.IFNA(INDEX('Inputs - Actual'!$B$8:$V$200,MATCH('TI - Outperformance'!$A94,'Inputs - Actual'!$A$8:$A$200,0),MATCH('TI - Outperformance'!W$6,'Inputs - Actual'!$B$6:$V$6,0)) - INDEX('Inputs - Allowed'!$B$8:$AY$158,MATCH('TI - Outperformance'!$A94,'Inputs - Allowed'!$A$8:$A$158,0),MATCH('TI - Outperformance'!W$6-1,'Inputs - Allowed'!$B$6:$AY$6,0)),0),_xlfn.IFNA(INDEX('Inputs - Allowed'!$B$8:$AY$158,MATCH('TI - Outperformance'!$A94,'Inputs - Allowed'!$A$8:$A$158,0),MATCH('TI - Outperformance'!W$6,'Inputs - Allowed'!$B$6:$AY$6,0)) - INDEX('Inputs - Allowed'!$B$8:$AY$158,MATCH('TI - Outperformance'!$A94,'Inputs - Allowed'!$A$8:$A$158,0),MATCH('TI - Outperformance'!W$6-1,'Inputs - Allowed'!$B$6:$AY$6,0)),0)),0)</f>
        <v>0</v>
      </c>
      <c r="X94" s="76"/>
      <c r="Y94" s="76"/>
      <c r="Z94" s="116">
        <f t="shared" si="22"/>
        <v>0</v>
      </c>
      <c r="AA94" s="116">
        <f t="shared" si="23"/>
        <v>0</v>
      </c>
      <c r="AB94" s="116">
        <f t="shared" si="24"/>
        <v>0</v>
      </c>
      <c r="AC94" s="116">
        <f t="shared" si="25"/>
        <v>0</v>
      </c>
      <c r="AD94" s="116">
        <f t="shared" si="26"/>
        <v>0</v>
      </c>
      <c r="AE94" s="116">
        <f t="shared" si="27"/>
        <v>0</v>
      </c>
      <c r="AF94" s="116">
        <f t="shared" si="28"/>
        <v>0</v>
      </c>
      <c r="AG94" s="116">
        <f t="shared" si="29"/>
        <v>0</v>
      </c>
      <c r="AH94" s="116">
        <f t="shared" si="30"/>
        <v>0</v>
      </c>
      <c r="AI94" s="116">
        <f t="shared" si="31"/>
        <v>0</v>
      </c>
      <c r="AJ94" s="116">
        <f t="shared" si="32"/>
        <v>0</v>
      </c>
    </row>
    <row r="95" spans="1:36">
      <c r="A95" s="42"/>
      <c r="B95" s="36"/>
      <c r="C95" s="36"/>
      <c r="D95" s="36"/>
      <c r="E95" s="36">
        <f>_xlfn.IFNA(INDEX('Inputs - Allowed'!$B$8:$AY$158,MATCH($A95,'Inputs - Allowed'!$A$8:$A$158,0),MATCH('TI - Outperformance'!E$6,'Inputs - Allowed'!$B$6:$AY$6,0)),0)</f>
        <v>0</v>
      </c>
      <c r="F95" s="36">
        <f>_xlfn.IFNA(INDEX('Inputs - Allowed'!$B$8:$AY$158,MATCH($A95,'Inputs - Allowed'!$A$8:$A$158,0),MATCH('TI - Outperformance'!F$6,'Inputs - Allowed'!$B$6:$AY$6,0)),0)</f>
        <v>0</v>
      </c>
      <c r="G95" s="36">
        <f>_xlfn.IFNA(INDEX('Inputs - Allowed'!$B$8:$AY$158,MATCH($A95,'Inputs - Allowed'!$A$8:$A$158,0),MATCH('TI - Outperformance'!G$6,'Inputs - Allowed'!$B$6:$AY$6,0)),0)</f>
        <v>0</v>
      </c>
      <c r="H95" s="36">
        <f>_xlfn.IFNA(INDEX('Inputs - Allowed'!$B$8:$AY$158,MATCH($A95,'Inputs - Allowed'!$A$8:$A$158,0),MATCH('TI - Outperformance'!H$6,'Inputs - Allowed'!$B$6:$AY$6,0)),0)</f>
        <v>0</v>
      </c>
      <c r="I95" s="36">
        <f>_xlfn.IFNA(INDEX('Inputs - Allowed'!$B$8:$AY$158,MATCH($A95,'Inputs - Allowed'!$A$8:$A$158,0),MATCH('TI - Outperformance'!I$6,'Inputs - Allowed'!$B$6:$AY$6,0)),0)</f>
        <v>0</v>
      </c>
      <c r="J95" s="36">
        <f>_xlfn.IFNA(INDEX('Inputs - Allowed'!$B$8:$AY$158,MATCH($A95,'Inputs - Allowed'!$A$8:$A$158,0),MATCH('TI - Outperformance'!J$6,'Inputs - Allowed'!$B$6:$AY$6,0)),0)</f>
        <v>0</v>
      </c>
      <c r="K95" s="36">
        <f>_xlfn.IFNA(INDEX('Inputs - Allowed'!$B$8:$AY$158,MATCH($A95,'Inputs - Allowed'!$A$8:$A$158,0),MATCH('TI - Outperformance'!K$6,'Inputs - Allowed'!$B$6:$AY$6,0)),0)</f>
        <v>0</v>
      </c>
      <c r="L95" s="76"/>
      <c r="M95" s="76"/>
      <c r="N95" s="36">
        <f>MAX(MIN(_xlfn.IFNA(INDEX('Inputs - Actual'!$B$8:$V$200,MATCH('TI - Outperformance'!$A95,'Inputs - Actual'!$A$8:$A$200,0),MATCH('TI - Outperformance'!N$6,'Inputs - Actual'!$B$6:$V$6,0)) - INDEX('Inputs - Allowed'!$B$8:$AY$158,MATCH('TI - Outperformance'!$A95,'Inputs - Allowed'!$A$8:$A$158,0),MATCH('TI - Outperformance'!N$6-1,'Inputs - Allowed'!$B$6:$AY$6,0)),0),_xlfn.IFNA(INDEX('Inputs - Allowed'!$B$8:$AY$158,MATCH('TI - Outperformance'!$A95,'Inputs - Allowed'!$A$8:$A$158,0),MATCH('TI - Outperformance'!N$6,'Inputs - Allowed'!$B$6:$AY$6,0)) - INDEX('Inputs - Allowed'!$B$8:$AY$158,MATCH('TI - Outperformance'!$A95,'Inputs - Allowed'!$A$8:$A$158,0),MATCH('TI - Outperformance'!N$6-1,'Inputs - Allowed'!$B$6:$AY$6,0)),0)),0)</f>
        <v>0</v>
      </c>
      <c r="O95" s="36">
        <f>MAX(MIN(_xlfn.IFNA(INDEX('Inputs - Actual'!$B$8:$V$200,MATCH('TI - Outperformance'!$A95,'Inputs - Actual'!$A$8:$A$200,0),MATCH('TI - Outperformance'!O$6,'Inputs - Actual'!$B$6:$V$6,0)) - INDEX('Inputs - Allowed'!$B$8:$AY$158,MATCH('TI - Outperformance'!$A95,'Inputs - Allowed'!$A$8:$A$158,0),MATCH('TI - Outperformance'!O$6-1,'Inputs - Allowed'!$B$6:$AY$6,0)),0),_xlfn.IFNA(INDEX('Inputs - Allowed'!$B$8:$AY$158,MATCH('TI - Outperformance'!$A95,'Inputs - Allowed'!$A$8:$A$158,0),MATCH('TI - Outperformance'!O$6,'Inputs - Allowed'!$B$6:$AY$6,0)) - INDEX('Inputs - Allowed'!$B$8:$AY$158,MATCH('TI - Outperformance'!$A95,'Inputs - Allowed'!$A$8:$A$158,0),MATCH('TI - Outperformance'!O$6-1,'Inputs - Allowed'!$B$6:$AY$6,0)),0)),0)</f>
        <v>0</v>
      </c>
      <c r="P95" s="36">
        <f>MAX(MIN(_xlfn.IFNA(INDEX('Inputs - Actual'!$B$8:$V$200,MATCH('TI - Outperformance'!$A95,'Inputs - Actual'!$A$8:$A$200,0),MATCH('TI - Outperformance'!P$6,'Inputs - Actual'!$B$6:$V$6,0)) - INDEX('Inputs - Allowed'!$B$8:$AY$158,MATCH('TI - Outperformance'!$A95,'Inputs - Allowed'!$A$8:$A$158,0),MATCH('TI - Outperformance'!P$6-1,'Inputs - Allowed'!$B$6:$AY$6,0)),0),_xlfn.IFNA(INDEX('Inputs - Allowed'!$B$8:$AY$158,MATCH('TI - Outperformance'!$A95,'Inputs - Allowed'!$A$8:$A$158,0),MATCH('TI - Outperformance'!P$6,'Inputs - Allowed'!$B$6:$AY$6,0)) - INDEX('Inputs - Allowed'!$B$8:$AY$158,MATCH('TI - Outperformance'!$A95,'Inputs - Allowed'!$A$8:$A$158,0),MATCH('TI - Outperformance'!P$6-1,'Inputs - Allowed'!$B$6:$AY$6,0)),0)),0)</f>
        <v>0</v>
      </c>
      <c r="Q95" s="36">
        <f>MAX(MIN(_xlfn.IFNA(INDEX('Inputs - Actual'!$B$8:$V$200,MATCH('TI - Outperformance'!$A95,'Inputs - Actual'!$A$8:$A$200,0),MATCH('TI - Outperformance'!Q$6,'Inputs - Actual'!$B$6:$V$6,0)) - INDEX('Inputs - Allowed'!$B$8:$AY$158,MATCH('TI - Outperformance'!$A95,'Inputs - Allowed'!$A$8:$A$158,0),MATCH('TI - Outperformance'!Q$6-1,'Inputs - Allowed'!$B$6:$AY$6,0)),0),_xlfn.IFNA(INDEX('Inputs - Allowed'!$B$8:$AY$158,MATCH('TI - Outperformance'!$A95,'Inputs - Allowed'!$A$8:$A$158,0),MATCH('TI - Outperformance'!Q$6,'Inputs - Allowed'!$B$6:$AY$6,0)) - INDEX('Inputs - Allowed'!$B$8:$AY$158,MATCH('TI - Outperformance'!$A95,'Inputs - Allowed'!$A$8:$A$158,0),MATCH('TI - Outperformance'!Q$6-1,'Inputs - Allowed'!$B$6:$AY$6,0)),0)),0)</f>
        <v>0</v>
      </c>
      <c r="R95" s="36">
        <f>MAX(MIN(_xlfn.IFNA(INDEX('Inputs - Actual'!$B$8:$V$200,MATCH('TI - Outperformance'!$A95,'Inputs - Actual'!$A$8:$A$200,0),MATCH('TI - Outperformance'!R$6,'Inputs - Actual'!$B$6:$V$6,0)) - INDEX('Inputs - Allowed'!$B$8:$AY$158,MATCH('TI - Outperformance'!$A95,'Inputs - Allowed'!$A$8:$A$158,0),MATCH('TI - Outperformance'!R$6-1,'Inputs - Allowed'!$B$6:$AY$6,0)),0),_xlfn.IFNA(INDEX('Inputs - Allowed'!$B$8:$AY$158,MATCH('TI - Outperformance'!$A95,'Inputs - Allowed'!$A$8:$A$158,0),MATCH('TI - Outperformance'!R$6,'Inputs - Allowed'!$B$6:$AY$6,0)) - INDEX('Inputs - Allowed'!$B$8:$AY$158,MATCH('TI - Outperformance'!$A95,'Inputs - Allowed'!$A$8:$A$158,0),MATCH('TI - Outperformance'!R$6-1,'Inputs - Allowed'!$B$6:$AY$6,0)),0)),0)</f>
        <v>0</v>
      </c>
      <c r="S95" s="36">
        <f>MAX(MIN(_xlfn.IFNA(INDEX('Inputs - Actual'!$B$8:$V$200,MATCH('TI - Outperformance'!$A95,'Inputs - Actual'!$A$8:$A$200,0),MATCH('TI - Outperformance'!S$6,'Inputs - Actual'!$B$6:$V$6,0)) - INDEX('Inputs - Allowed'!$B$8:$AY$158,MATCH('TI - Outperformance'!$A95,'Inputs - Allowed'!$A$8:$A$158,0),MATCH('TI - Outperformance'!S$6-1,'Inputs - Allowed'!$B$6:$AY$6,0)),0),_xlfn.IFNA(INDEX('Inputs - Allowed'!$B$8:$AY$158,MATCH('TI - Outperformance'!$A95,'Inputs - Allowed'!$A$8:$A$158,0),MATCH('TI - Outperformance'!S$6,'Inputs - Allowed'!$B$6:$AY$6,0)) - INDEX('Inputs - Allowed'!$B$8:$AY$158,MATCH('TI - Outperformance'!$A95,'Inputs - Allowed'!$A$8:$A$158,0),MATCH('TI - Outperformance'!S$6-1,'Inputs - Allowed'!$B$6:$AY$6,0)),0)),0)</f>
        <v>0</v>
      </c>
      <c r="T95" s="36">
        <f>MAX(MIN(_xlfn.IFNA(INDEX('Inputs - Actual'!$B$8:$V$200,MATCH('TI - Outperformance'!$A95,'Inputs - Actual'!$A$8:$A$200,0),MATCH('TI - Outperformance'!T$6,'Inputs - Actual'!$B$6:$V$6,0)) - INDEX('Inputs - Allowed'!$B$8:$AY$158,MATCH('TI - Outperformance'!$A95,'Inputs - Allowed'!$A$8:$A$158,0),MATCH('TI - Outperformance'!T$6-1,'Inputs - Allowed'!$B$6:$AY$6,0)),0),_xlfn.IFNA(INDEX('Inputs - Allowed'!$B$8:$AY$158,MATCH('TI - Outperformance'!$A95,'Inputs - Allowed'!$A$8:$A$158,0),MATCH('TI - Outperformance'!T$6,'Inputs - Allowed'!$B$6:$AY$6,0)) - INDEX('Inputs - Allowed'!$B$8:$AY$158,MATCH('TI - Outperformance'!$A95,'Inputs - Allowed'!$A$8:$A$158,0),MATCH('TI - Outperformance'!T$6-1,'Inputs - Allowed'!$B$6:$AY$6,0)),0)),0)</f>
        <v>0</v>
      </c>
      <c r="U95" s="36">
        <f>MAX(MIN(_xlfn.IFNA(INDEX('Inputs - Actual'!$B$8:$V$200,MATCH('TI - Outperformance'!$A95,'Inputs - Actual'!$A$8:$A$200,0),MATCH('TI - Outperformance'!U$6,'Inputs - Actual'!$B$6:$V$6,0)) - INDEX('Inputs - Allowed'!$B$8:$AY$158,MATCH('TI - Outperformance'!$A95,'Inputs - Allowed'!$A$8:$A$158,0),MATCH('TI - Outperformance'!U$6-1,'Inputs - Allowed'!$B$6:$AY$6,0)),0),_xlfn.IFNA(INDEX('Inputs - Allowed'!$B$8:$AY$158,MATCH('TI - Outperformance'!$A95,'Inputs - Allowed'!$A$8:$A$158,0),MATCH('TI - Outperformance'!U$6,'Inputs - Allowed'!$B$6:$AY$6,0)) - INDEX('Inputs - Allowed'!$B$8:$AY$158,MATCH('TI - Outperformance'!$A95,'Inputs - Allowed'!$A$8:$A$158,0),MATCH('TI - Outperformance'!U$6-1,'Inputs - Allowed'!$B$6:$AY$6,0)),0)),0)</f>
        <v>0</v>
      </c>
      <c r="V95" s="36">
        <f>MAX(MIN(_xlfn.IFNA(INDEX('Inputs - Actual'!$B$8:$V$200,MATCH('TI - Outperformance'!$A95,'Inputs - Actual'!$A$8:$A$200,0),MATCH('TI - Outperformance'!V$6,'Inputs - Actual'!$B$6:$V$6,0)) - INDEX('Inputs - Allowed'!$B$8:$AY$158,MATCH('TI - Outperformance'!$A95,'Inputs - Allowed'!$A$8:$A$158,0),MATCH('TI - Outperformance'!V$6-1,'Inputs - Allowed'!$B$6:$AY$6,0)),0),_xlfn.IFNA(INDEX('Inputs - Allowed'!$B$8:$AY$158,MATCH('TI - Outperformance'!$A95,'Inputs - Allowed'!$A$8:$A$158,0),MATCH('TI - Outperformance'!V$6,'Inputs - Allowed'!$B$6:$AY$6,0)) - INDEX('Inputs - Allowed'!$B$8:$AY$158,MATCH('TI - Outperformance'!$A95,'Inputs - Allowed'!$A$8:$A$158,0),MATCH('TI - Outperformance'!V$6-1,'Inputs - Allowed'!$B$6:$AY$6,0)),0)),0)</f>
        <v>0</v>
      </c>
      <c r="W95" s="36">
        <f>MAX(MIN(_xlfn.IFNA(INDEX('Inputs - Actual'!$B$8:$V$200,MATCH('TI - Outperformance'!$A95,'Inputs - Actual'!$A$8:$A$200,0),MATCH('TI - Outperformance'!W$6,'Inputs - Actual'!$B$6:$V$6,0)) - INDEX('Inputs - Allowed'!$B$8:$AY$158,MATCH('TI - Outperformance'!$A95,'Inputs - Allowed'!$A$8:$A$158,0),MATCH('TI - Outperformance'!W$6-1,'Inputs - Allowed'!$B$6:$AY$6,0)),0),_xlfn.IFNA(INDEX('Inputs - Allowed'!$B$8:$AY$158,MATCH('TI - Outperformance'!$A95,'Inputs - Allowed'!$A$8:$A$158,0),MATCH('TI - Outperformance'!W$6,'Inputs - Allowed'!$B$6:$AY$6,0)) - INDEX('Inputs - Allowed'!$B$8:$AY$158,MATCH('TI - Outperformance'!$A95,'Inputs - Allowed'!$A$8:$A$158,0),MATCH('TI - Outperformance'!W$6-1,'Inputs - Allowed'!$B$6:$AY$6,0)),0)),0)</f>
        <v>0</v>
      </c>
      <c r="X95" s="76"/>
      <c r="Y95" s="76"/>
      <c r="Z95" s="116">
        <f t="shared" si="22"/>
        <v>0</v>
      </c>
      <c r="AA95" s="116">
        <f t="shared" si="23"/>
        <v>0</v>
      </c>
      <c r="AB95" s="116">
        <f t="shared" si="24"/>
        <v>0</v>
      </c>
      <c r="AC95" s="116">
        <f t="shared" si="25"/>
        <v>0</v>
      </c>
      <c r="AD95" s="116">
        <f t="shared" si="26"/>
        <v>0</v>
      </c>
      <c r="AE95" s="116">
        <f t="shared" si="27"/>
        <v>0</v>
      </c>
      <c r="AF95" s="116">
        <f t="shared" si="28"/>
        <v>0</v>
      </c>
      <c r="AG95" s="116">
        <f t="shared" si="29"/>
        <v>0</v>
      </c>
      <c r="AH95" s="116">
        <f t="shared" si="30"/>
        <v>0</v>
      </c>
      <c r="AI95" s="116">
        <f t="shared" si="31"/>
        <v>0</v>
      </c>
      <c r="AJ95" s="116">
        <f t="shared" si="32"/>
        <v>0</v>
      </c>
    </row>
    <row r="96" spans="1:36">
      <c r="A96" s="42"/>
      <c r="B96" s="36"/>
      <c r="C96" s="36"/>
      <c r="D96" s="36"/>
      <c r="E96" s="36">
        <f>_xlfn.IFNA(INDEX('Inputs - Allowed'!$B$8:$AY$158,MATCH($A96,'Inputs - Allowed'!$A$8:$A$158,0),MATCH('TI - Outperformance'!E$6,'Inputs - Allowed'!$B$6:$AY$6,0)),0)</f>
        <v>0</v>
      </c>
      <c r="F96" s="36">
        <f>_xlfn.IFNA(INDEX('Inputs - Allowed'!$B$8:$AY$158,MATCH($A96,'Inputs - Allowed'!$A$8:$A$158,0),MATCH('TI - Outperformance'!F$6,'Inputs - Allowed'!$B$6:$AY$6,0)),0)</f>
        <v>0</v>
      </c>
      <c r="G96" s="36">
        <f>_xlfn.IFNA(INDEX('Inputs - Allowed'!$B$8:$AY$158,MATCH($A96,'Inputs - Allowed'!$A$8:$A$158,0),MATCH('TI - Outperformance'!G$6,'Inputs - Allowed'!$B$6:$AY$6,0)),0)</f>
        <v>0</v>
      </c>
      <c r="H96" s="36">
        <f>_xlfn.IFNA(INDEX('Inputs - Allowed'!$B$8:$AY$158,MATCH($A96,'Inputs - Allowed'!$A$8:$A$158,0),MATCH('TI - Outperformance'!H$6,'Inputs - Allowed'!$B$6:$AY$6,0)),0)</f>
        <v>0</v>
      </c>
      <c r="I96" s="36">
        <f>_xlfn.IFNA(INDEX('Inputs - Allowed'!$B$8:$AY$158,MATCH($A96,'Inputs - Allowed'!$A$8:$A$158,0),MATCH('TI - Outperformance'!I$6,'Inputs - Allowed'!$B$6:$AY$6,0)),0)</f>
        <v>0</v>
      </c>
      <c r="J96" s="36">
        <f>_xlfn.IFNA(INDEX('Inputs - Allowed'!$B$8:$AY$158,MATCH($A96,'Inputs - Allowed'!$A$8:$A$158,0),MATCH('TI - Outperformance'!J$6,'Inputs - Allowed'!$B$6:$AY$6,0)),0)</f>
        <v>0</v>
      </c>
      <c r="K96" s="36">
        <f>_xlfn.IFNA(INDEX('Inputs - Allowed'!$B$8:$AY$158,MATCH($A96,'Inputs - Allowed'!$A$8:$A$158,0),MATCH('TI - Outperformance'!K$6,'Inputs - Allowed'!$B$6:$AY$6,0)),0)</f>
        <v>0</v>
      </c>
      <c r="L96" s="76"/>
      <c r="M96" s="76"/>
      <c r="N96" s="36">
        <f>MAX(MIN(_xlfn.IFNA(INDEX('Inputs - Actual'!$B$8:$V$200,MATCH('TI - Outperformance'!$A96,'Inputs - Actual'!$A$8:$A$200,0),MATCH('TI - Outperformance'!N$6,'Inputs - Actual'!$B$6:$V$6,0)) - INDEX('Inputs - Allowed'!$B$8:$AY$158,MATCH('TI - Outperformance'!$A96,'Inputs - Allowed'!$A$8:$A$158,0),MATCH('TI - Outperformance'!N$6-1,'Inputs - Allowed'!$B$6:$AY$6,0)),0),_xlfn.IFNA(INDEX('Inputs - Allowed'!$B$8:$AY$158,MATCH('TI - Outperformance'!$A96,'Inputs - Allowed'!$A$8:$A$158,0),MATCH('TI - Outperformance'!N$6,'Inputs - Allowed'!$B$6:$AY$6,0)) - INDEX('Inputs - Allowed'!$B$8:$AY$158,MATCH('TI - Outperformance'!$A96,'Inputs - Allowed'!$A$8:$A$158,0),MATCH('TI - Outperformance'!N$6-1,'Inputs - Allowed'!$B$6:$AY$6,0)),0)),0)</f>
        <v>0</v>
      </c>
      <c r="O96" s="36">
        <f>MAX(MIN(_xlfn.IFNA(INDEX('Inputs - Actual'!$B$8:$V$200,MATCH('TI - Outperformance'!$A96,'Inputs - Actual'!$A$8:$A$200,0),MATCH('TI - Outperformance'!O$6,'Inputs - Actual'!$B$6:$V$6,0)) - INDEX('Inputs - Allowed'!$B$8:$AY$158,MATCH('TI - Outperformance'!$A96,'Inputs - Allowed'!$A$8:$A$158,0),MATCH('TI - Outperformance'!O$6-1,'Inputs - Allowed'!$B$6:$AY$6,0)),0),_xlfn.IFNA(INDEX('Inputs - Allowed'!$B$8:$AY$158,MATCH('TI - Outperformance'!$A96,'Inputs - Allowed'!$A$8:$A$158,0),MATCH('TI - Outperformance'!O$6,'Inputs - Allowed'!$B$6:$AY$6,0)) - INDEX('Inputs - Allowed'!$B$8:$AY$158,MATCH('TI - Outperformance'!$A96,'Inputs - Allowed'!$A$8:$A$158,0),MATCH('TI - Outperformance'!O$6-1,'Inputs - Allowed'!$B$6:$AY$6,0)),0)),0)</f>
        <v>0</v>
      </c>
      <c r="P96" s="36">
        <f>MAX(MIN(_xlfn.IFNA(INDEX('Inputs - Actual'!$B$8:$V$200,MATCH('TI - Outperformance'!$A96,'Inputs - Actual'!$A$8:$A$200,0),MATCH('TI - Outperformance'!P$6,'Inputs - Actual'!$B$6:$V$6,0)) - INDEX('Inputs - Allowed'!$B$8:$AY$158,MATCH('TI - Outperformance'!$A96,'Inputs - Allowed'!$A$8:$A$158,0),MATCH('TI - Outperformance'!P$6-1,'Inputs - Allowed'!$B$6:$AY$6,0)),0),_xlfn.IFNA(INDEX('Inputs - Allowed'!$B$8:$AY$158,MATCH('TI - Outperformance'!$A96,'Inputs - Allowed'!$A$8:$A$158,0),MATCH('TI - Outperformance'!P$6,'Inputs - Allowed'!$B$6:$AY$6,0)) - INDEX('Inputs - Allowed'!$B$8:$AY$158,MATCH('TI - Outperformance'!$A96,'Inputs - Allowed'!$A$8:$A$158,0),MATCH('TI - Outperformance'!P$6-1,'Inputs - Allowed'!$B$6:$AY$6,0)),0)),0)</f>
        <v>0</v>
      </c>
      <c r="Q96" s="36">
        <f>MAX(MIN(_xlfn.IFNA(INDEX('Inputs - Actual'!$B$8:$V$200,MATCH('TI - Outperformance'!$A96,'Inputs - Actual'!$A$8:$A$200,0),MATCH('TI - Outperformance'!Q$6,'Inputs - Actual'!$B$6:$V$6,0)) - INDEX('Inputs - Allowed'!$B$8:$AY$158,MATCH('TI - Outperformance'!$A96,'Inputs - Allowed'!$A$8:$A$158,0),MATCH('TI - Outperformance'!Q$6-1,'Inputs - Allowed'!$B$6:$AY$6,0)),0),_xlfn.IFNA(INDEX('Inputs - Allowed'!$B$8:$AY$158,MATCH('TI - Outperformance'!$A96,'Inputs - Allowed'!$A$8:$A$158,0),MATCH('TI - Outperformance'!Q$6,'Inputs - Allowed'!$B$6:$AY$6,0)) - INDEX('Inputs - Allowed'!$B$8:$AY$158,MATCH('TI - Outperformance'!$A96,'Inputs - Allowed'!$A$8:$A$158,0),MATCH('TI - Outperformance'!Q$6-1,'Inputs - Allowed'!$B$6:$AY$6,0)),0)),0)</f>
        <v>0</v>
      </c>
      <c r="R96" s="36">
        <f>MAX(MIN(_xlfn.IFNA(INDEX('Inputs - Actual'!$B$8:$V$200,MATCH('TI - Outperformance'!$A96,'Inputs - Actual'!$A$8:$A$200,0),MATCH('TI - Outperformance'!R$6,'Inputs - Actual'!$B$6:$V$6,0)) - INDEX('Inputs - Allowed'!$B$8:$AY$158,MATCH('TI - Outperformance'!$A96,'Inputs - Allowed'!$A$8:$A$158,0),MATCH('TI - Outperformance'!R$6-1,'Inputs - Allowed'!$B$6:$AY$6,0)),0),_xlfn.IFNA(INDEX('Inputs - Allowed'!$B$8:$AY$158,MATCH('TI - Outperformance'!$A96,'Inputs - Allowed'!$A$8:$A$158,0),MATCH('TI - Outperformance'!R$6,'Inputs - Allowed'!$B$6:$AY$6,0)) - INDEX('Inputs - Allowed'!$B$8:$AY$158,MATCH('TI - Outperformance'!$A96,'Inputs - Allowed'!$A$8:$A$158,0),MATCH('TI - Outperformance'!R$6-1,'Inputs - Allowed'!$B$6:$AY$6,0)),0)),0)</f>
        <v>0</v>
      </c>
      <c r="S96" s="36">
        <f>MAX(MIN(_xlfn.IFNA(INDEX('Inputs - Actual'!$B$8:$V$200,MATCH('TI - Outperformance'!$A96,'Inputs - Actual'!$A$8:$A$200,0),MATCH('TI - Outperformance'!S$6,'Inputs - Actual'!$B$6:$V$6,0)) - INDEX('Inputs - Allowed'!$B$8:$AY$158,MATCH('TI - Outperformance'!$A96,'Inputs - Allowed'!$A$8:$A$158,0),MATCH('TI - Outperformance'!S$6-1,'Inputs - Allowed'!$B$6:$AY$6,0)),0),_xlfn.IFNA(INDEX('Inputs - Allowed'!$B$8:$AY$158,MATCH('TI - Outperformance'!$A96,'Inputs - Allowed'!$A$8:$A$158,0),MATCH('TI - Outperformance'!S$6,'Inputs - Allowed'!$B$6:$AY$6,0)) - INDEX('Inputs - Allowed'!$B$8:$AY$158,MATCH('TI - Outperformance'!$A96,'Inputs - Allowed'!$A$8:$A$158,0),MATCH('TI - Outperformance'!S$6-1,'Inputs - Allowed'!$B$6:$AY$6,0)),0)),0)</f>
        <v>0</v>
      </c>
      <c r="T96" s="36">
        <f>MAX(MIN(_xlfn.IFNA(INDEX('Inputs - Actual'!$B$8:$V$200,MATCH('TI - Outperformance'!$A96,'Inputs - Actual'!$A$8:$A$200,0),MATCH('TI - Outperformance'!T$6,'Inputs - Actual'!$B$6:$V$6,0)) - INDEX('Inputs - Allowed'!$B$8:$AY$158,MATCH('TI - Outperformance'!$A96,'Inputs - Allowed'!$A$8:$A$158,0),MATCH('TI - Outperformance'!T$6-1,'Inputs - Allowed'!$B$6:$AY$6,0)),0),_xlfn.IFNA(INDEX('Inputs - Allowed'!$B$8:$AY$158,MATCH('TI - Outperformance'!$A96,'Inputs - Allowed'!$A$8:$A$158,0),MATCH('TI - Outperformance'!T$6,'Inputs - Allowed'!$B$6:$AY$6,0)) - INDEX('Inputs - Allowed'!$B$8:$AY$158,MATCH('TI - Outperformance'!$A96,'Inputs - Allowed'!$A$8:$A$158,0),MATCH('TI - Outperformance'!T$6-1,'Inputs - Allowed'!$B$6:$AY$6,0)),0)),0)</f>
        <v>0</v>
      </c>
      <c r="U96" s="36">
        <f>MAX(MIN(_xlfn.IFNA(INDEX('Inputs - Actual'!$B$8:$V$200,MATCH('TI - Outperformance'!$A96,'Inputs - Actual'!$A$8:$A$200,0),MATCH('TI - Outperformance'!U$6,'Inputs - Actual'!$B$6:$V$6,0)) - INDEX('Inputs - Allowed'!$B$8:$AY$158,MATCH('TI - Outperformance'!$A96,'Inputs - Allowed'!$A$8:$A$158,0),MATCH('TI - Outperformance'!U$6-1,'Inputs - Allowed'!$B$6:$AY$6,0)),0),_xlfn.IFNA(INDEX('Inputs - Allowed'!$B$8:$AY$158,MATCH('TI - Outperformance'!$A96,'Inputs - Allowed'!$A$8:$A$158,0),MATCH('TI - Outperformance'!U$6,'Inputs - Allowed'!$B$6:$AY$6,0)) - INDEX('Inputs - Allowed'!$B$8:$AY$158,MATCH('TI - Outperformance'!$A96,'Inputs - Allowed'!$A$8:$A$158,0),MATCH('TI - Outperformance'!U$6-1,'Inputs - Allowed'!$B$6:$AY$6,0)),0)),0)</f>
        <v>0</v>
      </c>
      <c r="V96" s="36">
        <f>MAX(MIN(_xlfn.IFNA(INDEX('Inputs - Actual'!$B$8:$V$200,MATCH('TI - Outperformance'!$A96,'Inputs - Actual'!$A$8:$A$200,0),MATCH('TI - Outperformance'!V$6,'Inputs - Actual'!$B$6:$V$6,0)) - INDEX('Inputs - Allowed'!$B$8:$AY$158,MATCH('TI - Outperformance'!$A96,'Inputs - Allowed'!$A$8:$A$158,0),MATCH('TI - Outperformance'!V$6-1,'Inputs - Allowed'!$B$6:$AY$6,0)),0),_xlfn.IFNA(INDEX('Inputs - Allowed'!$B$8:$AY$158,MATCH('TI - Outperformance'!$A96,'Inputs - Allowed'!$A$8:$A$158,0),MATCH('TI - Outperformance'!V$6,'Inputs - Allowed'!$B$6:$AY$6,0)) - INDEX('Inputs - Allowed'!$B$8:$AY$158,MATCH('TI - Outperformance'!$A96,'Inputs - Allowed'!$A$8:$A$158,0),MATCH('TI - Outperformance'!V$6-1,'Inputs - Allowed'!$B$6:$AY$6,0)),0)),0)</f>
        <v>0</v>
      </c>
      <c r="W96" s="36">
        <f>MAX(MIN(_xlfn.IFNA(INDEX('Inputs - Actual'!$B$8:$V$200,MATCH('TI - Outperformance'!$A96,'Inputs - Actual'!$A$8:$A$200,0),MATCH('TI - Outperformance'!W$6,'Inputs - Actual'!$B$6:$V$6,0)) - INDEX('Inputs - Allowed'!$B$8:$AY$158,MATCH('TI - Outperformance'!$A96,'Inputs - Allowed'!$A$8:$A$158,0),MATCH('TI - Outperformance'!W$6-1,'Inputs - Allowed'!$B$6:$AY$6,0)),0),_xlfn.IFNA(INDEX('Inputs - Allowed'!$B$8:$AY$158,MATCH('TI - Outperformance'!$A96,'Inputs - Allowed'!$A$8:$A$158,0),MATCH('TI - Outperformance'!W$6,'Inputs - Allowed'!$B$6:$AY$6,0)) - INDEX('Inputs - Allowed'!$B$8:$AY$158,MATCH('TI - Outperformance'!$A96,'Inputs - Allowed'!$A$8:$A$158,0),MATCH('TI - Outperformance'!W$6-1,'Inputs - Allowed'!$B$6:$AY$6,0)),0)),0)</f>
        <v>0</v>
      </c>
      <c r="X96" s="76"/>
      <c r="Y96" s="76"/>
      <c r="Z96" s="116">
        <f t="shared" si="22"/>
        <v>0</v>
      </c>
      <c r="AA96" s="116">
        <f t="shared" si="23"/>
        <v>0</v>
      </c>
      <c r="AB96" s="116">
        <f t="shared" si="24"/>
        <v>0</v>
      </c>
      <c r="AC96" s="116">
        <f t="shared" si="25"/>
        <v>0</v>
      </c>
      <c r="AD96" s="116">
        <f t="shared" si="26"/>
        <v>0</v>
      </c>
      <c r="AE96" s="116">
        <f t="shared" si="27"/>
        <v>0</v>
      </c>
      <c r="AF96" s="116">
        <f t="shared" si="28"/>
        <v>0</v>
      </c>
      <c r="AG96" s="116">
        <f t="shared" si="29"/>
        <v>0</v>
      </c>
      <c r="AH96" s="116">
        <f t="shared" si="30"/>
        <v>0</v>
      </c>
      <c r="AI96" s="116">
        <f t="shared" si="31"/>
        <v>0</v>
      </c>
      <c r="AJ96" s="116">
        <f t="shared" si="32"/>
        <v>0</v>
      </c>
    </row>
    <row r="97" spans="1:36">
      <c r="A97" s="42"/>
      <c r="B97" s="36"/>
      <c r="C97" s="36"/>
      <c r="D97" s="36"/>
      <c r="E97" s="36">
        <f>_xlfn.IFNA(INDEX('Inputs - Allowed'!$B$8:$AY$158,MATCH($A97,'Inputs - Allowed'!$A$8:$A$158,0),MATCH('TI - Outperformance'!E$6,'Inputs - Allowed'!$B$6:$AY$6,0)),0)</f>
        <v>0</v>
      </c>
      <c r="F97" s="36">
        <f>_xlfn.IFNA(INDEX('Inputs - Allowed'!$B$8:$AY$158,MATCH($A97,'Inputs - Allowed'!$A$8:$A$158,0),MATCH('TI - Outperformance'!F$6,'Inputs - Allowed'!$B$6:$AY$6,0)),0)</f>
        <v>0</v>
      </c>
      <c r="G97" s="36">
        <f>_xlfn.IFNA(INDEX('Inputs - Allowed'!$B$8:$AY$158,MATCH($A97,'Inputs - Allowed'!$A$8:$A$158,0),MATCH('TI - Outperformance'!G$6,'Inputs - Allowed'!$B$6:$AY$6,0)),0)</f>
        <v>0</v>
      </c>
      <c r="H97" s="36">
        <f>_xlfn.IFNA(INDEX('Inputs - Allowed'!$B$8:$AY$158,MATCH($A97,'Inputs - Allowed'!$A$8:$A$158,0),MATCH('TI - Outperformance'!H$6,'Inputs - Allowed'!$B$6:$AY$6,0)),0)</f>
        <v>0</v>
      </c>
      <c r="I97" s="36">
        <f>_xlfn.IFNA(INDEX('Inputs - Allowed'!$B$8:$AY$158,MATCH($A97,'Inputs - Allowed'!$A$8:$A$158,0),MATCH('TI - Outperformance'!I$6,'Inputs - Allowed'!$B$6:$AY$6,0)),0)</f>
        <v>0</v>
      </c>
      <c r="J97" s="36">
        <f>_xlfn.IFNA(INDEX('Inputs - Allowed'!$B$8:$AY$158,MATCH($A97,'Inputs - Allowed'!$A$8:$A$158,0),MATCH('TI - Outperformance'!J$6,'Inputs - Allowed'!$B$6:$AY$6,0)),0)</f>
        <v>0</v>
      </c>
      <c r="K97" s="36">
        <f>_xlfn.IFNA(INDEX('Inputs - Allowed'!$B$8:$AY$158,MATCH($A97,'Inputs - Allowed'!$A$8:$A$158,0),MATCH('TI - Outperformance'!K$6,'Inputs - Allowed'!$B$6:$AY$6,0)),0)</f>
        <v>0</v>
      </c>
      <c r="L97" s="76"/>
      <c r="M97" s="76"/>
      <c r="N97" s="36">
        <f>MAX(MIN(_xlfn.IFNA(INDEX('Inputs - Actual'!$B$8:$V$200,MATCH('TI - Outperformance'!$A97,'Inputs - Actual'!$A$8:$A$200,0),MATCH('TI - Outperformance'!N$6,'Inputs - Actual'!$B$6:$V$6,0)) - INDEX('Inputs - Allowed'!$B$8:$AY$158,MATCH('TI - Outperformance'!$A97,'Inputs - Allowed'!$A$8:$A$158,0),MATCH('TI - Outperformance'!N$6-1,'Inputs - Allowed'!$B$6:$AY$6,0)),0),_xlfn.IFNA(INDEX('Inputs - Allowed'!$B$8:$AY$158,MATCH('TI - Outperformance'!$A97,'Inputs - Allowed'!$A$8:$A$158,0),MATCH('TI - Outperformance'!N$6,'Inputs - Allowed'!$B$6:$AY$6,0)) - INDEX('Inputs - Allowed'!$B$8:$AY$158,MATCH('TI - Outperformance'!$A97,'Inputs - Allowed'!$A$8:$A$158,0),MATCH('TI - Outperformance'!N$6-1,'Inputs - Allowed'!$B$6:$AY$6,0)),0)),0)</f>
        <v>0</v>
      </c>
      <c r="O97" s="36">
        <f>MAX(MIN(_xlfn.IFNA(INDEX('Inputs - Actual'!$B$8:$V$200,MATCH('TI - Outperformance'!$A97,'Inputs - Actual'!$A$8:$A$200,0),MATCH('TI - Outperformance'!O$6,'Inputs - Actual'!$B$6:$V$6,0)) - INDEX('Inputs - Allowed'!$B$8:$AY$158,MATCH('TI - Outperformance'!$A97,'Inputs - Allowed'!$A$8:$A$158,0),MATCH('TI - Outperformance'!O$6-1,'Inputs - Allowed'!$B$6:$AY$6,0)),0),_xlfn.IFNA(INDEX('Inputs - Allowed'!$B$8:$AY$158,MATCH('TI - Outperformance'!$A97,'Inputs - Allowed'!$A$8:$A$158,0),MATCH('TI - Outperformance'!O$6,'Inputs - Allowed'!$B$6:$AY$6,0)) - INDEX('Inputs - Allowed'!$B$8:$AY$158,MATCH('TI - Outperformance'!$A97,'Inputs - Allowed'!$A$8:$A$158,0),MATCH('TI - Outperformance'!O$6-1,'Inputs - Allowed'!$B$6:$AY$6,0)),0)),0)</f>
        <v>0</v>
      </c>
      <c r="P97" s="36">
        <f>MAX(MIN(_xlfn.IFNA(INDEX('Inputs - Actual'!$B$8:$V$200,MATCH('TI - Outperformance'!$A97,'Inputs - Actual'!$A$8:$A$200,0),MATCH('TI - Outperformance'!P$6,'Inputs - Actual'!$B$6:$V$6,0)) - INDEX('Inputs - Allowed'!$B$8:$AY$158,MATCH('TI - Outperformance'!$A97,'Inputs - Allowed'!$A$8:$A$158,0),MATCH('TI - Outperformance'!P$6-1,'Inputs - Allowed'!$B$6:$AY$6,0)),0),_xlfn.IFNA(INDEX('Inputs - Allowed'!$B$8:$AY$158,MATCH('TI - Outperformance'!$A97,'Inputs - Allowed'!$A$8:$A$158,0),MATCH('TI - Outperformance'!P$6,'Inputs - Allowed'!$B$6:$AY$6,0)) - INDEX('Inputs - Allowed'!$B$8:$AY$158,MATCH('TI - Outperformance'!$A97,'Inputs - Allowed'!$A$8:$A$158,0),MATCH('TI - Outperformance'!P$6-1,'Inputs - Allowed'!$B$6:$AY$6,0)),0)),0)</f>
        <v>0</v>
      </c>
      <c r="Q97" s="36">
        <f>MAX(MIN(_xlfn.IFNA(INDEX('Inputs - Actual'!$B$8:$V$200,MATCH('TI - Outperformance'!$A97,'Inputs - Actual'!$A$8:$A$200,0),MATCH('TI - Outperformance'!Q$6,'Inputs - Actual'!$B$6:$V$6,0)) - INDEX('Inputs - Allowed'!$B$8:$AY$158,MATCH('TI - Outperformance'!$A97,'Inputs - Allowed'!$A$8:$A$158,0),MATCH('TI - Outperformance'!Q$6-1,'Inputs - Allowed'!$B$6:$AY$6,0)),0),_xlfn.IFNA(INDEX('Inputs - Allowed'!$B$8:$AY$158,MATCH('TI - Outperformance'!$A97,'Inputs - Allowed'!$A$8:$A$158,0),MATCH('TI - Outperformance'!Q$6,'Inputs - Allowed'!$B$6:$AY$6,0)) - INDEX('Inputs - Allowed'!$B$8:$AY$158,MATCH('TI - Outperformance'!$A97,'Inputs - Allowed'!$A$8:$A$158,0),MATCH('TI - Outperformance'!Q$6-1,'Inputs - Allowed'!$B$6:$AY$6,0)),0)),0)</f>
        <v>0</v>
      </c>
      <c r="R97" s="36">
        <f>MAX(MIN(_xlfn.IFNA(INDEX('Inputs - Actual'!$B$8:$V$200,MATCH('TI - Outperformance'!$A97,'Inputs - Actual'!$A$8:$A$200,0),MATCH('TI - Outperformance'!R$6,'Inputs - Actual'!$B$6:$V$6,0)) - INDEX('Inputs - Allowed'!$B$8:$AY$158,MATCH('TI - Outperformance'!$A97,'Inputs - Allowed'!$A$8:$A$158,0),MATCH('TI - Outperformance'!R$6-1,'Inputs - Allowed'!$B$6:$AY$6,0)),0),_xlfn.IFNA(INDEX('Inputs - Allowed'!$B$8:$AY$158,MATCH('TI - Outperformance'!$A97,'Inputs - Allowed'!$A$8:$A$158,0),MATCH('TI - Outperformance'!R$6,'Inputs - Allowed'!$B$6:$AY$6,0)) - INDEX('Inputs - Allowed'!$B$8:$AY$158,MATCH('TI - Outperformance'!$A97,'Inputs - Allowed'!$A$8:$A$158,0),MATCH('TI - Outperformance'!R$6-1,'Inputs - Allowed'!$B$6:$AY$6,0)),0)),0)</f>
        <v>0</v>
      </c>
      <c r="S97" s="36">
        <f>MAX(MIN(_xlfn.IFNA(INDEX('Inputs - Actual'!$B$8:$V$200,MATCH('TI - Outperformance'!$A97,'Inputs - Actual'!$A$8:$A$200,0),MATCH('TI - Outperformance'!S$6,'Inputs - Actual'!$B$6:$V$6,0)) - INDEX('Inputs - Allowed'!$B$8:$AY$158,MATCH('TI - Outperformance'!$A97,'Inputs - Allowed'!$A$8:$A$158,0),MATCH('TI - Outperformance'!S$6-1,'Inputs - Allowed'!$B$6:$AY$6,0)),0),_xlfn.IFNA(INDEX('Inputs - Allowed'!$B$8:$AY$158,MATCH('TI - Outperformance'!$A97,'Inputs - Allowed'!$A$8:$A$158,0),MATCH('TI - Outperformance'!S$6,'Inputs - Allowed'!$B$6:$AY$6,0)) - INDEX('Inputs - Allowed'!$B$8:$AY$158,MATCH('TI - Outperformance'!$A97,'Inputs - Allowed'!$A$8:$A$158,0),MATCH('TI - Outperformance'!S$6-1,'Inputs - Allowed'!$B$6:$AY$6,0)),0)),0)</f>
        <v>0</v>
      </c>
      <c r="T97" s="36">
        <f>MAX(MIN(_xlfn.IFNA(INDEX('Inputs - Actual'!$B$8:$V$200,MATCH('TI - Outperformance'!$A97,'Inputs - Actual'!$A$8:$A$200,0),MATCH('TI - Outperformance'!T$6,'Inputs - Actual'!$B$6:$V$6,0)) - INDEX('Inputs - Allowed'!$B$8:$AY$158,MATCH('TI - Outperformance'!$A97,'Inputs - Allowed'!$A$8:$A$158,0),MATCH('TI - Outperformance'!T$6-1,'Inputs - Allowed'!$B$6:$AY$6,0)),0),_xlfn.IFNA(INDEX('Inputs - Allowed'!$B$8:$AY$158,MATCH('TI - Outperformance'!$A97,'Inputs - Allowed'!$A$8:$A$158,0),MATCH('TI - Outperformance'!T$6,'Inputs - Allowed'!$B$6:$AY$6,0)) - INDEX('Inputs - Allowed'!$B$8:$AY$158,MATCH('TI - Outperformance'!$A97,'Inputs - Allowed'!$A$8:$A$158,0),MATCH('TI - Outperformance'!T$6-1,'Inputs - Allowed'!$B$6:$AY$6,0)),0)),0)</f>
        <v>0</v>
      </c>
      <c r="U97" s="36">
        <f>MAX(MIN(_xlfn.IFNA(INDEX('Inputs - Actual'!$B$8:$V$200,MATCH('TI - Outperformance'!$A97,'Inputs - Actual'!$A$8:$A$200,0),MATCH('TI - Outperformance'!U$6,'Inputs - Actual'!$B$6:$V$6,0)) - INDEX('Inputs - Allowed'!$B$8:$AY$158,MATCH('TI - Outperformance'!$A97,'Inputs - Allowed'!$A$8:$A$158,0),MATCH('TI - Outperformance'!U$6-1,'Inputs - Allowed'!$B$6:$AY$6,0)),0),_xlfn.IFNA(INDEX('Inputs - Allowed'!$B$8:$AY$158,MATCH('TI - Outperformance'!$A97,'Inputs - Allowed'!$A$8:$A$158,0),MATCH('TI - Outperformance'!U$6,'Inputs - Allowed'!$B$6:$AY$6,0)) - INDEX('Inputs - Allowed'!$B$8:$AY$158,MATCH('TI - Outperformance'!$A97,'Inputs - Allowed'!$A$8:$A$158,0),MATCH('TI - Outperformance'!U$6-1,'Inputs - Allowed'!$B$6:$AY$6,0)),0)),0)</f>
        <v>0</v>
      </c>
      <c r="V97" s="36">
        <f>MAX(MIN(_xlfn.IFNA(INDEX('Inputs - Actual'!$B$8:$V$200,MATCH('TI - Outperformance'!$A97,'Inputs - Actual'!$A$8:$A$200,0),MATCH('TI - Outperformance'!V$6,'Inputs - Actual'!$B$6:$V$6,0)) - INDEX('Inputs - Allowed'!$B$8:$AY$158,MATCH('TI - Outperformance'!$A97,'Inputs - Allowed'!$A$8:$A$158,0),MATCH('TI - Outperformance'!V$6-1,'Inputs - Allowed'!$B$6:$AY$6,0)),0),_xlfn.IFNA(INDEX('Inputs - Allowed'!$B$8:$AY$158,MATCH('TI - Outperformance'!$A97,'Inputs - Allowed'!$A$8:$A$158,0),MATCH('TI - Outperformance'!V$6,'Inputs - Allowed'!$B$6:$AY$6,0)) - INDEX('Inputs - Allowed'!$B$8:$AY$158,MATCH('TI - Outperformance'!$A97,'Inputs - Allowed'!$A$8:$A$158,0),MATCH('TI - Outperformance'!V$6-1,'Inputs - Allowed'!$B$6:$AY$6,0)),0)),0)</f>
        <v>0</v>
      </c>
      <c r="W97" s="36">
        <f>MAX(MIN(_xlfn.IFNA(INDEX('Inputs - Actual'!$B$8:$V$200,MATCH('TI - Outperformance'!$A97,'Inputs - Actual'!$A$8:$A$200,0),MATCH('TI - Outperformance'!W$6,'Inputs - Actual'!$B$6:$V$6,0)) - INDEX('Inputs - Allowed'!$B$8:$AY$158,MATCH('TI - Outperformance'!$A97,'Inputs - Allowed'!$A$8:$A$158,0),MATCH('TI - Outperformance'!W$6-1,'Inputs - Allowed'!$B$6:$AY$6,0)),0),_xlfn.IFNA(INDEX('Inputs - Allowed'!$B$8:$AY$158,MATCH('TI - Outperformance'!$A97,'Inputs - Allowed'!$A$8:$A$158,0),MATCH('TI - Outperformance'!W$6,'Inputs - Allowed'!$B$6:$AY$6,0)) - INDEX('Inputs - Allowed'!$B$8:$AY$158,MATCH('TI - Outperformance'!$A97,'Inputs - Allowed'!$A$8:$A$158,0),MATCH('TI - Outperformance'!W$6-1,'Inputs - Allowed'!$B$6:$AY$6,0)),0)),0)</f>
        <v>0</v>
      </c>
      <c r="X97" s="76"/>
      <c r="Y97" s="76"/>
      <c r="Z97" s="116">
        <f t="shared" si="22"/>
        <v>0</v>
      </c>
      <c r="AA97" s="116">
        <f t="shared" si="23"/>
        <v>0</v>
      </c>
      <c r="AB97" s="116">
        <f t="shared" si="24"/>
        <v>0</v>
      </c>
      <c r="AC97" s="116">
        <f t="shared" si="25"/>
        <v>0</v>
      </c>
      <c r="AD97" s="116">
        <f t="shared" si="26"/>
        <v>0</v>
      </c>
      <c r="AE97" s="116">
        <f t="shared" si="27"/>
        <v>0</v>
      </c>
      <c r="AF97" s="116">
        <f t="shared" si="28"/>
        <v>0</v>
      </c>
      <c r="AG97" s="116">
        <f t="shared" si="29"/>
        <v>0</v>
      </c>
      <c r="AH97" s="116">
        <f t="shared" si="30"/>
        <v>0</v>
      </c>
      <c r="AI97" s="116">
        <f t="shared" si="31"/>
        <v>0</v>
      </c>
      <c r="AJ97" s="116">
        <f t="shared" si="32"/>
        <v>0</v>
      </c>
    </row>
    <row r="98" spans="1:36">
      <c r="A98" s="42"/>
      <c r="B98" s="36"/>
      <c r="C98" s="36"/>
      <c r="D98" s="36"/>
      <c r="E98" s="36">
        <f>_xlfn.IFNA(INDEX('Inputs - Allowed'!$B$8:$AY$158,MATCH($A98,'Inputs - Allowed'!$A$8:$A$158,0),MATCH('TI - Outperformance'!E$6,'Inputs - Allowed'!$B$6:$AY$6,0)),0)</f>
        <v>0</v>
      </c>
      <c r="F98" s="36">
        <f>_xlfn.IFNA(INDEX('Inputs - Allowed'!$B$8:$AY$158,MATCH($A98,'Inputs - Allowed'!$A$8:$A$158,0),MATCH('TI - Outperformance'!F$6,'Inputs - Allowed'!$B$6:$AY$6,0)),0)</f>
        <v>0</v>
      </c>
      <c r="G98" s="36">
        <f>_xlfn.IFNA(INDEX('Inputs - Allowed'!$B$8:$AY$158,MATCH($A98,'Inputs - Allowed'!$A$8:$A$158,0),MATCH('TI - Outperformance'!G$6,'Inputs - Allowed'!$B$6:$AY$6,0)),0)</f>
        <v>0</v>
      </c>
      <c r="H98" s="36">
        <f>_xlfn.IFNA(INDEX('Inputs - Allowed'!$B$8:$AY$158,MATCH($A98,'Inputs - Allowed'!$A$8:$A$158,0),MATCH('TI - Outperformance'!H$6,'Inputs - Allowed'!$B$6:$AY$6,0)),0)</f>
        <v>0</v>
      </c>
      <c r="I98" s="36">
        <f>_xlfn.IFNA(INDEX('Inputs - Allowed'!$B$8:$AY$158,MATCH($A98,'Inputs - Allowed'!$A$8:$A$158,0),MATCH('TI - Outperformance'!I$6,'Inputs - Allowed'!$B$6:$AY$6,0)),0)</f>
        <v>0</v>
      </c>
      <c r="J98" s="36">
        <f>_xlfn.IFNA(INDEX('Inputs - Allowed'!$B$8:$AY$158,MATCH($A98,'Inputs - Allowed'!$A$8:$A$158,0),MATCH('TI - Outperformance'!J$6,'Inputs - Allowed'!$B$6:$AY$6,0)),0)</f>
        <v>0</v>
      </c>
      <c r="K98" s="36">
        <f>_xlfn.IFNA(INDEX('Inputs - Allowed'!$B$8:$AY$158,MATCH($A98,'Inputs - Allowed'!$A$8:$A$158,0),MATCH('TI - Outperformance'!K$6,'Inputs - Allowed'!$B$6:$AY$6,0)),0)</f>
        <v>0</v>
      </c>
      <c r="L98" s="76"/>
      <c r="M98" s="76"/>
      <c r="N98" s="36">
        <f>MAX(MIN(_xlfn.IFNA(INDEX('Inputs - Actual'!$B$8:$V$200,MATCH('TI - Outperformance'!$A98,'Inputs - Actual'!$A$8:$A$200,0),MATCH('TI - Outperformance'!N$6,'Inputs - Actual'!$B$6:$V$6,0)) - INDEX('Inputs - Allowed'!$B$8:$AY$158,MATCH('TI - Outperformance'!$A98,'Inputs - Allowed'!$A$8:$A$158,0),MATCH('TI - Outperformance'!N$6-1,'Inputs - Allowed'!$B$6:$AY$6,0)),0),_xlfn.IFNA(INDEX('Inputs - Allowed'!$B$8:$AY$158,MATCH('TI - Outperformance'!$A98,'Inputs - Allowed'!$A$8:$A$158,0),MATCH('TI - Outperformance'!N$6,'Inputs - Allowed'!$B$6:$AY$6,0)) - INDEX('Inputs - Allowed'!$B$8:$AY$158,MATCH('TI - Outperformance'!$A98,'Inputs - Allowed'!$A$8:$A$158,0),MATCH('TI - Outperformance'!N$6-1,'Inputs - Allowed'!$B$6:$AY$6,0)),0)),0)</f>
        <v>0</v>
      </c>
      <c r="O98" s="36">
        <f>MAX(MIN(_xlfn.IFNA(INDEX('Inputs - Actual'!$B$8:$V$200,MATCH('TI - Outperformance'!$A98,'Inputs - Actual'!$A$8:$A$200,0),MATCH('TI - Outperformance'!O$6,'Inputs - Actual'!$B$6:$V$6,0)) - INDEX('Inputs - Allowed'!$B$8:$AY$158,MATCH('TI - Outperformance'!$A98,'Inputs - Allowed'!$A$8:$A$158,0),MATCH('TI - Outperformance'!O$6-1,'Inputs - Allowed'!$B$6:$AY$6,0)),0),_xlfn.IFNA(INDEX('Inputs - Allowed'!$B$8:$AY$158,MATCH('TI - Outperformance'!$A98,'Inputs - Allowed'!$A$8:$A$158,0),MATCH('TI - Outperformance'!O$6,'Inputs - Allowed'!$B$6:$AY$6,0)) - INDEX('Inputs - Allowed'!$B$8:$AY$158,MATCH('TI - Outperformance'!$A98,'Inputs - Allowed'!$A$8:$A$158,0),MATCH('TI - Outperformance'!O$6-1,'Inputs - Allowed'!$B$6:$AY$6,0)),0)),0)</f>
        <v>0</v>
      </c>
      <c r="P98" s="36">
        <f>MAX(MIN(_xlfn.IFNA(INDEX('Inputs - Actual'!$B$8:$V$200,MATCH('TI - Outperformance'!$A98,'Inputs - Actual'!$A$8:$A$200,0),MATCH('TI - Outperformance'!P$6,'Inputs - Actual'!$B$6:$V$6,0)) - INDEX('Inputs - Allowed'!$B$8:$AY$158,MATCH('TI - Outperformance'!$A98,'Inputs - Allowed'!$A$8:$A$158,0),MATCH('TI - Outperformance'!P$6-1,'Inputs - Allowed'!$B$6:$AY$6,0)),0),_xlfn.IFNA(INDEX('Inputs - Allowed'!$B$8:$AY$158,MATCH('TI - Outperformance'!$A98,'Inputs - Allowed'!$A$8:$A$158,0),MATCH('TI - Outperformance'!P$6,'Inputs - Allowed'!$B$6:$AY$6,0)) - INDEX('Inputs - Allowed'!$B$8:$AY$158,MATCH('TI - Outperformance'!$A98,'Inputs - Allowed'!$A$8:$A$158,0),MATCH('TI - Outperformance'!P$6-1,'Inputs - Allowed'!$B$6:$AY$6,0)),0)),0)</f>
        <v>0</v>
      </c>
      <c r="Q98" s="36">
        <f>MAX(MIN(_xlfn.IFNA(INDEX('Inputs - Actual'!$B$8:$V$200,MATCH('TI - Outperformance'!$A98,'Inputs - Actual'!$A$8:$A$200,0),MATCH('TI - Outperformance'!Q$6,'Inputs - Actual'!$B$6:$V$6,0)) - INDEX('Inputs - Allowed'!$B$8:$AY$158,MATCH('TI - Outperformance'!$A98,'Inputs - Allowed'!$A$8:$A$158,0),MATCH('TI - Outperformance'!Q$6-1,'Inputs - Allowed'!$B$6:$AY$6,0)),0),_xlfn.IFNA(INDEX('Inputs - Allowed'!$B$8:$AY$158,MATCH('TI - Outperformance'!$A98,'Inputs - Allowed'!$A$8:$A$158,0),MATCH('TI - Outperformance'!Q$6,'Inputs - Allowed'!$B$6:$AY$6,0)) - INDEX('Inputs - Allowed'!$B$8:$AY$158,MATCH('TI - Outperformance'!$A98,'Inputs - Allowed'!$A$8:$A$158,0),MATCH('TI - Outperformance'!Q$6-1,'Inputs - Allowed'!$B$6:$AY$6,0)),0)),0)</f>
        <v>0</v>
      </c>
      <c r="R98" s="36">
        <f>MAX(MIN(_xlfn.IFNA(INDEX('Inputs - Actual'!$B$8:$V$200,MATCH('TI - Outperformance'!$A98,'Inputs - Actual'!$A$8:$A$200,0),MATCH('TI - Outperformance'!R$6,'Inputs - Actual'!$B$6:$V$6,0)) - INDEX('Inputs - Allowed'!$B$8:$AY$158,MATCH('TI - Outperformance'!$A98,'Inputs - Allowed'!$A$8:$A$158,0),MATCH('TI - Outperformance'!R$6-1,'Inputs - Allowed'!$B$6:$AY$6,0)),0),_xlfn.IFNA(INDEX('Inputs - Allowed'!$B$8:$AY$158,MATCH('TI - Outperformance'!$A98,'Inputs - Allowed'!$A$8:$A$158,0),MATCH('TI - Outperformance'!R$6,'Inputs - Allowed'!$B$6:$AY$6,0)) - INDEX('Inputs - Allowed'!$B$8:$AY$158,MATCH('TI - Outperformance'!$A98,'Inputs - Allowed'!$A$8:$A$158,0),MATCH('TI - Outperformance'!R$6-1,'Inputs - Allowed'!$B$6:$AY$6,0)),0)),0)</f>
        <v>0</v>
      </c>
      <c r="S98" s="36">
        <f>MAX(MIN(_xlfn.IFNA(INDEX('Inputs - Actual'!$B$8:$V$200,MATCH('TI - Outperformance'!$A98,'Inputs - Actual'!$A$8:$A$200,0),MATCH('TI - Outperformance'!S$6,'Inputs - Actual'!$B$6:$V$6,0)) - INDEX('Inputs - Allowed'!$B$8:$AY$158,MATCH('TI - Outperformance'!$A98,'Inputs - Allowed'!$A$8:$A$158,0),MATCH('TI - Outperformance'!S$6-1,'Inputs - Allowed'!$B$6:$AY$6,0)),0),_xlfn.IFNA(INDEX('Inputs - Allowed'!$B$8:$AY$158,MATCH('TI - Outperformance'!$A98,'Inputs - Allowed'!$A$8:$A$158,0),MATCH('TI - Outperformance'!S$6,'Inputs - Allowed'!$B$6:$AY$6,0)) - INDEX('Inputs - Allowed'!$B$8:$AY$158,MATCH('TI - Outperformance'!$A98,'Inputs - Allowed'!$A$8:$A$158,0),MATCH('TI - Outperformance'!S$6-1,'Inputs - Allowed'!$B$6:$AY$6,0)),0)),0)</f>
        <v>0</v>
      </c>
      <c r="T98" s="36">
        <f>MAX(MIN(_xlfn.IFNA(INDEX('Inputs - Actual'!$B$8:$V$200,MATCH('TI - Outperformance'!$A98,'Inputs - Actual'!$A$8:$A$200,0),MATCH('TI - Outperformance'!T$6,'Inputs - Actual'!$B$6:$V$6,0)) - INDEX('Inputs - Allowed'!$B$8:$AY$158,MATCH('TI - Outperformance'!$A98,'Inputs - Allowed'!$A$8:$A$158,0),MATCH('TI - Outperformance'!T$6-1,'Inputs - Allowed'!$B$6:$AY$6,0)),0),_xlfn.IFNA(INDEX('Inputs - Allowed'!$B$8:$AY$158,MATCH('TI - Outperformance'!$A98,'Inputs - Allowed'!$A$8:$A$158,0),MATCH('TI - Outperformance'!T$6,'Inputs - Allowed'!$B$6:$AY$6,0)) - INDEX('Inputs - Allowed'!$B$8:$AY$158,MATCH('TI - Outperformance'!$A98,'Inputs - Allowed'!$A$8:$A$158,0),MATCH('TI - Outperformance'!T$6-1,'Inputs - Allowed'!$B$6:$AY$6,0)),0)),0)</f>
        <v>0</v>
      </c>
      <c r="U98" s="36">
        <f>MAX(MIN(_xlfn.IFNA(INDEX('Inputs - Actual'!$B$8:$V$200,MATCH('TI - Outperformance'!$A98,'Inputs - Actual'!$A$8:$A$200,0),MATCH('TI - Outperformance'!U$6,'Inputs - Actual'!$B$6:$V$6,0)) - INDEX('Inputs - Allowed'!$B$8:$AY$158,MATCH('TI - Outperformance'!$A98,'Inputs - Allowed'!$A$8:$A$158,0),MATCH('TI - Outperformance'!U$6-1,'Inputs - Allowed'!$B$6:$AY$6,0)),0),_xlfn.IFNA(INDEX('Inputs - Allowed'!$B$8:$AY$158,MATCH('TI - Outperformance'!$A98,'Inputs - Allowed'!$A$8:$A$158,0),MATCH('TI - Outperformance'!U$6,'Inputs - Allowed'!$B$6:$AY$6,0)) - INDEX('Inputs - Allowed'!$B$8:$AY$158,MATCH('TI - Outperformance'!$A98,'Inputs - Allowed'!$A$8:$A$158,0),MATCH('TI - Outperformance'!U$6-1,'Inputs - Allowed'!$B$6:$AY$6,0)),0)),0)</f>
        <v>0</v>
      </c>
      <c r="V98" s="36">
        <f>MAX(MIN(_xlfn.IFNA(INDEX('Inputs - Actual'!$B$8:$V$200,MATCH('TI - Outperformance'!$A98,'Inputs - Actual'!$A$8:$A$200,0),MATCH('TI - Outperformance'!V$6,'Inputs - Actual'!$B$6:$V$6,0)) - INDEX('Inputs - Allowed'!$B$8:$AY$158,MATCH('TI - Outperformance'!$A98,'Inputs - Allowed'!$A$8:$A$158,0),MATCH('TI - Outperformance'!V$6-1,'Inputs - Allowed'!$B$6:$AY$6,0)),0),_xlfn.IFNA(INDEX('Inputs - Allowed'!$B$8:$AY$158,MATCH('TI - Outperformance'!$A98,'Inputs - Allowed'!$A$8:$A$158,0),MATCH('TI - Outperformance'!V$6,'Inputs - Allowed'!$B$6:$AY$6,0)) - INDEX('Inputs - Allowed'!$B$8:$AY$158,MATCH('TI - Outperformance'!$A98,'Inputs - Allowed'!$A$8:$A$158,0),MATCH('TI - Outperformance'!V$6-1,'Inputs - Allowed'!$B$6:$AY$6,0)),0)),0)</f>
        <v>0</v>
      </c>
      <c r="W98" s="36">
        <f>MAX(MIN(_xlfn.IFNA(INDEX('Inputs - Actual'!$B$8:$V$200,MATCH('TI - Outperformance'!$A98,'Inputs - Actual'!$A$8:$A$200,0),MATCH('TI - Outperformance'!W$6,'Inputs - Actual'!$B$6:$V$6,0)) - INDEX('Inputs - Allowed'!$B$8:$AY$158,MATCH('TI - Outperformance'!$A98,'Inputs - Allowed'!$A$8:$A$158,0),MATCH('TI - Outperformance'!W$6-1,'Inputs - Allowed'!$B$6:$AY$6,0)),0),_xlfn.IFNA(INDEX('Inputs - Allowed'!$B$8:$AY$158,MATCH('TI - Outperformance'!$A98,'Inputs - Allowed'!$A$8:$A$158,0),MATCH('TI - Outperformance'!W$6,'Inputs - Allowed'!$B$6:$AY$6,0)) - INDEX('Inputs - Allowed'!$B$8:$AY$158,MATCH('TI - Outperformance'!$A98,'Inputs - Allowed'!$A$8:$A$158,0),MATCH('TI - Outperformance'!W$6-1,'Inputs - Allowed'!$B$6:$AY$6,0)),0)),0)</f>
        <v>0</v>
      </c>
      <c r="X98" s="76"/>
      <c r="Y98" s="76"/>
      <c r="Z98" s="116">
        <f t="shared" si="22"/>
        <v>0</v>
      </c>
      <c r="AA98" s="116">
        <f t="shared" si="23"/>
        <v>0</v>
      </c>
      <c r="AB98" s="116">
        <f t="shared" si="24"/>
        <v>0</v>
      </c>
      <c r="AC98" s="116">
        <f t="shared" si="25"/>
        <v>0</v>
      </c>
      <c r="AD98" s="116">
        <f t="shared" si="26"/>
        <v>0</v>
      </c>
      <c r="AE98" s="116">
        <f t="shared" si="27"/>
        <v>0</v>
      </c>
      <c r="AF98" s="116">
        <f t="shared" si="28"/>
        <v>0</v>
      </c>
      <c r="AG98" s="116">
        <f t="shared" si="29"/>
        <v>0</v>
      </c>
      <c r="AH98" s="116">
        <f t="shared" si="30"/>
        <v>0</v>
      </c>
      <c r="AI98" s="116">
        <f t="shared" si="31"/>
        <v>0</v>
      </c>
      <c r="AJ98" s="116">
        <f t="shared" si="32"/>
        <v>0</v>
      </c>
    </row>
    <row r="99" spans="1:36">
      <c r="A99" s="42"/>
      <c r="B99" s="36"/>
      <c r="C99" s="36"/>
      <c r="D99" s="36"/>
      <c r="E99" s="36">
        <f>_xlfn.IFNA(INDEX('Inputs - Allowed'!$B$8:$AY$158,MATCH($A99,'Inputs - Allowed'!$A$8:$A$158,0),MATCH('TI - Outperformance'!E$6,'Inputs - Allowed'!$B$6:$AY$6,0)),0)</f>
        <v>0</v>
      </c>
      <c r="F99" s="36">
        <f>_xlfn.IFNA(INDEX('Inputs - Allowed'!$B$8:$AY$158,MATCH($A99,'Inputs - Allowed'!$A$8:$A$158,0),MATCH('TI - Outperformance'!F$6,'Inputs - Allowed'!$B$6:$AY$6,0)),0)</f>
        <v>0</v>
      </c>
      <c r="G99" s="36">
        <f>_xlfn.IFNA(INDEX('Inputs - Allowed'!$B$8:$AY$158,MATCH($A99,'Inputs - Allowed'!$A$8:$A$158,0),MATCH('TI - Outperformance'!G$6,'Inputs - Allowed'!$B$6:$AY$6,0)),0)</f>
        <v>0</v>
      </c>
      <c r="H99" s="36">
        <f>_xlfn.IFNA(INDEX('Inputs - Allowed'!$B$8:$AY$158,MATCH($A99,'Inputs - Allowed'!$A$8:$A$158,0),MATCH('TI - Outperformance'!H$6,'Inputs - Allowed'!$B$6:$AY$6,0)),0)</f>
        <v>0</v>
      </c>
      <c r="I99" s="36">
        <f>_xlfn.IFNA(INDEX('Inputs - Allowed'!$B$8:$AY$158,MATCH($A99,'Inputs - Allowed'!$A$8:$A$158,0),MATCH('TI - Outperformance'!I$6,'Inputs - Allowed'!$B$6:$AY$6,0)),0)</f>
        <v>0</v>
      </c>
      <c r="J99" s="36">
        <f>_xlfn.IFNA(INDEX('Inputs - Allowed'!$B$8:$AY$158,MATCH($A99,'Inputs - Allowed'!$A$8:$A$158,0),MATCH('TI - Outperformance'!J$6,'Inputs - Allowed'!$B$6:$AY$6,0)),0)</f>
        <v>0</v>
      </c>
      <c r="K99" s="36">
        <f>_xlfn.IFNA(INDEX('Inputs - Allowed'!$B$8:$AY$158,MATCH($A99,'Inputs - Allowed'!$A$8:$A$158,0),MATCH('TI - Outperformance'!K$6,'Inputs - Allowed'!$B$6:$AY$6,0)),0)</f>
        <v>0</v>
      </c>
      <c r="L99" s="76"/>
      <c r="M99" s="76"/>
      <c r="N99" s="36">
        <f>MAX(MIN(_xlfn.IFNA(INDEX('Inputs - Actual'!$B$8:$V$200,MATCH('TI - Outperformance'!$A99,'Inputs - Actual'!$A$8:$A$200,0),MATCH('TI - Outperformance'!N$6,'Inputs - Actual'!$B$6:$V$6,0)) - INDEX('Inputs - Allowed'!$B$8:$AY$158,MATCH('TI - Outperformance'!$A99,'Inputs - Allowed'!$A$8:$A$158,0),MATCH('TI - Outperformance'!N$6-1,'Inputs - Allowed'!$B$6:$AY$6,0)),0),_xlfn.IFNA(INDEX('Inputs - Allowed'!$B$8:$AY$158,MATCH('TI - Outperformance'!$A99,'Inputs - Allowed'!$A$8:$A$158,0),MATCH('TI - Outperformance'!N$6,'Inputs - Allowed'!$B$6:$AY$6,0)) - INDEX('Inputs - Allowed'!$B$8:$AY$158,MATCH('TI - Outperformance'!$A99,'Inputs - Allowed'!$A$8:$A$158,0),MATCH('TI - Outperformance'!N$6-1,'Inputs - Allowed'!$B$6:$AY$6,0)),0)),0)</f>
        <v>0</v>
      </c>
      <c r="O99" s="36">
        <f>MAX(MIN(_xlfn.IFNA(INDEX('Inputs - Actual'!$B$8:$V$200,MATCH('TI - Outperformance'!$A99,'Inputs - Actual'!$A$8:$A$200,0),MATCH('TI - Outperformance'!O$6,'Inputs - Actual'!$B$6:$V$6,0)) - INDEX('Inputs - Allowed'!$B$8:$AY$158,MATCH('TI - Outperformance'!$A99,'Inputs - Allowed'!$A$8:$A$158,0),MATCH('TI - Outperformance'!O$6-1,'Inputs - Allowed'!$B$6:$AY$6,0)),0),_xlfn.IFNA(INDEX('Inputs - Allowed'!$B$8:$AY$158,MATCH('TI - Outperformance'!$A99,'Inputs - Allowed'!$A$8:$A$158,0),MATCH('TI - Outperformance'!O$6,'Inputs - Allowed'!$B$6:$AY$6,0)) - INDEX('Inputs - Allowed'!$B$8:$AY$158,MATCH('TI - Outperformance'!$A99,'Inputs - Allowed'!$A$8:$A$158,0),MATCH('TI - Outperformance'!O$6-1,'Inputs - Allowed'!$B$6:$AY$6,0)),0)),0)</f>
        <v>0</v>
      </c>
      <c r="P99" s="36">
        <f>MAX(MIN(_xlfn.IFNA(INDEX('Inputs - Actual'!$B$8:$V$200,MATCH('TI - Outperformance'!$A99,'Inputs - Actual'!$A$8:$A$200,0),MATCH('TI - Outperformance'!P$6,'Inputs - Actual'!$B$6:$V$6,0)) - INDEX('Inputs - Allowed'!$B$8:$AY$158,MATCH('TI - Outperformance'!$A99,'Inputs - Allowed'!$A$8:$A$158,0),MATCH('TI - Outperformance'!P$6-1,'Inputs - Allowed'!$B$6:$AY$6,0)),0),_xlfn.IFNA(INDEX('Inputs - Allowed'!$B$8:$AY$158,MATCH('TI - Outperformance'!$A99,'Inputs - Allowed'!$A$8:$A$158,0),MATCH('TI - Outperformance'!P$6,'Inputs - Allowed'!$B$6:$AY$6,0)) - INDEX('Inputs - Allowed'!$B$8:$AY$158,MATCH('TI - Outperformance'!$A99,'Inputs - Allowed'!$A$8:$A$158,0),MATCH('TI - Outperformance'!P$6-1,'Inputs - Allowed'!$B$6:$AY$6,0)),0)),0)</f>
        <v>0</v>
      </c>
      <c r="Q99" s="36">
        <f>MAX(MIN(_xlfn.IFNA(INDEX('Inputs - Actual'!$B$8:$V$200,MATCH('TI - Outperformance'!$A99,'Inputs - Actual'!$A$8:$A$200,0),MATCH('TI - Outperformance'!Q$6,'Inputs - Actual'!$B$6:$V$6,0)) - INDEX('Inputs - Allowed'!$B$8:$AY$158,MATCH('TI - Outperformance'!$A99,'Inputs - Allowed'!$A$8:$A$158,0),MATCH('TI - Outperformance'!Q$6-1,'Inputs - Allowed'!$B$6:$AY$6,0)),0),_xlfn.IFNA(INDEX('Inputs - Allowed'!$B$8:$AY$158,MATCH('TI - Outperformance'!$A99,'Inputs - Allowed'!$A$8:$A$158,0),MATCH('TI - Outperformance'!Q$6,'Inputs - Allowed'!$B$6:$AY$6,0)) - INDEX('Inputs - Allowed'!$B$8:$AY$158,MATCH('TI - Outperformance'!$A99,'Inputs - Allowed'!$A$8:$A$158,0),MATCH('TI - Outperformance'!Q$6-1,'Inputs - Allowed'!$B$6:$AY$6,0)),0)),0)</f>
        <v>0</v>
      </c>
      <c r="R99" s="36">
        <f>MAX(MIN(_xlfn.IFNA(INDEX('Inputs - Actual'!$B$8:$V$200,MATCH('TI - Outperformance'!$A99,'Inputs - Actual'!$A$8:$A$200,0),MATCH('TI - Outperformance'!R$6,'Inputs - Actual'!$B$6:$V$6,0)) - INDEX('Inputs - Allowed'!$B$8:$AY$158,MATCH('TI - Outperformance'!$A99,'Inputs - Allowed'!$A$8:$A$158,0),MATCH('TI - Outperformance'!R$6-1,'Inputs - Allowed'!$B$6:$AY$6,0)),0),_xlfn.IFNA(INDEX('Inputs - Allowed'!$B$8:$AY$158,MATCH('TI - Outperformance'!$A99,'Inputs - Allowed'!$A$8:$A$158,0),MATCH('TI - Outperformance'!R$6,'Inputs - Allowed'!$B$6:$AY$6,0)) - INDEX('Inputs - Allowed'!$B$8:$AY$158,MATCH('TI - Outperformance'!$A99,'Inputs - Allowed'!$A$8:$A$158,0),MATCH('TI - Outperformance'!R$6-1,'Inputs - Allowed'!$B$6:$AY$6,0)),0)),0)</f>
        <v>0</v>
      </c>
      <c r="S99" s="36">
        <f>MAX(MIN(_xlfn.IFNA(INDEX('Inputs - Actual'!$B$8:$V$200,MATCH('TI - Outperformance'!$A99,'Inputs - Actual'!$A$8:$A$200,0),MATCH('TI - Outperformance'!S$6,'Inputs - Actual'!$B$6:$V$6,0)) - INDEX('Inputs - Allowed'!$B$8:$AY$158,MATCH('TI - Outperformance'!$A99,'Inputs - Allowed'!$A$8:$A$158,0),MATCH('TI - Outperformance'!S$6-1,'Inputs - Allowed'!$B$6:$AY$6,0)),0),_xlfn.IFNA(INDEX('Inputs - Allowed'!$B$8:$AY$158,MATCH('TI - Outperformance'!$A99,'Inputs - Allowed'!$A$8:$A$158,0),MATCH('TI - Outperformance'!S$6,'Inputs - Allowed'!$B$6:$AY$6,0)) - INDEX('Inputs - Allowed'!$B$8:$AY$158,MATCH('TI - Outperformance'!$A99,'Inputs - Allowed'!$A$8:$A$158,0),MATCH('TI - Outperformance'!S$6-1,'Inputs - Allowed'!$B$6:$AY$6,0)),0)),0)</f>
        <v>0</v>
      </c>
      <c r="T99" s="36">
        <f>MAX(MIN(_xlfn.IFNA(INDEX('Inputs - Actual'!$B$8:$V$200,MATCH('TI - Outperformance'!$A99,'Inputs - Actual'!$A$8:$A$200,0),MATCH('TI - Outperformance'!T$6,'Inputs - Actual'!$B$6:$V$6,0)) - INDEX('Inputs - Allowed'!$B$8:$AY$158,MATCH('TI - Outperformance'!$A99,'Inputs - Allowed'!$A$8:$A$158,0),MATCH('TI - Outperformance'!T$6-1,'Inputs - Allowed'!$B$6:$AY$6,0)),0),_xlfn.IFNA(INDEX('Inputs - Allowed'!$B$8:$AY$158,MATCH('TI - Outperformance'!$A99,'Inputs - Allowed'!$A$8:$A$158,0),MATCH('TI - Outperformance'!T$6,'Inputs - Allowed'!$B$6:$AY$6,0)) - INDEX('Inputs - Allowed'!$B$8:$AY$158,MATCH('TI - Outperformance'!$A99,'Inputs - Allowed'!$A$8:$A$158,0),MATCH('TI - Outperformance'!T$6-1,'Inputs - Allowed'!$B$6:$AY$6,0)),0)),0)</f>
        <v>0</v>
      </c>
      <c r="U99" s="36">
        <f>MAX(MIN(_xlfn.IFNA(INDEX('Inputs - Actual'!$B$8:$V$200,MATCH('TI - Outperformance'!$A99,'Inputs - Actual'!$A$8:$A$200,0),MATCH('TI - Outperformance'!U$6,'Inputs - Actual'!$B$6:$V$6,0)) - INDEX('Inputs - Allowed'!$B$8:$AY$158,MATCH('TI - Outperformance'!$A99,'Inputs - Allowed'!$A$8:$A$158,0),MATCH('TI - Outperformance'!U$6-1,'Inputs - Allowed'!$B$6:$AY$6,0)),0),_xlfn.IFNA(INDEX('Inputs - Allowed'!$B$8:$AY$158,MATCH('TI - Outperformance'!$A99,'Inputs - Allowed'!$A$8:$A$158,0),MATCH('TI - Outperformance'!U$6,'Inputs - Allowed'!$B$6:$AY$6,0)) - INDEX('Inputs - Allowed'!$B$8:$AY$158,MATCH('TI - Outperformance'!$A99,'Inputs - Allowed'!$A$8:$A$158,0),MATCH('TI - Outperformance'!U$6-1,'Inputs - Allowed'!$B$6:$AY$6,0)),0)),0)</f>
        <v>0</v>
      </c>
      <c r="V99" s="36">
        <f>MAX(MIN(_xlfn.IFNA(INDEX('Inputs - Actual'!$B$8:$V$200,MATCH('TI - Outperformance'!$A99,'Inputs - Actual'!$A$8:$A$200,0),MATCH('TI - Outperformance'!V$6,'Inputs - Actual'!$B$6:$V$6,0)) - INDEX('Inputs - Allowed'!$B$8:$AY$158,MATCH('TI - Outperformance'!$A99,'Inputs - Allowed'!$A$8:$A$158,0),MATCH('TI - Outperformance'!V$6-1,'Inputs - Allowed'!$B$6:$AY$6,0)),0),_xlfn.IFNA(INDEX('Inputs - Allowed'!$B$8:$AY$158,MATCH('TI - Outperformance'!$A99,'Inputs - Allowed'!$A$8:$A$158,0),MATCH('TI - Outperformance'!V$6,'Inputs - Allowed'!$B$6:$AY$6,0)) - INDEX('Inputs - Allowed'!$B$8:$AY$158,MATCH('TI - Outperformance'!$A99,'Inputs - Allowed'!$A$8:$A$158,0),MATCH('TI - Outperformance'!V$6-1,'Inputs - Allowed'!$B$6:$AY$6,0)),0)),0)</f>
        <v>0</v>
      </c>
      <c r="W99" s="36">
        <f>MAX(MIN(_xlfn.IFNA(INDEX('Inputs - Actual'!$B$8:$V$200,MATCH('TI - Outperformance'!$A99,'Inputs - Actual'!$A$8:$A$200,0),MATCH('TI - Outperformance'!W$6,'Inputs - Actual'!$B$6:$V$6,0)) - INDEX('Inputs - Allowed'!$B$8:$AY$158,MATCH('TI - Outperformance'!$A99,'Inputs - Allowed'!$A$8:$A$158,0),MATCH('TI - Outperformance'!W$6-1,'Inputs - Allowed'!$B$6:$AY$6,0)),0),_xlfn.IFNA(INDEX('Inputs - Allowed'!$B$8:$AY$158,MATCH('TI - Outperformance'!$A99,'Inputs - Allowed'!$A$8:$A$158,0),MATCH('TI - Outperformance'!W$6,'Inputs - Allowed'!$B$6:$AY$6,0)) - INDEX('Inputs - Allowed'!$B$8:$AY$158,MATCH('TI - Outperformance'!$A99,'Inputs - Allowed'!$A$8:$A$158,0),MATCH('TI - Outperformance'!W$6-1,'Inputs - Allowed'!$B$6:$AY$6,0)),0)),0)</f>
        <v>0</v>
      </c>
      <c r="X99" s="76"/>
      <c r="Y99" s="76"/>
      <c r="Z99" s="116">
        <f t="shared" si="22"/>
        <v>0</v>
      </c>
      <c r="AA99" s="116">
        <f t="shared" si="23"/>
        <v>0</v>
      </c>
      <c r="AB99" s="116">
        <f t="shared" si="24"/>
        <v>0</v>
      </c>
      <c r="AC99" s="116">
        <f t="shared" si="25"/>
        <v>0</v>
      </c>
      <c r="AD99" s="116">
        <f t="shared" si="26"/>
        <v>0</v>
      </c>
      <c r="AE99" s="116">
        <f t="shared" si="27"/>
        <v>0</v>
      </c>
      <c r="AF99" s="116">
        <f t="shared" si="28"/>
        <v>0</v>
      </c>
      <c r="AG99" s="116">
        <f t="shared" si="29"/>
        <v>0</v>
      </c>
      <c r="AH99" s="116">
        <f t="shared" si="30"/>
        <v>0</v>
      </c>
      <c r="AI99" s="116">
        <f t="shared" si="31"/>
        <v>0</v>
      </c>
      <c r="AJ99" s="116">
        <f t="shared" si="32"/>
        <v>0</v>
      </c>
    </row>
    <row r="100" spans="1:36">
      <c r="A100" s="42"/>
      <c r="B100" s="36"/>
      <c r="C100" s="36"/>
      <c r="D100" s="36"/>
      <c r="E100" s="36">
        <f>_xlfn.IFNA(INDEX('Inputs - Allowed'!$B$8:$AY$158,MATCH($A100,'Inputs - Allowed'!$A$8:$A$158,0),MATCH('TI - Outperformance'!E$6,'Inputs - Allowed'!$B$6:$AY$6,0)),0)</f>
        <v>0</v>
      </c>
      <c r="F100" s="36">
        <f>_xlfn.IFNA(INDEX('Inputs - Allowed'!$B$8:$AY$158,MATCH($A100,'Inputs - Allowed'!$A$8:$A$158,0),MATCH('TI - Outperformance'!F$6,'Inputs - Allowed'!$B$6:$AY$6,0)),0)</f>
        <v>0</v>
      </c>
      <c r="G100" s="36">
        <f>_xlfn.IFNA(INDEX('Inputs - Allowed'!$B$8:$AY$158,MATCH($A100,'Inputs - Allowed'!$A$8:$A$158,0),MATCH('TI - Outperformance'!G$6,'Inputs - Allowed'!$B$6:$AY$6,0)),0)</f>
        <v>0</v>
      </c>
      <c r="H100" s="36">
        <f>_xlfn.IFNA(INDEX('Inputs - Allowed'!$B$8:$AY$158,MATCH($A100,'Inputs - Allowed'!$A$8:$A$158,0),MATCH('TI - Outperformance'!H$6,'Inputs - Allowed'!$B$6:$AY$6,0)),0)</f>
        <v>0</v>
      </c>
      <c r="I100" s="36">
        <f>_xlfn.IFNA(INDEX('Inputs - Allowed'!$B$8:$AY$158,MATCH($A100,'Inputs - Allowed'!$A$8:$A$158,0),MATCH('TI - Outperformance'!I$6,'Inputs - Allowed'!$B$6:$AY$6,0)),0)</f>
        <v>0</v>
      </c>
      <c r="J100" s="36">
        <f>_xlfn.IFNA(INDEX('Inputs - Allowed'!$B$8:$AY$158,MATCH($A100,'Inputs - Allowed'!$A$8:$A$158,0),MATCH('TI - Outperformance'!J$6,'Inputs - Allowed'!$B$6:$AY$6,0)),0)</f>
        <v>0</v>
      </c>
      <c r="K100" s="36">
        <f>_xlfn.IFNA(INDEX('Inputs - Allowed'!$B$8:$AY$158,MATCH($A100,'Inputs - Allowed'!$A$8:$A$158,0),MATCH('TI - Outperformance'!K$6,'Inputs - Allowed'!$B$6:$AY$6,0)),0)</f>
        <v>0</v>
      </c>
      <c r="L100" s="76"/>
      <c r="M100" s="76"/>
      <c r="N100" s="36">
        <f>MAX(MIN(_xlfn.IFNA(INDEX('Inputs - Actual'!$B$8:$V$200,MATCH('TI - Outperformance'!$A100,'Inputs - Actual'!$A$8:$A$200,0),MATCH('TI - Outperformance'!N$6,'Inputs - Actual'!$B$6:$V$6,0)) - INDEX('Inputs - Allowed'!$B$8:$AY$158,MATCH('TI - Outperformance'!$A100,'Inputs - Allowed'!$A$8:$A$158,0),MATCH('TI - Outperformance'!N$6-1,'Inputs - Allowed'!$B$6:$AY$6,0)),0),_xlfn.IFNA(INDEX('Inputs - Allowed'!$B$8:$AY$158,MATCH('TI - Outperformance'!$A100,'Inputs - Allowed'!$A$8:$A$158,0),MATCH('TI - Outperformance'!N$6,'Inputs - Allowed'!$B$6:$AY$6,0)) - INDEX('Inputs - Allowed'!$B$8:$AY$158,MATCH('TI - Outperformance'!$A100,'Inputs - Allowed'!$A$8:$A$158,0),MATCH('TI - Outperformance'!N$6-1,'Inputs - Allowed'!$B$6:$AY$6,0)),0)),0)</f>
        <v>0</v>
      </c>
      <c r="O100" s="36">
        <f>MAX(MIN(_xlfn.IFNA(INDEX('Inputs - Actual'!$B$8:$V$200,MATCH('TI - Outperformance'!$A100,'Inputs - Actual'!$A$8:$A$200,0),MATCH('TI - Outperformance'!O$6,'Inputs - Actual'!$B$6:$V$6,0)) - INDEX('Inputs - Allowed'!$B$8:$AY$158,MATCH('TI - Outperformance'!$A100,'Inputs - Allowed'!$A$8:$A$158,0),MATCH('TI - Outperformance'!O$6-1,'Inputs - Allowed'!$B$6:$AY$6,0)),0),_xlfn.IFNA(INDEX('Inputs - Allowed'!$B$8:$AY$158,MATCH('TI - Outperformance'!$A100,'Inputs - Allowed'!$A$8:$A$158,0),MATCH('TI - Outperformance'!O$6,'Inputs - Allowed'!$B$6:$AY$6,0)) - INDEX('Inputs - Allowed'!$B$8:$AY$158,MATCH('TI - Outperformance'!$A100,'Inputs - Allowed'!$A$8:$A$158,0),MATCH('TI - Outperformance'!O$6-1,'Inputs - Allowed'!$B$6:$AY$6,0)),0)),0)</f>
        <v>0</v>
      </c>
      <c r="P100" s="36">
        <f>MAX(MIN(_xlfn.IFNA(INDEX('Inputs - Actual'!$B$8:$V$200,MATCH('TI - Outperformance'!$A100,'Inputs - Actual'!$A$8:$A$200,0),MATCH('TI - Outperformance'!P$6,'Inputs - Actual'!$B$6:$V$6,0)) - INDEX('Inputs - Allowed'!$B$8:$AY$158,MATCH('TI - Outperformance'!$A100,'Inputs - Allowed'!$A$8:$A$158,0),MATCH('TI - Outperformance'!P$6-1,'Inputs - Allowed'!$B$6:$AY$6,0)),0),_xlfn.IFNA(INDEX('Inputs - Allowed'!$B$8:$AY$158,MATCH('TI - Outperformance'!$A100,'Inputs - Allowed'!$A$8:$A$158,0),MATCH('TI - Outperformance'!P$6,'Inputs - Allowed'!$B$6:$AY$6,0)) - INDEX('Inputs - Allowed'!$B$8:$AY$158,MATCH('TI - Outperformance'!$A100,'Inputs - Allowed'!$A$8:$A$158,0),MATCH('TI - Outperformance'!P$6-1,'Inputs - Allowed'!$B$6:$AY$6,0)),0)),0)</f>
        <v>0</v>
      </c>
      <c r="Q100" s="36">
        <f>MAX(MIN(_xlfn.IFNA(INDEX('Inputs - Actual'!$B$8:$V$200,MATCH('TI - Outperformance'!$A100,'Inputs - Actual'!$A$8:$A$200,0),MATCH('TI - Outperformance'!Q$6,'Inputs - Actual'!$B$6:$V$6,0)) - INDEX('Inputs - Allowed'!$B$8:$AY$158,MATCH('TI - Outperformance'!$A100,'Inputs - Allowed'!$A$8:$A$158,0),MATCH('TI - Outperformance'!Q$6-1,'Inputs - Allowed'!$B$6:$AY$6,0)),0),_xlfn.IFNA(INDEX('Inputs - Allowed'!$B$8:$AY$158,MATCH('TI - Outperformance'!$A100,'Inputs - Allowed'!$A$8:$A$158,0),MATCH('TI - Outperformance'!Q$6,'Inputs - Allowed'!$B$6:$AY$6,0)) - INDEX('Inputs - Allowed'!$B$8:$AY$158,MATCH('TI - Outperformance'!$A100,'Inputs - Allowed'!$A$8:$A$158,0),MATCH('TI - Outperformance'!Q$6-1,'Inputs - Allowed'!$B$6:$AY$6,0)),0)),0)</f>
        <v>0</v>
      </c>
      <c r="R100" s="36">
        <f>MAX(MIN(_xlfn.IFNA(INDEX('Inputs - Actual'!$B$8:$V$200,MATCH('TI - Outperformance'!$A100,'Inputs - Actual'!$A$8:$A$200,0),MATCH('TI - Outperformance'!R$6,'Inputs - Actual'!$B$6:$V$6,0)) - INDEX('Inputs - Allowed'!$B$8:$AY$158,MATCH('TI - Outperformance'!$A100,'Inputs - Allowed'!$A$8:$A$158,0),MATCH('TI - Outperformance'!R$6-1,'Inputs - Allowed'!$B$6:$AY$6,0)),0),_xlfn.IFNA(INDEX('Inputs - Allowed'!$B$8:$AY$158,MATCH('TI - Outperformance'!$A100,'Inputs - Allowed'!$A$8:$A$158,0),MATCH('TI - Outperformance'!R$6,'Inputs - Allowed'!$B$6:$AY$6,0)) - INDEX('Inputs - Allowed'!$B$8:$AY$158,MATCH('TI - Outperformance'!$A100,'Inputs - Allowed'!$A$8:$A$158,0),MATCH('TI - Outperformance'!R$6-1,'Inputs - Allowed'!$B$6:$AY$6,0)),0)),0)</f>
        <v>0</v>
      </c>
      <c r="S100" s="36">
        <f>MAX(MIN(_xlfn.IFNA(INDEX('Inputs - Actual'!$B$8:$V$200,MATCH('TI - Outperformance'!$A100,'Inputs - Actual'!$A$8:$A$200,0),MATCH('TI - Outperformance'!S$6,'Inputs - Actual'!$B$6:$V$6,0)) - INDEX('Inputs - Allowed'!$B$8:$AY$158,MATCH('TI - Outperformance'!$A100,'Inputs - Allowed'!$A$8:$A$158,0),MATCH('TI - Outperformance'!S$6-1,'Inputs - Allowed'!$B$6:$AY$6,0)),0),_xlfn.IFNA(INDEX('Inputs - Allowed'!$B$8:$AY$158,MATCH('TI - Outperformance'!$A100,'Inputs - Allowed'!$A$8:$A$158,0),MATCH('TI - Outperformance'!S$6,'Inputs - Allowed'!$B$6:$AY$6,0)) - INDEX('Inputs - Allowed'!$B$8:$AY$158,MATCH('TI - Outperformance'!$A100,'Inputs - Allowed'!$A$8:$A$158,0),MATCH('TI - Outperformance'!S$6-1,'Inputs - Allowed'!$B$6:$AY$6,0)),0)),0)</f>
        <v>0</v>
      </c>
      <c r="T100" s="36">
        <f>MAX(MIN(_xlfn.IFNA(INDEX('Inputs - Actual'!$B$8:$V$200,MATCH('TI - Outperformance'!$A100,'Inputs - Actual'!$A$8:$A$200,0),MATCH('TI - Outperformance'!T$6,'Inputs - Actual'!$B$6:$V$6,0)) - INDEX('Inputs - Allowed'!$B$8:$AY$158,MATCH('TI - Outperformance'!$A100,'Inputs - Allowed'!$A$8:$A$158,0),MATCH('TI - Outperformance'!T$6-1,'Inputs - Allowed'!$B$6:$AY$6,0)),0),_xlfn.IFNA(INDEX('Inputs - Allowed'!$B$8:$AY$158,MATCH('TI - Outperformance'!$A100,'Inputs - Allowed'!$A$8:$A$158,0),MATCH('TI - Outperformance'!T$6,'Inputs - Allowed'!$B$6:$AY$6,0)) - INDEX('Inputs - Allowed'!$B$8:$AY$158,MATCH('TI - Outperformance'!$A100,'Inputs - Allowed'!$A$8:$A$158,0),MATCH('TI - Outperformance'!T$6-1,'Inputs - Allowed'!$B$6:$AY$6,0)),0)),0)</f>
        <v>0</v>
      </c>
      <c r="U100" s="36">
        <f>MAX(MIN(_xlfn.IFNA(INDEX('Inputs - Actual'!$B$8:$V$200,MATCH('TI - Outperformance'!$A100,'Inputs - Actual'!$A$8:$A$200,0),MATCH('TI - Outperformance'!U$6,'Inputs - Actual'!$B$6:$V$6,0)) - INDEX('Inputs - Allowed'!$B$8:$AY$158,MATCH('TI - Outperformance'!$A100,'Inputs - Allowed'!$A$8:$A$158,0),MATCH('TI - Outperformance'!U$6-1,'Inputs - Allowed'!$B$6:$AY$6,0)),0),_xlfn.IFNA(INDEX('Inputs - Allowed'!$B$8:$AY$158,MATCH('TI - Outperformance'!$A100,'Inputs - Allowed'!$A$8:$A$158,0),MATCH('TI - Outperformance'!U$6,'Inputs - Allowed'!$B$6:$AY$6,0)) - INDEX('Inputs - Allowed'!$B$8:$AY$158,MATCH('TI - Outperformance'!$A100,'Inputs - Allowed'!$A$8:$A$158,0),MATCH('TI - Outperformance'!U$6-1,'Inputs - Allowed'!$B$6:$AY$6,0)),0)),0)</f>
        <v>0</v>
      </c>
      <c r="V100" s="36">
        <f>MAX(MIN(_xlfn.IFNA(INDEX('Inputs - Actual'!$B$8:$V$200,MATCH('TI - Outperformance'!$A100,'Inputs - Actual'!$A$8:$A$200,0),MATCH('TI - Outperformance'!V$6,'Inputs - Actual'!$B$6:$V$6,0)) - INDEX('Inputs - Allowed'!$B$8:$AY$158,MATCH('TI - Outperformance'!$A100,'Inputs - Allowed'!$A$8:$A$158,0),MATCH('TI - Outperformance'!V$6-1,'Inputs - Allowed'!$B$6:$AY$6,0)),0),_xlfn.IFNA(INDEX('Inputs - Allowed'!$B$8:$AY$158,MATCH('TI - Outperformance'!$A100,'Inputs - Allowed'!$A$8:$A$158,0),MATCH('TI - Outperformance'!V$6,'Inputs - Allowed'!$B$6:$AY$6,0)) - INDEX('Inputs - Allowed'!$B$8:$AY$158,MATCH('TI - Outperformance'!$A100,'Inputs - Allowed'!$A$8:$A$158,0),MATCH('TI - Outperformance'!V$6-1,'Inputs - Allowed'!$B$6:$AY$6,0)),0)),0)</f>
        <v>0</v>
      </c>
      <c r="W100" s="36">
        <f>MAX(MIN(_xlfn.IFNA(INDEX('Inputs - Actual'!$B$8:$V$200,MATCH('TI - Outperformance'!$A100,'Inputs - Actual'!$A$8:$A$200,0),MATCH('TI - Outperformance'!W$6,'Inputs - Actual'!$B$6:$V$6,0)) - INDEX('Inputs - Allowed'!$B$8:$AY$158,MATCH('TI - Outperformance'!$A100,'Inputs - Allowed'!$A$8:$A$158,0),MATCH('TI - Outperformance'!W$6-1,'Inputs - Allowed'!$B$6:$AY$6,0)),0),_xlfn.IFNA(INDEX('Inputs - Allowed'!$B$8:$AY$158,MATCH('TI - Outperformance'!$A100,'Inputs - Allowed'!$A$8:$A$158,0),MATCH('TI - Outperformance'!W$6,'Inputs - Allowed'!$B$6:$AY$6,0)) - INDEX('Inputs - Allowed'!$B$8:$AY$158,MATCH('TI - Outperformance'!$A100,'Inputs - Allowed'!$A$8:$A$158,0),MATCH('TI - Outperformance'!W$6-1,'Inputs - Allowed'!$B$6:$AY$6,0)),0)),0)</f>
        <v>0</v>
      </c>
      <c r="X100" s="76"/>
      <c r="Y100" s="76"/>
      <c r="Z100" s="116">
        <f t="shared" si="22"/>
        <v>0</v>
      </c>
      <c r="AA100" s="116">
        <f t="shared" si="23"/>
        <v>0</v>
      </c>
      <c r="AB100" s="116">
        <f t="shared" si="24"/>
        <v>0</v>
      </c>
      <c r="AC100" s="116">
        <f t="shared" si="25"/>
        <v>0</v>
      </c>
      <c r="AD100" s="116">
        <f t="shared" si="26"/>
        <v>0</v>
      </c>
      <c r="AE100" s="116">
        <f t="shared" si="27"/>
        <v>0</v>
      </c>
      <c r="AF100" s="116">
        <f t="shared" si="28"/>
        <v>0</v>
      </c>
      <c r="AG100" s="116">
        <f t="shared" si="29"/>
        <v>0</v>
      </c>
      <c r="AH100" s="116">
        <f t="shared" si="30"/>
        <v>0</v>
      </c>
      <c r="AI100" s="116">
        <f t="shared" si="31"/>
        <v>0</v>
      </c>
      <c r="AJ100" s="116">
        <f t="shared" si="32"/>
        <v>0</v>
      </c>
    </row>
    <row r="101" spans="1:36">
      <c r="A101" s="42"/>
      <c r="B101" s="36"/>
      <c r="C101" s="36"/>
      <c r="D101" s="36"/>
      <c r="E101" s="36">
        <f>_xlfn.IFNA(INDEX('Inputs - Allowed'!$B$8:$AY$158,MATCH($A101,'Inputs - Allowed'!$A$8:$A$158,0),MATCH('TI - Outperformance'!E$6,'Inputs - Allowed'!$B$6:$AY$6,0)),0)</f>
        <v>0</v>
      </c>
      <c r="F101" s="36">
        <f>_xlfn.IFNA(INDEX('Inputs - Allowed'!$B$8:$AY$158,MATCH($A101,'Inputs - Allowed'!$A$8:$A$158,0),MATCH('TI - Outperformance'!F$6,'Inputs - Allowed'!$B$6:$AY$6,0)),0)</f>
        <v>0</v>
      </c>
      <c r="G101" s="36">
        <f>_xlfn.IFNA(INDEX('Inputs - Allowed'!$B$8:$AY$158,MATCH($A101,'Inputs - Allowed'!$A$8:$A$158,0),MATCH('TI - Outperformance'!G$6,'Inputs - Allowed'!$B$6:$AY$6,0)),0)</f>
        <v>0</v>
      </c>
      <c r="H101" s="36">
        <f>_xlfn.IFNA(INDEX('Inputs - Allowed'!$B$8:$AY$158,MATCH($A101,'Inputs - Allowed'!$A$8:$A$158,0),MATCH('TI - Outperformance'!H$6,'Inputs - Allowed'!$B$6:$AY$6,0)),0)</f>
        <v>0</v>
      </c>
      <c r="I101" s="36">
        <f>_xlfn.IFNA(INDEX('Inputs - Allowed'!$B$8:$AY$158,MATCH($A101,'Inputs - Allowed'!$A$8:$A$158,0),MATCH('TI - Outperformance'!I$6,'Inputs - Allowed'!$B$6:$AY$6,0)),0)</f>
        <v>0</v>
      </c>
      <c r="J101" s="36">
        <f>_xlfn.IFNA(INDEX('Inputs - Allowed'!$B$8:$AY$158,MATCH($A101,'Inputs - Allowed'!$A$8:$A$158,0),MATCH('TI - Outperformance'!J$6,'Inputs - Allowed'!$B$6:$AY$6,0)),0)</f>
        <v>0</v>
      </c>
      <c r="K101" s="36">
        <f>_xlfn.IFNA(INDEX('Inputs - Allowed'!$B$8:$AY$158,MATCH($A101,'Inputs - Allowed'!$A$8:$A$158,0),MATCH('TI - Outperformance'!K$6,'Inputs - Allowed'!$B$6:$AY$6,0)),0)</f>
        <v>0</v>
      </c>
      <c r="L101" s="76"/>
      <c r="M101" s="76"/>
      <c r="N101" s="36">
        <f>MAX(MIN(_xlfn.IFNA(INDEX('Inputs - Actual'!$B$8:$V$200,MATCH('TI - Outperformance'!$A101,'Inputs - Actual'!$A$8:$A$200,0),MATCH('TI - Outperformance'!N$6,'Inputs - Actual'!$B$6:$V$6,0)) - INDEX('Inputs - Allowed'!$B$8:$AY$158,MATCH('TI - Outperformance'!$A101,'Inputs - Allowed'!$A$8:$A$158,0),MATCH('TI - Outperformance'!N$6-1,'Inputs - Allowed'!$B$6:$AY$6,0)),0),_xlfn.IFNA(INDEX('Inputs - Allowed'!$B$8:$AY$158,MATCH('TI - Outperformance'!$A101,'Inputs - Allowed'!$A$8:$A$158,0),MATCH('TI - Outperformance'!N$6,'Inputs - Allowed'!$B$6:$AY$6,0)) - INDEX('Inputs - Allowed'!$B$8:$AY$158,MATCH('TI - Outperformance'!$A101,'Inputs - Allowed'!$A$8:$A$158,0),MATCH('TI - Outperformance'!N$6-1,'Inputs - Allowed'!$B$6:$AY$6,0)),0)),0)</f>
        <v>0</v>
      </c>
      <c r="O101" s="36">
        <f>MAX(MIN(_xlfn.IFNA(INDEX('Inputs - Actual'!$B$8:$V$200,MATCH('TI - Outperformance'!$A101,'Inputs - Actual'!$A$8:$A$200,0),MATCH('TI - Outperformance'!O$6,'Inputs - Actual'!$B$6:$V$6,0)) - INDEX('Inputs - Allowed'!$B$8:$AY$158,MATCH('TI - Outperformance'!$A101,'Inputs - Allowed'!$A$8:$A$158,0),MATCH('TI - Outperformance'!O$6-1,'Inputs - Allowed'!$B$6:$AY$6,0)),0),_xlfn.IFNA(INDEX('Inputs - Allowed'!$B$8:$AY$158,MATCH('TI - Outperformance'!$A101,'Inputs - Allowed'!$A$8:$A$158,0),MATCH('TI - Outperformance'!O$6,'Inputs - Allowed'!$B$6:$AY$6,0)) - INDEX('Inputs - Allowed'!$B$8:$AY$158,MATCH('TI - Outperformance'!$A101,'Inputs - Allowed'!$A$8:$A$158,0),MATCH('TI - Outperformance'!O$6-1,'Inputs - Allowed'!$B$6:$AY$6,0)),0)),0)</f>
        <v>0</v>
      </c>
      <c r="P101" s="36">
        <f>MAX(MIN(_xlfn.IFNA(INDEX('Inputs - Actual'!$B$8:$V$200,MATCH('TI - Outperformance'!$A101,'Inputs - Actual'!$A$8:$A$200,0),MATCH('TI - Outperformance'!P$6,'Inputs - Actual'!$B$6:$V$6,0)) - INDEX('Inputs - Allowed'!$B$8:$AY$158,MATCH('TI - Outperformance'!$A101,'Inputs - Allowed'!$A$8:$A$158,0),MATCH('TI - Outperformance'!P$6-1,'Inputs - Allowed'!$B$6:$AY$6,0)),0),_xlfn.IFNA(INDEX('Inputs - Allowed'!$B$8:$AY$158,MATCH('TI - Outperformance'!$A101,'Inputs - Allowed'!$A$8:$A$158,0),MATCH('TI - Outperformance'!P$6,'Inputs - Allowed'!$B$6:$AY$6,0)) - INDEX('Inputs - Allowed'!$B$8:$AY$158,MATCH('TI - Outperformance'!$A101,'Inputs - Allowed'!$A$8:$A$158,0),MATCH('TI - Outperformance'!P$6-1,'Inputs - Allowed'!$B$6:$AY$6,0)),0)),0)</f>
        <v>0</v>
      </c>
      <c r="Q101" s="36">
        <f>MAX(MIN(_xlfn.IFNA(INDEX('Inputs - Actual'!$B$8:$V$200,MATCH('TI - Outperformance'!$A101,'Inputs - Actual'!$A$8:$A$200,0),MATCH('TI - Outperformance'!Q$6,'Inputs - Actual'!$B$6:$V$6,0)) - INDEX('Inputs - Allowed'!$B$8:$AY$158,MATCH('TI - Outperformance'!$A101,'Inputs - Allowed'!$A$8:$A$158,0),MATCH('TI - Outperformance'!Q$6-1,'Inputs - Allowed'!$B$6:$AY$6,0)),0),_xlfn.IFNA(INDEX('Inputs - Allowed'!$B$8:$AY$158,MATCH('TI - Outperformance'!$A101,'Inputs - Allowed'!$A$8:$A$158,0),MATCH('TI - Outperformance'!Q$6,'Inputs - Allowed'!$B$6:$AY$6,0)) - INDEX('Inputs - Allowed'!$B$8:$AY$158,MATCH('TI - Outperformance'!$A101,'Inputs - Allowed'!$A$8:$A$158,0),MATCH('TI - Outperformance'!Q$6-1,'Inputs - Allowed'!$B$6:$AY$6,0)),0)),0)</f>
        <v>0</v>
      </c>
      <c r="R101" s="36">
        <f>MAX(MIN(_xlfn.IFNA(INDEX('Inputs - Actual'!$B$8:$V$200,MATCH('TI - Outperformance'!$A101,'Inputs - Actual'!$A$8:$A$200,0),MATCH('TI - Outperformance'!R$6,'Inputs - Actual'!$B$6:$V$6,0)) - INDEX('Inputs - Allowed'!$B$8:$AY$158,MATCH('TI - Outperformance'!$A101,'Inputs - Allowed'!$A$8:$A$158,0),MATCH('TI - Outperformance'!R$6-1,'Inputs - Allowed'!$B$6:$AY$6,0)),0),_xlfn.IFNA(INDEX('Inputs - Allowed'!$B$8:$AY$158,MATCH('TI - Outperformance'!$A101,'Inputs - Allowed'!$A$8:$A$158,0),MATCH('TI - Outperformance'!R$6,'Inputs - Allowed'!$B$6:$AY$6,0)) - INDEX('Inputs - Allowed'!$B$8:$AY$158,MATCH('TI - Outperformance'!$A101,'Inputs - Allowed'!$A$8:$A$158,0),MATCH('TI - Outperformance'!R$6-1,'Inputs - Allowed'!$B$6:$AY$6,0)),0)),0)</f>
        <v>0</v>
      </c>
      <c r="S101" s="36">
        <f>MAX(MIN(_xlfn.IFNA(INDEX('Inputs - Actual'!$B$8:$V$200,MATCH('TI - Outperformance'!$A101,'Inputs - Actual'!$A$8:$A$200,0),MATCH('TI - Outperformance'!S$6,'Inputs - Actual'!$B$6:$V$6,0)) - INDEX('Inputs - Allowed'!$B$8:$AY$158,MATCH('TI - Outperformance'!$A101,'Inputs - Allowed'!$A$8:$A$158,0),MATCH('TI - Outperformance'!S$6-1,'Inputs - Allowed'!$B$6:$AY$6,0)),0),_xlfn.IFNA(INDEX('Inputs - Allowed'!$B$8:$AY$158,MATCH('TI - Outperformance'!$A101,'Inputs - Allowed'!$A$8:$A$158,0),MATCH('TI - Outperformance'!S$6,'Inputs - Allowed'!$B$6:$AY$6,0)) - INDEX('Inputs - Allowed'!$B$8:$AY$158,MATCH('TI - Outperformance'!$A101,'Inputs - Allowed'!$A$8:$A$158,0),MATCH('TI - Outperformance'!S$6-1,'Inputs - Allowed'!$B$6:$AY$6,0)),0)),0)</f>
        <v>0</v>
      </c>
      <c r="T101" s="36">
        <f>MAX(MIN(_xlfn.IFNA(INDEX('Inputs - Actual'!$B$8:$V$200,MATCH('TI - Outperformance'!$A101,'Inputs - Actual'!$A$8:$A$200,0),MATCH('TI - Outperformance'!T$6,'Inputs - Actual'!$B$6:$V$6,0)) - INDEX('Inputs - Allowed'!$B$8:$AY$158,MATCH('TI - Outperformance'!$A101,'Inputs - Allowed'!$A$8:$A$158,0),MATCH('TI - Outperformance'!T$6-1,'Inputs - Allowed'!$B$6:$AY$6,0)),0),_xlfn.IFNA(INDEX('Inputs - Allowed'!$B$8:$AY$158,MATCH('TI - Outperformance'!$A101,'Inputs - Allowed'!$A$8:$A$158,0),MATCH('TI - Outperformance'!T$6,'Inputs - Allowed'!$B$6:$AY$6,0)) - INDEX('Inputs - Allowed'!$B$8:$AY$158,MATCH('TI - Outperformance'!$A101,'Inputs - Allowed'!$A$8:$A$158,0),MATCH('TI - Outperformance'!T$6-1,'Inputs - Allowed'!$B$6:$AY$6,0)),0)),0)</f>
        <v>0</v>
      </c>
      <c r="U101" s="36">
        <f>MAX(MIN(_xlfn.IFNA(INDEX('Inputs - Actual'!$B$8:$V$200,MATCH('TI - Outperformance'!$A101,'Inputs - Actual'!$A$8:$A$200,0),MATCH('TI - Outperformance'!U$6,'Inputs - Actual'!$B$6:$V$6,0)) - INDEX('Inputs - Allowed'!$B$8:$AY$158,MATCH('TI - Outperformance'!$A101,'Inputs - Allowed'!$A$8:$A$158,0),MATCH('TI - Outperformance'!U$6-1,'Inputs - Allowed'!$B$6:$AY$6,0)),0),_xlfn.IFNA(INDEX('Inputs - Allowed'!$B$8:$AY$158,MATCH('TI - Outperformance'!$A101,'Inputs - Allowed'!$A$8:$A$158,0),MATCH('TI - Outperformance'!U$6,'Inputs - Allowed'!$B$6:$AY$6,0)) - INDEX('Inputs - Allowed'!$B$8:$AY$158,MATCH('TI - Outperformance'!$A101,'Inputs - Allowed'!$A$8:$A$158,0),MATCH('TI - Outperformance'!U$6-1,'Inputs - Allowed'!$B$6:$AY$6,0)),0)),0)</f>
        <v>0</v>
      </c>
      <c r="V101" s="36">
        <f>MAX(MIN(_xlfn.IFNA(INDEX('Inputs - Actual'!$B$8:$V$200,MATCH('TI - Outperformance'!$A101,'Inputs - Actual'!$A$8:$A$200,0),MATCH('TI - Outperformance'!V$6,'Inputs - Actual'!$B$6:$V$6,0)) - INDEX('Inputs - Allowed'!$B$8:$AY$158,MATCH('TI - Outperformance'!$A101,'Inputs - Allowed'!$A$8:$A$158,0),MATCH('TI - Outperformance'!V$6-1,'Inputs - Allowed'!$B$6:$AY$6,0)),0),_xlfn.IFNA(INDEX('Inputs - Allowed'!$B$8:$AY$158,MATCH('TI - Outperformance'!$A101,'Inputs - Allowed'!$A$8:$A$158,0),MATCH('TI - Outperformance'!V$6,'Inputs - Allowed'!$B$6:$AY$6,0)) - INDEX('Inputs - Allowed'!$B$8:$AY$158,MATCH('TI - Outperformance'!$A101,'Inputs - Allowed'!$A$8:$A$158,0),MATCH('TI - Outperformance'!V$6-1,'Inputs - Allowed'!$B$6:$AY$6,0)),0)),0)</f>
        <v>0</v>
      </c>
      <c r="W101" s="36">
        <f>MAX(MIN(_xlfn.IFNA(INDEX('Inputs - Actual'!$B$8:$V$200,MATCH('TI - Outperformance'!$A101,'Inputs - Actual'!$A$8:$A$200,0),MATCH('TI - Outperformance'!W$6,'Inputs - Actual'!$B$6:$V$6,0)) - INDEX('Inputs - Allowed'!$B$8:$AY$158,MATCH('TI - Outperformance'!$A101,'Inputs - Allowed'!$A$8:$A$158,0),MATCH('TI - Outperformance'!W$6-1,'Inputs - Allowed'!$B$6:$AY$6,0)),0),_xlfn.IFNA(INDEX('Inputs - Allowed'!$B$8:$AY$158,MATCH('TI - Outperformance'!$A101,'Inputs - Allowed'!$A$8:$A$158,0),MATCH('TI - Outperformance'!W$6,'Inputs - Allowed'!$B$6:$AY$6,0)) - INDEX('Inputs - Allowed'!$B$8:$AY$158,MATCH('TI - Outperformance'!$A101,'Inputs - Allowed'!$A$8:$A$158,0),MATCH('TI - Outperformance'!W$6-1,'Inputs - Allowed'!$B$6:$AY$6,0)),0)),0)</f>
        <v>0</v>
      </c>
      <c r="X101" s="76"/>
      <c r="Y101" s="76"/>
      <c r="Z101" s="116">
        <f t="shared" si="22"/>
        <v>0</v>
      </c>
      <c r="AA101" s="116">
        <f t="shared" si="23"/>
        <v>0</v>
      </c>
      <c r="AB101" s="116">
        <f t="shared" si="24"/>
        <v>0</v>
      </c>
      <c r="AC101" s="116">
        <f t="shared" si="25"/>
        <v>0</v>
      </c>
      <c r="AD101" s="116">
        <f t="shared" si="26"/>
        <v>0</v>
      </c>
      <c r="AE101" s="116">
        <f t="shared" si="27"/>
        <v>0</v>
      </c>
      <c r="AF101" s="116">
        <f t="shared" si="28"/>
        <v>0</v>
      </c>
      <c r="AG101" s="116">
        <f t="shared" si="29"/>
        <v>0</v>
      </c>
      <c r="AH101" s="116">
        <f t="shared" si="30"/>
        <v>0</v>
      </c>
      <c r="AI101" s="116">
        <f t="shared" si="31"/>
        <v>0</v>
      </c>
      <c r="AJ101" s="116">
        <f t="shared" si="32"/>
        <v>0</v>
      </c>
    </row>
    <row r="102" spans="1:36">
      <c r="A102" s="42"/>
      <c r="B102" s="36"/>
      <c r="C102" s="36"/>
      <c r="D102" s="36"/>
      <c r="E102" s="36">
        <f>_xlfn.IFNA(INDEX('Inputs - Allowed'!$B$8:$AY$158,MATCH($A102,'Inputs - Allowed'!$A$8:$A$158,0),MATCH('TI - Outperformance'!E$6,'Inputs - Allowed'!$B$6:$AY$6,0)),0)</f>
        <v>0</v>
      </c>
      <c r="F102" s="36">
        <f>_xlfn.IFNA(INDEX('Inputs - Allowed'!$B$8:$AY$158,MATCH($A102,'Inputs - Allowed'!$A$8:$A$158,0),MATCH('TI - Outperformance'!F$6,'Inputs - Allowed'!$B$6:$AY$6,0)),0)</f>
        <v>0</v>
      </c>
      <c r="G102" s="36">
        <f>_xlfn.IFNA(INDEX('Inputs - Allowed'!$B$8:$AY$158,MATCH($A102,'Inputs - Allowed'!$A$8:$A$158,0),MATCH('TI - Outperformance'!G$6,'Inputs - Allowed'!$B$6:$AY$6,0)),0)</f>
        <v>0</v>
      </c>
      <c r="H102" s="36">
        <f>_xlfn.IFNA(INDEX('Inputs - Allowed'!$B$8:$AY$158,MATCH($A102,'Inputs - Allowed'!$A$8:$A$158,0),MATCH('TI - Outperformance'!H$6,'Inputs - Allowed'!$B$6:$AY$6,0)),0)</f>
        <v>0</v>
      </c>
      <c r="I102" s="36">
        <f>_xlfn.IFNA(INDEX('Inputs - Allowed'!$B$8:$AY$158,MATCH($A102,'Inputs - Allowed'!$A$8:$A$158,0),MATCH('TI - Outperformance'!I$6,'Inputs - Allowed'!$B$6:$AY$6,0)),0)</f>
        <v>0</v>
      </c>
      <c r="J102" s="36">
        <f>_xlfn.IFNA(INDEX('Inputs - Allowed'!$B$8:$AY$158,MATCH($A102,'Inputs - Allowed'!$A$8:$A$158,0),MATCH('TI - Outperformance'!J$6,'Inputs - Allowed'!$B$6:$AY$6,0)),0)</f>
        <v>0</v>
      </c>
      <c r="K102" s="36">
        <f>_xlfn.IFNA(INDEX('Inputs - Allowed'!$B$8:$AY$158,MATCH($A102,'Inputs - Allowed'!$A$8:$A$158,0),MATCH('TI - Outperformance'!K$6,'Inputs - Allowed'!$B$6:$AY$6,0)),0)</f>
        <v>0</v>
      </c>
      <c r="L102" s="76"/>
      <c r="M102" s="76"/>
      <c r="N102" s="36">
        <f>MAX(MIN(_xlfn.IFNA(INDEX('Inputs - Actual'!$B$8:$V$200,MATCH('TI - Outperformance'!$A102,'Inputs - Actual'!$A$8:$A$200,0),MATCH('TI - Outperformance'!N$6,'Inputs - Actual'!$B$6:$V$6,0)) - INDEX('Inputs - Allowed'!$B$8:$AY$158,MATCH('TI - Outperformance'!$A102,'Inputs - Allowed'!$A$8:$A$158,0),MATCH('TI - Outperformance'!N$6-1,'Inputs - Allowed'!$B$6:$AY$6,0)),0),_xlfn.IFNA(INDEX('Inputs - Allowed'!$B$8:$AY$158,MATCH('TI - Outperformance'!$A102,'Inputs - Allowed'!$A$8:$A$158,0),MATCH('TI - Outperformance'!N$6,'Inputs - Allowed'!$B$6:$AY$6,0)) - INDEX('Inputs - Allowed'!$B$8:$AY$158,MATCH('TI - Outperformance'!$A102,'Inputs - Allowed'!$A$8:$A$158,0),MATCH('TI - Outperformance'!N$6-1,'Inputs - Allowed'!$B$6:$AY$6,0)),0)),0)</f>
        <v>0</v>
      </c>
      <c r="O102" s="36">
        <f>MAX(MIN(_xlfn.IFNA(INDEX('Inputs - Actual'!$B$8:$V$200,MATCH('TI - Outperformance'!$A102,'Inputs - Actual'!$A$8:$A$200,0),MATCH('TI - Outperformance'!O$6,'Inputs - Actual'!$B$6:$V$6,0)) - INDEX('Inputs - Allowed'!$B$8:$AY$158,MATCH('TI - Outperformance'!$A102,'Inputs - Allowed'!$A$8:$A$158,0),MATCH('TI - Outperformance'!O$6-1,'Inputs - Allowed'!$B$6:$AY$6,0)),0),_xlfn.IFNA(INDEX('Inputs - Allowed'!$B$8:$AY$158,MATCH('TI - Outperformance'!$A102,'Inputs - Allowed'!$A$8:$A$158,0),MATCH('TI - Outperformance'!O$6,'Inputs - Allowed'!$B$6:$AY$6,0)) - INDEX('Inputs - Allowed'!$B$8:$AY$158,MATCH('TI - Outperformance'!$A102,'Inputs - Allowed'!$A$8:$A$158,0),MATCH('TI - Outperformance'!O$6-1,'Inputs - Allowed'!$B$6:$AY$6,0)),0)),0)</f>
        <v>0</v>
      </c>
      <c r="P102" s="36">
        <f>MAX(MIN(_xlfn.IFNA(INDEX('Inputs - Actual'!$B$8:$V$200,MATCH('TI - Outperformance'!$A102,'Inputs - Actual'!$A$8:$A$200,0),MATCH('TI - Outperformance'!P$6,'Inputs - Actual'!$B$6:$V$6,0)) - INDEX('Inputs - Allowed'!$B$8:$AY$158,MATCH('TI - Outperformance'!$A102,'Inputs - Allowed'!$A$8:$A$158,0),MATCH('TI - Outperformance'!P$6-1,'Inputs - Allowed'!$B$6:$AY$6,0)),0),_xlfn.IFNA(INDEX('Inputs - Allowed'!$B$8:$AY$158,MATCH('TI - Outperformance'!$A102,'Inputs - Allowed'!$A$8:$A$158,0),MATCH('TI - Outperformance'!P$6,'Inputs - Allowed'!$B$6:$AY$6,0)) - INDEX('Inputs - Allowed'!$B$8:$AY$158,MATCH('TI - Outperformance'!$A102,'Inputs - Allowed'!$A$8:$A$158,0),MATCH('TI - Outperformance'!P$6-1,'Inputs - Allowed'!$B$6:$AY$6,0)),0)),0)</f>
        <v>0</v>
      </c>
      <c r="Q102" s="36">
        <f>MAX(MIN(_xlfn.IFNA(INDEX('Inputs - Actual'!$B$8:$V$200,MATCH('TI - Outperformance'!$A102,'Inputs - Actual'!$A$8:$A$200,0),MATCH('TI - Outperformance'!Q$6,'Inputs - Actual'!$B$6:$V$6,0)) - INDEX('Inputs - Allowed'!$B$8:$AY$158,MATCH('TI - Outperformance'!$A102,'Inputs - Allowed'!$A$8:$A$158,0),MATCH('TI - Outperformance'!Q$6-1,'Inputs - Allowed'!$B$6:$AY$6,0)),0),_xlfn.IFNA(INDEX('Inputs - Allowed'!$B$8:$AY$158,MATCH('TI - Outperformance'!$A102,'Inputs - Allowed'!$A$8:$A$158,0),MATCH('TI - Outperformance'!Q$6,'Inputs - Allowed'!$B$6:$AY$6,0)) - INDEX('Inputs - Allowed'!$B$8:$AY$158,MATCH('TI - Outperformance'!$A102,'Inputs - Allowed'!$A$8:$A$158,0),MATCH('TI - Outperformance'!Q$6-1,'Inputs - Allowed'!$B$6:$AY$6,0)),0)),0)</f>
        <v>0</v>
      </c>
      <c r="R102" s="36">
        <f>MAX(MIN(_xlfn.IFNA(INDEX('Inputs - Actual'!$B$8:$V$200,MATCH('TI - Outperformance'!$A102,'Inputs - Actual'!$A$8:$A$200,0),MATCH('TI - Outperformance'!R$6,'Inputs - Actual'!$B$6:$V$6,0)) - INDEX('Inputs - Allowed'!$B$8:$AY$158,MATCH('TI - Outperformance'!$A102,'Inputs - Allowed'!$A$8:$A$158,0),MATCH('TI - Outperformance'!R$6-1,'Inputs - Allowed'!$B$6:$AY$6,0)),0),_xlfn.IFNA(INDEX('Inputs - Allowed'!$B$8:$AY$158,MATCH('TI - Outperformance'!$A102,'Inputs - Allowed'!$A$8:$A$158,0),MATCH('TI - Outperformance'!R$6,'Inputs - Allowed'!$B$6:$AY$6,0)) - INDEX('Inputs - Allowed'!$B$8:$AY$158,MATCH('TI - Outperformance'!$A102,'Inputs - Allowed'!$A$8:$A$158,0),MATCH('TI - Outperformance'!R$6-1,'Inputs - Allowed'!$B$6:$AY$6,0)),0)),0)</f>
        <v>0</v>
      </c>
      <c r="S102" s="36">
        <f>MAX(MIN(_xlfn.IFNA(INDEX('Inputs - Actual'!$B$8:$V$200,MATCH('TI - Outperformance'!$A102,'Inputs - Actual'!$A$8:$A$200,0),MATCH('TI - Outperformance'!S$6,'Inputs - Actual'!$B$6:$V$6,0)) - INDEX('Inputs - Allowed'!$B$8:$AY$158,MATCH('TI - Outperformance'!$A102,'Inputs - Allowed'!$A$8:$A$158,0),MATCH('TI - Outperformance'!S$6-1,'Inputs - Allowed'!$B$6:$AY$6,0)),0),_xlfn.IFNA(INDEX('Inputs - Allowed'!$B$8:$AY$158,MATCH('TI - Outperformance'!$A102,'Inputs - Allowed'!$A$8:$A$158,0),MATCH('TI - Outperformance'!S$6,'Inputs - Allowed'!$B$6:$AY$6,0)) - INDEX('Inputs - Allowed'!$B$8:$AY$158,MATCH('TI - Outperformance'!$A102,'Inputs - Allowed'!$A$8:$A$158,0),MATCH('TI - Outperformance'!S$6-1,'Inputs - Allowed'!$B$6:$AY$6,0)),0)),0)</f>
        <v>0</v>
      </c>
      <c r="T102" s="36">
        <f>MAX(MIN(_xlfn.IFNA(INDEX('Inputs - Actual'!$B$8:$V$200,MATCH('TI - Outperformance'!$A102,'Inputs - Actual'!$A$8:$A$200,0),MATCH('TI - Outperformance'!T$6,'Inputs - Actual'!$B$6:$V$6,0)) - INDEX('Inputs - Allowed'!$B$8:$AY$158,MATCH('TI - Outperformance'!$A102,'Inputs - Allowed'!$A$8:$A$158,0),MATCH('TI - Outperformance'!T$6-1,'Inputs - Allowed'!$B$6:$AY$6,0)),0),_xlfn.IFNA(INDEX('Inputs - Allowed'!$B$8:$AY$158,MATCH('TI - Outperformance'!$A102,'Inputs - Allowed'!$A$8:$A$158,0),MATCH('TI - Outperformance'!T$6,'Inputs - Allowed'!$B$6:$AY$6,0)) - INDEX('Inputs - Allowed'!$B$8:$AY$158,MATCH('TI - Outperformance'!$A102,'Inputs - Allowed'!$A$8:$A$158,0),MATCH('TI - Outperformance'!T$6-1,'Inputs - Allowed'!$B$6:$AY$6,0)),0)),0)</f>
        <v>0</v>
      </c>
      <c r="U102" s="36">
        <f>MAX(MIN(_xlfn.IFNA(INDEX('Inputs - Actual'!$B$8:$V$200,MATCH('TI - Outperformance'!$A102,'Inputs - Actual'!$A$8:$A$200,0),MATCH('TI - Outperformance'!U$6,'Inputs - Actual'!$B$6:$V$6,0)) - INDEX('Inputs - Allowed'!$B$8:$AY$158,MATCH('TI - Outperformance'!$A102,'Inputs - Allowed'!$A$8:$A$158,0),MATCH('TI - Outperformance'!U$6-1,'Inputs - Allowed'!$B$6:$AY$6,0)),0),_xlfn.IFNA(INDEX('Inputs - Allowed'!$B$8:$AY$158,MATCH('TI - Outperformance'!$A102,'Inputs - Allowed'!$A$8:$A$158,0),MATCH('TI - Outperformance'!U$6,'Inputs - Allowed'!$B$6:$AY$6,0)) - INDEX('Inputs - Allowed'!$B$8:$AY$158,MATCH('TI - Outperformance'!$A102,'Inputs - Allowed'!$A$8:$A$158,0),MATCH('TI - Outperformance'!U$6-1,'Inputs - Allowed'!$B$6:$AY$6,0)),0)),0)</f>
        <v>0</v>
      </c>
      <c r="V102" s="36">
        <f>MAX(MIN(_xlfn.IFNA(INDEX('Inputs - Actual'!$B$8:$V$200,MATCH('TI - Outperformance'!$A102,'Inputs - Actual'!$A$8:$A$200,0),MATCH('TI - Outperformance'!V$6,'Inputs - Actual'!$B$6:$V$6,0)) - INDEX('Inputs - Allowed'!$B$8:$AY$158,MATCH('TI - Outperformance'!$A102,'Inputs - Allowed'!$A$8:$A$158,0),MATCH('TI - Outperformance'!V$6-1,'Inputs - Allowed'!$B$6:$AY$6,0)),0),_xlfn.IFNA(INDEX('Inputs - Allowed'!$B$8:$AY$158,MATCH('TI - Outperformance'!$A102,'Inputs - Allowed'!$A$8:$A$158,0),MATCH('TI - Outperformance'!V$6,'Inputs - Allowed'!$B$6:$AY$6,0)) - INDEX('Inputs - Allowed'!$B$8:$AY$158,MATCH('TI - Outperformance'!$A102,'Inputs - Allowed'!$A$8:$A$158,0),MATCH('TI - Outperformance'!V$6-1,'Inputs - Allowed'!$B$6:$AY$6,0)),0)),0)</f>
        <v>0</v>
      </c>
      <c r="W102" s="36">
        <f>MAX(MIN(_xlfn.IFNA(INDEX('Inputs - Actual'!$B$8:$V$200,MATCH('TI - Outperformance'!$A102,'Inputs - Actual'!$A$8:$A$200,0),MATCH('TI - Outperformance'!W$6,'Inputs - Actual'!$B$6:$V$6,0)) - INDEX('Inputs - Allowed'!$B$8:$AY$158,MATCH('TI - Outperformance'!$A102,'Inputs - Allowed'!$A$8:$A$158,0),MATCH('TI - Outperformance'!W$6-1,'Inputs - Allowed'!$B$6:$AY$6,0)),0),_xlfn.IFNA(INDEX('Inputs - Allowed'!$B$8:$AY$158,MATCH('TI - Outperformance'!$A102,'Inputs - Allowed'!$A$8:$A$158,0),MATCH('TI - Outperformance'!W$6,'Inputs - Allowed'!$B$6:$AY$6,0)) - INDEX('Inputs - Allowed'!$B$8:$AY$158,MATCH('TI - Outperformance'!$A102,'Inputs - Allowed'!$A$8:$A$158,0),MATCH('TI - Outperformance'!W$6-1,'Inputs - Allowed'!$B$6:$AY$6,0)),0)),0)</f>
        <v>0</v>
      </c>
      <c r="X102" s="76"/>
      <c r="Y102" s="76"/>
      <c r="Z102" s="116">
        <f t="shared" si="22"/>
        <v>0</v>
      </c>
      <c r="AA102" s="116">
        <f t="shared" si="23"/>
        <v>0</v>
      </c>
      <c r="AB102" s="116">
        <f t="shared" si="24"/>
        <v>0</v>
      </c>
      <c r="AC102" s="116">
        <f t="shared" si="25"/>
        <v>0</v>
      </c>
      <c r="AD102" s="116">
        <f t="shared" si="26"/>
        <v>0</v>
      </c>
      <c r="AE102" s="116">
        <f t="shared" si="27"/>
        <v>0</v>
      </c>
      <c r="AF102" s="116">
        <f t="shared" si="28"/>
        <v>0</v>
      </c>
      <c r="AG102" s="116">
        <f t="shared" si="29"/>
        <v>0</v>
      </c>
      <c r="AH102" s="116">
        <f t="shared" si="30"/>
        <v>0</v>
      </c>
      <c r="AI102" s="116">
        <f t="shared" si="31"/>
        <v>0</v>
      </c>
      <c r="AJ102" s="116">
        <f t="shared" si="32"/>
        <v>0</v>
      </c>
    </row>
    <row r="103" spans="1:36">
      <c r="A103" s="42"/>
      <c r="B103" s="36"/>
      <c r="C103" s="36"/>
      <c r="D103" s="36"/>
      <c r="E103" s="36">
        <f>_xlfn.IFNA(INDEX('Inputs - Allowed'!$B$8:$AY$158,MATCH($A103,'Inputs - Allowed'!$A$8:$A$158,0),MATCH('TI - Outperformance'!E$6,'Inputs - Allowed'!$B$6:$AY$6,0)),0)</f>
        <v>0</v>
      </c>
      <c r="F103" s="36">
        <f>_xlfn.IFNA(INDEX('Inputs - Allowed'!$B$8:$AY$158,MATCH($A103,'Inputs - Allowed'!$A$8:$A$158,0),MATCH('TI - Outperformance'!F$6,'Inputs - Allowed'!$B$6:$AY$6,0)),0)</f>
        <v>0</v>
      </c>
      <c r="G103" s="36">
        <f>_xlfn.IFNA(INDEX('Inputs - Allowed'!$B$8:$AY$158,MATCH($A103,'Inputs - Allowed'!$A$8:$A$158,0),MATCH('TI - Outperformance'!G$6,'Inputs - Allowed'!$B$6:$AY$6,0)),0)</f>
        <v>0</v>
      </c>
      <c r="H103" s="36">
        <f>_xlfn.IFNA(INDEX('Inputs - Allowed'!$B$8:$AY$158,MATCH($A103,'Inputs - Allowed'!$A$8:$A$158,0),MATCH('TI - Outperformance'!H$6,'Inputs - Allowed'!$B$6:$AY$6,0)),0)</f>
        <v>0</v>
      </c>
      <c r="I103" s="36">
        <f>_xlfn.IFNA(INDEX('Inputs - Allowed'!$B$8:$AY$158,MATCH($A103,'Inputs - Allowed'!$A$8:$A$158,0),MATCH('TI - Outperformance'!I$6,'Inputs - Allowed'!$B$6:$AY$6,0)),0)</f>
        <v>0</v>
      </c>
      <c r="J103" s="36">
        <f>_xlfn.IFNA(INDEX('Inputs - Allowed'!$B$8:$AY$158,MATCH($A103,'Inputs - Allowed'!$A$8:$A$158,0),MATCH('TI - Outperformance'!J$6,'Inputs - Allowed'!$B$6:$AY$6,0)),0)</f>
        <v>0</v>
      </c>
      <c r="K103" s="36">
        <f>_xlfn.IFNA(INDEX('Inputs - Allowed'!$B$8:$AY$158,MATCH($A103,'Inputs - Allowed'!$A$8:$A$158,0),MATCH('TI - Outperformance'!K$6,'Inputs - Allowed'!$B$6:$AY$6,0)),0)</f>
        <v>0</v>
      </c>
      <c r="L103" s="76"/>
      <c r="M103" s="76"/>
      <c r="N103" s="36">
        <f>MAX(MIN(_xlfn.IFNA(INDEX('Inputs - Actual'!$B$8:$V$200,MATCH('TI - Outperformance'!$A103,'Inputs - Actual'!$A$8:$A$200,0),MATCH('TI - Outperformance'!N$6,'Inputs - Actual'!$B$6:$V$6,0)) - INDEX('Inputs - Allowed'!$B$8:$AY$158,MATCH('TI - Outperformance'!$A103,'Inputs - Allowed'!$A$8:$A$158,0),MATCH('TI - Outperformance'!N$6-1,'Inputs - Allowed'!$B$6:$AY$6,0)),0),_xlfn.IFNA(INDEX('Inputs - Allowed'!$B$8:$AY$158,MATCH('TI - Outperformance'!$A103,'Inputs - Allowed'!$A$8:$A$158,0),MATCH('TI - Outperformance'!N$6,'Inputs - Allowed'!$B$6:$AY$6,0)) - INDEX('Inputs - Allowed'!$B$8:$AY$158,MATCH('TI - Outperformance'!$A103,'Inputs - Allowed'!$A$8:$A$158,0),MATCH('TI - Outperformance'!N$6-1,'Inputs - Allowed'!$B$6:$AY$6,0)),0)),0)</f>
        <v>0</v>
      </c>
      <c r="O103" s="36">
        <f>MAX(MIN(_xlfn.IFNA(INDEX('Inputs - Actual'!$B$8:$V$200,MATCH('TI - Outperformance'!$A103,'Inputs - Actual'!$A$8:$A$200,0),MATCH('TI - Outperformance'!O$6,'Inputs - Actual'!$B$6:$V$6,0)) - INDEX('Inputs - Allowed'!$B$8:$AY$158,MATCH('TI - Outperformance'!$A103,'Inputs - Allowed'!$A$8:$A$158,0),MATCH('TI - Outperformance'!O$6-1,'Inputs - Allowed'!$B$6:$AY$6,0)),0),_xlfn.IFNA(INDEX('Inputs - Allowed'!$B$8:$AY$158,MATCH('TI - Outperformance'!$A103,'Inputs - Allowed'!$A$8:$A$158,0),MATCH('TI - Outperformance'!O$6,'Inputs - Allowed'!$B$6:$AY$6,0)) - INDEX('Inputs - Allowed'!$B$8:$AY$158,MATCH('TI - Outperformance'!$A103,'Inputs - Allowed'!$A$8:$A$158,0),MATCH('TI - Outperformance'!O$6-1,'Inputs - Allowed'!$B$6:$AY$6,0)),0)),0)</f>
        <v>0</v>
      </c>
      <c r="P103" s="36">
        <f>MAX(MIN(_xlfn.IFNA(INDEX('Inputs - Actual'!$B$8:$V$200,MATCH('TI - Outperformance'!$A103,'Inputs - Actual'!$A$8:$A$200,0),MATCH('TI - Outperformance'!P$6,'Inputs - Actual'!$B$6:$V$6,0)) - INDEX('Inputs - Allowed'!$B$8:$AY$158,MATCH('TI - Outperformance'!$A103,'Inputs - Allowed'!$A$8:$A$158,0),MATCH('TI - Outperformance'!P$6-1,'Inputs - Allowed'!$B$6:$AY$6,0)),0),_xlfn.IFNA(INDEX('Inputs - Allowed'!$B$8:$AY$158,MATCH('TI - Outperformance'!$A103,'Inputs - Allowed'!$A$8:$A$158,0),MATCH('TI - Outperformance'!P$6,'Inputs - Allowed'!$B$6:$AY$6,0)) - INDEX('Inputs - Allowed'!$B$8:$AY$158,MATCH('TI - Outperformance'!$A103,'Inputs - Allowed'!$A$8:$A$158,0),MATCH('TI - Outperformance'!P$6-1,'Inputs - Allowed'!$B$6:$AY$6,0)),0)),0)</f>
        <v>0</v>
      </c>
      <c r="Q103" s="36">
        <f>MAX(MIN(_xlfn.IFNA(INDEX('Inputs - Actual'!$B$8:$V$200,MATCH('TI - Outperformance'!$A103,'Inputs - Actual'!$A$8:$A$200,0),MATCH('TI - Outperformance'!Q$6,'Inputs - Actual'!$B$6:$V$6,0)) - INDEX('Inputs - Allowed'!$B$8:$AY$158,MATCH('TI - Outperformance'!$A103,'Inputs - Allowed'!$A$8:$A$158,0),MATCH('TI - Outperformance'!Q$6-1,'Inputs - Allowed'!$B$6:$AY$6,0)),0),_xlfn.IFNA(INDEX('Inputs - Allowed'!$B$8:$AY$158,MATCH('TI - Outperformance'!$A103,'Inputs - Allowed'!$A$8:$A$158,0),MATCH('TI - Outperformance'!Q$6,'Inputs - Allowed'!$B$6:$AY$6,0)) - INDEX('Inputs - Allowed'!$B$8:$AY$158,MATCH('TI - Outperformance'!$A103,'Inputs - Allowed'!$A$8:$A$158,0),MATCH('TI - Outperformance'!Q$6-1,'Inputs - Allowed'!$B$6:$AY$6,0)),0)),0)</f>
        <v>0</v>
      </c>
      <c r="R103" s="36">
        <f>MAX(MIN(_xlfn.IFNA(INDEX('Inputs - Actual'!$B$8:$V$200,MATCH('TI - Outperformance'!$A103,'Inputs - Actual'!$A$8:$A$200,0),MATCH('TI - Outperformance'!R$6,'Inputs - Actual'!$B$6:$V$6,0)) - INDEX('Inputs - Allowed'!$B$8:$AY$158,MATCH('TI - Outperformance'!$A103,'Inputs - Allowed'!$A$8:$A$158,0),MATCH('TI - Outperformance'!R$6-1,'Inputs - Allowed'!$B$6:$AY$6,0)),0),_xlfn.IFNA(INDEX('Inputs - Allowed'!$B$8:$AY$158,MATCH('TI - Outperformance'!$A103,'Inputs - Allowed'!$A$8:$A$158,0),MATCH('TI - Outperformance'!R$6,'Inputs - Allowed'!$B$6:$AY$6,0)) - INDEX('Inputs - Allowed'!$B$8:$AY$158,MATCH('TI - Outperformance'!$A103,'Inputs - Allowed'!$A$8:$A$158,0),MATCH('TI - Outperformance'!R$6-1,'Inputs - Allowed'!$B$6:$AY$6,0)),0)),0)</f>
        <v>0</v>
      </c>
      <c r="S103" s="36">
        <f>MAX(MIN(_xlfn.IFNA(INDEX('Inputs - Actual'!$B$8:$V$200,MATCH('TI - Outperformance'!$A103,'Inputs - Actual'!$A$8:$A$200,0),MATCH('TI - Outperformance'!S$6,'Inputs - Actual'!$B$6:$V$6,0)) - INDEX('Inputs - Allowed'!$B$8:$AY$158,MATCH('TI - Outperformance'!$A103,'Inputs - Allowed'!$A$8:$A$158,0),MATCH('TI - Outperformance'!S$6-1,'Inputs - Allowed'!$B$6:$AY$6,0)),0),_xlfn.IFNA(INDEX('Inputs - Allowed'!$B$8:$AY$158,MATCH('TI - Outperformance'!$A103,'Inputs - Allowed'!$A$8:$A$158,0),MATCH('TI - Outperformance'!S$6,'Inputs - Allowed'!$B$6:$AY$6,0)) - INDEX('Inputs - Allowed'!$B$8:$AY$158,MATCH('TI - Outperformance'!$A103,'Inputs - Allowed'!$A$8:$A$158,0),MATCH('TI - Outperformance'!S$6-1,'Inputs - Allowed'!$B$6:$AY$6,0)),0)),0)</f>
        <v>0</v>
      </c>
      <c r="T103" s="36">
        <f>MAX(MIN(_xlfn.IFNA(INDEX('Inputs - Actual'!$B$8:$V$200,MATCH('TI - Outperformance'!$A103,'Inputs - Actual'!$A$8:$A$200,0),MATCH('TI - Outperformance'!T$6,'Inputs - Actual'!$B$6:$V$6,0)) - INDEX('Inputs - Allowed'!$B$8:$AY$158,MATCH('TI - Outperformance'!$A103,'Inputs - Allowed'!$A$8:$A$158,0),MATCH('TI - Outperformance'!T$6-1,'Inputs - Allowed'!$B$6:$AY$6,0)),0),_xlfn.IFNA(INDEX('Inputs - Allowed'!$B$8:$AY$158,MATCH('TI - Outperformance'!$A103,'Inputs - Allowed'!$A$8:$A$158,0),MATCH('TI - Outperformance'!T$6,'Inputs - Allowed'!$B$6:$AY$6,0)) - INDEX('Inputs - Allowed'!$B$8:$AY$158,MATCH('TI - Outperformance'!$A103,'Inputs - Allowed'!$A$8:$A$158,0),MATCH('TI - Outperformance'!T$6-1,'Inputs - Allowed'!$B$6:$AY$6,0)),0)),0)</f>
        <v>0</v>
      </c>
      <c r="U103" s="36">
        <f>MAX(MIN(_xlfn.IFNA(INDEX('Inputs - Actual'!$B$8:$V$200,MATCH('TI - Outperformance'!$A103,'Inputs - Actual'!$A$8:$A$200,0),MATCH('TI - Outperformance'!U$6,'Inputs - Actual'!$B$6:$V$6,0)) - INDEX('Inputs - Allowed'!$B$8:$AY$158,MATCH('TI - Outperformance'!$A103,'Inputs - Allowed'!$A$8:$A$158,0),MATCH('TI - Outperformance'!U$6-1,'Inputs - Allowed'!$B$6:$AY$6,0)),0),_xlfn.IFNA(INDEX('Inputs - Allowed'!$B$8:$AY$158,MATCH('TI - Outperformance'!$A103,'Inputs - Allowed'!$A$8:$A$158,0),MATCH('TI - Outperformance'!U$6,'Inputs - Allowed'!$B$6:$AY$6,0)) - INDEX('Inputs - Allowed'!$B$8:$AY$158,MATCH('TI - Outperformance'!$A103,'Inputs - Allowed'!$A$8:$A$158,0),MATCH('TI - Outperformance'!U$6-1,'Inputs - Allowed'!$B$6:$AY$6,0)),0)),0)</f>
        <v>0</v>
      </c>
      <c r="V103" s="36">
        <f>MAX(MIN(_xlfn.IFNA(INDEX('Inputs - Actual'!$B$8:$V$200,MATCH('TI - Outperformance'!$A103,'Inputs - Actual'!$A$8:$A$200,0),MATCH('TI - Outperformance'!V$6,'Inputs - Actual'!$B$6:$V$6,0)) - INDEX('Inputs - Allowed'!$B$8:$AY$158,MATCH('TI - Outperformance'!$A103,'Inputs - Allowed'!$A$8:$A$158,0),MATCH('TI - Outperformance'!V$6-1,'Inputs - Allowed'!$B$6:$AY$6,0)),0),_xlfn.IFNA(INDEX('Inputs - Allowed'!$B$8:$AY$158,MATCH('TI - Outperformance'!$A103,'Inputs - Allowed'!$A$8:$A$158,0),MATCH('TI - Outperformance'!V$6,'Inputs - Allowed'!$B$6:$AY$6,0)) - INDEX('Inputs - Allowed'!$B$8:$AY$158,MATCH('TI - Outperformance'!$A103,'Inputs - Allowed'!$A$8:$A$158,0),MATCH('TI - Outperformance'!V$6-1,'Inputs - Allowed'!$B$6:$AY$6,0)),0)),0)</f>
        <v>0</v>
      </c>
      <c r="W103" s="36">
        <f>MAX(MIN(_xlfn.IFNA(INDEX('Inputs - Actual'!$B$8:$V$200,MATCH('TI - Outperformance'!$A103,'Inputs - Actual'!$A$8:$A$200,0),MATCH('TI - Outperformance'!W$6,'Inputs - Actual'!$B$6:$V$6,0)) - INDEX('Inputs - Allowed'!$B$8:$AY$158,MATCH('TI - Outperformance'!$A103,'Inputs - Allowed'!$A$8:$A$158,0),MATCH('TI - Outperformance'!W$6-1,'Inputs - Allowed'!$B$6:$AY$6,0)),0),_xlfn.IFNA(INDEX('Inputs - Allowed'!$B$8:$AY$158,MATCH('TI - Outperformance'!$A103,'Inputs - Allowed'!$A$8:$A$158,0),MATCH('TI - Outperformance'!W$6,'Inputs - Allowed'!$B$6:$AY$6,0)) - INDEX('Inputs - Allowed'!$B$8:$AY$158,MATCH('TI - Outperformance'!$A103,'Inputs - Allowed'!$A$8:$A$158,0),MATCH('TI - Outperformance'!W$6-1,'Inputs - Allowed'!$B$6:$AY$6,0)),0)),0)</f>
        <v>0</v>
      </c>
      <c r="X103" s="76"/>
      <c r="Y103" s="76"/>
      <c r="Z103" s="116">
        <f t="shared" si="22"/>
        <v>0</v>
      </c>
      <c r="AA103" s="116">
        <f t="shared" si="23"/>
        <v>0</v>
      </c>
      <c r="AB103" s="116">
        <f t="shared" si="24"/>
        <v>0</v>
      </c>
      <c r="AC103" s="116">
        <f t="shared" si="25"/>
        <v>0</v>
      </c>
      <c r="AD103" s="116">
        <f t="shared" si="26"/>
        <v>0</v>
      </c>
      <c r="AE103" s="116">
        <f t="shared" si="27"/>
        <v>0</v>
      </c>
      <c r="AF103" s="116">
        <f t="shared" si="28"/>
        <v>0</v>
      </c>
      <c r="AG103" s="116">
        <f t="shared" si="29"/>
        <v>0</v>
      </c>
      <c r="AH103" s="116">
        <f t="shared" si="30"/>
        <v>0</v>
      </c>
      <c r="AI103" s="116">
        <f t="shared" si="31"/>
        <v>0</v>
      </c>
      <c r="AJ103" s="116">
        <f t="shared" si="32"/>
        <v>0</v>
      </c>
    </row>
    <row r="104" spans="1:36">
      <c r="A104" s="42"/>
      <c r="B104" s="36"/>
      <c r="C104" s="36"/>
      <c r="D104" s="36"/>
      <c r="E104" s="36">
        <f>_xlfn.IFNA(INDEX('Inputs - Allowed'!$B$8:$AY$158,MATCH($A104,'Inputs - Allowed'!$A$8:$A$158,0),MATCH('TI - Outperformance'!E$6,'Inputs - Allowed'!$B$6:$AY$6,0)),0)</f>
        <v>0</v>
      </c>
      <c r="F104" s="36">
        <f>_xlfn.IFNA(INDEX('Inputs - Allowed'!$B$8:$AY$158,MATCH($A104,'Inputs - Allowed'!$A$8:$A$158,0),MATCH('TI - Outperformance'!F$6,'Inputs - Allowed'!$B$6:$AY$6,0)),0)</f>
        <v>0</v>
      </c>
      <c r="G104" s="36">
        <f>_xlfn.IFNA(INDEX('Inputs - Allowed'!$B$8:$AY$158,MATCH($A104,'Inputs - Allowed'!$A$8:$A$158,0),MATCH('TI - Outperformance'!G$6,'Inputs - Allowed'!$B$6:$AY$6,0)),0)</f>
        <v>0</v>
      </c>
      <c r="H104" s="36">
        <f>_xlfn.IFNA(INDEX('Inputs - Allowed'!$B$8:$AY$158,MATCH($A104,'Inputs - Allowed'!$A$8:$A$158,0),MATCH('TI - Outperformance'!H$6,'Inputs - Allowed'!$B$6:$AY$6,0)),0)</f>
        <v>0</v>
      </c>
      <c r="I104" s="36">
        <f>_xlfn.IFNA(INDEX('Inputs - Allowed'!$B$8:$AY$158,MATCH($A104,'Inputs - Allowed'!$A$8:$A$158,0),MATCH('TI - Outperformance'!I$6,'Inputs - Allowed'!$B$6:$AY$6,0)),0)</f>
        <v>0</v>
      </c>
      <c r="J104" s="36">
        <f>_xlfn.IFNA(INDEX('Inputs - Allowed'!$B$8:$AY$158,MATCH($A104,'Inputs - Allowed'!$A$8:$A$158,0),MATCH('TI - Outperformance'!J$6,'Inputs - Allowed'!$B$6:$AY$6,0)),0)</f>
        <v>0</v>
      </c>
      <c r="K104" s="36">
        <f>_xlfn.IFNA(INDEX('Inputs - Allowed'!$B$8:$AY$158,MATCH($A104,'Inputs - Allowed'!$A$8:$A$158,0),MATCH('TI - Outperformance'!K$6,'Inputs - Allowed'!$B$6:$AY$6,0)),0)</f>
        <v>0</v>
      </c>
      <c r="L104" s="76"/>
      <c r="M104" s="76"/>
      <c r="N104" s="36">
        <f>MAX(MIN(_xlfn.IFNA(INDEX('Inputs - Actual'!$B$8:$V$200,MATCH('TI - Outperformance'!$A104,'Inputs - Actual'!$A$8:$A$200,0),MATCH('TI - Outperformance'!N$6,'Inputs - Actual'!$B$6:$V$6,0)) - INDEX('Inputs - Allowed'!$B$8:$AY$158,MATCH('TI - Outperformance'!$A104,'Inputs - Allowed'!$A$8:$A$158,0),MATCH('TI - Outperformance'!N$6-1,'Inputs - Allowed'!$B$6:$AY$6,0)),0),_xlfn.IFNA(INDEX('Inputs - Allowed'!$B$8:$AY$158,MATCH('TI - Outperformance'!$A104,'Inputs - Allowed'!$A$8:$A$158,0),MATCH('TI - Outperformance'!N$6,'Inputs - Allowed'!$B$6:$AY$6,0)) - INDEX('Inputs - Allowed'!$B$8:$AY$158,MATCH('TI - Outperformance'!$A104,'Inputs - Allowed'!$A$8:$A$158,0),MATCH('TI - Outperformance'!N$6-1,'Inputs - Allowed'!$B$6:$AY$6,0)),0)),0)</f>
        <v>0</v>
      </c>
      <c r="O104" s="36">
        <f>MAX(MIN(_xlfn.IFNA(INDEX('Inputs - Actual'!$B$8:$V$200,MATCH('TI - Outperformance'!$A104,'Inputs - Actual'!$A$8:$A$200,0),MATCH('TI - Outperformance'!O$6,'Inputs - Actual'!$B$6:$V$6,0)) - INDEX('Inputs - Allowed'!$B$8:$AY$158,MATCH('TI - Outperformance'!$A104,'Inputs - Allowed'!$A$8:$A$158,0),MATCH('TI - Outperformance'!O$6-1,'Inputs - Allowed'!$B$6:$AY$6,0)),0),_xlfn.IFNA(INDEX('Inputs - Allowed'!$B$8:$AY$158,MATCH('TI - Outperformance'!$A104,'Inputs - Allowed'!$A$8:$A$158,0),MATCH('TI - Outperformance'!O$6,'Inputs - Allowed'!$B$6:$AY$6,0)) - INDEX('Inputs - Allowed'!$B$8:$AY$158,MATCH('TI - Outperformance'!$A104,'Inputs - Allowed'!$A$8:$A$158,0),MATCH('TI - Outperformance'!O$6-1,'Inputs - Allowed'!$B$6:$AY$6,0)),0)),0)</f>
        <v>0</v>
      </c>
      <c r="P104" s="36">
        <f>MAX(MIN(_xlfn.IFNA(INDEX('Inputs - Actual'!$B$8:$V$200,MATCH('TI - Outperformance'!$A104,'Inputs - Actual'!$A$8:$A$200,0),MATCH('TI - Outperformance'!P$6,'Inputs - Actual'!$B$6:$V$6,0)) - INDEX('Inputs - Allowed'!$B$8:$AY$158,MATCH('TI - Outperformance'!$A104,'Inputs - Allowed'!$A$8:$A$158,0),MATCH('TI - Outperformance'!P$6-1,'Inputs - Allowed'!$B$6:$AY$6,0)),0),_xlfn.IFNA(INDEX('Inputs - Allowed'!$B$8:$AY$158,MATCH('TI - Outperformance'!$A104,'Inputs - Allowed'!$A$8:$A$158,0),MATCH('TI - Outperformance'!P$6,'Inputs - Allowed'!$B$6:$AY$6,0)) - INDEX('Inputs - Allowed'!$B$8:$AY$158,MATCH('TI - Outperformance'!$A104,'Inputs - Allowed'!$A$8:$A$158,0),MATCH('TI - Outperformance'!P$6-1,'Inputs - Allowed'!$B$6:$AY$6,0)),0)),0)</f>
        <v>0</v>
      </c>
      <c r="Q104" s="36">
        <f>MAX(MIN(_xlfn.IFNA(INDEX('Inputs - Actual'!$B$8:$V$200,MATCH('TI - Outperformance'!$A104,'Inputs - Actual'!$A$8:$A$200,0),MATCH('TI - Outperformance'!Q$6,'Inputs - Actual'!$B$6:$V$6,0)) - INDEX('Inputs - Allowed'!$B$8:$AY$158,MATCH('TI - Outperformance'!$A104,'Inputs - Allowed'!$A$8:$A$158,0),MATCH('TI - Outperformance'!Q$6-1,'Inputs - Allowed'!$B$6:$AY$6,0)),0),_xlfn.IFNA(INDEX('Inputs - Allowed'!$B$8:$AY$158,MATCH('TI - Outperformance'!$A104,'Inputs - Allowed'!$A$8:$A$158,0),MATCH('TI - Outperformance'!Q$6,'Inputs - Allowed'!$B$6:$AY$6,0)) - INDEX('Inputs - Allowed'!$B$8:$AY$158,MATCH('TI - Outperformance'!$A104,'Inputs - Allowed'!$A$8:$A$158,0),MATCH('TI - Outperformance'!Q$6-1,'Inputs - Allowed'!$B$6:$AY$6,0)),0)),0)</f>
        <v>0</v>
      </c>
      <c r="R104" s="36">
        <f>MAX(MIN(_xlfn.IFNA(INDEX('Inputs - Actual'!$B$8:$V$200,MATCH('TI - Outperformance'!$A104,'Inputs - Actual'!$A$8:$A$200,0),MATCH('TI - Outperformance'!R$6,'Inputs - Actual'!$B$6:$V$6,0)) - INDEX('Inputs - Allowed'!$B$8:$AY$158,MATCH('TI - Outperformance'!$A104,'Inputs - Allowed'!$A$8:$A$158,0),MATCH('TI - Outperformance'!R$6-1,'Inputs - Allowed'!$B$6:$AY$6,0)),0),_xlfn.IFNA(INDEX('Inputs - Allowed'!$B$8:$AY$158,MATCH('TI - Outperformance'!$A104,'Inputs - Allowed'!$A$8:$A$158,0),MATCH('TI - Outperformance'!R$6,'Inputs - Allowed'!$B$6:$AY$6,0)) - INDEX('Inputs - Allowed'!$B$8:$AY$158,MATCH('TI - Outperformance'!$A104,'Inputs - Allowed'!$A$8:$A$158,0),MATCH('TI - Outperformance'!R$6-1,'Inputs - Allowed'!$B$6:$AY$6,0)),0)),0)</f>
        <v>0</v>
      </c>
      <c r="S104" s="36">
        <f>MAX(MIN(_xlfn.IFNA(INDEX('Inputs - Actual'!$B$8:$V$200,MATCH('TI - Outperformance'!$A104,'Inputs - Actual'!$A$8:$A$200,0),MATCH('TI - Outperformance'!S$6,'Inputs - Actual'!$B$6:$V$6,0)) - INDEX('Inputs - Allowed'!$B$8:$AY$158,MATCH('TI - Outperformance'!$A104,'Inputs - Allowed'!$A$8:$A$158,0),MATCH('TI - Outperformance'!S$6-1,'Inputs - Allowed'!$B$6:$AY$6,0)),0),_xlfn.IFNA(INDEX('Inputs - Allowed'!$B$8:$AY$158,MATCH('TI - Outperformance'!$A104,'Inputs - Allowed'!$A$8:$A$158,0),MATCH('TI - Outperformance'!S$6,'Inputs - Allowed'!$B$6:$AY$6,0)) - INDEX('Inputs - Allowed'!$B$8:$AY$158,MATCH('TI - Outperformance'!$A104,'Inputs - Allowed'!$A$8:$A$158,0),MATCH('TI - Outperformance'!S$6-1,'Inputs - Allowed'!$B$6:$AY$6,0)),0)),0)</f>
        <v>0</v>
      </c>
      <c r="T104" s="36">
        <f>MAX(MIN(_xlfn.IFNA(INDEX('Inputs - Actual'!$B$8:$V$200,MATCH('TI - Outperformance'!$A104,'Inputs - Actual'!$A$8:$A$200,0),MATCH('TI - Outperformance'!T$6,'Inputs - Actual'!$B$6:$V$6,0)) - INDEX('Inputs - Allowed'!$B$8:$AY$158,MATCH('TI - Outperformance'!$A104,'Inputs - Allowed'!$A$8:$A$158,0),MATCH('TI - Outperformance'!T$6-1,'Inputs - Allowed'!$B$6:$AY$6,0)),0),_xlfn.IFNA(INDEX('Inputs - Allowed'!$B$8:$AY$158,MATCH('TI - Outperformance'!$A104,'Inputs - Allowed'!$A$8:$A$158,0),MATCH('TI - Outperformance'!T$6,'Inputs - Allowed'!$B$6:$AY$6,0)) - INDEX('Inputs - Allowed'!$B$8:$AY$158,MATCH('TI - Outperformance'!$A104,'Inputs - Allowed'!$A$8:$A$158,0),MATCH('TI - Outperformance'!T$6-1,'Inputs - Allowed'!$B$6:$AY$6,0)),0)),0)</f>
        <v>0</v>
      </c>
      <c r="U104" s="36">
        <f>MAX(MIN(_xlfn.IFNA(INDEX('Inputs - Actual'!$B$8:$V$200,MATCH('TI - Outperformance'!$A104,'Inputs - Actual'!$A$8:$A$200,0),MATCH('TI - Outperformance'!U$6,'Inputs - Actual'!$B$6:$V$6,0)) - INDEX('Inputs - Allowed'!$B$8:$AY$158,MATCH('TI - Outperformance'!$A104,'Inputs - Allowed'!$A$8:$A$158,0),MATCH('TI - Outperformance'!U$6-1,'Inputs - Allowed'!$B$6:$AY$6,0)),0),_xlfn.IFNA(INDEX('Inputs - Allowed'!$B$8:$AY$158,MATCH('TI - Outperformance'!$A104,'Inputs - Allowed'!$A$8:$A$158,0),MATCH('TI - Outperformance'!U$6,'Inputs - Allowed'!$B$6:$AY$6,0)) - INDEX('Inputs - Allowed'!$B$8:$AY$158,MATCH('TI - Outperformance'!$A104,'Inputs - Allowed'!$A$8:$A$158,0),MATCH('TI - Outperformance'!U$6-1,'Inputs - Allowed'!$B$6:$AY$6,0)),0)),0)</f>
        <v>0</v>
      </c>
      <c r="V104" s="36">
        <f>MAX(MIN(_xlfn.IFNA(INDEX('Inputs - Actual'!$B$8:$V$200,MATCH('TI - Outperformance'!$A104,'Inputs - Actual'!$A$8:$A$200,0),MATCH('TI - Outperformance'!V$6,'Inputs - Actual'!$B$6:$V$6,0)) - INDEX('Inputs - Allowed'!$B$8:$AY$158,MATCH('TI - Outperformance'!$A104,'Inputs - Allowed'!$A$8:$A$158,0),MATCH('TI - Outperformance'!V$6-1,'Inputs - Allowed'!$B$6:$AY$6,0)),0),_xlfn.IFNA(INDEX('Inputs - Allowed'!$B$8:$AY$158,MATCH('TI - Outperformance'!$A104,'Inputs - Allowed'!$A$8:$A$158,0),MATCH('TI - Outperformance'!V$6,'Inputs - Allowed'!$B$6:$AY$6,0)) - INDEX('Inputs - Allowed'!$B$8:$AY$158,MATCH('TI - Outperformance'!$A104,'Inputs - Allowed'!$A$8:$A$158,0),MATCH('TI - Outperformance'!V$6-1,'Inputs - Allowed'!$B$6:$AY$6,0)),0)),0)</f>
        <v>0</v>
      </c>
      <c r="W104" s="36">
        <f>MAX(MIN(_xlfn.IFNA(INDEX('Inputs - Actual'!$B$8:$V$200,MATCH('TI - Outperformance'!$A104,'Inputs - Actual'!$A$8:$A$200,0),MATCH('TI - Outperformance'!W$6,'Inputs - Actual'!$B$6:$V$6,0)) - INDEX('Inputs - Allowed'!$B$8:$AY$158,MATCH('TI - Outperformance'!$A104,'Inputs - Allowed'!$A$8:$A$158,0),MATCH('TI - Outperformance'!W$6-1,'Inputs - Allowed'!$B$6:$AY$6,0)),0),_xlfn.IFNA(INDEX('Inputs - Allowed'!$B$8:$AY$158,MATCH('TI - Outperformance'!$A104,'Inputs - Allowed'!$A$8:$A$158,0),MATCH('TI - Outperformance'!W$6,'Inputs - Allowed'!$B$6:$AY$6,0)) - INDEX('Inputs - Allowed'!$B$8:$AY$158,MATCH('TI - Outperformance'!$A104,'Inputs - Allowed'!$A$8:$A$158,0),MATCH('TI - Outperformance'!W$6-1,'Inputs - Allowed'!$B$6:$AY$6,0)),0)),0)</f>
        <v>0</v>
      </c>
      <c r="X104" s="76"/>
      <c r="Y104" s="76"/>
      <c r="Z104" s="116">
        <f t="shared" ref="Z104:Z135" si="33">N104*$K104*10^-6</f>
        <v>0</v>
      </c>
      <c r="AA104" s="116">
        <f t="shared" ref="AA104:AA135" si="34">O104*$K104*10^-6</f>
        <v>0</v>
      </c>
      <c r="AB104" s="116">
        <f t="shared" ref="AB104:AB135" si="35">P104*$K104*10^-6</f>
        <v>0</v>
      </c>
      <c r="AC104" s="116">
        <f t="shared" ref="AC104:AC135" si="36">Q104*$K104*10^-6</f>
        <v>0</v>
      </c>
      <c r="AD104" s="116">
        <f t="shared" ref="AD104:AD135" si="37">R104*$K104*10^-6</f>
        <v>0</v>
      </c>
      <c r="AE104" s="116">
        <f t="shared" ref="AE104:AE135" si="38">S104*$K104*10^-6</f>
        <v>0</v>
      </c>
      <c r="AF104" s="116">
        <f t="shared" ref="AF104:AF135" si="39">T104*$K104*10^-6</f>
        <v>0</v>
      </c>
      <c r="AG104" s="116">
        <f t="shared" ref="AG104:AG135" si="40">U104*$K104*10^-6</f>
        <v>0</v>
      </c>
      <c r="AH104" s="116">
        <f t="shared" ref="AH104:AH135" si="41">V104*$K104*10^-6</f>
        <v>0</v>
      </c>
      <c r="AI104" s="116">
        <f t="shared" ref="AI104:AI135" si="42">W104*$K104*10^-6</f>
        <v>0</v>
      </c>
      <c r="AJ104" s="116">
        <f t="shared" ref="AJ104:AJ135" si="43">SUM(X104:AI104)</f>
        <v>0</v>
      </c>
    </row>
    <row r="105" spans="1:36">
      <c r="A105" s="42"/>
      <c r="B105" s="36"/>
      <c r="C105" s="36"/>
      <c r="D105" s="36"/>
      <c r="E105" s="36">
        <f>_xlfn.IFNA(INDEX('Inputs - Allowed'!$B$8:$AY$158,MATCH($A105,'Inputs - Allowed'!$A$8:$A$158,0),MATCH('TI - Outperformance'!E$6,'Inputs - Allowed'!$B$6:$AY$6,0)),0)</f>
        <v>0</v>
      </c>
      <c r="F105" s="36">
        <f>_xlfn.IFNA(INDEX('Inputs - Allowed'!$B$8:$AY$158,MATCH($A105,'Inputs - Allowed'!$A$8:$A$158,0),MATCH('TI - Outperformance'!F$6,'Inputs - Allowed'!$B$6:$AY$6,0)),0)</f>
        <v>0</v>
      </c>
      <c r="G105" s="36">
        <f>_xlfn.IFNA(INDEX('Inputs - Allowed'!$B$8:$AY$158,MATCH($A105,'Inputs - Allowed'!$A$8:$A$158,0),MATCH('TI - Outperformance'!G$6,'Inputs - Allowed'!$B$6:$AY$6,0)),0)</f>
        <v>0</v>
      </c>
      <c r="H105" s="36">
        <f>_xlfn.IFNA(INDEX('Inputs - Allowed'!$B$8:$AY$158,MATCH($A105,'Inputs - Allowed'!$A$8:$A$158,0),MATCH('TI - Outperformance'!H$6,'Inputs - Allowed'!$B$6:$AY$6,0)),0)</f>
        <v>0</v>
      </c>
      <c r="I105" s="36">
        <f>_xlfn.IFNA(INDEX('Inputs - Allowed'!$B$8:$AY$158,MATCH($A105,'Inputs - Allowed'!$A$8:$A$158,0),MATCH('TI - Outperformance'!I$6,'Inputs - Allowed'!$B$6:$AY$6,0)),0)</f>
        <v>0</v>
      </c>
      <c r="J105" s="36">
        <f>_xlfn.IFNA(INDEX('Inputs - Allowed'!$B$8:$AY$158,MATCH($A105,'Inputs - Allowed'!$A$8:$A$158,0),MATCH('TI - Outperformance'!J$6,'Inputs - Allowed'!$B$6:$AY$6,0)),0)</f>
        <v>0</v>
      </c>
      <c r="K105" s="36">
        <f>_xlfn.IFNA(INDEX('Inputs - Allowed'!$B$8:$AY$158,MATCH($A105,'Inputs - Allowed'!$A$8:$A$158,0),MATCH('TI - Outperformance'!K$6,'Inputs - Allowed'!$B$6:$AY$6,0)),0)</f>
        <v>0</v>
      </c>
      <c r="L105" s="76"/>
      <c r="M105" s="76"/>
      <c r="N105" s="36">
        <f>MAX(MIN(_xlfn.IFNA(INDEX('Inputs - Actual'!$B$8:$V$200,MATCH('TI - Outperformance'!$A105,'Inputs - Actual'!$A$8:$A$200,0),MATCH('TI - Outperformance'!N$6,'Inputs - Actual'!$B$6:$V$6,0)) - INDEX('Inputs - Allowed'!$B$8:$AY$158,MATCH('TI - Outperformance'!$A105,'Inputs - Allowed'!$A$8:$A$158,0),MATCH('TI - Outperformance'!N$6-1,'Inputs - Allowed'!$B$6:$AY$6,0)),0),_xlfn.IFNA(INDEX('Inputs - Allowed'!$B$8:$AY$158,MATCH('TI - Outperformance'!$A105,'Inputs - Allowed'!$A$8:$A$158,0),MATCH('TI - Outperformance'!N$6,'Inputs - Allowed'!$B$6:$AY$6,0)) - INDEX('Inputs - Allowed'!$B$8:$AY$158,MATCH('TI - Outperformance'!$A105,'Inputs - Allowed'!$A$8:$A$158,0),MATCH('TI - Outperformance'!N$6-1,'Inputs - Allowed'!$B$6:$AY$6,0)),0)),0)</f>
        <v>0</v>
      </c>
      <c r="O105" s="36">
        <f>MAX(MIN(_xlfn.IFNA(INDEX('Inputs - Actual'!$B$8:$V$200,MATCH('TI - Outperformance'!$A105,'Inputs - Actual'!$A$8:$A$200,0),MATCH('TI - Outperformance'!O$6,'Inputs - Actual'!$B$6:$V$6,0)) - INDEX('Inputs - Allowed'!$B$8:$AY$158,MATCH('TI - Outperformance'!$A105,'Inputs - Allowed'!$A$8:$A$158,0),MATCH('TI - Outperformance'!O$6-1,'Inputs - Allowed'!$B$6:$AY$6,0)),0),_xlfn.IFNA(INDEX('Inputs - Allowed'!$B$8:$AY$158,MATCH('TI - Outperformance'!$A105,'Inputs - Allowed'!$A$8:$A$158,0),MATCH('TI - Outperformance'!O$6,'Inputs - Allowed'!$B$6:$AY$6,0)) - INDEX('Inputs - Allowed'!$B$8:$AY$158,MATCH('TI - Outperformance'!$A105,'Inputs - Allowed'!$A$8:$A$158,0),MATCH('TI - Outperformance'!O$6-1,'Inputs - Allowed'!$B$6:$AY$6,0)),0)),0)</f>
        <v>0</v>
      </c>
      <c r="P105" s="36">
        <f>MAX(MIN(_xlfn.IFNA(INDEX('Inputs - Actual'!$B$8:$V$200,MATCH('TI - Outperformance'!$A105,'Inputs - Actual'!$A$8:$A$200,0),MATCH('TI - Outperformance'!P$6,'Inputs - Actual'!$B$6:$V$6,0)) - INDEX('Inputs - Allowed'!$B$8:$AY$158,MATCH('TI - Outperformance'!$A105,'Inputs - Allowed'!$A$8:$A$158,0),MATCH('TI - Outperformance'!P$6-1,'Inputs - Allowed'!$B$6:$AY$6,0)),0),_xlfn.IFNA(INDEX('Inputs - Allowed'!$B$8:$AY$158,MATCH('TI - Outperformance'!$A105,'Inputs - Allowed'!$A$8:$A$158,0),MATCH('TI - Outperformance'!P$6,'Inputs - Allowed'!$B$6:$AY$6,0)) - INDEX('Inputs - Allowed'!$B$8:$AY$158,MATCH('TI - Outperformance'!$A105,'Inputs - Allowed'!$A$8:$A$158,0),MATCH('TI - Outperformance'!P$6-1,'Inputs - Allowed'!$B$6:$AY$6,0)),0)),0)</f>
        <v>0</v>
      </c>
      <c r="Q105" s="36">
        <f>MAX(MIN(_xlfn.IFNA(INDEX('Inputs - Actual'!$B$8:$V$200,MATCH('TI - Outperformance'!$A105,'Inputs - Actual'!$A$8:$A$200,0),MATCH('TI - Outperformance'!Q$6,'Inputs - Actual'!$B$6:$V$6,0)) - INDEX('Inputs - Allowed'!$B$8:$AY$158,MATCH('TI - Outperformance'!$A105,'Inputs - Allowed'!$A$8:$A$158,0),MATCH('TI - Outperformance'!Q$6-1,'Inputs - Allowed'!$B$6:$AY$6,0)),0),_xlfn.IFNA(INDEX('Inputs - Allowed'!$B$8:$AY$158,MATCH('TI - Outperformance'!$A105,'Inputs - Allowed'!$A$8:$A$158,0),MATCH('TI - Outperformance'!Q$6,'Inputs - Allowed'!$B$6:$AY$6,0)) - INDEX('Inputs - Allowed'!$B$8:$AY$158,MATCH('TI - Outperformance'!$A105,'Inputs - Allowed'!$A$8:$A$158,0),MATCH('TI - Outperformance'!Q$6-1,'Inputs - Allowed'!$B$6:$AY$6,0)),0)),0)</f>
        <v>0</v>
      </c>
      <c r="R105" s="36">
        <f>MAX(MIN(_xlfn.IFNA(INDEX('Inputs - Actual'!$B$8:$V$200,MATCH('TI - Outperformance'!$A105,'Inputs - Actual'!$A$8:$A$200,0),MATCH('TI - Outperformance'!R$6,'Inputs - Actual'!$B$6:$V$6,0)) - INDEX('Inputs - Allowed'!$B$8:$AY$158,MATCH('TI - Outperformance'!$A105,'Inputs - Allowed'!$A$8:$A$158,0),MATCH('TI - Outperformance'!R$6-1,'Inputs - Allowed'!$B$6:$AY$6,0)),0),_xlfn.IFNA(INDEX('Inputs - Allowed'!$B$8:$AY$158,MATCH('TI - Outperformance'!$A105,'Inputs - Allowed'!$A$8:$A$158,0),MATCH('TI - Outperformance'!R$6,'Inputs - Allowed'!$B$6:$AY$6,0)) - INDEX('Inputs - Allowed'!$B$8:$AY$158,MATCH('TI - Outperformance'!$A105,'Inputs - Allowed'!$A$8:$A$158,0),MATCH('TI - Outperformance'!R$6-1,'Inputs - Allowed'!$B$6:$AY$6,0)),0)),0)</f>
        <v>0</v>
      </c>
      <c r="S105" s="36">
        <f>MAX(MIN(_xlfn.IFNA(INDEX('Inputs - Actual'!$B$8:$V$200,MATCH('TI - Outperformance'!$A105,'Inputs - Actual'!$A$8:$A$200,0),MATCH('TI - Outperformance'!S$6,'Inputs - Actual'!$B$6:$V$6,0)) - INDEX('Inputs - Allowed'!$B$8:$AY$158,MATCH('TI - Outperformance'!$A105,'Inputs - Allowed'!$A$8:$A$158,0),MATCH('TI - Outperformance'!S$6-1,'Inputs - Allowed'!$B$6:$AY$6,0)),0),_xlfn.IFNA(INDEX('Inputs - Allowed'!$B$8:$AY$158,MATCH('TI - Outperformance'!$A105,'Inputs - Allowed'!$A$8:$A$158,0),MATCH('TI - Outperformance'!S$6,'Inputs - Allowed'!$B$6:$AY$6,0)) - INDEX('Inputs - Allowed'!$B$8:$AY$158,MATCH('TI - Outperformance'!$A105,'Inputs - Allowed'!$A$8:$A$158,0),MATCH('TI - Outperformance'!S$6-1,'Inputs - Allowed'!$B$6:$AY$6,0)),0)),0)</f>
        <v>0</v>
      </c>
      <c r="T105" s="36">
        <f>MAX(MIN(_xlfn.IFNA(INDEX('Inputs - Actual'!$B$8:$V$200,MATCH('TI - Outperformance'!$A105,'Inputs - Actual'!$A$8:$A$200,0),MATCH('TI - Outperformance'!T$6,'Inputs - Actual'!$B$6:$V$6,0)) - INDEX('Inputs - Allowed'!$B$8:$AY$158,MATCH('TI - Outperformance'!$A105,'Inputs - Allowed'!$A$8:$A$158,0),MATCH('TI - Outperformance'!T$6-1,'Inputs - Allowed'!$B$6:$AY$6,0)),0),_xlfn.IFNA(INDEX('Inputs - Allowed'!$B$8:$AY$158,MATCH('TI - Outperformance'!$A105,'Inputs - Allowed'!$A$8:$A$158,0),MATCH('TI - Outperformance'!T$6,'Inputs - Allowed'!$B$6:$AY$6,0)) - INDEX('Inputs - Allowed'!$B$8:$AY$158,MATCH('TI - Outperformance'!$A105,'Inputs - Allowed'!$A$8:$A$158,0),MATCH('TI - Outperformance'!T$6-1,'Inputs - Allowed'!$B$6:$AY$6,0)),0)),0)</f>
        <v>0</v>
      </c>
      <c r="U105" s="36">
        <f>MAX(MIN(_xlfn.IFNA(INDEX('Inputs - Actual'!$B$8:$V$200,MATCH('TI - Outperformance'!$A105,'Inputs - Actual'!$A$8:$A$200,0),MATCH('TI - Outperformance'!U$6,'Inputs - Actual'!$B$6:$V$6,0)) - INDEX('Inputs - Allowed'!$B$8:$AY$158,MATCH('TI - Outperformance'!$A105,'Inputs - Allowed'!$A$8:$A$158,0),MATCH('TI - Outperformance'!U$6-1,'Inputs - Allowed'!$B$6:$AY$6,0)),0),_xlfn.IFNA(INDEX('Inputs - Allowed'!$B$8:$AY$158,MATCH('TI - Outperformance'!$A105,'Inputs - Allowed'!$A$8:$A$158,0),MATCH('TI - Outperformance'!U$6,'Inputs - Allowed'!$B$6:$AY$6,0)) - INDEX('Inputs - Allowed'!$B$8:$AY$158,MATCH('TI - Outperformance'!$A105,'Inputs - Allowed'!$A$8:$A$158,0),MATCH('TI - Outperformance'!U$6-1,'Inputs - Allowed'!$B$6:$AY$6,0)),0)),0)</f>
        <v>0</v>
      </c>
      <c r="V105" s="36">
        <f>MAX(MIN(_xlfn.IFNA(INDEX('Inputs - Actual'!$B$8:$V$200,MATCH('TI - Outperformance'!$A105,'Inputs - Actual'!$A$8:$A$200,0),MATCH('TI - Outperformance'!V$6,'Inputs - Actual'!$B$6:$V$6,0)) - INDEX('Inputs - Allowed'!$B$8:$AY$158,MATCH('TI - Outperformance'!$A105,'Inputs - Allowed'!$A$8:$A$158,0),MATCH('TI - Outperformance'!V$6-1,'Inputs - Allowed'!$B$6:$AY$6,0)),0),_xlfn.IFNA(INDEX('Inputs - Allowed'!$B$8:$AY$158,MATCH('TI - Outperformance'!$A105,'Inputs - Allowed'!$A$8:$A$158,0),MATCH('TI - Outperformance'!V$6,'Inputs - Allowed'!$B$6:$AY$6,0)) - INDEX('Inputs - Allowed'!$B$8:$AY$158,MATCH('TI - Outperformance'!$A105,'Inputs - Allowed'!$A$8:$A$158,0),MATCH('TI - Outperformance'!V$6-1,'Inputs - Allowed'!$B$6:$AY$6,0)),0)),0)</f>
        <v>0</v>
      </c>
      <c r="W105" s="36">
        <f>MAX(MIN(_xlfn.IFNA(INDEX('Inputs - Actual'!$B$8:$V$200,MATCH('TI - Outperformance'!$A105,'Inputs - Actual'!$A$8:$A$200,0),MATCH('TI - Outperformance'!W$6,'Inputs - Actual'!$B$6:$V$6,0)) - INDEX('Inputs - Allowed'!$B$8:$AY$158,MATCH('TI - Outperformance'!$A105,'Inputs - Allowed'!$A$8:$A$158,0),MATCH('TI - Outperformance'!W$6-1,'Inputs - Allowed'!$B$6:$AY$6,0)),0),_xlfn.IFNA(INDEX('Inputs - Allowed'!$B$8:$AY$158,MATCH('TI - Outperformance'!$A105,'Inputs - Allowed'!$A$8:$A$158,0),MATCH('TI - Outperformance'!W$6,'Inputs - Allowed'!$B$6:$AY$6,0)) - INDEX('Inputs - Allowed'!$B$8:$AY$158,MATCH('TI - Outperformance'!$A105,'Inputs - Allowed'!$A$8:$A$158,0),MATCH('TI - Outperformance'!W$6-1,'Inputs - Allowed'!$B$6:$AY$6,0)),0)),0)</f>
        <v>0</v>
      </c>
      <c r="X105" s="76"/>
      <c r="Y105" s="76"/>
      <c r="Z105" s="116">
        <f t="shared" si="33"/>
        <v>0</v>
      </c>
      <c r="AA105" s="116">
        <f t="shared" si="34"/>
        <v>0</v>
      </c>
      <c r="AB105" s="116">
        <f t="shared" si="35"/>
        <v>0</v>
      </c>
      <c r="AC105" s="116">
        <f t="shared" si="36"/>
        <v>0</v>
      </c>
      <c r="AD105" s="116">
        <f t="shared" si="37"/>
        <v>0</v>
      </c>
      <c r="AE105" s="116">
        <f t="shared" si="38"/>
        <v>0</v>
      </c>
      <c r="AF105" s="116">
        <f t="shared" si="39"/>
        <v>0</v>
      </c>
      <c r="AG105" s="116">
        <f t="shared" si="40"/>
        <v>0</v>
      </c>
      <c r="AH105" s="116">
        <f t="shared" si="41"/>
        <v>0</v>
      </c>
      <c r="AI105" s="116">
        <f t="shared" si="42"/>
        <v>0</v>
      </c>
      <c r="AJ105" s="116">
        <f t="shared" si="43"/>
        <v>0</v>
      </c>
    </row>
    <row r="106" spans="1:36">
      <c r="A106" s="42"/>
      <c r="B106" s="36"/>
      <c r="C106" s="36"/>
      <c r="D106" s="36"/>
      <c r="E106" s="36">
        <f>_xlfn.IFNA(INDEX('Inputs - Allowed'!$B$8:$AY$158,MATCH($A106,'Inputs - Allowed'!$A$8:$A$158,0),MATCH('TI - Outperformance'!E$6,'Inputs - Allowed'!$B$6:$AY$6,0)),0)</f>
        <v>0</v>
      </c>
      <c r="F106" s="36">
        <f>_xlfn.IFNA(INDEX('Inputs - Allowed'!$B$8:$AY$158,MATCH($A106,'Inputs - Allowed'!$A$8:$A$158,0),MATCH('TI - Outperformance'!F$6,'Inputs - Allowed'!$B$6:$AY$6,0)),0)</f>
        <v>0</v>
      </c>
      <c r="G106" s="36">
        <f>_xlfn.IFNA(INDEX('Inputs - Allowed'!$B$8:$AY$158,MATCH($A106,'Inputs - Allowed'!$A$8:$A$158,0),MATCH('TI - Outperformance'!G$6,'Inputs - Allowed'!$B$6:$AY$6,0)),0)</f>
        <v>0</v>
      </c>
      <c r="H106" s="36">
        <f>_xlfn.IFNA(INDEX('Inputs - Allowed'!$B$8:$AY$158,MATCH($A106,'Inputs - Allowed'!$A$8:$A$158,0),MATCH('TI - Outperformance'!H$6,'Inputs - Allowed'!$B$6:$AY$6,0)),0)</f>
        <v>0</v>
      </c>
      <c r="I106" s="36">
        <f>_xlfn.IFNA(INDEX('Inputs - Allowed'!$B$8:$AY$158,MATCH($A106,'Inputs - Allowed'!$A$8:$A$158,0),MATCH('TI - Outperformance'!I$6,'Inputs - Allowed'!$B$6:$AY$6,0)),0)</f>
        <v>0</v>
      </c>
      <c r="J106" s="36">
        <f>_xlfn.IFNA(INDEX('Inputs - Allowed'!$B$8:$AY$158,MATCH($A106,'Inputs - Allowed'!$A$8:$A$158,0),MATCH('TI - Outperformance'!J$6,'Inputs - Allowed'!$B$6:$AY$6,0)),0)</f>
        <v>0</v>
      </c>
      <c r="K106" s="36">
        <f>_xlfn.IFNA(INDEX('Inputs - Allowed'!$B$8:$AY$158,MATCH($A106,'Inputs - Allowed'!$A$8:$A$158,0),MATCH('TI - Outperformance'!K$6,'Inputs - Allowed'!$B$6:$AY$6,0)),0)</f>
        <v>0</v>
      </c>
      <c r="L106" s="76"/>
      <c r="M106" s="76"/>
      <c r="N106" s="36">
        <f>MAX(MIN(_xlfn.IFNA(INDEX('Inputs - Actual'!$B$8:$V$200,MATCH('TI - Outperformance'!$A106,'Inputs - Actual'!$A$8:$A$200,0),MATCH('TI - Outperformance'!N$6,'Inputs - Actual'!$B$6:$V$6,0)) - INDEX('Inputs - Allowed'!$B$8:$AY$158,MATCH('TI - Outperformance'!$A106,'Inputs - Allowed'!$A$8:$A$158,0),MATCH('TI - Outperformance'!N$6-1,'Inputs - Allowed'!$B$6:$AY$6,0)),0),_xlfn.IFNA(INDEX('Inputs - Allowed'!$B$8:$AY$158,MATCH('TI - Outperformance'!$A106,'Inputs - Allowed'!$A$8:$A$158,0),MATCH('TI - Outperformance'!N$6,'Inputs - Allowed'!$B$6:$AY$6,0)) - INDEX('Inputs - Allowed'!$B$8:$AY$158,MATCH('TI - Outperformance'!$A106,'Inputs - Allowed'!$A$8:$A$158,0),MATCH('TI - Outperformance'!N$6-1,'Inputs - Allowed'!$B$6:$AY$6,0)),0)),0)</f>
        <v>0</v>
      </c>
      <c r="O106" s="36">
        <f>MAX(MIN(_xlfn.IFNA(INDEX('Inputs - Actual'!$B$8:$V$200,MATCH('TI - Outperformance'!$A106,'Inputs - Actual'!$A$8:$A$200,0),MATCH('TI - Outperformance'!O$6,'Inputs - Actual'!$B$6:$V$6,0)) - INDEX('Inputs - Allowed'!$B$8:$AY$158,MATCH('TI - Outperformance'!$A106,'Inputs - Allowed'!$A$8:$A$158,0),MATCH('TI - Outperformance'!O$6-1,'Inputs - Allowed'!$B$6:$AY$6,0)),0),_xlfn.IFNA(INDEX('Inputs - Allowed'!$B$8:$AY$158,MATCH('TI - Outperformance'!$A106,'Inputs - Allowed'!$A$8:$A$158,0),MATCH('TI - Outperformance'!O$6,'Inputs - Allowed'!$B$6:$AY$6,0)) - INDEX('Inputs - Allowed'!$B$8:$AY$158,MATCH('TI - Outperformance'!$A106,'Inputs - Allowed'!$A$8:$A$158,0),MATCH('TI - Outperformance'!O$6-1,'Inputs - Allowed'!$B$6:$AY$6,0)),0)),0)</f>
        <v>0</v>
      </c>
      <c r="P106" s="36">
        <f>MAX(MIN(_xlfn.IFNA(INDEX('Inputs - Actual'!$B$8:$V$200,MATCH('TI - Outperformance'!$A106,'Inputs - Actual'!$A$8:$A$200,0),MATCH('TI - Outperformance'!P$6,'Inputs - Actual'!$B$6:$V$6,0)) - INDEX('Inputs - Allowed'!$B$8:$AY$158,MATCH('TI - Outperformance'!$A106,'Inputs - Allowed'!$A$8:$A$158,0),MATCH('TI - Outperformance'!P$6-1,'Inputs - Allowed'!$B$6:$AY$6,0)),0),_xlfn.IFNA(INDEX('Inputs - Allowed'!$B$8:$AY$158,MATCH('TI - Outperformance'!$A106,'Inputs - Allowed'!$A$8:$A$158,0),MATCH('TI - Outperformance'!P$6,'Inputs - Allowed'!$B$6:$AY$6,0)) - INDEX('Inputs - Allowed'!$B$8:$AY$158,MATCH('TI - Outperformance'!$A106,'Inputs - Allowed'!$A$8:$A$158,0),MATCH('TI - Outperformance'!P$6-1,'Inputs - Allowed'!$B$6:$AY$6,0)),0)),0)</f>
        <v>0</v>
      </c>
      <c r="Q106" s="36">
        <f>MAX(MIN(_xlfn.IFNA(INDEX('Inputs - Actual'!$B$8:$V$200,MATCH('TI - Outperformance'!$A106,'Inputs - Actual'!$A$8:$A$200,0),MATCH('TI - Outperformance'!Q$6,'Inputs - Actual'!$B$6:$V$6,0)) - INDEX('Inputs - Allowed'!$B$8:$AY$158,MATCH('TI - Outperformance'!$A106,'Inputs - Allowed'!$A$8:$A$158,0),MATCH('TI - Outperformance'!Q$6-1,'Inputs - Allowed'!$B$6:$AY$6,0)),0),_xlfn.IFNA(INDEX('Inputs - Allowed'!$B$8:$AY$158,MATCH('TI - Outperformance'!$A106,'Inputs - Allowed'!$A$8:$A$158,0),MATCH('TI - Outperformance'!Q$6,'Inputs - Allowed'!$B$6:$AY$6,0)) - INDEX('Inputs - Allowed'!$B$8:$AY$158,MATCH('TI - Outperformance'!$A106,'Inputs - Allowed'!$A$8:$A$158,0),MATCH('TI - Outperformance'!Q$6-1,'Inputs - Allowed'!$B$6:$AY$6,0)),0)),0)</f>
        <v>0</v>
      </c>
      <c r="R106" s="36">
        <f>MAX(MIN(_xlfn.IFNA(INDEX('Inputs - Actual'!$B$8:$V$200,MATCH('TI - Outperformance'!$A106,'Inputs - Actual'!$A$8:$A$200,0),MATCH('TI - Outperformance'!R$6,'Inputs - Actual'!$B$6:$V$6,0)) - INDEX('Inputs - Allowed'!$B$8:$AY$158,MATCH('TI - Outperformance'!$A106,'Inputs - Allowed'!$A$8:$A$158,0),MATCH('TI - Outperformance'!R$6-1,'Inputs - Allowed'!$B$6:$AY$6,0)),0),_xlfn.IFNA(INDEX('Inputs - Allowed'!$B$8:$AY$158,MATCH('TI - Outperformance'!$A106,'Inputs - Allowed'!$A$8:$A$158,0),MATCH('TI - Outperformance'!R$6,'Inputs - Allowed'!$B$6:$AY$6,0)) - INDEX('Inputs - Allowed'!$B$8:$AY$158,MATCH('TI - Outperformance'!$A106,'Inputs - Allowed'!$A$8:$A$158,0),MATCH('TI - Outperformance'!R$6-1,'Inputs - Allowed'!$B$6:$AY$6,0)),0)),0)</f>
        <v>0</v>
      </c>
      <c r="S106" s="36">
        <f>MAX(MIN(_xlfn.IFNA(INDEX('Inputs - Actual'!$B$8:$V$200,MATCH('TI - Outperformance'!$A106,'Inputs - Actual'!$A$8:$A$200,0),MATCH('TI - Outperformance'!S$6,'Inputs - Actual'!$B$6:$V$6,0)) - INDEX('Inputs - Allowed'!$B$8:$AY$158,MATCH('TI - Outperformance'!$A106,'Inputs - Allowed'!$A$8:$A$158,0),MATCH('TI - Outperformance'!S$6-1,'Inputs - Allowed'!$B$6:$AY$6,0)),0),_xlfn.IFNA(INDEX('Inputs - Allowed'!$B$8:$AY$158,MATCH('TI - Outperformance'!$A106,'Inputs - Allowed'!$A$8:$A$158,0),MATCH('TI - Outperformance'!S$6,'Inputs - Allowed'!$B$6:$AY$6,0)) - INDEX('Inputs - Allowed'!$B$8:$AY$158,MATCH('TI - Outperformance'!$A106,'Inputs - Allowed'!$A$8:$A$158,0),MATCH('TI - Outperformance'!S$6-1,'Inputs - Allowed'!$B$6:$AY$6,0)),0)),0)</f>
        <v>0</v>
      </c>
      <c r="T106" s="36">
        <f>MAX(MIN(_xlfn.IFNA(INDEX('Inputs - Actual'!$B$8:$V$200,MATCH('TI - Outperformance'!$A106,'Inputs - Actual'!$A$8:$A$200,0),MATCH('TI - Outperformance'!T$6,'Inputs - Actual'!$B$6:$V$6,0)) - INDEX('Inputs - Allowed'!$B$8:$AY$158,MATCH('TI - Outperformance'!$A106,'Inputs - Allowed'!$A$8:$A$158,0),MATCH('TI - Outperformance'!T$6-1,'Inputs - Allowed'!$B$6:$AY$6,0)),0),_xlfn.IFNA(INDEX('Inputs - Allowed'!$B$8:$AY$158,MATCH('TI - Outperformance'!$A106,'Inputs - Allowed'!$A$8:$A$158,0),MATCH('TI - Outperformance'!T$6,'Inputs - Allowed'!$B$6:$AY$6,0)) - INDEX('Inputs - Allowed'!$B$8:$AY$158,MATCH('TI - Outperformance'!$A106,'Inputs - Allowed'!$A$8:$A$158,0),MATCH('TI - Outperformance'!T$6-1,'Inputs - Allowed'!$B$6:$AY$6,0)),0)),0)</f>
        <v>0</v>
      </c>
      <c r="U106" s="36">
        <f>MAX(MIN(_xlfn.IFNA(INDEX('Inputs - Actual'!$B$8:$V$200,MATCH('TI - Outperformance'!$A106,'Inputs - Actual'!$A$8:$A$200,0),MATCH('TI - Outperformance'!U$6,'Inputs - Actual'!$B$6:$V$6,0)) - INDEX('Inputs - Allowed'!$B$8:$AY$158,MATCH('TI - Outperformance'!$A106,'Inputs - Allowed'!$A$8:$A$158,0),MATCH('TI - Outperformance'!U$6-1,'Inputs - Allowed'!$B$6:$AY$6,0)),0),_xlfn.IFNA(INDEX('Inputs - Allowed'!$B$8:$AY$158,MATCH('TI - Outperformance'!$A106,'Inputs - Allowed'!$A$8:$A$158,0),MATCH('TI - Outperformance'!U$6,'Inputs - Allowed'!$B$6:$AY$6,0)) - INDEX('Inputs - Allowed'!$B$8:$AY$158,MATCH('TI - Outperformance'!$A106,'Inputs - Allowed'!$A$8:$A$158,0),MATCH('TI - Outperformance'!U$6-1,'Inputs - Allowed'!$B$6:$AY$6,0)),0)),0)</f>
        <v>0</v>
      </c>
      <c r="V106" s="36">
        <f>MAX(MIN(_xlfn.IFNA(INDEX('Inputs - Actual'!$B$8:$V$200,MATCH('TI - Outperformance'!$A106,'Inputs - Actual'!$A$8:$A$200,0),MATCH('TI - Outperformance'!V$6,'Inputs - Actual'!$B$6:$V$6,0)) - INDEX('Inputs - Allowed'!$B$8:$AY$158,MATCH('TI - Outperformance'!$A106,'Inputs - Allowed'!$A$8:$A$158,0),MATCH('TI - Outperformance'!V$6-1,'Inputs - Allowed'!$B$6:$AY$6,0)),0),_xlfn.IFNA(INDEX('Inputs - Allowed'!$B$8:$AY$158,MATCH('TI - Outperformance'!$A106,'Inputs - Allowed'!$A$8:$A$158,0),MATCH('TI - Outperformance'!V$6,'Inputs - Allowed'!$B$6:$AY$6,0)) - INDEX('Inputs - Allowed'!$B$8:$AY$158,MATCH('TI - Outperformance'!$A106,'Inputs - Allowed'!$A$8:$A$158,0),MATCH('TI - Outperformance'!V$6-1,'Inputs - Allowed'!$B$6:$AY$6,0)),0)),0)</f>
        <v>0</v>
      </c>
      <c r="W106" s="36">
        <f>MAX(MIN(_xlfn.IFNA(INDEX('Inputs - Actual'!$B$8:$V$200,MATCH('TI - Outperformance'!$A106,'Inputs - Actual'!$A$8:$A$200,0),MATCH('TI - Outperformance'!W$6,'Inputs - Actual'!$B$6:$V$6,0)) - INDEX('Inputs - Allowed'!$B$8:$AY$158,MATCH('TI - Outperformance'!$A106,'Inputs - Allowed'!$A$8:$A$158,0),MATCH('TI - Outperformance'!W$6-1,'Inputs - Allowed'!$B$6:$AY$6,0)),0),_xlfn.IFNA(INDEX('Inputs - Allowed'!$B$8:$AY$158,MATCH('TI - Outperformance'!$A106,'Inputs - Allowed'!$A$8:$A$158,0),MATCH('TI - Outperformance'!W$6,'Inputs - Allowed'!$B$6:$AY$6,0)) - INDEX('Inputs - Allowed'!$B$8:$AY$158,MATCH('TI - Outperformance'!$A106,'Inputs - Allowed'!$A$8:$A$158,0),MATCH('TI - Outperformance'!W$6-1,'Inputs - Allowed'!$B$6:$AY$6,0)),0)),0)</f>
        <v>0</v>
      </c>
      <c r="X106" s="76"/>
      <c r="Y106" s="76"/>
      <c r="Z106" s="116">
        <f t="shared" si="33"/>
        <v>0</v>
      </c>
      <c r="AA106" s="116">
        <f t="shared" si="34"/>
        <v>0</v>
      </c>
      <c r="AB106" s="116">
        <f t="shared" si="35"/>
        <v>0</v>
      </c>
      <c r="AC106" s="116">
        <f t="shared" si="36"/>
        <v>0</v>
      </c>
      <c r="AD106" s="116">
        <f t="shared" si="37"/>
        <v>0</v>
      </c>
      <c r="AE106" s="116">
        <f t="shared" si="38"/>
        <v>0</v>
      </c>
      <c r="AF106" s="116">
        <f t="shared" si="39"/>
        <v>0</v>
      </c>
      <c r="AG106" s="116">
        <f t="shared" si="40"/>
        <v>0</v>
      </c>
      <c r="AH106" s="116">
        <f t="shared" si="41"/>
        <v>0</v>
      </c>
      <c r="AI106" s="116">
        <f t="shared" si="42"/>
        <v>0</v>
      </c>
      <c r="AJ106" s="116">
        <f t="shared" si="43"/>
        <v>0</v>
      </c>
    </row>
    <row r="107" spans="1:36">
      <c r="A107" s="42"/>
      <c r="B107" s="36"/>
      <c r="C107" s="36"/>
      <c r="D107" s="36"/>
      <c r="E107" s="36">
        <f>_xlfn.IFNA(INDEX('Inputs - Allowed'!$B$8:$AY$158,MATCH($A107,'Inputs - Allowed'!$A$8:$A$158,0),MATCH('TI - Outperformance'!E$6,'Inputs - Allowed'!$B$6:$AY$6,0)),0)</f>
        <v>0</v>
      </c>
      <c r="F107" s="36">
        <f>_xlfn.IFNA(INDEX('Inputs - Allowed'!$B$8:$AY$158,MATCH($A107,'Inputs - Allowed'!$A$8:$A$158,0),MATCH('TI - Outperformance'!F$6,'Inputs - Allowed'!$B$6:$AY$6,0)),0)</f>
        <v>0</v>
      </c>
      <c r="G107" s="36">
        <f>_xlfn.IFNA(INDEX('Inputs - Allowed'!$B$8:$AY$158,MATCH($A107,'Inputs - Allowed'!$A$8:$A$158,0),MATCH('TI - Outperformance'!G$6,'Inputs - Allowed'!$B$6:$AY$6,0)),0)</f>
        <v>0</v>
      </c>
      <c r="H107" s="36">
        <f>_xlfn.IFNA(INDEX('Inputs - Allowed'!$B$8:$AY$158,MATCH($A107,'Inputs - Allowed'!$A$8:$A$158,0),MATCH('TI - Outperformance'!H$6,'Inputs - Allowed'!$B$6:$AY$6,0)),0)</f>
        <v>0</v>
      </c>
      <c r="I107" s="36">
        <f>_xlfn.IFNA(INDEX('Inputs - Allowed'!$B$8:$AY$158,MATCH($A107,'Inputs - Allowed'!$A$8:$A$158,0),MATCH('TI - Outperformance'!I$6,'Inputs - Allowed'!$B$6:$AY$6,0)),0)</f>
        <v>0</v>
      </c>
      <c r="J107" s="36">
        <f>_xlfn.IFNA(INDEX('Inputs - Allowed'!$B$8:$AY$158,MATCH($A107,'Inputs - Allowed'!$A$8:$A$158,0),MATCH('TI - Outperformance'!J$6,'Inputs - Allowed'!$B$6:$AY$6,0)),0)</f>
        <v>0</v>
      </c>
      <c r="K107" s="36">
        <f>_xlfn.IFNA(INDEX('Inputs - Allowed'!$B$8:$AY$158,MATCH($A107,'Inputs - Allowed'!$A$8:$A$158,0),MATCH('TI - Outperformance'!K$6,'Inputs - Allowed'!$B$6:$AY$6,0)),0)</f>
        <v>0</v>
      </c>
      <c r="L107" s="76"/>
      <c r="M107" s="76"/>
      <c r="N107" s="36">
        <f>MAX(MIN(_xlfn.IFNA(INDEX('Inputs - Actual'!$B$8:$V$200,MATCH('TI - Outperformance'!$A107,'Inputs - Actual'!$A$8:$A$200,0),MATCH('TI - Outperformance'!N$6,'Inputs - Actual'!$B$6:$V$6,0)) - INDEX('Inputs - Allowed'!$B$8:$AY$158,MATCH('TI - Outperformance'!$A107,'Inputs - Allowed'!$A$8:$A$158,0),MATCH('TI - Outperformance'!N$6-1,'Inputs - Allowed'!$B$6:$AY$6,0)),0),_xlfn.IFNA(INDEX('Inputs - Allowed'!$B$8:$AY$158,MATCH('TI - Outperformance'!$A107,'Inputs - Allowed'!$A$8:$A$158,0),MATCH('TI - Outperformance'!N$6,'Inputs - Allowed'!$B$6:$AY$6,0)) - INDEX('Inputs - Allowed'!$B$8:$AY$158,MATCH('TI - Outperformance'!$A107,'Inputs - Allowed'!$A$8:$A$158,0),MATCH('TI - Outperformance'!N$6-1,'Inputs - Allowed'!$B$6:$AY$6,0)),0)),0)</f>
        <v>0</v>
      </c>
      <c r="O107" s="36">
        <f>MAX(MIN(_xlfn.IFNA(INDEX('Inputs - Actual'!$B$8:$V$200,MATCH('TI - Outperformance'!$A107,'Inputs - Actual'!$A$8:$A$200,0),MATCH('TI - Outperformance'!O$6,'Inputs - Actual'!$B$6:$V$6,0)) - INDEX('Inputs - Allowed'!$B$8:$AY$158,MATCH('TI - Outperformance'!$A107,'Inputs - Allowed'!$A$8:$A$158,0),MATCH('TI - Outperformance'!O$6-1,'Inputs - Allowed'!$B$6:$AY$6,0)),0),_xlfn.IFNA(INDEX('Inputs - Allowed'!$B$8:$AY$158,MATCH('TI - Outperformance'!$A107,'Inputs - Allowed'!$A$8:$A$158,0),MATCH('TI - Outperformance'!O$6,'Inputs - Allowed'!$B$6:$AY$6,0)) - INDEX('Inputs - Allowed'!$B$8:$AY$158,MATCH('TI - Outperformance'!$A107,'Inputs - Allowed'!$A$8:$A$158,0),MATCH('TI - Outperformance'!O$6-1,'Inputs - Allowed'!$B$6:$AY$6,0)),0)),0)</f>
        <v>0</v>
      </c>
      <c r="P107" s="36">
        <f>MAX(MIN(_xlfn.IFNA(INDEX('Inputs - Actual'!$B$8:$V$200,MATCH('TI - Outperformance'!$A107,'Inputs - Actual'!$A$8:$A$200,0),MATCH('TI - Outperformance'!P$6,'Inputs - Actual'!$B$6:$V$6,0)) - INDEX('Inputs - Allowed'!$B$8:$AY$158,MATCH('TI - Outperformance'!$A107,'Inputs - Allowed'!$A$8:$A$158,0),MATCH('TI - Outperformance'!P$6-1,'Inputs - Allowed'!$B$6:$AY$6,0)),0),_xlfn.IFNA(INDEX('Inputs - Allowed'!$B$8:$AY$158,MATCH('TI - Outperformance'!$A107,'Inputs - Allowed'!$A$8:$A$158,0),MATCH('TI - Outperformance'!P$6,'Inputs - Allowed'!$B$6:$AY$6,0)) - INDEX('Inputs - Allowed'!$B$8:$AY$158,MATCH('TI - Outperformance'!$A107,'Inputs - Allowed'!$A$8:$A$158,0),MATCH('TI - Outperformance'!P$6-1,'Inputs - Allowed'!$B$6:$AY$6,0)),0)),0)</f>
        <v>0</v>
      </c>
      <c r="Q107" s="36">
        <f>MAX(MIN(_xlfn.IFNA(INDEX('Inputs - Actual'!$B$8:$V$200,MATCH('TI - Outperformance'!$A107,'Inputs - Actual'!$A$8:$A$200,0),MATCH('TI - Outperformance'!Q$6,'Inputs - Actual'!$B$6:$V$6,0)) - INDEX('Inputs - Allowed'!$B$8:$AY$158,MATCH('TI - Outperformance'!$A107,'Inputs - Allowed'!$A$8:$A$158,0),MATCH('TI - Outperformance'!Q$6-1,'Inputs - Allowed'!$B$6:$AY$6,0)),0),_xlfn.IFNA(INDEX('Inputs - Allowed'!$B$8:$AY$158,MATCH('TI - Outperformance'!$A107,'Inputs - Allowed'!$A$8:$A$158,0),MATCH('TI - Outperformance'!Q$6,'Inputs - Allowed'!$B$6:$AY$6,0)) - INDEX('Inputs - Allowed'!$B$8:$AY$158,MATCH('TI - Outperformance'!$A107,'Inputs - Allowed'!$A$8:$A$158,0),MATCH('TI - Outperformance'!Q$6-1,'Inputs - Allowed'!$B$6:$AY$6,0)),0)),0)</f>
        <v>0</v>
      </c>
      <c r="R107" s="36">
        <f>MAX(MIN(_xlfn.IFNA(INDEX('Inputs - Actual'!$B$8:$V$200,MATCH('TI - Outperformance'!$A107,'Inputs - Actual'!$A$8:$A$200,0),MATCH('TI - Outperformance'!R$6,'Inputs - Actual'!$B$6:$V$6,0)) - INDEX('Inputs - Allowed'!$B$8:$AY$158,MATCH('TI - Outperformance'!$A107,'Inputs - Allowed'!$A$8:$A$158,0),MATCH('TI - Outperformance'!R$6-1,'Inputs - Allowed'!$B$6:$AY$6,0)),0),_xlfn.IFNA(INDEX('Inputs - Allowed'!$B$8:$AY$158,MATCH('TI - Outperformance'!$A107,'Inputs - Allowed'!$A$8:$A$158,0),MATCH('TI - Outperformance'!R$6,'Inputs - Allowed'!$B$6:$AY$6,0)) - INDEX('Inputs - Allowed'!$B$8:$AY$158,MATCH('TI - Outperformance'!$A107,'Inputs - Allowed'!$A$8:$A$158,0),MATCH('TI - Outperformance'!R$6-1,'Inputs - Allowed'!$B$6:$AY$6,0)),0)),0)</f>
        <v>0</v>
      </c>
      <c r="S107" s="36">
        <f>MAX(MIN(_xlfn.IFNA(INDEX('Inputs - Actual'!$B$8:$V$200,MATCH('TI - Outperformance'!$A107,'Inputs - Actual'!$A$8:$A$200,0),MATCH('TI - Outperformance'!S$6,'Inputs - Actual'!$B$6:$V$6,0)) - INDEX('Inputs - Allowed'!$B$8:$AY$158,MATCH('TI - Outperformance'!$A107,'Inputs - Allowed'!$A$8:$A$158,0),MATCH('TI - Outperformance'!S$6-1,'Inputs - Allowed'!$B$6:$AY$6,0)),0),_xlfn.IFNA(INDEX('Inputs - Allowed'!$B$8:$AY$158,MATCH('TI - Outperformance'!$A107,'Inputs - Allowed'!$A$8:$A$158,0),MATCH('TI - Outperformance'!S$6,'Inputs - Allowed'!$B$6:$AY$6,0)) - INDEX('Inputs - Allowed'!$B$8:$AY$158,MATCH('TI - Outperformance'!$A107,'Inputs - Allowed'!$A$8:$A$158,0),MATCH('TI - Outperformance'!S$6-1,'Inputs - Allowed'!$B$6:$AY$6,0)),0)),0)</f>
        <v>0</v>
      </c>
      <c r="T107" s="36">
        <f>MAX(MIN(_xlfn.IFNA(INDEX('Inputs - Actual'!$B$8:$V$200,MATCH('TI - Outperformance'!$A107,'Inputs - Actual'!$A$8:$A$200,0),MATCH('TI - Outperformance'!T$6,'Inputs - Actual'!$B$6:$V$6,0)) - INDEX('Inputs - Allowed'!$B$8:$AY$158,MATCH('TI - Outperformance'!$A107,'Inputs - Allowed'!$A$8:$A$158,0),MATCH('TI - Outperformance'!T$6-1,'Inputs - Allowed'!$B$6:$AY$6,0)),0),_xlfn.IFNA(INDEX('Inputs - Allowed'!$B$8:$AY$158,MATCH('TI - Outperformance'!$A107,'Inputs - Allowed'!$A$8:$A$158,0),MATCH('TI - Outperformance'!T$6,'Inputs - Allowed'!$B$6:$AY$6,0)) - INDEX('Inputs - Allowed'!$B$8:$AY$158,MATCH('TI - Outperformance'!$A107,'Inputs - Allowed'!$A$8:$A$158,0),MATCH('TI - Outperformance'!T$6-1,'Inputs - Allowed'!$B$6:$AY$6,0)),0)),0)</f>
        <v>0</v>
      </c>
      <c r="U107" s="36">
        <f>MAX(MIN(_xlfn.IFNA(INDEX('Inputs - Actual'!$B$8:$V$200,MATCH('TI - Outperformance'!$A107,'Inputs - Actual'!$A$8:$A$200,0),MATCH('TI - Outperformance'!U$6,'Inputs - Actual'!$B$6:$V$6,0)) - INDEX('Inputs - Allowed'!$B$8:$AY$158,MATCH('TI - Outperformance'!$A107,'Inputs - Allowed'!$A$8:$A$158,0),MATCH('TI - Outperformance'!U$6-1,'Inputs - Allowed'!$B$6:$AY$6,0)),0),_xlfn.IFNA(INDEX('Inputs - Allowed'!$B$8:$AY$158,MATCH('TI - Outperformance'!$A107,'Inputs - Allowed'!$A$8:$A$158,0),MATCH('TI - Outperformance'!U$6,'Inputs - Allowed'!$B$6:$AY$6,0)) - INDEX('Inputs - Allowed'!$B$8:$AY$158,MATCH('TI - Outperformance'!$A107,'Inputs - Allowed'!$A$8:$A$158,0),MATCH('TI - Outperformance'!U$6-1,'Inputs - Allowed'!$B$6:$AY$6,0)),0)),0)</f>
        <v>0</v>
      </c>
      <c r="V107" s="36">
        <f>MAX(MIN(_xlfn.IFNA(INDEX('Inputs - Actual'!$B$8:$V$200,MATCH('TI - Outperformance'!$A107,'Inputs - Actual'!$A$8:$A$200,0),MATCH('TI - Outperformance'!V$6,'Inputs - Actual'!$B$6:$V$6,0)) - INDEX('Inputs - Allowed'!$B$8:$AY$158,MATCH('TI - Outperformance'!$A107,'Inputs - Allowed'!$A$8:$A$158,0),MATCH('TI - Outperformance'!V$6-1,'Inputs - Allowed'!$B$6:$AY$6,0)),0),_xlfn.IFNA(INDEX('Inputs - Allowed'!$B$8:$AY$158,MATCH('TI - Outperformance'!$A107,'Inputs - Allowed'!$A$8:$A$158,0),MATCH('TI - Outperformance'!V$6,'Inputs - Allowed'!$B$6:$AY$6,0)) - INDEX('Inputs - Allowed'!$B$8:$AY$158,MATCH('TI - Outperformance'!$A107,'Inputs - Allowed'!$A$8:$A$158,0),MATCH('TI - Outperformance'!V$6-1,'Inputs - Allowed'!$B$6:$AY$6,0)),0)),0)</f>
        <v>0</v>
      </c>
      <c r="W107" s="36">
        <f>MAX(MIN(_xlfn.IFNA(INDEX('Inputs - Actual'!$B$8:$V$200,MATCH('TI - Outperformance'!$A107,'Inputs - Actual'!$A$8:$A$200,0),MATCH('TI - Outperformance'!W$6,'Inputs - Actual'!$B$6:$V$6,0)) - INDEX('Inputs - Allowed'!$B$8:$AY$158,MATCH('TI - Outperformance'!$A107,'Inputs - Allowed'!$A$8:$A$158,0),MATCH('TI - Outperformance'!W$6-1,'Inputs - Allowed'!$B$6:$AY$6,0)),0),_xlfn.IFNA(INDEX('Inputs - Allowed'!$B$8:$AY$158,MATCH('TI - Outperformance'!$A107,'Inputs - Allowed'!$A$8:$A$158,0),MATCH('TI - Outperformance'!W$6,'Inputs - Allowed'!$B$6:$AY$6,0)) - INDEX('Inputs - Allowed'!$B$8:$AY$158,MATCH('TI - Outperformance'!$A107,'Inputs - Allowed'!$A$8:$A$158,0),MATCH('TI - Outperformance'!W$6-1,'Inputs - Allowed'!$B$6:$AY$6,0)),0)),0)</f>
        <v>0</v>
      </c>
      <c r="X107" s="76"/>
      <c r="Y107" s="76"/>
      <c r="Z107" s="116">
        <f t="shared" si="33"/>
        <v>0</v>
      </c>
      <c r="AA107" s="116">
        <f t="shared" si="34"/>
        <v>0</v>
      </c>
      <c r="AB107" s="116">
        <f t="shared" si="35"/>
        <v>0</v>
      </c>
      <c r="AC107" s="116">
        <f t="shared" si="36"/>
        <v>0</v>
      </c>
      <c r="AD107" s="116">
        <f t="shared" si="37"/>
        <v>0</v>
      </c>
      <c r="AE107" s="116">
        <f t="shared" si="38"/>
        <v>0</v>
      </c>
      <c r="AF107" s="116">
        <f t="shared" si="39"/>
        <v>0</v>
      </c>
      <c r="AG107" s="116">
        <f t="shared" si="40"/>
        <v>0</v>
      </c>
      <c r="AH107" s="116">
        <f t="shared" si="41"/>
        <v>0</v>
      </c>
      <c r="AI107" s="116">
        <f t="shared" si="42"/>
        <v>0</v>
      </c>
      <c r="AJ107" s="116">
        <f t="shared" si="43"/>
        <v>0</v>
      </c>
    </row>
    <row r="108" spans="1:36">
      <c r="A108" s="42"/>
      <c r="B108" s="36"/>
      <c r="C108" s="36"/>
      <c r="D108" s="36"/>
      <c r="E108" s="36">
        <f>_xlfn.IFNA(INDEX('Inputs - Allowed'!$B$8:$AY$158,MATCH($A108,'Inputs - Allowed'!$A$8:$A$158,0),MATCH('TI - Outperformance'!E$6,'Inputs - Allowed'!$B$6:$AY$6,0)),0)</f>
        <v>0</v>
      </c>
      <c r="F108" s="36">
        <f>_xlfn.IFNA(INDEX('Inputs - Allowed'!$B$8:$AY$158,MATCH($A108,'Inputs - Allowed'!$A$8:$A$158,0),MATCH('TI - Outperformance'!F$6,'Inputs - Allowed'!$B$6:$AY$6,0)),0)</f>
        <v>0</v>
      </c>
      <c r="G108" s="36">
        <f>_xlfn.IFNA(INDEX('Inputs - Allowed'!$B$8:$AY$158,MATCH($A108,'Inputs - Allowed'!$A$8:$A$158,0),MATCH('TI - Outperformance'!G$6,'Inputs - Allowed'!$B$6:$AY$6,0)),0)</f>
        <v>0</v>
      </c>
      <c r="H108" s="36">
        <f>_xlfn.IFNA(INDEX('Inputs - Allowed'!$B$8:$AY$158,MATCH($A108,'Inputs - Allowed'!$A$8:$A$158,0),MATCH('TI - Outperformance'!H$6,'Inputs - Allowed'!$B$6:$AY$6,0)),0)</f>
        <v>0</v>
      </c>
      <c r="I108" s="36">
        <f>_xlfn.IFNA(INDEX('Inputs - Allowed'!$B$8:$AY$158,MATCH($A108,'Inputs - Allowed'!$A$8:$A$158,0),MATCH('TI - Outperformance'!I$6,'Inputs - Allowed'!$B$6:$AY$6,0)),0)</f>
        <v>0</v>
      </c>
      <c r="J108" s="36">
        <f>_xlfn.IFNA(INDEX('Inputs - Allowed'!$B$8:$AY$158,MATCH($A108,'Inputs - Allowed'!$A$8:$A$158,0),MATCH('TI - Outperformance'!J$6,'Inputs - Allowed'!$B$6:$AY$6,0)),0)</f>
        <v>0</v>
      </c>
      <c r="K108" s="36">
        <f>_xlfn.IFNA(INDEX('Inputs - Allowed'!$B$8:$AY$158,MATCH($A108,'Inputs - Allowed'!$A$8:$A$158,0),MATCH('TI - Outperformance'!K$6,'Inputs - Allowed'!$B$6:$AY$6,0)),0)</f>
        <v>0</v>
      </c>
      <c r="L108" s="76"/>
      <c r="M108" s="76"/>
      <c r="N108" s="36">
        <f>MAX(MIN(_xlfn.IFNA(INDEX('Inputs - Actual'!$B$8:$V$200,MATCH('TI - Outperformance'!$A108,'Inputs - Actual'!$A$8:$A$200,0),MATCH('TI - Outperformance'!N$6,'Inputs - Actual'!$B$6:$V$6,0)) - INDEX('Inputs - Allowed'!$B$8:$AY$158,MATCH('TI - Outperformance'!$A108,'Inputs - Allowed'!$A$8:$A$158,0),MATCH('TI - Outperformance'!N$6-1,'Inputs - Allowed'!$B$6:$AY$6,0)),0),_xlfn.IFNA(INDEX('Inputs - Allowed'!$B$8:$AY$158,MATCH('TI - Outperformance'!$A108,'Inputs - Allowed'!$A$8:$A$158,0),MATCH('TI - Outperformance'!N$6,'Inputs - Allowed'!$B$6:$AY$6,0)) - INDEX('Inputs - Allowed'!$B$8:$AY$158,MATCH('TI - Outperformance'!$A108,'Inputs - Allowed'!$A$8:$A$158,0),MATCH('TI - Outperformance'!N$6-1,'Inputs - Allowed'!$B$6:$AY$6,0)),0)),0)</f>
        <v>0</v>
      </c>
      <c r="O108" s="36">
        <f>MAX(MIN(_xlfn.IFNA(INDEX('Inputs - Actual'!$B$8:$V$200,MATCH('TI - Outperformance'!$A108,'Inputs - Actual'!$A$8:$A$200,0),MATCH('TI - Outperformance'!O$6,'Inputs - Actual'!$B$6:$V$6,0)) - INDEX('Inputs - Allowed'!$B$8:$AY$158,MATCH('TI - Outperformance'!$A108,'Inputs - Allowed'!$A$8:$A$158,0),MATCH('TI - Outperformance'!O$6-1,'Inputs - Allowed'!$B$6:$AY$6,0)),0),_xlfn.IFNA(INDEX('Inputs - Allowed'!$B$8:$AY$158,MATCH('TI - Outperformance'!$A108,'Inputs - Allowed'!$A$8:$A$158,0),MATCH('TI - Outperformance'!O$6,'Inputs - Allowed'!$B$6:$AY$6,0)) - INDEX('Inputs - Allowed'!$B$8:$AY$158,MATCH('TI - Outperformance'!$A108,'Inputs - Allowed'!$A$8:$A$158,0),MATCH('TI - Outperformance'!O$6-1,'Inputs - Allowed'!$B$6:$AY$6,0)),0)),0)</f>
        <v>0</v>
      </c>
      <c r="P108" s="36">
        <f>MAX(MIN(_xlfn.IFNA(INDEX('Inputs - Actual'!$B$8:$V$200,MATCH('TI - Outperformance'!$A108,'Inputs - Actual'!$A$8:$A$200,0),MATCH('TI - Outperformance'!P$6,'Inputs - Actual'!$B$6:$V$6,0)) - INDEX('Inputs - Allowed'!$B$8:$AY$158,MATCH('TI - Outperformance'!$A108,'Inputs - Allowed'!$A$8:$A$158,0),MATCH('TI - Outperformance'!P$6-1,'Inputs - Allowed'!$B$6:$AY$6,0)),0),_xlfn.IFNA(INDEX('Inputs - Allowed'!$B$8:$AY$158,MATCH('TI - Outperformance'!$A108,'Inputs - Allowed'!$A$8:$A$158,0),MATCH('TI - Outperformance'!P$6,'Inputs - Allowed'!$B$6:$AY$6,0)) - INDEX('Inputs - Allowed'!$B$8:$AY$158,MATCH('TI - Outperformance'!$A108,'Inputs - Allowed'!$A$8:$A$158,0),MATCH('TI - Outperformance'!P$6-1,'Inputs - Allowed'!$B$6:$AY$6,0)),0)),0)</f>
        <v>0</v>
      </c>
      <c r="Q108" s="36">
        <f>MAX(MIN(_xlfn.IFNA(INDEX('Inputs - Actual'!$B$8:$V$200,MATCH('TI - Outperformance'!$A108,'Inputs - Actual'!$A$8:$A$200,0),MATCH('TI - Outperformance'!Q$6,'Inputs - Actual'!$B$6:$V$6,0)) - INDEX('Inputs - Allowed'!$B$8:$AY$158,MATCH('TI - Outperformance'!$A108,'Inputs - Allowed'!$A$8:$A$158,0),MATCH('TI - Outperformance'!Q$6-1,'Inputs - Allowed'!$B$6:$AY$6,0)),0),_xlfn.IFNA(INDEX('Inputs - Allowed'!$B$8:$AY$158,MATCH('TI - Outperformance'!$A108,'Inputs - Allowed'!$A$8:$A$158,0),MATCH('TI - Outperformance'!Q$6,'Inputs - Allowed'!$B$6:$AY$6,0)) - INDEX('Inputs - Allowed'!$B$8:$AY$158,MATCH('TI - Outperformance'!$A108,'Inputs - Allowed'!$A$8:$A$158,0),MATCH('TI - Outperformance'!Q$6-1,'Inputs - Allowed'!$B$6:$AY$6,0)),0)),0)</f>
        <v>0</v>
      </c>
      <c r="R108" s="36">
        <f>MAX(MIN(_xlfn.IFNA(INDEX('Inputs - Actual'!$B$8:$V$200,MATCH('TI - Outperformance'!$A108,'Inputs - Actual'!$A$8:$A$200,0),MATCH('TI - Outperformance'!R$6,'Inputs - Actual'!$B$6:$V$6,0)) - INDEX('Inputs - Allowed'!$B$8:$AY$158,MATCH('TI - Outperformance'!$A108,'Inputs - Allowed'!$A$8:$A$158,0),MATCH('TI - Outperformance'!R$6-1,'Inputs - Allowed'!$B$6:$AY$6,0)),0),_xlfn.IFNA(INDEX('Inputs - Allowed'!$B$8:$AY$158,MATCH('TI - Outperformance'!$A108,'Inputs - Allowed'!$A$8:$A$158,0),MATCH('TI - Outperformance'!R$6,'Inputs - Allowed'!$B$6:$AY$6,0)) - INDEX('Inputs - Allowed'!$B$8:$AY$158,MATCH('TI - Outperformance'!$A108,'Inputs - Allowed'!$A$8:$A$158,0),MATCH('TI - Outperformance'!R$6-1,'Inputs - Allowed'!$B$6:$AY$6,0)),0)),0)</f>
        <v>0</v>
      </c>
      <c r="S108" s="36">
        <f>MAX(MIN(_xlfn.IFNA(INDEX('Inputs - Actual'!$B$8:$V$200,MATCH('TI - Outperformance'!$A108,'Inputs - Actual'!$A$8:$A$200,0),MATCH('TI - Outperformance'!S$6,'Inputs - Actual'!$B$6:$V$6,0)) - INDEX('Inputs - Allowed'!$B$8:$AY$158,MATCH('TI - Outperformance'!$A108,'Inputs - Allowed'!$A$8:$A$158,0),MATCH('TI - Outperformance'!S$6-1,'Inputs - Allowed'!$B$6:$AY$6,0)),0),_xlfn.IFNA(INDEX('Inputs - Allowed'!$B$8:$AY$158,MATCH('TI - Outperformance'!$A108,'Inputs - Allowed'!$A$8:$A$158,0),MATCH('TI - Outperformance'!S$6,'Inputs - Allowed'!$B$6:$AY$6,0)) - INDEX('Inputs - Allowed'!$B$8:$AY$158,MATCH('TI - Outperformance'!$A108,'Inputs - Allowed'!$A$8:$A$158,0),MATCH('TI - Outperformance'!S$6-1,'Inputs - Allowed'!$B$6:$AY$6,0)),0)),0)</f>
        <v>0</v>
      </c>
      <c r="T108" s="36">
        <f>MAX(MIN(_xlfn.IFNA(INDEX('Inputs - Actual'!$B$8:$V$200,MATCH('TI - Outperformance'!$A108,'Inputs - Actual'!$A$8:$A$200,0),MATCH('TI - Outperformance'!T$6,'Inputs - Actual'!$B$6:$V$6,0)) - INDEX('Inputs - Allowed'!$B$8:$AY$158,MATCH('TI - Outperformance'!$A108,'Inputs - Allowed'!$A$8:$A$158,0),MATCH('TI - Outperformance'!T$6-1,'Inputs - Allowed'!$B$6:$AY$6,0)),0),_xlfn.IFNA(INDEX('Inputs - Allowed'!$B$8:$AY$158,MATCH('TI - Outperformance'!$A108,'Inputs - Allowed'!$A$8:$A$158,0),MATCH('TI - Outperformance'!T$6,'Inputs - Allowed'!$B$6:$AY$6,0)) - INDEX('Inputs - Allowed'!$B$8:$AY$158,MATCH('TI - Outperformance'!$A108,'Inputs - Allowed'!$A$8:$A$158,0),MATCH('TI - Outperformance'!T$6-1,'Inputs - Allowed'!$B$6:$AY$6,0)),0)),0)</f>
        <v>0</v>
      </c>
      <c r="U108" s="36">
        <f>MAX(MIN(_xlfn.IFNA(INDEX('Inputs - Actual'!$B$8:$V$200,MATCH('TI - Outperformance'!$A108,'Inputs - Actual'!$A$8:$A$200,0),MATCH('TI - Outperformance'!U$6,'Inputs - Actual'!$B$6:$V$6,0)) - INDEX('Inputs - Allowed'!$B$8:$AY$158,MATCH('TI - Outperformance'!$A108,'Inputs - Allowed'!$A$8:$A$158,0),MATCH('TI - Outperformance'!U$6-1,'Inputs - Allowed'!$B$6:$AY$6,0)),0),_xlfn.IFNA(INDEX('Inputs - Allowed'!$B$8:$AY$158,MATCH('TI - Outperformance'!$A108,'Inputs - Allowed'!$A$8:$A$158,0),MATCH('TI - Outperformance'!U$6,'Inputs - Allowed'!$B$6:$AY$6,0)) - INDEX('Inputs - Allowed'!$B$8:$AY$158,MATCH('TI - Outperformance'!$A108,'Inputs - Allowed'!$A$8:$A$158,0),MATCH('TI - Outperformance'!U$6-1,'Inputs - Allowed'!$B$6:$AY$6,0)),0)),0)</f>
        <v>0</v>
      </c>
      <c r="V108" s="36">
        <f>MAX(MIN(_xlfn.IFNA(INDEX('Inputs - Actual'!$B$8:$V$200,MATCH('TI - Outperformance'!$A108,'Inputs - Actual'!$A$8:$A$200,0),MATCH('TI - Outperformance'!V$6,'Inputs - Actual'!$B$6:$V$6,0)) - INDEX('Inputs - Allowed'!$B$8:$AY$158,MATCH('TI - Outperformance'!$A108,'Inputs - Allowed'!$A$8:$A$158,0),MATCH('TI - Outperformance'!V$6-1,'Inputs - Allowed'!$B$6:$AY$6,0)),0),_xlfn.IFNA(INDEX('Inputs - Allowed'!$B$8:$AY$158,MATCH('TI - Outperformance'!$A108,'Inputs - Allowed'!$A$8:$A$158,0),MATCH('TI - Outperformance'!V$6,'Inputs - Allowed'!$B$6:$AY$6,0)) - INDEX('Inputs - Allowed'!$B$8:$AY$158,MATCH('TI - Outperformance'!$A108,'Inputs - Allowed'!$A$8:$A$158,0),MATCH('TI - Outperformance'!V$6-1,'Inputs - Allowed'!$B$6:$AY$6,0)),0)),0)</f>
        <v>0</v>
      </c>
      <c r="W108" s="36">
        <f>MAX(MIN(_xlfn.IFNA(INDEX('Inputs - Actual'!$B$8:$V$200,MATCH('TI - Outperformance'!$A108,'Inputs - Actual'!$A$8:$A$200,0),MATCH('TI - Outperformance'!W$6,'Inputs - Actual'!$B$6:$V$6,0)) - INDEX('Inputs - Allowed'!$B$8:$AY$158,MATCH('TI - Outperformance'!$A108,'Inputs - Allowed'!$A$8:$A$158,0),MATCH('TI - Outperformance'!W$6-1,'Inputs - Allowed'!$B$6:$AY$6,0)),0),_xlfn.IFNA(INDEX('Inputs - Allowed'!$B$8:$AY$158,MATCH('TI - Outperformance'!$A108,'Inputs - Allowed'!$A$8:$A$158,0),MATCH('TI - Outperformance'!W$6,'Inputs - Allowed'!$B$6:$AY$6,0)) - INDEX('Inputs - Allowed'!$B$8:$AY$158,MATCH('TI - Outperformance'!$A108,'Inputs - Allowed'!$A$8:$A$158,0),MATCH('TI - Outperformance'!W$6-1,'Inputs - Allowed'!$B$6:$AY$6,0)),0)),0)</f>
        <v>0</v>
      </c>
      <c r="X108" s="76"/>
      <c r="Y108" s="76"/>
      <c r="Z108" s="116">
        <f t="shared" si="33"/>
        <v>0</v>
      </c>
      <c r="AA108" s="116">
        <f t="shared" si="34"/>
        <v>0</v>
      </c>
      <c r="AB108" s="116">
        <f t="shared" si="35"/>
        <v>0</v>
      </c>
      <c r="AC108" s="116">
        <f t="shared" si="36"/>
        <v>0</v>
      </c>
      <c r="AD108" s="116">
        <f t="shared" si="37"/>
        <v>0</v>
      </c>
      <c r="AE108" s="116">
        <f t="shared" si="38"/>
        <v>0</v>
      </c>
      <c r="AF108" s="116">
        <f t="shared" si="39"/>
        <v>0</v>
      </c>
      <c r="AG108" s="116">
        <f t="shared" si="40"/>
        <v>0</v>
      </c>
      <c r="AH108" s="116">
        <f t="shared" si="41"/>
        <v>0</v>
      </c>
      <c r="AI108" s="116">
        <f t="shared" si="42"/>
        <v>0</v>
      </c>
      <c r="AJ108" s="116">
        <f t="shared" si="43"/>
        <v>0</v>
      </c>
    </row>
    <row r="109" spans="1:36">
      <c r="A109" s="42"/>
      <c r="B109" s="36"/>
      <c r="C109" s="36"/>
      <c r="D109" s="36"/>
      <c r="E109" s="36">
        <f>_xlfn.IFNA(INDEX('Inputs - Allowed'!$B$8:$AY$158,MATCH($A109,'Inputs - Allowed'!$A$8:$A$158,0),MATCH('TI - Outperformance'!E$6,'Inputs - Allowed'!$B$6:$AY$6,0)),0)</f>
        <v>0</v>
      </c>
      <c r="F109" s="36">
        <f>_xlfn.IFNA(INDEX('Inputs - Allowed'!$B$8:$AY$158,MATCH($A109,'Inputs - Allowed'!$A$8:$A$158,0),MATCH('TI - Outperformance'!F$6,'Inputs - Allowed'!$B$6:$AY$6,0)),0)</f>
        <v>0</v>
      </c>
      <c r="G109" s="36">
        <f>_xlfn.IFNA(INDEX('Inputs - Allowed'!$B$8:$AY$158,MATCH($A109,'Inputs - Allowed'!$A$8:$A$158,0),MATCH('TI - Outperformance'!G$6,'Inputs - Allowed'!$B$6:$AY$6,0)),0)</f>
        <v>0</v>
      </c>
      <c r="H109" s="36">
        <f>_xlfn.IFNA(INDEX('Inputs - Allowed'!$B$8:$AY$158,MATCH($A109,'Inputs - Allowed'!$A$8:$A$158,0),MATCH('TI - Outperformance'!H$6,'Inputs - Allowed'!$B$6:$AY$6,0)),0)</f>
        <v>0</v>
      </c>
      <c r="I109" s="36">
        <f>_xlfn.IFNA(INDEX('Inputs - Allowed'!$B$8:$AY$158,MATCH($A109,'Inputs - Allowed'!$A$8:$A$158,0),MATCH('TI - Outperformance'!I$6,'Inputs - Allowed'!$B$6:$AY$6,0)),0)</f>
        <v>0</v>
      </c>
      <c r="J109" s="36">
        <f>_xlfn.IFNA(INDEX('Inputs - Allowed'!$B$8:$AY$158,MATCH($A109,'Inputs - Allowed'!$A$8:$A$158,0),MATCH('TI - Outperformance'!J$6,'Inputs - Allowed'!$B$6:$AY$6,0)),0)</f>
        <v>0</v>
      </c>
      <c r="K109" s="36">
        <f>_xlfn.IFNA(INDEX('Inputs - Allowed'!$B$8:$AY$158,MATCH($A109,'Inputs - Allowed'!$A$8:$A$158,0),MATCH('TI - Outperformance'!K$6,'Inputs - Allowed'!$B$6:$AY$6,0)),0)</f>
        <v>0</v>
      </c>
      <c r="L109" s="76"/>
      <c r="M109" s="76"/>
      <c r="N109" s="36">
        <f>MAX(MIN(_xlfn.IFNA(INDEX('Inputs - Actual'!$B$8:$V$200,MATCH('TI - Outperformance'!$A109,'Inputs - Actual'!$A$8:$A$200,0),MATCH('TI - Outperformance'!N$6,'Inputs - Actual'!$B$6:$V$6,0)) - INDEX('Inputs - Allowed'!$B$8:$AY$158,MATCH('TI - Outperformance'!$A109,'Inputs - Allowed'!$A$8:$A$158,0),MATCH('TI - Outperformance'!N$6-1,'Inputs - Allowed'!$B$6:$AY$6,0)),0),_xlfn.IFNA(INDEX('Inputs - Allowed'!$B$8:$AY$158,MATCH('TI - Outperformance'!$A109,'Inputs - Allowed'!$A$8:$A$158,0),MATCH('TI - Outperformance'!N$6,'Inputs - Allowed'!$B$6:$AY$6,0)) - INDEX('Inputs - Allowed'!$B$8:$AY$158,MATCH('TI - Outperformance'!$A109,'Inputs - Allowed'!$A$8:$A$158,0),MATCH('TI - Outperformance'!N$6-1,'Inputs - Allowed'!$B$6:$AY$6,0)),0)),0)</f>
        <v>0</v>
      </c>
      <c r="O109" s="36">
        <f>MAX(MIN(_xlfn.IFNA(INDEX('Inputs - Actual'!$B$8:$V$200,MATCH('TI - Outperformance'!$A109,'Inputs - Actual'!$A$8:$A$200,0),MATCH('TI - Outperformance'!O$6,'Inputs - Actual'!$B$6:$V$6,0)) - INDEX('Inputs - Allowed'!$B$8:$AY$158,MATCH('TI - Outperformance'!$A109,'Inputs - Allowed'!$A$8:$A$158,0),MATCH('TI - Outperformance'!O$6-1,'Inputs - Allowed'!$B$6:$AY$6,0)),0),_xlfn.IFNA(INDEX('Inputs - Allowed'!$B$8:$AY$158,MATCH('TI - Outperformance'!$A109,'Inputs - Allowed'!$A$8:$A$158,0),MATCH('TI - Outperformance'!O$6,'Inputs - Allowed'!$B$6:$AY$6,0)) - INDEX('Inputs - Allowed'!$B$8:$AY$158,MATCH('TI - Outperformance'!$A109,'Inputs - Allowed'!$A$8:$A$158,0),MATCH('TI - Outperformance'!O$6-1,'Inputs - Allowed'!$B$6:$AY$6,0)),0)),0)</f>
        <v>0</v>
      </c>
      <c r="P109" s="36">
        <f>MAX(MIN(_xlfn.IFNA(INDEX('Inputs - Actual'!$B$8:$V$200,MATCH('TI - Outperformance'!$A109,'Inputs - Actual'!$A$8:$A$200,0),MATCH('TI - Outperformance'!P$6,'Inputs - Actual'!$B$6:$V$6,0)) - INDEX('Inputs - Allowed'!$B$8:$AY$158,MATCH('TI - Outperformance'!$A109,'Inputs - Allowed'!$A$8:$A$158,0),MATCH('TI - Outperformance'!P$6-1,'Inputs - Allowed'!$B$6:$AY$6,0)),0),_xlfn.IFNA(INDEX('Inputs - Allowed'!$B$8:$AY$158,MATCH('TI - Outperformance'!$A109,'Inputs - Allowed'!$A$8:$A$158,0),MATCH('TI - Outperformance'!P$6,'Inputs - Allowed'!$B$6:$AY$6,0)) - INDEX('Inputs - Allowed'!$B$8:$AY$158,MATCH('TI - Outperformance'!$A109,'Inputs - Allowed'!$A$8:$A$158,0),MATCH('TI - Outperformance'!P$6-1,'Inputs - Allowed'!$B$6:$AY$6,0)),0)),0)</f>
        <v>0</v>
      </c>
      <c r="Q109" s="36">
        <f>MAX(MIN(_xlfn.IFNA(INDEX('Inputs - Actual'!$B$8:$V$200,MATCH('TI - Outperformance'!$A109,'Inputs - Actual'!$A$8:$A$200,0),MATCH('TI - Outperformance'!Q$6,'Inputs - Actual'!$B$6:$V$6,0)) - INDEX('Inputs - Allowed'!$B$8:$AY$158,MATCH('TI - Outperformance'!$A109,'Inputs - Allowed'!$A$8:$A$158,0),MATCH('TI - Outperformance'!Q$6-1,'Inputs - Allowed'!$B$6:$AY$6,0)),0),_xlfn.IFNA(INDEX('Inputs - Allowed'!$B$8:$AY$158,MATCH('TI - Outperformance'!$A109,'Inputs - Allowed'!$A$8:$A$158,0),MATCH('TI - Outperformance'!Q$6,'Inputs - Allowed'!$B$6:$AY$6,0)) - INDEX('Inputs - Allowed'!$B$8:$AY$158,MATCH('TI - Outperformance'!$A109,'Inputs - Allowed'!$A$8:$A$158,0),MATCH('TI - Outperformance'!Q$6-1,'Inputs - Allowed'!$B$6:$AY$6,0)),0)),0)</f>
        <v>0</v>
      </c>
      <c r="R109" s="36">
        <f>MAX(MIN(_xlfn.IFNA(INDEX('Inputs - Actual'!$B$8:$V$200,MATCH('TI - Outperformance'!$A109,'Inputs - Actual'!$A$8:$A$200,0),MATCH('TI - Outperformance'!R$6,'Inputs - Actual'!$B$6:$V$6,0)) - INDEX('Inputs - Allowed'!$B$8:$AY$158,MATCH('TI - Outperformance'!$A109,'Inputs - Allowed'!$A$8:$A$158,0),MATCH('TI - Outperformance'!R$6-1,'Inputs - Allowed'!$B$6:$AY$6,0)),0),_xlfn.IFNA(INDEX('Inputs - Allowed'!$B$8:$AY$158,MATCH('TI - Outperformance'!$A109,'Inputs - Allowed'!$A$8:$A$158,0),MATCH('TI - Outperformance'!R$6,'Inputs - Allowed'!$B$6:$AY$6,0)) - INDEX('Inputs - Allowed'!$B$8:$AY$158,MATCH('TI - Outperformance'!$A109,'Inputs - Allowed'!$A$8:$A$158,0),MATCH('TI - Outperformance'!R$6-1,'Inputs - Allowed'!$B$6:$AY$6,0)),0)),0)</f>
        <v>0</v>
      </c>
      <c r="S109" s="36">
        <f>MAX(MIN(_xlfn.IFNA(INDEX('Inputs - Actual'!$B$8:$V$200,MATCH('TI - Outperformance'!$A109,'Inputs - Actual'!$A$8:$A$200,0),MATCH('TI - Outperformance'!S$6,'Inputs - Actual'!$B$6:$V$6,0)) - INDEX('Inputs - Allowed'!$B$8:$AY$158,MATCH('TI - Outperformance'!$A109,'Inputs - Allowed'!$A$8:$A$158,0),MATCH('TI - Outperformance'!S$6-1,'Inputs - Allowed'!$B$6:$AY$6,0)),0),_xlfn.IFNA(INDEX('Inputs - Allowed'!$B$8:$AY$158,MATCH('TI - Outperformance'!$A109,'Inputs - Allowed'!$A$8:$A$158,0),MATCH('TI - Outperformance'!S$6,'Inputs - Allowed'!$B$6:$AY$6,0)) - INDEX('Inputs - Allowed'!$B$8:$AY$158,MATCH('TI - Outperformance'!$A109,'Inputs - Allowed'!$A$8:$A$158,0),MATCH('TI - Outperformance'!S$6-1,'Inputs - Allowed'!$B$6:$AY$6,0)),0)),0)</f>
        <v>0</v>
      </c>
      <c r="T109" s="36">
        <f>MAX(MIN(_xlfn.IFNA(INDEX('Inputs - Actual'!$B$8:$V$200,MATCH('TI - Outperformance'!$A109,'Inputs - Actual'!$A$8:$A$200,0),MATCH('TI - Outperformance'!T$6,'Inputs - Actual'!$B$6:$V$6,0)) - INDEX('Inputs - Allowed'!$B$8:$AY$158,MATCH('TI - Outperformance'!$A109,'Inputs - Allowed'!$A$8:$A$158,0),MATCH('TI - Outperformance'!T$6-1,'Inputs - Allowed'!$B$6:$AY$6,0)),0),_xlfn.IFNA(INDEX('Inputs - Allowed'!$B$8:$AY$158,MATCH('TI - Outperformance'!$A109,'Inputs - Allowed'!$A$8:$A$158,0),MATCH('TI - Outperformance'!T$6,'Inputs - Allowed'!$B$6:$AY$6,0)) - INDEX('Inputs - Allowed'!$B$8:$AY$158,MATCH('TI - Outperformance'!$A109,'Inputs - Allowed'!$A$8:$A$158,0),MATCH('TI - Outperformance'!T$6-1,'Inputs - Allowed'!$B$6:$AY$6,0)),0)),0)</f>
        <v>0</v>
      </c>
      <c r="U109" s="36">
        <f>MAX(MIN(_xlfn.IFNA(INDEX('Inputs - Actual'!$B$8:$V$200,MATCH('TI - Outperformance'!$A109,'Inputs - Actual'!$A$8:$A$200,0),MATCH('TI - Outperformance'!U$6,'Inputs - Actual'!$B$6:$V$6,0)) - INDEX('Inputs - Allowed'!$B$8:$AY$158,MATCH('TI - Outperformance'!$A109,'Inputs - Allowed'!$A$8:$A$158,0),MATCH('TI - Outperformance'!U$6-1,'Inputs - Allowed'!$B$6:$AY$6,0)),0),_xlfn.IFNA(INDEX('Inputs - Allowed'!$B$8:$AY$158,MATCH('TI - Outperformance'!$A109,'Inputs - Allowed'!$A$8:$A$158,0),MATCH('TI - Outperformance'!U$6,'Inputs - Allowed'!$B$6:$AY$6,0)) - INDEX('Inputs - Allowed'!$B$8:$AY$158,MATCH('TI - Outperformance'!$A109,'Inputs - Allowed'!$A$8:$A$158,0),MATCH('TI - Outperformance'!U$6-1,'Inputs - Allowed'!$B$6:$AY$6,0)),0)),0)</f>
        <v>0</v>
      </c>
      <c r="V109" s="36">
        <f>MAX(MIN(_xlfn.IFNA(INDEX('Inputs - Actual'!$B$8:$V$200,MATCH('TI - Outperformance'!$A109,'Inputs - Actual'!$A$8:$A$200,0),MATCH('TI - Outperformance'!V$6,'Inputs - Actual'!$B$6:$V$6,0)) - INDEX('Inputs - Allowed'!$B$8:$AY$158,MATCH('TI - Outperformance'!$A109,'Inputs - Allowed'!$A$8:$A$158,0),MATCH('TI - Outperformance'!V$6-1,'Inputs - Allowed'!$B$6:$AY$6,0)),0),_xlfn.IFNA(INDEX('Inputs - Allowed'!$B$8:$AY$158,MATCH('TI - Outperformance'!$A109,'Inputs - Allowed'!$A$8:$A$158,0),MATCH('TI - Outperformance'!V$6,'Inputs - Allowed'!$B$6:$AY$6,0)) - INDEX('Inputs - Allowed'!$B$8:$AY$158,MATCH('TI - Outperformance'!$A109,'Inputs - Allowed'!$A$8:$A$158,0),MATCH('TI - Outperformance'!V$6-1,'Inputs - Allowed'!$B$6:$AY$6,0)),0)),0)</f>
        <v>0</v>
      </c>
      <c r="W109" s="36">
        <f>MAX(MIN(_xlfn.IFNA(INDEX('Inputs - Actual'!$B$8:$V$200,MATCH('TI - Outperformance'!$A109,'Inputs - Actual'!$A$8:$A$200,0),MATCH('TI - Outperformance'!W$6,'Inputs - Actual'!$B$6:$V$6,0)) - INDEX('Inputs - Allowed'!$B$8:$AY$158,MATCH('TI - Outperformance'!$A109,'Inputs - Allowed'!$A$8:$A$158,0),MATCH('TI - Outperformance'!W$6-1,'Inputs - Allowed'!$B$6:$AY$6,0)),0),_xlfn.IFNA(INDEX('Inputs - Allowed'!$B$8:$AY$158,MATCH('TI - Outperformance'!$A109,'Inputs - Allowed'!$A$8:$A$158,0),MATCH('TI - Outperformance'!W$6,'Inputs - Allowed'!$B$6:$AY$6,0)) - INDEX('Inputs - Allowed'!$B$8:$AY$158,MATCH('TI - Outperformance'!$A109,'Inputs - Allowed'!$A$8:$A$158,0),MATCH('TI - Outperformance'!W$6-1,'Inputs - Allowed'!$B$6:$AY$6,0)),0)),0)</f>
        <v>0</v>
      </c>
      <c r="X109" s="76"/>
      <c r="Y109" s="76"/>
      <c r="Z109" s="116">
        <f t="shared" si="33"/>
        <v>0</v>
      </c>
      <c r="AA109" s="116">
        <f t="shared" si="34"/>
        <v>0</v>
      </c>
      <c r="AB109" s="116">
        <f t="shared" si="35"/>
        <v>0</v>
      </c>
      <c r="AC109" s="116">
        <f t="shared" si="36"/>
        <v>0</v>
      </c>
      <c r="AD109" s="116">
        <f t="shared" si="37"/>
        <v>0</v>
      </c>
      <c r="AE109" s="116">
        <f t="shared" si="38"/>
        <v>0</v>
      </c>
      <c r="AF109" s="116">
        <f t="shared" si="39"/>
        <v>0</v>
      </c>
      <c r="AG109" s="116">
        <f t="shared" si="40"/>
        <v>0</v>
      </c>
      <c r="AH109" s="116">
        <f t="shared" si="41"/>
        <v>0</v>
      </c>
      <c r="AI109" s="116">
        <f t="shared" si="42"/>
        <v>0</v>
      </c>
      <c r="AJ109" s="116">
        <f t="shared" si="43"/>
        <v>0</v>
      </c>
    </row>
    <row r="110" spans="1:36">
      <c r="A110" s="42"/>
      <c r="B110" s="36"/>
      <c r="C110" s="36"/>
      <c r="D110" s="36"/>
      <c r="E110" s="36">
        <f>_xlfn.IFNA(INDEX('Inputs - Allowed'!$B$8:$AY$158,MATCH($A110,'Inputs - Allowed'!$A$8:$A$158,0),MATCH('TI - Outperformance'!E$6,'Inputs - Allowed'!$B$6:$AY$6,0)),0)</f>
        <v>0</v>
      </c>
      <c r="F110" s="36">
        <f>_xlfn.IFNA(INDEX('Inputs - Allowed'!$B$8:$AY$158,MATCH($A110,'Inputs - Allowed'!$A$8:$A$158,0),MATCH('TI - Outperformance'!F$6,'Inputs - Allowed'!$B$6:$AY$6,0)),0)</f>
        <v>0</v>
      </c>
      <c r="G110" s="36">
        <f>_xlfn.IFNA(INDEX('Inputs - Allowed'!$B$8:$AY$158,MATCH($A110,'Inputs - Allowed'!$A$8:$A$158,0),MATCH('TI - Outperformance'!G$6,'Inputs - Allowed'!$B$6:$AY$6,0)),0)</f>
        <v>0</v>
      </c>
      <c r="H110" s="36">
        <f>_xlfn.IFNA(INDEX('Inputs - Allowed'!$B$8:$AY$158,MATCH($A110,'Inputs - Allowed'!$A$8:$A$158,0),MATCH('TI - Outperformance'!H$6,'Inputs - Allowed'!$B$6:$AY$6,0)),0)</f>
        <v>0</v>
      </c>
      <c r="I110" s="36">
        <f>_xlfn.IFNA(INDEX('Inputs - Allowed'!$B$8:$AY$158,MATCH($A110,'Inputs - Allowed'!$A$8:$A$158,0),MATCH('TI - Outperformance'!I$6,'Inputs - Allowed'!$B$6:$AY$6,0)),0)</f>
        <v>0</v>
      </c>
      <c r="J110" s="36">
        <f>_xlfn.IFNA(INDEX('Inputs - Allowed'!$B$8:$AY$158,MATCH($A110,'Inputs - Allowed'!$A$8:$A$158,0),MATCH('TI - Outperformance'!J$6,'Inputs - Allowed'!$B$6:$AY$6,0)),0)</f>
        <v>0</v>
      </c>
      <c r="K110" s="36">
        <f>_xlfn.IFNA(INDEX('Inputs - Allowed'!$B$8:$AY$158,MATCH($A110,'Inputs - Allowed'!$A$8:$A$158,0),MATCH('TI - Outperformance'!K$6,'Inputs - Allowed'!$B$6:$AY$6,0)),0)</f>
        <v>0</v>
      </c>
      <c r="L110" s="76"/>
      <c r="M110" s="76"/>
      <c r="N110" s="36">
        <f>MAX(MIN(_xlfn.IFNA(INDEX('Inputs - Actual'!$B$8:$V$200,MATCH('TI - Outperformance'!$A110,'Inputs - Actual'!$A$8:$A$200,0),MATCH('TI - Outperformance'!N$6,'Inputs - Actual'!$B$6:$V$6,0)) - INDEX('Inputs - Allowed'!$B$8:$AY$158,MATCH('TI - Outperformance'!$A110,'Inputs - Allowed'!$A$8:$A$158,0),MATCH('TI - Outperformance'!N$6-1,'Inputs - Allowed'!$B$6:$AY$6,0)),0),_xlfn.IFNA(INDEX('Inputs - Allowed'!$B$8:$AY$158,MATCH('TI - Outperformance'!$A110,'Inputs - Allowed'!$A$8:$A$158,0),MATCH('TI - Outperformance'!N$6,'Inputs - Allowed'!$B$6:$AY$6,0)) - INDEX('Inputs - Allowed'!$B$8:$AY$158,MATCH('TI - Outperformance'!$A110,'Inputs - Allowed'!$A$8:$A$158,0),MATCH('TI - Outperformance'!N$6-1,'Inputs - Allowed'!$B$6:$AY$6,0)),0)),0)</f>
        <v>0</v>
      </c>
      <c r="O110" s="36">
        <f>MAX(MIN(_xlfn.IFNA(INDEX('Inputs - Actual'!$B$8:$V$200,MATCH('TI - Outperformance'!$A110,'Inputs - Actual'!$A$8:$A$200,0),MATCH('TI - Outperformance'!O$6,'Inputs - Actual'!$B$6:$V$6,0)) - INDEX('Inputs - Allowed'!$B$8:$AY$158,MATCH('TI - Outperformance'!$A110,'Inputs - Allowed'!$A$8:$A$158,0),MATCH('TI - Outperformance'!O$6-1,'Inputs - Allowed'!$B$6:$AY$6,0)),0),_xlfn.IFNA(INDEX('Inputs - Allowed'!$B$8:$AY$158,MATCH('TI - Outperformance'!$A110,'Inputs - Allowed'!$A$8:$A$158,0),MATCH('TI - Outperformance'!O$6,'Inputs - Allowed'!$B$6:$AY$6,0)) - INDEX('Inputs - Allowed'!$B$8:$AY$158,MATCH('TI - Outperformance'!$A110,'Inputs - Allowed'!$A$8:$A$158,0),MATCH('TI - Outperformance'!O$6-1,'Inputs - Allowed'!$B$6:$AY$6,0)),0)),0)</f>
        <v>0</v>
      </c>
      <c r="P110" s="36">
        <f>MAX(MIN(_xlfn.IFNA(INDEX('Inputs - Actual'!$B$8:$V$200,MATCH('TI - Outperformance'!$A110,'Inputs - Actual'!$A$8:$A$200,0),MATCH('TI - Outperformance'!P$6,'Inputs - Actual'!$B$6:$V$6,0)) - INDEX('Inputs - Allowed'!$B$8:$AY$158,MATCH('TI - Outperformance'!$A110,'Inputs - Allowed'!$A$8:$A$158,0),MATCH('TI - Outperformance'!P$6-1,'Inputs - Allowed'!$B$6:$AY$6,0)),0),_xlfn.IFNA(INDEX('Inputs - Allowed'!$B$8:$AY$158,MATCH('TI - Outperformance'!$A110,'Inputs - Allowed'!$A$8:$A$158,0),MATCH('TI - Outperformance'!P$6,'Inputs - Allowed'!$B$6:$AY$6,0)) - INDEX('Inputs - Allowed'!$B$8:$AY$158,MATCH('TI - Outperformance'!$A110,'Inputs - Allowed'!$A$8:$A$158,0),MATCH('TI - Outperformance'!P$6-1,'Inputs - Allowed'!$B$6:$AY$6,0)),0)),0)</f>
        <v>0</v>
      </c>
      <c r="Q110" s="36">
        <f>MAX(MIN(_xlfn.IFNA(INDEX('Inputs - Actual'!$B$8:$V$200,MATCH('TI - Outperformance'!$A110,'Inputs - Actual'!$A$8:$A$200,0),MATCH('TI - Outperformance'!Q$6,'Inputs - Actual'!$B$6:$V$6,0)) - INDEX('Inputs - Allowed'!$B$8:$AY$158,MATCH('TI - Outperformance'!$A110,'Inputs - Allowed'!$A$8:$A$158,0),MATCH('TI - Outperformance'!Q$6-1,'Inputs - Allowed'!$B$6:$AY$6,0)),0),_xlfn.IFNA(INDEX('Inputs - Allowed'!$B$8:$AY$158,MATCH('TI - Outperformance'!$A110,'Inputs - Allowed'!$A$8:$A$158,0),MATCH('TI - Outperformance'!Q$6,'Inputs - Allowed'!$B$6:$AY$6,0)) - INDEX('Inputs - Allowed'!$B$8:$AY$158,MATCH('TI - Outperformance'!$A110,'Inputs - Allowed'!$A$8:$A$158,0),MATCH('TI - Outperformance'!Q$6-1,'Inputs - Allowed'!$B$6:$AY$6,0)),0)),0)</f>
        <v>0</v>
      </c>
      <c r="R110" s="36">
        <f>MAX(MIN(_xlfn.IFNA(INDEX('Inputs - Actual'!$B$8:$V$200,MATCH('TI - Outperformance'!$A110,'Inputs - Actual'!$A$8:$A$200,0),MATCH('TI - Outperformance'!R$6,'Inputs - Actual'!$B$6:$V$6,0)) - INDEX('Inputs - Allowed'!$B$8:$AY$158,MATCH('TI - Outperformance'!$A110,'Inputs - Allowed'!$A$8:$A$158,0),MATCH('TI - Outperformance'!R$6-1,'Inputs - Allowed'!$B$6:$AY$6,0)),0),_xlfn.IFNA(INDEX('Inputs - Allowed'!$B$8:$AY$158,MATCH('TI - Outperformance'!$A110,'Inputs - Allowed'!$A$8:$A$158,0),MATCH('TI - Outperformance'!R$6,'Inputs - Allowed'!$B$6:$AY$6,0)) - INDEX('Inputs - Allowed'!$B$8:$AY$158,MATCH('TI - Outperformance'!$A110,'Inputs - Allowed'!$A$8:$A$158,0),MATCH('TI - Outperformance'!R$6-1,'Inputs - Allowed'!$B$6:$AY$6,0)),0)),0)</f>
        <v>0</v>
      </c>
      <c r="S110" s="36">
        <f>MAX(MIN(_xlfn.IFNA(INDEX('Inputs - Actual'!$B$8:$V$200,MATCH('TI - Outperformance'!$A110,'Inputs - Actual'!$A$8:$A$200,0),MATCH('TI - Outperformance'!S$6,'Inputs - Actual'!$B$6:$V$6,0)) - INDEX('Inputs - Allowed'!$B$8:$AY$158,MATCH('TI - Outperformance'!$A110,'Inputs - Allowed'!$A$8:$A$158,0),MATCH('TI - Outperformance'!S$6-1,'Inputs - Allowed'!$B$6:$AY$6,0)),0),_xlfn.IFNA(INDEX('Inputs - Allowed'!$B$8:$AY$158,MATCH('TI - Outperformance'!$A110,'Inputs - Allowed'!$A$8:$A$158,0),MATCH('TI - Outperformance'!S$6,'Inputs - Allowed'!$B$6:$AY$6,0)) - INDEX('Inputs - Allowed'!$B$8:$AY$158,MATCH('TI - Outperformance'!$A110,'Inputs - Allowed'!$A$8:$A$158,0),MATCH('TI - Outperformance'!S$6-1,'Inputs - Allowed'!$B$6:$AY$6,0)),0)),0)</f>
        <v>0</v>
      </c>
      <c r="T110" s="36">
        <f>MAX(MIN(_xlfn.IFNA(INDEX('Inputs - Actual'!$B$8:$V$200,MATCH('TI - Outperformance'!$A110,'Inputs - Actual'!$A$8:$A$200,0),MATCH('TI - Outperformance'!T$6,'Inputs - Actual'!$B$6:$V$6,0)) - INDEX('Inputs - Allowed'!$B$8:$AY$158,MATCH('TI - Outperformance'!$A110,'Inputs - Allowed'!$A$8:$A$158,0),MATCH('TI - Outperformance'!T$6-1,'Inputs - Allowed'!$B$6:$AY$6,0)),0),_xlfn.IFNA(INDEX('Inputs - Allowed'!$B$8:$AY$158,MATCH('TI - Outperformance'!$A110,'Inputs - Allowed'!$A$8:$A$158,0),MATCH('TI - Outperformance'!T$6,'Inputs - Allowed'!$B$6:$AY$6,0)) - INDEX('Inputs - Allowed'!$B$8:$AY$158,MATCH('TI - Outperformance'!$A110,'Inputs - Allowed'!$A$8:$A$158,0),MATCH('TI - Outperformance'!T$6-1,'Inputs - Allowed'!$B$6:$AY$6,0)),0)),0)</f>
        <v>0</v>
      </c>
      <c r="U110" s="36">
        <f>MAX(MIN(_xlfn.IFNA(INDEX('Inputs - Actual'!$B$8:$V$200,MATCH('TI - Outperformance'!$A110,'Inputs - Actual'!$A$8:$A$200,0),MATCH('TI - Outperformance'!U$6,'Inputs - Actual'!$B$6:$V$6,0)) - INDEX('Inputs - Allowed'!$B$8:$AY$158,MATCH('TI - Outperformance'!$A110,'Inputs - Allowed'!$A$8:$A$158,0),MATCH('TI - Outperformance'!U$6-1,'Inputs - Allowed'!$B$6:$AY$6,0)),0),_xlfn.IFNA(INDEX('Inputs - Allowed'!$B$8:$AY$158,MATCH('TI - Outperformance'!$A110,'Inputs - Allowed'!$A$8:$A$158,0),MATCH('TI - Outperformance'!U$6,'Inputs - Allowed'!$B$6:$AY$6,0)) - INDEX('Inputs - Allowed'!$B$8:$AY$158,MATCH('TI - Outperformance'!$A110,'Inputs - Allowed'!$A$8:$A$158,0),MATCH('TI - Outperformance'!U$6-1,'Inputs - Allowed'!$B$6:$AY$6,0)),0)),0)</f>
        <v>0</v>
      </c>
      <c r="V110" s="36">
        <f>MAX(MIN(_xlfn.IFNA(INDEX('Inputs - Actual'!$B$8:$V$200,MATCH('TI - Outperformance'!$A110,'Inputs - Actual'!$A$8:$A$200,0),MATCH('TI - Outperformance'!V$6,'Inputs - Actual'!$B$6:$V$6,0)) - INDEX('Inputs - Allowed'!$B$8:$AY$158,MATCH('TI - Outperformance'!$A110,'Inputs - Allowed'!$A$8:$A$158,0),MATCH('TI - Outperformance'!V$6-1,'Inputs - Allowed'!$B$6:$AY$6,0)),0),_xlfn.IFNA(INDEX('Inputs - Allowed'!$B$8:$AY$158,MATCH('TI - Outperformance'!$A110,'Inputs - Allowed'!$A$8:$A$158,0),MATCH('TI - Outperformance'!V$6,'Inputs - Allowed'!$B$6:$AY$6,0)) - INDEX('Inputs - Allowed'!$B$8:$AY$158,MATCH('TI - Outperformance'!$A110,'Inputs - Allowed'!$A$8:$A$158,0),MATCH('TI - Outperformance'!V$6-1,'Inputs - Allowed'!$B$6:$AY$6,0)),0)),0)</f>
        <v>0</v>
      </c>
      <c r="W110" s="36">
        <f>MAX(MIN(_xlfn.IFNA(INDEX('Inputs - Actual'!$B$8:$V$200,MATCH('TI - Outperformance'!$A110,'Inputs - Actual'!$A$8:$A$200,0),MATCH('TI - Outperformance'!W$6,'Inputs - Actual'!$B$6:$V$6,0)) - INDEX('Inputs - Allowed'!$B$8:$AY$158,MATCH('TI - Outperformance'!$A110,'Inputs - Allowed'!$A$8:$A$158,0),MATCH('TI - Outperformance'!W$6-1,'Inputs - Allowed'!$B$6:$AY$6,0)),0),_xlfn.IFNA(INDEX('Inputs - Allowed'!$B$8:$AY$158,MATCH('TI - Outperformance'!$A110,'Inputs - Allowed'!$A$8:$A$158,0),MATCH('TI - Outperformance'!W$6,'Inputs - Allowed'!$B$6:$AY$6,0)) - INDEX('Inputs - Allowed'!$B$8:$AY$158,MATCH('TI - Outperformance'!$A110,'Inputs - Allowed'!$A$8:$A$158,0),MATCH('TI - Outperformance'!W$6-1,'Inputs - Allowed'!$B$6:$AY$6,0)),0)),0)</f>
        <v>0</v>
      </c>
      <c r="X110" s="76"/>
      <c r="Y110" s="76"/>
      <c r="Z110" s="116">
        <f t="shared" si="33"/>
        <v>0</v>
      </c>
      <c r="AA110" s="116">
        <f t="shared" si="34"/>
        <v>0</v>
      </c>
      <c r="AB110" s="116">
        <f t="shared" si="35"/>
        <v>0</v>
      </c>
      <c r="AC110" s="116">
        <f t="shared" si="36"/>
        <v>0</v>
      </c>
      <c r="AD110" s="116">
        <f t="shared" si="37"/>
        <v>0</v>
      </c>
      <c r="AE110" s="116">
        <f t="shared" si="38"/>
        <v>0</v>
      </c>
      <c r="AF110" s="116">
        <f t="shared" si="39"/>
        <v>0</v>
      </c>
      <c r="AG110" s="116">
        <f t="shared" si="40"/>
        <v>0</v>
      </c>
      <c r="AH110" s="116">
        <f t="shared" si="41"/>
        <v>0</v>
      </c>
      <c r="AI110" s="116">
        <f t="shared" si="42"/>
        <v>0</v>
      </c>
      <c r="AJ110" s="116">
        <f t="shared" si="43"/>
        <v>0</v>
      </c>
    </row>
    <row r="111" spans="1:36">
      <c r="A111" s="42"/>
      <c r="B111" s="36"/>
      <c r="C111" s="36"/>
      <c r="D111" s="36"/>
      <c r="E111" s="36">
        <f>_xlfn.IFNA(INDEX('Inputs - Allowed'!$B$8:$AY$158,MATCH($A111,'Inputs - Allowed'!$A$8:$A$158,0),MATCH('TI - Outperformance'!E$6,'Inputs - Allowed'!$B$6:$AY$6,0)),0)</f>
        <v>0</v>
      </c>
      <c r="F111" s="36">
        <f>_xlfn.IFNA(INDEX('Inputs - Allowed'!$B$8:$AY$158,MATCH($A111,'Inputs - Allowed'!$A$8:$A$158,0),MATCH('TI - Outperformance'!F$6,'Inputs - Allowed'!$B$6:$AY$6,0)),0)</f>
        <v>0</v>
      </c>
      <c r="G111" s="36">
        <f>_xlfn.IFNA(INDEX('Inputs - Allowed'!$B$8:$AY$158,MATCH($A111,'Inputs - Allowed'!$A$8:$A$158,0),MATCH('TI - Outperformance'!G$6,'Inputs - Allowed'!$B$6:$AY$6,0)),0)</f>
        <v>0</v>
      </c>
      <c r="H111" s="36">
        <f>_xlfn.IFNA(INDEX('Inputs - Allowed'!$B$8:$AY$158,MATCH($A111,'Inputs - Allowed'!$A$8:$A$158,0),MATCH('TI - Outperformance'!H$6,'Inputs - Allowed'!$B$6:$AY$6,0)),0)</f>
        <v>0</v>
      </c>
      <c r="I111" s="36">
        <f>_xlfn.IFNA(INDEX('Inputs - Allowed'!$B$8:$AY$158,MATCH($A111,'Inputs - Allowed'!$A$8:$A$158,0),MATCH('TI - Outperformance'!I$6,'Inputs - Allowed'!$B$6:$AY$6,0)),0)</f>
        <v>0</v>
      </c>
      <c r="J111" s="36">
        <f>_xlfn.IFNA(INDEX('Inputs - Allowed'!$B$8:$AY$158,MATCH($A111,'Inputs - Allowed'!$A$8:$A$158,0),MATCH('TI - Outperformance'!J$6,'Inputs - Allowed'!$B$6:$AY$6,0)),0)</f>
        <v>0</v>
      </c>
      <c r="K111" s="36">
        <f>_xlfn.IFNA(INDEX('Inputs - Allowed'!$B$8:$AY$158,MATCH($A111,'Inputs - Allowed'!$A$8:$A$158,0),MATCH('TI - Outperformance'!K$6,'Inputs - Allowed'!$B$6:$AY$6,0)),0)</f>
        <v>0</v>
      </c>
      <c r="L111" s="76"/>
      <c r="M111" s="76"/>
      <c r="N111" s="36">
        <f>MAX(MIN(_xlfn.IFNA(INDEX('Inputs - Actual'!$B$8:$V$200,MATCH('TI - Outperformance'!$A111,'Inputs - Actual'!$A$8:$A$200,0),MATCH('TI - Outperformance'!N$6,'Inputs - Actual'!$B$6:$V$6,0)) - INDEX('Inputs - Allowed'!$B$8:$AY$158,MATCH('TI - Outperformance'!$A111,'Inputs - Allowed'!$A$8:$A$158,0),MATCH('TI - Outperformance'!N$6-1,'Inputs - Allowed'!$B$6:$AY$6,0)),0),_xlfn.IFNA(INDEX('Inputs - Allowed'!$B$8:$AY$158,MATCH('TI - Outperformance'!$A111,'Inputs - Allowed'!$A$8:$A$158,0),MATCH('TI - Outperformance'!N$6,'Inputs - Allowed'!$B$6:$AY$6,0)) - INDEX('Inputs - Allowed'!$B$8:$AY$158,MATCH('TI - Outperformance'!$A111,'Inputs - Allowed'!$A$8:$A$158,0),MATCH('TI - Outperformance'!N$6-1,'Inputs - Allowed'!$B$6:$AY$6,0)),0)),0)</f>
        <v>0</v>
      </c>
      <c r="O111" s="36">
        <f>MAX(MIN(_xlfn.IFNA(INDEX('Inputs - Actual'!$B$8:$V$200,MATCH('TI - Outperformance'!$A111,'Inputs - Actual'!$A$8:$A$200,0),MATCH('TI - Outperformance'!O$6,'Inputs - Actual'!$B$6:$V$6,0)) - INDEX('Inputs - Allowed'!$B$8:$AY$158,MATCH('TI - Outperformance'!$A111,'Inputs - Allowed'!$A$8:$A$158,0),MATCH('TI - Outperformance'!O$6-1,'Inputs - Allowed'!$B$6:$AY$6,0)),0),_xlfn.IFNA(INDEX('Inputs - Allowed'!$B$8:$AY$158,MATCH('TI - Outperformance'!$A111,'Inputs - Allowed'!$A$8:$A$158,0),MATCH('TI - Outperformance'!O$6,'Inputs - Allowed'!$B$6:$AY$6,0)) - INDEX('Inputs - Allowed'!$B$8:$AY$158,MATCH('TI - Outperformance'!$A111,'Inputs - Allowed'!$A$8:$A$158,0),MATCH('TI - Outperformance'!O$6-1,'Inputs - Allowed'!$B$6:$AY$6,0)),0)),0)</f>
        <v>0</v>
      </c>
      <c r="P111" s="36">
        <f>MAX(MIN(_xlfn.IFNA(INDEX('Inputs - Actual'!$B$8:$V$200,MATCH('TI - Outperformance'!$A111,'Inputs - Actual'!$A$8:$A$200,0),MATCH('TI - Outperformance'!P$6,'Inputs - Actual'!$B$6:$V$6,0)) - INDEX('Inputs - Allowed'!$B$8:$AY$158,MATCH('TI - Outperformance'!$A111,'Inputs - Allowed'!$A$8:$A$158,0),MATCH('TI - Outperformance'!P$6-1,'Inputs - Allowed'!$B$6:$AY$6,0)),0),_xlfn.IFNA(INDEX('Inputs - Allowed'!$B$8:$AY$158,MATCH('TI - Outperformance'!$A111,'Inputs - Allowed'!$A$8:$A$158,0),MATCH('TI - Outperformance'!P$6,'Inputs - Allowed'!$B$6:$AY$6,0)) - INDEX('Inputs - Allowed'!$B$8:$AY$158,MATCH('TI - Outperformance'!$A111,'Inputs - Allowed'!$A$8:$A$158,0),MATCH('TI - Outperformance'!P$6-1,'Inputs - Allowed'!$B$6:$AY$6,0)),0)),0)</f>
        <v>0</v>
      </c>
      <c r="Q111" s="36">
        <f>MAX(MIN(_xlfn.IFNA(INDEX('Inputs - Actual'!$B$8:$V$200,MATCH('TI - Outperformance'!$A111,'Inputs - Actual'!$A$8:$A$200,0),MATCH('TI - Outperformance'!Q$6,'Inputs - Actual'!$B$6:$V$6,0)) - INDEX('Inputs - Allowed'!$B$8:$AY$158,MATCH('TI - Outperformance'!$A111,'Inputs - Allowed'!$A$8:$A$158,0),MATCH('TI - Outperformance'!Q$6-1,'Inputs - Allowed'!$B$6:$AY$6,0)),0),_xlfn.IFNA(INDEX('Inputs - Allowed'!$B$8:$AY$158,MATCH('TI - Outperformance'!$A111,'Inputs - Allowed'!$A$8:$A$158,0),MATCH('TI - Outperformance'!Q$6,'Inputs - Allowed'!$B$6:$AY$6,0)) - INDEX('Inputs - Allowed'!$B$8:$AY$158,MATCH('TI - Outperformance'!$A111,'Inputs - Allowed'!$A$8:$A$158,0),MATCH('TI - Outperformance'!Q$6-1,'Inputs - Allowed'!$B$6:$AY$6,0)),0)),0)</f>
        <v>0</v>
      </c>
      <c r="R111" s="36">
        <f>MAX(MIN(_xlfn.IFNA(INDEX('Inputs - Actual'!$B$8:$V$200,MATCH('TI - Outperformance'!$A111,'Inputs - Actual'!$A$8:$A$200,0),MATCH('TI - Outperformance'!R$6,'Inputs - Actual'!$B$6:$V$6,0)) - INDEX('Inputs - Allowed'!$B$8:$AY$158,MATCH('TI - Outperformance'!$A111,'Inputs - Allowed'!$A$8:$A$158,0),MATCH('TI - Outperformance'!R$6-1,'Inputs - Allowed'!$B$6:$AY$6,0)),0),_xlfn.IFNA(INDEX('Inputs - Allowed'!$B$8:$AY$158,MATCH('TI - Outperformance'!$A111,'Inputs - Allowed'!$A$8:$A$158,0),MATCH('TI - Outperformance'!R$6,'Inputs - Allowed'!$B$6:$AY$6,0)) - INDEX('Inputs - Allowed'!$B$8:$AY$158,MATCH('TI - Outperformance'!$A111,'Inputs - Allowed'!$A$8:$A$158,0),MATCH('TI - Outperformance'!R$6-1,'Inputs - Allowed'!$B$6:$AY$6,0)),0)),0)</f>
        <v>0</v>
      </c>
      <c r="S111" s="36">
        <f>MAX(MIN(_xlfn.IFNA(INDEX('Inputs - Actual'!$B$8:$V$200,MATCH('TI - Outperformance'!$A111,'Inputs - Actual'!$A$8:$A$200,0),MATCH('TI - Outperformance'!S$6,'Inputs - Actual'!$B$6:$V$6,0)) - INDEX('Inputs - Allowed'!$B$8:$AY$158,MATCH('TI - Outperformance'!$A111,'Inputs - Allowed'!$A$8:$A$158,0),MATCH('TI - Outperformance'!S$6-1,'Inputs - Allowed'!$B$6:$AY$6,0)),0),_xlfn.IFNA(INDEX('Inputs - Allowed'!$B$8:$AY$158,MATCH('TI - Outperformance'!$A111,'Inputs - Allowed'!$A$8:$A$158,0),MATCH('TI - Outperformance'!S$6,'Inputs - Allowed'!$B$6:$AY$6,0)) - INDEX('Inputs - Allowed'!$B$8:$AY$158,MATCH('TI - Outperformance'!$A111,'Inputs - Allowed'!$A$8:$A$158,0),MATCH('TI - Outperformance'!S$6-1,'Inputs - Allowed'!$B$6:$AY$6,0)),0)),0)</f>
        <v>0</v>
      </c>
      <c r="T111" s="36">
        <f>MAX(MIN(_xlfn.IFNA(INDEX('Inputs - Actual'!$B$8:$V$200,MATCH('TI - Outperformance'!$A111,'Inputs - Actual'!$A$8:$A$200,0),MATCH('TI - Outperformance'!T$6,'Inputs - Actual'!$B$6:$V$6,0)) - INDEX('Inputs - Allowed'!$B$8:$AY$158,MATCH('TI - Outperformance'!$A111,'Inputs - Allowed'!$A$8:$A$158,0),MATCH('TI - Outperformance'!T$6-1,'Inputs - Allowed'!$B$6:$AY$6,0)),0),_xlfn.IFNA(INDEX('Inputs - Allowed'!$B$8:$AY$158,MATCH('TI - Outperformance'!$A111,'Inputs - Allowed'!$A$8:$A$158,0),MATCH('TI - Outperformance'!T$6,'Inputs - Allowed'!$B$6:$AY$6,0)) - INDEX('Inputs - Allowed'!$B$8:$AY$158,MATCH('TI - Outperformance'!$A111,'Inputs - Allowed'!$A$8:$A$158,0),MATCH('TI - Outperformance'!T$6-1,'Inputs - Allowed'!$B$6:$AY$6,0)),0)),0)</f>
        <v>0</v>
      </c>
      <c r="U111" s="36">
        <f>MAX(MIN(_xlfn.IFNA(INDEX('Inputs - Actual'!$B$8:$V$200,MATCH('TI - Outperformance'!$A111,'Inputs - Actual'!$A$8:$A$200,0),MATCH('TI - Outperformance'!U$6,'Inputs - Actual'!$B$6:$V$6,0)) - INDEX('Inputs - Allowed'!$B$8:$AY$158,MATCH('TI - Outperformance'!$A111,'Inputs - Allowed'!$A$8:$A$158,0),MATCH('TI - Outperformance'!U$6-1,'Inputs - Allowed'!$B$6:$AY$6,0)),0),_xlfn.IFNA(INDEX('Inputs - Allowed'!$B$8:$AY$158,MATCH('TI - Outperformance'!$A111,'Inputs - Allowed'!$A$8:$A$158,0),MATCH('TI - Outperformance'!U$6,'Inputs - Allowed'!$B$6:$AY$6,0)) - INDEX('Inputs - Allowed'!$B$8:$AY$158,MATCH('TI - Outperformance'!$A111,'Inputs - Allowed'!$A$8:$A$158,0),MATCH('TI - Outperformance'!U$6-1,'Inputs - Allowed'!$B$6:$AY$6,0)),0)),0)</f>
        <v>0</v>
      </c>
      <c r="V111" s="36">
        <f>MAX(MIN(_xlfn.IFNA(INDEX('Inputs - Actual'!$B$8:$V$200,MATCH('TI - Outperformance'!$A111,'Inputs - Actual'!$A$8:$A$200,0),MATCH('TI - Outperformance'!V$6,'Inputs - Actual'!$B$6:$V$6,0)) - INDEX('Inputs - Allowed'!$B$8:$AY$158,MATCH('TI - Outperformance'!$A111,'Inputs - Allowed'!$A$8:$A$158,0),MATCH('TI - Outperformance'!V$6-1,'Inputs - Allowed'!$B$6:$AY$6,0)),0),_xlfn.IFNA(INDEX('Inputs - Allowed'!$B$8:$AY$158,MATCH('TI - Outperformance'!$A111,'Inputs - Allowed'!$A$8:$A$158,0),MATCH('TI - Outperformance'!V$6,'Inputs - Allowed'!$B$6:$AY$6,0)) - INDEX('Inputs - Allowed'!$B$8:$AY$158,MATCH('TI - Outperformance'!$A111,'Inputs - Allowed'!$A$8:$A$158,0),MATCH('TI - Outperformance'!V$6-1,'Inputs - Allowed'!$B$6:$AY$6,0)),0)),0)</f>
        <v>0</v>
      </c>
      <c r="W111" s="36">
        <f>MAX(MIN(_xlfn.IFNA(INDEX('Inputs - Actual'!$B$8:$V$200,MATCH('TI - Outperformance'!$A111,'Inputs - Actual'!$A$8:$A$200,0),MATCH('TI - Outperformance'!W$6,'Inputs - Actual'!$B$6:$V$6,0)) - INDEX('Inputs - Allowed'!$B$8:$AY$158,MATCH('TI - Outperformance'!$A111,'Inputs - Allowed'!$A$8:$A$158,0),MATCH('TI - Outperformance'!W$6-1,'Inputs - Allowed'!$B$6:$AY$6,0)),0),_xlfn.IFNA(INDEX('Inputs - Allowed'!$B$8:$AY$158,MATCH('TI - Outperformance'!$A111,'Inputs - Allowed'!$A$8:$A$158,0),MATCH('TI - Outperformance'!W$6,'Inputs - Allowed'!$B$6:$AY$6,0)) - INDEX('Inputs - Allowed'!$B$8:$AY$158,MATCH('TI - Outperformance'!$A111,'Inputs - Allowed'!$A$8:$A$158,0),MATCH('TI - Outperformance'!W$6-1,'Inputs - Allowed'!$B$6:$AY$6,0)),0)),0)</f>
        <v>0</v>
      </c>
      <c r="X111" s="76"/>
      <c r="Y111" s="76"/>
      <c r="Z111" s="116">
        <f t="shared" si="33"/>
        <v>0</v>
      </c>
      <c r="AA111" s="116">
        <f t="shared" si="34"/>
        <v>0</v>
      </c>
      <c r="AB111" s="116">
        <f t="shared" si="35"/>
        <v>0</v>
      </c>
      <c r="AC111" s="116">
        <f t="shared" si="36"/>
        <v>0</v>
      </c>
      <c r="AD111" s="116">
        <f t="shared" si="37"/>
        <v>0</v>
      </c>
      <c r="AE111" s="116">
        <f t="shared" si="38"/>
        <v>0</v>
      </c>
      <c r="AF111" s="116">
        <f t="shared" si="39"/>
        <v>0</v>
      </c>
      <c r="AG111" s="116">
        <f t="shared" si="40"/>
        <v>0</v>
      </c>
      <c r="AH111" s="116">
        <f t="shared" si="41"/>
        <v>0</v>
      </c>
      <c r="AI111" s="116">
        <f t="shared" si="42"/>
        <v>0</v>
      </c>
      <c r="AJ111" s="116">
        <f t="shared" si="43"/>
        <v>0</v>
      </c>
    </row>
    <row r="112" spans="1:36">
      <c r="A112" s="42"/>
      <c r="B112" s="36"/>
      <c r="C112" s="36"/>
      <c r="D112" s="36"/>
      <c r="E112" s="36">
        <f>_xlfn.IFNA(INDEX('Inputs - Allowed'!$B$8:$AY$158,MATCH($A112,'Inputs - Allowed'!$A$8:$A$158,0),MATCH('TI - Outperformance'!E$6,'Inputs - Allowed'!$B$6:$AY$6,0)),0)</f>
        <v>0</v>
      </c>
      <c r="F112" s="36">
        <f>_xlfn.IFNA(INDEX('Inputs - Allowed'!$B$8:$AY$158,MATCH($A112,'Inputs - Allowed'!$A$8:$A$158,0),MATCH('TI - Outperformance'!F$6,'Inputs - Allowed'!$B$6:$AY$6,0)),0)</f>
        <v>0</v>
      </c>
      <c r="G112" s="36">
        <f>_xlfn.IFNA(INDEX('Inputs - Allowed'!$B$8:$AY$158,MATCH($A112,'Inputs - Allowed'!$A$8:$A$158,0),MATCH('TI - Outperformance'!G$6,'Inputs - Allowed'!$B$6:$AY$6,0)),0)</f>
        <v>0</v>
      </c>
      <c r="H112" s="36">
        <f>_xlfn.IFNA(INDEX('Inputs - Allowed'!$B$8:$AY$158,MATCH($A112,'Inputs - Allowed'!$A$8:$A$158,0),MATCH('TI - Outperformance'!H$6,'Inputs - Allowed'!$B$6:$AY$6,0)),0)</f>
        <v>0</v>
      </c>
      <c r="I112" s="36">
        <f>_xlfn.IFNA(INDEX('Inputs - Allowed'!$B$8:$AY$158,MATCH($A112,'Inputs - Allowed'!$A$8:$A$158,0),MATCH('TI - Outperformance'!I$6,'Inputs - Allowed'!$B$6:$AY$6,0)),0)</f>
        <v>0</v>
      </c>
      <c r="J112" s="36">
        <f>_xlfn.IFNA(INDEX('Inputs - Allowed'!$B$8:$AY$158,MATCH($A112,'Inputs - Allowed'!$A$8:$A$158,0),MATCH('TI - Outperformance'!J$6,'Inputs - Allowed'!$B$6:$AY$6,0)),0)</f>
        <v>0</v>
      </c>
      <c r="K112" s="36">
        <f>_xlfn.IFNA(INDEX('Inputs - Allowed'!$B$8:$AY$158,MATCH($A112,'Inputs - Allowed'!$A$8:$A$158,0),MATCH('TI - Outperformance'!K$6,'Inputs - Allowed'!$B$6:$AY$6,0)),0)</f>
        <v>0</v>
      </c>
      <c r="L112" s="76"/>
      <c r="M112" s="76"/>
      <c r="N112" s="36">
        <f>MAX(MIN(_xlfn.IFNA(INDEX('Inputs - Actual'!$B$8:$V$200,MATCH('TI - Outperformance'!$A112,'Inputs - Actual'!$A$8:$A$200,0),MATCH('TI - Outperformance'!N$6,'Inputs - Actual'!$B$6:$V$6,0)) - INDEX('Inputs - Allowed'!$B$8:$AY$158,MATCH('TI - Outperformance'!$A112,'Inputs - Allowed'!$A$8:$A$158,0),MATCH('TI - Outperformance'!N$6-1,'Inputs - Allowed'!$B$6:$AY$6,0)),0),_xlfn.IFNA(INDEX('Inputs - Allowed'!$B$8:$AY$158,MATCH('TI - Outperformance'!$A112,'Inputs - Allowed'!$A$8:$A$158,0),MATCH('TI - Outperformance'!N$6,'Inputs - Allowed'!$B$6:$AY$6,0)) - INDEX('Inputs - Allowed'!$B$8:$AY$158,MATCH('TI - Outperformance'!$A112,'Inputs - Allowed'!$A$8:$A$158,0),MATCH('TI - Outperformance'!N$6-1,'Inputs - Allowed'!$B$6:$AY$6,0)),0)),0)</f>
        <v>0</v>
      </c>
      <c r="O112" s="36">
        <f>MAX(MIN(_xlfn.IFNA(INDEX('Inputs - Actual'!$B$8:$V$200,MATCH('TI - Outperformance'!$A112,'Inputs - Actual'!$A$8:$A$200,0),MATCH('TI - Outperformance'!O$6,'Inputs - Actual'!$B$6:$V$6,0)) - INDEX('Inputs - Allowed'!$B$8:$AY$158,MATCH('TI - Outperformance'!$A112,'Inputs - Allowed'!$A$8:$A$158,0),MATCH('TI - Outperformance'!O$6-1,'Inputs - Allowed'!$B$6:$AY$6,0)),0),_xlfn.IFNA(INDEX('Inputs - Allowed'!$B$8:$AY$158,MATCH('TI - Outperformance'!$A112,'Inputs - Allowed'!$A$8:$A$158,0),MATCH('TI - Outperformance'!O$6,'Inputs - Allowed'!$B$6:$AY$6,0)) - INDEX('Inputs - Allowed'!$B$8:$AY$158,MATCH('TI - Outperformance'!$A112,'Inputs - Allowed'!$A$8:$A$158,0),MATCH('TI - Outperformance'!O$6-1,'Inputs - Allowed'!$B$6:$AY$6,0)),0)),0)</f>
        <v>0</v>
      </c>
      <c r="P112" s="36">
        <f>MAX(MIN(_xlfn.IFNA(INDEX('Inputs - Actual'!$B$8:$V$200,MATCH('TI - Outperformance'!$A112,'Inputs - Actual'!$A$8:$A$200,0),MATCH('TI - Outperformance'!P$6,'Inputs - Actual'!$B$6:$V$6,0)) - INDEX('Inputs - Allowed'!$B$8:$AY$158,MATCH('TI - Outperformance'!$A112,'Inputs - Allowed'!$A$8:$A$158,0),MATCH('TI - Outperformance'!P$6-1,'Inputs - Allowed'!$B$6:$AY$6,0)),0),_xlfn.IFNA(INDEX('Inputs - Allowed'!$B$8:$AY$158,MATCH('TI - Outperformance'!$A112,'Inputs - Allowed'!$A$8:$A$158,0),MATCH('TI - Outperformance'!P$6,'Inputs - Allowed'!$B$6:$AY$6,0)) - INDEX('Inputs - Allowed'!$B$8:$AY$158,MATCH('TI - Outperformance'!$A112,'Inputs - Allowed'!$A$8:$A$158,0),MATCH('TI - Outperformance'!P$6-1,'Inputs - Allowed'!$B$6:$AY$6,0)),0)),0)</f>
        <v>0</v>
      </c>
      <c r="Q112" s="36">
        <f>MAX(MIN(_xlfn.IFNA(INDEX('Inputs - Actual'!$B$8:$V$200,MATCH('TI - Outperformance'!$A112,'Inputs - Actual'!$A$8:$A$200,0),MATCH('TI - Outperformance'!Q$6,'Inputs - Actual'!$B$6:$V$6,0)) - INDEX('Inputs - Allowed'!$B$8:$AY$158,MATCH('TI - Outperformance'!$A112,'Inputs - Allowed'!$A$8:$A$158,0),MATCH('TI - Outperformance'!Q$6-1,'Inputs - Allowed'!$B$6:$AY$6,0)),0),_xlfn.IFNA(INDEX('Inputs - Allowed'!$B$8:$AY$158,MATCH('TI - Outperformance'!$A112,'Inputs - Allowed'!$A$8:$A$158,0),MATCH('TI - Outperformance'!Q$6,'Inputs - Allowed'!$B$6:$AY$6,0)) - INDEX('Inputs - Allowed'!$B$8:$AY$158,MATCH('TI - Outperformance'!$A112,'Inputs - Allowed'!$A$8:$A$158,0),MATCH('TI - Outperformance'!Q$6-1,'Inputs - Allowed'!$B$6:$AY$6,0)),0)),0)</f>
        <v>0</v>
      </c>
      <c r="R112" s="36">
        <f>MAX(MIN(_xlfn.IFNA(INDEX('Inputs - Actual'!$B$8:$V$200,MATCH('TI - Outperformance'!$A112,'Inputs - Actual'!$A$8:$A$200,0),MATCH('TI - Outperformance'!R$6,'Inputs - Actual'!$B$6:$V$6,0)) - INDEX('Inputs - Allowed'!$B$8:$AY$158,MATCH('TI - Outperformance'!$A112,'Inputs - Allowed'!$A$8:$A$158,0),MATCH('TI - Outperformance'!R$6-1,'Inputs - Allowed'!$B$6:$AY$6,0)),0),_xlfn.IFNA(INDEX('Inputs - Allowed'!$B$8:$AY$158,MATCH('TI - Outperformance'!$A112,'Inputs - Allowed'!$A$8:$A$158,0),MATCH('TI - Outperformance'!R$6,'Inputs - Allowed'!$B$6:$AY$6,0)) - INDEX('Inputs - Allowed'!$B$8:$AY$158,MATCH('TI - Outperformance'!$A112,'Inputs - Allowed'!$A$8:$A$158,0),MATCH('TI - Outperformance'!R$6-1,'Inputs - Allowed'!$B$6:$AY$6,0)),0)),0)</f>
        <v>0</v>
      </c>
      <c r="S112" s="36">
        <f>MAX(MIN(_xlfn.IFNA(INDEX('Inputs - Actual'!$B$8:$V$200,MATCH('TI - Outperformance'!$A112,'Inputs - Actual'!$A$8:$A$200,0),MATCH('TI - Outperformance'!S$6,'Inputs - Actual'!$B$6:$V$6,0)) - INDEX('Inputs - Allowed'!$B$8:$AY$158,MATCH('TI - Outperformance'!$A112,'Inputs - Allowed'!$A$8:$A$158,0),MATCH('TI - Outperformance'!S$6-1,'Inputs - Allowed'!$B$6:$AY$6,0)),0),_xlfn.IFNA(INDEX('Inputs - Allowed'!$B$8:$AY$158,MATCH('TI - Outperformance'!$A112,'Inputs - Allowed'!$A$8:$A$158,0),MATCH('TI - Outperformance'!S$6,'Inputs - Allowed'!$B$6:$AY$6,0)) - INDEX('Inputs - Allowed'!$B$8:$AY$158,MATCH('TI - Outperformance'!$A112,'Inputs - Allowed'!$A$8:$A$158,0),MATCH('TI - Outperformance'!S$6-1,'Inputs - Allowed'!$B$6:$AY$6,0)),0)),0)</f>
        <v>0</v>
      </c>
      <c r="T112" s="36">
        <f>MAX(MIN(_xlfn.IFNA(INDEX('Inputs - Actual'!$B$8:$V$200,MATCH('TI - Outperformance'!$A112,'Inputs - Actual'!$A$8:$A$200,0),MATCH('TI - Outperformance'!T$6,'Inputs - Actual'!$B$6:$V$6,0)) - INDEX('Inputs - Allowed'!$B$8:$AY$158,MATCH('TI - Outperformance'!$A112,'Inputs - Allowed'!$A$8:$A$158,0),MATCH('TI - Outperformance'!T$6-1,'Inputs - Allowed'!$B$6:$AY$6,0)),0),_xlfn.IFNA(INDEX('Inputs - Allowed'!$B$8:$AY$158,MATCH('TI - Outperformance'!$A112,'Inputs - Allowed'!$A$8:$A$158,0),MATCH('TI - Outperformance'!T$6,'Inputs - Allowed'!$B$6:$AY$6,0)) - INDEX('Inputs - Allowed'!$B$8:$AY$158,MATCH('TI - Outperformance'!$A112,'Inputs - Allowed'!$A$8:$A$158,0),MATCH('TI - Outperformance'!T$6-1,'Inputs - Allowed'!$B$6:$AY$6,0)),0)),0)</f>
        <v>0</v>
      </c>
      <c r="U112" s="36">
        <f>MAX(MIN(_xlfn.IFNA(INDEX('Inputs - Actual'!$B$8:$V$200,MATCH('TI - Outperformance'!$A112,'Inputs - Actual'!$A$8:$A$200,0),MATCH('TI - Outperformance'!U$6,'Inputs - Actual'!$B$6:$V$6,0)) - INDEX('Inputs - Allowed'!$B$8:$AY$158,MATCH('TI - Outperformance'!$A112,'Inputs - Allowed'!$A$8:$A$158,0),MATCH('TI - Outperformance'!U$6-1,'Inputs - Allowed'!$B$6:$AY$6,0)),0),_xlfn.IFNA(INDEX('Inputs - Allowed'!$B$8:$AY$158,MATCH('TI - Outperformance'!$A112,'Inputs - Allowed'!$A$8:$A$158,0),MATCH('TI - Outperformance'!U$6,'Inputs - Allowed'!$B$6:$AY$6,0)) - INDEX('Inputs - Allowed'!$B$8:$AY$158,MATCH('TI - Outperformance'!$A112,'Inputs - Allowed'!$A$8:$A$158,0),MATCH('TI - Outperformance'!U$6-1,'Inputs - Allowed'!$B$6:$AY$6,0)),0)),0)</f>
        <v>0</v>
      </c>
      <c r="V112" s="36">
        <f>MAX(MIN(_xlfn.IFNA(INDEX('Inputs - Actual'!$B$8:$V$200,MATCH('TI - Outperformance'!$A112,'Inputs - Actual'!$A$8:$A$200,0),MATCH('TI - Outperformance'!V$6,'Inputs - Actual'!$B$6:$V$6,0)) - INDEX('Inputs - Allowed'!$B$8:$AY$158,MATCH('TI - Outperformance'!$A112,'Inputs - Allowed'!$A$8:$A$158,0),MATCH('TI - Outperformance'!V$6-1,'Inputs - Allowed'!$B$6:$AY$6,0)),0),_xlfn.IFNA(INDEX('Inputs - Allowed'!$B$8:$AY$158,MATCH('TI - Outperformance'!$A112,'Inputs - Allowed'!$A$8:$A$158,0),MATCH('TI - Outperformance'!V$6,'Inputs - Allowed'!$B$6:$AY$6,0)) - INDEX('Inputs - Allowed'!$B$8:$AY$158,MATCH('TI - Outperformance'!$A112,'Inputs - Allowed'!$A$8:$A$158,0),MATCH('TI - Outperformance'!V$6-1,'Inputs - Allowed'!$B$6:$AY$6,0)),0)),0)</f>
        <v>0</v>
      </c>
      <c r="W112" s="36">
        <f>MAX(MIN(_xlfn.IFNA(INDEX('Inputs - Actual'!$B$8:$V$200,MATCH('TI - Outperformance'!$A112,'Inputs - Actual'!$A$8:$A$200,0),MATCH('TI - Outperformance'!W$6,'Inputs - Actual'!$B$6:$V$6,0)) - INDEX('Inputs - Allowed'!$B$8:$AY$158,MATCH('TI - Outperformance'!$A112,'Inputs - Allowed'!$A$8:$A$158,0),MATCH('TI - Outperformance'!W$6-1,'Inputs - Allowed'!$B$6:$AY$6,0)),0),_xlfn.IFNA(INDEX('Inputs - Allowed'!$B$8:$AY$158,MATCH('TI - Outperformance'!$A112,'Inputs - Allowed'!$A$8:$A$158,0),MATCH('TI - Outperformance'!W$6,'Inputs - Allowed'!$B$6:$AY$6,0)) - INDEX('Inputs - Allowed'!$B$8:$AY$158,MATCH('TI - Outperformance'!$A112,'Inputs - Allowed'!$A$8:$A$158,0),MATCH('TI - Outperformance'!W$6-1,'Inputs - Allowed'!$B$6:$AY$6,0)),0)),0)</f>
        <v>0</v>
      </c>
      <c r="X112" s="76"/>
      <c r="Y112" s="76"/>
      <c r="Z112" s="116">
        <f t="shared" si="33"/>
        <v>0</v>
      </c>
      <c r="AA112" s="116">
        <f t="shared" si="34"/>
        <v>0</v>
      </c>
      <c r="AB112" s="116">
        <f t="shared" si="35"/>
        <v>0</v>
      </c>
      <c r="AC112" s="116">
        <f t="shared" si="36"/>
        <v>0</v>
      </c>
      <c r="AD112" s="116">
        <f t="shared" si="37"/>
        <v>0</v>
      </c>
      <c r="AE112" s="116">
        <f t="shared" si="38"/>
        <v>0</v>
      </c>
      <c r="AF112" s="116">
        <f t="shared" si="39"/>
        <v>0</v>
      </c>
      <c r="AG112" s="116">
        <f t="shared" si="40"/>
        <v>0</v>
      </c>
      <c r="AH112" s="116">
        <f t="shared" si="41"/>
        <v>0</v>
      </c>
      <c r="AI112" s="116">
        <f t="shared" si="42"/>
        <v>0</v>
      </c>
      <c r="AJ112" s="116">
        <f t="shared" si="43"/>
        <v>0</v>
      </c>
    </row>
    <row r="113" spans="1:36">
      <c r="A113" s="42"/>
      <c r="B113" s="36"/>
      <c r="C113" s="36"/>
      <c r="D113" s="36"/>
      <c r="E113" s="36">
        <f>_xlfn.IFNA(INDEX('Inputs - Allowed'!$B$8:$AY$158,MATCH($A113,'Inputs - Allowed'!$A$8:$A$158,0),MATCH('TI - Outperformance'!E$6,'Inputs - Allowed'!$B$6:$AY$6,0)),0)</f>
        <v>0</v>
      </c>
      <c r="F113" s="36">
        <f>_xlfn.IFNA(INDEX('Inputs - Allowed'!$B$8:$AY$158,MATCH($A113,'Inputs - Allowed'!$A$8:$A$158,0),MATCH('TI - Outperformance'!F$6,'Inputs - Allowed'!$B$6:$AY$6,0)),0)</f>
        <v>0</v>
      </c>
      <c r="G113" s="36">
        <f>_xlfn.IFNA(INDEX('Inputs - Allowed'!$B$8:$AY$158,MATCH($A113,'Inputs - Allowed'!$A$8:$A$158,0),MATCH('TI - Outperformance'!G$6,'Inputs - Allowed'!$B$6:$AY$6,0)),0)</f>
        <v>0</v>
      </c>
      <c r="H113" s="36">
        <f>_xlfn.IFNA(INDEX('Inputs - Allowed'!$B$8:$AY$158,MATCH($A113,'Inputs - Allowed'!$A$8:$A$158,0),MATCH('TI - Outperformance'!H$6,'Inputs - Allowed'!$B$6:$AY$6,0)),0)</f>
        <v>0</v>
      </c>
      <c r="I113" s="36">
        <f>_xlfn.IFNA(INDEX('Inputs - Allowed'!$B$8:$AY$158,MATCH($A113,'Inputs - Allowed'!$A$8:$A$158,0),MATCH('TI - Outperformance'!I$6,'Inputs - Allowed'!$B$6:$AY$6,0)),0)</f>
        <v>0</v>
      </c>
      <c r="J113" s="36">
        <f>_xlfn.IFNA(INDEX('Inputs - Allowed'!$B$8:$AY$158,MATCH($A113,'Inputs - Allowed'!$A$8:$A$158,0),MATCH('TI - Outperformance'!J$6,'Inputs - Allowed'!$B$6:$AY$6,0)),0)</f>
        <v>0</v>
      </c>
      <c r="K113" s="36">
        <f>_xlfn.IFNA(INDEX('Inputs - Allowed'!$B$8:$AY$158,MATCH($A113,'Inputs - Allowed'!$A$8:$A$158,0),MATCH('TI - Outperformance'!K$6,'Inputs - Allowed'!$B$6:$AY$6,0)),0)</f>
        <v>0</v>
      </c>
      <c r="L113" s="76"/>
      <c r="M113" s="76"/>
      <c r="N113" s="36">
        <f>MAX(MIN(_xlfn.IFNA(INDEX('Inputs - Actual'!$B$8:$V$200,MATCH('TI - Outperformance'!$A113,'Inputs - Actual'!$A$8:$A$200,0),MATCH('TI - Outperformance'!N$6,'Inputs - Actual'!$B$6:$V$6,0)) - INDEX('Inputs - Allowed'!$B$8:$AY$158,MATCH('TI - Outperformance'!$A113,'Inputs - Allowed'!$A$8:$A$158,0),MATCH('TI - Outperformance'!N$6-1,'Inputs - Allowed'!$B$6:$AY$6,0)),0),_xlfn.IFNA(INDEX('Inputs - Allowed'!$B$8:$AY$158,MATCH('TI - Outperformance'!$A113,'Inputs - Allowed'!$A$8:$A$158,0),MATCH('TI - Outperformance'!N$6,'Inputs - Allowed'!$B$6:$AY$6,0)) - INDEX('Inputs - Allowed'!$B$8:$AY$158,MATCH('TI - Outperformance'!$A113,'Inputs - Allowed'!$A$8:$A$158,0),MATCH('TI - Outperformance'!N$6-1,'Inputs - Allowed'!$B$6:$AY$6,0)),0)),0)</f>
        <v>0</v>
      </c>
      <c r="O113" s="36">
        <f>MAX(MIN(_xlfn.IFNA(INDEX('Inputs - Actual'!$B$8:$V$200,MATCH('TI - Outperformance'!$A113,'Inputs - Actual'!$A$8:$A$200,0),MATCH('TI - Outperformance'!O$6,'Inputs - Actual'!$B$6:$V$6,0)) - INDEX('Inputs - Allowed'!$B$8:$AY$158,MATCH('TI - Outperformance'!$A113,'Inputs - Allowed'!$A$8:$A$158,0),MATCH('TI - Outperformance'!O$6-1,'Inputs - Allowed'!$B$6:$AY$6,0)),0),_xlfn.IFNA(INDEX('Inputs - Allowed'!$B$8:$AY$158,MATCH('TI - Outperformance'!$A113,'Inputs - Allowed'!$A$8:$A$158,0),MATCH('TI - Outperformance'!O$6,'Inputs - Allowed'!$B$6:$AY$6,0)) - INDEX('Inputs - Allowed'!$B$8:$AY$158,MATCH('TI - Outperformance'!$A113,'Inputs - Allowed'!$A$8:$A$158,0),MATCH('TI - Outperformance'!O$6-1,'Inputs - Allowed'!$B$6:$AY$6,0)),0)),0)</f>
        <v>0</v>
      </c>
      <c r="P113" s="36">
        <f>MAX(MIN(_xlfn.IFNA(INDEX('Inputs - Actual'!$B$8:$V$200,MATCH('TI - Outperformance'!$A113,'Inputs - Actual'!$A$8:$A$200,0),MATCH('TI - Outperformance'!P$6,'Inputs - Actual'!$B$6:$V$6,0)) - INDEX('Inputs - Allowed'!$B$8:$AY$158,MATCH('TI - Outperformance'!$A113,'Inputs - Allowed'!$A$8:$A$158,0),MATCH('TI - Outperformance'!P$6-1,'Inputs - Allowed'!$B$6:$AY$6,0)),0),_xlfn.IFNA(INDEX('Inputs - Allowed'!$B$8:$AY$158,MATCH('TI - Outperformance'!$A113,'Inputs - Allowed'!$A$8:$A$158,0),MATCH('TI - Outperformance'!P$6,'Inputs - Allowed'!$B$6:$AY$6,0)) - INDEX('Inputs - Allowed'!$B$8:$AY$158,MATCH('TI - Outperformance'!$A113,'Inputs - Allowed'!$A$8:$A$158,0),MATCH('TI - Outperformance'!P$6-1,'Inputs - Allowed'!$B$6:$AY$6,0)),0)),0)</f>
        <v>0</v>
      </c>
      <c r="Q113" s="36">
        <f>MAX(MIN(_xlfn.IFNA(INDEX('Inputs - Actual'!$B$8:$V$200,MATCH('TI - Outperformance'!$A113,'Inputs - Actual'!$A$8:$A$200,0),MATCH('TI - Outperformance'!Q$6,'Inputs - Actual'!$B$6:$V$6,0)) - INDEX('Inputs - Allowed'!$B$8:$AY$158,MATCH('TI - Outperformance'!$A113,'Inputs - Allowed'!$A$8:$A$158,0),MATCH('TI - Outperformance'!Q$6-1,'Inputs - Allowed'!$B$6:$AY$6,0)),0),_xlfn.IFNA(INDEX('Inputs - Allowed'!$B$8:$AY$158,MATCH('TI - Outperformance'!$A113,'Inputs - Allowed'!$A$8:$A$158,0),MATCH('TI - Outperformance'!Q$6,'Inputs - Allowed'!$B$6:$AY$6,0)) - INDEX('Inputs - Allowed'!$B$8:$AY$158,MATCH('TI - Outperformance'!$A113,'Inputs - Allowed'!$A$8:$A$158,0),MATCH('TI - Outperformance'!Q$6-1,'Inputs - Allowed'!$B$6:$AY$6,0)),0)),0)</f>
        <v>0</v>
      </c>
      <c r="R113" s="36">
        <f>MAX(MIN(_xlfn.IFNA(INDEX('Inputs - Actual'!$B$8:$V$200,MATCH('TI - Outperformance'!$A113,'Inputs - Actual'!$A$8:$A$200,0),MATCH('TI - Outperformance'!R$6,'Inputs - Actual'!$B$6:$V$6,0)) - INDEX('Inputs - Allowed'!$B$8:$AY$158,MATCH('TI - Outperformance'!$A113,'Inputs - Allowed'!$A$8:$A$158,0),MATCH('TI - Outperformance'!R$6-1,'Inputs - Allowed'!$B$6:$AY$6,0)),0),_xlfn.IFNA(INDEX('Inputs - Allowed'!$B$8:$AY$158,MATCH('TI - Outperformance'!$A113,'Inputs - Allowed'!$A$8:$A$158,0),MATCH('TI - Outperformance'!R$6,'Inputs - Allowed'!$B$6:$AY$6,0)) - INDEX('Inputs - Allowed'!$B$8:$AY$158,MATCH('TI - Outperformance'!$A113,'Inputs - Allowed'!$A$8:$A$158,0),MATCH('TI - Outperformance'!R$6-1,'Inputs - Allowed'!$B$6:$AY$6,0)),0)),0)</f>
        <v>0</v>
      </c>
      <c r="S113" s="36">
        <f>MAX(MIN(_xlfn.IFNA(INDEX('Inputs - Actual'!$B$8:$V$200,MATCH('TI - Outperformance'!$A113,'Inputs - Actual'!$A$8:$A$200,0),MATCH('TI - Outperformance'!S$6,'Inputs - Actual'!$B$6:$V$6,0)) - INDEX('Inputs - Allowed'!$B$8:$AY$158,MATCH('TI - Outperformance'!$A113,'Inputs - Allowed'!$A$8:$A$158,0),MATCH('TI - Outperformance'!S$6-1,'Inputs - Allowed'!$B$6:$AY$6,0)),0),_xlfn.IFNA(INDEX('Inputs - Allowed'!$B$8:$AY$158,MATCH('TI - Outperformance'!$A113,'Inputs - Allowed'!$A$8:$A$158,0),MATCH('TI - Outperformance'!S$6,'Inputs - Allowed'!$B$6:$AY$6,0)) - INDEX('Inputs - Allowed'!$B$8:$AY$158,MATCH('TI - Outperformance'!$A113,'Inputs - Allowed'!$A$8:$A$158,0),MATCH('TI - Outperformance'!S$6-1,'Inputs - Allowed'!$B$6:$AY$6,0)),0)),0)</f>
        <v>0</v>
      </c>
      <c r="T113" s="36">
        <f>MAX(MIN(_xlfn.IFNA(INDEX('Inputs - Actual'!$B$8:$V$200,MATCH('TI - Outperformance'!$A113,'Inputs - Actual'!$A$8:$A$200,0),MATCH('TI - Outperformance'!T$6,'Inputs - Actual'!$B$6:$V$6,0)) - INDEX('Inputs - Allowed'!$B$8:$AY$158,MATCH('TI - Outperformance'!$A113,'Inputs - Allowed'!$A$8:$A$158,0),MATCH('TI - Outperformance'!T$6-1,'Inputs - Allowed'!$B$6:$AY$6,0)),0),_xlfn.IFNA(INDEX('Inputs - Allowed'!$B$8:$AY$158,MATCH('TI - Outperformance'!$A113,'Inputs - Allowed'!$A$8:$A$158,0),MATCH('TI - Outperformance'!T$6,'Inputs - Allowed'!$B$6:$AY$6,0)) - INDEX('Inputs - Allowed'!$B$8:$AY$158,MATCH('TI - Outperformance'!$A113,'Inputs - Allowed'!$A$8:$A$158,0),MATCH('TI - Outperformance'!T$6-1,'Inputs - Allowed'!$B$6:$AY$6,0)),0)),0)</f>
        <v>0</v>
      </c>
      <c r="U113" s="36">
        <f>MAX(MIN(_xlfn.IFNA(INDEX('Inputs - Actual'!$B$8:$V$200,MATCH('TI - Outperformance'!$A113,'Inputs - Actual'!$A$8:$A$200,0),MATCH('TI - Outperformance'!U$6,'Inputs - Actual'!$B$6:$V$6,0)) - INDEX('Inputs - Allowed'!$B$8:$AY$158,MATCH('TI - Outperformance'!$A113,'Inputs - Allowed'!$A$8:$A$158,0),MATCH('TI - Outperformance'!U$6-1,'Inputs - Allowed'!$B$6:$AY$6,0)),0),_xlfn.IFNA(INDEX('Inputs - Allowed'!$B$8:$AY$158,MATCH('TI - Outperformance'!$A113,'Inputs - Allowed'!$A$8:$A$158,0),MATCH('TI - Outperformance'!U$6,'Inputs - Allowed'!$B$6:$AY$6,0)) - INDEX('Inputs - Allowed'!$B$8:$AY$158,MATCH('TI - Outperformance'!$A113,'Inputs - Allowed'!$A$8:$A$158,0),MATCH('TI - Outperformance'!U$6-1,'Inputs - Allowed'!$B$6:$AY$6,0)),0)),0)</f>
        <v>0</v>
      </c>
      <c r="V113" s="36">
        <f>MAX(MIN(_xlfn.IFNA(INDEX('Inputs - Actual'!$B$8:$V$200,MATCH('TI - Outperformance'!$A113,'Inputs - Actual'!$A$8:$A$200,0),MATCH('TI - Outperformance'!V$6,'Inputs - Actual'!$B$6:$V$6,0)) - INDEX('Inputs - Allowed'!$B$8:$AY$158,MATCH('TI - Outperformance'!$A113,'Inputs - Allowed'!$A$8:$A$158,0),MATCH('TI - Outperformance'!V$6-1,'Inputs - Allowed'!$B$6:$AY$6,0)),0),_xlfn.IFNA(INDEX('Inputs - Allowed'!$B$8:$AY$158,MATCH('TI - Outperformance'!$A113,'Inputs - Allowed'!$A$8:$A$158,0),MATCH('TI - Outperformance'!V$6,'Inputs - Allowed'!$B$6:$AY$6,0)) - INDEX('Inputs - Allowed'!$B$8:$AY$158,MATCH('TI - Outperformance'!$A113,'Inputs - Allowed'!$A$8:$A$158,0),MATCH('TI - Outperformance'!V$6-1,'Inputs - Allowed'!$B$6:$AY$6,0)),0)),0)</f>
        <v>0</v>
      </c>
      <c r="W113" s="36">
        <f>MAX(MIN(_xlfn.IFNA(INDEX('Inputs - Actual'!$B$8:$V$200,MATCH('TI - Outperformance'!$A113,'Inputs - Actual'!$A$8:$A$200,0),MATCH('TI - Outperformance'!W$6,'Inputs - Actual'!$B$6:$V$6,0)) - INDEX('Inputs - Allowed'!$B$8:$AY$158,MATCH('TI - Outperformance'!$A113,'Inputs - Allowed'!$A$8:$A$158,0),MATCH('TI - Outperformance'!W$6-1,'Inputs - Allowed'!$B$6:$AY$6,0)),0),_xlfn.IFNA(INDEX('Inputs - Allowed'!$B$8:$AY$158,MATCH('TI - Outperformance'!$A113,'Inputs - Allowed'!$A$8:$A$158,0),MATCH('TI - Outperformance'!W$6,'Inputs - Allowed'!$B$6:$AY$6,0)) - INDEX('Inputs - Allowed'!$B$8:$AY$158,MATCH('TI - Outperformance'!$A113,'Inputs - Allowed'!$A$8:$A$158,0),MATCH('TI - Outperformance'!W$6-1,'Inputs - Allowed'!$B$6:$AY$6,0)),0)),0)</f>
        <v>0</v>
      </c>
      <c r="X113" s="76"/>
      <c r="Y113" s="76"/>
      <c r="Z113" s="116">
        <f t="shared" si="33"/>
        <v>0</v>
      </c>
      <c r="AA113" s="116">
        <f t="shared" si="34"/>
        <v>0</v>
      </c>
      <c r="AB113" s="116">
        <f t="shared" si="35"/>
        <v>0</v>
      </c>
      <c r="AC113" s="116">
        <f t="shared" si="36"/>
        <v>0</v>
      </c>
      <c r="AD113" s="116">
        <f t="shared" si="37"/>
        <v>0</v>
      </c>
      <c r="AE113" s="116">
        <f t="shared" si="38"/>
        <v>0</v>
      </c>
      <c r="AF113" s="116">
        <f t="shared" si="39"/>
        <v>0</v>
      </c>
      <c r="AG113" s="116">
        <f t="shared" si="40"/>
        <v>0</v>
      </c>
      <c r="AH113" s="116">
        <f t="shared" si="41"/>
        <v>0</v>
      </c>
      <c r="AI113" s="116">
        <f t="shared" si="42"/>
        <v>0</v>
      </c>
      <c r="AJ113" s="116">
        <f t="shared" si="43"/>
        <v>0</v>
      </c>
    </row>
    <row r="114" spans="1:36">
      <c r="A114" s="42"/>
      <c r="B114" s="36"/>
      <c r="C114" s="36"/>
      <c r="D114" s="36"/>
      <c r="E114" s="36">
        <f>_xlfn.IFNA(INDEX('Inputs - Allowed'!$B$8:$AY$158,MATCH($A114,'Inputs - Allowed'!$A$8:$A$158,0),MATCH('TI - Outperformance'!E$6,'Inputs - Allowed'!$B$6:$AY$6,0)),0)</f>
        <v>0</v>
      </c>
      <c r="F114" s="36">
        <f>_xlfn.IFNA(INDEX('Inputs - Allowed'!$B$8:$AY$158,MATCH($A114,'Inputs - Allowed'!$A$8:$A$158,0),MATCH('TI - Outperformance'!F$6,'Inputs - Allowed'!$B$6:$AY$6,0)),0)</f>
        <v>0</v>
      </c>
      <c r="G114" s="36">
        <f>_xlfn.IFNA(INDEX('Inputs - Allowed'!$B$8:$AY$158,MATCH($A114,'Inputs - Allowed'!$A$8:$A$158,0),MATCH('TI - Outperformance'!G$6,'Inputs - Allowed'!$B$6:$AY$6,0)),0)</f>
        <v>0</v>
      </c>
      <c r="H114" s="36">
        <f>_xlfn.IFNA(INDEX('Inputs - Allowed'!$B$8:$AY$158,MATCH($A114,'Inputs - Allowed'!$A$8:$A$158,0),MATCH('TI - Outperformance'!H$6,'Inputs - Allowed'!$B$6:$AY$6,0)),0)</f>
        <v>0</v>
      </c>
      <c r="I114" s="36">
        <f>_xlfn.IFNA(INDEX('Inputs - Allowed'!$B$8:$AY$158,MATCH($A114,'Inputs - Allowed'!$A$8:$A$158,0),MATCH('TI - Outperformance'!I$6,'Inputs - Allowed'!$B$6:$AY$6,0)),0)</f>
        <v>0</v>
      </c>
      <c r="J114" s="36">
        <f>_xlfn.IFNA(INDEX('Inputs - Allowed'!$B$8:$AY$158,MATCH($A114,'Inputs - Allowed'!$A$8:$A$158,0),MATCH('TI - Outperformance'!J$6,'Inputs - Allowed'!$B$6:$AY$6,0)),0)</f>
        <v>0</v>
      </c>
      <c r="K114" s="36">
        <f>_xlfn.IFNA(INDEX('Inputs - Allowed'!$B$8:$AY$158,MATCH($A114,'Inputs - Allowed'!$A$8:$A$158,0),MATCH('TI - Outperformance'!K$6,'Inputs - Allowed'!$B$6:$AY$6,0)),0)</f>
        <v>0</v>
      </c>
      <c r="L114" s="76"/>
      <c r="M114" s="76"/>
      <c r="N114" s="36">
        <f>MAX(MIN(_xlfn.IFNA(INDEX('Inputs - Actual'!$B$8:$V$200,MATCH('TI - Outperformance'!$A114,'Inputs - Actual'!$A$8:$A$200,0),MATCH('TI - Outperformance'!N$6,'Inputs - Actual'!$B$6:$V$6,0)) - INDEX('Inputs - Allowed'!$B$8:$AY$158,MATCH('TI - Outperformance'!$A114,'Inputs - Allowed'!$A$8:$A$158,0),MATCH('TI - Outperformance'!N$6-1,'Inputs - Allowed'!$B$6:$AY$6,0)),0),_xlfn.IFNA(INDEX('Inputs - Allowed'!$B$8:$AY$158,MATCH('TI - Outperformance'!$A114,'Inputs - Allowed'!$A$8:$A$158,0),MATCH('TI - Outperformance'!N$6,'Inputs - Allowed'!$B$6:$AY$6,0)) - INDEX('Inputs - Allowed'!$B$8:$AY$158,MATCH('TI - Outperformance'!$A114,'Inputs - Allowed'!$A$8:$A$158,0),MATCH('TI - Outperformance'!N$6-1,'Inputs - Allowed'!$B$6:$AY$6,0)),0)),0)</f>
        <v>0</v>
      </c>
      <c r="O114" s="36">
        <f>MAX(MIN(_xlfn.IFNA(INDEX('Inputs - Actual'!$B$8:$V$200,MATCH('TI - Outperformance'!$A114,'Inputs - Actual'!$A$8:$A$200,0),MATCH('TI - Outperformance'!O$6,'Inputs - Actual'!$B$6:$V$6,0)) - INDEX('Inputs - Allowed'!$B$8:$AY$158,MATCH('TI - Outperformance'!$A114,'Inputs - Allowed'!$A$8:$A$158,0),MATCH('TI - Outperformance'!O$6-1,'Inputs - Allowed'!$B$6:$AY$6,0)),0),_xlfn.IFNA(INDEX('Inputs - Allowed'!$B$8:$AY$158,MATCH('TI - Outperformance'!$A114,'Inputs - Allowed'!$A$8:$A$158,0),MATCH('TI - Outperformance'!O$6,'Inputs - Allowed'!$B$6:$AY$6,0)) - INDEX('Inputs - Allowed'!$B$8:$AY$158,MATCH('TI - Outperformance'!$A114,'Inputs - Allowed'!$A$8:$A$158,0),MATCH('TI - Outperformance'!O$6-1,'Inputs - Allowed'!$B$6:$AY$6,0)),0)),0)</f>
        <v>0</v>
      </c>
      <c r="P114" s="36">
        <f>MAX(MIN(_xlfn.IFNA(INDEX('Inputs - Actual'!$B$8:$V$200,MATCH('TI - Outperformance'!$A114,'Inputs - Actual'!$A$8:$A$200,0),MATCH('TI - Outperformance'!P$6,'Inputs - Actual'!$B$6:$V$6,0)) - INDEX('Inputs - Allowed'!$B$8:$AY$158,MATCH('TI - Outperformance'!$A114,'Inputs - Allowed'!$A$8:$A$158,0),MATCH('TI - Outperformance'!P$6-1,'Inputs - Allowed'!$B$6:$AY$6,0)),0),_xlfn.IFNA(INDEX('Inputs - Allowed'!$B$8:$AY$158,MATCH('TI - Outperformance'!$A114,'Inputs - Allowed'!$A$8:$A$158,0),MATCH('TI - Outperformance'!P$6,'Inputs - Allowed'!$B$6:$AY$6,0)) - INDEX('Inputs - Allowed'!$B$8:$AY$158,MATCH('TI - Outperformance'!$A114,'Inputs - Allowed'!$A$8:$A$158,0),MATCH('TI - Outperformance'!P$6-1,'Inputs - Allowed'!$B$6:$AY$6,0)),0)),0)</f>
        <v>0</v>
      </c>
      <c r="Q114" s="36">
        <f>MAX(MIN(_xlfn.IFNA(INDEX('Inputs - Actual'!$B$8:$V$200,MATCH('TI - Outperformance'!$A114,'Inputs - Actual'!$A$8:$A$200,0),MATCH('TI - Outperformance'!Q$6,'Inputs - Actual'!$B$6:$V$6,0)) - INDEX('Inputs - Allowed'!$B$8:$AY$158,MATCH('TI - Outperformance'!$A114,'Inputs - Allowed'!$A$8:$A$158,0),MATCH('TI - Outperformance'!Q$6-1,'Inputs - Allowed'!$B$6:$AY$6,0)),0),_xlfn.IFNA(INDEX('Inputs - Allowed'!$B$8:$AY$158,MATCH('TI - Outperformance'!$A114,'Inputs - Allowed'!$A$8:$A$158,0),MATCH('TI - Outperformance'!Q$6,'Inputs - Allowed'!$B$6:$AY$6,0)) - INDEX('Inputs - Allowed'!$B$8:$AY$158,MATCH('TI - Outperformance'!$A114,'Inputs - Allowed'!$A$8:$A$158,0),MATCH('TI - Outperformance'!Q$6-1,'Inputs - Allowed'!$B$6:$AY$6,0)),0)),0)</f>
        <v>0</v>
      </c>
      <c r="R114" s="36">
        <f>MAX(MIN(_xlfn.IFNA(INDEX('Inputs - Actual'!$B$8:$V$200,MATCH('TI - Outperformance'!$A114,'Inputs - Actual'!$A$8:$A$200,0),MATCH('TI - Outperformance'!R$6,'Inputs - Actual'!$B$6:$V$6,0)) - INDEX('Inputs - Allowed'!$B$8:$AY$158,MATCH('TI - Outperformance'!$A114,'Inputs - Allowed'!$A$8:$A$158,0),MATCH('TI - Outperformance'!R$6-1,'Inputs - Allowed'!$B$6:$AY$6,0)),0),_xlfn.IFNA(INDEX('Inputs - Allowed'!$B$8:$AY$158,MATCH('TI - Outperformance'!$A114,'Inputs - Allowed'!$A$8:$A$158,0),MATCH('TI - Outperformance'!R$6,'Inputs - Allowed'!$B$6:$AY$6,0)) - INDEX('Inputs - Allowed'!$B$8:$AY$158,MATCH('TI - Outperformance'!$A114,'Inputs - Allowed'!$A$8:$A$158,0),MATCH('TI - Outperformance'!R$6-1,'Inputs - Allowed'!$B$6:$AY$6,0)),0)),0)</f>
        <v>0</v>
      </c>
      <c r="S114" s="36">
        <f>MAX(MIN(_xlfn.IFNA(INDEX('Inputs - Actual'!$B$8:$V$200,MATCH('TI - Outperformance'!$A114,'Inputs - Actual'!$A$8:$A$200,0),MATCH('TI - Outperformance'!S$6,'Inputs - Actual'!$B$6:$V$6,0)) - INDEX('Inputs - Allowed'!$B$8:$AY$158,MATCH('TI - Outperformance'!$A114,'Inputs - Allowed'!$A$8:$A$158,0),MATCH('TI - Outperformance'!S$6-1,'Inputs - Allowed'!$B$6:$AY$6,0)),0),_xlfn.IFNA(INDEX('Inputs - Allowed'!$B$8:$AY$158,MATCH('TI - Outperformance'!$A114,'Inputs - Allowed'!$A$8:$A$158,0),MATCH('TI - Outperformance'!S$6,'Inputs - Allowed'!$B$6:$AY$6,0)) - INDEX('Inputs - Allowed'!$B$8:$AY$158,MATCH('TI - Outperformance'!$A114,'Inputs - Allowed'!$A$8:$A$158,0),MATCH('TI - Outperformance'!S$6-1,'Inputs - Allowed'!$B$6:$AY$6,0)),0)),0)</f>
        <v>0</v>
      </c>
      <c r="T114" s="36">
        <f>MAX(MIN(_xlfn.IFNA(INDEX('Inputs - Actual'!$B$8:$V$200,MATCH('TI - Outperformance'!$A114,'Inputs - Actual'!$A$8:$A$200,0),MATCH('TI - Outperformance'!T$6,'Inputs - Actual'!$B$6:$V$6,0)) - INDEX('Inputs - Allowed'!$B$8:$AY$158,MATCH('TI - Outperformance'!$A114,'Inputs - Allowed'!$A$8:$A$158,0),MATCH('TI - Outperformance'!T$6-1,'Inputs - Allowed'!$B$6:$AY$6,0)),0),_xlfn.IFNA(INDEX('Inputs - Allowed'!$B$8:$AY$158,MATCH('TI - Outperformance'!$A114,'Inputs - Allowed'!$A$8:$A$158,0),MATCH('TI - Outperformance'!T$6,'Inputs - Allowed'!$B$6:$AY$6,0)) - INDEX('Inputs - Allowed'!$B$8:$AY$158,MATCH('TI - Outperformance'!$A114,'Inputs - Allowed'!$A$8:$A$158,0),MATCH('TI - Outperformance'!T$6-1,'Inputs - Allowed'!$B$6:$AY$6,0)),0)),0)</f>
        <v>0</v>
      </c>
      <c r="U114" s="36">
        <f>MAX(MIN(_xlfn.IFNA(INDEX('Inputs - Actual'!$B$8:$V$200,MATCH('TI - Outperformance'!$A114,'Inputs - Actual'!$A$8:$A$200,0),MATCH('TI - Outperformance'!U$6,'Inputs - Actual'!$B$6:$V$6,0)) - INDEX('Inputs - Allowed'!$B$8:$AY$158,MATCH('TI - Outperformance'!$A114,'Inputs - Allowed'!$A$8:$A$158,0),MATCH('TI - Outperformance'!U$6-1,'Inputs - Allowed'!$B$6:$AY$6,0)),0),_xlfn.IFNA(INDEX('Inputs - Allowed'!$B$8:$AY$158,MATCH('TI - Outperformance'!$A114,'Inputs - Allowed'!$A$8:$A$158,0),MATCH('TI - Outperformance'!U$6,'Inputs - Allowed'!$B$6:$AY$6,0)) - INDEX('Inputs - Allowed'!$B$8:$AY$158,MATCH('TI - Outperformance'!$A114,'Inputs - Allowed'!$A$8:$A$158,0),MATCH('TI - Outperformance'!U$6-1,'Inputs - Allowed'!$B$6:$AY$6,0)),0)),0)</f>
        <v>0</v>
      </c>
      <c r="V114" s="36">
        <f>MAX(MIN(_xlfn.IFNA(INDEX('Inputs - Actual'!$B$8:$V$200,MATCH('TI - Outperformance'!$A114,'Inputs - Actual'!$A$8:$A$200,0),MATCH('TI - Outperformance'!V$6,'Inputs - Actual'!$B$6:$V$6,0)) - INDEX('Inputs - Allowed'!$B$8:$AY$158,MATCH('TI - Outperformance'!$A114,'Inputs - Allowed'!$A$8:$A$158,0),MATCH('TI - Outperformance'!V$6-1,'Inputs - Allowed'!$B$6:$AY$6,0)),0),_xlfn.IFNA(INDEX('Inputs - Allowed'!$B$8:$AY$158,MATCH('TI - Outperformance'!$A114,'Inputs - Allowed'!$A$8:$A$158,0),MATCH('TI - Outperformance'!V$6,'Inputs - Allowed'!$B$6:$AY$6,0)) - INDEX('Inputs - Allowed'!$B$8:$AY$158,MATCH('TI - Outperformance'!$A114,'Inputs - Allowed'!$A$8:$A$158,0),MATCH('TI - Outperformance'!V$6-1,'Inputs - Allowed'!$B$6:$AY$6,0)),0)),0)</f>
        <v>0</v>
      </c>
      <c r="W114" s="36">
        <f>MAX(MIN(_xlfn.IFNA(INDEX('Inputs - Actual'!$B$8:$V$200,MATCH('TI - Outperformance'!$A114,'Inputs - Actual'!$A$8:$A$200,0),MATCH('TI - Outperformance'!W$6,'Inputs - Actual'!$B$6:$V$6,0)) - INDEX('Inputs - Allowed'!$B$8:$AY$158,MATCH('TI - Outperformance'!$A114,'Inputs - Allowed'!$A$8:$A$158,0),MATCH('TI - Outperformance'!W$6-1,'Inputs - Allowed'!$B$6:$AY$6,0)),0),_xlfn.IFNA(INDEX('Inputs - Allowed'!$B$8:$AY$158,MATCH('TI - Outperformance'!$A114,'Inputs - Allowed'!$A$8:$A$158,0),MATCH('TI - Outperformance'!W$6,'Inputs - Allowed'!$B$6:$AY$6,0)) - INDEX('Inputs - Allowed'!$B$8:$AY$158,MATCH('TI - Outperformance'!$A114,'Inputs - Allowed'!$A$8:$A$158,0),MATCH('TI - Outperformance'!W$6-1,'Inputs - Allowed'!$B$6:$AY$6,0)),0)),0)</f>
        <v>0</v>
      </c>
      <c r="X114" s="76"/>
      <c r="Y114" s="76"/>
      <c r="Z114" s="116">
        <f t="shared" si="33"/>
        <v>0</v>
      </c>
      <c r="AA114" s="116">
        <f t="shared" si="34"/>
        <v>0</v>
      </c>
      <c r="AB114" s="116">
        <f t="shared" si="35"/>
        <v>0</v>
      </c>
      <c r="AC114" s="116">
        <f t="shared" si="36"/>
        <v>0</v>
      </c>
      <c r="AD114" s="116">
        <f t="shared" si="37"/>
        <v>0</v>
      </c>
      <c r="AE114" s="116">
        <f t="shared" si="38"/>
        <v>0</v>
      </c>
      <c r="AF114" s="116">
        <f t="shared" si="39"/>
        <v>0</v>
      </c>
      <c r="AG114" s="116">
        <f t="shared" si="40"/>
        <v>0</v>
      </c>
      <c r="AH114" s="116">
        <f t="shared" si="41"/>
        <v>0</v>
      </c>
      <c r="AI114" s="116">
        <f t="shared" si="42"/>
        <v>0</v>
      </c>
      <c r="AJ114" s="116">
        <f t="shared" si="43"/>
        <v>0</v>
      </c>
    </row>
    <row r="115" spans="1:36">
      <c r="A115" s="42"/>
      <c r="B115" s="36"/>
      <c r="C115" s="36"/>
      <c r="D115" s="36"/>
      <c r="E115" s="36">
        <f>_xlfn.IFNA(INDEX('Inputs - Allowed'!$B$8:$AY$158,MATCH($A115,'Inputs - Allowed'!$A$8:$A$158,0),MATCH('TI - Outperformance'!E$6,'Inputs - Allowed'!$B$6:$AY$6,0)),0)</f>
        <v>0</v>
      </c>
      <c r="F115" s="36">
        <f>_xlfn.IFNA(INDEX('Inputs - Allowed'!$B$8:$AY$158,MATCH($A115,'Inputs - Allowed'!$A$8:$A$158,0),MATCH('TI - Outperformance'!F$6,'Inputs - Allowed'!$B$6:$AY$6,0)),0)</f>
        <v>0</v>
      </c>
      <c r="G115" s="36">
        <f>_xlfn.IFNA(INDEX('Inputs - Allowed'!$B$8:$AY$158,MATCH($A115,'Inputs - Allowed'!$A$8:$A$158,0),MATCH('TI - Outperformance'!G$6,'Inputs - Allowed'!$B$6:$AY$6,0)),0)</f>
        <v>0</v>
      </c>
      <c r="H115" s="36">
        <f>_xlfn.IFNA(INDEX('Inputs - Allowed'!$B$8:$AY$158,MATCH($A115,'Inputs - Allowed'!$A$8:$A$158,0),MATCH('TI - Outperformance'!H$6,'Inputs - Allowed'!$B$6:$AY$6,0)),0)</f>
        <v>0</v>
      </c>
      <c r="I115" s="36">
        <f>_xlfn.IFNA(INDEX('Inputs - Allowed'!$B$8:$AY$158,MATCH($A115,'Inputs - Allowed'!$A$8:$A$158,0),MATCH('TI - Outperformance'!I$6,'Inputs - Allowed'!$B$6:$AY$6,0)),0)</f>
        <v>0</v>
      </c>
      <c r="J115" s="36">
        <f>_xlfn.IFNA(INDEX('Inputs - Allowed'!$B$8:$AY$158,MATCH($A115,'Inputs - Allowed'!$A$8:$A$158,0),MATCH('TI - Outperformance'!J$6,'Inputs - Allowed'!$B$6:$AY$6,0)),0)</f>
        <v>0</v>
      </c>
      <c r="K115" s="36">
        <f>_xlfn.IFNA(INDEX('Inputs - Allowed'!$B$8:$AY$158,MATCH($A115,'Inputs - Allowed'!$A$8:$A$158,0),MATCH('TI - Outperformance'!K$6,'Inputs - Allowed'!$B$6:$AY$6,0)),0)</f>
        <v>0</v>
      </c>
      <c r="L115" s="76"/>
      <c r="M115" s="76"/>
      <c r="N115" s="36">
        <f>MAX(MIN(_xlfn.IFNA(INDEX('Inputs - Actual'!$B$8:$V$200,MATCH('TI - Outperformance'!$A115,'Inputs - Actual'!$A$8:$A$200,0),MATCH('TI - Outperformance'!N$6,'Inputs - Actual'!$B$6:$V$6,0)) - INDEX('Inputs - Allowed'!$B$8:$AY$158,MATCH('TI - Outperformance'!$A115,'Inputs - Allowed'!$A$8:$A$158,0),MATCH('TI - Outperformance'!N$6-1,'Inputs - Allowed'!$B$6:$AY$6,0)),0),_xlfn.IFNA(INDEX('Inputs - Allowed'!$B$8:$AY$158,MATCH('TI - Outperformance'!$A115,'Inputs - Allowed'!$A$8:$A$158,0),MATCH('TI - Outperformance'!N$6,'Inputs - Allowed'!$B$6:$AY$6,0)) - INDEX('Inputs - Allowed'!$B$8:$AY$158,MATCH('TI - Outperformance'!$A115,'Inputs - Allowed'!$A$8:$A$158,0),MATCH('TI - Outperformance'!N$6-1,'Inputs - Allowed'!$B$6:$AY$6,0)),0)),0)</f>
        <v>0</v>
      </c>
      <c r="O115" s="36">
        <f>MAX(MIN(_xlfn.IFNA(INDEX('Inputs - Actual'!$B$8:$V$200,MATCH('TI - Outperformance'!$A115,'Inputs - Actual'!$A$8:$A$200,0),MATCH('TI - Outperformance'!O$6,'Inputs - Actual'!$B$6:$V$6,0)) - INDEX('Inputs - Allowed'!$B$8:$AY$158,MATCH('TI - Outperformance'!$A115,'Inputs - Allowed'!$A$8:$A$158,0),MATCH('TI - Outperformance'!O$6-1,'Inputs - Allowed'!$B$6:$AY$6,0)),0),_xlfn.IFNA(INDEX('Inputs - Allowed'!$B$8:$AY$158,MATCH('TI - Outperformance'!$A115,'Inputs - Allowed'!$A$8:$A$158,0),MATCH('TI - Outperformance'!O$6,'Inputs - Allowed'!$B$6:$AY$6,0)) - INDEX('Inputs - Allowed'!$B$8:$AY$158,MATCH('TI - Outperformance'!$A115,'Inputs - Allowed'!$A$8:$A$158,0),MATCH('TI - Outperformance'!O$6-1,'Inputs - Allowed'!$B$6:$AY$6,0)),0)),0)</f>
        <v>0</v>
      </c>
      <c r="P115" s="36">
        <f>MAX(MIN(_xlfn.IFNA(INDEX('Inputs - Actual'!$B$8:$V$200,MATCH('TI - Outperformance'!$A115,'Inputs - Actual'!$A$8:$A$200,0),MATCH('TI - Outperformance'!P$6,'Inputs - Actual'!$B$6:$V$6,0)) - INDEX('Inputs - Allowed'!$B$8:$AY$158,MATCH('TI - Outperformance'!$A115,'Inputs - Allowed'!$A$8:$A$158,0),MATCH('TI - Outperformance'!P$6-1,'Inputs - Allowed'!$B$6:$AY$6,0)),0),_xlfn.IFNA(INDEX('Inputs - Allowed'!$B$8:$AY$158,MATCH('TI - Outperformance'!$A115,'Inputs - Allowed'!$A$8:$A$158,0),MATCH('TI - Outperformance'!P$6,'Inputs - Allowed'!$B$6:$AY$6,0)) - INDEX('Inputs - Allowed'!$B$8:$AY$158,MATCH('TI - Outperformance'!$A115,'Inputs - Allowed'!$A$8:$A$158,0),MATCH('TI - Outperformance'!P$6-1,'Inputs - Allowed'!$B$6:$AY$6,0)),0)),0)</f>
        <v>0</v>
      </c>
      <c r="Q115" s="36">
        <f>MAX(MIN(_xlfn.IFNA(INDEX('Inputs - Actual'!$B$8:$V$200,MATCH('TI - Outperformance'!$A115,'Inputs - Actual'!$A$8:$A$200,0),MATCH('TI - Outperformance'!Q$6,'Inputs - Actual'!$B$6:$V$6,0)) - INDEX('Inputs - Allowed'!$B$8:$AY$158,MATCH('TI - Outperformance'!$A115,'Inputs - Allowed'!$A$8:$A$158,0),MATCH('TI - Outperformance'!Q$6-1,'Inputs - Allowed'!$B$6:$AY$6,0)),0),_xlfn.IFNA(INDEX('Inputs - Allowed'!$B$8:$AY$158,MATCH('TI - Outperformance'!$A115,'Inputs - Allowed'!$A$8:$A$158,0),MATCH('TI - Outperformance'!Q$6,'Inputs - Allowed'!$B$6:$AY$6,0)) - INDEX('Inputs - Allowed'!$B$8:$AY$158,MATCH('TI - Outperformance'!$A115,'Inputs - Allowed'!$A$8:$A$158,0),MATCH('TI - Outperformance'!Q$6-1,'Inputs - Allowed'!$B$6:$AY$6,0)),0)),0)</f>
        <v>0</v>
      </c>
      <c r="R115" s="36">
        <f>MAX(MIN(_xlfn.IFNA(INDEX('Inputs - Actual'!$B$8:$V$200,MATCH('TI - Outperformance'!$A115,'Inputs - Actual'!$A$8:$A$200,0),MATCH('TI - Outperformance'!R$6,'Inputs - Actual'!$B$6:$V$6,0)) - INDEX('Inputs - Allowed'!$B$8:$AY$158,MATCH('TI - Outperformance'!$A115,'Inputs - Allowed'!$A$8:$A$158,0),MATCH('TI - Outperformance'!R$6-1,'Inputs - Allowed'!$B$6:$AY$6,0)),0),_xlfn.IFNA(INDEX('Inputs - Allowed'!$B$8:$AY$158,MATCH('TI - Outperformance'!$A115,'Inputs - Allowed'!$A$8:$A$158,0),MATCH('TI - Outperformance'!R$6,'Inputs - Allowed'!$B$6:$AY$6,0)) - INDEX('Inputs - Allowed'!$B$8:$AY$158,MATCH('TI - Outperformance'!$A115,'Inputs - Allowed'!$A$8:$A$158,0),MATCH('TI - Outperformance'!R$6-1,'Inputs - Allowed'!$B$6:$AY$6,0)),0)),0)</f>
        <v>0</v>
      </c>
      <c r="S115" s="36">
        <f>MAX(MIN(_xlfn.IFNA(INDEX('Inputs - Actual'!$B$8:$V$200,MATCH('TI - Outperformance'!$A115,'Inputs - Actual'!$A$8:$A$200,0),MATCH('TI - Outperformance'!S$6,'Inputs - Actual'!$B$6:$V$6,0)) - INDEX('Inputs - Allowed'!$B$8:$AY$158,MATCH('TI - Outperformance'!$A115,'Inputs - Allowed'!$A$8:$A$158,0),MATCH('TI - Outperformance'!S$6-1,'Inputs - Allowed'!$B$6:$AY$6,0)),0),_xlfn.IFNA(INDEX('Inputs - Allowed'!$B$8:$AY$158,MATCH('TI - Outperformance'!$A115,'Inputs - Allowed'!$A$8:$A$158,0),MATCH('TI - Outperformance'!S$6,'Inputs - Allowed'!$B$6:$AY$6,0)) - INDEX('Inputs - Allowed'!$B$8:$AY$158,MATCH('TI - Outperformance'!$A115,'Inputs - Allowed'!$A$8:$A$158,0),MATCH('TI - Outperformance'!S$6-1,'Inputs - Allowed'!$B$6:$AY$6,0)),0)),0)</f>
        <v>0</v>
      </c>
      <c r="T115" s="36">
        <f>MAX(MIN(_xlfn.IFNA(INDEX('Inputs - Actual'!$B$8:$V$200,MATCH('TI - Outperformance'!$A115,'Inputs - Actual'!$A$8:$A$200,0),MATCH('TI - Outperformance'!T$6,'Inputs - Actual'!$B$6:$V$6,0)) - INDEX('Inputs - Allowed'!$B$8:$AY$158,MATCH('TI - Outperformance'!$A115,'Inputs - Allowed'!$A$8:$A$158,0),MATCH('TI - Outperformance'!T$6-1,'Inputs - Allowed'!$B$6:$AY$6,0)),0),_xlfn.IFNA(INDEX('Inputs - Allowed'!$B$8:$AY$158,MATCH('TI - Outperformance'!$A115,'Inputs - Allowed'!$A$8:$A$158,0),MATCH('TI - Outperformance'!T$6,'Inputs - Allowed'!$B$6:$AY$6,0)) - INDEX('Inputs - Allowed'!$B$8:$AY$158,MATCH('TI - Outperformance'!$A115,'Inputs - Allowed'!$A$8:$A$158,0),MATCH('TI - Outperformance'!T$6-1,'Inputs - Allowed'!$B$6:$AY$6,0)),0)),0)</f>
        <v>0</v>
      </c>
      <c r="U115" s="36">
        <f>MAX(MIN(_xlfn.IFNA(INDEX('Inputs - Actual'!$B$8:$V$200,MATCH('TI - Outperformance'!$A115,'Inputs - Actual'!$A$8:$A$200,0),MATCH('TI - Outperformance'!U$6,'Inputs - Actual'!$B$6:$V$6,0)) - INDEX('Inputs - Allowed'!$B$8:$AY$158,MATCH('TI - Outperformance'!$A115,'Inputs - Allowed'!$A$8:$A$158,0),MATCH('TI - Outperformance'!U$6-1,'Inputs - Allowed'!$B$6:$AY$6,0)),0),_xlfn.IFNA(INDEX('Inputs - Allowed'!$B$8:$AY$158,MATCH('TI - Outperformance'!$A115,'Inputs - Allowed'!$A$8:$A$158,0),MATCH('TI - Outperformance'!U$6,'Inputs - Allowed'!$B$6:$AY$6,0)) - INDEX('Inputs - Allowed'!$B$8:$AY$158,MATCH('TI - Outperformance'!$A115,'Inputs - Allowed'!$A$8:$A$158,0),MATCH('TI - Outperformance'!U$6-1,'Inputs - Allowed'!$B$6:$AY$6,0)),0)),0)</f>
        <v>0</v>
      </c>
      <c r="V115" s="36">
        <f>MAX(MIN(_xlfn.IFNA(INDEX('Inputs - Actual'!$B$8:$V$200,MATCH('TI - Outperformance'!$A115,'Inputs - Actual'!$A$8:$A$200,0),MATCH('TI - Outperformance'!V$6,'Inputs - Actual'!$B$6:$V$6,0)) - INDEX('Inputs - Allowed'!$B$8:$AY$158,MATCH('TI - Outperformance'!$A115,'Inputs - Allowed'!$A$8:$A$158,0),MATCH('TI - Outperformance'!V$6-1,'Inputs - Allowed'!$B$6:$AY$6,0)),0),_xlfn.IFNA(INDEX('Inputs - Allowed'!$B$8:$AY$158,MATCH('TI - Outperformance'!$A115,'Inputs - Allowed'!$A$8:$A$158,0),MATCH('TI - Outperformance'!V$6,'Inputs - Allowed'!$B$6:$AY$6,0)) - INDEX('Inputs - Allowed'!$B$8:$AY$158,MATCH('TI - Outperformance'!$A115,'Inputs - Allowed'!$A$8:$A$158,0),MATCH('TI - Outperformance'!V$6-1,'Inputs - Allowed'!$B$6:$AY$6,0)),0)),0)</f>
        <v>0</v>
      </c>
      <c r="W115" s="36">
        <f>MAX(MIN(_xlfn.IFNA(INDEX('Inputs - Actual'!$B$8:$V$200,MATCH('TI - Outperformance'!$A115,'Inputs - Actual'!$A$8:$A$200,0),MATCH('TI - Outperformance'!W$6,'Inputs - Actual'!$B$6:$V$6,0)) - INDEX('Inputs - Allowed'!$B$8:$AY$158,MATCH('TI - Outperformance'!$A115,'Inputs - Allowed'!$A$8:$A$158,0),MATCH('TI - Outperformance'!W$6-1,'Inputs - Allowed'!$B$6:$AY$6,0)),0),_xlfn.IFNA(INDEX('Inputs - Allowed'!$B$8:$AY$158,MATCH('TI - Outperformance'!$A115,'Inputs - Allowed'!$A$8:$A$158,0),MATCH('TI - Outperformance'!W$6,'Inputs - Allowed'!$B$6:$AY$6,0)) - INDEX('Inputs - Allowed'!$B$8:$AY$158,MATCH('TI - Outperformance'!$A115,'Inputs - Allowed'!$A$8:$A$158,0),MATCH('TI - Outperformance'!W$6-1,'Inputs - Allowed'!$B$6:$AY$6,0)),0)),0)</f>
        <v>0</v>
      </c>
      <c r="X115" s="76"/>
      <c r="Y115" s="76"/>
      <c r="Z115" s="116">
        <f t="shared" si="33"/>
        <v>0</v>
      </c>
      <c r="AA115" s="116">
        <f t="shared" si="34"/>
        <v>0</v>
      </c>
      <c r="AB115" s="116">
        <f t="shared" si="35"/>
        <v>0</v>
      </c>
      <c r="AC115" s="116">
        <f t="shared" si="36"/>
        <v>0</v>
      </c>
      <c r="AD115" s="116">
        <f t="shared" si="37"/>
        <v>0</v>
      </c>
      <c r="AE115" s="116">
        <f t="shared" si="38"/>
        <v>0</v>
      </c>
      <c r="AF115" s="116">
        <f t="shared" si="39"/>
        <v>0</v>
      </c>
      <c r="AG115" s="116">
        <f t="shared" si="40"/>
        <v>0</v>
      </c>
      <c r="AH115" s="116">
        <f t="shared" si="41"/>
        <v>0</v>
      </c>
      <c r="AI115" s="116">
        <f t="shared" si="42"/>
        <v>0</v>
      </c>
      <c r="AJ115" s="116">
        <f t="shared" si="43"/>
        <v>0</v>
      </c>
    </row>
    <row r="116" spans="1:36">
      <c r="A116" s="42"/>
      <c r="B116" s="36"/>
      <c r="C116" s="36"/>
      <c r="D116" s="36"/>
      <c r="E116" s="36">
        <f>_xlfn.IFNA(INDEX('Inputs - Allowed'!$B$8:$AY$158,MATCH($A116,'Inputs - Allowed'!$A$8:$A$158,0),MATCH('TI - Outperformance'!E$6,'Inputs - Allowed'!$B$6:$AY$6,0)),0)</f>
        <v>0</v>
      </c>
      <c r="F116" s="36">
        <f>_xlfn.IFNA(INDEX('Inputs - Allowed'!$B$8:$AY$158,MATCH($A116,'Inputs - Allowed'!$A$8:$A$158,0),MATCH('TI - Outperformance'!F$6,'Inputs - Allowed'!$B$6:$AY$6,0)),0)</f>
        <v>0</v>
      </c>
      <c r="G116" s="36">
        <f>_xlfn.IFNA(INDEX('Inputs - Allowed'!$B$8:$AY$158,MATCH($A116,'Inputs - Allowed'!$A$8:$A$158,0),MATCH('TI - Outperformance'!G$6,'Inputs - Allowed'!$B$6:$AY$6,0)),0)</f>
        <v>0</v>
      </c>
      <c r="H116" s="36">
        <f>_xlfn.IFNA(INDEX('Inputs - Allowed'!$B$8:$AY$158,MATCH($A116,'Inputs - Allowed'!$A$8:$A$158,0),MATCH('TI - Outperformance'!H$6,'Inputs - Allowed'!$B$6:$AY$6,0)),0)</f>
        <v>0</v>
      </c>
      <c r="I116" s="36">
        <f>_xlfn.IFNA(INDEX('Inputs - Allowed'!$B$8:$AY$158,MATCH($A116,'Inputs - Allowed'!$A$8:$A$158,0),MATCH('TI - Outperformance'!I$6,'Inputs - Allowed'!$B$6:$AY$6,0)),0)</f>
        <v>0</v>
      </c>
      <c r="J116" s="36">
        <f>_xlfn.IFNA(INDEX('Inputs - Allowed'!$B$8:$AY$158,MATCH($A116,'Inputs - Allowed'!$A$8:$A$158,0),MATCH('TI - Outperformance'!J$6,'Inputs - Allowed'!$B$6:$AY$6,0)),0)</f>
        <v>0</v>
      </c>
      <c r="K116" s="36">
        <f>_xlfn.IFNA(INDEX('Inputs - Allowed'!$B$8:$AY$158,MATCH($A116,'Inputs - Allowed'!$A$8:$A$158,0),MATCH('TI - Outperformance'!K$6,'Inputs - Allowed'!$B$6:$AY$6,0)),0)</f>
        <v>0</v>
      </c>
      <c r="L116" s="76"/>
      <c r="M116" s="76"/>
      <c r="N116" s="36">
        <f>MAX(MIN(_xlfn.IFNA(INDEX('Inputs - Actual'!$B$8:$V$200,MATCH('TI - Outperformance'!$A116,'Inputs - Actual'!$A$8:$A$200,0),MATCH('TI - Outperformance'!N$6,'Inputs - Actual'!$B$6:$V$6,0)) - INDEX('Inputs - Allowed'!$B$8:$AY$158,MATCH('TI - Outperformance'!$A116,'Inputs - Allowed'!$A$8:$A$158,0),MATCH('TI - Outperformance'!N$6-1,'Inputs - Allowed'!$B$6:$AY$6,0)),0),_xlfn.IFNA(INDEX('Inputs - Allowed'!$B$8:$AY$158,MATCH('TI - Outperformance'!$A116,'Inputs - Allowed'!$A$8:$A$158,0),MATCH('TI - Outperformance'!N$6,'Inputs - Allowed'!$B$6:$AY$6,0)) - INDEX('Inputs - Allowed'!$B$8:$AY$158,MATCH('TI - Outperformance'!$A116,'Inputs - Allowed'!$A$8:$A$158,0),MATCH('TI - Outperformance'!N$6-1,'Inputs - Allowed'!$B$6:$AY$6,0)),0)),0)</f>
        <v>0</v>
      </c>
      <c r="O116" s="36">
        <f>MAX(MIN(_xlfn.IFNA(INDEX('Inputs - Actual'!$B$8:$V$200,MATCH('TI - Outperformance'!$A116,'Inputs - Actual'!$A$8:$A$200,0),MATCH('TI - Outperformance'!O$6,'Inputs - Actual'!$B$6:$V$6,0)) - INDEX('Inputs - Allowed'!$B$8:$AY$158,MATCH('TI - Outperformance'!$A116,'Inputs - Allowed'!$A$8:$A$158,0),MATCH('TI - Outperformance'!O$6-1,'Inputs - Allowed'!$B$6:$AY$6,0)),0),_xlfn.IFNA(INDEX('Inputs - Allowed'!$B$8:$AY$158,MATCH('TI - Outperformance'!$A116,'Inputs - Allowed'!$A$8:$A$158,0),MATCH('TI - Outperformance'!O$6,'Inputs - Allowed'!$B$6:$AY$6,0)) - INDEX('Inputs - Allowed'!$B$8:$AY$158,MATCH('TI - Outperformance'!$A116,'Inputs - Allowed'!$A$8:$A$158,0),MATCH('TI - Outperformance'!O$6-1,'Inputs - Allowed'!$B$6:$AY$6,0)),0)),0)</f>
        <v>0</v>
      </c>
      <c r="P116" s="36">
        <f>MAX(MIN(_xlfn.IFNA(INDEX('Inputs - Actual'!$B$8:$V$200,MATCH('TI - Outperformance'!$A116,'Inputs - Actual'!$A$8:$A$200,0),MATCH('TI - Outperformance'!P$6,'Inputs - Actual'!$B$6:$V$6,0)) - INDEX('Inputs - Allowed'!$B$8:$AY$158,MATCH('TI - Outperformance'!$A116,'Inputs - Allowed'!$A$8:$A$158,0),MATCH('TI - Outperformance'!P$6-1,'Inputs - Allowed'!$B$6:$AY$6,0)),0),_xlfn.IFNA(INDEX('Inputs - Allowed'!$B$8:$AY$158,MATCH('TI - Outperformance'!$A116,'Inputs - Allowed'!$A$8:$A$158,0),MATCH('TI - Outperformance'!P$6,'Inputs - Allowed'!$B$6:$AY$6,0)) - INDEX('Inputs - Allowed'!$B$8:$AY$158,MATCH('TI - Outperformance'!$A116,'Inputs - Allowed'!$A$8:$A$158,0),MATCH('TI - Outperformance'!P$6-1,'Inputs - Allowed'!$B$6:$AY$6,0)),0)),0)</f>
        <v>0</v>
      </c>
      <c r="Q116" s="36">
        <f>MAX(MIN(_xlfn.IFNA(INDEX('Inputs - Actual'!$B$8:$V$200,MATCH('TI - Outperformance'!$A116,'Inputs - Actual'!$A$8:$A$200,0),MATCH('TI - Outperformance'!Q$6,'Inputs - Actual'!$B$6:$V$6,0)) - INDEX('Inputs - Allowed'!$B$8:$AY$158,MATCH('TI - Outperformance'!$A116,'Inputs - Allowed'!$A$8:$A$158,0),MATCH('TI - Outperformance'!Q$6-1,'Inputs - Allowed'!$B$6:$AY$6,0)),0),_xlfn.IFNA(INDEX('Inputs - Allowed'!$B$8:$AY$158,MATCH('TI - Outperformance'!$A116,'Inputs - Allowed'!$A$8:$A$158,0),MATCH('TI - Outperformance'!Q$6,'Inputs - Allowed'!$B$6:$AY$6,0)) - INDEX('Inputs - Allowed'!$B$8:$AY$158,MATCH('TI - Outperformance'!$A116,'Inputs - Allowed'!$A$8:$A$158,0),MATCH('TI - Outperformance'!Q$6-1,'Inputs - Allowed'!$B$6:$AY$6,0)),0)),0)</f>
        <v>0</v>
      </c>
      <c r="R116" s="36">
        <f>MAX(MIN(_xlfn.IFNA(INDEX('Inputs - Actual'!$B$8:$V$200,MATCH('TI - Outperformance'!$A116,'Inputs - Actual'!$A$8:$A$200,0),MATCH('TI - Outperformance'!R$6,'Inputs - Actual'!$B$6:$V$6,0)) - INDEX('Inputs - Allowed'!$B$8:$AY$158,MATCH('TI - Outperformance'!$A116,'Inputs - Allowed'!$A$8:$A$158,0),MATCH('TI - Outperformance'!R$6-1,'Inputs - Allowed'!$B$6:$AY$6,0)),0),_xlfn.IFNA(INDEX('Inputs - Allowed'!$B$8:$AY$158,MATCH('TI - Outperformance'!$A116,'Inputs - Allowed'!$A$8:$A$158,0),MATCH('TI - Outperformance'!R$6,'Inputs - Allowed'!$B$6:$AY$6,0)) - INDEX('Inputs - Allowed'!$B$8:$AY$158,MATCH('TI - Outperformance'!$A116,'Inputs - Allowed'!$A$8:$A$158,0),MATCH('TI - Outperformance'!R$6-1,'Inputs - Allowed'!$B$6:$AY$6,0)),0)),0)</f>
        <v>0</v>
      </c>
      <c r="S116" s="36">
        <f>MAX(MIN(_xlfn.IFNA(INDEX('Inputs - Actual'!$B$8:$V$200,MATCH('TI - Outperformance'!$A116,'Inputs - Actual'!$A$8:$A$200,0),MATCH('TI - Outperformance'!S$6,'Inputs - Actual'!$B$6:$V$6,0)) - INDEX('Inputs - Allowed'!$B$8:$AY$158,MATCH('TI - Outperformance'!$A116,'Inputs - Allowed'!$A$8:$A$158,0),MATCH('TI - Outperformance'!S$6-1,'Inputs - Allowed'!$B$6:$AY$6,0)),0),_xlfn.IFNA(INDEX('Inputs - Allowed'!$B$8:$AY$158,MATCH('TI - Outperformance'!$A116,'Inputs - Allowed'!$A$8:$A$158,0),MATCH('TI - Outperformance'!S$6,'Inputs - Allowed'!$B$6:$AY$6,0)) - INDEX('Inputs - Allowed'!$B$8:$AY$158,MATCH('TI - Outperformance'!$A116,'Inputs - Allowed'!$A$8:$A$158,0),MATCH('TI - Outperformance'!S$6-1,'Inputs - Allowed'!$B$6:$AY$6,0)),0)),0)</f>
        <v>0</v>
      </c>
      <c r="T116" s="36">
        <f>MAX(MIN(_xlfn.IFNA(INDEX('Inputs - Actual'!$B$8:$V$200,MATCH('TI - Outperformance'!$A116,'Inputs - Actual'!$A$8:$A$200,0),MATCH('TI - Outperformance'!T$6,'Inputs - Actual'!$B$6:$V$6,0)) - INDEX('Inputs - Allowed'!$B$8:$AY$158,MATCH('TI - Outperformance'!$A116,'Inputs - Allowed'!$A$8:$A$158,0),MATCH('TI - Outperformance'!T$6-1,'Inputs - Allowed'!$B$6:$AY$6,0)),0),_xlfn.IFNA(INDEX('Inputs - Allowed'!$B$8:$AY$158,MATCH('TI - Outperformance'!$A116,'Inputs - Allowed'!$A$8:$A$158,0),MATCH('TI - Outperformance'!T$6,'Inputs - Allowed'!$B$6:$AY$6,0)) - INDEX('Inputs - Allowed'!$B$8:$AY$158,MATCH('TI - Outperformance'!$A116,'Inputs - Allowed'!$A$8:$A$158,0),MATCH('TI - Outperformance'!T$6-1,'Inputs - Allowed'!$B$6:$AY$6,0)),0)),0)</f>
        <v>0</v>
      </c>
      <c r="U116" s="36">
        <f>MAX(MIN(_xlfn.IFNA(INDEX('Inputs - Actual'!$B$8:$V$200,MATCH('TI - Outperformance'!$A116,'Inputs - Actual'!$A$8:$A$200,0),MATCH('TI - Outperformance'!U$6,'Inputs - Actual'!$B$6:$V$6,0)) - INDEX('Inputs - Allowed'!$B$8:$AY$158,MATCH('TI - Outperformance'!$A116,'Inputs - Allowed'!$A$8:$A$158,0),MATCH('TI - Outperformance'!U$6-1,'Inputs - Allowed'!$B$6:$AY$6,0)),0),_xlfn.IFNA(INDEX('Inputs - Allowed'!$B$8:$AY$158,MATCH('TI - Outperformance'!$A116,'Inputs - Allowed'!$A$8:$A$158,0),MATCH('TI - Outperformance'!U$6,'Inputs - Allowed'!$B$6:$AY$6,0)) - INDEX('Inputs - Allowed'!$B$8:$AY$158,MATCH('TI - Outperformance'!$A116,'Inputs - Allowed'!$A$8:$A$158,0),MATCH('TI - Outperformance'!U$6-1,'Inputs - Allowed'!$B$6:$AY$6,0)),0)),0)</f>
        <v>0</v>
      </c>
      <c r="V116" s="36">
        <f>MAX(MIN(_xlfn.IFNA(INDEX('Inputs - Actual'!$B$8:$V$200,MATCH('TI - Outperformance'!$A116,'Inputs - Actual'!$A$8:$A$200,0),MATCH('TI - Outperformance'!V$6,'Inputs - Actual'!$B$6:$V$6,0)) - INDEX('Inputs - Allowed'!$B$8:$AY$158,MATCH('TI - Outperformance'!$A116,'Inputs - Allowed'!$A$8:$A$158,0),MATCH('TI - Outperformance'!V$6-1,'Inputs - Allowed'!$B$6:$AY$6,0)),0),_xlfn.IFNA(INDEX('Inputs - Allowed'!$B$8:$AY$158,MATCH('TI - Outperformance'!$A116,'Inputs - Allowed'!$A$8:$A$158,0),MATCH('TI - Outperformance'!V$6,'Inputs - Allowed'!$B$6:$AY$6,0)) - INDEX('Inputs - Allowed'!$B$8:$AY$158,MATCH('TI - Outperformance'!$A116,'Inputs - Allowed'!$A$8:$A$158,0),MATCH('TI - Outperformance'!V$6-1,'Inputs - Allowed'!$B$6:$AY$6,0)),0)),0)</f>
        <v>0</v>
      </c>
      <c r="W116" s="36">
        <f>MAX(MIN(_xlfn.IFNA(INDEX('Inputs - Actual'!$B$8:$V$200,MATCH('TI - Outperformance'!$A116,'Inputs - Actual'!$A$8:$A$200,0),MATCH('TI - Outperformance'!W$6,'Inputs - Actual'!$B$6:$V$6,0)) - INDEX('Inputs - Allowed'!$B$8:$AY$158,MATCH('TI - Outperformance'!$A116,'Inputs - Allowed'!$A$8:$A$158,0),MATCH('TI - Outperformance'!W$6-1,'Inputs - Allowed'!$B$6:$AY$6,0)),0),_xlfn.IFNA(INDEX('Inputs - Allowed'!$B$8:$AY$158,MATCH('TI - Outperformance'!$A116,'Inputs - Allowed'!$A$8:$A$158,0),MATCH('TI - Outperformance'!W$6,'Inputs - Allowed'!$B$6:$AY$6,0)) - INDEX('Inputs - Allowed'!$B$8:$AY$158,MATCH('TI - Outperformance'!$A116,'Inputs - Allowed'!$A$8:$A$158,0),MATCH('TI - Outperformance'!W$6-1,'Inputs - Allowed'!$B$6:$AY$6,0)),0)),0)</f>
        <v>0</v>
      </c>
      <c r="X116" s="76"/>
      <c r="Y116" s="76"/>
      <c r="Z116" s="116">
        <f t="shared" si="33"/>
        <v>0</v>
      </c>
      <c r="AA116" s="116">
        <f t="shared" si="34"/>
        <v>0</v>
      </c>
      <c r="AB116" s="116">
        <f t="shared" si="35"/>
        <v>0</v>
      </c>
      <c r="AC116" s="116">
        <f t="shared" si="36"/>
        <v>0</v>
      </c>
      <c r="AD116" s="116">
        <f t="shared" si="37"/>
        <v>0</v>
      </c>
      <c r="AE116" s="116">
        <f t="shared" si="38"/>
        <v>0</v>
      </c>
      <c r="AF116" s="116">
        <f t="shared" si="39"/>
        <v>0</v>
      </c>
      <c r="AG116" s="116">
        <f t="shared" si="40"/>
        <v>0</v>
      </c>
      <c r="AH116" s="116">
        <f t="shared" si="41"/>
        <v>0</v>
      </c>
      <c r="AI116" s="116">
        <f t="shared" si="42"/>
        <v>0</v>
      </c>
      <c r="AJ116" s="116">
        <f t="shared" si="43"/>
        <v>0</v>
      </c>
    </row>
    <row r="117" spans="1:36">
      <c r="A117" s="42"/>
      <c r="B117" s="36"/>
      <c r="C117" s="36"/>
      <c r="D117" s="36"/>
      <c r="E117" s="36">
        <f>_xlfn.IFNA(INDEX('Inputs - Allowed'!$B$8:$AY$158,MATCH($A117,'Inputs - Allowed'!$A$8:$A$158,0),MATCH('TI - Outperformance'!E$6,'Inputs - Allowed'!$B$6:$AY$6,0)),0)</f>
        <v>0</v>
      </c>
      <c r="F117" s="36">
        <f>_xlfn.IFNA(INDEX('Inputs - Allowed'!$B$8:$AY$158,MATCH($A117,'Inputs - Allowed'!$A$8:$A$158,0),MATCH('TI - Outperformance'!F$6,'Inputs - Allowed'!$B$6:$AY$6,0)),0)</f>
        <v>0</v>
      </c>
      <c r="G117" s="36">
        <f>_xlfn.IFNA(INDEX('Inputs - Allowed'!$B$8:$AY$158,MATCH($A117,'Inputs - Allowed'!$A$8:$A$158,0),MATCH('TI - Outperformance'!G$6,'Inputs - Allowed'!$B$6:$AY$6,0)),0)</f>
        <v>0</v>
      </c>
      <c r="H117" s="36">
        <f>_xlfn.IFNA(INDEX('Inputs - Allowed'!$B$8:$AY$158,MATCH($A117,'Inputs - Allowed'!$A$8:$A$158,0),MATCH('TI - Outperformance'!H$6,'Inputs - Allowed'!$B$6:$AY$6,0)),0)</f>
        <v>0</v>
      </c>
      <c r="I117" s="36">
        <f>_xlfn.IFNA(INDEX('Inputs - Allowed'!$B$8:$AY$158,MATCH($A117,'Inputs - Allowed'!$A$8:$A$158,0),MATCH('TI - Outperformance'!I$6,'Inputs - Allowed'!$B$6:$AY$6,0)),0)</f>
        <v>0</v>
      </c>
      <c r="J117" s="36">
        <f>_xlfn.IFNA(INDEX('Inputs - Allowed'!$B$8:$AY$158,MATCH($A117,'Inputs - Allowed'!$A$8:$A$158,0),MATCH('TI - Outperformance'!J$6,'Inputs - Allowed'!$B$6:$AY$6,0)),0)</f>
        <v>0</v>
      </c>
      <c r="K117" s="36">
        <f>_xlfn.IFNA(INDEX('Inputs - Allowed'!$B$8:$AY$158,MATCH($A117,'Inputs - Allowed'!$A$8:$A$158,0),MATCH('TI - Outperformance'!K$6,'Inputs - Allowed'!$B$6:$AY$6,0)),0)</f>
        <v>0</v>
      </c>
      <c r="L117" s="76"/>
      <c r="M117" s="76"/>
      <c r="N117" s="36">
        <f>MAX(MIN(_xlfn.IFNA(INDEX('Inputs - Actual'!$B$8:$V$200,MATCH('TI - Outperformance'!$A117,'Inputs - Actual'!$A$8:$A$200,0),MATCH('TI - Outperformance'!N$6,'Inputs - Actual'!$B$6:$V$6,0)) - INDEX('Inputs - Allowed'!$B$8:$AY$158,MATCH('TI - Outperformance'!$A117,'Inputs - Allowed'!$A$8:$A$158,0),MATCH('TI - Outperformance'!N$6-1,'Inputs - Allowed'!$B$6:$AY$6,0)),0),_xlfn.IFNA(INDEX('Inputs - Allowed'!$B$8:$AY$158,MATCH('TI - Outperformance'!$A117,'Inputs - Allowed'!$A$8:$A$158,0),MATCH('TI - Outperformance'!N$6,'Inputs - Allowed'!$B$6:$AY$6,0)) - INDEX('Inputs - Allowed'!$B$8:$AY$158,MATCH('TI - Outperformance'!$A117,'Inputs - Allowed'!$A$8:$A$158,0),MATCH('TI - Outperformance'!N$6-1,'Inputs - Allowed'!$B$6:$AY$6,0)),0)),0)</f>
        <v>0</v>
      </c>
      <c r="O117" s="36">
        <f>MAX(MIN(_xlfn.IFNA(INDEX('Inputs - Actual'!$B$8:$V$200,MATCH('TI - Outperformance'!$A117,'Inputs - Actual'!$A$8:$A$200,0),MATCH('TI - Outperformance'!O$6,'Inputs - Actual'!$B$6:$V$6,0)) - INDEX('Inputs - Allowed'!$B$8:$AY$158,MATCH('TI - Outperformance'!$A117,'Inputs - Allowed'!$A$8:$A$158,0),MATCH('TI - Outperformance'!O$6-1,'Inputs - Allowed'!$B$6:$AY$6,0)),0),_xlfn.IFNA(INDEX('Inputs - Allowed'!$B$8:$AY$158,MATCH('TI - Outperformance'!$A117,'Inputs - Allowed'!$A$8:$A$158,0),MATCH('TI - Outperformance'!O$6,'Inputs - Allowed'!$B$6:$AY$6,0)) - INDEX('Inputs - Allowed'!$B$8:$AY$158,MATCH('TI - Outperformance'!$A117,'Inputs - Allowed'!$A$8:$A$158,0),MATCH('TI - Outperformance'!O$6-1,'Inputs - Allowed'!$B$6:$AY$6,0)),0)),0)</f>
        <v>0</v>
      </c>
      <c r="P117" s="36">
        <f>MAX(MIN(_xlfn.IFNA(INDEX('Inputs - Actual'!$B$8:$V$200,MATCH('TI - Outperformance'!$A117,'Inputs - Actual'!$A$8:$A$200,0),MATCH('TI - Outperformance'!P$6,'Inputs - Actual'!$B$6:$V$6,0)) - INDEX('Inputs - Allowed'!$B$8:$AY$158,MATCH('TI - Outperformance'!$A117,'Inputs - Allowed'!$A$8:$A$158,0),MATCH('TI - Outperformance'!P$6-1,'Inputs - Allowed'!$B$6:$AY$6,0)),0),_xlfn.IFNA(INDEX('Inputs - Allowed'!$B$8:$AY$158,MATCH('TI - Outperformance'!$A117,'Inputs - Allowed'!$A$8:$A$158,0),MATCH('TI - Outperformance'!P$6,'Inputs - Allowed'!$B$6:$AY$6,0)) - INDEX('Inputs - Allowed'!$B$8:$AY$158,MATCH('TI - Outperformance'!$A117,'Inputs - Allowed'!$A$8:$A$158,0),MATCH('TI - Outperformance'!P$6-1,'Inputs - Allowed'!$B$6:$AY$6,0)),0)),0)</f>
        <v>0</v>
      </c>
      <c r="Q117" s="36">
        <f>MAX(MIN(_xlfn.IFNA(INDEX('Inputs - Actual'!$B$8:$V$200,MATCH('TI - Outperformance'!$A117,'Inputs - Actual'!$A$8:$A$200,0),MATCH('TI - Outperformance'!Q$6,'Inputs - Actual'!$B$6:$V$6,0)) - INDEX('Inputs - Allowed'!$B$8:$AY$158,MATCH('TI - Outperformance'!$A117,'Inputs - Allowed'!$A$8:$A$158,0),MATCH('TI - Outperformance'!Q$6-1,'Inputs - Allowed'!$B$6:$AY$6,0)),0),_xlfn.IFNA(INDEX('Inputs - Allowed'!$B$8:$AY$158,MATCH('TI - Outperformance'!$A117,'Inputs - Allowed'!$A$8:$A$158,0),MATCH('TI - Outperformance'!Q$6,'Inputs - Allowed'!$B$6:$AY$6,0)) - INDEX('Inputs - Allowed'!$B$8:$AY$158,MATCH('TI - Outperformance'!$A117,'Inputs - Allowed'!$A$8:$A$158,0),MATCH('TI - Outperformance'!Q$6-1,'Inputs - Allowed'!$B$6:$AY$6,0)),0)),0)</f>
        <v>0</v>
      </c>
      <c r="R117" s="36">
        <f>MAX(MIN(_xlfn.IFNA(INDEX('Inputs - Actual'!$B$8:$V$200,MATCH('TI - Outperformance'!$A117,'Inputs - Actual'!$A$8:$A$200,0),MATCH('TI - Outperformance'!R$6,'Inputs - Actual'!$B$6:$V$6,0)) - INDEX('Inputs - Allowed'!$B$8:$AY$158,MATCH('TI - Outperformance'!$A117,'Inputs - Allowed'!$A$8:$A$158,0),MATCH('TI - Outperformance'!R$6-1,'Inputs - Allowed'!$B$6:$AY$6,0)),0),_xlfn.IFNA(INDEX('Inputs - Allowed'!$B$8:$AY$158,MATCH('TI - Outperformance'!$A117,'Inputs - Allowed'!$A$8:$A$158,0),MATCH('TI - Outperformance'!R$6,'Inputs - Allowed'!$B$6:$AY$6,0)) - INDEX('Inputs - Allowed'!$B$8:$AY$158,MATCH('TI - Outperformance'!$A117,'Inputs - Allowed'!$A$8:$A$158,0),MATCH('TI - Outperformance'!R$6-1,'Inputs - Allowed'!$B$6:$AY$6,0)),0)),0)</f>
        <v>0</v>
      </c>
      <c r="S117" s="36">
        <f>MAX(MIN(_xlfn.IFNA(INDEX('Inputs - Actual'!$B$8:$V$200,MATCH('TI - Outperformance'!$A117,'Inputs - Actual'!$A$8:$A$200,0),MATCH('TI - Outperformance'!S$6,'Inputs - Actual'!$B$6:$V$6,0)) - INDEX('Inputs - Allowed'!$B$8:$AY$158,MATCH('TI - Outperformance'!$A117,'Inputs - Allowed'!$A$8:$A$158,0),MATCH('TI - Outperformance'!S$6-1,'Inputs - Allowed'!$B$6:$AY$6,0)),0),_xlfn.IFNA(INDEX('Inputs - Allowed'!$B$8:$AY$158,MATCH('TI - Outperformance'!$A117,'Inputs - Allowed'!$A$8:$A$158,0),MATCH('TI - Outperformance'!S$6,'Inputs - Allowed'!$B$6:$AY$6,0)) - INDEX('Inputs - Allowed'!$B$8:$AY$158,MATCH('TI - Outperformance'!$A117,'Inputs - Allowed'!$A$8:$A$158,0),MATCH('TI - Outperformance'!S$6-1,'Inputs - Allowed'!$B$6:$AY$6,0)),0)),0)</f>
        <v>0</v>
      </c>
      <c r="T117" s="36">
        <f>MAX(MIN(_xlfn.IFNA(INDEX('Inputs - Actual'!$B$8:$V$200,MATCH('TI - Outperformance'!$A117,'Inputs - Actual'!$A$8:$A$200,0),MATCH('TI - Outperformance'!T$6,'Inputs - Actual'!$B$6:$V$6,0)) - INDEX('Inputs - Allowed'!$B$8:$AY$158,MATCH('TI - Outperformance'!$A117,'Inputs - Allowed'!$A$8:$A$158,0),MATCH('TI - Outperformance'!T$6-1,'Inputs - Allowed'!$B$6:$AY$6,0)),0),_xlfn.IFNA(INDEX('Inputs - Allowed'!$B$8:$AY$158,MATCH('TI - Outperformance'!$A117,'Inputs - Allowed'!$A$8:$A$158,0),MATCH('TI - Outperformance'!T$6,'Inputs - Allowed'!$B$6:$AY$6,0)) - INDEX('Inputs - Allowed'!$B$8:$AY$158,MATCH('TI - Outperformance'!$A117,'Inputs - Allowed'!$A$8:$A$158,0),MATCH('TI - Outperformance'!T$6-1,'Inputs - Allowed'!$B$6:$AY$6,0)),0)),0)</f>
        <v>0</v>
      </c>
      <c r="U117" s="36">
        <f>MAX(MIN(_xlfn.IFNA(INDEX('Inputs - Actual'!$B$8:$V$200,MATCH('TI - Outperformance'!$A117,'Inputs - Actual'!$A$8:$A$200,0),MATCH('TI - Outperformance'!U$6,'Inputs - Actual'!$B$6:$V$6,0)) - INDEX('Inputs - Allowed'!$B$8:$AY$158,MATCH('TI - Outperformance'!$A117,'Inputs - Allowed'!$A$8:$A$158,0),MATCH('TI - Outperformance'!U$6-1,'Inputs - Allowed'!$B$6:$AY$6,0)),0),_xlfn.IFNA(INDEX('Inputs - Allowed'!$B$8:$AY$158,MATCH('TI - Outperformance'!$A117,'Inputs - Allowed'!$A$8:$A$158,0),MATCH('TI - Outperformance'!U$6,'Inputs - Allowed'!$B$6:$AY$6,0)) - INDEX('Inputs - Allowed'!$B$8:$AY$158,MATCH('TI - Outperformance'!$A117,'Inputs - Allowed'!$A$8:$A$158,0),MATCH('TI - Outperformance'!U$6-1,'Inputs - Allowed'!$B$6:$AY$6,0)),0)),0)</f>
        <v>0</v>
      </c>
      <c r="V117" s="36">
        <f>MAX(MIN(_xlfn.IFNA(INDEX('Inputs - Actual'!$B$8:$V$200,MATCH('TI - Outperformance'!$A117,'Inputs - Actual'!$A$8:$A$200,0),MATCH('TI - Outperformance'!V$6,'Inputs - Actual'!$B$6:$V$6,0)) - INDEX('Inputs - Allowed'!$B$8:$AY$158,MATCH('TI - Outperformance'!$A117,'Inputs - Allowed'!$A$8:$A$158,0),MATCH('TI - Outperformance'!V$6-1,'Inputs - Allowed'!$B$6:$AY$6,0)),0),_xlfn.IFNA(INDEX('Inputs - Allowed'!$B$8:$AY$158,MATCH('TI - Outperformance'!$A117,'Inputs - Allowed'!$A$8:$A$158,0),MATCH('TI - Outperformance'!V$6,'Inputs - Allowed'!$B$6:$AY$6,0)) - INDEX('Inputs - Allowed'!$B$8:$AY$158,MATCH('TI - Outperformance'!$A117,'Inputs - Allowed'!$A$8:$A$158,0),MATCH('TI - Outperformance'!V$6-1,'Inputs - Allowed'!$B$6:$AY$6,0)),0)),0)</f>
        <v>0</v>
      </c>
      <c r="W117" s="36">
        <f>MAX(MIN(_xlfn.IFNA(INDEX('Inputs - Actual'!$B$8:$V$200,MATCH('TI - Outperformance'!$A117,'Inputs - Actual'!$A$8:$A$200,0),MATCH('TI - Outperformance'!W$6,'Inputs - Actual'!$B$6:$V$6,0)) - INDEX('Inputs - Allowed'!$B$8:$AY$158,MATCH('TI - Outperformance'!$A117,'Inputs - Allowed'!$A$8:$A$158,0),MATCH('TI - Outperformance'!W$6-1,'Inputs - Allowed'!$B$6:$AY$6,0)),0),_xlfn.IFNA(INDEX('Inputs - Allowed'!$B$8:$AY$158,MATCH('TI - Outperformance'!$A117,'Inputs - Allowed'!$A$8:$A$158,0),MATCH('TI - Outperformance'!W$6,'Inputs - Allowed'!$B$6:$AY$6,0)) - INDEX('Inputs - Allowed'!$B$8:$AY$158,MATCH('TI - Outperformance'!$A117,'Inputs - Allowed'!$A$8:$A$158,0),MATCH('TI - Outperformance'!W$6-1,'Inputs - Allowed'!$B$6:$AY$6,0)),0)),0)</f>
        <v>0</v>
      </c>
      <c r="X117" s="76"/>
      <c r="Y117" s="76"/>
      <c r="Z117" s="116">
        <f t="shared" si="33"/>
        <v>0</v>
      </c>
      <c r="AA117" s="116">
        <f t="shared" si="34"/>
        <v>0</v>
      </c>
      <c r="AB117" s="116">
        <f t="shared" si="35"/>
        <v>0</v>
      </c>
      <c r="AC117" s="116">
        <f t="shared" si="36"/>
        <v>0</v>
      </c>
      <c r="AD117" s="116">
        <f t="shared" si="37"/>
        <v>0</v>
      </c>
      <c r="AE117" s="116">
        <f t="shared" si="38"/>
        <v>0</v>
      </c>
      <c r="AF117" s="116">
        <f t="shared" si="39"/>
        <v>0</v>
      </c>
      <c r="AG117" s="116">
        <f t="shared" si="40"/>
        <v>0</v>
      </c>
      <c r="AH117" s="116">
        <f t="shared" si="41"/>
        <v>0</v>
      </c>
      <c r="AI117" s="116">
        <f t="shared" si="42"/>
        <v>0</v>
      </c>
      <c r="AJ117" s="116">
        <f t="shared" si="43"/>
        <v>0</v>
      </c>
    </row>
    <row r="118" spans="1:36">
      <c r="A118" s="42"/>
      <c r="B118" s="36"/>
      <c r="C118" s="36"/>
      <c r="D118" s="36"/>
      <c r="E118" s="36">
        <f>_xlfn.IFNA(INDEX('Inputs - Allowed'!$B$8:$AY$158,MATCH($A118,'Inputs - Allowed'!$A$8:$A$158,0),MATCH('TI - Outperformance'!E$6,'Inputs - Allowed'!$B$6:$AY$6,0)),0)</f>
        <v>0</v>
      </c>
      <c r="F118" s="36">
        <f>_xlfn.IFNA(INDEX('Inputs - Allowed'!$B$8:$AY$158,MATCH($A118,'Inputs - Allowed'!$A$8:$A$158,0),MATCH('TI - Outperformance'!F$6,'Inputs - Allowed'!$B$6:$AY$6,0)),0)</f>
        <v>0</v>
      </c>
      <c r="G118" s="36">
        <f>_xlfn.IFNA(INDEX('Inputs - Allowed'!$B$8:$AY$158,MATCH($A118,'Inputs - Allowed'!$A$8:$A$158,0),MATCH('TI - Outperformance'!G$6,'Inputs - Allowed'!$B$6:$AY$6,0)),0)</f>
        <v>0</v>
      </c>
      <c r="H118" s="36">
        <f>_xlfn.IFNA(INDEX('Inputs - Allowed'!$B$8:$AY$158,MATCH($A118,'Inputs - Allowed'!$A$8:$A$158,0),MATCH('TI - Outperformance'!H$6,'Inputs - Allowed'!$B$6:$AY$6,0)),0)</f>
        <v>0</v>
      </c>
      <c r="I118" s="36">
        <f>_xlfn.IFNA(INDEX('Inputs - Allowed'!$B$8:$AY$158,MATCH($A118,'Inputs - Allowed'!$A$8:$A$158,0),MATCH('TI - Outperformance'!I$6,'Inputs - Allowed'!$B$6:$AY$6,0)),0)</f>
        <v>0</v>
      </c>
      <c r="J118" s="36">
        <f>_xlfn.IFNA(INDEX('Inputs - Allowed'!$B$8:$AY$158,MATCH($A118,'Inputs - Allowed'!$A$8:$A$158,0),MATCH('TI - Outperformance'!J$6,'Inputs - Allowed'!$B$6:$AY$6,0)),0)</f>
        <v>0</v>
      </c>
      <c r="K118" s="36">
        <f>_xlfn.IFNA(INDEX('Inputs - Allowed'!$B$8:$AY$158,MATCH($A118,'Inputs - Allowed'!$A$8:$A$158,0),MATCH('TI - Outperformance'!K$6,'Inputs - Allowed'!$B$6:$AY$6,0)),0)</f>
        <v>0</v>
      </c>
      <c r="L118" s="76"/>
      <c r="M118" s="76"/>
      <c r="N118" s="36">
        <f>MAX(MIN(_xlfn.IFNA(INDEX('Inputs - Actual'!$B$8:$V$200,MATCH('TI - Outperformance'!$A118,'Inputs - Actual'!$A$8:$A$200,0),MATCH('TI - Outperformance'!N$6,'Inputs - Actual'!$B$6:$V$6,0)) - INDEX('Inputs - Allowed'!$B$8:$AY$158,MATCH('TI - Outperformance'!$A118,'Inputs - Allowed'!$A$8:$A$158,0),MATCH('TI - Outperformance'!N$6-1,'Inputs - Allowed'!$B$6:$AY$6,0)),0),_xlfn.IFNA(INDEX('Inputs - Allowed'!$B$8:$AY$158,MATCH('TI - Outperformance'!$A118,'Inputs - Allowed'!$A$8:$A$158,0),MATCH('TI - Outperformance'!N$6,'Inputs - Allowed'!$B$6:$AY$6,0)) - INDEX('Inputs - Allowed'!$B$8:$AY$158,MATCH('TI - Outperformance'!$A118,'Inputs - Allowed'!$A$8:$A$158,0),MATCH('TI - Outperformance'!N$6-1,'Inputs - Allowed'!$B$6:$AY$6,0)),0)),0)</f>
        <v>0</v>
      </c>
      <c r="O118" s="36">
        <f>MAX(MIN(_xlfn.IFNA(INDEX('Inputs - Actual'!$B$8:$V$200,MATCH('TI - Outperformance'!$A118,'Inputs - Actual'!$A$8:$A$200,0),MATCH('TI - Outperformance'!O$6,'Inputs - Actual'!$B$6:$V$6,0)) - INDEX('Inputs - Allowed'!$B$8:$AY$158,MATCH('TI - Outperformance'!$A118,'Inputs - Allowed'!$A$8:$A$158,0),MATCH('TI - Outperformance'!O$6-1,'Inputs - Allowed'!$B$6:$AY$6,0)),0),_xlfn.IFNA(INDEX('Inputs - Allowed'!$B$8:$AY$158,MATCH('TI - Outperformance'!$A118,'Inputs - Allowed'!$A$8:$A$158,0),MATCH('TI - Outperformance'!O$6,'Inputs - Allowed'!$B$6:$AY$6,0)) - INDEX('Inputs - Allowed'!$B$8:$AY$158,MATCH('TI - Outperformance'!$A118,'Inputs - Allowed'!$A$8:$A$158,0),MATCH('TI - Outperformance'!O$6-1,'Inputs - Allowed'!$B$6:$AY$6,0)),0)),0)</f>
        <v>0</v>
      </c>
      <c r="P118" s="36">
        <f>MAX(MIN(_xlfn.IFNA(INDEX('Inputs - Actual'!$B$8:$V$200,MATCH('TI - Outperformance'!$A118,'Inputs - Actual'!$A$8:$A$200,0),MATCH('TI - Outperformance'!P$6,'Inputs - Actual'!$B$6:$V$6,0)) - INDEX('Inputs - Allowed'!$B$8:$AY$158,MATCH('TI - Outperformance'!$A118,'Inputs - Allowed'!$A$8:$A$158,0),MATCH('TI - Outperformance'!P$6-1,'Inputs - Allowed'!$B$6:$AY$6,0)),0),_xlfn.IFNA(INDEX('Inputs - Allowed'!$B$8:$AY$158,MATCH('TI - Outperformance'!$A118,'Inputs - Allowed'!$A$8:$A$158,0),MATCH('TI - Outperformance'!P$6,'Inputs - Allowed'!$B$6:$AY$6,0)) - INDEX('Inputs - Allowed'!$B$8:$AY$158,MATCH('TI - Outperformance'!$A118,'Inputs - Allowed'!$A$8:$A$158,0),MATCH('TI - Outperformance'!P$6-1,'Inputs - Allowed'!$B$6:$AY$6,0)),0)),0)</f>
        <v>0</v>
      </c>
      <c r="Q118" s="36">
        <f>MAX(MIN(_xlfn.IFNA(INDEX('Inputs - Actual'!$B$8:$V$200,MATCH('TI - Outperformance'!$A118,'Inputs - Actual'!$A$8:$A$200,0),MATCH('TI - Outperformance'!Q$6,'Inputs - Actual'!$B$6:$V$6,0)) - INDEX('Inputs - Allowed'!$B$8:$AY$158,MATCH('TI - Outperformance'!$A118,'Inputs - Allowed'!$A$8:$A$158,0),MATCH('TI - Outperformance'!Q$6-1,'Inputs - Allowed'!$B$6:$AY$6,0)),0),_xlfn.IFNA(INDEX('Inputs - Allowed'!$B$8:$AY$158,MATCH('TI - Outperformance'!$A118,'Inputs - Allowed'!$A$8:$A$158,0),MATCH('TI - Outperformance'!Q$6,'Inputs - Allowed'!$B$6:$AY$6,0)) - INDEX('Inputs - Allowed'!$B$8:$AY$158,MATCH('TI - Outperformance'!$A118,'Inputs - Allowed'!$A$8:$A$158,0),MATCH('TI - Outperformance'!Q$6-1,'Inputs - Allowed'!$B$6:$AY$6,0)),0)),0)</f>
        <v>0</v>
      </c>
      <c r="R118" s="36">
        <f>MAX(MIN(_xlfn.IFNA(INDEX('Inputs - Actual'!$B$8:$V$200,MATCH('TI - Outperformance'!$A118,'Inputs - Actual'!$A$8:$A$200,0),MATCH('TI - Outperformance'!R$6,'Inputs - Actual'!$B$6:$V$6,0)) - INDEX('Inputs - Allowed'!$B$8:$AY$158,MATCH('TI - Outperformance'!$A118,'Inputs - Allowed'!$A$8:$A$158,0),MATCH('TI - Outperformance'!R$6-1,'Inputs - Allowed'!$B$6:$AY$6,0)),0),_xlfn.IFNA(INDEX('Inputs - Allowed'!$B$8:$AY$158,MATCH('TI - Outperformance'!$A118,'Inputs - Allowed'!$A$8:$A$158,0),MATCH('TI - Outperformance'!R$6,'Inputs - Allowed'!$B$6:$AY$6,0)) - INDEX('Inputs - Allowed'!$B$8:$AY$158,MATCH('TI - Outperformance'!$A118,'Inputs - Allowed'!$A$8:$A$158,0),MATCH('TI - Outperformance'!R$6-1,'Inputs - Allowed'!$B$6:$AY$6,0)),0)),0)</f>
        <v>0</v>
      </c>
      <c r="S118" s="36">
        <f>MAX(MIN(_xlfn.IFNA(INDEX('Inputs - Actual'!$B$8:$V$200,MATCH('TI - Outperformance'!$A118,'Inputs - Actual'!$A$8:$A$200,0),MATCH('TI - Outperformance'!S$6,'Inputs - Actual'!$B$6:$V$6,0)) - INDEX('Inputs - Allowed'!$B$8:$AY$158,MATCH('TI - Outperformance'!$A118,'Inputs - Allowed'!$A$8:$A$158,0),MATCH('TI - Outperformance'!S$6-1,'Inputs - Allowed'!$B$6:$AY$6,0)),0),_xlfn.IFNA(INDEX('Inputs - Allowed'!$B$8:$AY$158,MATCH('TI - Outperformance'!$A118,'Inputs - Allowed'!$A$8:$A$158,0),MATCH('TI - Outperformance'!S$6,'Inputs - Allowed'!$B$6:$AY$6,0)) - INDEX('Inputs - Allowed'!$B$8:$AY$158,MATCH('TI - Outperformance'!$A118,'Inputs - Allowed'!$A$8:$A$158,0),MATCH('TI - Outperformance'!S$6-1,'Inputs - Allowed'!$B$6:$AY$6,0)),0)),0)</f>
        <v>0</v>
      </c>
      <c r="T118" s="36">
        <f>MAX(MIN(_xlfn.IFNA(INDEX('Inputs - Actual'!$B$8:$V$200,MATCH('TI - Outperformance'!$A118,'Inputs - Actual'!$A$8:$A$200,0),MATCH('TI - Outperformance'!T$6,'Inputs - Actual'!$B$6:$V$6,0)) - INDEX('Inputs - Allowed'!$B$8:$AY$158,MATCH('TI - Outperformance'!$A118,'Inputs - Allowed'!$A$8:$A$158,0),MATCH('TI - Outperformance'!T$6-1,'Inputs - Allowed'!$B$6:$AY$6,0)),0),_xlfn.IFNA(INDEX('Inputs - Allowed'!$B$8:$AY$158,MATCH('TI - Outperformance'!$A118,'Inputs - Allowed'!$A$8:$A$158,0),MATCH('TI - Outperformance'!T$6,'Inputs - Allowed'!$B$6:$AY$6,0)) - INDEX('Inputs - Allowed'!$B$8:$AY$158,MATCH('TI - Outperformance'!$A118,'Inputs - Allowed'!$A$8:$A$158,0),MATCH('TI - Outperformance'!T$6-1,'Inputs - Allowed'!$B$6:$AY$6,0)),0)),0)</f>
        <v>0</v>
      </c>
      <c r="U118" s="36">
        <f>MAX(MIN(_xlfn.IFNA(INDEX('Inputs - Actual'!$B$8:$V$200,MATCH('TI - Outperformance'!$A118,'Inputs - Actual'!$A$8:$A$200,0),MATCH('TI - Outperformance'!U$6,'Inputs - Actual'!$B$6:$V$6,0)) - INDEX('Inputs - Allowed'!$B$8:$AY$158,MATCH('TI - Outperformance'!$A118,'Inputs - Allowed'!$A$8:$A$158,0),MATCH('TI - Outperformance'!U$6-1,'Inputs - Allowed'!$B$6:$AY$6,0)),0),_xlfn.IFNA(INDEX('Inputs - Allowed'!$B$8:$AY$158,MATCH('TI - Outperformance'!$A118,'Inputs - Allowed'!$A$8:$A$158,0),MATCH('TI - Outperformance'!U$6,'Inputs - Allowed'!$B$6:$AY$6,0)) - INDEX('Inputs - Allowed'!$B$8:$AY$158,MATCH('TI - Outperformance'!$A118,'Inputs - Allowed'!$A$8:$A$158,0),MATCH('TI - Outperformance'!U$6-1,'Inputs - Allowed'!$B$6:$AY$6,0)),0)),0)</f>
        <v>0</v>
      </c>
      <c r="V118" s="36">
        <f>MAX(MIN(_xlfn.IFNA(INDEX('Inputs - Actual'!$B$8:$V$200,MATCH('TI - Outperformance'!$A118,'Inputs - Actual'!$A$8:$A$200,0),MATCH('TI - Outperformance'!V$6,'Inputs - Actual'!$B$6:$V$6,0)) - INDEX('Inputs - Allowed'!$B$8:$AY$158,MATCH('TI - Outperformance'!$A118,'Inputs - Allowed'!$A$8:$A$158,0),MATCH('TI - Outperformance'!V$6-1,'Inputs - Allowed'!$B$6:$AY$6,0)),0),_xlfn.IFNA(INDEX('Inputs - Allowed'!$B$8:$AY$158,MATCH('TI - Outperformance'!$A118,'Inputs - Allowed'!$A$8:$A$158,0),MATCH('TI - Outperformance'!V$6,'Inputs - Allowed'!$B$6:$AY$6,0)) - INDEX('Inputs - Allowed'!$B$8:$AY$158,MATCH('TI - Outperformance'!$A118,'Inputs - Allowed'!$A$8:$A$158,0),MATCH('TI - Outperformance'!V$6-1,'Inputs - Allowed'!$B$6:$AY$6,0)),0)),0)</f>
        <v>0</v>
      </c>
      <c r="W118" s="36">
        <f>MAX(MIN(_xlfn.IFNA(INDEX('Inputs - Actual'!$B$8:$V$200,MATCH('TI - Outperformance'!$A118,'Inputs - Actual'!$A$8:$A$200,0),MATCH('TI - Outperformance'!W$6,'Inputs - Actual'!$B$6:$V$6,0)) - INDEX('Inputs - Allowed'!$B$8:$AY$158,MATCH('TI - Outperformance'!$A118,'Inputs - Allowed'!$A$8:$A$158,0),MATCH('TI - Outperformance'!W$6-1,'Inputs - Allowed'!$B$6:$AY$6,0)),0),_xlfn.IFNA(INDEX('Inputs - Allowed'!$B$8:$AY$158,MATCH('TI - Outperformance'!$A118,'Inputs - Allowed'!$A$8:$A$158,0),MATCH('TI - Outperformance'!W$6,'Inputs - Allowed'!$B$6:$AY$6,0)) - INDEX('Inputs - Allowed'!$B$8:$AY$158,MATCH('TI - Outperformance'!$A118,'Inputs - Allowed'!$A$8:$A$158,0),MATCH('TI - Outperformance'!W$6-1,'Inputs - Allowed'!$B$6:$AY$6,0)),0)),0)</f>
        <v>0</v>
      </c>
      <c r="X118" s="76"/>
      <c r="Y118" s="76"/>
      <c r="Z118" s="116">
        <f t="shared" si="33"/>
        <v>0</v>
      </c>
      <c r="AA118" s="116">
        <f t="shared" si="34"/>
        <v>0</v>
      </c>
      <c r="AB118" s="116">
        <f t="shared" si="35"/>
        <v>0</v>
      </c>
      <c r="AC118" s="116">
        <f t="shared" si="36"/>
        <v>0</v>
      </c>
      <c r="AD118" s="116">
        <f t="shared" si="37"/>
        <v>0</v>
      </c>
      <c r="AE118" s="116">
        <f t="shared" si="38"/>
        <v>0</v>
      </c>
      <c r="AF118" s="116">
        <f t="shared" si="39"/>
        <v>0</v>
      </c>
      <c r="AG118" s="116">
        <f t="shared" si="40"/>
        <v>0</v>
      </c>
      <c r="AH118" s="116">
        <f t="shared" si="41"/>
        <v>0</v>
      </c>
      <c r="AI118" s="116">
        <f t="shared" si="42"/>
        <v>0</v>
      </c>
      <c r="AJ118" s="116">
        <f t="shared" si="43"/>
        <v>0</v>
      </c>
    </row>
    <row r="119" spans="1:36">
      <c r="A119" s="42"/>
      <c r="B119" s="36"/>
      <c r="C119" s="36"/>
      <c r="D119" s="36"/>
      <c r="E119" s="36">
        <f>_xlfn.IFNA(INDEX('Inputs - Allowed'!$B$8:$AY$158,MATCH($A119,'Inputs - Allowed'!$A$8:$A$158,0),MATCH('TI - Outperformance'!E$6,'Inputs - Allowed'!$B$6:$AY$6,0)),0)</f>
        <v>0</v>
      </c>
      <c r="F119" s="36">
        <f>_xlfn.IFNA(INDEX('Inputs - Allowed'!$B$8:$AY$158,MATCH($A119,'Inputs - Allowed'!$A$8:$A$158,0),MATCH('TI - Outperformance'!F$6,'Inputs - Allowed'!$B$6:$AY$6,0)),0)</f>
        <v>0</v>
      </c>
      <c r="G119" s="36">
        <f>_xlfn.IFNA(INDEX('Inputs - Allowed'!$B$8:$AY$158,MATCH($A119,'Inputs - Allowed'!$A$8:$A$158,0),MATCH('TI - Outperformance'!G$6,'Inputs - Allowed'!$B$6:$AY$6,0)),0)</f>
        <v>0</v>
      </c>
      <c r="H119" s="36">
        <f>_xlfn.IFNA(INDEX('Inputs - Allowed'!$B$8:$AY$158,MATCH($A119,'Inputs - Allowed'!$A$8:$A$158,0),MATCH('TI - Outperformance'!H$6,'Inputs - Allowed'!$B$6:$AY$6,0)),0)</f>
        <v>0</v>
      </c>
      <c r="I119" s="36">
        <f>_xlfn.IFNA(INDEX('Inputs - Allowed'!$B$8:$AY$158,MATCH($A119,'Inputs - Allowed'!$A$8:$A$158,0),MATCH('TI - Outperformance'!I$6,'Inputs - Allowed'!$B$6:$AY$6,0)),0)</f>
        <v>0</v>
      </c>
      <c r="J119" s="36">
        <f>_xlfn.IFNA(INDEX('Inputs - Allowed'!$B$8:$AY$158,MATCH($A119,'Inputs - Allowed'!$A$8:$A$158,0),MATCH('TI - Outperformance'!J$6,'Inputs - Allowed'!$B$6:$AY$6,0)),0)</f>
        <v>0</v>
      </c>
      <c r="K119" s="36">
        <f>_xlfn.IFNA(INDEX('Inputs - Allowed'!$B$8:$AY$158,MATCH($A119,'Inputs - Allowed'!$A$8:$A$158,0),MATCH('TI - Outperformance'!K$6,'Inputs - Allowed'!$B$6:$AY$6,0)),0)</f>
        <v>0</v>
      </c>
      <c r="L119" s="76"/>
      <c r="M119" s="76"/>
      <c r="N119" s="36">
        <f>MAX(MIN(_xlfn.IFNA(INDEX('Inputs - Actual'!$B$8:$V$200,MATCH('TI - Outperformance'!$A119,'Inputs - Actual'!$A$8:$A$200,0),MATCH('TI - Outperformance'!N$6,'Inputs - Actual'!$B$6:$V$6,0)) - INDEX('Inputs - Allowed'!$B$8:$AY$158,MATCH('TI - Outperformance'!$A119,'Inputs - Allowed'!$A$8:$A$158,0),MATCH('TI - Outperformance'!N$6-1,'Inputs - Allowed'!$B$6:$AY$6,0)),0),_xlfn.IFNA(INDEX('Inputs - Allowed'!$B$8:$AY$158,MATCH('TI - Outperformance'!$A119,'Inputs - Allowed'!$A$8:$A$158,0),MATCH('TI - Outperformance'!N$6,'Inputs - Allowed'!$B$6:$AY$6,0)) - INDEX('Inputs - Allowed'!$B$8:$AY$158,MATCH('TI - Outperformance'!$A119,'Inputs - Allowed'!$A$8:$A$158,0),MATCH('TI - Outperformance'!N$6-1,'Inputs - Allowed'!$B$6:$AY$6,0)),0)),0)</f>
        <v>0</v>
      </c>
      <c r="O119" s="36">
        <f>MAX(MIN(_xlfn.IFNA(INDEX('Inputs - Actual'!$B$8:$V$200,MATCH('TI - Outperformance'!$A119,'Inputs - Actual'!$A$8:$A$200,0),MATCH('TI - Outperformance'!O$6,'Inputs - Actual'!$B$6:$V$6,0)) - INDEX('Inputs - Allowed'!$B$8:$AY$158,MATCH('TI - Outperformance'!$A119,'Inputs - Allowed'!$A$8:$A$158,0),MATCH('TI - Outperformance'!O$6-1,'Inputs - Allowed'!$B$6:$AY$6,0)),0),_xlfn.IFNA(INDEX('Inputs - Allowed'!$B$8:$AY$158,MATCH('TI - Outperformance'!$A119,'Inputs - Allowed'!$A$8:$A$158,0),MATCH('TI - Outperformance'!O$6,'Inputs - Allowed'!$B$6:$AY$6,0)) - INDEX('Inputs - Allowed'!$B$8:$AY$158,MATCH('TI - Outperformance'!$A119,'Inputs - Allowed'!$A$8:$A$158,0),MATCH('TI - Outperformance'!O$6-1,'Inputs - Allowed'!$B$6:$AY$6,0)),0)),0)</f>
        <v>0</v>
      </c>
      <c r="P119" s="36">
        <f>MAX(MIN(_xlfn.IFNA(INDEX('Inputs - Actual'!$B$8:$V$200,MATCH('TI - Outperformance'!$A119,'Inputs - Actual'!$A$8:$A$200,0),MATCH('TI - Outperformance'!P$6,'Inputs - Actual'!$B$6:$V$6,0)) - INDEX('Inputs - Allowed'!$B$8:$AY$158,MATCH('TI - Outperformance'!$A119,'Inputs - Allowed'!$A$8:$A$158,0),MATCH('TI - Outperformance'!P$6-1,'Inputs - Allowed'!$B$6:$AY$6,0)),0),_xlfn.IFNA(INDEX('Inputs - Allowed'!$B$8:$AY$158,MATCH('TI - Outperformance'!$A119,'Inputs - Allowed'!$A$8:$A$158,0),MATCH('TI - Outperformance'!P$6,'Inputs - Allowed'!$B$6:$AY$6,0)) - INDEX('Inputs - Allowed'!$B$8:$AY$158,MATCH('TI - Outperformance'!$A119,'Inputs - Allowed'!$A$8:$A$158,0),MATCH('TI - Outperformance'!P$6-1,'Inputs - Allowed'!$B$6:$AY$6,0)),0)),0)</f>
        <v>0</v>
      </c>
      <c r="Q119" s="36">
        <f>MAX(MIN(_xlfn.IFNA(INDEX('Inputs - Actual'!$B$8:$V$200,MATCH('TI - Outperformance'!$A119,'Inputs - Actual'!$A$8:$A$200,0),MATCH('TI - Outperformance'!Q$6,'Inputs - Actual'!$B$6:$V$6,0)) - INDEX('Inputs - Allowed'!$B$8:$AY$158,MATCH('TI - Outperformance'!$A119,'Inputs - Allowed'!$A$8:$A$158,0),MATCH('TI - Outperformance'!Q$6-1,'Inputs - Allowed'!$B$6:$AY$6,0)),0),_xlfn.IFNA(INDEX('Inputs - Allowed'!$B$8:$AY$158,MATCH('TI - Outperformance'!$A119,'Inputs - Allowed'!$A$8:$A$158,0),MATCH('TI - Outperformance'!Q$6,'Inputs - Allowed'!$B$6:$AY$6,0)) - INDEX('Inputs - Allowed'!$B$8:$AY$158,MATCH('TI - Outperformance'!$A119,'Inputs - Allowed'!$A$8:$A$158,0),MATCH('TI - Outperformance'!Q$6-1,'Inputs - Allowed'!$B$6:$AY$6,0)),0)),0)</f>
        <v>0</v>
      </c>
      <c r="R119" s="36">
        <f>MAX(MIN(_xlfn.IFNA(INDEX('Inputs - Actual'!$B$8:$V$200,MATCH('TI - Outperformance'!$A119,'Inputs - Actual'!$A$8:$A$200,0),MATCH('TI - Outperformance'!R$6,'Inputs - Actual'!$B$6:$V$6,0)) - INDEX('Inputs - Allowed'!$B$8:$AY$158,MATCH('TI - Outperformance'!$A119,'Inputs - Allowed'!$A$8:$A$158,0),MATCH('TI - Outperformance'!R$6-1,'Inputs - Allowed'!$B$6:$AY$6,0)),0),_xlfn.IFNA(INDEX('Inputs - Allowed'!$B$8:$AY$158,MATCH('TI - Outperformance'!$A119,'Inputs - Allowed'!$A$8:$A$158,0),MATCH('TI - Outperformance'!R$6,'Inputs - Allowed'!$B$6:$AY$6,0)) - INDEX('Inputs - Allowed'!$B$8:$AY$158,MATCH('TI - Outperformance'!$A119,'Inputs - Allowed'!$A$8:$A$158,0),MATCH('TI - Outperformance'!R$6-1,'Inputs - Allowed'!$B$6:$AY$6,0)),0)),0)</f>
        <v>0</v>
      </c>
      <c r="S119" s="36">
        <f>MAX(MIN(_xlfn.IFNA(INDEX('Inputs - Actual'!$B$8:$V$200,MATCH('TI - Outperformance'!$A119,'Inputs - Actual'!$A$8:$A$200,0),MATCH('TI - Outperformance'!S$6,'Inputs - Actual'!$B$6:$V$6,0)) - INDEX('Inputs - Allowed'!$B$8:$AY$158,MATCH('TI - Outperformance'!$A119,'Inputs - Allowed'!$A$8:$A$158,0),MATCH('TI - Outperformance'!S$6-1,'Inputs - Allowed'!$B$6:$AY$6,0)),0),_xlfn.IFNA(INDEX('Inputs - Allowed'!$B$8:$AY$158,MATCH('TI - Outperformance'!$A119,'Inputs - Allowed'!$A$8:$A$158,0),MATCH('TI - Outperformance'!S$6,'Inputs - Allowed'!$B$6:$AY$6,0)) - INDEX('Inputs - Allowed'!$B$8:$AY$158,MATCH('TI - Outperformance'!$A119,'Inputs - Allowed'!$A$8:$A$158,0),MATCH('TI - Outperformance'!S$6-1,'Inputs - Allowed'!$B$6:$AY$6,0)),0)),0)</f>
        <v>0</v>
      </c>
      <c r="T119" s="36">
        <f>MAX(MIN(_xlfn.IFNA(INDEX('Inputs - Actual'!$B$8:$V$200,MATCH('TI - Outperformance'!$A119,'Inputs - Actual'!$A$8:$A$200,0),MATCH('TI - Outperformance'!T$6,'Inputs - Actual'!$B$6:$V$6,0)) - INDEX('Inputs - Allowed'!$B$8:$AY$158,MATCH('TI - Outperformance'!$A119,'Inputs - Allowed'!$A$8:$A$158,0),MATCH('TI - Outperformance'!T$6-1,'Inputs - Allowed'!$B$6:$AY$6,0)),0),_xlfn.IFNA(INDEX('Inputs - Allowed'!$B$8:$AY$158,MATCH('TI - Outperformance'!$A119,'Inputs - Allowed'!$A$8:$A$158,0),MATCH('TI - Outperformance'!T$6,'Inputs - Allowed'!$B$6:$AY$6,0)) - INDEX('Inputs - Allowed'!$B$8:$AY$158,MATCH('TI - Outperformance'!$A119,'Inputs - Allowed'!$A$8:$A$158,0),MATCH('TI - Outperformance'!T$6-1,'Inputs - Allowed'!$B$6:$AY$6,0)),0)),0)</f>
        <v>0</v>
      </c>
      <c r="U119" s="36">
        <f>MAX(MIN(_xlfn.IFNA(INDEX('Inputs - Actual'!$B$8:$V$200,MATCH('TI - Outperformance'!$A119,'Inputs - Actual'!$A$8:$A$200,0),MATCH('TI - Outperformance'!U$6,'Inputs - Actual'!$B$6:$V$6,0)) - INDEX('Inputs - Allowed'!$B$8:$AY$158,MATCH('TI - Outperformance'!$A119,'Inputs - Allowed'!$A$8:$A$158,0),MATCH('TI - Outperformance'!U$6-1,'Inputs - Allowed'!$B$6:$AY$6,0)),0),_xlfn.IFNA(INDEX('Inputs - Allowed'!$B$8:$AY$158,MATCH('TI - Outperformance'!$A119,'Inputs - Allowed'!$A$8:$A$158,0),MATCH('TI - Outperformance'!U$6,'Inputs - Allowed'!$B$6:$AY$6,0)) - INDEX('Inputs - Allowed'!$B$8:$AY$158,MATCH('TI - Outperformance'!$A119,'Inputs - Allowed'!$A$8:$A$158,0),MATCH('TI - Outperformance'!U$6-1,'Inputs - Allowed'!$B$6:$AY$6,0)),0)),0)</f>
        <v>0</v>
      </c>
      <c r="V119" s="36">
        <f>MAX(MIN(_xlfn.IFNA(INDEX('Inputs - Actual'!$B$8:$V$200,MATCH('TI - Outperformance'!$A119,'Inputs - Actual'!$A$8:$A$200,0),MATCH('TI - Outperformance'!V$6,'Inputs - Actual'!$B$6:$V$6,0)) - INDEX('Inputs - Allowed'!$B$8:$AY$158,MATCH('TI - Outperformance'!$A119,'Inputs - Allowed'!$A$8:$A$158,0),MATCH('TI - Outperformance'!V$6-1,'Inputs - Allowed'!$B$6:$AY$6,0)),0),_xlfn.IFNA(INDEX('Inputs - Allowed'!$B$8:$AY$158,MATCH('TI - Outperformance'!$A119,'Inputs - Allowed'!$A$8:$A$158,0),MATCH('TI - Outperformance'!V$6,'Inputs - Allowed'!$B$6:$AY$6,0)) - INDEX('Inputs - Allowed'!$B$8:$AY$158,MATCH('TI - Outperformance'!$A119,'Inputs - Allowed'!$A$8:$A$158,0),MATCH('TI - Outperformance'!V$6-1,'Inputs - Allowed'!$B$6:$AY$6,0)),0)),0)</f>
        <v>0</v>
      </c>
      <c r="W119" s="36">
        <f>MAX(MIN(_xlfn.IFNA(INDEX('Inputs - Actual'!$B$8:$V$200,MATCH('TI - Outperformance'!$A119,'Inputs - Actual'!$A$8:$A$200,0),MATCH('TI - Outperformance'!W$6,'Inputs - Actual'!$B$6:$V$6,0)) - INDEX('Inputs - Allowed'!$B$8:$AY$158,MATCH('TI - Outperformance'!$A119,'Inputs - Allowed'!$A$8:$A$158,0),MATCH('TI - Outperformance'!W$6-1,'Inputs - Allowed'!$B$6:$AY$6,0)),0),_xlfn.IFNA(INDEX('Inputs - Allowed'!$B$8:$AY$158,MATCH('TI - Outperformance'!$A119,'Inputs - Allowed'!$A$8:$A$158,0),MATCH('TI - Outperformance'!W$6,'Inputs - Allowed'!$B$6:$AY$6,0)) - INDEX('Inputs - Allowed'!$B$8:$AY$158,MATCH('TI - Outperformance'!$A119,'Inputs - Allowed'!$A$8:$A$158,0),MATCH('TI - Outperformance'!W$6-1,'Inputs - Allowed'!$B$6:$AY$6,0)),0)),0)</f>
        <v>0</v>
      </c>
      <c r="X119" s="76"/>
      <c r="Y119" s="76"/>
      <c r="Z119" s="116">
        <f t="shared" si="33"/>
        <v>0</v>
      </c>
      <c r="AA119" s="116">
        <f t="shared" si="34"/>
        <v>0</v>
      </c>
      <c r="AB119" s="116">
        <f t="shared" si="35"/>
        <v>0</v>
      </c>
      <c r="AC119" s="116">
        <f t="shared" si="36"/>
        <v>0</v>
      </c>
      <c r="AD119" s="116">
        <f t="shared" si="37"/>
        <v>0</v>
      </c>
      <c r="AE119" s="116">
        <f t="shared" si="38"/>
        <v>0</v>
      </c>
      <c r="AF119" s="116">
        <f t="shared" si="39"/>
        <v>0</v>
      </c>
      <c r="AG119" s="116">
        <f t="shared" si="40"/>
        <v>0</v>
      </c>
      <c r="AH119" s="116">
        <f t="shared" si="41"/>
        <v>0</v>
      </c>
      <c r="AI119" s="116">
        <f t="shared" si="42"/>
        <v>0</v>
      </c>
      <c r="AJ119" s="116">
        <f t="shared" si="43"/>
        <v>0</v>
      </c>
    </row>
    <row r="120" spans="1:36">
      <c r="A120" s="42"/>
      <c r="B120" s="36"/>
      <c r="C120" s="36"/>
      <c r="D120" s="36"/>
      <c r="E120" s="36">
        <f>_xlfn.IFNA(INDEX('Inputs - Allowed'!$B$8:$AY$158,MATCH($A120,'Inputs - Allowed'!$A$8:$A$158,0),MATCH('TI - Outperformance'!E$6,'Inputs - Allowed'!$B$6:$AY$6,0)),0)</f>
        <v>0</v>
      </c>
      <c r="F120" s="36">
        <f>_xlfn.IFNA(INDEX('Inputs - Allowed'!$B$8:$AY$158,MATCH($A120,'Inputs - Allowed'!$A$8:$A$158,0),MATCH('TI - Outperformance'!F$6,'Inputs - Allowed'!$B$6:$AY$6,0)),0)</f>
        <v>0</v>
      </c>
      <c r="G120" s="36">
        <f>_xlfn.IFNA(INDEX('Inputs - Allowed'!$B$8:$AY$158,MATCH($A120,'Inputs - Allowed'!$A$8:$A$158,0),MATCH('TI - Outperformance'!G$6,'Inputs - Allowed'!$B$6:$AY$6,0)),0)</f>
        <v>0</v>
      </c>
      <c r="H120" s="36">
        <f>_xlfn.IFNA(INDEX('Inputs - Allowed'!$B$8:$AY$158,MATCH($A120,'Inputs - Allowed'!$A$8:$A$158,0),MATCH('TI - Outperformance'!H$6,'Inputs - Allowed'!$B$6:$AY$6,0)),0)</f>
        <v>0</v>
      </c>
      <c r="I120" s="36">
        <f>_xlfn.IFNA(INDEX('Inputs - Allowed'!$B$8:$AY$158,MATCH($A120,'Inputs - Allowed'!$A$8:$A$158,0),MATCH('TI - Outperformance'!I$6,'Inputs - Allowed'!$B$6:$AY$6,0)),0)</f>
        <v>0</v>
      </c>
      <c r="J120" s="36">
        <f>_xlfn.IFNA(INDEX('Inputs - Allowed'!$B$8:$AY$158,MATCH($A120,'Inputs - Allowed'!$A$8:$A$158,0),MATCH('TI - Outperformance'!J$6,'Inputs - Allowed'!$B$6:$AY$6,0)),0)</f>
        <v>0</v>
      </c>
      <c r="K120" s="36">
        <f>_xlfn.IFNA(INDEX('Inputs - Allowed'!$B$8:$AY$158,MATCH($A120,'Inputs - Allowed'!$A$8:$A$158,0),MATCH('TI - Outperformance'!K$6,'Inputs - Allowed'!$B$6:$AY$6,0)),0)</f>
        <v>0</v>
      </c>
      <c r="L120" s="76"/>
      <c r="M120" s="76"/>
      <c r="N120" s="36">
        <f>MAX(MIN(_xlfn.IFNA(INDEX('Inputs - Actual'!$B$8:$V$200,MATCH('TI - Outperformance'!$A120,'Inputs - Actual'!$A$8:$A$200,0),MATCH('TI - Outperformance'!N$6,'Inputs - Actual'!$B$6:$V$6,0)) - INDEX('Inputs - Allowed'!$B$8:$AY$158,MATCH('TI - Outperformance'!$A120,'Inputs - Allowed'!$A$8:$A$158,0),MATCH('TI - Outperformance'!N$6-1,'Inputs - Allowed'!$B$6:$AY$6,0)),0),_xlfn.IFNA(INDEX('Inputs - Allowed'!$B$8:$AY$158,MATCH('TI - Outperformance'!$A120,'Inputs - Allowed'!$A$8:$A$158,0),MATCH('TI - Outperformance'!N$6,'Inputs - Allowed'!$B$6:$AY$6,0)) - INDEX('Inputs - Allowed'!$B$8:$AY$158,MATCH('TI - Outperformance'!$A120,'Inputs - Allowed'!$A$8:$A$158,0),MATCH('TI - Outperformance'!N$6-1,'Inputs - Allowed'!$B$6:$AY$6,0)),0)),0)</f>
        <v>0</v>
      </c>
      <c r="O120" s="36">
        <f>MAX(MIN(_xlfn.IFNA(INDEX('Inputs - Actual'!$B$8:$V$200,MATCH('TI - Outperformance'!$A120,'Inputs - Actual'!$A$8:$A$200,0),MATCH('TI - Outperformance'!O$6,'Inputs - Actual'!$B$6:$V$6,0)) - INDEX('Inputs - Allowed'!$B$8:$AY$158,MATCH('TI - Outperformance'!$A120,'Inputs - Allowed'!$A$8:$A$158,0),MATCH('TI - Outperformance'!O$6-1,'Inputs - Allowed'!$B$6:$AY$6,0)),0),_xlfn.IFNA(INDEX('Inputs - Allowed'!$B$8:$AY$158,MATCH('TI - Outperformance'!$A120,'Inputs - Allowed'!$A$8:$A$158,0),MATCH('TI - Outperformance'!O$6,'Inputs - Allowed'!$B$6:$AY$6,0)) - INDEX('Inputs - Allowed'!$B$8:$AY$158,MATCH('TI - Outperformance'!$A120,'Inputs - Allowed'!$A$8:$A$158,0),MATCH('TI - Outperformance'!O$6-1,'Inputs - Allowed'!$B$6:$AY$6,0)),0)),0)</f>
        <v>0</v>
      </c>
      <c r="P120" s="36">
        <f>MAX(MIN(_xlfn.IFNA(INDEX('Inputs - Actual'!$B$8:$V$200,MATCH('TI - Outperformance'!$A120,'Inputs - Actual'!$A$8:$A$200,0),MATCH('TI - Outperformance'!P$6,'Inputs - Actual'!$B$6:$V$6,0)) - INDEX('Inputs - Allowed'!$B$8:$AY$158,MATCH('TI - Outperformance'!$A120,'Inputs - Allowed'!$A$8:$A$158,0),MATCH('TI - Outperformance'!P$6-1,'Inputs - Allowed'!$B$6:$AY$6,0)),0),_xlfn.IFNA(INDEX('Inputs - Allowed'!$B$8:$AY$158,MATCH('TI - Outperformance'!$A120,'Inputs - Allowed'!$A$8:$A$158,0),MATCH('TI - Outperformance'!P$6,'Inputs - Allowed'!$B$6:$AY$6,0)) - INDEX('Inputs - Allowed'!$B$8:$AY$158,MATCH('TI - Outperformance'!$A120,'Inputs - Allowed'!$A$8:$A$158,0),MATCH('TI - Outperformance'!P$6-1,'Inputs - Allowed'!$B$6:$AY$6,0)),0)),0)</f>
        <v>0</v>
      </c>
      <c r="Q120" s="36">
        <f>MAX(MIN(_xlfn.IFNA(INDEX('Inputs - Actual'!$B$8:$V$200,MATCH('TI - Outperformance'!$A120,'Inputs - Actual'!$A$8:$A$200,0),MATCH('TI - Outperformance'!Q$6,'Inputs - Actual'!$B$6:$V$6,0)) - INDEX('Inputs - Allowed'!$B$8:$AY$158,MATCH('TI - Outperformance'!$A120,'Inputs - Allowed'!$A$8:$A$158,0),MATCH('TI - Outperformance'!Q$6-1,'Inputs - Allowed'!$B$6:$AY$6,0)),0),_xlfn.IFNA(INDEX('Inputs - Allowed'!$B$8:$AY$158,MATCH('TI - Outperformance'!$A120,'Inputs - Allowed'!$A$8:$A$158,0),MATCH('TI - Outperformance'!Q$6,'Inputs - Allowed'!$B$6:$AY$6,0)) - INDEX('Inputs - Allowed'!$B$8:$AY$158,MATCH('TI - Outperformance'!$A120,'Inputs - Allowed'!$A$8:$A$158,0),MATCH('TI - Outperformance'!Q$6-1,'Inputs - Allowed'!$B$6:$AY$6,0)),0)),0)</f>
        <v>0</v>
      </c>
      <c r="R120" s="36">
        <f>MAX(MIN(_xlfn.IFNA(INDEX('Inputs - Actual'!$B$8:$V$200,MATCH('TI - Outperformance'!$A120,'Inputs - Actual'!$A$8:$A$200,0),MATCH('TI - Outperformance'!R$6,'Inputs - Actual'!$B$6:$V$6,0)) - INDEX('Inputs - Allowed'!$B$8:$AY$158,MATCH('TI - Outperformance'!$A120,'Inputs - Allowed'!$A$8:$A$158,0),MATCH('TI - Outperformance'!R$6-1,'Inputs - Allowed'!$B$6:$AY$6,0)),0),_xlfn.IFNA(INDEX('Inputs - Allowed'!$B$8:$AY$158,MATCH('TI - Outperformance'!$A120,'Inputs - Allowed'!$A$8:$A$158,0),MATCH('TI - Outperformance'!R$6,'Inputs - Allowed'!$B$6:$AY$6,0)) - INDEX('Inputs - Allowed'!$B$8:$AY$158,MATCH('TI - Outperformance'!$A120,'Inputs - Allowed'!$A$8:$A$158,0),MATCH('TI - Outperformance'!R$6-1,'Inputs - Allowed'!$B$6:$AY$6,0)),0)),0)</f>
        <v>0</v>
      </c>
      <c r="S120" s="36">
        <f>MAX(MIN(_xlfn.IFNA(INDEX('Inputs - Actual'!$B$8:$V$200,MATCH('TI - Outperformance'!$A120,'Inputs - Actual'!$A$8:$A$200,0),MATCH('TI - Outperformance'!S$6,'Inputs - Actual'!$B$6:$V$6,0)) - INDEX('Inputs - Allowed'!$B$8:$AY$158,MATCH('TI - Outperformance'!$A120,'Inputs - Allowed'!$A$8:$A$158,0),MATCH('TI - Outperformance'!S$6-1,'Inputs - Allowed'!$B$6:$AY$6,0)),0),_xlfn.IFNA(INDEX('Inputs - Allowed'!$B$8:$AY$158,MATCH('TI - Outperformance'!$A120,'Inputs - Allowed'!$A$8:$A$158,0),MATCH('TI - Outperformance'!S$6,'Inputs - Allowed'!$B$6:$AY$6,0)) - INDEX('Inputs - Allowed'!$B$8:$AY$158,MATCH('TI - Outperformance'!$A120,'Inputs - Allowed'!$A$8:$A$158,0),MATCH('TI - Outperformance'!S$6-1,'Inputs - Allowed'!$B$6:$AY$6,0)),0)),0)</f>
        <v>0</v>
      </c>
      <c r="T120" s="36">
        <f>MAX(MIN(_xlfn.IFNA(INDEX('Inputs - Actual'!$B$8:$V$200,MATCH('TI - Outperformance'!$A120,'Inputs - Actual'!$A$8:$A$200,0),MATCH('TI - Outperformance'!T$6,'Inputs - Actual'!$B$6:$V$6,0)) - INDEX('Inputs - Allowed'!$B$8:$AY$158,MATCH('TI - Outperformance'!$A120,'Inputs - Allowed'!$A$8:$A$158,0),MATCH('TI - Outperformance'!T$6-1,'Inputs - Allowed'!$B$6:$AY$6,0)),0),_xlfn.IFNA(INDEX('Inputs - Allowed'!$B$8:$AY$158,MATCH('TI - Outperformance'!$A120,'Inputs - Allowed'!$A$8:$A$158,0),MATCH('TI - Outperformance'!T$6,'Inputs - Allowed'!$B$6:$AY$6,0)) - INDEX('Inputs - Allowed'!$B$8:$AY$158,MATCH('TI - Outperformance'!$A120,'Inputs - Allowed'!$A$8:$A$158,0),MATCH('TI - Outperformance'!T$6-1,'Inputs - Allowed'!$B$6:$AY$6,0)),0)),0)</f>
        <v>0</v>
      </c>
      <c r="U120" s="36">
        <f>MAX(MIN(_xlfn.IFNA(INDEX('Inputs - Actual'!$B$8:$V$200,MATCH('TI - Outperformance'!$A120,'Inputs - Actual'!$A$8:$A$200,0),MATCH('TI - Outperformance'!U$6,'Inputs - Actual'!$B$6:$V$6,0)) - INDEX('Inputs - Allowed'!$B$8:$AY$158,MATCH('TI - Outperformance'!$A120,'Inputs - Allowed'!$A$8:$A$158,0),MATCH('TI - Outperformance'!U$6-1,'Inputs - Allowed'!$B$6:$AY$6,0)),0),_xlfn.IFNA(INDEX('Inputs - Allowed'!$B$8:$AY$158,MATCH('TI - Outperformance'!$A120,'Inputs - Allowed'!$A$8:$A$158,0),MATCH('TI - Outperformance'!U$6,'Inputs - Allowed'!$B$6:$AY$6,0)) - INDEX('Inputs - Allowed'!$B$8:$AY$158,MATCH('TI - Outperformance'!$A120,'Inputs - Allowed'!$A$8:$A$158,0),MATCH('TI - Outperformance'!U$6-1,'Inputs - Allowed'!$B$6:$AY$6,0)),0)),0)</f>
        <v>0</v>
      </c>
      <c r="V120" s="36">
        <f>MAX(MIN(_xlfn.IFNA(INDEX('Inputs - Actual'!$B$8:$V$200,MATCH('TI - Outperformance'!$A120,'Inputs - Actual'!$A$8:$A$200,0),MATCH('TI - Outperformance'!V$6,'Inputs - Actual'!$B$6:$V$6,0)) - INDEX('Inputs - Allowed'!$B$8:$AY$158,MATCH('TI - Outperformance'!$A120,'Inputs - Allowed'!$A$8:$A$158,0),MATCH('TI - Outperformance'!V$6-1,'Inputs - Allowed'!$B$6:$AY$6,0)),0),_xlfn.IFNA(INDEX('Inputs - Allowed'!$B$8:$AY$158,MATCH('TI - Outperformance'!$A120,'Inputs - Allowed'!$A$8:$A$158,0),MATCH('TI - Outperformance'!V$6,'Inputs - Allowed'!$B$6:$AY$6,0)) - INDEX('Inputs - Allowed'!$B$8:$AY$158,MATCH('TI - Outperformance'!$A120,'Inputs - Allowed'!$A$8:$A$158,0),MATCH('TI - Outperformance'!V$6-1,'Inputs - Allowed'!$B$6:$AY$6,0)),0)),0)</f>
        <v>0</v>
      </c>
      <c r="W120" s="36">
        <f>MAX(MIN(_xlfn.IFNA(INDEX('Inputs - Actual'!$B$8:$V$200,MATCH('TI - Outperformance'!$A120,'Inputs - Actual'!$A$8:$A$200,0),MATCH('TI - Outperformance'!W$6,'Inputs - Actual'!$B$6:$V$6,0)) - INDEX('Inputs - Allowed'!$B$8:$AY$158,MATCH('TI - Outperformance'!$A120,'Inputs - Allowed'!$A$8:$A$158,0),MATCH('TI - Outperformance'!W$6-1,'Inputs - Allowed'!$B$6:$AY$6,0)),0),_xlfn.IFNA(INDEX('Inputs - Allowed'!$B$8:$AY$158,MATCH('TI - Outperformance'!$A120,'Inputs - Allowed'!$A$8:$A$158,0),MATCH('TI - Outperformance'!W$6,'Inputs - Allowed'!$B$6:$AY$6,0)) - INDEX('Inputs - Allowed'!$B$8:$AY$158,MATCH('TI - Outperformance'!$A120,'Inputs - Allowed'!$A$8:$A$158,0),MATCH('TI - Outperformance'!W$6-1,'Inputs - Allowed'!$B$6:$AY$6,0)),0)),0)</f>
        <v>0</v>
      </c>
      <c r="X120" s="76"/>
      <c r="Y120" s="76"/>
      <c r="Z120" s="116">
        <f t="shared" si="33"/>
        <v>0</v>
      </c>
      <c r="AA120" s="116">
        <f t="shared" si="34"/>
        <v>0</v>
      </c>
      <c r="AB120" s="116">
        <f t="shared" si="35"/>
        <v>0</v>
      </c>
      <c r="AC120" s="116">
        <f t="shared" si="36"/>
        <v>0</v>
      </c>
      <c r="AD120" s="116">
        <f t="shared" si="37"/>
        <v>0</v>
      </c>
      <c r="AE120" s="116">
        <f t="shared" si="38"/>
        <v>0</v>
      </c>
      <c r="AF120" s="116">
        <f t="shared" si="39"/>
        <v>0</v>
      </c>
      <c r="AG120" s="116">
        <f t="shared" si="40"/>
        <v>0</v>
      </c>
      <c r="AH120" s="116">
        <f t="shared" si="41"/>
        <v>0</v>
      </c>
      <c r="AI120" s="116">
        <f t="shared" si="42"/>
        <v>0</v>
      </c>
      <c r="AJ120" s="116">
        <f t="shared" si="43"/>
        <v>0</v>
      </c>
    </row>
    <row r="121" spans="1:36">
      <c r="A121" s="42"/>
      <c r="B121" s="36"/>
      <c r="C121" s="36"/>
      <c r="D121" s="36"/>
      <c r="E121" s="36">
        <f>_xlfn.IFNA(INDEX('Inputs - Allowed'!$B$8:$AY$158,MATCH($A121,'Inputs - Allowed'!$A$8:$A$158,0),MATCH('TI - Outperformance'!E$6,'Inputs - Allowed'!$B$6:$AY$6,0)),0)</f>
        <v>0</v>
      </c>
      <c r="F121" s="36">
        <f>_xlfn.IFNA(INDEX('Inputs - Allowed'!$B$8:$AY$158,MATCH($A121,'Inputs - Allowed'!$A$8:$A$158,0),MATCH('TI - Outperformance'!F$6,'Inputs - Allowed'!$B$6:$AY$6,0)),0)</f>
        <v>0</v>
      </c>
      <c r="G121" s="36">
        <f>_xlfn.IFNA(INDEX('Inputs - Allowed'!$B$8:$AY$158,MATCH($A121,'Inputs - Allowed'!$A$8:$A$158,0),MATCH('TI - Outperformance'!G$6,'Inputs - Allowed'!$B$6:$AY$6,0)),0)</f>
        <v>0</v>
      </c>
      <c r="H121" s="36">
        <f>_xlfn.IFNA(INDEX('Inputs - Allowed'!$B$8:$AY$158,MATCH($A121,'Inputs - Allowed'!$A$8:$A$158,0),MATCH('TI - Outperformance'!H$6,'Inputs - Allowed'!$B$6:$AY$6,0)),0)</f>
        <v>0</v>
      </c>
      <c r="I121" s="36">
        <f>_xlfn.IFNA(INDEX('Inputs - Allowed'!$B$8:$AY$158,MATCH($A121,'Inputs - Allowed'!$A$8:$A$158,0),MATCH('TI - Outperformance'!I$6,'Inputs - Allowed'!$B$6:$AY$6,0)),0)</f>
        <v>0</v>
      </c>
      <c r="J121" s="36">
        <f>_xlfn.IFNA(INDEX('Inputs - Allowed'!$B$8:$AY$158,MATCH($A121,'Inputs - Allowed'!$A$8:$A$158,0),MATCH('TI - Outperformance'!J$6,'Inputs - Allowed'!$B$6:$AY$6,0)),0)</f>
        <v>0</v>
      </c>
      <c r="K121" s="36">
        <f>_xlfn.IFNA(INDEX('Inputs - Allowed'!$B$8:$AY$158,MATCH($A121,'Inputs - Allowed'!$A$8:$A$158,0),MATCH('TI - Outperformance'!K$6,'Inputs - Allowed'!$B$6:$AY$6,0)),0)</f>
        <v>0</v>
      </c>
      <c r="L121" s="76"/>
      <c r="M121" s="76"/>
      <c r="N121" s="36">
        <f>MAX(MIN(_xlfn.IFNA(INDEX('Inputs - Actual'!$B$8:$V$200,MATCH('TI - Outperformance'!$A121,'Inputs - Actual'!$A$8:$A$200,0),MATCH('TI - Outperformance'!N$6,'Inputs - Actual'!$B$6:$V$6,0)) - INDEX('Inputs - Allowed'!$B$8:$AY$158,MATCH('TI - Outperformance'!$A121,'Inputs - Allowed'!$A$8:$A$158,0),MATCH('TI - Outperformance'!N$6-1,'Inputs - Allowed'!$B$6:$AY$6,0)),0),_xlfn.IFNA(INDEX('Inputs - Allowed'!$B$8:$AY$158,MATCH('TI - Outperformance'!$A121,'Inputs - Allowed'!$A$8:$A$158,0),MATCH('TI - Outperformance'!N$6,'Inputs - Allowed'!$B$6:$AY$6,0)) - INDEX('Inputs - Allowed'!$B$8:$AY$158,MATCH('TI - Outperformance'!$A121,'Inputs - Allowed'!$A$8:$A$158,0),MATCH('TI - Outperformance'!N$6-1,'Inputs - Allowed'!$B$6:$AY$6,0)),0)),0)</f>
        <v>0</v>
      </c>
      <c r="O121" s="36">
        <f>MAX(MIN(_xlfn.IFNA(INDEX('Inputs - Actual'!$B$8:$V$200,MATCH('TI - Outperformance'!$A121,'Inputs - Actual'!$A$8:$A$200,0),MATCH('TI - Outperformance'!O$6,'Inputs - Actual'!$B$6:$V$6,0)) - INDEX('Inputs - Allowed'!$B$8:$AY$158,MATCH('TI - Outperformance'!$A121,'Inputs - Allowed'!$A$8:$A$158,0),MATCH('TI - Outperformance'!O$6-1,'Inputs - Allowed'!$B$6:$AY$6,0)),0),_xlfn.IFNA(INDEX('Inputs - Allowed'!$B$8:$AY$158,MATCH('TI - Outperformance'!$A121,'Inputs - Allowed'!$A$8:$A$158,0),MATCH('TI - Outperformance'!O$6,'Inputs - Allowed'!$B$6:$AY$6,0)) - INDEX('Inputs - Allowed'!$B$8:$AY$158,MATCH('TI - Outperformance'!$A121,'Inputs - Allowed'!$A$8:$A$158,0),MATCH('TI - Outperformance'!O$6-1,'Inputs - Allowed'!$B$6:$AY$6,0)),0)),0)</f>
        <v>0</v>
      </c>
      <c r="P121" s="36">
        <f>MAX(MIN(_xlfn.IFNA(INDEX('Inputs - Actual'!$B$8:$V$200,MATCH('TI - Outperformance'!$A121,'Inputs - Actual'!$A$8:$A$200,0),MATCH('TI - Outperformance'!P$6,'Inputs - Actual'!$B$6:$V$6,0)) - INDEX('Inputs - Allowed'!$B$8:$AY$158,MATCH('TI - Outperformance'!$A121,'Inputs - Allowed'!$A$8:$A$158,0),MATCH('TI - Outperformance'!P$6-1,'Inputs - Allowed'!$B$6:$AY$6,0)),0),_xlfn.IFNA(INDEX('Inputs - Allowed'!$B$8:$AY$158,MATCH('TI - Outperformance'!$A121,'Inputs - Allowed'!$A$8:$A$158,0),MATCH('TI - Outperformance'!P$6,'Inputs - Allowed'!$B$6:$AY$6,0)) - INDEX('Inputs - Allowed'!$B$8:$AY$158,MATCH('TI - Outperformance'!$A121,'Inputs - Allowed'!$A$8:$A$158,0),MATCH('TI - Outperformance'!P$6-1,'Inputs - Allowed'!$B$6:$AY$6,0)),0)),0)</f>
        <v>0</v>
      </c>
      <c r="Q121" s="36">
        <f>MAX(MIN(_xlfn.IFNA(INDEX('Inputs - Actual'!$B$8:$V$200,MATCH('TI - Outperformance'!$A121,'Inputs - Actual'!$A$8:$A$200,0),MATCH('TI - Outperformance'!Q$6,'Inputs - Actual'!$B$6:$V$6,0)) - INDEX('Inputs - Allowed'!$B$8:$AY$158,MATCH('TI - Outperformance'!$A121,'Inputs - Allowed'!$A$8:$A$158,0),MATCH('TI - Outperformance'!Q$6-1,'Inputs - Allowed'!$B$6:$AY$6,0)),0),_xlfn.IFNA(INDEX('Inputs - Allowed'!$B$8:$AY$158,MATCH('TI - Outperformance'!$A121,'Inputs - Allowed'!$A$8:$A$158,0),MATCH('TI - Outperformance'!Q$6,'Inputs - Allowed'!$B$6:$AY$6,0)) - INDEX('Inputs - Allowed'!$B$8:$AY$158,MATCH('TI - Outperformance'!$A121,'Inputs - Allowed'!$A$8:$A$158,0),MATCH('TI - Outperformance'!Q$6-1,'Inputs - Allowed'!$B$6:$AY$6,0)),0)),0)</f>
        <v>0</v>
      </c>
      <c r="R121" s="36">
        <f>MAX(MIN(_xlfn.IFNA(INDEX('Inputs - Actual'!$B$8:$V$200,MATCH('TI - Outperformance'!$A121,'Inputs - Actual'!$A$8:$A$200,0),MATCH('TI - Outperformance'!R$6,'Inputs - Actual'!$B$6:$V$6,0)) - INDEX('Inputs - Allowed'!$B$8:$AY$158,MATCH('TI - Outperformance'!$A121,'Inputs - Allowed'!$A$8:$A$158,0),MATCH('TI - Outperformance'!R$6-1,'Inputs - Allowed'!$B$6:$AY$6,0)),0),_xlfn.IFNA(INDEX('Inputs - Allowed'!$B$8:$AY$158,MATCH('TI - Outperformance'!$A121,'Inputs - Allowed'!$A$8:$A$158,0),MATCH('TI - Outperformance'!R$6,'Inputs - Allowed'!$B$6:$AY$6,0)) - INDEX('Inputs - Allowed'!$B$8:$AY$158,MATCH('TI - Outperformance'!$A121,'Inputs - Allowed'!$A$8:$A$158,0),MATCH('TI - Outperformance'!R$6-1,'Inputs - Allowed'!$B$6:$AY$6,0)),0)),0)</f>
        <v>0</v>
      </c>
      <c r="S121" s="36">
        <f>MAX(MIN(_xlfn.IFNA(INDEX('Inputs - Actual'!$B$8:$V$200,MATCH('TI - Outperformance'!$A121,'Inputs - Actual'!$A$8:$A$200,0),MATCH('TI - Outperformance'!S$6,'Inputs - Actual'!$B$6:$V$6,0)) - INDEX('Inputs - Allowed'!$B$8:$AY$158,MATCH('TI - Outperformance'!$A121,'Inputs - Allowed'!$A$8:$A$158,0),MATCH('TI - Outperformance'!S$6-1,'Inputs - Allowed'!$B$6:$AY$6,0)),0),_xlfn.IFNA(INDEX('Inputs - Allowed'!$B$8:$AY$158,MATCH('TI - Outperformance'!$A121,'Inputs - Allowed'!$A$8:$A$158,0),MATCH('TI - Outperformance'!S$6,'Inputs - Allowed'!$B$6:$AY$6,0)) - INDEX('Inputs - Allowed'!$B$8:$AY$158,MATCH('TI - Outperformance'!$A121,'Inputs - Allowed'!$A$8:$A$158,0),MATCH('TI - Outperformance'!S$6-1,'Inputs - Allowed'!$B$6:$AY$6,0)),0)),0)</f>
        <v>0</v>
      </c>
      <c r="T121" s="36">
        <f>MAX(MIN(_xlfn.IFNA(INDEX('Inputs - Actual'!$B$8:$V$200,MATCH('TI - Outperformance'!$A121,'Inputs - Actual'!$A$8:$A$200,0),MATCH('TI - Outperformance'!T$6,'Inputs - Actual'!$B$6:$V$6,0)) - INDEX('Inputs - Allowed'!$B$8:$AY$158,MATCH('TI - Outperformance'!$A121,'Inputs - Allowed'!$A$8:$A$158,0),MATCH('TI - Outperformance'!T$6-1,'Inputs - Allowed'!$B$6:$AY$6,0)),0),_xlfn.IFNA(INDEX('Inputs - Allowed'!$B$8:$AY$158,MATCH('TI - Outperformance'!$A121,'Inputs - Allowed'!$A$8:$A$158,0),MATCH('TI - Outperformance'!T$6,'Inputs - Allowed'!$B$6:$AY$6,0)) - INDEX('Inputs - Allowed'!$B$8:$AY$158,MATCH('TI - Outperformance'!$A121,'Inputs - Allowed'!$A$8:$A$158,0),MATCH('TI - Outperformance'!T$6-1,'Inputs - Allowed'!$B$6:$AY$6,0)),0)),0)</f>
        <v>0</v>
      </c>
      <c r="U121" s="36">
        <f>MAX(MIN(_xlfn.IFNA(INDEX('Inputs - Actual'!$B$8:$V$200,MATCH('TI - Outperformance'!$A121,'Inputs - Actual'!$A$8:$A$200,0),MATCH('TI - Outperformance'!U$6,'Inputs - Actual'!$B$6:$V$6,0)) - INDEX('Inputs - Allowed'!$B$8:$AY$158,MATCH('TI - Outperformance'!$A121,'Inputs - Allowed'!$A$8:$A$158,0),MATCH('TI - Outperformance'!U$6-1,'Inputs - Allowed'!$B$6:$AY$6,0)),0),_xlfn.IFNA(INDEX('Inputs - Allowed'!$B$8:$AY$158,MATCH('TI - Outperformance'!$A121,'Inputs - Allowed'!$A$8:$A$158,0),MATCH('TI - Outperformance'!U$6,'Inputs - Allowed'!$B$6:$AY$6,0)) - INDEX('Inputs - Allowed'!$B$8:$AY$158,MATCH('TI - Outperformance'!$A121,'Inputs - Allowed'!$A$8:$A$158,0),MATCH('TI - Outperformance'!U$6-1,'Inputs - Allowed'!$B$6:$AY$6,0)),0)),0)</f>
        <v>0</v>
      </c>
      <c r="V121" s="36">
        <f>MAX(MIN(_xlfn.IFNA(INDEX('Inputs - Actual'!$B$8:$V$200,MATCH('TI - Outperformance'!$A121,'Inputs - Actual'!$A$8:$A$200,0),MATCH('TI - Outperformance'!V$6,'Inputs - Actual'!$B$6:$V$6,0)) - INDEX('Inputs - Allowed'!$B$8:$AY$158,MATCH('TI - Outperformance'!$A121,'Inputs - Allowed'!$A$8:$A$158,0),MATCH('TI - Outperformance'!V$6-1,'Inputs - Allowed'!$B$6:$AY$6,0)),0),_xlfn.IFNA(INDEX('Inputs - Allowed'!$B$8:$AY$158,MATCH('TI - Outperformance'!$A121,'Inputs - Allowed'!$A$8:$A$158,0),MATCH('TI - Outperformance'!V$6,'Inputs - Allowed'!$B$6:$AY$6,0)) - INDEX('Inputs - Allowed'!$B$8:$AY$158,MATCH('TI - Outperformance'!$A121,'Inputs - Allowed'!$A$8:$A$158,0),MATCH('TI - Outperformance'!V$6-1,'Inputs - Allowed'!$B$6:$AY$6,0)),0)),0)</f>
        <v>0</v>
      </c>
      <c r="W121" s="36">
        <f>MAX(MIN(_xlfn.IFNA(INDEX('Inputs - Actual'!$B$8:$V$200,MATCH('TI - Outperformance'!$A121,'Inputs - Actual'!$A$8:$A$200,0),MATCH('TI - Outperformance'!W$6,'Inputs - Actual'!$B$6:$V$6,0)) - INDEX('Inputs - Allowed'!$B$8:$AY$158,MATCH('TI - Outperformance'!$A121,'Inputs - Allowed'!$A$8:$A$158,0),MATCH('TI - Outperformance'!W$6-1,'Inputs - Allowed'!$B$6:$AY$6,0)),0),_xlfn.IFNA(INDEX('Inputs - Allowed'!$B$8:$AY$158,MATCH('TI - Outperformance'!$A121,'Inputs - Allowed'!$A$8:$A$158,0),MATCH('TI - Outperformance'!W$6,'Inputs - Allowed'!$B$6:$AY$6,0)) - INDEX('Inputs - Allowed'!$B$8:$AY$158,MATCH('TI - Outperformance'!$A121,'Inputs - Allowed'!$A$8:$A$158,0),MATCH('TI - Outperformance'!W$6-1,'Inputs - Allowed'!$B$6:$AY$6,0)),0)),0)</f>
        <v>0</v>
      </c>
      <c r="X121" s="76"/>
      <c r="Y121" s="76"/>
      <c r="Z121" s="116">
        <f t="shared" si="33"/>
        <v>0</v>
      </c>
      <c r="AA121" s="116">
        <f t="shared" si="34"/>
        <v>0</v>
      </c>
      <c r="AB121" s="116">
        <f t="shared" si="35"/>
        <v>0</v>
      </c>
      <c r="AC121" s="116">
        <f t="shared" si="36"/>
        <v>0</v>
      </c>
      <c r="AD121" s="116">
        <f t="shared" si="37"/>
        <v>0</v>
      </c>
      <c r="AE121" s="116">
        <f t="shared" si="38"/>
        <v>0</v>
      </c>
      <c r="AF121" s="116">
        <f t="shared" si="39"/>
        <v>0</v>
      </c>
      <c r="AG121" s="116">
        <f t="shared" si="40"/>
        <v>0</v>
      </c>
      <c r="AH121" s="116">
        <f t="shared" si="41"/>
        <v>0</v>
      </c>
      <c r="AI121" s="116">
        <f t="shared" si="42"/>
        <v>0</v>
      </c>
      <c r="AJ121" s="116">
        <f t="shared" si="43"/>
        <v>0</v>
      </c>
    </row>
    <row r="122" spans="1:36">
      <c r="A122" s="42"/>
      <c r="B122" s="36"/>
      <c r="C122" s="36"/>
      <c r="D122" s="36"/>
      <c r="E122" s="36">
        <f>_xlfn.IFNA(INDEX('Inputs - Allowed'!$B$8:$AY$158,MATCH($A122,'Inputs - Allowed'!$A$8:$A$158,0),MATCH('TI - Outperformance'!E$6,'Inputs - Allowed'!$B$6:$AY$6,0)),0)</f>
        <v>0</v>
      </c>
      <c r="F122" s="36">
        <f>_xlfn.IFNA(INDEX('Inputs - Allowed'!$B$8:$AY$158,MATCH($A122,'Inputs - Allowed'!$A$8:$A$158,0),MATCH('TI - Outperformance'!F$6,'Inputs - Allowed'!$B$6:$AY$6,0)),0)</f>
        <v>0</v>
      </c>
      <c r="G122" s="36">
        <f>_xlfn.IFNA(INDEX('Inputs - Allowed'!$B$8:$AY$158,MATCH($A122,'Inputs - Allowed'!$A$8:$A$158,0),MATCH('TI - Outperformance'!G$6,'Inputs - Allowed'!$B$6:$AY$6,0)),0)</f>
        <v>0</v>
      </c>
      <c r="H122" s="36">
        <f>_xlfn.IFNA(INDEX('Inputs - Allowed'!$B$8:$AY$158,MATCH($A122,'Inputs - Allowed'!$A$8:$A$158,0),MATCH('TI - Outperformance'!H$6,'Inputs - Allowed'!$B$6:$AY$6,0)),0)</f>
        <v>0</v>
      </c>
      <c r="I122" s="36">
        <f>_xlfn.IFNA(INDEX('Inputs - Allowed'!$B$8:$AY$158,MATCH($A122,'Inputs - Allowed'!$A$8:$A$158,0),MATCH('TI - Outperformance'!I$6,'Inputs - Allowed'!$B$6:$AY$6,0)),0)</f>
        <v>0</v>
      </c>
      <c r="J122" s="36">
        <f>_xlfn.IFNA(INDEX('Inputs - Allowed'!$B$8:$AY$158,MATCH($A122,'Inputs - Allowed'!$A$8:$A$158,0),MATCH('TI - Outperformance'!J$6,'Inputs - Allowed'!$B$6:$AY$6,0)),0)</f>
        <v>0</v>
      </c>
      <c r="K122" s="36">
        <f>_xlfn.IFNA(INDEX('Inputs - Allowed'!$B$8:$AY$158,MATCH($A122,'Inputs - Allowed'!$A$8:$A$158,0),MATCH('TI - Outperformance'!K$6,'Inputs - Allowed'!$B$6:$AY$6,0)),0)</f>
        <v>0</v>
      </c>
      <c r="L122" s="76"/>
      <c r="M122" s="76"/>
      <c r="N122" s="36">
        <f>MAX(MIN(_xlfn.IFNA(INDEX('Inputs - Actual'!$B$8:$V$200,MATCH('TI - Outperformance'!$A122,'Inputs - Actual'!$A$8:$A$200,0),MATCH('TI - Outperformance'!N$6,'Inputs - Actual'!$B$6:$V$6,0)) - INDEX('Inputs - Allowed'!$B$8:$AY$158,MATCH('TI - Outperformance'!$A122,'Inputs - Allowed'!$A$8:$A$158,0),MATCH('TI - Outperformance'!N$6-1,'Inputs - Allowed'!$B$6:$AY$6,0)),0),_xlfn.IFNA(INDEX('Inputs - Allowed'!$B$8:$AY$158,MATCH('TI - Outperformance'!$A122,'Inputs - Allowed'!$A$8:$A$158,0),MATCH('TI - Outperformance'!N$6,'Inputs - Allowed'!$B$6:$AY$6,0)) - INDEX('Inputs - Allowed'!$B$8:$AY$158,MATCH('TI - Outperformance'!$A122,'Inputs - Allowed'!$A$8:$A$158,0),MATCH('TI - Outperformance'!N$6-1,'Inputs - Allowed'!$B$6:$AY$6,0)),0)),0)</f>
        <v>0</v>
      </c>
      <c r="O122" s="36">
        <f>MAX(MIN(_xlfn.IFNA(INDEX('Inputs - Actual'!$B$8:$V$200,MATCH('TI - Outperformance'!$A122,'Inputs - Actual'!$A$8:$A$200,0),MATCH('TI - Outperformance'!O$6,'Inputs - Actual'!$B$6:$V$6,0)) - INDEX('Inputs - Allowed'!$B$8:$AY$158,MATCH('TI - Outperformance'!$A122,'Inputs - Allowed'!$A$8:$A$158,0),MATCH('TI - Outperformance'!O$6-1,'Inputs - Allowed'!$B$6:$AY$6,0)),0),_xlfn.IFNA(INDEX('Inputs - Allowed'!$B$8:$AY$158,MATCH('TI - Outperformance'!$A122,'Inputs - Allowed'!$A$8:$A$158,0),MATCH('TI - Outperformance'!O$6,'Inputs - Allowed'!$B$6:$AY$6,0)) - INDEX('Inputs - Allowed'!$B$8:$AY$158,MATCH('TI - Outperformance'!$A122,'Inputs - Allowed'!$A$8:$A$158,0),MATCH('TI - Outperformance'!O$6-1,'Inputs - Allowed'!$B$6:$AY$6,0)),0)),0)</f>
        <v>0</v>
      </c>
      <c r="P122" s="36">
        <f>MAX(MIN(_xlfn.IFNA(INDEX('Inputs - Actual'!$B$8:$V$200,MATCH('TI - Outperformance'!$A122,'Inputs - Actual'!$A$8:$A$200,0),MATCH('TI - Outperformance'!P$6,'Inputs - Actual'!$B$6:$V$6,0)) - INDEX('Inputs - Allowed'!$B$8:$AY$158,MATCH('TI - Outperformance'!$A122,'Inputs - Allowed'!$A$8:$A$158,0),MATCH('TI - Outperformance'!P$6-1,'Inputs - Allowed'!$B$6:$AY$6,0)),0),_xlfn.IFNA(INDEX('Inputs - Allowed'!$B$8:$AY$158,MATCH('TI - Outperformance'!$A122,'Inputs - Allowed'!$A$8:$A$158,0),MATCH('TI - Outperformance'!P$6,'Inputs - Allowed'!$B$6:$AY$6,0)) - INDEX('Inputs - Allowed'!$B$8:$AY$158,MATCH('TI - Outperformance'!$A122,'Inputs - Allowed'!$A$8:$A$158,0),MATCH('TI - Outperformance'!P$6-1,'Inputs - Allowed'!$B$6:$AY$6,0)),0)),0)</f>
        <v>0</v>
      </c>
      <c r="Q122" s="36">
        <f>MAX(MIN(_xlfn.IFNA(INDEX('Inputs - Actual'!$B$8:$V$200,MATCH('TI - Outperformance'!$A122,'Inputs - Actual'!$A$8:$A$200,0),MATCH('TI - Outperformance'!Q$6,'Inputs - Actual'!$B$6:$V$6,0)) - INDEX('Inputs - Allowed'!$B$8:$AY$158,MATCH('TI - Outperformance'!$A122,'Inputs - Allowed'!$A$8:$A$158,0),MATCH('TI - Outperformance'!Q$6-1,'Inputs - Allowed'!$B$6:$AY$6,0)),0),_xlfn.IFNA(INDEX('Inputs - Allowed'!$B$8:$AY$158,MATCH('TI - Outperformance'!$A122,'Inputs - Allowed'!$A$8:$A$158,0),MATCH('TI - Outperformance'!Q$6,'Inputs - Allowed'!$B$6:$AY$6,0)) - INDEX('Inputs - Allowed'!$B$8:$AY$158,MATCH('TI - Outperformance'!$A122,'Inputs - Allowed'!$A$8:$A$158,0),MATCH('TI - Outperformance'!Q$6-1,'Inputs - Allowed'!$B$6:$AY$6,0)),0)),0)</f>
        <v>0</v>
      </c>
      <c r="R122" s="36">
        <f>MAX(MIN(_xlfn.IFNA(INDEX('Inputs - Actual'!$B$8:$V$200,MATCH('TI - Outperformance'!$A122,'Inputs - Actual'!$A$8:$A$200,0),MATCH('TI - Outperformance'!R$6,'Inputs - Actual'!$B$6:$V$6,0)) - INDEX('Inputs - Allowed'!$B$8:$AY$158,MATCH('TI - Outperformance'!$A122,'Inputs - Allowed'!$A$8:$A$158,0),MATCH('TI - Outperformance'!R$6-1,'Inputs - Allowed'!$B$6:$AY$6,0)),0),_xlfn.IFNA(INDEX('Inputs - Allowed'!$B$8:$AY$158,MATCH('TI - Outperformance'!$A122,'Inputs - Allowed'!$A$8:$A$158,0),MATCH('TI - Outperformance'!R$6,'Inputs - Allowed'!$B$6:$AY$6,0)) - INDEX('Inputs - Allowed'!$B$8:$AY$158,MATCH('TI - Outperformance'!$A122,'Inputs - Allowed'!$A$8:$A$158,0),MATCH('TI - Outperformance'!R$6-1,'Inputs - Allowed'!$B$6:$AY$6,0)),0)),0)</f>
        <v>0</v>
      </c>
      <c r="S122" s="36">
        <f>MAX(MIN(_xlfn.IFNA(INDEX('Inputs - Actual'!$B$8:$V$200,MATCH('TI - Outperformance'!$A122,'Inputs - Actual'!$A$8:$A$200,0),MATCH('TI - Outperformance'!S$6,'Inputs - Actual'!$B$6:$V$6,0)) - INDEX('Inputs - Allowed'!$B$8:$AY$158,MATCH('TI - Outperformance'!$A122,'Inputs - Allowed'!$A$8:$A$158,0),MATCH('TI - Outperformance'!S$6-1,'Inputs - Allowed'!$B$6:$AY$6,0)),0),_xlfn.IFNA(INDEX('Inputs - Allowed'!$B$8:$AY$158,MATCH('TI - Outperformance'!$A122,'Inputs - Allowed'!$A$8:$A$158,0),MATCH('TI - Outperformance'!S$6,'Inputs - Allowed'!$B$6:$AY$6,0)) - INDEX('Inputs - Allowed'!$B$8:$AY$158,MATCH('TI - Outperformance'!$A122,'Inputs - Allowed'!$A$8:$A$158,0),MATCH('TI - Outperformance'!S$6-1,'Inputs - Allowed'!$B$6:$AY$6,0)),0)),0)</f>
        <v>0</v>
      </c>
      <c r="T122" s="36">
        <f>MAX(MIN(_xlfn.IFNA(INDEX('Inputs - Actual'!$B$8:$V$200,MATCH('TI - Outperformance'!$A122,'Inputs - Actual'!$A$8:$A$200,0),MATCH('TI - Outperformance'!T$6,'Inputs - Actual'!$B$6:$V$6,0)) - INDEX('Inputs - Allowed'!$B$8:$AY$158,MATCH('TI - Outperformance'!$A122,'Inputs - Allowed'!$A$8:$A$158,0),MATCH('TI - Outperformance'!T$6-1,'Inputs - Allowed'!$B$6:$AY$6,0)),0),_xlfn.IFNA(INDEX('Inputs - Allowed'!$B$8:$AY$158,MATCH('TI - Outperformance'!$A122,'Inputs - Allowed'!$A$8:$A$158,0),MATCH('TI - Outperformance'!T$6,'Inputs - Allowed'!$B$6:$AY$6,0)) - INDEX('Inputs - Allowed'!$B$8:$AY$158,MATCH('TI - Outperformance'!$A122,'Inputs - Allowed'!$A$8:$A$158,0),MATCH('TI - Outperformance'!T$6-1,'Inputs - Allowed'!$B$6:$AY$6,0)),0)),0)</f>
        <v>0</v>
      </c>
      <c r="U122" s="36">
        <f>MAX(MIN(_xlfn.IFNA(INDEX('Inputs - Actual'!$B$8:$V$200,MATCH('TI - Outperformance'!$A122,'Inputs - Actual'!$A$8:$A$200,0),MATCH('TI - Outperformance'!U$6,'Inputs - Actual'!$B$6:$V$6,0)) - INDEX('Inputs - Allowed'!$B$8:$AY$158,MATCH('TI - Outperformance'!$A122,'Inputs - Allowed'!$A$8:$A$158,0),MATCH('TI - Outperformance'!U$6-1,'Inputs - Allowed'!$B$6:$AY$6,0)),0),_xlfn.IFNA(INDEX('Inputs - Allowed'!$B$8:$AY$158,MATCH('TI - Outperformance'!$A122,'Inputs - Allowed'!$A$8:$A$158,0),MATCH('TI - Outperformance'!U$6,'Inputs - Allowed'!$B$6:$AY$6,0)) - INDEX('Inputs - Allowed'!$B$8:$AY$158,MATCH('TI - Outperformance'!$A122,'Inputs - Allowed'!$A$8:$A$158,0),MATCH('TI - Outperformance'!U$6-1,'Inputs - Allowed'!$B$6:$AY$6,0)),0)),0)</f>
        <v>0</v>
      </c>
      <c r="V122" s="36">
        <f>MAX(MIN(_xlfn.IFNA(INDEX('Inputs - Actual'!$B$8:$V$200,MATCH('TI - Outperformance'!$A122,'Inputs - Actual'!$A$8:$A$200,0),MATCH('TI - Outperformance'!V$6,'Inputs - Actual'!$B$6:$V$6,0)) - INDEX('Inputs - Allowed'!$B$8:$AY$158,MATCH('TI - Outperformance'!$A122,'Inputs - Allowed'!$A$8:$A$158,0),MATCH('TI - Outperformance'!V$6-1,'Inputs - Allowed'!$B$6:$AY$6,0)),0),_xlfn.IFNA(INDEX('Inputs - Allowed'!$B$8:$AY$158,MATCH('TI - Outperformance'!$A122,'Inputs - Allowed'!$A$8:$A$158,0),MATCH('TI - Outperformance'!V$6,'Inputs - Allowed'!$B$6:$AY$6,0)) - INDEX('Inputs - Allowed'!$B$8:$AY$158,MATCH('TI - Outperformance'!$A122,'Inputs - Allowed'!$A$8:$A$158,0),MATCH('TI - Outperformance'!V$6-1,'Inputs - Allowed'!$B$6:$AY$6,0)),0)),0)</f>
        <v>0</v>
      </c>
      <c r="W122" s="36">
        <f>MAX(MIN(_xlfn.IFNA(INDEX('Inputs - Actual'!$B$8:$V$200,MATCH('TI - Outperformance'!$A122,'Inputs - Actual'!$A$8:$A$200,0),MATCH('TI - Outperformance'!W$6,'Inputs - Actual'!$B$6:$V$6,0)) - INDEX('Inputs - Allowed'!$B$8:$AY$158,MATCH('TI - Outperformance'!$A122,'Inputs - Allowed'!$A$8:$A$158,0),MATCH('TI - Outperformance'!W$6-1,'Inputs - Allowed'!$B$6:$AY$6,0)),0),_xlfn.IFNA(INDEX('Inputs - Allowed'!$B$8:$AY$158,MATCH('TI - Outperformance'!$A122,'Inputs - Allowed'!$A$8:$A$158,0),MATCH('TI - Outperformance'!W$6,'Inputs - Allowed'!$B$6:$AY$6,0)) - INDEX('Inputs - Allowed'!$B$8:$AY$158,MATCH('TI - Outperformance'!$A122,'Inputs - Allowed'!$A$8:$A$158,0),MATCH('TI - Outperformance'!W$6-1,'Inputs - Allowed'!$B$6:$AY$6,0)),0)),0)</f>
        <v>0</v>
      </c>
      <c r="X122" s="76"/>
      <c r="Y122" s="76"/>
      <c r="Z122" s="116">
        <f t="shared" si="33"/>
        <v>0</v>
      </c>
      <c r="AA122" s="116">
        <f t="shared" si="34"/>
        <v>0</v>
      </c>
      <c r="AB122" s="116">
        <f t="shared" si="35"/>
        <v>0</v>
      </c>
      <c r="AC122" s="116">
        <f t="shared" si="36"/>
        <v>0</v>
      </c>
      <c r="AD122" s="116">
        <f t="shared" si="37"/>
        <v>0</v>
      </c>
      <c r="AE122" s="116">
        <f t="shared" si="38"/>
        <v>0</v>
      </c>
      <c r="AF122" s="116">
        <f t="shared" si="39"/>
        <v>0</v>
      </c>
      <c r="AG122" s="116">
        <f t="shared" si="40"/>
        <v>0</v>
      </c>
      <c r="AH122" s="116">
        <f t="shared" si="41"/>
        <v>0</v>
      </c>
      <c r="AI122" s="116">
        <f t="shared" si="42"/>
        <v>0</v>
      </c>
      <c r="AJ122" s="116">
        <f t="shared" si="43"/>
        <v>0</v>
      </c>
    </row>
    <row r="123" spans="1:36">
      <c r="A123" s="42"/>
      <c r="B123" s="36"/>
      <c r="C123" s="36"/>
      <c r="D123" s="36"/>
      <c r="E123" s="36">
        <f>_xlfn.IFNA(INDEX('Inputs - Allowed'!$B$8:$AY$158,MATCH($A123,'Inputs - Allowed'!$A$8:$A$158,0),MATCH('TI - Outperformance'!E$6,'Inputs - Allowed'!$B$6:$AY$6,0)),0)</f>
        <v>0</v>
      </c>
      <c r="F123" s="36">
        <f>_xlfn.IFNA(INDEX('Inputs - Allowed'!$B$8:$AY$158,MATCH($A123,'Inputs - Allowed'!$A$8:$A$158,0),MATCH('TI - Outperformance'!F$6,'Inputs - Allowed'!$B$6:$AY$6,0)),0)</f>
        <v>0</v>
      </c>
      <c r="G123" s="36">
        <f>_xlfn.IFNA(INDEX('Inputs - Allowed'!$B$8:$AY$158,MATCH($A123,'Inputs - Allowed'!$A$8:$A$158,0),MATCH('TI - Outperformance'!G$6,'Inputs - Allowed'!$B$6:$AY$6,0)),0)</f>
        <v>0</v>
      </c>
      <c r="H123" s="36">
        <f>_xlfn.IFNA(INDEX('Inputs - Allowed'!$B$8:$AY$158,MATCH($A123,'Inputs - Allowed'!$A$8:$A$158,0),MATCH('TI - Outperformance'!H$6,'Inputs - Allowed'!$B$6:$AY$6,0)),0)</f>
        <v>0</v>
      </c>
      <c r="I123" s="36">
        <f>_xlfn.IFNA(INDEX('Inputs - Allowed'!$B$8:$AY$158,MATCH($A123,'Inputs - Allowed'!$A$8:$A$158,0),MATCH('TI - Outperformance'!I$6,'Inputs - Allowed'!$B$6:$AY$6,0)),0)</f>
        <v>0</v>
      </c>
      <c r="J123" s="36">
        <f>_xlfn.IFNA(INDEX('Inputs - Allowed'!$B$8:$AY$158,MATCH($A123,'Inputs - Allowed'!$A$8:$A$158,0),MATCH('TI - Outperformance'!J$6,'Inputs - Allowed'!$B$6:$AY$6,0)),0)</f>
        <v>0</v>
      </c>
      <c r="K123" s="36">
        <f>_xlfn.IFNA(INDEX('Inputs - Allowed'!$B$8:$AY$158,MATCH($A123,'Inputs - Allowed'!$A$8:$A$158,0),MATCH('TI - Outperformance'!K$6,'Inputs - Allowed'!$B$6:$AY$6,0)),0)</f>
        <v>0</v>
      </c>
      <c r="L123" s="76"/>
      <c r="M123" s="76"/>
      <c r="N123" s="36">
        <f>MAX(MIN(_xlfn.IFNA(INDEX('Inputs - Actual'!$B$8:$V$200,MATCH('TI - Outperformance'!$A123,'Inputs - Actual'!$A$8:$A$200,0),MATCH('TI - Outperformance'!N$6,'Inputs - Actual'!$B$6:$V$6,0)) - INDEX('Inputs - Allowed'!$B$8:$AY$158,MATCH('TI - Outperformance'!$A123,'Inputs - Allowed'!$A$8:$A$158,0),MATCH('TI - Outperformance'!N$6-1,'Inputs - Allowed'!$B$6:$AY$6,0)),0),_xlfn.IFNA(INDEX('Inputs - Allowed'!$B$8:$AY$158,MATCH('TI - Outperformance'!$A123,'Inputs - Allowed'!$A$8:$A$158,0),MATCH('TI - Outperformance'!N$6,'Inputs - Allowed'!$B$6:$AY$6,0)) - INDEX('Inputs - Allowed'!$B$8:$AY$158,MATCH('TI - Outperformance'!$A123,'Inputs - Allowed'!$A$8:$A$158,0),MATCH('TI - Outperformance'!N$6-1,'Inputs - Allowed'!$B$6:$AY$6,0)),0)),0)</f>
        <v>0</v>
      </c>
      <c r="O123" s="36">
        <f>MAX(MIN(_xlfn.IFNA(INDEX('Inputs - Actual'!$B$8:$V$200,MATCH('TI - Outperformance'!$A123,'Inputs - Actual'!$A$8:$A$200,0),MATCH('TI - Outperformance'!O$6,'Inputs - Actual'!$B$6:$V$6,0)) - INDEX('Inputs - Allowed'!$B$8:$AY$158,MATCH('TI - Outperformance'!$A123,'Inputs - Allowed'!$A$8:$A$158,0),MATCH('TI - Outperformance'!O$6-1,'Inputs - Allowed'!$B$6:$AY$6,0)),0),_xlfn.IFNA(INDEX('Inputs - Allowed'!$B$8:$AY$158,MATCH('TI - Outperformance'!$A123,'Inputs - Allowed'!$A$8:$A$158,0),MATCH('TI - Outperformance'!O$6,'Inputs - Allowed'!$B$6:$AY$6,0)) - INDEX('Inputs - Allowed'!$B$8:$AY$158,MATCH('TI - Outperformance'!$A123,'Inputs - Allowed'!$A$8:$A$158,0),MATCH('TI - Outperformance'!O$6-1,'Inputs - Allowed'!$B$6:$AY$6,0)),0)),0)</f>
        <v>0</v>
      </c>
      <c r="P123" s="36">
        <f>MAX(MIN(_xlfn.IFNA(INDEX('Inputs - Actual'!$B$8:$V$200,MATCH('TI - Outperformance'!$A123,'Inputs - Actual'!$A$8:$A$200,0),MATCH('TI - Outperformance'!P$6,'Inputs - Actual'!$B$6:$V$6,0)) - INDEX('Inputs - Allowed'!$B$8:$AY$158,MATCH('TI - Outperformance'!$A123,'Inputs - Allowed'!$A$8:$A$158,0),MATCH('TI - Outperformance'!P$6-1,'Inputs - Allowed'!$B$6:$AY$6,0)),0),_xlfn.IFNA(INDEX('Inputs - Allowed'!$B$8:$AY$158,MATCH('TI - Outperformance'!$A123,'Inputs - Allowed'!$A$8:$A$158,0),MATCH('TI - Outperformance'!P$6,'Inputs - Allowed'!$B$6:$AY$6,0)) - INDEX('Inputs - Allowed'!$B$8:$AY$158,MATCH('TI - Outperformance'!$A123,'Inputs - Allowed'!$A$8:$A$158,0),MATCH('TI - Outperformance'!P$6-1,'Inputs - Allowed'!$B$6:$AY$6,0)),0)),0)</f>
        <v>0</v>
      </c>
      <c r="Q123" s="36">
        <f>MAX(MIN(_xlfn.IFNA(INDEX('Inputs - Actual'!$B$8:$V$200,MATCH('TI - Outperformance'!$A123,'Inputs - Actual'!$A$8:$A$200,0),MATCH('TI - Outperformance'!Q$6,'Inputs - Actual'!$B$6:$V$6,0)) - INDEX('Inputs - Allowed'!$B$8:$AY$158,MATCH('TI - Outperformance'!$A123,'Inputs - Allowed'!$A$8:$A$158,0),MATCH('TI - Outperformance'!Q$6-1,'Inputs - Allowed'!$B$6:$AY$6,0)),0),_xlfn.IFNA(INDEX('Inputs - Allowed'!$B$8:$AY$158,MATCH('TI - Outperformance'!$A123,'Inputs - Allowed'!$A$8:$A$158,0),MATCH('TI - Outperformance'!Q$6,'Inputs - Allowed'!$B$6:$AY$6,0)) - INDEX('Inputs - Allowed'!$B$8:$AY$158,MATCH('TI - Outperformance'!$A123,'Inputs - Allowed'!$A$8:$A$158,0),MATCH('TI - Outperformance'!Q$6-1,'Inputs - Allowed'!$B$6:$AY$6,0)),0)),0)</f>
        <v>0</v>
      </c>
      <c r="R123" s="36">
        <f>MAX(MIN(_xlfn.IFNA(INDEX('Inputs - Actual'!$B$8:$V$200,MATCH('TI - Outperformance'!$A123,'Inputs - Actual'!$A$8:$A$200,0),MATCH('TI - Outperformance'!R$6,'Inputs - Actual'!$B$6:$V$6,0)) - INDEX('Inputs - Allowed'!$B$8:$AY$158,MATCH('TI - Outperformance'!$A123,'Inputs - Allowed'!$A$8:$A$158,0),MATCH('TI - Outperformance'!R$6-1,'Inputs - Allowed'!$B$6:$AY$6,0)),0),_xlfn.IFNA(INDEX('Inputs - Allowed'!$B$8:$AY$158,MATCH('TI - Outperformance'!$A123,'Inputs - Allowed'!$A$8:$A$158,0),MATCH('TI - Outperformance'!R$6,'Inputs - Allowed'!$B$6:$AY$6,0)) - INDEX('Inputs - Allowed'!$B$8:$AY$158,MATCH('TI - Outperformance'!$A123,'Inputs - Allowed'!$A$8:$A$158,0),MATCH('TI - Outperformance'!R$6-1,'Inputs - Allowed'!$B$6:$AY$6,0)),0)),0)</f>
        <v>0</v>
      </c>
      <c r="S123" s="36">
        <f>MAX(MIN(_xlfn.IFNA(INDEX('Inputs - Actual'!$B$8:$V$200,MATCH('TI - Outperformance'!$A123,'Inputs - Actual'!$A$8:$A$200,0),MATCH('TI - Outperformance'!S$6,'Inputs - Actual'!$B$6:$V$6,0)) - INDEX('Inputs - Allowed'!$B$8:$AY$158,MATCH('TI - Outperformance'!$A123,'Inputs - Allowed'!$A$8:$A$158,0),MATCH('TI - Outperformance'!S$6-1,'Inputs - Allowed'!$B$6:$AY$6,0)),0),_xlfn.IFNA(INDEX('Inputs - Allowed'!$B$8:$AY$158,MATCH('TI - Outperformance'!$A123,'Inputs - Allowed'!$A$8:$A$158,0),MATCH('TI - Outperformance'!S$6,'Inputs - Allowed'!$B$6:$AY$6,0)) - INDEX('Inputs - Allowed'!$B$8:$AY$158,MATCH('TI - Outperformance'!$A123,'Inputs - Allowed'!$A$8:$A$158,0),MATCH('TI - Outperformance'!S$6-1,'Inputs - Allowed'!$B$6:$AY$6,0)),0)),0)</f>
        <v>0</v>
      </c>
      <c r="T123" s="36">
        <f>MAX(MIN(_xlfn.IFNA(INDEX('Inputs - Actual'!$B$8:$V$200,MATCH('TI - Outperformance'!$A123,'Inputs - Actual'!$A$8:$A$200,0),MATCH('TI - Outperformance'!T$6,'Inputs - Actual'!$B$6:$V$6,0)) - INDEX('Inputs - Allowed'!$B$8:$AY$158,MATCH('TI - Outperformance'!$A123,'Inputs - Allowed'!$A$8:$A$158,0),MATCH('TI - Outperformance'!T$6-1,'Inputs - Allowed'!$B$6:$AY$6,0)),0),_xlfn.IFNA(INDEX('Inputs - Allowed'!$B$8:$AY$158,MATCH('TI - Outperformance'!$A123,'Inputs - Allowed'!$A$8:$A$158,0),MATCH('TI - Outperformance'!T$6,'Inputs - Allowed'!$B$6:$AY$6,0)) - INDEX('Inputs - Allowed'!$B$8:$AY$158,MATCH('TI - Outperformance'!$A123,'Inputs - Allowed'!$A$8:$A$158,0),MATCH('TI - Outperformance'!T$6-1,'Inputs - Allowed'!$B$6:$AY$6,0)),0)),0)</f>
        <v>0</v>
      </c>
      <c r="U123" s="36">
        <f>MAX(MIN(_xlfn.IFNA(INDEX('Inputs - Actual'!$B$8:$V$200,MATCH('TI - Outperformance'!$A123,'Inputs - Actual'!$A$8:$A$200,0),MATCH('TI - Outperformance'!U$6,'Inputs - Actual'!$B$6:$V$6,0)) - INDEX('Inputs - Allowed'!$B$8:$AY$158,MATCH('TI - Outperformance'!$A123,'Inputs - Allowed'!$A$8:$A$158,0),MATCH('TI - Outperformance'!U$6-1,'Inputs - Allowed'!$B$6:$AY$6,0)),0),_xlfn.IFNA(INDEX('Inputs - Allowed'!$B$8:$AY$158,MATCH('TI - Outperformance'!$A123,'Inputs - Allowed'!$A$8:$A$158,0),MATCH('TI - Outperformance'!U$6,'Inputs - Allowed'!$B$6:$AY$6,0)) - INDEX('Inputs - Allowed'!$B$8:$AY$158,MATCH('TI - Outperformance'!$A123,'Inputs - Allowed'!$A$8:$A$158,0),MATCH('TI - Outperformance'!U$6-1,'Inputs - Allowed'!$B$6:$AY$6,0)),0)),0)</f>
        <v>0</v>
      </c>
      <c r="V123" s="36">
        <f>MAX(MIN(_xlfn.IFNA(INDEX('Inputs - Actual'!$B$8:$V$200,MATCH('TI - Outperformance'!$A123,'Inputs - Actual'!$A$8:$A$200,0),MATCH('TI - Outperformance'!V$6,'Inputs - Actual'!$B$6:$V$6,0)) - INDEX('Inputs - Allowed'!$B$8:$AY$158,MATCH('TI - Outperformance'!$A123,'Inputs - Allowed'!$A$8:$A$158,0),MATCH('TI - Outperformance'!V$6-1,'Inputs - Allowed'!$B$6:$AY$6,0)),0),_xlfn.IFNA(INDEX('Inputs - Allowed'!$B$8:$AY$158,MATCH('TI - Outperformance'!$A123,'Inputs - Allowed'!$A$8:$A$158,0),MATCH('TI - Outperformance'!V$6,'Inputs - Allowed'!$B$6:$AY$6,0)) - INDEX('Inputs - Allowed'!$B$8:$AY$158,MATCH('TI - Outperformance'!$A123,'Inputs - Allowed'!$A$8:$A$158,0),MATCH('TI - Outperformance'!V$6-1,'Inputs - Allowed'!$B$6:$AY$6,0)),0)),0)</f>
        <v>0</v>
      </c>
      <c r="W123" s="36">
        <f>MAX(MIN(_xlfn.IFNA(INDEX('Inputs - Actual'!$B$8:$V$200,MATCH('TI - Outperformance'!$A123,'Inputs - Actual'!$A$8:$A$200,0),MATCH('TI - Outperformance'!W$6,'Inputs - Actual'!$B$6:$V$6,0)) - INDEX('Inputs - Allowed'!$B$8:$AY$158,MATCH('TI - Outperformance'!$A123,'Inputs - Allowed'!$A$8:$A$158,0),MATCH('TI - Outperformance'!W$6-1,'Inputs - Allowed'!$B$6:$AY$6,0)),0),_xlfn.IFNA(INDEX('Inputs - Allowed'!$B$8:$AY$158,MATCH('TI - Outperformance'!$A123,'Inputs - Allowed'!$A$8:$A$158,0),MATCH('TI - Outperformance'!W$6,'Inputs - Allowed'!$B$6:$AY$6,0)) - INDEX('Inputs - Allowed'!$B$8:$AY$158,MATCH('TI - Outperformance'!$A123,'Inputs - Allowed'!$A$8:$A$158,0),MATCH('TI - Outperformance'!W$6-1,'Inputs - Allowed'!$B$6:$AY$6,0)),0)),0)</f>
        <v>0</v>
      </c>
      <c r="X123" s="76"/>
      <c r="Y123" s="76"/>
      <c r="Z123" s="116">
        <f t="shared" si="33"/>
        <v>0</v>
      </c>
      <c r="AA123" s="116">
        <f t="shared" si="34"/>
        <v>0</v>
      </c>
      <c r="AB123" s="116">
        <f t="shared" si="35"/>
        <v>0</v>
      </c>
      <c r="AC123" s="116">
        <f t="shared" si="36"/>
        <v>0</v>
      </c>
      <c r="AD123" s="116">
        <f t="shared" si="37"/>
        <v>0</v>
      </c>
      <c r="AE123" s="116">
        <f t="shared" si="38"/>
        <v>0</v>
      </c>
      <c r="AF123" s="116">
        <f t="shared" si="39"/>
        <v>0</v>
      </c>
      <c r="AG123" s="116">
        <f t="shared" si="40"/>
        <v>0</v>
      </c>
      <c r="AH123" s="116">
        <f t="shared" si="41"/>
        <v>0</v>
      </c>
      <c r="AI123" s="116">
        <f t="shared" si="42"/>
        <v>0</v>
      </c>
      <c r="AJ123" s="116">
        <f t="shared" si="43"/>
        <v>0</v>
      </c>
    </row>
    <row r="124" spans="1:36">
      <c r="A124" s="42"/>
      <c r="B124" s="36"/>
      <c r="C124" s="36"/>
      <c r="D124" s="36"/>
      <c r="E124" s="36">
        <f>_xlfn.IFNA(INDEX('Inputs - Allowed'!$B$8:$AY$158,MATCH($A124,'Inputs - Allowed'!$A$8:$A$158,0),MATCH('TI - Outperformance'!E$6,'Inputs - Allowed'!$B$6:$AY$6,0)),0)</f>
        <v>0</v>
      </c>
      <c r="F124" s="36">
        <f>_xlfn.IFNA(INDEX('Inputs - Allowed'!$B$8:$AY$158,MATCH($A124,'Inputs - Allowed'!$A$8:$A$158,0),MATCH('TI - Outperformance'!F$6,'Inputs - Allowed'!$B$6:$AY$6,0)),0)</f>
        <v>0</v>
      </c>
      <c r="G124" s="36">
        <f>_xlfn.IFNA(INDEX('Inputs - Allowed'!$B$8:$AY$158,MATCH($A124,'Inputs - Allowed'!$A$8:$A$158,0),MATCH('TI - Outperformance'!G$6,'Inputs - Allowed'!$B$6:$AY$6,0)),0)</f>
        <v>0</v>
      </c>
      <c r="H124" s="36">
        <f>_xlfn.IFNA(INDEX('Inputs - Allowed'!$B$8:$AY$158,MATCH($A124,'Inputs - Allowed'!$A$8:$A$158,0),MATCH('TI - Outperformance'!H$6,'Inputs - Allowed'!$B$6:$AY$6,0)),0)</f>
        <v>0</v>
      </c>
      <c r="I124" s="36">
        <f>_xlfn.IFNA(INDEX('Inputs - Allowed'!$B$8:$AY$158,MATCH($A124,'Inputs - Allowed'!$A$8:$A$158,0),MATCH('TI - Outperformance'!I$6,'Inputs - Allowed'!$B$6:$AY$6,0)),0)</f>
        <v>0</v>
      </c>
      <c r="J124" s="36">
        <f>_xlfn.IFNA(INDEX('Inputs - Allowed'!$B$8:$AY$158,MATCH($A124,'Inputs - Allowed'!$A$8:$A$158,0),MATCH('TI - Outperformance'!J$6,'Inputs - Allowed'!$B$6:$AY$6,0)),0)</f>
        <v>0</v>
      </c>
      <c r="K124" s="36">
        <f>_xlfn.IFNA(INDEX('Inputs - Allowed'!$B$8:$AY$158,MATCH($A124,'Inputs - Allowed'!$A$8:$A$158,0),MATCH('TI - Outperformance'!K$6,'Inputs - Allowed'!$B$6:$AY$6,0)),0)</f>
        <v>0</v>
      </c>
      <c r="L124" s="76"/>
      <c r="M124" s="76"/>
      <c r="N124" s="36">
        <f>MAX(MIN(_xlfn.IFNA(INDEX('Inputs - Actual'!$B$8:$V$200,MATCH('TI - Outperformance'!$A124,'Inputs - Actual'!$A$8:$A$200,0),MATCH('TI - Outperformance'!N$6,'Inputs - Actual'!$B$6:$V$6,0)) - INDEX('Inputs - Allowed'!$B$8:$AY$158,MATCH('TI - Outperformance'!$A124,'Inputs - Allowed'!$A$8:$A$158,0),MATCH('TI - Outperformance'!N$6-1,'Inputs - Allowed'!$B$6:$AY$6,0)),0),_xlfn.IFNA(INDEX('Inputs - Allowed'!$B$8:$AY$158,MATCH('TI - Outperformance'!$A124,'Inputs - Allowed'!$A$8:$A$158,0),MATCH('TI - Outperformance'!N$6,'Inputs - Allowed'!$B$6:$AY$6,0)) - INDEX('Inputs - Allowed'!$B$8:$AY$158,MATCH('TI - Outperformance'!$A124,'Inputs - Allowed'!$A$8:$A$158,0),MATCH('TI - Outperformance'!N$6-1,'Inputs - Allowed'!$B$6:$AY$6,0)),0)),0)</f>
        <v>0</v>
      </c>
      <c r="O124" s="36">
        <f>MAX(MIN(_xlfn.IFNA(INDEX('Inputs - Actual'!$B$8:$V$200,MATCH('TI - Outperformance'!$A124,'Inputs - Actual'!$A$8:$A$200,0),MATCH('TI - Outperformance'!O$6,'Inputs - Actual'!$B$6:$V$6,0)) - INDEX('Inputs - Allowed'!$B$8:$AY$158,MATCH('TI - Outperformance'!$A124,'Inputs - Allowed'!$A$8:$A$158,0),MATCH('TI - Outperformance'!O$6-1,'Inputs - Allowed'!$B$6:$AY$6,0)),0),_xlfn.IFNA(INDEX('Inputs - Allowed'!$B$8:$AY$158,MATCH('TI - Outperformance'!$A124,'Inputs - Allowed'!$A$8:$A$158,0),MATCH('TI - Outperformance'!O$6,'Inputs - Allowed'!$B$6:$AY$6,0)) - INDEX('Inputs - Allowed'!$B$8:$AY$158,MATCH('TI - Outperformance'!$A124,'Inputs - Allowed'!$A$8:$A$158,0),MATCH('TI - Outperformance'!O$6-1,'Inputs - Allowed'!$B$6:$AY$6,0)),0)),0)</f>
        <v>0</v>
      </c>
      <c r="P124" s="36">
        <f>MAX(MIN(_xlfn.IFNA(INDEX('Inputs - Actual'!$B$8:$V$200,MATCH('TI - Outperformance'!$A124,'Inputs - Actual'!$A$8:$A$200,0),MATCH('TI - Outperformance'!P$6,'Inputs - Actual'!$B$6:$V$6,0)) - INDEX('Inputs - Allowed'!$B$8:$AY$158,MATCH('TI - Outperformance'!$A124,'Inputs - Allowed'!$A$8:$A$158,0),MATCH('TI - Outperformance'!P$6-1,'Inputs - Allowed'!$B$6:$AY$6,0)),0),_xlfn.IFNA(INDEX('Inputs - Allowed'!$B$8:$AY$158,MATCH('TI - Outperformance'!$A124,'Inputs - Allowed'!$A$8:$A$158,0),MATCH('TI - Outperformance'!P$6,'Inputs - Allowed'!$B$6:$AY$6,0)) - INDEX('Inputs - Allowed'!$B$8:$AY$158,MATCH('TI - Outperformance'!$A124,'Inputs - Allowed'!$A$8:$A$158,0),MATCH('TI - Outperformance'!P$6-1,'Inputs - Allowed'!$B$6:$AY$6,0)),0)),0)</f>
        <v>0</v>
      </c>
      <c r="Q124" s="36">
        <f>MAX(MIN(_xlfn.IFNA(INDEX('Inputs - Actual'!$B$8:$V$200,MATCH('TI - Outperformance'!$A124,'Inputs - Actual'!$A$8:$A$200,0),MATCH('TI - Outperformance'!Q$6,'Inputs - Actual'!$B$6:$V$6,0)) - INDEX('Inputs - Allowed'!$B$8:$AY$158,MATCH('TI - Outperformance'!$A124,'Inputs - Allowed'!$A$8:$A$158,0),MATCH('TI - Outperformance'!Q$6-1,'Inputs - Allowed'!$B$6:$AY$6,0)),0),_xlfn.IFNA(INDEX('Inputs - Allowed'!$B$8:$AY$158,MATCH('TI - Outperformance'!$A124,'Inputs - Allowed'!$A$8:$A$158,0),MATCH('TI - Outperformance'!Q$6,'Inputs - Allowed'!$B$6:$AY$6,0)) - INDEX('Inputs - Allowed'!$B$8:$AY$158,MATCH('TI - Outperformance'!$A124,'Inputs - Allowed'!$A$8:$A$158,0),MATCH('TI - Outperformance'!Q$6-1,'Inputs - Allowed'!$B$6:$AY$6,0)),0)),0)</f>
        <v>0</v>
      </c>
      <c r="R124" s="36">
        <f>MAX(MIN(_xlfn.IFNA(INDEX('Inputs - Actual'!$B$8:$V$200,MATCH('TI - Outperformance'!$A124,'Inputs - Actual'!$A$8:$A$200,0),MATCH('TI - Outperformance'!R$6,'Inputs - Actual'!$B$6:$V$6,0)) - INDEX('Inputs - Allowed'!$B$8:$AY$158,MATCH('TI - Outperformance'!$A124,'Inputs - Allowed'!$A$8:$A$158,0),MATCH('TI - Outperformance'!R$6-1,'Inputs - Allowed'!$B$6:$AY$6,0)),0),_xlfn.IFNA(INDEX('Inputs - Allowed'!$B$8:$AY$158,MATCH('TI - Outperformance'!$A124,'Inputs - Allowed'!$A$8:$A$158,0),MATCH('TI - Outperformance'!R$6,'Inputs - Allowed'!$B$6:$AY$6,0)) - INDEX('Inputs - Allowed'!$B$8:$AY$158,MATCH('TI - Outperformance'!$A124,'Inputs - Allowed'!$A$8:$A$158,0),MATCH('TI - Outperformance'!R$6-1,'Inputs - Allowed'!$B$6:$AY$6,0)),0)),0)</f>
        <v>0</v>
      </c>
      <c r="S124" s="36">
        <f>MAX(MIN(_xlfn.IFNA(INDEX('Inputs - Actual'!$B$8:$V$200,MATCH('TI - Outperformance'!$A124,'Inputs - Actual'!$A$8:$A$200,0),MATCH('TI - Outperformance'!S$6,'Inputs - Actual'!$B$6:$V$6,0)) - INDEX('Inputs - Allowed'!$B$8:$AY$158,MATCH('TI - Outperformance'!$A124,'Inputs - Allowed'!$A$8:$A$158,0),MATCH('TI - Outperformance'!S$6-1,'Inputs - Allowed'!$B$6:$AY$6,0)),0),_xlfn.IFNA(INDEX('Inputs - Allowed'!$B$8:$AY$158,MATCH('TI - Outperformance'!$A124,'Inputs - Allowed'!$A$8:$A$158,0),MATCH('TI - Outperformance'!S$6,'Inputs - Allowed'!$B$6:$AY$6,0)) - INDEX('Inputs - Allowed'!$B$8:$AY$158,MATCH('TI - Outperformance'!$A124,'Inputs - Allowed'!$A$8:$A$158,0),MATCH('TI - Outperformance'!S$6-1,'Inputs - Allowed'!$B$6:$AY$6,0)),0)),0)</f>
        <v>0</v>
      </c>
      <c r="T124" s="36">
        <f>MAX(MIN(_xlfn.IFNA(INDEX('Inputs - Actual'!$B$8:$V$200,MATCH('TI - Outperformance'!$A124,'Inputs - Actual'!$A$8:$A$200,0),MATCH('TI - Outperformance'!T$6,'Inputs - Actual'!$B$6:$V$6,0)) - INDEX('Inputs - Allowed'!$B$8:$AY$158,MATCH('TI - Outperformance'!$A124,'Inputs - Allowed'!$A$8:$A$158,0),MATCH('TI - Outperformance'!T$6-1,'Inputs - Allowed'!$B$6:$AY$6,0)),0),_xlfn.IFNA(INDEX('Inputs - Allowed'!$B$8:$AY$158,MATCH('TI - Outperformance'!$A124,'Inputs - Allowed'!$A$8:$A$158,0),MATCH('TI - Outperformance'!T$6,'Inputs - Allowed'!$B$6:$AY$6,0)) - INDEX('Inputs - Allowed'!$B$8:$AY$158,MATCH('TI - Outperformance'!$A124,'Inputs - Allowed'!$A$8:$A$158,0),MATCH('TI - Outperformance'!T$6-1,'Inputs - Allowed'!$B$6:$AY$6,0)),0)),0)</f>
        <v>0</v>
      </c>
      <c r="U124" s="36">
        <f>MAX(MIN(_xlfn.IFNA(INDEX('Inputs - Actual'!$B$8:$V$200,MATCH('TI - Outperformance'!$A124,'Inputs - Actual'!$A$8:$A$200,0),MATCH('TI - Outperformance'!U$6,'Inputs - Actual'!$B$6:$V$6,0)) - INDEX('Inputs - Allowed'!$B$8:$AY$158,MATCH('TI - Outperformance'!$A124,'Inputs - Allowed'!$A$8:$A$158,0),MATCH('TI - Outperformance'!U$6-1,'Inputs - Allowed'!$B$6:$AY$6,0)),0),_xlfn.IFNA(INDEX('Inputs - Allowed'!$B$8:$AY$158,MATCH('TI - Outperformance'!$A124,'Inputs - Allowed'!$A$8:$A$158,0),MATCH('TI - Outperformance'!U$6,'Inputs - Allowed'!$B$6:$AY$6,0)) - INDEX('Inputs - Allowed'!$B$8:$AY$158,MATCH('TI - Outperformance'!$A124,'Inputs - Allowed'!$A$8:$A$158,0),MATCH('TI - Outperformance'!U$6-1,'Inputs - Allowed'!$B$6:$AY$6,0)),0)),0)</f>
        <v>0</v>
      </c>
      <c r="V124" s="36">
        <f>MAX(MIN(_xlfn.IFNA(INDEX('Inputs - Actual'!$B$8:$V$200,MATCH('TI - Outperformance'!$A124,'Inputs - Actual'!$A$8:$A$200,0),MATCH('TI - Outperformance'!V$6,'Inputs - Actual'!$B$6:$V$6,0)) - INDEX('Inputs - Allowed'!$B$8:$AY$158,MATCH('TI - Outperformance'!$A124,'Inputs - Allowed'!$A$8:$A$158,0),MATCH('TI - Outperformance'!V$6-1,'Inputs - Allowed'!$B$6:$AY$6,0)),0),_xlfn.IFNA(INDEX('Inputs - Allowed'!$B$8:$AY$158,MATCH('TI - Outperformance'!$A124,'Inputs - Allowed'!$A$8:$A$158,0),MATCH('TI - Outperformance'!V$6,'Inputs - Allowed'!$B$6:$AY$6,0)) - INDEX('Inputs - Allowed'!$B$8:$AY$158,MATCH('TI - Outperformance'!$A124,'Inputs - Allowed'!$A$8:$A$158,0),MATCH('TI - Outperformance'!V$6-1,'Inputs - Allowed'!$B$6:$AY$6,0)),0)),0)</f>
        <v>0</v>
      </c>
      <c r="W124" s="36">
        <f>MAX(MIN(_xlfn.IFNA(INDEX('Inputs - Actual'!$B$8:$V$200,MATCH('TI - Outperformance'!$A124,'Inputs - Actual'!$A$8:$A$200,0),MATCH('TI - Outperformance'!W$6,'Inputs - Actual'!$B$6:$V$6,0)) - INDEX('Inputs - Allowed'!$B$8:$AY$158,MATCH('TI - Outperformance'!$A124,'Inputs - Allowed'!$A$8:$A$158,0),MATCH('TI - Outperformance'!W$6-1,'Inputs - Allowed'!$B$6:$AY$6,0)),0),_xlfn.IFNA(INDEX('Inputs - Allowed'!$B$8:$AY$158,MATCH('TI - Outperformance'!$A124,'Inputs - Allowed'!$A$8:$A$158,0),MATCH('TI - Outperformance'!W$6,'Inputs - Allowed'!$B$6:$AY$6,0)) - INDEX('Inputs - Allowed'!$B$8:$AY$158,MATCH('TI - Outperformance'!$A124,'Inputs - Allowed'!$A$8:$A$158,0),MATCH('TI - Outperformance'!W$6-1,'Inputs - Allowed'!$B$6:$AY$6,0)),0)),0)</f>
        <v>0</v>
      </c>
      <c r="X124" s="76"/>
      <c r="Y124" s="76"/>
      <c r="Z124" s="116">
        <f t="shared" si="33"/>
        <v>0</v>
      </c>
      <c r="AA124" s="116">
        <f t="shared" si="34"/>
        <v>0</v>
      </c>
      <c r="AB124" s="116">
        <f t="shared" si="35"/>
        <v>0</v>
      </c>
      <c r="AC124" s="116">
        <f t="shared" si="36"/>
        <v>0</v>
      </c>
      <c r="AD124" s="116">
        <f t="shared" si="37"/>
        <v>0</v>
      </c>
      <c r="AE124" s="116">
        <f t="shared" si="38"/>
        <v>0</v>
      </c>
      <c r="AF124" s="116">
        <f t="shared" si="39"/>
        <v>0</v>
      </c>
      <c r="AG124" s="116">
        <f t="shared" si="40"/>
        <v>0</v>
      </c>
      <c r="AH124" s="116">
        <f t="shared" si="41"/>
        <v>0</v>
      </c>
      <c r="AI124" s="116">
        <f t="shared" si="42"/>
        <v>0</v>
      </c>
      <c r="AJ124" s="116">
        <f t="shared" si="43"/>
        <v>0</v>
      </c>
    </row>
    <row r="125" spans="1:36">
      <c r="A125" s="42"/>
      <c r="B125" s="36"/>
      <c r="C125" s="36"/>
      <c r="D125" s="36"/>
      <c r="E125" s="36">
        <f>_xlfn.IFNA(INDEX('Inputs - Allowed'!$B$8:$AY$158,MATCH($A125,'Inputs - Allowed'!$A$8:$A$158,0),MATCH('TI - Outperformance'!E$6,'Inputs - Allowed'!$B$6:$AY$6,0)),0)</f>
        <v>0</v>
      </c>
      <c r="F125" s="36">
        <f>_xlfn.IFNA(INDEX('Inputs - Allowed'!$B$8:$AY$158,MATCH($A125,'Inputs - Allowed'!$A$8:$A$158,0),MATCH('TI - Outperformance'!F$6,'Inputs - Allowed'!$B$6:$AY$6,0)),0)</f>
        <v>0</v>
      </c>
      <c r="G125" s="36">
        <f>_xlfn.IFNA(INDEX('Inputs - Allowed'!$B$8:$AY$158,MATCH($A125,'Inputs - Allowed'!$A$8:$A$158,0),MATCH('TI - Outperformance'!G$6,'Inputs - Allowed'!$B$6:$AY$6,0)),0)</f>
        <v>0</v>
      </c>
      <c r="H125" s="36">
        <f>_xlfn.IFNA(INDEX('Inputs - Allowed'!$B$8:$AY$158,MATCH($A125,'Inputs - Allowed'!$A$8:$A$158,0),MATCH('TI - Outperformance'!H$6,'Inputs - Allowed'!$B$6:$AY$6,0)),0)</f>
        <v>0</v>
      </c>
      <c r="I125" s="36">
        <f>_xlfn.IFNA(INDEX('Inputs - Allowed'!$B$8:$AY$158,MATCH($A125,'Inputs - Allowed'!$A$8:$A$158,0),MATCH('TI - Outperformance'!I$6,'Inputs - Allowed'!$B$6:$AY$6,0)),0)</f>
        <v>0</v>
      </c>
      <c r="J125" s="36">
        <f>_xlfn.IFNA(INDEX('Inputs - Allowed'!$B$8:$AY$158,MATCH($A125,'Inputs - Allowed'!$A$8:$A$158,0),MATCH('TI - Outperformance'!J$6,'Inputs - Allowed'!$B$6:$AY$6,0)),0)</f>
        <v>0</v>
      </c>
      <c r="K125" s="36">
        <f>_xlfn.IFNA(INDEX('Inputs - Allowed'!$B$8:$AY$158,MATCH($A125,'Inputs - Allowed'!$A$8:$A$158,0),MATCH('TI - Outperformance'!K$6,'Inputs - Allowed'!$B$6:$AY$6,0)),0)</f>
        <v>0</v>
      </c>
      <c r="L125" s="76"/>
      <c r="M125" s="76"/>
      <c r="N125" s="36">
        <f>MAX(MIN(_xlfn.IFNA(INDEX('Inputs - Actual'!$B$8:$V$200,MATCH('TI - Outperformance'!$A125,'Inputs - Actual'!$A$8:$A$200,0),MATCH('TI - Outperformance'!N$6,'Inputs - Actual'!$B$6:$V$6,0)) - INDEX('Inputs - Allowed'!$B$8:$AY$158,MATCH('TI - Outperformance'!$A125,'Inputs - Allowed'!$A$8:$A$158,0),MATCH('TI - Outperformance'!N$6-1,'Inputs - Allowed'!$B$6:$AY$6,0)),0),_xlfn.IFNA(INDEX('Inputs - Allowed'!$B$8:$AY$158,MATCH('TI - Outperformance'!$A125,'Inputs - Allowed'!$A$8:$A$158,0),MATCH('TI - Outperformance'!N$6,'Inputs - Allowed'!$B$6:$AY$6,0)) - INDEX('Inputs - Allowed'!$B$8:$AY$158,MATCH('TI - Outperformance'!$A125,'Inputs - Allowed'!$A$8:$A$158,0),MATCH('TI - Outperformance'!N$6-1,'Inputs - Allowed'!$B$6:$AY$6,0)),0)),0)</f>
        <v>0</v>
      </c>
      <c r="O125" s="36">
        <f>MAX(MIN(_xlfn.IFNA(INDEX('Inputs - Actual'!$B$8:$V$200,MATCH('TI - Outperformance'!$A125,'Inputs - Actual'!$A$8:$A$200,0),MATCH('TI - Outperformance'!O$6,'Inputs - Actual'!$B$6:$V$6,0)) - INDEX('Inputs - Allowed'!$B$8:$AY$158,MATCH('TI - Outperformance'!$A125,'Inputs - Allowed'!$A$8:$A$158,0),MATCH('TI - Outperformance'!O$6-1,'Inputs - Allowed'!$B$6:$AY$6,0)),0),_xlfn.IFNA(INDEX('Inputs - Allowed'!$B$8:$AY$158,MATCH('TI - Outperformance'!$A125,'Inputs - Allowed'!$A$8:$A$158,0),MATCH('TI - Outperformance'!O$6,'Inputs - Allowed'!$B$6:$AY$6,0)) - INDEX('Inputs - Allowed'!$B$8:$AY$158,MATCH('TI - Outperformance'!$A125,'Inputs - Allowed'!$A$8:$A$158,0),MATCH('TI - Outperformance'!O$6-1,'Inputs - Allowed'!$B$6:$AY$6,0)),0)),0)</f>
        <v>0</v>
      </c>
      <c r="P125" s="36">
        <f>MAX(MIN(_xlfn.IFNA(INDEX('Inputs - Actual'!$B$8:$V$200,MATCH('TI - Outperformance'!$A125,'Inputs - Actual'!$A$8:$A$200,0),MATCH('TI - Outperformance'!P$6,'Inputs - Actual'!$B$6:$V$6,0)) - INDEX('Inputs - Allowed'!$B$8:$AY$158,MATCH('TI - Outperformance'!$A125,'Inputs - Allowed'!$A$8:$A$158,0),MATCH('TI - Outperformance'!P$6-1,'Inputs - Allowed'!$B$6:$AY$6,0)),0),_xlfn.IFNA(INDEX('Inputs - Allowed'!$B$8:$AY$158,MATCH('TI - Outperformance'!$A125,'Inputs - Allowed'!$A$8:$A$158,0),MATCH('TI - Outperformance'!P$6,'Inputs - Allowed'!$B$6:$AY$6,0)) - INDEX('Inputs - Allowed'!$B$8:$AY$158,MATCH('TI - Outperformance'!$A125,'Inputs - Allowed'!$A$8:$A$158,0),MATCH('TI - Outperformance'!P$6-1,'Inputs - Allowed'!$B$6:$AY$6,0)),0)),0)</f>
        <v>0</v>
      </c>
      <c r="Q125" s="36">
        <f>MAX(MIN(_xlfn.IFNA(INDEX('Inputs - Actual'!$B$8:$V$200,MATCH('TI - Outperformance'!$A125,'Inputs - Actual'!$A$8:$A$200,0),MATCH('TI - Outperformance'!Q$6,'Inputs - Actual'!$B$6:$V$6,0)) - INDEX('Inputs - Allowed'!$B$8:$AY$158,MATCH('TI - Outperformance'!$A125,'Inputs - Allowed'!$A$8:$A$158,0),MATCH('TI - Outperformance'!Q$6-1,'Inputs - Allowed'!$B$6:$AY$6,0)),0),_xlfn.IFNA(INDEX('Inputs - Allowed'!$B$8:$AY$158,MATCH('TI - Outperformance'!$A125,'Inputs - Allowed'!$A$8:$A$158,0),MATCH('TI - Outperformance'!Q$6,'Inputs - Allowed'!$B$6:$AY$6,0)) - INDEX('Inputs - Allowed'!$B$8:$AY$158,MATCH('TI - Outperformance'!$A125,'Inputs - Allowed'!$A$8:$A$158,0),MATCH('TI - Outperformance'!Q$6-1,'Inputs - Allowed'!$B$6:$AY$6,0)),0)),0)</f>
        <v>0</v>
      </c>
      <c r="R125" s="36">
        <f>MAX(MIN(_xlfn.IFNA(INDEX('Inputs - Actual'!$B$8:$V$200,MATCH('TI - Outperformance'!$A125,'Inputs - Actual'!$A$8:$A$200,0),MATCH('TI - Outperformance'!R$6,'Inputs - Actual'!$B$6:$V$6,0)) - INDEX('Inputs - Allowed'!$B$8:$AY$158,MATCH('TI - Outperformance'!$A125,'Inputs - Allowed'!$A$8:$A$158,0),MATCH('TI - Outperformance'!R$6-1,'Inputs - Allowed'!$B$6:$AY$6,0)),0),_xlfn.IFNA(INDEX('Inputs - Allowed'!$B$8:$AY$158,MATCH('TI - Outperformance'!$A125,'Inputs - Allowed'!$A$8:$A$158,0),MATCH('TI - Outperformance'!R$6,'Inputs - Allowed'!$B$6:$AY$6,0)) - INDEX('Inputs - Allowed'!$B$8:$AY$158,MATCH('TI - Outperformance'!$A125,'Inputs - Allowed'!$A$8:$A$158,0),MATCH('TI - Outperformance'!R$6-1,'Inputs - Allowed'!$B$6:$AY$6,0)),0)),0)</f>
        <v>0</v>
      </c>
      <c r="S125" s="36">
        <f>MAX(MIN(_xlfn.IFNA(INDEX('Inputs - Actual'!$B$8:$V$200,MATCH('TI - Outperformance'!$A125,'Inputs - Actual'!$A$8:$A$200,0),MATCH('TI - Outperformance'!S$6,'Inputs - Actual'!$B$6:$V$6,0)) - INDEX('Inputs - Allowed'!$B$8:$AY$158,MATCH('TI - Outperformance'!$A125,'Inputs - Allowed'!$A$8:$A$158,0),MATCH('TI - Outperformance'!S$6-1,'Inputs - Allowed'!$B$6:$AY$6,0)),0),_xlfn.IFNA(INDEX('Inputs - Allowed'!$B$8:$AY$158,MATCH('TI - Outperformance'!$A125,'Inputs - Allowed'!$A$8:$A$158,0),MATCH('TI - Outperformance'!S$6,'Inputs - Allowed'!$B$6:$AY$6,0)) - INDEX('Inputs - Allowed'!$B$8:$AY$158,MATCH('TI - Outperformance'!$A125,'Inputs - Allowed'!$A$8:$A$158,0),MATCH('TI - Outperformance'!S$6-1,'Inputs - Allowed'!$B$6:$AY$6,0)),0)),0)</f>
        <v>0</v>
      </c>
      <c r="T125" s="36">
        <f>MAX(MIN(_xlfn.IFNA(INDEX('Inputs - Actual'!$B$8:$V$200,MATCH('TI - Outperformance'!$A125,'Inputs - Actual'!$A$8:$A$200,0),MATCH('TI - Outperformance'!T$6,'Inputs - Actual'!$B$6:$V$6,0)) - INDEX('Inputs - Allowed'!$B$8:$AY$158,MATCH('TI - Outperformance'!$A125,'Inputs - Allowed'!$A$8:$A$158,0),MATCH('TI - Outperformance'!T$6-1,'Inputs - Allowed'!$B$6:$AY$6,0)),0),_xlfn.IFNA(INDEX('Inputs - Allowed'!$B$8:$AY$158,MATCH('TI - Outperformance'!$A125,'Inputs - Allowed'!$A$8:$A$158,0),MATCH('TI - Outperformance'!T$6,'Inputs - Allowed'!$B$6:$AY$6,0)) - INDEX('Inputs - Allowed'!$B$8:$AY$158,MATCH('TI - Outperformance'!$A125,'Inputs - Allowed'!$A$8:$A$158,0),MATCH('TI - Outperformance'!T$6-1,'Inputs - Allowed'!$B$6:$AY$6,0)),0)),0)</f>
        <v>0</v>
      </c>
      <c r="U125" s="36">
        <f>MAX(MIN(_xlfn.IFNA(INDEX('Inputs - Actual'!$B$8:$V$200,MATCH('TI - Outperformance'!$A125,'Inputs - Actual'!$A$8:$A$200,0),MATCH('TI - Outperformance'!U$6,'Inputs - Actual'!$B$6:$V$6,0)) - INDEX('Inputs - Allowed'!$B$8:$AY$158,MATCH('TI - Outperformance'!$A125,'Inputs - Allowed'!$A$8:$A$158,0),MATCH('TI - Outperformance'!U$6-1,'Inputs - Allowed'!$B$6:$AY$6,0)),0),_xlfn.IFNA(INDEX('Inputs - Allowed'!$B$8:$AY$158,MATCH('TI - Outperformance'!$A125,'Inputs - Allowed'!$A$8:$A$158,0),MATCH('TI - Outperformance'!U$6,'Inputs - Allowed'!$B$6:$AY$6,0)) - INDEX('Inputs - Allowed'!$B$8:$AY$158,MATCH('TI - Outperformance'!$A125,'Inputs - Allowed'!$A$8:$A$158,0),MATCH('TI - Outperformance'!U$6-1,'Inputs - Allowed'!$B$6:$AY$6,0)),0)),0)</f>
        <v>0</v>
      </c>
      <c r="V125" s="36">
        <f>MAX(MIN(_xlfn.IFNA(INDEX('Inputs - Actual'!$B$8:$V$200,MATCH('TI - Outperformance'!$A125,'Inputs - Actual'!$A$8:$A$200,0),MATCH('TI - Outperformance'!V$6,'Inputs - Actual'!$B$6:$V$6,0)) - INDEX('Inputs - Allowed'!$B$8:$AY$158,MATCH('TI - Outperformance'!$A125,'Inputs - Allowed'!$A$8:$A$158,0),MATCH('TI - Outperformance'!V$6-1,'Inputs - Allowed'!$B$6:$AY$6,0)),0),_xlfn.IFNA(INDEX('Inputs - Allowed'!$B$8:$AY$158,MATCH('TI - Outperformance'!$A125,'Inputs - Allowed'!$A$8:$A$158,0),MATCH('TI - Outperformance'!V$6,'Inputs - Allowed'!$B$6:$AY$6,0)) - INDEX('Inputs - Allowed'!$B$8:$AY$158,MATCH('TI - Outperformance'!$A125,'Inputs - Allowed'!$A$8:$A$158,0),MATCH('TI - Outperformance'!V$6-1,'Inputs - Allowed'!$B$6:$AY$6,0)),0)),0)</f>
        <v>0</v>
      </c>
      <c r="W125" s="36">
        <f>MAX(MIN(_xlfn.IFNA(INDEX('Inputs - Actual'!$B$8:$V$200,MATCH('TI - Outperformance'!$A125,'Inputs - Actual'!$A$8:$A$200,0),MATCH('TI - Outperformance'!W$6,'Inputs - Actual'!$B$6:$V$6,0)) - INDEX('Inputs - Allowed'!$B$8:$AY$158,MATCH('TI - Outperformance'!$A125,'Inputs - Allowed'!$A$8:$A$158,0),MATCH('TI - Outperformance'!W$6-1,'Inputs - Allowed'!$B$6:$AY$6,0)),0),_xlfn.IFNA(INDEX('Inputs - Allowed'!$B$8:$AY$158,MATCH('TI - Outperformance'!$A125,'Inputs - Allowed'!$A$8:$A$158,0),MATCH('TI - Outperformance'!W$6,'Inputs - Allowed'!$B$6:$AY$6,0)) - INDEX('Inputs - Allowed'!$B$8:$AY$158,MATCH('TI - Outperformance'!$A125,'Inputs - Allowed'!$A$8:$A$158,0),MATCH('TI - Outperformance'!W$6-1,'Inputs - Allowed'!$B$6:$AY$6,0)),0)),0)</f>
        <v>0</v>
      </c>
      <c r="X125" s="76"/>
      <c r="Y125" s="76"/>
      <c r="Z125" s="116">
        <f t="shared" si="33"/>
        <v>0</v>
      </c>
      <c r="AA125" s="116">
        <f t="shared" si="34"/>
        <v>0</v>
      </c>
      <c r="AB125" s="116">
        <f t="shared" si="35"/>
        <v>0</v>
      </c>
      <c r="AC125" s="116">
        <f t="shared" si="36"/>
        <v>0</v>
      </c>
      <c r="AD125" s="116">
        <f t="shared" si="37"/>
        <v>0</v>
      </c>
      <c r="AE125" s="116">
        <f t="shared" si="38"/>
        <v>0</v>
      </c>
      <c r="AF125" s="116">
        <f t="shared" si="39"/>
        <v>0</v>
      </c>
      <c r="AG125" s="116">
        <f t="shared" si="40"/>
        <v>0</v>
      </c>
      <c r="AH125" s="116">
        <f t="shared" si="41"/>
        <v>0</v>
      </c>
      <c r="AI125" s="116">
        <f t="shared" si="42"/>
        <v>0</v>
      </c>
      <c r="AJ125" s="116">
        <f t="shared" si="43"/>
        <v>0</v>
      </c>
    </row>
    <row r="126" spans="1:36">
      <c r="A126" s="42"/>
      <c r="B126" s="36"/>
      <c r="C126" s="36"/>
      <c r="D126" s="36"/>
      <c r="E126" s="36">
        <f>_xlfn.IFNA(INDEX('Inputs - Allowed'!$B$8:$AY$158,MATCH($A126,'Inputs - Allowed'!$A$8:$A$158,0),MATCH('TI - Outperformance'!E$6,'Inputs - Allowed'!$B$6:$AY$6,0)),0)</f>
        <v>0</v>
      </c>
      <c r="F126" s="36">
        <f>_xlfn.IFNA(INDEX('Inputs - Allowed'!$B$8:$AY$158,MATCH($A126,'Inputs - Allowed'!$A$8:$A$158,0),MATCH('TI - Outperformance'!F$6,'Inputs - Allowed'!$B$6:$AY$6,0)),0)</f>
        <v>0</v>
      </c>
      <c r="G126" s="36">
        <f>_xlfn.IFNA(INDEX('Inputs - Allowed'!$B$8:$AY$158,MATCH($A126,'Inputs - Allowed'!$A$8:$A$158,0),MATCH('TI - Outperformance'!G$6,'Inputs - Allowed'!$B$6:$AY$6,0)),0)</f>
        <v>0</v>
      </c>
      <c r="H126" s="36">
        <f>_xlfn.IFNA(INDEX('Inputs - Allowed'!$B$8:$AY$158,MATCH($A126,'Inputs - Allowed'!$A$8:$A$158,0),MATCH('TI - Outperformance'!H$6,'Inputs - Allowed'!$B$6:$AY$6,0)),0)</f>
        <v>0</v>
      </c>
      <c r="I126" s="36">
        <f>_xlfn.IFNA(INDEX('Inputs - Allowed'!$B$8:$AY$158,MATCH($A126,'Inputs - Allowed'!$A$8:$A$158,0),MATCH('TI - Outperformance'!I$6,'Inputs - Allowed'!$B$6:$AY$6,0)),0)</f>
        <v>0</v>
      </c>
      <c r="J126" s="36">
        <f>_xlfn.IFNA(INDEX('Inputs - Allowed'!$B$8:$AY$158,MATCH($A126,'Inputs - Allowed'!$A$8:$A$158,0),MATCH('TI - Outperformance'!J$6,'Inputs - Allowed'!$B$6:$AY$6,0)),0)</f>
        <v>0</v>
      </c>
      <c r="K126" s="36">
        <f>_xlfn.IFNA(INDEX('Inputs - Allowed'!$B$8:$AY$158,MATCH($A126,'Inputs - Allowed'!$A$8:$A$158,0),MATCH('TI - Outperformance'!K$6,'Inputs - Allowed'!$B$6:$AY$6,0)),0)</f>
        <v>0</v>
      </c>
      <c r="L126" s="76"/>
      <c r="M126" s="76"/>
      <c r="N126" s="36">
        <f>MAX(MIN(_xlfn.IFNA(INDEX('Inputs - Actual'!$B$8:$V$200,MATCH('TI - Outperformance'!$A126,'Inputs - Actual'!$A$8:$A$200,0),MATCH('TI - Outperformance'!N$6,'Inputs - Actual'!$B$6:$V$6,0)) - INDEX('Inputs - Allowed'!$B$8:$AY$158,MATCH('TI - Outperformance'!$A126,'Inputs - Allowed'!$A$8:$A$158,0),MATCH('TI - Outperformance'!N$6-1,'Inputs - Allowed'!$B$6:$AY$6,0)),0),_xlfn.IFNA(INDEX('Inputs - Allowed'!$B$8:$AY$158,MATCH('TI - Outperformance'!$A126,'Inputs - Allowed'!$A$8:$A$158,0),MATCH('TI - Outperformance'!N$6,'Inputs - Allowed'!$B$6:$AY$6,0)) - INDEX('Inputs - Allowed'!$B$8:$AY$158,MATCH('TI - Outperformance'!$A126,'Inputs - Allowed'!$A$8:$A$158,0),MATCH('TI - Outperformance'!N$6-1,'Inputs - Allowed'!$B$6:$AY$6,0)),0)),0)</f>
        <v>0</v>
      </c>
      <c r="O126" s="36">
        <f>MAX(MIN(_xlfn.IFNA(INDEX('Inputs - Actual'!$B$8:$V$200,MATCH('TI - Outperformance'!$A126,'Inputs - Actual'!$A$8:$A$200,0),MATCH('TI - Outperformance'!O$6,'Inputs - Actual'!$B$6:$V$6,0)) - INDEX('Inputs - Allowed'!$B$8:$AY$158,MATCH('TI - Outperformance'!$A126,'Inputs - Allowed'!$A$8:$A$158,0),MATCH('TI - Outperformance'!O$6-1,'Inputs - Allowed'!$B$6:$AY$6,0)),0),_xlfn.IFNA(INDEX('Inputs - Allowed'!$B$8:$AY$158,MATCH('TI - Outperformance'!$A126,'Inputs - Allowed'!$A$8:$A$158,0),MATCH('TI - Outperformance'!O$6,'Inputs - Allowed'!$B$6:$AY$6,0)) - INDEX('Inputs - Allowed'!$B$8:$AY$158,MATCH('TI - Outperformance'!$A126,'Inputs - Allowed'!$A$8:$A$158,0),MATCH('TI - Outperformance'!O$6-1,'Inputs - Allowed'!$B$6:$AY$6,0)),0)),0)</f>
        <v>0</v>
      </c>
      <c r="P126" s="36">
        <f>MAX(MIN(_xlfn.IFNA(INDEX('Inputs - Actual'!$B$8:$V$200,MATCH('TI - Outperformance'!$A126,'Inputs - Actual'!$A$8:$A$200,0),MATCH('TI - Outperformance'!P$6,'Inputs - Actual'!$B$6:$V$6,0)) - INDEX('Inputs - Allowed'!$B$8:$AY$158,MATCH('TI - Outperformance'!$A126,'Inputs - Allowed'!$A$8:$A$158,0),MATCH('TI - Outperformance'!P$6-1,'Inputs - Allowed'!$B$6:$AY$6,0)),0),_xlfn.IFNA(INDEX('Inputs - Allowed'!$B$8:$AY$158,MATCH('TI - Outperformance'!$A126,'Inputs - Allowed'!$A$8:$A$158,0),MATCH('TI - Outperformance'!P$6,'Inputs - Allowed'!$B$6:$AY$6,0)) - INDEX('Inputs - Allowed'!$B$8:$AY$158,MATCH('TI - Outperformance'!$A126,'Inputs - Allowed'!$A$8:$A$158,0),MATCH('TI - Outperformance'!P$6-1,'Inputs - Allowed'!$B$6:$AY$6,0)),0)),0)</f>
        <v>0</v>
      </c>
      <c r="Q126" s="36">
        <f>MAX(MIN(_xlfn.IFNA(INDEX('Inputs - Actual'!$B$8:$V$200,MATCH('TI - Outperformance'!$A126,'Inputs - Actual'!$A$8:$A$200,0),MATCH('TI - Outperformance'!Q$6,'Inputs - Actual'!$B$6:$V$6,0)) - INDEX('Inputs - Allowed'!$B$8:$AY$158,MATCH('TI - Outperformance'!$A126,'Inputs - Allowed'!$A$8:$A$158,0),MATCH('TI - Outperformance'!Q$6-1,'Inputs - Allowed'!$B$6:$AY$6,0)),0),_xlfn.IFNA(INDEX('Inputs - Allowed'!$B$8:$AY$158,MATCH('TI - Outperformance'!$A126,'Inputs - Allowed'!$A$8:$A$158,0),MATCH('TI - Outperformance'!Q$6,'Inputs - Allowed'!$B$6:$AY$6,0)) - INDEX('Inputs - Allowed'!$B$8:$AY$158,MATCH('TI - Outperformance'!$A126,'Inputs - Allowed'!$A$8:$A$158,0),MATCH('TI - Outperformance'!Q$6-1,'Inputs - Allowed'!$B$6:$AY$6,0)),0)),0)</f>
        <v>0</v>
      </c>
      <c r="R126" s="36">
        <f>MAX(MIN(_xlfn.IFNA(INDEX('Inputs - Actual'!$B$8:$V$200,MATCH('TI - Outperformance'!$A126,'Inputs - Actual'!$A$8:$A$200,0),MATCH('TI - Outperformance'!R$6,'Inputs - Actual'!$B$6:$V$6,0)) - INDEX('Inputs - Allowed'!$B$8:$AY$158,MATCH('TI - Outperformance'!$A126,'Inputs - Allowed'!$A$8:$A$158,0),MATCH('TI - Outperformance'!R$6-1,'Inputs - Allowed'!$B$6:$AY$6,0)),0),_xlfn.IFNA(INDEX('Inputs - Allowed'!$B$8:$AY$158,MATCH('TI - Outperformance'!$A126,'Inputs - Allowed'!$A$8:$A$158,0),MATCH('TI - Outperformance'!R$6,'Inputs - Allowed'!$B$6:$AY$6,0)) - INDEX('Inputs - Allowed'!$B$8:$AY$158,MATCH('TI - Outperformance'!$A126,'Inputs - Allowed'!$A$8:$A$158,0),MATCH('TI - Outperformance'!R$6-1,'Inputs - Allowed'!$B$6:$AY$6,0)),0)),0)</f>
        <v>0</v>
      </c>
      <c r="S126" s="36">
        <f>MAX(MIN(_xlfn.IFNA(INDEX('Inputs - Actual'!$B$8:$V$200,MATCH('TI - Outperformance'!$A126,'Inputs - Actual'!$A$8:$A$200,0),MATCH('TI - Outperformance'!S$6,'Inputs - Actual'!$B$6:$V$6,0)) - INDEX('Inputs - Allowed'!$B$8:$AY$158,MATCH('TI - Outperformance'!$A126,'Inputs - Allowed'!$A$8:$A$158,0),MATCH('TI - Outperformance'!S$6-1,'Inputs - Allowed'!$B$6:$AY$6,0)),0),_xlfn.IFNA(INDEX('Inputs - Allowed'!$B$8:$AY$158,MATCH('TI - Outperformance'!$A126,'Inputs - Allowed'!$A$8:$A$158,0),MATCH('TI - Outperformance'!S$6,'Inputs - Allowed'!$B$6:$AY$6,0)) - INDEX('Inputs - Allowed'!$B$8:$AY$158,MATCH('TI - Outperformance'!$A126,'Inputs - Allowed'!$A$8:$A$158,0),MATCH('TI - Outperformance'!S$6-1,'Inputs - Allowed'!$B$6:$AY$6,0)),0)),0)</f>
        <v>0</v>
      </c>
      <c r="T126" s="36">
        <f>MAX(MIN(_xlfn.IFNA(INDEX('Inputs - Actual'!$B$8:$V$200,MATCH('TI - Outperformance'!$A126,'Inputs - Actual'!$A$8:$A$200,0),MATCH('TI - Outperformance'!T$6,'Inputs - Actual'!$B$6:$V$6,0)) - INDEX('Inputs - Allowed'!$B$8:$AY$158,MATCH('TI - Outperformance'!$A126,'Inputs - Allowed'!$A$8:$A$158,0),MATCH('TI - Outperformance'!T$6-1,'Inputs - Allowed'!$B$6:$AY$6,0)),0),_xlfn.IFNA(INDEX('Inputs - Allowed'!$B$8:$AY$158,MATCH('TI - Outperformance'!$A126,'Inputs - Allowed'!$A$8:$A$158,0),MATCH('TI - Outperformance'!T$6,'Inputs - Allowed'!$B$6:$AY$6,0)) - INDEX('Inputs - Allowed'!$B$8:$AY$158,MATCH('TI - Outperformance'!$A126,'Inputs - Allowed'!$A$8:$A$158,0),MATCH('TI - Outperformance'!T$6-1,'Inputs - Allowed'!$B$6:$AY$6,0)),0)),0)</f>
        <v>0</v>
      </c>
      <c r="U126" s="36">
        <f>MAX(MIN(_xlfn.IFNA(INDEX('Inputs - Actual'!$B$8:$V$200,MATCH('TI - Outperformance'!$A126,'Inputs - Actual'!$A$8:$A$200,0),MATCH('TI - Outperformance'!U$6,'Inputs - Actual'!$B$6:$V$6,0)) - INDEX('Inputs - Allowed'!$B$8:$AY$158,MATCH('TI - Outperformance'!$A126,'Inputs - Allowed'!$A$8:$A$158,0),MATCH('TI - Outperformance'!U$6-1,'Inputs - Allowed'!$B$6:$AY$6,0)),0),_xlfn.IFNA(INDEX('Inputs - Allowed'!$B$8:$AY$158,MATCH('TI - Outperformance'!$A126,'Inputs - Allowed'!$A$8:$A$158,0),MATCH('TI - Outperformance'!U$6,'Inputs - Allowed'!$B$6:$AY$6,0)) - INDEX('Inputs - Allowed'!$B$8:$AY$158,MATCH('TI - Outperformance'!$A126,'Inputs - Allowed'!$A$8:$A$158,0),MATCH('TI - Outperformance'!U$6-1,'Inputs - Allowed'!$B$6:$AY$6,0)),0)),0)</f>
        <v>0</v>
      </c>
      <c r="V126" s="36">
        <f>MAX(MIN(_xlfn.IFNA(INDEX('Inputs - Actual'!$B$8:$V$200,MATCH('TI - Outperformance'!$A126,'Inputs - Actual'!$A$8:$A$200,0),MATCH('TI - Outperformance'!V$6,'Inputs - Actual'!$B$6:$V$6,0)) - INDEX('Inputs - Allowed'!$B$8:$AY$158,MATCH('TI - Outperformance'!$A126,'Inputs - Allowed'!$A$8:$A$158,0),MATCH('TI - Outperformance'!V$6-1,'Inputs - Allowed'!$B$6:$AY$6,0)),0),_xlfn.IFNA(INDEX('Inputs - Allowed'!$B$8:$AY$158,MATCH('TI - Outperformance'!$A126,'Inputs - Allowed'!$A$8:$A$158,0),MATCH('TI - Outperformance'!V$6,'Inputs - Allowed'!$B$6:$AY$6,0)) - INDEX('Inputs - Allowed'!$B$8:$AY$158,MATCH('TI - Outperformance'!$A126,'Inputs - Allowed'!$A$8:$A$158,0),MATCH('TI - Outperformance'!V$6-1,'Inputs - Allowed'!$B$6:$AY$6,0)),0)),0)</f>
        <v>0</v>
      </c>
      <c r="W126" s="36">
        <f>MAX(MIN(_xlfn.IFNA(INDEX('Inputs - Actual'!$B$8:$V$200,MATCH('TI - Outperformance'!$A126,'Inputs - Actual'!$A$8:$A$200,0),MATCH('TI - Outperformance'!W$6,'Inputs - Actual'!$B$6:$V$6,0)) - INDEX('Inputs - Allowed'!$B$8:$AY$158,MATCH('TI - Outperformance'!$A126,'Inputs - Allowed'!$A$8:$A$158,0),MATCH('TI - Outperformance'!W$6-1,'Inputs - Allowed'!$B$6:$AY$6,0)),0),_xlfn.IFNA(INDEX('Inputs - Allowed'!$B$8:$AY$158,MATCH('TI - Outperformance'!$A126,'Inputs - Allowed'!$A$8:$A$158,0),MATCH('TI - Outperformance'!W$6,'Inputs - Allowed'!$B$6:$AY$6,0)) - INDEX('Inputs - Allowed'!$B$8:$AY$158,MATCH('TI - Outperformance'!$A126,'Inputs - Allowed'!$A$8:$A$158,0),MATCH('TI - Outperformance'!W$6-1,'Inputs - Allowed'!$B$6:$AY$6,0)),0)),0)</f>
        <v>0</v>
      </c>
      <c r="X126" s="76"/>
      <c r="Y126" s="76"/>
      <c r="Z126" s="116">
        <f t="shared" si="33"/>
        <v>0</v>
      </c>
      <c r="AA126" s="116">
        <f t="shared" si="34"/>
        <v>0</v>
      </c>
      <c r="AB126" s="116">
        <f t="shared" si="35"/>
        <v>0</v>
      </c>
      <c r="AC126" s="116">
        <f t="shared" si="36"/>
        <v>0</v>
      </c>
      <c r="AD126" s="116">
        <f t="shared" si="37"/>
        <v>0</v>
      </c>
      <c r="AE126" s="116">
        <f t="shared" si="38"/>
        <v>0</v>
      </c>
      <c r="AF126" s="116">
        <f t="shared" si="39"/>
        <v>0</v>
      </c>
      <c r="AG126" s="116">
        <f t="shared" si="40"/>
        <v>0</v>
      </c>
      <c r="AH126" s="116">
        <f t="shared" si="41"/>
        <v>0</v>
      </c>
      <c r="AI126" s="116">
        <f t="shared" si="42"/>
        <v>0</v>
      </c>
      <c r="AJ126" s="116">
        <f t="shared" si="43"/>
        <v>0</v>
      </c>
    </row>
    <row r="127" spans="1:36">
      <c r="A127" s="42"/>
      <c r="B127" s="36"/>
      <c r="C127" s="36"/>
      <c r="D127" s="36"/>
      <c r="E127" s="36">
        <f>_xlfn.IFNA(INDEX('Inputs - Allowed'!$B$8:$AY$158,MATCH($A127,'Inputs - Allowed'!$A$8:$A$158,0),MATCH('TI - Outperformance'!E$6,'Inputs - Allowed'!$B$6:$AY$6,0)),0)</f>
        <v>0</v>
      </c>
      <c r="F127" s="36">
        <f>_xlfn.IFNA(INDEX('Inputs - Allowed'!$B$8:$AY$158,MATCH($A127,'Inputs - Allowed'!$A$8:$A$158,0),MATCH('TI - Outperformance'!F$6,'Inputs - Allowed'!$B$6:$AY$6,0)),0)</f>
        <v>0</v>
      </c>
      <c r="G127" s="36">
        <f>_xlfn.IFNA(INDEX('Inputs - Allowed'!$B$8:$AY$158,MATCH($A127,'Inputs - Allowed'!$A$8:$A$158,0),MATCH('TI - Outperformance'!G$6,'Inputs - Allowed'!$B$6:$AY$6,0)),0)</f>
        <v>0</v>
      </c>
      <c r="H127" s="36">
        <f>_xlfn.IFNA(INDEX('Inputs - Allowed'!$B$8:$AY$158,MATCH($A127,'Inputs - Allowed'!$A$8:$A$158,0),MATCH('TI - Outperformance'!H$6,'Inputs - Allowed'!$B$6:$AY$6,0)),0)</f>
        <v>0</v>
      </c>
      <c r="I127" s="36">
        <f>_xlfn.IFNA(INDEX('Inputs - Allowed'!$B$8:$AY$158,MATCH($A127,'Inputs - Allowed'!$A$8:$A$158,0),MATCH('TI - Outperformance'!I$6,'Inputs - Allowed'!$B$6:$AY$6,0)),0)</f>
        <v>0</v>
      </c>
      <c r="J127" s="36">
        <f>_xlfn.IFNA(INDEX('Inputs - Allowed'!$B$8:$AY$158,MATCH($A127,'Inputs - Allowed'!$A$8:$A$158,0),MATCH('TI - Outperformance'!J$6,'Inputs - Allowed'!$B$6:$AY$6,0)),0)</f>
        <v>0</v>
      </c>
      <c r="K127" s="36">
        <f>_xlfn.IFNA(INDEX('Inputs - Allowed'!$B$8:$AY$158,MATCH($A127,'Inputs - Allowed'!$A$8:$A$158,0),MATCH('TI - Outperformance'!K$6,'Inputs - Allowed'!$B$6:$AY$6,0)),0)</f>
        <v>0</v>
      </c>
      <c r="L127" s="76"/>
      <c r="M127" s="76"/>
      <c r="N127" s="36">
        <f>MAX(MIN(_xlfn.IFNA(INDEX('Inputs - Actual'!$B$8:$V$200,MATCH('TI - Outperformance'!$A127,'Inputs - Actual'!$A$8:$A$200,0),MATCH('TI - Outperformance'!N$6,'Inputs - Actual'!$B$6:$V$6,0)) - INDEX('Inputs - Allowed'!$B$8:$AY$158,MATCH('TI - Outperformance'!$A127,'Inputs - Allowed'!$A$8:$A$158,0),MATCH('TI - Outperformance'!N$6-1,'Inputs - Allowed'!$B$6:$AY$6,0)),0),_xlfn.IFNA(INDEX('Inputs - Allowed'!$B$8:$AY$158,MATCH('TI - Outperformance'!$A127,'Inputs - Allowed'!$A$8:$A$158,0),MATCH('TI - Outperformance'!N$6,'Inputs - Allowed'!$B$6:$AY$6,0)) - INDEX('Inputs - Allowed'!$B$8:$AY$158,MATCH('TI - Outperformance'!$A127,'Inputs - Allowed'!$A$8:$A$158,0),MATCH('TI - Outperformance'!N$6-1,'Inputs - Allowed'!$B$6:$AY$6,0)),0)),0)</f>
        <v>0</v>
      </c>
      <c r="O127" s="36">
        <f>MAX(MIN(_xlfn.IFNA(INDEX('Inputs - Actual'!$B$8:$V$200,MATCH('TI - Outperformance'!$A127,'Inputs - Actual'!$A$8:$A$200,0),MATCH('TI - Outperformance'!O$6,'Inputs - Actual'!$B$6:$V$6,0)) - INDEX('Inputs - Allowed'!$B$8:$AY$158,MATCH('TI - Outperformance'!$A127,'Inputs - Allowed'!$A$8:$A$158,0),MATCH('TI - Outperformance'!O$6-1,'Inputs - Allowed'!$B$6:$AY$6,0)),0),_xlfn.IFNA(INDEX('Inputs - Allowed'!$B$8:$AY$158,MATCH('TI - Outperformance'!$A127,'Inputs - Allowed'!$A$8:$A$158,0),MATCH('TI - Outperformance'!O$6,'Inputs - Allowed'!$B$6:$AY$6,0)) - INDEX('Inputs - Allowed'!$B$8:$AY$158,MATCH('TI - Outperformance'!$A127,'Inputs - Allowed'!$A$8:$A$158,0),MATCH('TI - Outperformance'!O$6-1,'Inputs - Allowed'!$B$6:$AY$6,0)),0)),0)</f>
        <v>0</v>
      </c>
      <c r="P127" s="36">
        <f>MAX(MIN(_xlfn.IFNA(INDEX('Inputs - Actual'!$B$8:$V$200,MATCH('TI - Outperformance'!$A127,'Inputs - Actual'!$A$8:$A$200,0),MATCH('TI - Outperformance'!P$6,'Inputs - Actual'!$B$6:$V$6,0)) - INDEX('Inputs - Allowed'!$B$8:$AY$158,MATCH('TI - Outperformance'!$A127,'Inputs - Allowed'!$A$8:$A$158,0),MATCH('TI - Outperformance'!P$6-1,'Inputs - Allowed'!$B$6:$AY$6,0)),0),_xlfn.IFNA(INDEX('Inputs - Allowed'!$B$8:$AY$158,MATCH('TI - Outperformance'!$A127,'Inputs - Allowed'!$A$8:$A$158,0),MATCH('TI - Outperformance'!P$6,'Inputs - Allowed'!$B$6:$AY$6,0)) - INDEX('Inputs - Allowed'!$B$8:$AY$158,MATCH('TI - Outperformance'!$A127,'Inputs - Allowed'!$A$8:$A$158,0),MATCH('TI - Outperformance'!P$6-1,'Inputs - Allowed'!$B$6:$AY$6,0)),0)),0)</f>
        <v>0</v>
      </c>
      <c r="Q127" s="36">
        <f>MAX(MIN(_xlfn.IFNA(INDEX('Inputs - Actual'!$B$8:$V$200,MATCH('TI - Outperformance'!$A127,'Inputs - Actual'!$A$8:$A$200,0),MATCH('TI - Outperformance'!Q$6,'Inputs - Actual'!$B$6:$V$6,0)) - INDEX('Inputs - Allowed'!$B$8:$AY$158,MATCH('TI - Outperformance'!$A127,'Inputs - Allowed'!$A$8:$A$158,0),MATCH('TI - Outperformance'!Q$6-1,'Inputs - Allowed'!$B$6:$AY$6,0)),0),_xlfn.IFNA(INDEX('Inputs - Allowed'!$B$8:$AY$158,MATCH('TI - Outperformance'!$A127,'Inputs - Allowed'!$A$8:$A$158,0),MATCH('TI - Outperformance'!Q$6,'Inputs - Allowed'!$B$6:$AY$6,0)) - INDEX('Inputs - Allowed'!$B$8:$AY$158,MATCH('TI - Outperformance'!$A127,'Inputs - Allowed'!$A$8:$A$158,0),MATCH('TI - Outperformance'!Q$6-1,'Inputs - Allowed'!$B$6:$AY$6,0)),0)),0)</f>
        <v>0</v>
      </c>
      <c r="R127" s="36">
        <f>MAX(MIN(_xlfn.IFNA(INDEX('Inputs - Actual'!$B$8:$V$200,MATCH('TI - Outperformance'!$A127,'Inputs - Actual'!$A$8:$A$200,0),MATCH('TI - Outperformance'!R$6,'Inputs - Actual'!$B$6:$V$6,0)) - INDEX('Inputs - Allowed'!$B$8:$AY$158,MATCH('TI - Outperformance'!$A127,'Inputs - Allowed'!$A$8:$A$158,0),MATCH('TI - Outperformance'!R$6-1,'Inputs - Allowed'!$B$6:$AY$6,0)),0),_xlfn.IFNA(INDEX('Inputs - Allowed'!$B$8:$AY$158,MATCH('TI - Outperformance'!$A127,'Inputs - Allowed'!$A$8:$A$158,0),MATCH('TI - Outperformance'!R$6,'Inputs - Allowed'!$B$6:$AY$6,0)) - INDEX('Inputs - Allowed'!$B$8:$AY$158,MATCH('TI - Outperformance'!$A127,'Inputs - Allowed'!$A$8:$A$158,0),MATCH('TI - Outperformance'!R$6-1,'Inputs - Allowed'!$B$6:$AY$6,0)),0)),0)</f>
        <v>0</v>
      </c>
      <c r="S127" s="36">
        <f>MAX(MIN(_xlfn.IFNA(INDEX('Inputs - Actual'!$B$8:$V$200,MATCH('TI - Outperformance'!$A127,'Inputs - Actual'!$A$8:$A$200,0),MATCH('TI - Outperformance'!S$6,'Inputs - Actual'!$B$6:$V$6,0)) - INDEX('Inputs - Allowed'!$B$8:$AY$158,MATCH('TI - Outperformance'!$A127,'Inputs - Allowed'!$A$8:$A$158,0),MATCH('TI - Outperformance'!S$6-1,'Inputs - Allowed'!$B$6:$AY$6,0)),0),_xlfn.IFNA(INDEX('Inputs - Allowed'!$B$8:$AY$158,MATCH('TI - Outperformance'!$A127,'Inputs - Allowed'!$A$8:$A$158,0),MATCH('TI - Outperformance'!S$6,'Inputs - Allowed'!$B$6:$AY$6,0)) - INDEX('Inputs - Allowed'!$B$8:$AY$158,MATCH('TI - Outperformance'!$A127,'Inputs - Allowed'!$A$8:$A$158,0),MATCH('TI - Outperformance'!S$6-1,'Inputs - Allowed'!$B$6:$AY$6,0)),0)),0)</f>
        <v>0</v>
      </c>
      <c r="T127" s="36">
        <f>MAX(MIN(_xlfn.IFNA(INDEX('Inputs - Actual'!$B$8:$V$200,MATCH('TI - Outperformance'!$A127,'Inputs - Actual'!$A$8:$A$200,0),MATCH('TI - Outperformance'!T$6,'Inputs - Actual'!$B$6:$V$6,0)) - INDEX('Inputs - Allowed'!$B$8:$AY$158,MATCH('TI - Outperformance'!$A127,'Inputs - Allowed'!$A$8:$A$158,0),MATCH('TI - Outperformance'!T$6-1,'Inputs - Allowed'!$B$6:$AY$6,0)),0),_xlfn.IFNA(INDEX('Inputs - Allowed'!$B$8:$AY$158,MATCH('TI - Outperformance'!$A127,'Inputs - Allowed'!$A$8:$A$158,0),MATCH('TI - Outperformance'!T$6,'Inputs - Allowed'!$B$6:$AY$6,0)) - INDEX('Inputs - Allowed'!$B$8:$AY$158,MATCH('TI - Outperformance'!$A127,'Inputs - Allowed'!$A$8:$A$158,0),MATCH('TI - Outperformance'!T$6-1,'Inputs - Allowed'!$B$6:$AY$6,0)),0)),0)</f>
        <v>0</v>
      </c>
      <c r="U127" s="36">
        <f>MAX(MIN(_xlfn.IFNA(INDEX('Inputs - Actual'!$B$8:$V$200,MATCH('TI - Outperformance'!$A127,'Inputs - Actual'!$A$8:$A$200,0),MATCH('TI - Outperformance'!U$6,'Inputs - Actual'!$B$6:$V$6,0)) - INDEX('Inputs - Allowed'!$B$8:$AY$158,MATCH('TI - Outperformance'!$A127,'Inputs - Allowed'!$A$8:$A$158,0),MATCH('TI - Outperformance'!U$6-1,'Inputs - Allowed'!$B$6:$AY$6,0)),0),_xlfn.IFNA(INDEX('Inputs - Allowed'!$B$8:$AY$158,MATCH('TI - Outperformance'!$A127,'Inputs - Allowed'!$A$8:$A$158,0),MATCH('TI - Outperformance'!U$6,'Inputs - Allowed'!$B$6:$AY$6,0)) - INDEX('Inputs - Allowed'!$B$8:$AY$158,MATCH('TI - Outperformance'!$A127,'Inputs - Allowed'!$A$8:$A$158,0),MATCH('TI - Outperformance'!U$6-1,'Inputs - Allowed'!$B$6:$AY$6,0)),0)),0)</f>
        <v>0</v>
      </c>
      <c r="V127" s="36">
        <f>MAX(MIN(_xlfn.IFNA(INDEX('Inputs - Actual'!$B$8:$V$200,MATCH('TI - Outperformance'!$A127,'Inputs - Actual'!$A$8:$A$200,0),MATCH('TI - Outperformance'!V$6,'Inputs - Actual'!$B$6:$V$6,0)) - INDEX('Inputs - Allowed'!$B$8:$AY$158,MATCH('TI - Outperformance'!$A127,'Inputs - Allowed'!$A$8:$A$158,0),MATCH('TI - Outperformance'!V$6-1,'Inputs - Allowed'!$B$6:$AY$6,0)),0),_xlfn.IFNA(INDEX('Inputs - Allowed'!$B$8:$AY$158,MATCH('TI - Outperformance'!$A127,'Inputs - Allowed'!$A$8:$A$158,0),MATCH('TI - Outperformance'!V$6,'Inputs - Allowed'!$B$6:$AY$6,0)) - INDEX('Inputs - Allowed'!$B$8:$AY$158,MATCH('TI - Outperformance'!$A127,'Inputs - Allowed'!$A$8:$A$158,0),MATCH('TI - Outperformance'!V$6-1,'Inputs - Allowed'!$B$6:$AY$6,0)),0)),0)</f>
        <v>0</v>
      </c>
      <c r="W127" s="36">
        <f>MAX(MIN(_xlfn.IFNA(INDEX('Inputs - Actual'!$B$8:$V$200,MATCH('TI - Outperformance'!$A127,'Inputs - Actual'!$A$8:$A$200,0),MATCH('TI - Outperformance'!W$6,'Inputs - Actual'!$B$6:$V$6,0)) - INDEX('Inputs - Allowed'!$B$8:$AY$158,MATCH('TI - Outperformance'!$A127,'Inputs - Allowed'!$A$8:$A$158,0),MATCH('TI - Outperformance'!W$6-1,'Inputs - Allowed'!$B$6:$AY$6,0)),0),_xlfn.IFNA(INDEX('Inputs - Allowed'!$B$8:$AY$158,MATCH('TI - Outperformance'!$A127,'Inputs - Allowed'!$A$8:$A$158,0),MATCH('TI - Outperformance'!W$6,'Inputs - Allowed'!$B$6:$AY$6,0)) - INDEX('Inputs - Allowed'!$B$8:$AY$158,MATCH('TI - Outperformance'!$A127,'Inputs - Allowed'!$A$8:$A$158,0),MATCH('TI - Outperformance'!W$6-1,'Inputs - Allowed'!$B$6:$AY$6,0)),0)),0)</f>
        <v>0</v>
      </c>
      <c r="X127" s="76"/>
      <c r="Y127" s="76"/>
      <c r="Z127" s="116">
        <f t="shared" si="33"/>
        <v>0</v>
      </c>
      <c r="AA127" s="116">
        <f t="shared" si="34"/>
        <v>0</v>
      </c>
      <c r="AB127" s="116">
        <f t="shared" si="35"/>
        <v>0</v>
      </c>
      <c r="AC127" s="116">
        <f t="shared" si="36"/>
        <v>0</v>
      </c>
      <c r="AD127" s="116">
        <f t="shared" si="37"/>
        <v>0</v>
      </c>
      <c r="AE127" s="116">
        <f t="shared" si="38"/>
        <v>0</v>
      </c>
      <c r="AF127" s="116">
        <f t="shared" si="39"/>
        <v>0</v>
      </c>
      <c r="AG127" s="116">
        <f t="shared" si="40"/>
        <v>0</v>
      </c>
      <c r="AH127" s="116">
        <f t="shared" si="41"/>
        <v>0</v>
      </c>
      <c r="AI127" s="116">
        <f t="shared" si="42"/>
        <v>0</v>
      </c>
      <c r="AJ127" s="116">
        <f t="shared" si="43"/>
        <v>0</v>
      </c>
    </row>
    <row r="128" spans="1:36">
      <c r="A128" s="42"/>
      <c r="B128" s="36"/>
      <c r="C128" s="36"/>
      <c r="D128" s="36"/>
      <c r="E128" s="36">
        <f>_xlfn.IFNA(INDEX('Inputs - Allowed'!$B$8:$AY$158,MATCH($A128,'Inputs - Allowed'!$A$8:$A$158,0),MATCH('TI - Outperformance'!E$6,'Inputs - Allowed'!$B$6:$AY$6,0)),0)</f>
        <v>0</v>
      </c>
      <c r="F128" s="36">
        <f>_xlfn.IFNA(INDEX('Inputs - Allowed'!$B$8:$AY$158,MATCH($A128,'Inputs - Allowed'!$A$8:$A$158,0),MATCH('TI - Outperformance'!F$6,'Inputs - Allowed'!$B$6:$AY$6,0)),0)</f>
        <v>0</v>
      </c>
      <c r="G128" s="36">
        <f>_xlfn.IFNA(INDEX('Inputs - Allowed'!$B$8:$AY$158,MATCH($A128,'Inputs - Allowed'!$A$8:$A$158,0),MATCH('TI - Outperformance'!G$6,'Inputs - Allowed'!$B$6:$AY$6,0)),0)</f>
        <v>0</v>
      </c>
      <c r="H128" s="36">
        <f>_xlfn.IFNA(INDEX('Inputs - Allowed'!$B$8:$AY$158,MATCH($A128,'Inputs - Allowed'!$A$8:$A$158,0),MATCH('TI - Outperformance'!H$6,'Inputs - Allowed'!$B$6:$AY$6,0)),0)</f>
        <v>0</v>
      </c>
      <c r="I128" s="36">
        <f>_xlfn.IFNA(INDEX('Inputs - Allowed'!$B$8:$AY$158,MATCH($A128,'Inputs - Allowed'!$A$8:$A$158,0),MATCH('TI - Outperformance'!I$6,'Inputs - Allowed'!$B$6:$AY$6,0)),0)</f>
        <v>0</v>
      </c>
      <c r="J128" s="36">
        <f>_xlfn.IFNA(INDEX('Inputs - Allowed'!$B$8:$AY$158,MATCH($A128,'Inputs - Allowed'!$A$8:$A$158,0),MATCH('TI - Outperformance'!J$6,'Inputs - Allowed'!$B$6:$AY$6,0)),0)</f>
        <v>0</v>
      </c>
      <c r="K128" s="36">
        <f>_xlfn.IFNA(INDEX('Inputs - Allowed'!$B$8:$AY$158,MATCH($A128,'Inputs - Allowed'!$A$8:$A$158,0),MATCH('TI - Outperformance'!K$6,'Inputs - Allowed'!$B$6:$AY$6,0)),0)</f>
        <v>0</v>
      </c>
      <c r="L128" s="76"/>
      <c r="M128" s="76"/>
      <c r="N128" s="36">
        <f>MAX(MIN(_xlfn.IFNA(INDEX('Inputs - Actual'!$B$8:$V$200,MATCH('TI - Outperformance'!$A128,'Inputs - Actual'!$A$8:$A$200,0),MATCH('TI - Outperformance'!N$6,'Inputs - Actual'!$B$6:$V$6,0)) - INDEX('Inputs - Allowed'!$B$8:$AY$158,MATCH('TI - Outperformance'!$A128,'Inputs - Allowed'!$A$8:$A$158,0),MATCH('TI - Outperformance'!N$6-1,'Inputs - Allowed'!$B$6:$AY$6,0)),0),_xlfn.IFNA(INDEX('Inputs - Allowed'!$B$8:$AY$158,MATCH('TI - Outperformance'!$A128,'Inputs - Allowed'!$A$8:$A$158,0),MATCH('TI - Outperformance'!N$6,'Inputs - Allowed'!$B$6:$AY$6,0)) - INDEX('Inputs - Allowed'!$B$8:$AY$158,MATCH('TI - Outperformance'!$A128,'Inputs - Allowed'!$A$8:$A$158,0),MATCH('TI - Outperformance'!N$6-1,'Inputs - Allowed'!$B$6:$AY$6,0)),0)),0)</f>
        <v>0</v>
      </c>
      <c r="O128" s="36">
        <f>MAX(MIN(_xlfn.IFNA(INDEX('Inputs - Actual'!$B$8:$V$200,MATCH('TI - Outperformance'!$A128,'Inputs - Actual'!$A$8:$A$200,0),MATCH('TI - Outperformance'!O$6,'Inputs - Actual'!$B$6:$V$6,0)) - INDEX('Inputs - Allowed'!$B$8:$AY$158,MATCH('TI - Outperformance'!$A128,'Inputs - Allowed'!$A$8:$A$158,0),MATCH('TI - Outperformance'!O$6-1,'Inputs - Allowed'!$B$6:$AY$6,0)),0),_xlfn.IFNA(INDEX('Inputs - Allowed'!$B$8:$AY$158,MATCH('TI - Outperformance'!$A128,'Inputs - Allowed'!$A$8:$A$158,0),MATCH('TI - Outperformance'!O$6,'Inputs - Allowed'!$B$6:$AY$6,0)) - INDEX('Inputs - Allowed'!$B$8:$AY$158,MATCH('TI - Outperformance'!$A128,'Inputs - Allowed'!$A$8:$A$158,0),MATCH('TI - Outperformance'!O$6-1,'Inputs - Allowed'!$B$6:$AY$6,0)),0)),0)</f>
        <v>0</v>
      </c>
      <c r="P128" s="36">
        <f>MAX(MIN(_xlfn.IFNA(INDEX('Inputs - Actual'!$B$8:$V$200,MATCH('TI - Outperformance'!$A128,'Inputs - Actual'!$A$8:$A$200,0),MATCH('TI - Outperformance'!P$6,'Inputs - Actual'!$B$6:$V$6,0)) - INDEX('Inputs - Allowed'!$B$8:$AY$158,MATCH('TI - Outperformance'!$A128,'Inputs - Allowed'!$A$8:$A$158,0),MATCH('TI - Outperformance'!P$6-1,'Inputs - Allowed'!$B$6:$AY$6,0)),0),_xlfn.IFNA(INDEX('Inputs - Allowed'!$B$8:$AY$158,MATCH('TI - Outperformance'!$A128,'Inputs - Allowed'!$A$8:$A$158,0),MATCH('TI - Outperformance'!P$6,'Inputs - Allowed'!$B$6:$AY$6,0)) - INDEX('Inputs - Allowed'!$B$8:$AY$158,MATCH('TI - Outperformance'!$A128,'Inputs - Allowed'!$A$8:$A$158,0),MATCH('TI - Outperformance'!P$6-1,'Inputs - Allowed'!$B$6:$AY$6,0)),0)),0)</f>
        <v>0</v>
      </c>
      <c r="Q128" s="36">
        <f>MAX(MIN(_xlfn.IFNA(INDEX('Inputs - Actual'!$B$8:$V$200,MATCH('TI - Outperformance'!$A128,'Inputs - Actual'!$A$8:$A$200,0),MATCH('TI - Outperformance'!Q$6,'Inputs - Actual'!$B$6:$V$6,0)) - INDEX('Inputs - Allowed'!$B$8:$AY$158,MATCH('TI - Outperformance'!$A128,'Inputs - Allowed'!$A$8:$A$158,0),MATCH('TI - Outperformance'!Q$6-1,'Inputs - Allowed'!$B$6:$AY$6,0)),0),_xlfn.IFNA(INDEX('Inputs - Allowed'!$B$8:$AY$158,MATCH('TI - Outperformance'!$A128,'Inputs - Allowed'!$A$8:$A$158,0),MATCH('TI - Outperformance'!Q$6,'Inputs - Allowed'!$B$6:$AY$6,0)) - INDEX('Inputs - Allowed'!$B$8:$AY$158,MATCH('TI - Outperformance'!$A128,'Inputs - Allowed'!$A$8:$A$158,0),MATCH('TI - Outperformance'!Q$6-1,'Inputs - Allowed'!$B$6:$AY$6,0)),0)),0)</f>
        <v>0</v>
      </c>
      <c r="R128" s="36">
        <f>MAX(MIN(_xlfn.IFNA(INDEX('Inputs - Actual'!$B$8:$V$200,MATCH('TI - Outperformance'!$A128,'Inputs - Actual'!$A$8:$A$200,0),MATCH('TI - Outperformance'!R$6,'Inputs - Actual'!$B$6:$V$6,0)) - INDEX('Inputs - Allowed'!$B$8:$AY$158,MATCH('TI - Outperformance'!$A128,'Inputs - Allowed'!$A$8:$A$158,0),MATCH('TI - Outperformance'!R$6-1,'Inputs - Allowed'!$B$6:$AY$6,0)),0),_xlfn.IFNA(INDEX('Inputs - Allowed'!$B$8:$AY$158,MATCH('TI - Outperformance'!$A128,'Inputs - Allowed'!$A$8:$A$158,0),MATCH('TI - Outperformance'!R$6,'Inputs - Allowed'!$B$6:$AY$6,0)) - INDEX('Inputs - Allowed'!$B$8:$AY$158,MATCH('TI - Outperformance'!$A128,'Inputs - Allowed'!$A$8:$A$158,0),MATCH('TI - Outperformance'!R$6-1,'Inputs - Allowed'!$B$6:$AY$6,0)),0)),0)</f>
        <v>0</v>
      </c>
      <c r="S128" s="36">
        <f>MAX(MIN(_xlfn.IFNA(INDEX('Inputs - Actual'!$B$8:$V$200,MATCH('TI - Outperformance'!$A128,'Inputs - Actual'!$A$8:$A$200,0),MATCH('TI - Outperformance'!S$6,'Inputs - Actual'!$B$6:$V$6,0)) - INDEX('Inputs - Allowed'!$B$8:$AY$158,MATCH('TI - Outperformance'!$A128,'Inputs - Allowed'!$A$8:$A$158,0),MATCH('TI - Outperformance'!S$6-1,'Inputs - Allowed'!$B$6:$AY$6,0)),0),_xlfn.IFNA(INDEX('Inputs - Allowed'!$B$8:$AY$158,MATCH('TI - Outperformance'!$A128,'Inputs - Allowed'!$A$8:$A$158,0),MATCH('TI - Outperformance'!S$6,'Inputs - Allowed'!$B$6:$AY$6,0)) - INDEX('Inputs - Allowed'!$B$8:$AY$158,MATCH('TI - Outperformance'!$A128,'Inputs - Allowed'!$A$8:$A$158,0),MATCH('TI - Outperformance'!S$6-1,'Inputs - Allowed'!$B$6:$AY$6,0)),0)),0)</f>
        <v>0</v>
      </c>
      <c r="T128" s="36">
        <f>MAX(MIN(_xlfn.IFNA(INDEX('Inputs - Actual'!$B$8:$V$200,MATCH('TI - Outperformance'!$A128,'Inputs - Actual'!$A$8:$A$200,0),MATCH('TI - Outperformance'!T$6,'Inputs - Actual'!$B$6:$V$6,0)) - INDEX('Inputs - Allowed'!$B$8:$AY$158,MATCH('TI - Outperformance'!$A128,'Inputs - Allowed'!$A$8:$A$158,0),MATCH('TI - Outperformance'!T$6-1,'Inputs - Allowed'!$B$6:$AY$6,0)),0),_xlfn.IFNA(INDEX('Inputs - Allowed'!$B$8:$AY$158,MATCH('TI - Outperformance'!$A128,'Inputs - Allowed'!$A$8:$A$158,0),MATCH('TI - Outperformance'!T$6,'Inputs - Allowed'!$B$6:$AY$6,0)) - INDEX('Inputs - Allowed'!$B$8:$AY$158,MATCH('TI - Outperformance'!$A128,'Inputs - Allowed'!$A$8:$A$158,0),MATCH('TI - Outperformance'!T$6-1,'Inputs - Allowed'!$B$6:$AY$6,0)),0)),0)</f>
        <v>0</v>
      </c>
      <c r="U128" s="36">
        <f>MAX(MIN(_xlfn.IFNA(INDEX('Inputs - Actual'!$B$8:$V$200,MATCH('TI - Outperformance'!$A128,'Inputs - Actual'!$A$8:$A$200,0),MATCH('TI - Outperformance'!U$6,'Inputs - Actual'!$B$6:$V$6,0)) - INDEX('Inputs - Allowed'!$B$8:$AY$158,MATCH('TI - Outperformance'!$A128,'Inputs - Allowed'!$A$8:$A$158,0),MATCH('TI - Outperformance'!U$6-1,'Inputs - Allowed'!$B$6:$AY$6,0)),0),_xlfn.IFNA(INDEX('Inputs - Allowed'!$B$8:$AY$158,MATCH('TI - Outperformance'!$A128,'Inputs - Allowed'!$A$8:$A$158,0),MATCH('TI - Outperformance'!U$6,'Inputs - Allowed'!$B$6:$AY$6,0)) - INDEX('Inputs - Allowed'!$B$8:$AY$158,MATCH('TI - Outperformance'!$A128,'Inputs - Allowed'!$A$8:$A$158,0),MATCH('TI - Outperformance'!U$6-1,'Inputs - Allowed'!$B$6:$AY$6,0)),0)),0)</f>
        <v>0</v>
      </c>
      <c r="V128" s="36">
        <f>MAX(MIN(_xlfn.IFNA(INDEX('Inputs - Actual'!$B$8:$V$200,MATCH('TI - Outperformance'!$A128,'Inputs - Actual'!$A$8:$A$200,0),MATCH('TI - Outperformance'!V$6,'Inputs - Actual'!$B$6:$V$6,0)) - INDEX('Inputs - Allowed'!$B$8:$AY$158,MATCH('TI - Outperformance'!$A128,'Inputs - Allowed'!$A$8:$A$158,0),MATCH('TI - Outperformance'!V$6-1,'Inputs - Allowed'!$B$6:$AY$6,0)),0),_xlfn.IFNA(INDEX('Inputs - Allowed'!$B$8:$AY$158,MATCH('TI - Outperformance'!$A128,'Inputs - Allowed'!$A$8:$A$158,0),MATCH('TI - Outperformance'!V$6,'Inputs - Allowed'!$B$6:$AY$6,0)) - INDEX('Inputs - Allowed'!$B$8:$AY$158,MATCH('TI - Outperformance'!$A128,'Inputs - Allowed'!$A$8:$A$158,0),MATCH('TI - Outperformance'!V$6-1,'Inputs - Allowed'!$B$6:$AY$6,0)),0)),0)</f>
        <v>0</v>
      </c>
      <c r="W128" s="36">
        <f>MAX(MIN(_xlfn.IFNA(INDEX('Inputs - Actual'!$B$8:$V$200,MATCH('TI - Outperformance'!$A128,'Inputs - Actual'!$A$8:$A$200,0),MATCH('TI - Outperformance'!W$6,'Inputs - Actual'!$B$6:$V$6,0)) - INDEX('Inputs - Allowed'!$B$8:$AY$158,MATCH('TI - Outperformance'!$A128,'Inputs - Allowed'!$A$8:$A$158,0),MATCH('TI - Outperformance'!W$6-1,'Inputs - Allowed'!$B$6:$AY$6,0)),0),_xlfn.IFNA(INDEX('Inputs - Allowed'!$B$8:$AY$158,MATCH('TI - Outperformance'!$A128,'Inputs - Allowed'!$A$8:$A$158,0),MATCH('TI - Outperformance'!W$6,'Inputs - Allowed'!$B$6:$AY$6,0)) - INDEX('Inputs - Allowed'!$B$8:$AY$158,MATCH('TI - Outperformance'!$A128,'Inputs - Allowed'!$A$8:$A$158,0),MATCH('TI - Outperformance'!W$6-1,'Inputs - Allowed'!$B$6:$AY$6,0)),0)),0)</f>
        <v>0</v>
      </c>
      <c r="X128" s="76"/>
      <c r="Y128" s="76"/>
      <c r="Z128" s="116">
        <f t="shared" si="33"/>
        <v>0</v>
      </c>
      <c r="AA128" s="116">
        <f t="shared" si="34"/>
        <v>0</v>
      </c>
      <c r="AB128" s="116">
        <f t="shared" si="35"/>
        <v>0</v>
      </c>
      <c r="AC128" s="116">
        <f t="shared" si="36"/>
        <v>0</v>
      </c>
      <c r="AD128" s="116">
        <f t="shared" si="37"/>
        <v>0</v>
      </c>
      <c r="AE128" s="116">
        <f t="shared" si="38"/>
        <v>0</v>
      </c>
      <c r="AF128" s="116">
        <f t="shared" si="39"/>
        <v>0</v>
      </c>
      <c r="AG128" s="116">
        <f t="shared" si="40"/>
        <v>0</v>
      </c>
      <c r="AH128" s="116">
        <f t="shared" si="41"/>
        <v>0</v>
      </c>
      <c r="AI128" s="116">
        <f t="shared" si="42"/>
        <v>0</v>
      </c>
      <c r="AJ128" s="116">
        <f t="shared" si="43"/>
        <v>0</v>
      </c>
    </row>
    <row r="129" spans="1:36">
      <c r="A129" s="42"/>
      <c r="B129" s="36"/>
      <c r="C129" s="36"/>
      <c r="D129" s="36"/>
      <c r="E129" s="36">
        <f>_xlfn.IFNA(INDEX('Inputs - Allowed'!$B$8:$AY$158,MATCH($A129,'Inputs - Allowed'!$A$8:$A$158,0),MATCH('TI - Outperformance'!E$6,'Inputs - Allowed'!$B$6:$AY$6,0)),0)</f>
        <v>0</v>
      </c>
      <c r="F129" s="36">
        <f>_xlfn.IFNA(INDEX('Inputs - Allowed'!$B$8:$AY$158,MATCH($A129,'Inputs - Allowed'!$A$8:$A$158,0),MATCH('TI - Outperformance'!F$6,'Inputs - Allowed'!$B$6:$AY$6,0)),0)</f>
        <v>0</v>
      </c>
      <c r="G129" s="36">
        <f>_xlfn.IFNA(INDEX('Inputs - Allowed'!$B$8:$AY$158,MATCH($A129,'Inputs - Allowed'!$A$8:$A$158,0),MATCH('TI - Outperformance'!G$6,'Inputs - Allowed'!$B$6:$AY$6,0)),0)</f>
        <v>0</v>
      </c>
      <c r="H129" s="36">
        <f>_xlfn.IFNA(INDEX('Inputs - Allowed'!$B$8:$AY$158,MATCH($A129,'Inputs - Allowed'!$A$8:$A$158,0),MATCH('TI - Outperformance'!H$6,'Inputs - Allowed'!$B$6:$AY$6,0)),0)</f>
        <v>0</v>
      </c>
      <c r="I129" s="36">
        <f>_xlfn.IFNA(INDEX('Inputs - Allowed'!$B$8:$AY$158,MATCH($A129,'Inputs - Allowed'!$A$8:$A$158,0),MATCH('TI - Outperformance'!I$6,'Inputs - Allowed'!$B$6:$AY$6,0)),0)</f>
        <v>0</v>
      </c>
      <c r="J129" s="36">
        <f>_xlfn.IFNA(INDEX('Inputs - Allowed'!$B$8:$AY$158,MATCH($A129,'Inputs - Allowed'!$A$8:$A$158,0),MATCH('TI - Outperformance'!J$6,'Inputs - Allowed'!$B$6:$AY$6,0)),0)</f>
        <v>0</v>
      </c>
      <c r="K129" s="36">
        <f>_xlfn.IFNA(INDEX('Inputs - Allowed'!$B$8:$AY$158,MATCH($A129,'Inputs - Allowed'!$A$8:$A$158,0),MATCH('TI - Outperformance'!K$6,'Inputs - Allowed'!$B$6:$AY$6,0)),0)</f>
        <v>0</v>
      </c>
      <c r="L129" s="76"/>
      <c r="M129" s="76"/>
      <c r="N129" s="36">
        <f>MAX(MIN(_xlfn.IFNA(INDEX('Inputs - Actual'!$B$8:$V$200,MATCH('TI - Outperformance'!$A129,'Inputs - Actual'!$A$8:$A$200,0),MATCH('TI - Outperformance'!N$6,'Inputs - Actual'!$B$6:$V$6,0)) - INDEX('Inputs - Allowed'!$B$8:$AY$158,MATCH('TI - Outperformance'!$A129,'Inputs - Allowed'!$A$8:$A$158,0),MATCH('TI - Outperformance'!N$6-1,'Inputs - Allowed'!$B$6:$AY$6,0)),0),_xlfn.IFNA(INDEX('Inputs - Allowed'!$B$8:$AY$158,MATCH('TI - Outperformance'!$A129,'Inputs - Allowed'!$A$8:$A$158,0),MATCH('TI - Outperformance'!N$6,'Inputs - Allowed'!$B$6:$AY$6,0)) - INDEX('Inputs - Allowed'!$B$8:$AY$158,MATCH('TI - Outperformance'!$A129,'Inputs - Allowed'!$A$8:$A$158,0),MATCH('TI - Outperformance'!N$6-1,'Inputs - Allowed'!$B$6:$AY$6,0)),0)),0)</f>
        <v>0</v>
      </c>
      <c r="O129" s="36">
        <f>MAX(MIN(_xlfn.IFNA(INDEX('Inputs - Actual'!$B$8:$V$200,MATCH('TI - Outperformance'!$A129,'Inputs - Actual'!$A$8:$A$200,0),MATCH('TI - Outperformance'!O$6,'Inputs - Actual'!$B$6:$V$6,0)) - INDEX('Inputs - Allowed'!$B$8:$AY$158,MATCH('TI - Outperformance'!$A129,'Inputs - Allowed'!$A$8:$A$158,0),MATCH('TI - Outperformance'!O$6-1,'Inputs - Allowed'!$B$6:$AY$6,0)),0),_xlfn.IFNA(INDEX('Inputs - Allowed'!$B$8:$AY$158,MATCH('TI - Outperformance'!$A129,'Inputs - Allowed'!$A$8:$A$158,0),MATCH('TI - Outperformance'!O$6,'Inputs - Allowed'!$B$6:$AY$6,0)) - INDEX('Inputs - Allowed'!$B$8:$AY$158,MATCH('TI - Outperformance'!$A129,'Inputs - Allowed'!$A$8:$A$158,0),MATCH('TI - Outperformance'!O$6-1,'Inputs - Allowed'!$B$6:$AY$6,0)),0)),0)</f>
        <v>0</v>
      </c>
      <c r="P129" s="36">
        <f>MAX(MIN(_xlfn.IFNA(INDEX('Inputs - Actual'!$B$8:$V$200,MATCH('TI - Outperformance'!$A129,'Inputs - Actual'!$A$8:$A$200,0),MATCH('TI - Outperformance'!P$6,'Inputs - Actual'!$B$6:$V$6,0)) - INDEX('Inputs - Allowed'!$B$8:$AY$158,MATCH('TI - Outperformance'!$A129,'Inputs - Allowed'!$A$8:$A$158,0),MATCH('TI - Outperformance'!P$6-1,'Inputs - Allowed'!$B$6:$AY$6,0)),0),_xlfn.IFNA(INDEX('Inputs - Allowed'!$B$8:$AY$158,MATCH('TI - Outperformance'!$A129,'Inputs - Allowed'!$A$8:$A$158,0),MATCH('TI - Outperformance'!P$6,'Inputs - Allowed'!$B$6:$AY$6,0)) - INDEX('Inputs - Allowed'!$B$8:$AY$158,MATCH('TI - Outperformance'!$A129,'Inputs - Allowed'!$A$8:$A$158,0),MATCH('TI - Outperformance'!P$6-1,'Inputs - Allowed'!$B$6:$AY$6,0)),0)),0)</f>
        <v>0</v>
      </c>
      <c r="Q129" s="36">
        <f>MAX(MIN(_xlfn.IFNA(INDEX('Inputs - Actual'!$B$8:$V$200,MATCH('TI - Outperformance'!$A129,'Inputs - Actual'!$A$8:$A$200,0),MATCH('TI - Outperformance'!Q$6,'Inputs - Actual'!$B$6:$V$6,0)) - INDEX('Inputs - Allowed'!$B$8:$AY$158,MATCH('TI - Outperformance'!$A129,'Inputs - Allowed'!$A$8:$A$158,0),MATCH('TI - Outperformance'!Q$6-1,'Inputs - Allowed'!$B$6:$AY$6,0)),0),_xlfn.IFNA(INDEX('Inputs - Allowed'!$B$8:$AY$158,MATCH('TI - Outperformance'!$A129,'Inputs - Allowed'!$A$8:$A$158,0),MATCH('TI - Outperformance'!Q$6,'Inputs - Allowed'!$B$6:$AY$6,0)) - INDEX('Inputs - Allowed'!$B$8:$AY$158,MATCH('TI - Outperformance'!$A129,'Inputs - Allowed'!$A$8:$A$158,0),MATCH('TI - Outperformance'!Q$6-1,'Inputs - Allowed'!$B$6:$AY$6,0)),0)),0)</f>
        <v>0</v>
      </c>
      <c r="R129" s="36">
        <f>MAX(MIN(_xlfn.IFNA(INDEX('Inputs - Actual'!$B$8:$V$200,MATCH('TI - Outperformance'!$A129,'Inputs - Actual'!$A$8:$A$200,0),MATCH('TI - Outperformance'!R$6,'Inputs - Actual'!$B$6:$V$6,0)) - INDEX('Inputs - Allowed'!$B$8:$AY$158,MATCH('TI - Outperformance'!$A129,'Inputs - Allowed'!$A$8:$A$158,0),MATCH('TI - Outperformance'!R$6-1,'Inputs - Allowed'!$B$6:$AY$6,0)),0),_xlfn.IFNA(INDEX('Inputs - Allowed'!$B$8:$AY$158,MATCH('TI - Outperformance'!$A129,'Inputs - Allowed'!$A$8:$A$158,0),MATCH('TI - Outperformance'!R$6,'Inputs - Allowed'!$B$6:$AY$6,0)) - INDEX('Inputs - Allowed'!$B$8:$AY$158,MATCH('TI - Outperformance'!$A129,'Inputs - Allowed'!$A$8:$A$158,0),MATCH('TI - Outperformance'!R$6-1,'Inputs - Allowed'!$B$6:$AY$6,0)),0)),0)</f>
        <v>0</v>
      </c>
      <c r="S129" s="36">
        <f>MAX(MIN(_xlfn.IFNA(INDEX('Inputs - Actual'!$B$8:$V$200,MATCH('TI - Outperformance'!$A129,'Inputs - Actual'!$A$8:$A$200,0),MATCH('TI - Outperformance'!S$6,'Inputs - Actual'!$B$6:$V$6,0)) - INDEX('Inputs - Allowed'!$B$8:$AY$158,MATCH('TI - Outperformance'!$A129,'Inputs - Allowed'!$A$8:$A$158,0),MATCH('TI - Outperformance'!S$6-1,'Inputs - Allowed'!$B$6:$AY$6,0)),0),_xlfn.IFNA(INDEX('Inputs - Allowed'!$B$8:$AY$158,MATCH('TI - Outperformance'!$A129,'Inputs - Allowed'!$A$8:$A$158,0),MATCH('TI - Outperformance'!S$6,'Inputs - Allowed'!$B$6:$AY$6,0)) - INDEX('Inputs - Allowed'!$B$8:$AY$158,MATCH('TI - Outperformance'!$A129,'Inputs - Allowed'!$A$8:$A$158,0),MATCH('TI - Outperformance'!S$6-1,'Inputs - Allowed'!$B$6:$AY$6,0)),0)),0)</f>
        <v>0</v>
      </c>
      <c r="T129" s="36">
        <f>MAX(MIN(_xlfn.IFNA(INDEX('Inputs - Actual'!$B$8:$V$200,MATCH('TI - Outperformance'!$A129,'Inputs - Actual'!$A$8:$A$200,0),MATCH('TI - Outperformance'!T$6,'Inputs - Actual'!$B$6:$V$6,0)) - INDEX('Inputs - Allowed'!$B$8:$AY$158,MATCH('TI - Outperformance'!$A129,'Inputs - Allowed'!$A$8:$A$158,0),MATCH('TI - Outperformance'!T$6-1,'Inputs - Allowed'!$B$6:$AY$6,0)),0),_xlfn.IFNA(INDEX('Inputs - Allowed'!$B$8:$AY$158,MATCH('TI - Outperformance'!$A129,'Inputs - Allowed'!$A$8:$A$158,0),MATCH('TI - Outperformance'!T$6,'Inputs - Allowed'!$B$6:$AY$6,0)) - INDEX('Inputs - Allowed'!$B$8:$AY$158,MATCH('TI - Outperformance'!$A129,'Inputs - Allowed'!$A$8:$A$158,0),MATCH('TI - Outperformance'!T$6-1,'Inputs - Allowed'!$B$6:$AY$6,0)),0)),0)</f>
        <v>0</v>
      </c>
      <c r="U129" s="36">
        <f>MAX(MIN(_xlfn.IFNA(INDEX('Inputs - Actual'!$B$8:$V$200,MATCH('TI - Outperformance'!$A129,'Inputs - Actual'!$A$8:$A$200,0),MATCH('TI - Outperformance'!U$6,'Inputs - Actual'!$B$6:$V$6,0)) - INDEX('Inputs - Allowed'!$B$8:$AY$158,MATCH('TI - Outperformance'!$A129,'Inputs - Allowed'!$A$8:$A$158,0),MATCH('TI - Outperformance'!U$6-1,'Inputs - Allowed'!$B$6:$AY$6,0)),0),_xlfn.IFNA(INDEX('Inputs - Allowed'!$B$8:$AY$158,MATCH('TI - Outperformance'!$A129,'Inputs - Allowed'!$A$8:$A$158,0),MATCH('TI - Outperformance'!U$6,'Inputs - Allowed'!$B$6:$AY$6,0)) - INDEX('Inputs - Allowed'!$B$8:$AY$158,MATCH('TI - Outperformance'!$A129,'Inputs - Allowed'!$A$8:$A$158,0),MATCH('TI - Outperformance'!U$6-1,'Inputs - Allowed'!$B$6:$AY$6,0)),0)),0)</f>
        <v>0</v>
      </c>
      <c r="V129" s="36">
        <f>MAX(MIN(_xlfn.IFNA(INDEX('Inputs - Actual'!$B$8:$V$200,MATCH('TI - Outperformance'!$A129,'Inputs - Actual'!$A$8:$A$200,0),MATCH('TI - Outperformance'!V$6,'Inputs - Actual'!$B$6:$V$6,0)) - INDEX('Inputs - Allowed'!$B$8:$AY$158,MATCH('TI - Outperformance'!$A129,'Inputs - Allowed'!$A$8:$A$158,0),MATCH('TI - Outperformance'!V$6-1,'Inputs - Allowed'!$B$6:$AY$6,0)),0),_xlfn.IFNA(INDEX('Inputs - Allowed'!$B$8:$AY$158,MATCH('TI - Outperformance'!$A129,'Inputs - Allowed'!$A$8:$A$158,0),MATCH('TI - Outperformance'!V$6,'Inputs - Allowed'!$B$6:$AY$6,0)) - INDEX('Inputs - Allowed'!$B$8:$AY$158,MATCH('TI - Outperformance'!$A129,'Inputs - Allowed'!$A$8:$A$158,0),MATCH('TI - Outperformance'!V$6-1,'Inputs - Allowed'!$B$6:$AY$6,0)),0)),0)</f>
        <v>0</v>
      </c>
      <c r="W129" s="36">
        <f>MAX(MIN(_xlfn.IFNA(INDEX('Inputs - Actual'!$B$8:$V$200,MATCH('TI - Outperformance'!$A129,'Inputs - Actual'!$A$8:$A$200,0),MATCH('TI - Outperformance'!W$6,'Inputs - Actual'!$B$6:$V$6,0)) - INDEX('Inputs - Allowed'!$B$8:$AY$158,MATCH('TI - Outperformance'!$A129,'Inputs - Allowed'!$A$8:$A$158,0),MATCH('TI - Outperformance'!W$6-1,'Inputs - Allowed'!$B$6:$AY$6,0)),0),_xlfn.IFNA(INDEX('Inputs - Allowed'!$B$8:$AY$158,MATCH('TI - Outperformance'!$A129,'Inputs - Allowed'!$A$8:$A$158,0),MATCH('TI - Outperformance'!W$6,'Inputs - Allowed'!$B$6:$AY$6,0)) - INDEX('Inputs - Allowed'!$B$8:$AY$158,MATCH('TI - Outperformance'!$A129,'Inputs - Allowed'!$A$8:$A$158,0),MATCH('TI - Outperformance'!W$6-1,'Inputs - Allowed'!$B$6:$AY$6,0)),0)),0)</f>
        <v>0</v>
      </c>
      <c r="X129" s="76"/>
      <c r="Y129" s="76"/>
      <c r="Z129" s="116">
        <f t="shared" si="33"/>
        <v>0</v>
      </c>
      <c r="AA129" s="116">
        <f t="shared" si="34"/>
        <v>0</v>
      </c>
      <c r="AB129" s="116">
        <f t="shared" si="35"/>
        <v>0</v>
      </c>
      <c r="AC129" s="116">
        <f t="shared" si="36"/>
        <v>0</v>
      </c>
      <c r="AD129" s="116">
        <f t="shared" si="37"/>
        <v>0</v>
      </c>
      <c r="AE129" s="116">
        <f t="shared" si="38"/>
        <v>0</v>
      </c>
      <c r="AF129" s="116">
        <f t="shared" si="39"/>
        <v>0</v>
      </c>
      <c r="AG129" s="116">
        <f t="shared" si="40"/>
        <v>0</v>
      </c>
      <c r="AH129" s="116">
        <f t="shared" si="41"/>
        <v>0</v>
      </c>
      <c r="AI129" s="116">
        <f t="shared" si="42"/>
        <v>0</v>
      </c>
      <c r="AJ129" s="116">
        <f t="shared" si="43"/>
        <v>0</v>
      </c>
    </row>
    <row r="130" spans="1:36">
      <c r="A130" s="42"/>
      <c r="B130" s="36"/>
      <c r="C130" s="36"/>
      <c r="D130" s="36"/>
      <c r="E130" s="36">
        <f>_xlfn.IFNA(INDEX('Inputs - Allowed'!$B$8:$AY$158,MATCH($A130,'Inputs - Allowed'!$A$8:$A$158,0),MATCH('TI - Outperformance'!E$6,'Inputs - Allowed'!$B$6:$AY$6,0)),0)</f>
        <v>0</v>
      </c>
      <c r="F130" s="36">
        <f>_xlfn.IFNA(INDEX('Inputs - Allowed'!$B$8:$AY$158,MATCH($A130,'Inputs - Allowed'!$A$8:$A$158,0),MATCH('TI - Outperformance'!F$6,'Inputs - Allowed'!$B$6:$AY$6,0)),0)</f>
        <v>0</v>
      </c>
      <c r="G130" s="36">
        <f>_xlfn.IFNA(INDEX('Inputs - Allowed'!$B$8:$AY$158,MATCH($A130,'Inputs - Allowed'!$A$8:$A$158,0),MATCH('TI - Outperformance'!G$6,'Inputs - Allowed'!$B$6:$AY$6,0)),0)</f>
        <v>0</v>
      </c>
      <c r="H130" s="36">
        <f>_xlfn.IFNA(INDEX('Inputs - Allowed'!$B$8:$AY$158,MATCH($A130,'Inputs - Allowed'!$A$8:$A$158,0),MATCH('TI - Outperformance'!H$6,'Inputs - Allowed'!$B$6:$AY$6,0)),0)</f>
        <v>0</v>
      </c>
      <c r="I130" s="36">
        <f>_xlfn.IFNA(INDEX('Inputs - Allowed'!$B$8:$AY$158,MATCH($A130,'Inputs - Allowed'!$A$8:$A$158,0),MATCH('TI - Outperformance'!I$6,'Inputs - Allowed'!$B$6:$AY$6,0)),0)</f>
        <v>0</v>
      </c>
      <c r="J130" s="36">
        <f>_xlfn.IFNA(INDEX('Inputs - Allowed'!$B$8:$AY$158,MATCH($A130,'Inputs - Allowed'!$A$8:$A$158,0),MATCH('TI - Outperformance'!J$6,'Inputs - Allowed'!$B$6:$AY$6,0)),0)</f>
        <v>0</v>
      </c>
      <c r="K130" s="36">
        <f>_xlfn.IFNA(INDEX('Inputs - Allowed'!$B$8:$AY$158,MATCH($A130,'Inputs - Allowed'!$A$8:$A$158,0),MATCH('TI - Outperformance'!K$6,'Inputs - Allowed'!$B$6:$AY$6,0)),0)</f>
        <v>0</v>
      </c>
      <c r="L130" s="76"/>
      <c r="M130" s="76"/>
      <c r="N130" s="36">
        <f>MAX(MIN(_xlfn.IFNA(INDEX('Inputs - Actual'!$B$8:$V$200,MATCH('TI - Outperformance'!$A130,'Inputs - Actual'!$A$8:$A$200,0),MATCH('TI - Outperformance'!N$6,'Inputs - Actual'!$B$6:$V$6,0)) - INDEX('Inputs - Allowed'!$B$8:$AY$158,MATCH('TI - Outperformance'!$A130,'Inputs - Allowed'!$A$8:$A$158,0),MATCH('TI - Outperformance'!N$6-1,'Inputs - Allowed'!$B$6:$AY$6,0)),0),_xlfn.IFNA(INDEX('Inputs - Allowed'!$B$8:$AY$158,MATCH('TI - Outperformance'!$A130,'Inputs - Allowed'!$A$8:$A$158,0),MATCH('TI - Outperformance'!N$6,'Inputs - Allowed'!$B$6:$AY$6,0)) - INDEX('Inputs - Allowed'!$B$8:$AY$158,MATCH('TI - Outperformance'!$A130,'Inputs - Allowed'!$A$8:$A$158,0),MATCH('TI - Outperformance'!N$6-1,'Inputs - Allowed'!$B$6:$AY$6,0)),0)),0)</f>
        <v>0</v>
      </c>
      <c r="O130" s="36">
        <f>MAX(MIN(_xlfn.IFNA(INDEX('Inputs - Actual'!$B$8:$V$200,MATCH('TI - Outperformance'!$A130,'Inputs - Actual'!$A$8:$A$200,0),MATCH('TI - Outperformance'!O$6,'Inputs - Actual'!$B$6:$V$6,0)) - INDEX('Inputs - Allowed'!$B$8:$AY$158,MATCH('TI - Outperformance'!$A130,'Inputs - Allowed'!$A$8:$A$158,0),MATCH('TI - Outperformance'!O$6-1,'Inputs - Allowed'!$B$6:$AY$6,0)),0),_xlfn.IFNA(INDEX('Inputs - Allowed'!$B$8:$AY$158,MATCH('TI - Outperformance'!$A130,'Inputs - Allowed'!$A$8:$A$158,0),MATCH('TI - Outperformance'!O$6,'Inputs - Allowed'!$B$6:$AY$6,0)) - INDEX('Inputs - Allowed'!$B$8:$AY$158,MATCH('TI - Outperformance'!$A130,'Inputs - Allowed'!$A$8:$A$158,0),MATCH('TI - Outperformance'!O$6-1,'Inputs - Allowed'!$B$6:$AY$6,0)),0)),0)</f>
        <v>0</v>
      </c>
      <c r="P130" s="36">
        <f>MAX(MIN(_xlfn.IFNA(INDEX('Inputs - Actual'!$B$8:$V$200,MATCH('TI - Outperformance'!$A130,'Inputs - Actual'!$A$8:$A$200,0),MATCH('TI - Outperformance'!P$6,'Inputs - Actual'!$B$6:$V$6,0)) - INDEX('Inputs - Allowed'!$B$8:$AY$158,MATCH('TI - Outperformance'!$A130,'Inputs - Allowed'!$A$8:$A$158,0),MATCH('TI - Outperformance'!P$6-1,'Inputs - Allowed'!$B$6:$AY$6,0)),0),_xlfn.IFNA(INDEX('Inputs - Allowed'!$B$8:$AY$158,MATCH('TI - Outperformance'!$A130,'Inputs - Allowed'!$A$8:$A$158,0),MATCH('TI - Outperformance'!P$6,'Inputs - Allowed'!$B$6:$AY$6,0)) - INDEX('Inputs - Allowed'!$B$8:$AY$158,MATCH('TI - Outperformance'!$A130,'Inputs - Allowed'!$A$8:$A$158,0),MATCH('TI - Outperformance'!P$6-1,'Inputs - Allowed'!$B$6:$AY$6,0)),0)),0)</f>
        <v>0</v>
      </c>
      <c r="Q130" s="36">
        <f>MAX(MIN(_xlfn.IFNA(INDEX('Inputs - Actual'!$B$8:$V$200,MATCH('TI - Outperformance'!$A130,'Inputs - Actual'!$A$8:$A$200,0),MATCH('TI - Outperformance'!Q$6,'Inputs - Actual'!$B$6:$V$6,0)) - INDEX('Inputs - Allowed'!$B$8:$AY$158,MATCH('TI - Outperformance'!$A130,'Inputs - Allowed'!$A$8:$A$158,0),MATCH('TI - Outperformance'!Q$6-1,'Inputs - Allowed'!$B$6:$AY$6,0)),0),_xlfn.IFNA(INDEX('Inputs - Allowed'!$B$8:$AY$158,MATCH('TI - Outperformance'!$A130,'Inputs - Allowed'!$A$8:$A$158,0),MATCH('TI - Outperformance'!Q$6,'Inputs - Allowed'!$B$6:$AY$6,0)) - INDEX('Inputs - Allowed'!$B$8:$AY$158,MATCH('TI - Outperformance'!$A130,'Inputs - Allowed'!$A$8:$A$158,0),MATCH('TI - Outperformance'!Q$6-1,'Inputs - Allowed'!$B$6:$AY$6,0)),0)),0)</f>
        <v>0</v>
      </c>
      <c r="R130" s="36">
        <f>MAX(MIN(_xlfn.IFNA(INDEX('Inputs - Actual'!$B$8:$V$200,MATCH('TI - Outperformance'!$A130,'Inputs - Actual'!$A$8:$A$200,0),MATCH('TI - Outperformance'!R$6,'Inputs - Actual'!$B$6:$V$6,0)) - INDEX('Inputs - Allowed'!$B$8:$AY$158,MATCH('TI - Outperformance'!$A130,'Inputs - Allowed'!$A$8:$A$158,0),MATCH('TI - Outperformance'!R$6-1,'Inputs - Allowed'!$B$6:$AY$6,0)),0),_xlfn.IFNA(INDEX('Inputs - Allowed'!$B$8:$AY$158,MATCH('TI - Outperformance'!$A130,'Inputs - Allowed'!$A$8:$A$158,0),MATCH('TI - Outperformance'!R$6,'Inputs - Allowed'!$B$6:$AY$6,0)) - INDEX('Inputs - Allowed'!$B$8:$AY$158,MATCH('TI - Outperformance'!$A130,'Inputs - Allowed'!$A$8:$A$158,0),MATCH('TI - Outperformance'!R$6-1,'Inputs - Allowed'!$B$6:$AY$6,0)),0)),0)</f>
        <v>0</v>
      </c>
      <c r="S130" s="36">
        <f>MAX(MIN(_xlfn.IFNA(INDEX('Inputs - Actual'!$B$8:$V$200,MATCH('TI - Outperformance'!$A130,'Inputs - Actual'!$A$8:$A$200,0),MATCH('TI - Outperformance'!S$6,'Inputs - Actual'!$B$6:$V$6,0)) - INDEX('Inputs - Allowed'!$B$8:$AY$158,MATCH('TI - Outperformance'!$A130,'Inputs - Allowed'!$A$8:$A$158,0),MATCH('TI - Outperformance'!S$6-1,'Inputs - Allowed'!$B$6:$AY$6,0)),0),_xlfn.IFNA(INDEX('Inputs - Allowed'!$B$8:$AY$158,MATCH('TI - Outperformance'!$A130,'Inputs - Allowed'!$A$8:$A$158,0),MATCH('TI - Outperformance'!S$6,'Inputs - Allowed'!$B$6:$AY$6,0)) - INDEX('Inputs - Allowed'!$B$8:$AY$158,MATCH('TI - Outperformance'!$A130,'Inputs - Allowed'!$A$8:$A$158,0),MATCH('TI - Outperformance'!S$6-1,'Inputs - Allowed'!$B$6:$AY$6,0)),0)),0)</f>
        <v>0</v>
      </c>
      <c r="T130" s="36">
        <f>MAX(MIN(_xlfn.IFNA(INDEX('Inputs - Actual'!$B$8:$V$200,MATCH('TI - Outperformance'!$A130,'Inputs - Actual'!$A$8:$A$200,0),MATCH('TI - Outperformance'!T$6,'Inputs - Actual'!$B$6:$V$6,0)) - INDEX('Inputs - Allowed'!$B$8:$AY$158,MATCH('TI - Outperformance'!$A130,'Inputs - Allowed'!$A$8:$A$158,0),MATCH('TI - Outperformance'!T$6-1,'Inputs - Allowed'!$B$6:$AY$6,0)),0),_xlfn.IFNA(INDEX('Inputs - Allowed'!$B$8:$AY$158,MATCH('TI - Outperformance'!$A130,'Inputs - Allowed'!$A$8:$A$158,0),MATCH('TI - Outperformance'!T$6,'Inputs - Allowed'!$B$6:$AY$6,0)) - INDEX('Inputs - Allowed'!$B$8:$AY$158,MATCH('TI - Outperformance'!$A130,'Inputs - Allowed'!$A$8:$A$158,0),MATCH('TI - Outperformance'!T$6-1,'Inputs - Allowed'!$B$6:$AY$6,0)),0)),0)</f>
        <v>0</v>
      </c>
      <c r="U130" s="36">
        <f>MAX(MIN(_xlfn.IFNA(INDEX('Inputs - Actual'!$B$8:$V$200,MATCH('TI - Outperformance'!$A130,'Inputs - Actual'!$A$8:$A$200,0),MATCH('TI - Outperformance'!U$6,'Inputs - Actual'!$B$6:$V$6,0)) - INDEX('Inputs - Allowed'!$B$8:$AY$158,MATCH('TI - Outperformance'!$A130,'Inputs - Allowed'!$A$8:$A$158,0),MATCH('TI - Outperformance'!U$6-1,'Inputs - Allowed'!$B$6:$AY$6,0)),0),_xlfn.IFNA(INDEX('Inputs - Allowed'!$B$8:$AY$158,MATCH('TI - Outperformance'!$A130,'Inputs - Allowed'!$A$8:$A$158,0),MATCH('TI - Outperformance'!U$6,'Inputs - Allowed'!$B$6:$AY$6,0)) - INDEX('Inputs - Allowed'!$B$8:$AY$158,MATCH('TI - Outperformance'!$A130,'Inputs - Allowed'!$A$8:$A$158,0),MATCH('TI - Outperformance'!U$6-1,'Inputs - Allowed'!$B$6:$AY$6,0)),0)),0)</f>
        <v>0</v>
      </c>
      <c r="V130" s="36">
        <f>MAX(MIN(_xlfn.IFNA(INDEX('Inputs - Actual'!$B$8:$V$200,MATCH('TI - Outperformance'!$A130,'Inputs - Actual'!$A$8:$A$200,0),MATCH('TI - Outperformance'!V$6,'Inputs - Actual'!$B$6:$V$6,0)) - INDEX('Inputs - Allowed'!$B$8:$AY$158,MATCH('TI - Outperformance'!$A130,'Inputs - Allowed'!$A$8:$A$158,0),MATCH('TI - Outperformance'!V$6-1,'Inputs - Allowed'!$B$6:$AY$6,0)),0),_xlfn.IFNA(INDEX('Inputs - Allowed'!$B$8:$AY$158,MATCH('TI - Outperformance'!$A130,'Inputs - Allowed'!$A$8:$A$158,0),MATCH('TI - Outperformance'!V$6,'Inputs - Allowed'!$B$6:$AY$6,0)) - INDEX('Inputs - Allowed'!$B$8:$AY$158,MATCH('TI - Outperformance'!$A130,'Inputs - Allowed'!$A$8:$A$158,0),MATCH('TI - Outperformance'!V$6-1,'Inputs - Allowed'!$B$6:$AY$6,0)),0)),0)</f>
        <v>0</v>
      </c>
      <c r="W130" s="36">
        <f>MAX(MIN(_xlfn.IFNA(INDEX('Inputs - Actual'!$B$8:$V$200,MATCH('TI - Outperformance'!$A130,'Inputs - Actual'!$A$8:$A$200,0),MATCH('TI - Outperformance'!W$6,'Inputs - Actual'!$B$6:$V$6,0)) - INDEX('Inputs - Allowed'!$B$8:$AY$158,MATCH('TI - Outperformance'!$A130,'Inputs - Allowed'!$A$8:$A$158,0),MATCH('TI - Outperformance'!W$6-1,'Inputs - Allowed'!$B$6:$AY$6,0)),0),_xlfn.IFNA(INDEX('Inputs - Allowed'!$B$8:$AY$158,MATCH('TI - Outperformance'!$A130,'Inputs - Allowed'!$A$8:$A$158,0),MATCH('TI - Outperformance'!W$6,'Inputs - Allowed'!$B$6:$AY$6,0)) - INDEX('Inputs - Allowed'!$B$8:$AY$158,MATCH('TI - Outperformance'!$A130,'Inputs - Allowed'!$A$8:$A$158,0),MATCH('TI - Outperformance'!W$6-1,'Inputs - Allowed'!$B$6:$AY$6,0)),0)),0)</f>
        <v>0</v>
      </c>
      <c r="X130" s="76"/>
      <c r="Y130" s="76"/>
      <c r="Z130" s="116">
        <f t="shared" si="33"/>
        <v>0</v>
      </c>
      <c r="AA130" s="116">
        <f t="shared" si="34"/>
        <v>0</v>
      </c>
      <c r="AB130" s="116">
        <f t="shared" si="35"/>
        <v>0</v>
      </c>
      <c r="AC130" s="116">
        <f t="shared" si="36"/>
        <v>0</v>
      </c>
      <c r="AD130" s="116">
        <f t="shared" si="37"/>
        <v>0</v>
      </c>
      <c r="AE130" s="116">
        <f t="shared" si="38"/>
        <v>0</v>
      </c>
      <c r="AF130" s="116">
        <f t="shared" si="39"/>
        <v>0</v>
      </c>
      <c r="AG130" s="116">
        <f t="shared" si="40"/>
        <v>0</v>
      </c>
      <c r="AH130" s="116">
        <f t="shared" si="41"/>
        <v>0</v>
      </c>
      <c r="AI130" s="116">
        <f t="shared" si="42"/>
        <v>0</v>
      </c>
      <c r="AJ130" s="116">
        <f t="shared" si="43"/>
        <v>0</v>
      </c>
    </row>
    <row r="131" spans="1:36">
      <c r="A131" s="42"/>
      <c r="B131" s="36"/>
      <c r="C131" s="36"/>
      <c r="D131" s="36"/>
      <c r="E131" s="36">
        <f>_xlfn.IFNA(INDEX('Inputs - Allowed'!$B$8:$AY$158,MATCH($A131,'Inputs - Allowed'!$A$8:$A$158,0),MATCH('TI - Outperformance'!E$6,'Inputs - Allowed'!$B$6:$AY$6,0)),0)</f>
        <v>0</v>
      </c>
      <c r="F131" s="36">
        <f>_xlfn.IFNA(INDEX('Inputs - Allowed'!$B$8:$AY$158,MATCH($A131,'Inputs - Allowed'!$A$8:$A$158,0),MATCH('TI - Outperformance'!F$6,'Inputs - Allowed'!$B$6:$AY$6,0)),0)</f>
        <v>0</v>
      </c>
      <c r="G131" s="36">
        <f>_xlfn.IFNA(INDEX('Inputs - Allowed'!$B$8:$AY$158,MATCH($A131,'Inputs - Allowed'!$A$8:$A$158,0),MATCH('TI - Outperformance'!G$6,'Inputs - Allowed'!$B$6:$AY$6,0)),0)</f>
        <v>0</v>
      </c>
      <c r="H131" s="36">
        <f>_xlfn.IFNA(INDEX('Inputs - Allowed'!$B$8:$AY$158,MATCH($A131,'Inputs - Allowed'!$A$8:$A$158,0),MATCH('TI - Outperformance'!H$6,'Inputs - Allowed'!$B$6:$AY$6,0)),0)</f>
        <v>0</v>
      </c>
      <c r="I131" s="36">
        <f>_xlfn.IFNA(INDEX('Inputs - Allowed'!$B$8:$AY$158,MATCH($A131,'Inputs - Allowed'!$A$8:$A$158,0),MATCH('TI - Outperformance'!I$6,'Inputs - Allowed'!$B$6:$AY$6,0)),0)</f>
        <v>0</v>
      </c>
      <c r="J131" s="36">
        <f>_xlfn.IFNA(INDEX('Inputs - Allowed'!$B$8:$AY$158,MATCH($A131,'Inputs - Allowed'!$A$8:$A$158,0),MATCH('TI - Outperformance'!J$6,'Inputs - Allowed'!$B$6:$AY$6,0)),0)</f>
        <v>0</v>
      </c>
      <c r="K131" s="36">
        <f>_xlfn.IFNA(INDEX('Inputs - Allowed'!$B$8:$AY$158,MATCH($A131,'Inputs - Allowed'!$A$8:$A$158,0),MATCH('TI - Outperformance'!K$6,'Inputs - Allowed'!$B$6:$AY$6,0)),0)</f>
        <v>0</v>
      </c>
      <c r="L131" s="76"/>
      <c r="M131" s="76"/>
      <c r="N131" s="36">
        <f>MAX(MIN(_xlfn.IFNA(INDEX('Inputs - Actual'!$B$8:$V$200,MATCH('TI - Outperformance'!$A131,'Inputs - Actual'!$A$8:$A$200,0),MATCH('TI - Outperformance'!N$6,'Inputs - Actual'!$B$6:$V$6,0)) - INDEX('Inputs - Allowed'!$B$8:$AY$158,MATCH('TI - Outperformance'!$A131,'Inputs - Allowed'!$A$8:$A$158,0),MATCH('TI - Outperformance'!N$6-1,'Inputs - Allowed'!$B$6:$AY$6,0)),0),_xlfn.IFNA(INDEX('Inputs - Allowed'!$B$8:$AY$158,MATCH('TI - Outperformance'!$A131,'Inputs - Allowed'!$A$8:$A$158,0),MATCH('TI - Outperformance'!N$6,'Inputs - Allowed'!$B$6:$AY$6,0)) - INDEX('Inputs - Allowed'!$B$8:$AY$158,MATCH('TI - Outperformance'!$A131,'Inputs - Allowed'!$A$8:$A$158,0),MATCH('TI - Outperformance'!N$6-1,'Inputs - Allowed'!$B$6:$AY$6,0)),0)),0)</f>
        <v>0</v>
      </c>
      <c r="O131" s="36">
        <f>MAX(MIN(_xlfn.IFNA(INDEX('Inputs - Actual'!$B$8:$V$200,MATCH('TI - Outperformance'!$A131,'Inputs - Actual'!$A$8:$A$200,0),MATCH('TI - Outperformance'!O$6,'Inputs - Actual'!$B$6:$V$6,0)) - INDEX('Inputs - Allowed'!$B$8:$AY$158,MATCH('TI - Outperformance'!$A131,'Inputs - Allowed'!$A$8:$A$158,0),MATCH('TI - Outperformance'!O$6-1,'Inputs - Allowed'!$B$6:$AY$6,0)),0),_xlfn.IFNA(INDEX('Inputs - Allowed'!$B$8:$AY$158,MATCH('TI - Outperformance'!$A131,'Inputs - Allowed'!$A$8:$A$158,0),MATCH('TI - Outperformance'!O$6,'Inputs - Allowed'!$B$6:$AY$6,0)) - INDEX('Inputs - Allowed'!$B$8:$AY$158,MATCH('TI - Outperformance'!$A131,'Inputs - Allowed'!$A$8:$A$158,0),MATCH('TI - Outperformance'!O$6-1,'Inputs - Allowed'!$B$6:$AY$6,0)),0)),0)</f>
        <v>0</v>
      </c>
      <c r="P131" s="36">
        <f>MAX(MIN(_xlfn.IFNA(INDEX('Inputs - Actual'!$B$8:$V$200,MATCH('TI - Outperformance'!$A131,'Inputs - Actual'!$A$8:$A$200,0),MATCH('TI - Outperformance'!P$6,'Inputs - Actual'!$B$6:$V$6,0)) - INDEX('Inputs - Allowed'!$B$8:$AY$158,MATCH('TI - Outperformance'!$A131,'Inputs - Allowed'!$A$8:$A$158,0),MATCH('TI - Outperformance'!P$6-1,'Inputs - Allowed'!$B$6:$AY$6,0)),0),_xlfn.IFNA(INDEX('Inputs - Allowed'!$B$8:$AY$158,MATCH('TI - Outperformance'!$A131,'Inputs - Allowed'!$A$8:$A$158,0),MATCH('TI - Outperformance'!P$6,'Inputs - Allowed'!$B$6:$AY$6,0)) - INDEX('Inputs - Allowed'!$B$8:$AY$158,MATCH('TI - Outperformance'!$A131,'Inputs - Allowed'!$A$8:$A$158,0),MATCH('TI - Outperformance'!P$6-1,'Inputs - Allowed'!$B$6:$AY$6,0)),0)),0)</f>
        <v>0</v>
      </c>
      <c r="Q131" s="36">
        <f>MAX(MIN(_xlfn.IFNA(INDEX('Inputs - Actual'!$B$8:$V$200,MATCH('TI - Outperformance'!$A131,'Inputs - Actual'!$A$8:$A$200,0),MATCH('TI - Outperformance'!Q$6,'Inputs - Actual'!$B$6:$V$6,0)) - INDEX('Inputs - Allowed'!$B$8:$AY$158,MATCH('TI - Outperformance'!$A131,'Inputs - Allowed'!$A$8:$A$158,0),MATCH('TI - Outperformance'!Q$6-1,'Inputs - Allowed'!$B$6:$AY$6,0)),0),_xlfn.IFNA(INDEX('Inputs - Allowed'!$B$8:$AY$158,MATCH('TI - Outperformance'!$A131,'Inputs - Allowed'!$A$8:$A$158,0),MATCH('TI - Outperformance'!Q$6,'Inputs - Allowed'!$B$6:$AY$6,0)) - INDEX('Inputs - Allowed'!$B$8:$AY$158,MATCH('TI - Outperformance'!$A131,'Inputs - Allowed'!$A$8:$A$158,0),MATCH('TI - Outperformance'!Q$6-1,'Inputs - Allowed'!$B$6:$AY$6,0)),0)),0)</f>
        <v>0</v>
      </c>
      <c r="R131" s="36">
        <f>MAX(MIN(_xlfn.IFNA(INDEX('Inputs - Actual'!$B$8:$V$200,MATCH('TI - Outperformance'!$A131,'Inputs - Actual'!$A$8:$A$200,0),MATCH('TI - Outperformance'!R$6,'Inputs - Actual'!$B$6:$V$6,0)) - INDEX('Inputs - Allowed'!$B$8:$AY$158,MATCH('TI - Outperformance'!$A131,'Inputs - Allowed'!$A$8:$A$158,0),MATCH('TI - Outperformance'!R$6-1,'Inputs - Allowed'!$B$6:$AY$6,0)),0),_xlfn.IFNA(INDEX('Inputs - Allowed'!$B$8:$AY$158,MATCH('TI - Outperformance'!$A131,'Inputs - Allowed'!$A$8:$A$158,0),MATCH('TI - Outperformance'!R$6,'Inputs - Allowed'!$B$6:$AY$6,0)) - INDEX('Inputs - Allowed'!$B$8:$AY$158,MATCH('TI - Outperformance'!$A131,'Inputs - Allowed'!$A$8:$A$158,0),MATCH('TI - Outperformance'!R$6-1,'Inputs - Allowed'!$B$6:$AY$6,0)),0)),0)</f>
        <v>0</v>
      </c>
      <c r="S131" s="36">
        <f>MAX(MIN(_xlfn.IFNA(INDEX('Inputs - Actual'!$B$8:$V$200,MATCH('TI - Outperformance'!$A131,'Inputs - Actual'!$A$8:$A$200,0),MATCH('TI - Outperformance'!S$6,'Inputs - Actual'!$B$6:$V$6,0)) - INDEX('Inputs - Allowed'!$B$8:$AY$158,MATCH('TI - Outperformance'!$A131,'Inputs - Allowed'!$A$8:$A$158,0),MATCH('TI - Outperformance'!S$6-1,'Inputs - Allowed'!$B$6:$AY$6,0)),0),_xlfn.IFNA(INDEX('Inputs - Allowed'!$B$8:$AY$158,MATCH('TI - Outperformance'!$A131,'Inputs - Allowed'!$A$8:$A$158,0),MATCH('TI - Outperformance'!S$6,'Inputs - Allowed'!$B$6:$AY$6,0)) - INDEX('Inputs - Allowed'!$B$8:$AY$158,MATCH('TI - Outperformance'!$A131,'Inputs - Allowed'!$A$8:$A$158,0),MATCH('TI - Outperformance'!S$6-1,'Inputs - Allowed'!$B$6:$AY$6,0)),0)),0)</f>
        <v>0</v>
      </c>
      <c r="T131" s="36">
        <f>MAX(MIN(_xlfn.IFNA(INDEX('Inputs - Actual'!$B$8:$V$200,MATCH('TI - Outperformance'!$A131,'Inputs - Actual'!$A$8:$A$200,0),MATCH('TI - Outperformance'!T$6,'Inputs - Actual'!$B$6:$V$6,0)) - INDEX('Inputs - Allowed'!$B$8:$AY$158,MATCH('TI - Outperformance'!$A131,'Inputs - Allowed'!$A$8:$A$158,0),MATCH('TI - Outperformance'!T$6-1,'Inputs - Allowed'!$B$6:$AY$6,0)),0),_xlfn.IFNA(INDEX('Inputs - Allowed'!$B$8:$AY$158,MATCH('TI - Outperformance'!$A131,'Inputs - Allowed'!$A$8:$A$158,0),MATCH('TI - Outperformance'!T$6,'Inputs - Allowed'!$B$6:$AY$6,0)) - INDEX('Inputs - Allowed'!$B$8:$AY$158,MATCH('TI - Outperformance'!$A131,'Inputs - Allowed'!$A$8:$A$158,0),MATCH('TI - Outperformance'!T$6-1,'Inputs - Allowed'!$B$6:$AY$6,0)),0)),0)</f>
        <v>0</v>
      </c>
      <c r="U131" s="36">
        <f>MAX(MIN(_xlfn.IFNA(INDEX('Inputs - Actual'!$B$8:$V$200,MATCH('TI - Outperformance'!$A131,'Inputs - Actual'!$A$8:$A$200,0),MATCH('TI - Outperformance'!U$6,'Inputs - Actual'!$B$6:$V$6,0)) - INDEX('Inputs - Allowed'!$B$8:$AY$158,MATCH('TI - Outperformance'!$A131,'Inputs - Allowed'!$A$8:$A$158,0),MATCH('TI - Outperformance'!U$6-1,'Inputs - Allowed'!$B$6:$AY$6,0)),0),_xlfn.IFNA(INDEX('Inputs - Allowed'!$B$8:$AY$158,MATCH('TI - Outperformance'!$A131,'Inputs - Allowed'!$A$8:$A$158,0),MATCH('TI - Outperformance'!U$6,'Inputs - Allowed'!$B$6:$AY$6,0)) - INDEX('Inputs - Allowed'!$B$8:$AY$158,MATCH('TI - Outperformance'!$A131,'Inputs - Allowed'!$A$8:$A$158,0),MATCH('TI - Outperformance'!U$6-1,'Inputs - Allowed'!$B$6:$AY$6,0)),0)),0)</f>
        <v>0</v>
      </c>
      <c r="V131" s="36">
        <f>MAX(MIN(_xlfn.IFNA(INDEX('Inputs - Actual'!$B$8:$V$200,MATCH('TI - Outperformance'!$A131,'Inputs - Actual'!$A$8:$A$200,0),MATCH('TI - Outperformance'!V$6,'Inputs - Actual'!$B$6:$V$6,0)) - INDEX('Inputs - Allowed'!$B$8:$AY$158,MATCH('TI - Outperformance'!$A131,'Inputs - Allowed'!$A$8:$A$158,0),MATCH('TI - Outperformance'!V$6-1,'Inputs - Allowed'!$B$6:$AY$6,0)),0),_xlfn.IFNA(INDEX('Inputs - Allowed'!$B$8:$AY$158,MATCH('TI - Outperformance'!$A131,'Inputs - Allowed'!$A$8:$A$158,0),MATCH('TI - Outperformance'!V$6,'Inputs - Allowed'!$B$6:$AY$6,0)) - INDEX('Inputs - Allowed'!$B$8:$AY$158,MATCH('TI - Outperformance'!$A131,'Inputs - Allowed'!$A$8:$A$158,0),MATCH('TI - Outperformance'!V$6-1,'Inputs - Allowed'!$B$6:$AY$6,0)),0)),0)</f>
        <v>0</v>
      </c>
      <c r="W131" s="36">
        <f>MAX(MIN(_xlfn.IFNA(INDEX('Inputs - Actual'!$B$8:$V$200,MATCH('TI - Outperformance'!$A131,'Inputs - Actual'!$A$8:$A$200,0),MATCH('TI - Outperformance'!W$6,'Inputs - Actual'!$B$6:$V$6,0)) - INDEX('Inputs - Allowed'!$B$8:$AY$158,MATCH('TI - Outperformance'!$A131,'Inputs - Allowed'!$A$8:$A$158,0),MATCH('TI - Outperformance'!W$6-1,'Inputs - Allowed'!$B$6:$AY$6,0)),0),_xlfn.IFNA(INDEX('Inputs - Allowed'!$B$8:$AY$158,MATCH('TI - Outperformance'!$A131,'Inputs - Allowed'!$A$8:$A$158,0),MATCH('TI - Outperformance'!W$6,'Inputs - Allowed'!$B$6:$AY$6,0)) - INDEX('Inputs - Allowed'!$B$8:$AY$158,MATCH('TI - Outperformance'!$A131,'Inputs - Allowed'!$A$8:$A$158,0),MATCH('TI - Outperformance'!W$6-1,'Inputs - Allowed'!$B$6:$AY$6,0)),0)),0)</f>
        <v>0</v>
      </c>
      <c r="X131" s="76"/>
      <c r="Y131" s="76"/>
      <c r="Z131" s="116">
        <f t="shared" si="33"/>
        <v>0</v>
      </c>
      <c r="AA131" s="116">
        <f t="shared" si="34"/>
        <v>0</v>
      </c>
      <c r="AB131" s="116">
        <f t="shared" si="35"/>
        <v>0</v>
      </c>
      <c r="AC131" s="116">
        <f t="shared" si="36"/>
        <v>0</v>
      </c>
      <c r="AD131" s="116">
        <f t="shared" si="37"/>
        <v>0</v>
      </c>
      <c r="AE131" s="116">
        <f t="shared" si="38"/>
        <v>0</v>
      </c>
      <c r="AF131" s="116">
        <f t="shared" si="39"/>
        <v>0</v>
      </c>
      <c r="AG131" s="116">
        <f t="shared" si="40"/>
        <v>0</v>
      </c>
      <c r="AH131" s="116">
        <f t="shared" si="41"/>
        <v>0</v>
      </c>
      <c r="AI131" s="116">
        <f t="shared" si="42"/>
        <v>0</v>
      </c>
      <c r="AJ131" s="116">
        <f t="shared" si="43"/>
        <v>0</v>
      </c>
    </row>
    <row r="132" spans="1:36">
      <c r="A132" s="42"/>
      <c r="B132" s="36"/>
      <c r="C132" s="36"/>
      <c r="D132" s="36"/>
      <c r="E132" s="36">
        <f>_xlfn.IFNA(INDEX('Inputs - Allowed'!$B$8:$AY$158,MATCH($A132,'Inputs - Allowed'!$A$8:$A$158,0),MATCH('TI - Outperformance'!E$6,'Inputs - Allowed'!$B$6:$AY$6,0)),0)</f>
        <v>0</v>
      </c>
      <c r="F132" s="36">
        <f>_xlfn.IFNA(INDEX('Inputs - Allowed'!$B$8:$AY$158,MATCH($A132,'Inputs - Allowed'!$A$8:$A$158,0),MATCH('TI - Outperformance'!F$6,'Inputs - Allowed'!$B$6:$AY$6,0)),0)</f>
        <v>0</v>
      </c>
      <c r="G132" s="36">
        <f>_xlfn.IFNA(INDEX('Inputs - Allowed'!$B$8:$AY$158,MATCH($A132,'Inputs - Allowed'!$A$8:$A$158,0),MATCH('TI - Outperformance'!G$6,'Inputs - Allowed'!$B$6:$AY$6,0)),0)</f>
        <v>0</v>
      </c>
      <c r="H132" s="36">
        <f>_xlfn.IFNA(INDEX('Inputs - Allowed'!$B$8:$AY$158,MATCH($A132,'Inputs - Allowed'!$A$8:$A$158,0),MATCH('TI - Outperformance'!H$6,'Inputs - Allowed'!$B$6:$AY$6,0)),0)</f>
        <v>0</v>
      </c>
      <c r="I132" s="36">
        <f>_xlfn.IFNA(INDEX('Inputs - Allowed'!$B$8:$AY$158,MATCH($A132,'Inputs - Allowed'!$A$8:$A$158,0),MATCH('TI - Outperformance'!I$6,'Inputs - Allowed'!$B$6:$AY$6,0)),0)</f>
        <v>0</v>
      </c>
      <c r="J132" s="36">
        <f>_xlfn.IFNA(INDEX('Inputs - Allowed'!$B$8:$AY$158,MATCH($A132,'Inputs - Allowed'!$A$8:$A$158,0),MATCH('TI - Outperformance'!J$6,'Inputs - Allowed'!$B$6:$AY$6,0)),0)</f>
        <v>0</v>
      </c>
      <c r="K132" s="36">
        <f>_xlfn.IFNA(INDEX('Inputs - Allowed'!$B$8:$AY$158,MATCH($A132,'Inputs - Allowed'!$A$8:$A$158,0),MATCH('TI - Outperformance'!K$6,'Inputs - Allowed'!$B$6:$AY$6,0)),0)</f>
        <v>0</v>
      </c>
      <c r="L132" s="76"/>
      <c r="M132" s="76"/>
      <c r="N132" s="36">
        <f>MAX(MIN(_xlfn.IFNA(INDEX('Inputs - Actual'!$B$8:$V$200,MATCH('TI - Outperformance'!$A132,'Inputs - Actual'!$A$8:$A$200,0),MATCH('TI - Outperformance'!N$6,'Inputs - Actual'!$B$6:$V$6,0)) - INDEX('Inputs - Allowed'!$B$8:$AY$158,MATCH('TI - Outperformance'!$A132,'Inputs - Allowed'!$A$8:$A$158,0),MATCH('TI - Outperformance'!N$6-1,'Inputs - Allowed'!$B$6:$AY$6,0)),0),_xlfn.IFNA(INDEX('Inputs - Allowed'!$B$8:$AY$158,MATCH('TI - Outperformance'!$A132,'Inputs - Allowed'!$A$8:$A$158,0),MATCH('TI - Outperformance'!N$6,'Inputs - Allowed'!$B$6:$AY$6,0)) - INDEX('Inputs - Allowed'!$B$8:$AY$158,MATCH('TI - Outperformance'!$A132,'Inputs - Allowed'!$A$8:$A$158,0),MATCH('TI - Outperformance'!N$6-1,'Inputs - Allowed'!$B$6:$AY$6,0)),0)),0)</f>
        <v>0</v>
      </c>
      <c r="O132" s="36">
        <f>MAX(MIN(_xlfn.IFNA(INDEX('Inputs - Actual'!$B$8:$V$200,MATCH('TI - Outperformance'!$A132,'Inputs - Actual'!$A$8:$A$200,0),MATCH('TI - Outperformance'!O$6,'Inputs - Actual'!$B$6:$V$6,0)) - INDEX('Inputs - Allowed'!$B$8:$AY$158,MATCH('TI - Outperformance'!$A132,'Inputs - Allowed'!$A$8:$A$158,0),MATCH('TI - Outperformance'!O$6-1,'Inputs - Allowed'!$B$6:$AY$6,0)),0),_xlfn.IFNA(INDEX('Inputs - Allowed'!$B$8:$AY$158,MATCH('TI - Outperformance'!$A132,'Inputs - Allowed'!$A$8:$A$158,0),MATCH('TI - Outperformance'!O$6,'Inputs - Allowed'!$B$6:$AY$6,0)) - INDEX('Inputs - Allowed'!$B$8:$AY$158,MATCH('TI - Outperformance'!$A132,'Inputs - Allowed'!$A$8:$A$158,0),MATCH('TI - Outperformance'!O$6-1,'Inputs - Allowed'!$B$6:$AY$6,0)),0)),0)</f>
        <v>0</v>
      </c>
      <c r="P132" s="36">
        <f>MAX(MIN(_xlfn.IFNA(INDEX('Inputs - Actual'!$B$8:$V$200,MATCH('TI - Outperformance'!$A132,'Inputs - Actual'!$A$8:$A$200,0),MATCH('TI - Outperformance'!P$6,'Inputs - Actual'!$B$6:$V$6,0)) - INDEX('Inputs - Allowed'!$B$8:$AY$158,MATCH('TI - Outperformance'!$A132,'Inputs - Allowed'!$A$8:$A$158,0),MATCH('TI - Outperformance'!P$6-1,'Inputs - Allowed'!$B$6:$AY$6,0)),0),_xlfn.IFNA(INDEX('Inputs - Allowed'!$B$8:$AY$158,MATCH('TI - Outperformance'!$A132,'Inputs - Allowed'!$A$8:$A$158,0),MATCH('TI - Outperformance'!P$6,'Inputs - Allowed'!$B$6:$AY$6,0)) - INDEX('Inputs - Allowed'!$B$8:$AY$158,MATCH('TI - Outperformance'!$A132,'Inputs - Allowed'!$A$8:$A$158,0),MATCH('TI - Outperformance'!P$6-1,'Inputs - Allowed'!$B$6:$AY$6,0)),0)),0)</f>
        <v>0</v>
      </c>
      <c r="Q132" s="36">
        <f>MAX(MIN(_xlfn.IFNA(INDEX('Inputs - Actual'!$B$8:$V$200,MATCH('TI - Outperformance'!$A132,'Inputs - Actual'!$A$8:$A$200,0),MATCH('TI - Outperformance'!Q$6,'Inputs - Actual'!$B$6:$V$6,0)) - INDEX('Inputs - Allowed'!$B$8:$AY$158,MATCH('TI - Outperformance'!$A132,'Inputs - Allowed'!$A$8:$A$158,0),MATCH('TI - Outperformance'!Q$6-1,'Inputs - Allowed'!$B$6:$AY$6,0)),0),_xlfn.IFNA(INDEX('Inputs - Allowed'!$B$8:$AY$158,MATCH('TI - Outperformance'!$A132,'Inputs - Allowed'!$A$8:$A$158,0),MATCH('TI - Outperformance'!Q$6,'Inputs - Allowed'!$B$6:$AY$6,0)) - INDEX('Inputs - Allowed'!$B$8:$AY$158,MATCH('TI - Outperformance'!$A132,'Inputs - Allowed'!$A$8:$A$158,0),MATCH('TI - Outperformance'!Q$6-1,'Inputs - Allowed'!$B$6:$AY$6,0)),0)),0)</f>
        <v>0</v>
      </c>
      <c r="R132" s="36">
        <f>MAX(MIN(_xlfn.IFNA(INDEX('Inputs - Actual'!$B$8:$V$200,MATCH('TI - Outperformance'!$A132,'Inputs - Actual'!$A$8:$A$200,0),MATCH('TI - Outperformance'!R$6,'Inputs - Actual'!$B$6:$V$6,0)) - INDEX('Inputs - Allowed'!$B$8:$AY$158,MATCH('TI - Outperformance'!$A132,'Inputs - Allowed'!$A$8:$A$158,0),MATCH('TI - Outperformance'!R$6-1,'Inputs - Allowed'!$B$6:$AY$6,0)),0),_xlfn.IFNA(INDEX('Inputs - Allowed'!$B$8:$AY$158,MATCH('TI - Outperformance'!$A132,'Inputs - Allowed'!$A$8:$A$158,0),MATCH('TI - Outperformance'!R$6,'Inputs - Allowed'!$B$6:$AY$6,0)) - INDEX('Inputs - Allowed'!$B$8:$AY$158,MATCH('TI - Outperformance'!$A132,'Inputs - Allowed'!$A$8:$A$158,0),MATCH('TI - Outperformance'!R$6-1,'Inputs - Allowed'!$B$6:$AY$6,0)),0)),0)</f>
        <v>0</v>
      </c>
      <c r="S132" s="36">
        <f>MAX(MIN(_xlfn.IFNA(INDEX('Inputs - Actual'!$B$8:$V$200,MATCH('TI - Outperformance'!$A132,'Inputs - Actual'!$A$8:$A$200,0),MATCH('TI - Outperformance'!S$6,'Inputs - Actual'!$B$6:$V$6,0)) - INDEX('Inputs - Allowed'!$B$8:$AY$158,MATCH('TI - Outperformance'!$A132,'Inputs - Allowed'!$A$8:$A$158,0),MATCH('TI - Outperformance'!S$6-1,'Inputs - Allowed'!$B$6:$AY$6,0)),0),_xlfn.IFNA(INDEX('Inputs - Allowed'!$B$8:$AY$158,MATCH('TI - Outperformance'!$A132,'Inputs - Allowed'!$A$8:$A$158,0),MATCH('TI - Outperformance'!S$6,'Inputs - Allowed'!$B$6:$AY$6,0)) - INDEX('Inputs - Allowed'!$B$8:$AY$158,MATCH('TI - Outperformance'!$A132,'Inputs - Allowed'!$A$8:$A$158,0),MATCH('TI - Outperformance'!S$6-1,'Inputs - Allowed'!$B$6:$AY$6,0)),0)),0)</f>
        <v>0</v>
      </c>
      <c r="T132" s="36">
        <f>MAX(MIN(_xlfn.IFNA(INDEX('Inputs - Actual'!$B$8:$V$200,MATCH('TI - Outperformance'!$A132,'Inputs - Actual'!$A$8:$A$200,0),MATCH('TI - Outperformance'!T$6,'Inputs - Actual'!$B$6:$V$6,0)) - INDEX('Inputs - Allowed'!$B$8:$AY$158,MATCH('TI - Outperformance'!$A132,'Inputs - Allowed'!$A$8:$A$158,0),MATCH('TI - Outperformance'!T$6-1,'Inputs - Allowed'!$B$6:$AY$6,0)),0),_xlfn.IFNA(INDEX('Inputs - Allowed'!$B$8:$AY$158,MATCH('TI - Outperformance'!$A132,'Inputs - Allowed'!$A$8:$A$158,0),MATCH('TI - Outperformance'!T$6,'Inputs - Allowed'!$B$6:$AY$6,0)) - INDEX('Inputs - Allowed'!$B$8:$AY$158,MATCH('TI - Outperformance'!$A132,'Inputs - Allowed'!$A$8:$A$158,0),MATCH('TI - Outperformance'!T$6-1,'Inputs - Allowed'!$B$6:$AY$6,0)),0)),0)</f>
        <v>0</v>
      </c>
      <c r="U132" s="36">
        <f>MAX(MIN(_xlfn.IFNA(INDEX('Inputs - Actual'!$B$8:$V$200,MATCH('TI - Outperformance'!$A132,'Inputs - Actual'!$A$8:$A$200,0),MATCH('TI - Outperformance'!U$6,'Inputs - Actual'!$B$6:$V$6,0)) - INDEX('Inputs - Allowed'!$B$8:$AY$158,MATCH('TI - Outperformance'!$A132,'Inputs - Allowed'!$A$8:$A$158,0),MATCH('TI - Outperformance'!U$6-1,'Inputs - Allowed'!$B$6:$AY$6,0)),0),_xlfn.IFNA(INDEX('Inputs - Allowed'!$B$8:$AY$158,MATCH('TI - Outperformance'!$A132,'Inputs - Allowed'!$A$8:$A$158,0),MATCH('TI - Outperformance'!U$6,'Inputs - Allowed'!$B$6:$AY$6,0)) - INDEX('Inputs - Allowed'!$B$8:$AY$158,MATCH('TI - Outperformance'!$A132,'Inputs - Allowed'!$A$8:$A$158,0),MATCH('TI - Outperformance'!U$6-1,'Inputs - Allowed'!$B$6:$AY$6,0)),0)),0)</f>
        <v>0</v>
      </c>
      <c r="V132" s="36">
        <f>MAX(MIN(_xlfn.IFNA(INDEX('Inputs - Actual'!$B$8:$V$200,MATCH('TI - Outperformance'!$A132,'Inputs - Actual'!$A$8:$A$200,0),MATCH('TI - Outperformance'!V$6,'Inputs - Actual'!$B$6:$V$6,0)) - INDEX('Inputs - Allowed'!$B$8:$AY$158,MATCH('TI - Outperformance'!$A132,'Inputs - Allowed'!$A$8:$A$158,0),MATCH('TI - Outperformance'!V$6-1,'Inputs - Allowed'!$B$6:$AY$6,0)),0),_xlfn.IFNA(INDEX('Inputs - Allowed'!$B$8:$AY$158,MATCH('TI - Outperformance'!$A132,'Inputs - Allowed'!$A$8:$A$158,0),MATCH('TI - Outperformance'!V$6,'Inputs - Allowed'!$B$6:$AY$6,0)) - INDEX('Inputs - Allowed'!$B$8:$AY$158,MATCH('TI - Outperformance'!$A132,'Inputs - Allowed'!$A$8:$A$158,0),MATCH('TI - Outperformance'!V$6-1,'Inputs - Allowed'!$B$6:$AY$6,0)),0)),0)</f>
        <v>0</v>
      </c>
      <c r="W132" s="36">
        <f>MAX(MIN(_xlfn.IFNA(INDEX('Inputs - Actual'!$B$8:$V$200,MATCH('TI - Outperformance'!$A132,'Inputs - Actual'!$A$8:$A$200,0),MATCH('TI - Outperformance'!W$6,'Inputs - Actual'!$B$6:$V$6,0)) - INDEX('Inputs - Allowed'!$B$8:$AY$158,MATCH('TI - Outperformance'!$A132,'Inputs - Allowed'!$A$8:$A$158,0),MATCH('TI - Outperformance'!W$6-1,'Inputs - Allowed'!$B$6:$AY$6,0)),0),_xlfn.IFNA(INDEX('Inputs - Allowed'!$B$8:$AY$158,MATCH('TI - Outperformance'!$A132,'Inputs - Allowed'!$A$8:$A$158,0),MATCH('TI - Outperformance'!W$6,'Inputs - Allowed'!$B$6:$AY$6,0)) - INDEX('Inputs - Allowed'!$B$8:$AY$158,MATCH('TI - Outperformance'!$A132,'Inputs - Allowed'!$A$8:$A$158,0),MATCH('TI - Outperformance'!W$6-1,'Inputs - Allowed'!$B$6:$AY$6,0)),0)),0)</f>
        <v>0</v>
      </c>
      <c r="X132" s="76"/>
      <c r="Y132" s="76"/>
      <c r="Z132" s="116">
        <f t="shared" si="33"/>
        <v>0</v>
      </c>
      <c r="AA132" s="116">
        <f t="shared" si="34"/>
        <v>0</v>
      </c>
      <c r="AB132" s="116">
        <f t="shared" si="35"/>
        <v>0</v>
      </c>
      <c r="AC132" s="116">
        <f t="shared" si="36"/>
        <v>0</v>
      </c>
      <c r="AD132" s="116">
        <f t="shared" si="37"/>
        <v>0</v>
      </c>
      <c r="AE132" s="116">
        <f t="shared" si="38"/>
        <v>0</v>
      </c>
      <c r="AF132" s="116">
        <f t="shared" si="39"/>
        <v>0</v>
      </c>
      <c r="AG132" s="116">
        <f t="shared" si="40"/>
        <v>0</v>
      </c>
      <c r="AH132" s="116">
        <f t="shared" si="41"/>
        <v>0</v>
      </c>
      <c r="AI132" s="116">
        <f t="shared" si="42"/>
        <v>0</v>
      </c>
      <c r="AJ132" s="116">
        <f t="shared" si="43"/>
        <v>0</v>
      </c>
    </row>
    <row r="133" spans="1:36">
      <c r="A133" s="42"/>
      <c r="B133" s="36"/>
      <c r="C133" s="36"/>
      <c r="D133" s="36"/>
      <c r="E133" s="36">
        <f>_xlfn.IFNA(INDEX('Inputs - Allowed'!$B$8:$AY$158,MATCH($A133,'Inputs - Allowed'!$A$8:$A$158,0),MATCH('TI - Outperformance'!E$6,'Inputs - Allowed'!$B$6:$AY$6,0)),0)</f>
        <v>0</v>
      </c>
      <c r="F133" s="36">
        <f>_xlfn.IFNA(INDEX('Inputs - Allowed'!$B$8:$AY$158,MATCH($A133,'Inputs - Allowed'!$A$8:$A$158,0),MATCH('TI - Outperformance'!F$6,'Inputs - Allowed'!$B$6:$AY$6,0)),0)</f>
        <v>0</v>
      </c>
      <c r="G133" s="36">
        <f>_xlfn.IFNA(INDEX('Inputs - Allowed'!$B$8:$AY$158,MATCH($A133,'Inputs - Allowed'!$A$8:$A$158,0),MATCH('TI - Outperformance'!G$6,'Inputs - Allowed'!$B$6:$AY$6,0)),0)</f>
        <v>0</v>
      </c>
      <c r="H133" s="36">
        <f>_xlfn.IFNA(INDEX('Inputs - Allowed'!$B$8:$AY$158,MATCH($A133,'Inputs - Allowed'!$A$8:$A$158,0),MATCH('TI - Outperformance'!H$6,'Inputs - Allowed'!$B$6:$AY$6,0)),0)</f>
        <v>0</v>
      </c>
      <c r="I133" s="36">
        <f>_xlfn.IFNA(INDEX('Inputs - Allowed'!$B$8:$AY$158,MATCH($A133,'Inputs - Allowed'!$A$8:$A$158,0),MATCH('TI - Outperformance'!I$6,'Inputs - Allowed'!$B$6:$AY$6,0)),0)</f>
        <v>0</v>
      </c>
      <c r="J133" s="36">
        <f>_xlfn.IFNA(INDEX('Inputs - Allowed'!$B$8:$AY$158,MATCH($A133,'Inputs - Allowed'!$A$8:$A$158,0),MATCH('TI - Outperformance'!J$6,'Inputs - Allowed'!$B$6:$AY$6,0)),0)</f>
        <v>0</v>
      </c>
      <c r="K133" s="36">
        <f>_xlfn.IFNA(INDEX('Inputs - Allowed'!$B$8:$AY$158,MATCH($A133,'Inputs - Allowed'!$A$8:$A$158,0),MATCH('TI - Outperformance'!K$6,'Inputs - Allowed'!$B$6:$AY$6,0)),0)</f>
        <v>0</v>
      </c>
      <c r="L133" s="76"/>
      <c r="M133" s="76"/>
      <c r="N133" s="36">
        <f>MAX(MIN(_xlfn.IFNA(INDEX('Inputs - Actual'!$B$8:$V$200,MATCH('TI - Outperformance'!$A133,'Inputs - Actual'!$A$8:$A$200,0),MATCH('TI - Outperformance'!N$6,'Inputs - Actual'!$B$6:$V$6,0)) - INDEX('Inputs - Allowed'!$B$8:$AY$158,MATCH('TI - Outperformance'!$A133,'Inputs - Allowed'!$A$8:$A$158,0),MATCH('TI - Outperformance'!N$6-1,'Inputs - Allowed'!$B$6:$AY$6,0)),0),_xlfn.IFNA(INDEX('Inputs - Allowed'!$B$8:$AY$158,MATCH('TI - Outperformance'!$A133,'Inputs - Allowed'!$A$8:$A$158,0),MATCH('TI - Outperformance'!N$6,'Inputs - Allowed'!$B$6:$AY$6,0)) - INDEX('Inputs - Allowed'!$B$8:$AY$158,MATCH('TI - Outperformance'!$A133,'Inputs - Allowed'!$A$8:$A$158,0),MATCH('TI - Outperformance'!N$6-1,'Inputs - Allowed'!$B$6:$AY$6,0)),0)),0)</f>
        <v>0</v>
      </c>
      <c r="O133" s="36">
        <f>MAX(MIN(_xlfn.IFNA(INDEX('Inputs - Actual'!$B$8:$V$200,MATCH('TI - Outperformance'!$A133,'Inputs - Actual'!$A$8:$A$200,0),MATCH('TI - Outperformance'!O$6,'Inputs - Actual'!$B$6:$V$6,0)) - INDEX('Inputs - Allowed'!$B$8:$AY$158,MATCH('TI - Outperformance'!$A133,'Inputs - Allowed'!$A$8:$A$158,0),MATCH('TI - Outperformance'!O$6-1,'Inputs - Allowed'!$B$6:$AY$6,0)),0),_xlfn.IFNA(INDEX('Inputs - Allowed'!$B$8:$AY$158,MATCH('TI - Outperformance'!$A133,'Inputs - Allowed'!$A$8:$A$158,0),MATCH('TI - Outperformance'!O$6,'Inputs - Allowed'!$B$6:$AY$6,0)) - INDEX('Inputs - Allowed'!$B$8:$AY$158,MATCH('TI - Outperformance'!$A133,'Inputs - Allowed'!$A$8:$A$158,0),MATCH('TI - Outperformance'!O$6-1,'Inputs - Allowed'!$B$6:$AY$6,0)),0)),0)</f>
        <v>0</v>
      </c>
      <c r="P133" s="36">
        <f>MAX(MIN(_xlfn.IFNA(INDEX('Inputs - Actual'!$B$8:$V$200,MATCH('TI - Outperformance'!$A133,'Inputs - Actual'!$A$8:$A$200,0),MATCH('TI - Outperformance'!P$6,'Inputs - Actual'!$B$6:$V$6,0)) - INDEX('Inputs - Allowed'!$B$8:$AY$158,MATCH('TI - Outperformance'!$A133,'Inputs - Allowed'!$A$8:$A$158,0),MATCH('TI - Outperformance'!P$6-1,'Inputs - Allowed'!$B$6:$AY$6,0)),0),_xlfn.IFNA(INDEX('Inputs - Allowed'!$B$8:$AY$158,MATCH('TI - Outperformance'!$A133,'Inputs - Allowed'!$A$8:$A$158,0),MATCH('TI - Outperformance'!P$6,'Inputs - Allowed'!$B$6:$AY$6,0)) - INDEX('Inputs - Allowed'!$B$8:$AY$158,MATCH('TI - Outperformance'!$A133,'Inputs - Allowed'!$A$8:$A$158,0),MATCH('TI - Outperformance'!P$6-1,'Inputs - Allowed'!$B$6:$AY$6,0)),0)),0)</f>
        <v>0</v>
      </c>
      <c r="Q133" s="36">
        <f>MAX(MIN(_xlfn.IFNA(INDEX('Inputs - Actual'!$B$8:$V$200,MATCH('TI - Outperformance'!$A133,'Inputs - Actual'!$A$8:$A$200,0),MATCH('TI - Outperformance'!Q$6,'Inputs - Actual'!$B$6:$V$6,0)) - INDEX('Inputs - Allowed'!$B$8:$AY$158,MATCH('TI - Outperformance'!$A133,'Inputs - Allowed'!$A$8:$A$158,0),MATCH('TI - Outperformance'!Q$6-1,'Inputs - Allowed'!$B$6:$AY$6,0)),0),_xlfn.IFNA(INDEX('Inputs - Allowed'!$B$8:$AY$158,MATCH('TI - Outperformance'!$A133,'Inputs - Allowed'!$A$8:$A$158,0),MATCH('TI - Outperformance'!Q$6,'Inputs - Allowed'!$B$6:$AY$6,0)) - INDEX('Inputs - Allowed'!$B$8:$AY$158,MATCH('TI - Outperformance'!$A133,'Inputs - Allowed'!$A$8:$A$158,0),MATCH('TI - Outperformance'!Q$6-1,'Inputs - Allowed'!$B$6:$AY$6,0)),0)),0)</f>
        <v>0</v>
      </c>
      <c r="R133" s="36">
        <f>MAX(MIN(_xlfn.IFNA(INDEX('Inputs - Actual'!$B$8:$V$200,MATCH('TI - Outperformance'!$A133,'Inputs - Actual'!$A$8:$A$200,0),MATCH('TI - Outperformance'!R$6,'Inputs - Actual'!$B$6:$V$6,0)) - INDEX('Inputs - Allowed'!$B$8:$AY$158,MATCH('TI - Outperformance'!$A133,'Inputs - Allowed'!$A$8:$A$158,0),MATCH('TI - Outperformance'!R$6-1,'Inputs - Allowed'!$B$6:$AY$6,0)),0),_xlfn.IFNA(INDEX('Inputs - Allowed'!$B$8:$AY$158,MATCH('TI - Outperformance'!$A133,'Inputs - Allowed'!$A$8:$A$158,0),MATCH('TI - Outperformance'!R$6,'Inputs - Allowed'!$B$6:$AY$6,0)) - INDEX('Inputs - Allowed'!$B$8:$AY$158,MATCH('TI - Outperformance'!$A133,'Inputs - Allowed'!$A$8:$A$158,0),MATCH('TI - Outperformance'!R$6-1,'Inputs - Allowed'!$B$6:$AY$6,0)),0)),0)</f>
        <v>0</v>
      </c>
      <c r="S133" s="36">
        <f>MAX(MIN(_xlfn.IFNA(INDEX('Inputs - Actual'!$B$8:$V$200,MATCH('TI - Outperformance'!$A133,'Inputs - Actual'!$A$8:$A$200,0),MATCH('TI - Outperformance'!S$6,'Inputs - Actual'!$B$6:$V$6,0)) - INDEX('Inputs - Allowed'!$B$8:$AY$158,MATCH('TI - Outperformance'!$A133,'Inputs - Allowed'!$A$8:$A$158,0),MATCH('TI - Outperformance'!S$6-1,'Inputs - Allowed'!$B$6:$AY$6,0)),0),_xlfn.IFNA(INDEX('Inputs - Allowed'!$B$8:$AY$158,MATCH('TI - Outperformance'!$A133,'Inputs - Allowed'!$A$8:$A$158,0),MATCH('TI - Outperformance'!S$6,'Inputs - Allowed'!$B$6:$AY$6,0)) - INDEX('Inputs - Allowed'!$B$8:$AY$158,MATCH('TI - Outperformance'!$A133,'Inputs - Allowed'!$A$8:$A$158,0),MATCH('TI - Outperformance'!S$6-1,'Inputs - Allowed'!$B$6:$AY$6,0)),0)),0)</f>
        <v>0</v>
      </c>
      <c r="T133" s="36">
        <f>MAX(MIN(_xlfn.IFNA(INDEX('Inputs - Actual'!$B$8:$V$200,MATCH('TI - Outperformance'!$A133,'Inputs - Actual'!$A$8:$A$200,0),MATCH('TI - Outperformance'!T$6,'Inputs - Actual'!$B$6:$V$6,0)) - INDEX('Inputs - Allowed'!$B$8:$AY$158,MATCH('TI - Outperformance'!$A133,'Inputs - Allowed'!$A$8:$A$158,0),MATCH('TI - Outperformance'!T$6-1,'Inputs - Allowed'!$B$6:$AY$6,0)),0),_xlfn.IFNA(INDEX('Inputs - Allowed'!$B$8:$AY$158,MATCH('TI - Outperformance'!$A133,'Inputs - Allowed'!$A$8:$A$158,0),MATCH('TI - Outperformance'!T$6,'Inputs - Allowed'!$B$6:$AY$6,0)) - INDEX('Inputs - Allowed'!$B$8:$AY$158,MATCH('TI - Outperformance'!$A133,'Inputs - Allowed'!$A$8:$A$158,0),MATCH('TI - Outperformance'!T$6-1,'Inputs - Allowed'!$B$6:$AY$6,0)),0)),0)</f>
        <v>0</v>
      </c>
      <c r="U133" s="36">
        <f>MAX(MIN(_xlfn.IFNA(INDEX('Inputs - Actual'!$B$8:$V$200,MATCH('TI - Outperformance'!$A133,'Inputs - Actual'!$A$8:$A$200,0),MATCH('TI - Outperformance'!U$6,'Inputs - Actual'!$B$6:$V$6,0)) - INDEX('Inputs - Allowed'!$B$8:$AY$158,MATCH('TI - Outperformance'!$A133,'Inputs - Allowed'!$A$8:$A$158,0),MATCH('TI - Outperformance'!U$6-1,'Inputs - Allowed'!$B$6:$AY$6,0)),0),_xlfn.IFNA(INDEX('Inputs - Allowed'!$B$8:$AY$158,MATCH('TI - Outperformance'!$A133,'Inputs - Allowed'!$A$8:$A$158,0),MATCH('TI - Outperformance'!U$6,'Inputs - Allowed'!$B$6:$AY$6,0)) - INDEX('Inputs - Allowed'!$B$8:$AY$158,MATCH('TI - Outperformance'!$A133,'Inputs - Allowed'!$A$8:$A$158,0),MATCH('TI - Outperformance'!U$6-1,'Inputs - Allowed'!$B$6:$AY$6,0)),0)),0)</f>
        <v>0</v>
      </c>
      <c r="V133" s="36">
        <f>MAX(MIN(_xlfn.IFNA(INDEX('Inputs - Actual'!$B$8:$V$200,MATCH('TI - Outperformance'!$A133,'Inputs - Actual'!$A$8:$A$200,0),MATCH('TI - Outperformance'!V$6,'Inputs - Actual'!$B$6:$V$6,0)) - INDEX('Inputs - Allowed'!$B$8:$AY$158,MATCH('TI - Outperformance'!$A133,'Inputs - Allowed'!$A$8:$A$158,0),MATCH('TI - Outperformance'!V$6-1,'Inputs - Allowed'!$B$6:$AY$6,0)),0),_xlfn.IFNA(INDEX('Inputs - Allowed'!$B$8:$AY$158,MATCH('TI - Outperformance'!$A133,'Inputs - Allowed'!$A$8:$A$158,0),MATCH('TI - Outperformance'!V$6,'Inputs - Allowed'!$B$6:$AY$6,0)) - INDEX('Inputs - Allowed'!$B$8:$AY$158,MATCH('TI - Outperformance'!$A133,'Inputs - Allowed'!$A$8:$A$158,0),MATCH('TI - Outperformance'!V$6-1,'Inputs - Allowed'!$B$6:$AY$6,0)),0)),0)</f>
        <v>0</v>
      </c>
      <c r="W133" s="36">
        <f>MAX(MIN(_xlfn.IFNA(INDEX('Inputs - Actual'!$B$8:$V$200,MATCH('TI - Outperformance'!$A133,'Inputs - Actual'!$A$8:$A$200,0),MATCH('TI - Outperformance'!W$6,'Inputs - Actual'!$B$6:$V$6,0)) - INDEX('Inputs - Allowed'!$B$8:$AY$158,MATCH('TI - Outperformance'!$A133,'Inputs - Allowed'!$A$8:$A$158,0),MATCH('TI - Outperformance'!W$6-1,'Inputs - Allowed'!$B$6:$AY$6,0)),0),_xlfn.IFNA(INDEX('Inputs - Allowed'!$B$8:$AY$158,MATCH('TI - Outperformance'!$A133,'Inputs - Allowed'!$A$8:$A$158,0),MATCH('TI - Outperformance'!W$6,'Inputs - Allowed'!$B$6:$AY$6,0)) - INDEX('Inputs - Allowed'!$B$8:$AY$158,MATCH('TI - Outperformance'!$A133,'Inputs - Allowed'!$A$8:$A$158,0),MATCH('TI - Outperformance'!W$6-1,'Inputs - Allowed'!$B$6:$AY$6,0)),0)),0)</f>
        <v>0</v>
      </c>
      <c r="X133" s="76"/>
      <c r="Y133" s="76"/>
      <c r="Z133" s="116">
        <f t="shared" si="33"/>
        <v>0</v>
      </c>
      <c r="AA133" s="116">
        <f t="shared" si="34"/>
        <v>0</v>
      </c>
      <c r="AB133" s="116">
        <f t="shared" si="35"/>
        <v>0</v>
      </c>
      <c r="AC133" s="116">
        <f t="shared" si="36"/>
        <v>0</v>
      </c>
      <c r="AD133" s="116">
        <f t="shared" si="37"/>
        <v>0</v>
      </c>
      <c r="AE133" s="116">
        <f t="shared" si="38"/>
        <v>0</v>
      </c>
      <c r="AF133" s="116">
        <f t="shared" si="39"/>
        <v>0</v>
      </c>
      <c r="AG133" s="116">
        <f t="shared" si="40"/>
        <v>0</v>
      </c>
      <c r="AH133" s="116">
        <f t="shared" si="41"/>
        <v>0</v>
      </c>
      <c r="AI133" s="116">
        <f t="shared" si="42"/>
        <v>0</v>
      </c>
      <c r="AJ133" s="116">
        <f t="shared" si="43"/>
        <v>0</v>
      </c>
    </row>
    <row r="134" spans="1:36">
      <c r="A134" s="42"/>
      <c r="B134" s="36"/>
      <c r="C134" s="36"/>
      <c r="D134" s="36"/>
      <c r="E134" s="36">
        <f>_xlfn.IFNA(INDEX('Inputs - Allowed'!$B$8:$AY$158,MATCH($A134,'Inputs - Allowed'!$A$8:$A$158,0),MATCH('TI - Outperformance'!E$6,'Inputs - Allowed'!$B$6:$AY$6,0)),0)</f>
        <v>0</v>
      </c>
      <c r="F134" s="36">
        <f>_xlfn.IFNA(INDEX('Inputs - Allowed'!$B$8:$AY$158,MATCH($A134,'Inputs - Allowed'!$A$8:$A$158,0),MATCH('TI - Outperformance'!F$6,'Inputs - Allowed'!$B$6:$AY$6,0)),0)</f>
        <v>0</v>
      </c>
      <c r="G134" s="36">
        <f>_xlfn.IFNA(INDEX('Inputs - Allowed'!$B$8:$AY$158,MATCH($A134,'Inputs - Allowed'!$A$8:$A$158,0),MATCH('TI - Outperformance'!G$6,'Inputs - Allowed'!$B$6:$AY$6,0)),0)</f>
        <v>0</v>
      </c>
      <c r="H134" s="36">
        <f>_xlfn.IFNA(INDEX('Inputs - Allowed'!$B$8:$AY$158,MATCH($A134,'Inputs - Allowed'!$A$8:$A$158,0),MATCH('TI - Outperformance'!H$6,'Inputs - Allowed'!$B$6:$AY$6,0)),0)</f>
        <v>0</v>
      </c>
      <c r="I134" s="36">
        <f>_xlfn.IFNA(INDEX('Inputs - Allowed'!$B$8:$AY$158,MATCH($A134,'Inputs - Allowed'!$A$8:$A$158,0),MATCH('TI - Outperformance'!I$6,'Inputs - Allowed'!$B$6:$AY$6,0)),0)</f>
        <v>0</v>
      </c>
      <c r="J134" s="36">
        <f>_xlfn.IFNA(INDEX('Inputs - Allowed'!$B$8:$AY$158,MATCH($A134,'Inputs - Allowed'!$A$8:$A$158,0),MATCH('TI - Outperformance'!J$6,'Inputs - Allowed'!$B$6:$AY$6,0)),0)</f>
        <v>0</v>
      </c>
      <c r="K134" s="36">
        <f>_xlfn.IFNA(INDEX('Inputs - Allowed'!$B$8:$AY$158,MATCH($A134,'Inputs - Allowed'!$A$8:$A$158,0),MATCH('TI - Outperformance'!K$6,'Inputs - Allowed'!$B$6:$AY$6,0)),0)</f>
        <v>0</v>
      </c>
      <c r="L134" s="76"/>
      <c r="M134" s="76"/>
      <c r="N134" s="36">
        <f>MAX(MIN(_xlfn.IFNA(INDEX('Inputs - Actual'!$B$8:$V$200,MATCH('TI - Outperformance'!$A134,'Inputs - Actual'!$A$8:$A$200,0),MATCH('TI - Outperformance'!N$6,'Inputs - Actual'!$B$6:$V$6,0)) - INDEX('Inputs - Allowed'!$B$8:$AY$158,MATCH('TI - Outperformance'!$A134,'Inputs - Allowed'!$A$8:$A$158,0),MATCH('TI - Outperformance'!N$6-1,'Inputs - Allowed'!$B$6:$AY$6,0)),0),_xlfn.IFNA(INDEX('Inputs - Allowed'!$B$8:$AY$158,MATCH('TI - Outperformance'!$A134,'Inputs - Allowed'!$A$8:$A$158,0),MATCH('TI - Outperformance'!N$6,'Inputs - Allowed'!$B$6:$AY$6,0)) - INDEX('Inputs - Allowed'!$B$8:$AY$158,MATCH('TI - Outperformance'!$A134,'Inputs - Allowed'!$A$8:$A$158,0),MATCH('TI - Outperformance'!N$6-1,'Inputs - Allowed'!$B$6:$AY$6,0)),0)),0)</f>
        <v>0</v>
      </c>
      <c r="O134" s="36">
        <f>MAX(MIN(_xlfn.IFNA(INDEX('Inputs - Actual'!$B$8:$V$200,MATCH('TI - Outperformance'!$A134,'Inputs - Actual'!$A$8:$A$200,0),MATCH('TI - Outperformance'!O$6,'Inputs - Actual'!$B$6:$V$6,0)) - INDEX('Inputs - Allowed'!$B$8:$AY$158,MATCH('TI - Outperformance'!$A134,'Inputs - Allowed'!$A$8:$A$158,0),MATCH('TI - Outperformance'!O$6-1,'Inputs - Allowed'!$B$6:$AY$6,0)),0),_xlfn.IFNA(INDEX('Inputs - Allowed'!$B$8:$AY$158,MATCH('TI - Outperformance'!$A134,'Inputs - Allowed'!$A$8:$A$158,0),MATCH('TI - Outperformance'!O$6,'Inputs - Allowed'!$B$6:$AY$6,0)) - INDEX('Inputs - Allowed'!$B$8:$AY$158,MATCH('TI - Outperformance'!$A134,'Inputs - Allowed'!$A$8:$A$158,0),MATCH('TI - Outperformance'!O$6-1,'Inputs - Allowed'!$B$6:$AY$6,0)),0)),0)</f>
        <v>0</v>
      </c>
      <c r="P134" s="36">
        <f>MAX(MIN(_xlfn.IFNA(INDEX('Inputs - Actual'!$B$8:$V$200,MATCH('TI - Outperformance'!$A134,'Inputs - Actual'!$A$8:$A$200,0),MATCH('TI - Outperformance'!P$6,'Inputs - Actual'!$B$6:$V$6,0)) - INDEX('Inputs - Allowed'!$B$8:$AY$158,MATCH('TI - Outperformance'!$A134,'Inputs - Allowed'!$A$8:$A$158,0),MATCH('TI - Outperformance'!P$6-1,'Inputs - Allowed'!$B$6:$AY$6,0)),0),_xlfn.IFNA(INDEX('Inputs - Allowed'!$B$8:$AY$158,MATCH('TI - Outperformance'!$A134,'Inputs - Allowed'!$A$8:$A$158,0),MATCH('TI - Outperformance'!P$6,'Inputs - Allowed'!$B$6:$AY$6,0)) - INDEX('Inputs - Allowed'!$B$8:$AY$158,MATCH('TI - Outperformance'!$A134,'Inputs - Allowed'!$A$8:$A$158,0),MATCH('TI - Outperformance'!P$6-1,'Inputs - Allowed'!$B$6:$AY$6,0)),0)),0)</f>
        <v>0</v>
      </c>
      <c r="Q134" s="36">
        <f>MAX(MIN(_xlfn.IFNA(INDEX('Inputs - Actual'!$B$8:$V$200,MATCH('TI - Outperformance'!$A134,'Inputs - Actual'!$A$8:$A$200,0),MATCH('TI - Outperformance'!Q$6,'Inputs - Actual'!$B$6:$V$6,0)) - INDEX('Inputs - Allowed'!$B$8:$AY$158,MATCH('TI - Outperformance'!$A134,'Inputs - Allowed'!$A$8:$A$158,0),MATCH('TI - Outperformance'!Q$6-1,'Inputs - Allowed'!$B$6:$AY$6,0)),0),_xlfn.IFNA(INDEX('Inputs - Allowed'!$B$8:$AY$158,MATCH('TI - Outperformance'!$A134,'Inputs - Allowed'!$A$8:$A$158,0),MATCH('TI - Outperformance'!Q$6,'Inputs - Allowed'!$B$6:$AY$6,0)) - INDEX('Inputs - Allowed'!$B$8:$AY$158,MATCH('TI - Outperformance'!$A134,'Inputs - Allowed'!$A$8:$A$158,0),MATCH('TI - Outperformance'!Q$6-1,'Inputs - Allowed'!$B$6:$AY$6,0)),0)),0)</f>
        <v>0</v>
      </c>
      <c r="R134" s="36">
        <f>MAX(MIN(_xlfn.IFNA(INDEX('Inputs - Actual'!$B$8:$V$200,MATCH('TI - Outperformance'!$A134,'Inputs - Actual'!$A$8:$A$200,0),MATCH('TI - Outperformance'!R$6,'Inputs - Actual'!$B$6:$V$6,0)) - INDEX('Inputs - Allowed'!$B$8:$AY$158,MATCH('TI - Outperformance'!$A134,'Inputs - Allowed'!$A$8:$A$158,0),MATCH('TI - Outperformance'!R$6-1,'Inputs - Allowed'!$B$6:$AY$6,0)),0),_xlfn.IFNA(INDEX('Inputs - Allowed'!$B$8:$AY$158,MATCH('TI - Outperformance'!$A134,'Inputs - Allowed'!$A$8:$A$158,0),MATCH('TI - Outperformance'!R$6,'Inputs - Allowed'!$B$6:$AY$6,0)) - INDEX('Inputs - Allowed'!$B$8:$AY$158,MATCH('TI - Outperformance'!$A134,'Inputs - Allowed'!$A$8:$A$158,0),MATCH('TI - Outperformance'!R$6-1,'Inputs - Allowed'!$B$6:$AY$6,0)),0)),0)</f>
        <v>0</v>
      </c>
      <c r="S134" s="36">
        <f>MAX(MIN(_xlfn.IFNA(INDEX('Inputs - Actual'!$B$8:$V$200,MATCH('TI - Outperformance'!$A134,'Inputs - Actual'!$A$8:$A$200,0),MATCH('TI - Outperformance'!S$6,'Inputs - Actual'!$B$6:$V$6,0)) - INDEX('Inputs - Allowed'!$B$8:$AY$158,MATCH('TI - Outperformance'!$A134,'Inputs - Allowed'!$A$8:$A$158,0),MATCH('TI - Outperformance'!S$6-1,'Inputs - Allowed'!$B$6:$AY$6,0)),0),_xlfn.IFNA(INDEX('Inputs - Allowed'!$B$8:$AY$158,MATCH('TI - Outperformance'!$A134,'Inputs - Allowed'!$A$8:$A$158,0),MATCH('TI - Outperformance'!S$6,'Inputs - Allowed'!$B$6:$AY$6,0)) - INDEX('Inputs - Allowed'!$B$8:$AY$158,MATCH('TI - Outperformance'!$A134,'Inputs - Allowed'!$A$8:$A$158,0),MATCH('TI - Outperformance'!S$6-1,'Inputs - Allowed'!$B$6:$AY$6,0)),0)),0)</f>
        <v>0</v>
      </c>
      <c r="T134" s="36">
        <f>MAX(MIN(_xlfn.IFNA(INDEX('Inputs - Actual'!$B$8:$V$200,MATCH('TI - Outperformance'!$A134,'Inputs - Actual'!$A$8:$A$200,0),MATCH('TI - Outperformance'!T$6,'Inputs - Actual'!$B$6:$V$6,0)) - INDEX('Inputs - Allowed'!$B$8:$AY$158,MATCH('TI - Outperformance'!$A134,'Inputs - Allowed'!$A$8:$A$158,0),MATCH('TI - Outperformance'!T$6-1,'Inputs - Allowed'!$B$6:$AY$6,0)),0),_xlfn.IFNA(INDEX('Inputs - Allowed'!$B$8:$AY$158,MATCH('TI - Outperformance'!$A134,'Inputs - Allowed'!$A$8:$A$158,0),MATCH('TI - Outperformance'!T$6,'Inputs - Allowed'!$B$6:$AY$6,0)) - INDEX('Inputs - Allowed'!$B$8:$AY$158,MATCH('TI - Outperformance'!$A134,'Inputs - Allowed'!$A$8:$A$158,0),MATCH('TI - Outperformance'!T$6-1,'Inputs - Allowed'!$B$6:$AY$6,0)),0)),0)</f>
        <v>0</v>
      </c>
      <c r="U134" s="36">
        <f>MAX(MIN(_xlfn.IFNA(INDEX('Inputs - Actual'!$B$8:$V$200,MATCH('TI - Outperformance'!$A134,'Inputs - Actual'!$A$8:$A$200,0),MATCH('TI - Outperformance'!U$6,'Inputs - Actual'!$B$6:$V$6,0)) - INDEX('Inputs - Allowed'!$B$8:$AY$158,MATCH('TI - Outperformance'!$A134,'Inputs - Allowed'!$A$8:$A$158,0),MATCH('TI - Outperformance'!U$6-1,'Inputs - Allowed'!$B$6:$AY$6,0)),0),_xlfn.IFNA(INDEX('Inputs - Allowed'!$B$8:$AY$158,MATCH('TI - Outperformance'!$A134,'Inputs - Allowed'!$A$8:$A$158,0),MATCH('TI - Outperformance'!U$6,'Inputs - Allowed'!$B$6:$AY$6,0)) - INDEX('Inputs - Allowed'!$B$8:$AY$158,MATCH('TI - Outperformance'!$A134,'Inputs - Allowed'!$A$8:$A$158,0),MATCH('TI - Outperformance'!U$6-1,'Inputs - Allowed'!$B$6:$AY$6,0)),0)),0)</f>
        <v>0</v>
      </c>
      <c r="V134" s="36">
        <f>MAX(MIN(_xlfn.IFNA(INDEX('Inputs - Actual'!$B$8:$V$200,MATCH('TI - Outperformance'!$A134,'Inputs - Actual'!$A$8:$A$200,0),MATCH('TI - Outperformance'!V$6,'Inputs - Actual'!$B$6:$V$6,0)) - INDEX('Inputs - Allowed'!$B$8:$AY$158,MATCH('TI - Outperformance'!$A134,'Inputs - Allowed'!$A$8:$A$158,0),MATCH('TI - Outperformance'!V$6-1,'Inputs - Allowed'!$B$6:$AY$6,0)),0),_xlfn.IFNA(INDEX('Inputs - Allowed'!$B$8:$AY$158,MATCH('TI - Outperformance'!$A134,'Inputs - Allowed'!$A$8:$A$158,0),MATCH('TI - Outperformance'!V$6,'Inputs - Allowed'!$B$6:$AY$6,0)) - INDEX('Inputs - Allowed'!$B$8:$AY$158,MATCH('TI - Outperformance'!$A134,'Inputs - Allowed'!$A$8:$A$158,0),MATCH('TI - Outperformance'!V$6-1,'Inputs - Allowed'!$B$6:$AY$6,0)),0)),0)</f>
        <v>0</v>
      </c>
      <c r="W134" s="36">
        <f>MAX(MIN(_xlfn.IFNA(INDEX('Inputs - Actual'!$B$8:$V$200,MATCH('TI - Outperformance'!$A134,'Inputs - Actual'!$A$8:$A$200,0),MATCH('TI - Outperformance'!W$6,'Inputs - Actual'!$B$6:$V$6,0)) - INDEX('Inputs - Allowed'!$B$8:$AY$158,MATCH('TI - Outperformance'!$A134,'Inputs - Allowed'!$A$8:$A$158,0),MATCH('TI - Outperformance'!W$6-1,'Inputs - Allowed'!$B$6:$AY$6,0)),0),_xlfn.IFNA(INDEX('Inputs - Allowed'!$B$8:$AY$158,MATCH('TI - Outperformance'!$A134,'Inputs - Allowed'!$A$8:$A$158,0),MATCH('TI - Outperformance'!W$6,'Inputs - Allowed'!$B$6:$AY$6,0)) - INDEX('Inputs - Allowed'!$B$8:$AY$158,MATCH('TI - Outperformance'!$A134,'Inputs - Allowed'!$A$8:$A$158,0),MATCH('TI - Outperformance'!W$6-1,'Inputs - Allowed'!$B$6:$AY$6,0)),0)),0)</f>
        <v>0</v>
      </c>
      <c r="X134" s="76"/>
      <c r="Y134" s="76"/>
      <c r="Z134" s="116">
        <f t="shared" si="33"/>
        <v>0</v>
      </c>
      <c r="AA134" s="116">
        <f t="shared" si="34"/>
        <v>0</v>
      </c>
      <c r="AB134" s="116">
        <f t="shared" si="35"/>
        <v>0</v>
      </c>
      <c r="AC134" s="116">
        <f t="shared" si="36"/>
        <v>0</v>
      </c>
      <c r="AD134" s="116">
        <f t="shared" si="37"/>
        <v>0</v>
      </c>
      <c r="AE134" s="116">
        <f t="shared" si="38"/>
        <v>0</v>
      </c>
      <c r="AF134" s="116">
        <f t="shared" si="39"/>
        <v>0</v>
      </c>
      <c r="AG134" s="116">
        <f t="shared" si="40"/>
        <v>0</v>
      </c>
      <c r="AH134" s="116">
        <f t="shared" si="41"/>
        <v>0</v>
      </c>
      <c r="AI134" s="116">
        <f t="shared" si="42"/>
        <v>0</v>
      </c>
      <c r="AJ134" s="116">
        <f t="shared" si="43"/>
        <v>0</v>
      </c>
    </row>
    <row r="135" spans="1:36">
      <c r="A135" s="42"/>
      <c r="B135" s="36"/>
      <c r="C135" s="36"/>
      <c r="D135" s="36"/>
      <c r="E135" s="36">
        <f>_xlfn.IFNA(INDEX('Inputs - Allowed'!$B$8:$AY$158,MATCH($A135,'Inputs - Allowed'!$A$8:$A$158,0),MATCH('TI - Outperformance'!E$6,'Inputs - Allowed'!$B$6:$AY$6,0)),0)</f>
        <v>0</v>
      </c>
      <c r="F135" s="36">
        <f>_xlfn.IFNA(INDEX('Inputs - Allowed'!$B$8:$AY$158,MATCH($A135,'Inputs - Allowed'!$A$8:$A$158,0),MATCH('TI - Outperformance'!F$6,'Inputs - Allowed'!$B$6:$AY$6,0)),0)</f>
        <v>0</v>
      </c>
      <c r="G135" s="36">
        <f>_xlfn.IFNA(INDEX('Inputs - Allowed'!$B$8:$AY$158,MATCH($A135,'Inputs - Allowed'!$A$8:$A$158,0),MATCH('TI - Outperformance'!G$6,'Inputs - Allowed'!$B$6:$AY$6,0)),0)</f>
        <v>0</v>
      </c>
      <c r="H135" s="36">
        <f>_xlfn.IFNA(INDEX('Inputs - Allowed'!$B$8:$AY$158,MATCH($A135,'Inputs - Allowed'!$A$8:$A$158,0),MATCH('TI - Outperformance'!H$6,'Inputs - Allowed'!$B$6:$AY$6,0)),0)</f>
        <v>0</v>
      </c>
      <c r="I135" s="36">
        <f>_xlfn.IFNA(INDEX('Inputs - Allowed'!$B$8:$AY$158,MATCH($A135,'Inputs - Allowed'!$A$8:$A$158,0),MATCH('TI - Outperformance'!I$6,'Inputs - Allowed'!$B$6:$AY$6,0)),0)</f>
        <v>0</v>
      </c>
      <c r="J135" s="36">
        <f>_xlfn.IFNA(INDEX('Inputs - Allowed'!$B$8:$AY$158,MATCH($A135,'Inputs - Allowed'!$A$8:$A$158,0),MATCH('TI - Outperformance'!J$6,'Inputs - Allowed'!$B$6:$AY$6,0)),0)</f>
        <v>0</v>
      </c>
      <c r="K135" s="36">
        <f>_xlfn.IFNA(INDEX('Inputs - Allowed'!$B$8:$AY$158,MATCH($A135,'Inputs - Allowed'!$A$8:$A$158,0),MATCH('TI - Outperformance'!K$6,'Inputs - Allowed'!$B$6:$AY$6,0)),0)</f>
        <v>0</v>
      </c>
      <c r="L135" s="76"/>
      <c r="M135" s="76"/>
      <c r="N135" s="36">
        <f>MAX(MIN(_xlfn.IFNA(INDEX('Inputs - Actual'!$B$8:$V$200,MATCH('TI - Outperformance'!$A135,'Inputs - Actual'!$A$8:$A$200,0),MATCH('TI - Outperformance'!N$6,'Inputs - Actual'!$B$6:$V$6,0)) - INDEX('Inputs - Allowed'!$B$8:$AY$158,MATCH('TI - Outperformance'!$A135,'Inputs - Allowed'!$A$8:$A$158,0),MATCH('TI - Outperformance'!N$6-1,'Inputs - Allowed'!$B$6:$AY$6,0)),0),_xlfn.IFNA(INDEX('Inputs - Allowed'!$B$8:$AY$158,MATCH('TI - Outperformance'!$A135,'Inputs - Allowed'!$A$8:$A$158,0),MATCH('TI - Outperformance'!N$6,'Inputs - Allowed'!$B$6:$AY$6,0)) - INDEX('Inputs - Allowed'!$B$8:$AY$158,MATCH('TI - Outperformance'!$A135,'Inputs - Allowed'!$A$8:$A$158,0),MATCH('TI - Outperformance'!N$6-1,'Inputs - Allowed'!$B$6:$AY$6,0)),0)),0)</f>
        <v>0</v>
      </c>
      <c r="O135" s="36">
        <f>MAX(MIN(_xlfn.IFNA(INDEX('Inputs - Actual'!$B$8:$V$200,MATCH('TI - Outperformance'!$A135,'Inputs - Actual'!$A$8:$A$200,0),MATCH('TI - Outperformance'!O$6,'Inputs - Actual'!$B$6:$V$6,0)) - INDEX('Inputs - Allowed'!$B$8:$AY$158,MATCH('TI - Outperformance'!$A135,'Inputs - Allowed'!$A$8:$A$158,0),MATCH('TI - Outperformance'!O$6-1,'Inputs - Allowed'!$B$6:$AY$6,0)),0),_xlfn.IFNA(INDEX('Inputs - Allowed'!$B$8:$AY$158,MATCH('TI - Outperformance'!$A135,'Inputs - Allowed'!$A$8:$A$158,0),MATCH('TI - Outperformance'!O$6,'Inputs - Allowed'!$B$6:$AY$6,0)) - INDEX('Inputs - Allowed'!$B$8:$AY$158,MATCH('TI - Outperformance'!$A135,'Inputs - Allowed'!$A$8:$A$158,0),MATCH('TI - Outperformance'!O$6-1,'Inputs - Allowed'!$B$6:$AY$6,0)),0)),0)</f>
        <v>0</v>
      </c>
      <c r="P135" s="36">
        <f>MAX(MIN(_xlfn.IFNA(INDEX('Inputs - Actual'!$B$8:$V$200,MATCH('TI - Outperformance'!$A135,'Inputs - Actual'!$A$8:$A$200,0),MATCH('TI - Outperformance'!P$6,'Inputs - Actual'!$B$6:$V$6,0)) - INDEX('Inputs - Allowed'!$B$8:$AY$158,MATCH('TI - Outperformance'!$A135,'Inputs - Allowed'!$A$8:$A$158,0),MATCH('TI - Outperformance'!P$6-1,'Inputs - Allowed'!$B$6:$AY$6,0)),0),_xlfn.IFNA(INDEX('Inputs - Allowed'!$B$8:$AY$158,MATCH('TI - Outperformance'!$A135,'Inputs - Allowed'!$A$8:$A$158,0),MATCH('TI - Outperformance'!P$6,'Inputs - Allowed'!$B$6:$AY$6,0)) - INDEX('Inputs - Allowed'!$B$8:$AY$158,MATCH('TI - Outperformance'!$A135,'Inputs - Allowed'!$A$8:$A$158,0),MATCH('TI - Outperformance'!P$6-1,'Inputs - Allowed'!$B$6:$AY$6,0)),0)),0)</f>
        <v>0</v>
      </c>
      <c r="Q135" s="36">
        <f>MAX(MIN(_xlfn.IFNA(INDEX('Inputs - Actual'!$B$8:$V$200,MATCH('TI - Outperformance'!$A135,'Inputs - Actual'!$A$8:$A$200,0),MATCH('TI - Outperformance'!Q$6,'Inputs - Actual'!$B$6:$V$6,0)) - INDEX('Inputs - Allowed'!$B$8:$AY$158,MATCH('TI - Outperformance'!$A135,'Inputs - Allowed'!$A$8:$A$158,0),MATCH('TI - Outperformance'!Q$6-1,'Inputs - Allowed'!$B$6:$AY$6,0)),0),_xlfn.IFNA(INDEX('Inputs - Allowed'!$B$8:$AY$158,MATCH('TI - Outperformance'!$A135,'Inputs - Allowed'!$A$8:$A$158,0),MATCH('TI - Outperformance'!Q$6,'Inputs - Allowed'!$B$6:$AY$6,0)) - INDEX('Inputs - Allowed'!$B$8:$AY$158,MATCH('TI - Outperformance'!$A135,'Inputs - Allowed'!$A$8:$A$158,0),MATCH('TI - Outperformance'!Q$6-1,'Inputs - Allowed'!$B$6:$AY$6,0)),0)),0)</f>
        <v>0</v>
      </c>
      <c r="R135" s="36">
        <f>MAX(MIN(_xlfn.IFNA(INDEX('Inputs - Actual'!$B$8:$V$200,MATCH('TI - Outperformance'!$A135,'Inputs - Actual'!$A$8:$A$200,0),MATCH('TI - Outperformance'!R$6,'Inputs - Actual'!$B$6:$V$6,0)) - INDEX('Inputs - Allowed'!$B$8:$AY$158,MATCH('TI - Outperformance'!$A135,'Inputs - Allowed'!$A$8:$A$158,0),MATCH('TI - Outperformance'!R$6-1,'Inputs - Allowed'!$B$6:$AY$6,0)),0),_xlfn.IFNA(INDEX('Inputs - Allowed'!$B$8:$AY$158,MATCH('TI - Outperformance'!$A135,'Inputs - Allowed'!$A$8:$A$158,0),MATCH('TI - Outperformance'!R$6,'Inputs - Allowed'!$B$6:$AY$6,0)) - INDEX('Inputs - Allowed'!$B$8:$AY$158,MATCH('TI - Outperformance'!$A135,'Inputs - Allowed'!$A$8:$A$158,0),MATCH('TI - Outperformance'!R$6-1,'Inputs - Allowed'!$B$6:$AY$6,0)),0)),0)</f>
        <v>0</v>
      </c>
      <c r="S135" s="36">
        <f>MAX(MIN(_xlfn.IFNA(INDEX('Inputs - Actual'!$B$8:$V$200,MATCH('TI - Outperformance'!$A135,'Inputs - Actual'!$A$8:$A$200,0),MATCH('TI - Outperformance'!S$6,'Inputs - Actual'!$B$6:$V$6,0)) - INDEX('Inputs - Allowed'!$B$8:$AY$158,MATCH('TI - Outperformance'!$A135,'Inputs - Allowed'!$A$8:$A$158,0),MATCH('TI - Outperformance'!S$6-1,'Inputs - Allowed'!$B$6:$AY$6,0)),0),_xlfn.IFNA(INDEX('Inputs - Allowed'!$B$8:$AY$158,MATCH('TI - Outperformance'!$A135,'Inputs - Allowed'!$A$8:$A$158,0),MATCH('TI - Outperformance'!S$6,'Inputs - Allowed'!$B$6:$AY$6,0)) - INDEX('Inputs - Allowed'!$B$8:$AY$158,MATCH('TI - Outperformance'!$A135,'Inputs - Allowed'!$A$8:$A$158,0),MATCH('TI - Outperformance'!S$6-1,'Inputs - Allowed'!$B$6:$AY$6,0)),0)),0)</f>
        <v>0</v>
      </c>
      <c r="T135" s="36">
        <f>MAX(MIN(_xlfn.IFNA(INDEX('Inputs - Actual'!$B$8:$V$200,MATCH('TI - Outperformance'!$A135,'Inputs - Actual'!$A$8:$A$200,0),MATCH('TI - Outperformance'!T$6,'Inputs - Actual'!$B$6:$V$6,0)) - INDEX('Inputs - Allowed'!$B$8:$AY$158,MATCH('TI - Outperformance'!$A135,'Inputs - Allowed'!$A$8:$A$158,0),MATCH('TI - Outperformance'!T$6-1,'Inputs - Allowed'!$B$6:$AY$6,0)),0),_xlfn.IFNA(INDEX('Inputs - Allowed'!$B$8:$AY$158,MATCH('TI - Outperformance'!$A135,'Inputs - Allowed'!$A$8:$A$158,0),MATCH('TI - Outperformance'!T$6,'Inputs - Allowed'!$B$6:$AY$6,0)) - INDEX('Inputs - Allowed'!$B$8:$AY$158,MATCH('TI - Outperformance'!$A135,'Inputs - Allowed'!$A$8:$A$158,0),MATCH('TI - Outperformance'!T$6-1,'Inputs - Allowed'!$B$6:$AY$6,0)),0)),0)</f>
        <v>0</v>
      </c>
      <c r="U135" s="36">
        <f>MAX(MIN(_xlfn.IFNA(INDEX('Inputs - Actual'!$B$8:$V$200,MATCH('TI - Outperformance'!$A135,'Inputs - Actual'!$A$8:$A$200,0),MATCH('TI - Outperformance'!U$6,'Inputs - Actual'!$B$6:$V$6,0)) - INDEX('Inputs - Allowed'!$B$8:$AY$158,MATCH('TI - Outperformance'!$A135,'Inputs - Allowed'!$A$8:$A$158,0),MATCH('TI - Outperformance'!U$6-1,'Inputs - Allowed'!$B$6:$AY$6,0)),0),_xlfn.IFNA(INDEX('Inputs - Allowed'!$B$8:$AY$158,MATCH('TI - Outperformance'!$A135,'Inputs - Allowed'!$A$8:$A$158,0),MATCH('TI - Outperformance'!U$6,'Inputs - Allowed'!$B$6:$AY$6,0)) - INDEX('Inputs - Allowed'!$B$8:$AY$158,MATCH('TI - Outperformance'!$A135,'Inputs - Allowed'!$A$8:$A$158,0),MATCH('TI - Outperformance'!U$6-1,'Inputs - Allowed'!$B$6:$AY$6,0)),0)),0)</f>
        <v>0</v>
      </c>
      <c r="V135" s="36">
        <f>MAX(MIN(_xlfn.IFNA(INDEX('Inputs - Actual'!$B$8:$V$200,MATCH('TI - Outperformance'!$A135,'Inputs - Actual'!$A$8:$A$200,0),MATCH('TI - Outperformance'!V$6,'Inputs - Actual'!$B$6:$V$6,0)) - INDEX('Inputs - Allowed'!$B$8:$AY$158,MATCH('TI - Outperformance'!$A135,'Inputs - Allowed'!$A$8:$A$158,0),MATCH('TI - Outperformance'!V$6-1,'Inputs - Allowed'!$B$6:$AY$6,0)),0),_xlfn.IFNA(INDEX('Inputs - Allowed'!$B$8:$AY$158,MATCH('TI - Outperformance'!$A135,'Inputs - Allowed'!$A$8:$A$158,0),MATCH('TI - Outperformance'!V$6,'Inputs - Allowed'!$B$6:$AY$6,0)) - INDEX('Inputs - Allowed'!$B$8:$AY$158,MATCH('TI - Outperformance'!$A135,'Inputs - Allowed'!$A$8:$A$158,0),MATCH('TI - Outperformance'!V$6-1,'Inputs - Allowed'!$B$6:$AY$6,0)),0)),0)</f>
        <v>0</v>
      </c>
      <c r="W135" s="36">
        <f>MAX(MIN(_xlfn.IFNA(INDEX('Inputs - Actual'!$B$8:$V$200,MATCH('TI - Outperformance'!$A135,'Inputs - Actual'!$A$8:$A$200,0),MATCH('TI - Outperformance'!W$6,'Inputs - Actual'!$B$6:$V$6,0)) - INDEX('Inputs - Allowed'!$B$8:$AY$158,MATCH('TI - Outperformance'!$A135,'Inputs - Allowed'!$A$8:$A$158,0),MATCH('TI - Outperformance'!W$6-1,'Inputs - Allowed'!$B$6:$AY$6,0)),0),_xlfn.IFNA(INDEX('Inputs - Allowed'!$B$8:$AY$158,MATCH('TI - Outperformance'!$A135,'Inputs - Allowed'!$A$8:$A$158,0),MATCH('TI - Outperformance'!W$6,'Inputs - Allowed'!$B$6:$AY$6,0)) - INDEX('Inputs - Allowed'!$B$8:$AY$158,MATCH('TI - Outperformance'!$A135,'Inputs - Allowed'!$A$8:$A$158,0),MATCH('TI - Outperformance'!W$6-1,'Inputs - Allowed'!$B$6:$AY$6,0)),0)),0)</f>
        <v>0</v>
      </c>
      <c r="X135" s="76"/>
      <c r="Y135" s="76"/>
      <c r="Z135" s="116">
        <f t="shared" si="33"/>
        <v>0</v>
      </c>
      <c r="AA135" s="116">
        <f t="shared" si="34"/>
        <v>0</v>
      </c>
      <c r="AB135" s="116">
        <f t="shared" si="35"/>
        <v>0</v>
      </c>
      <c r="AC135" s="116">
        <f t="shared" si="36"/>
        <v>0</v>
      </c>
      <c r="AD135" s="116">
        <f t="shared" si="37"/>
        <v>0</v>
      </c>
      <c r="AE135" s="116">
        <f t="shared" si="38"/>
        <v>0</v>
      </c>
      <c r="AF135" s="116">
        <f t="shared" si="39"/>
        <v>0</v>
      </c>
      <c r="AG135" s="116">
        <f t="shared" si="40"/>
        <v>0</v>
      </c>
      <c r="AH135" s="116">
        <f t="shared" si="41"/>
        <v>0</v>
      </c>
      <c r="AI135" s="116">
        <f t="shared" si="42"/>
        <v>0</v>
      </c>
      <c r="AJ135" s="116">
        <f t="shared" si="43"/>
        <v>0</v>
      </c>
    </row>
    <row r="136" spans="1:36">
      <c r="A136" s="42"/>
      <c r="B136" s="36"/>
      <c r="C136" s="36"/>
      <c r="D136" s="36"/>
      <c r="E136" s="36">
        <f>_xlfn.IFNA(INDEX('Inputs - Allowed'!$B$8:$AY$158,MATCH($A136,'Inputs - Allowed'!$A$8:$A$158,0),MATCH('TI - Outperformance'!E$6,'Inputs - Allowed'!$B$6:$AY$6,0)),0)</f>
        <v>0</v>
      </c>
      <c r="F136" s="36">
        <f>_xlfn.IFNA(INDEX('Inputs - Allowed'!$B$8:$AY$158,MATCH($A136,'Inputs - Allowed'!$A$8:$A$158,0),MATCH('TI - Outperformance'!F$6,'Inputs - Allowed'!$B$6:$AY$6,0)),0)</f>
        <v>0</v>
      </c>
      <c r="G136" s="36">
        <f>_xlfn.IFNA(INDEX('Inputs - Allowed'!$B$8:$AY$158,MATCH($A136,'Inputs - Allowed'!$A$8:$A$158,0),MATCH('TI - Outperformance'!G$6,'Inputs - Allowed'!$B$6:$AY$6,0)),0)</f>
        <v>0</v>
      </c>
      <c r="H136" s="36">
        <f>_xlfn.IFNA(INDEX('Inputs - Allowed'!$B$8:$AY$158,MATCH($A136,'Inputs - Allowed'!$A$8:$A$158,0),MATCH('TI - Outperformance'!H$6,'Inputs - Allowed'!$B$6:$AY$6,0)),0)</f>
        <v>0</v>
      </c>
      <c r="I136" s="36">
        <f>_xlfn.IFNA(INDEX('Inputs - Allowed'!$B$8:$AY$158,MATCH($A136,'Inputs - Allowed'!$A$8:$A$158,0),MATCH('TI - Outperformance'!I$6,'Inputs - Allowed'!$B$6:$AY$6,0)),0)</f>
        <v>0</v>
      </c>
      <c r="J136" s="36">
        <f>_xlfn.IFNA(INDEX('Inputs - Allowed'!$B$8:$AY$158,MATCH($A136,'Inputs - Allowed'!$A$8:$A$158,0),MATCH('TI - Outperformance'!J$6,'Inputs - Allowed'!$B$6:$AY$6,0)),0)</f>
        <v>0</v>
      </c>
      <c r="K136" s="36">
        <f>_xlfn.IFNA(INDEX('Inputs - Allowed'!$B$8:$AY$158,MATCH($A136,'Inputs - Allowed'!$A$8:$A$158,0),MATCH('TI - Outperformance'!K$6,'Inputs - Allowed'!$B$6:$AY$6,0)),0)</f>
        <v>0</v>
      </c>
      <c r="L136" s="76"/>
      <c r="M136" s="76"/>
      <c r="N136" s="36">
        <f>MAX(MIN(_xlfn.IFNA(INDEX('Inputs - Actual'!$B$8:$V$200,MATCH('TI - Outperformance'!$A136,'Inputs - Actual'!$A$8:$A$200,0),MATCH('TI - Outperformance'!N$6,'Inputs - Actual'!$B$6:$V$6,0)) - INDEX('Inputs - Allowed'!$B$8:$AY$158,MATCH('TI - Outperformance'!$A136,'Inputs - Allowed'!$A$8:$A$158,0),MATCH('TI - Outperformance'!N$6-1,'Inputs - Allowed'!$B$6:$AY$6,0)),0),_xlfn.IFNA(INDEX('Inputs - Allowed'!$B$8:$AY$158,MATCH('TI - Outperformance'!$A136,'Inputs - Allowed'!$A$8:$A$158,0),MATCH('TI - Outperformance'!N$6,'Inputs - Allowed'!$B$6:$AY$6,0)) - INDEX('Inputs - Allowed'!$B$8:$AY$158,MATCH('TI - Outperformance'!$A136,'Inputs - Allowed'!$A$8:$A$158,0),MATCH('TI - Outperformance'!N$6-1,'Inputs - Allowed'!$B$6:$AY$6,0)),0)),0)</f>
        <v>0</v>
      </c>
      <c r="O136" s="36">
        <f>MAX(MIN(_xlfn.IFNA(INDEX('Inputs - Actual'!$B$8:$V$200,MATCH('TI - Outperformance'!$A136,'Inputs - Actual'!$A$8:$A$200,0),MATCH('TI - Outperformance'!O$6,'Inputs - Actual'!$B$6:$V$6,0)) - INDEX('Inputs - Allowed'!$B$8:$AY$158,MATCH('TI - Outperformance'!$A136,'Inputs - Allowed'!$A$8:$A$158,0),MATCH('TI - Outperformance'!O$6-1,'Inputs - Allowed'!$B$6:$AY$6,0)),0),_xlfn.IFNA(INDEX('Inputs - Allowed'!$B$8:$AY$158,MATCH('TI - Outperformance'!$A136,'Inputs - Allowed'!$A$8:$A$158,0),MATCH('TI - Outperformance'!O$6,'Inputs - Allowed'!$B$6:$AY$6,0)) - INDEX('Inputs - Allowed'!$B$8:$AY$158,MATCH('TI - Outperformance'!$A136,'Inputs - Allowed'!$A$8:$A$158,0),MATCH('TI - Outperformance'!O$6-1,'Inputs - Allowed'!$B$6:$AY$6,0)),0)),0)</f>
        <v>0</v>
      </c>
      <c r="P136" s="36">
        <f>MAX(MIN(_xlfn.IFNA(INDEX('Inputs - Actual'!$B$8:$V$200,MATCH('TI - Outperformance'!$A136,'Inputs - Actual'!$A$8:$A$200,0),MATCH('TI - Outperformance'!P$6,'Inputs - Actual'!$B$6:$V$6,0)) - INDEX('Inputs - Allowed'!$B$8:$AY$158,MATCH('TI - Outperformance'!$A136,'Inputs - Allowed'!$A$8:$A$158,0),MATCH('TI - Outperformance'!P$6-1,'Inputs - Allowed'!$B$6:$AY$6,0)),0),_xlfn.IFNA(INDEX('Inputs - Allowed'!$B$8:$AY$158,MATCH('TI - Outperformance'!$A136,'Inputs - Allowed'!$A$8:$A$158,0),MATCH('TI - Outperformance'!P$6,'Inputs - Allowed'!$B$6:$AY$6,0)) - INDEX('Inputs - Allowed'!$B$8:$AY$158,MATCH('TI - Outperformance'!$A136,'Inputs - Allowed'!$A$8:$A$158,0),MATCH('TI - Outperformance'!P$6-1,'Inputs - Allowed'!$B$6:$AY$6,0)),0)),0)</f>
        <v>0</v>
      </c>
      <c r="Q136" s="36">
        <f>MAX(MIN(_xlfn.IFNA(INDEX('Inputs - Actual'!$B$8:$V$200,MATCH('TI - Outperformance'!$A136,'Inputs - Actual'!$A$8:$A$200,0),MATCH('TI - Outperformance'!Q$6,'Inputs - Actual'!$B$6:$V$6,0)) - INDEX('Inputs - Allowed'!$B$8:$AY$158,MATCH('TI - Outperformance'!$A136,'Inputs - Allowed'!$A$8:$A$158,0),MATCH('TI - Outperformance'!Q$6-1,'Inputs - Allowed'!$B$6:$AY$6,0)),0),_xlfn.IFNA(INDEX('Inputs - Allowed'!$B$8:$AY$158,MATCH('TI - Outperformance'!$A136,'Inputs - Allowed'!$A$8:$A$158,0),MATCH('TI - Outperformance'!Q$6,'Inputs - Allowed'!$B$6:$AY$6,0)) - INDEX('Inputs - Allowed'!$B$8:$AY$158,MATCH('TI - Outperformance'!$A136,'Inputs - Allowed'!$A$8:$A$158,0),MATCH('TI - Outperformance'!Q$6-1,'Inputs - Allowed'!$B$6:$AY$6,0)),0)),0)</f>
        <v>0</v>
      </c>
      <c r="R136" s="36">
        <f>MAX(MIN(_xlfn.IFNA(INDEX('Inputs - Actual'!$B$8:$V$200,MATCH('TI - Outperformance'!$A136,'Inputs - Actual'!$A$8:$A$200,0),MATCH('TI - Outperformance'!R$6,'Inputs - Actual'!$B$6:$V$6,0)) - INDEX('Inputs - Allowed'!$B$8:$AY$158,MATCH('TI - Outperformance'!$A136,'Inputs - Allowed'!$A$8:$A$158,0),MATCH('TI - Outperformance'!R$6-1,'Inputs - Allowed'!$B$6:$AY$6,0)),0),_xlfn.IFNA(INDEX('Inputs - Allowed'!$B$8:$AY$158,MATCH('TI - Outperformance'!$A136,'Inputs - Allowed'!$A$8:$A$158,0),MATCH('TI - Outperformance'!R$6,'Inputs - Allowed'!$B$6:$AY$6,0)) - INDEX('Inputs - Allowed'!$B$8:$AY$158,MATCH('TI - Outperformance'!$A136,'Inputs - Allowed'!$A$8:$A$158,0),MATCH('TI - Outperformance'!R$6-1,'Inputs - Allowed'!$B$6:$AY$6,0)),0)),0)</f>
        <v>0</v>
      </c>
      <c r="S136" s="36">
        <f>MAX(MIN(_xlfn.IFNA(INDEX('Inputs - Actual'!$B$8:$V$200,MATCH('TI - Outperformance'!$A136,'Inputs - Actual'!$A$8:$A$200,0),MATCH('TI - Outperformance'!S$6,'Inputs - Actual'!$B$6:$V$6,0)) - INDEX('Inputs - Allowed'!$B$8:$AY$158,MATCH('TI - Outperformance'!$A136,'Inputs - Allowed'!$A$8:$A$158,0),MATCH('TI - Outperformance'!S$6-1,'Inputs - Allowed'!$B$6:$AY$6,0)),0),_xlfn.IFNA(INDEX('Inputs - Allowed'!$B$8:$AY$158,MATCH('TI - Outperformance'!$A136,'Inputs - Allowed'!$A$8:$A$158,0),MATCH('TI - Outperformance'!S$6,'Inputs - Allowed'!$B$6:$AY$6,0)) - INDEX('Inputs - Allowed'!$B$8:$AY$158,MATCH('TI - Outperformance'!$A136,'Inputs - Allowed'!$A$8:$A$158,0),MATCH('TI - Outperformance'!S$6-1,'Inputs - Allowed'!$B$6:$AY$6,0)),0)),0)</f>
        <v>0</v>
      </c>
      <c r="T136" s="36">
        <f>MAX(MIN(_xlfn.IFNA(INDEX('Inputs - Actual'!$B$8:$V$200,MATCH('TI - Outperformance'!$A136,'Inputs - Actual'!$A$8:$A$200,0),MATCH('TI - Outperformance'!T$6,'Inputs - Actual'!$B$6:$V$6,0)) - INDEX('Inputs - Allowed'!$B$8:$AY$158,MATCH('TI - Outperformance'!$A136,'Inputs - Allowed'!$A$8:$A$158,0),MATCH('TI - Outperformance'!T$6-1,'Inputs - Allowed'!$B$6:$AY$6,0)),0),_xlfn.IFNA(INDEX('Inputs - Allowed'!$B$8:$AY$158,MATCH('TI - Outperformance'!$A136,'Inputs - Allowed'!$A$8:$A$158,0),MATCH('TI - Outperformance'!T$6,'Inputs - Allowed'!$B$6:$AY$6,0)) - INDEX('Inputs - Allowed'!$B$8:$AY$158,MATCH('TI - Outperformance'!$A136,'Inputs - Allowed'!$A$8:$A$158,0),MATCH('TI - Outperformance'!T$6-1,'Inputs - Allowed'!$B$6:$AY$6,0)),0)),0)</f>
        <v>0</v>
      </c>
      <c r="U136" s="36">
        <f>MAX(MIN(_xlfn.IFNA(INDEX('Inputs - Actual'!$B$8:$V$200,MATCH('TI - Outperformance'!$A136,'Inputs - Actual'!$A$8:$A$200,0),MATCH('TI - Outperformance'!U$6,'Inputs - Actual'!$B$6:$V$6,0)) - INDEX('Inputs - Allowed'!$B$8:$AY$158,MATCH('TI - Outperformance'!$A136,'Inputs - Allowed'!$A$8:$A$158,0),MATCH('TI - Outperformance'!U$6-1,'Inputs - Allowed'!$B$6:$AY$6,0)),0),_xlfn.IFNA(INDEX('Inputs - Allowed'!$B$8:$AY$158,MATCH('TI - Outperformance'!$A136,'Inputs - Allowed'!$A$8:$A$158,0),MATCH('TI - Outperformance'!U$6,'Inputs - Allowed'!$B$6:$AY$6,0)) - INDEX('Inputs - Allowed'!$B$8:$AY$158,MATCH('TI - Outperformance'!$A136,'Inputs - Allowed'!$A$8:$A$158,0),MATCH('TI - Outperformance'!U$6-1,'Inputs - Allowed'!$B$6:$AY$6,0)),0)),0)</f>
        <v>0</v>
      </c>
      <c r="V136" s="36">
        <f>MAX(MIN(_xlfn.IFNA(INDEX('Inputs - Actual'!$B$8:$V$200,MATCH('TI - Outperformance'!$A136,'Inputs - Actual'!$A$8:$A$200,0),MATCH('TI - Outperformance'!V$6,'Inputs - Actual'!$B$6:$V$6,0)) - INDEX('Inputs - Allowed'!$B$8:$AY$158,MATCH('TI - Outperformance'!$A136,'Inputs - Allowed'!$A$8:$A$158,0),MATCH('TI - Outperformance'!V$6-1,'Inputs - Allowed'!$B$6:$AY$6,0)),0),_xlfn.IFNA(INDEX('Inputs - Allowed'!$B$8:$AY$158,MATCH('TI - Outperformance'!$A136,'Inputs - Allowed'!$A$8:$A$158,0),MATCH('TI - Outperformance'!V$6,'Inputs - Allowed'!$B$6:$AY$6,0)) - INDEX('Inputs - Allowed'!$B$8:$AY$158,MATCH('TI - Outperformance'!$A136,'Inputs - Allowed'!$A$8:$A$158,0),MATCH('TI - Outperformance'!V$6-1,'Inputs - Allowed'!$B$6:$AY$6,0)),0)),0)</f>
        <v>0</v>
      </c>
      <c r="W136" s="36">
        <f>MAX(MIN(_xlfn.IFNA(INDEX('Inputs - Actual'!$B$8:$V$200,MATCH('TI - Outperformance'!$A136,'Inputs - Actual'!$A$8:$A$200,0),MATCH('TI - Outperformance'!W$6,'Inputs - Actual'!$B$6:$V$6,0)) - INDEX('Inputs - Allowed'!$B$8:$AY$158,MATCH('TI - Outperformance'!$A136,'Inputs - Allowed'!$A$8:$A$158,0),MATCH('TI - Outperformance'!W$6-1,'Inputs - Allowed'!$B$6:$AY$6,0)),0),_xlfn.IFNA(INDEX('Inputs - Allowed'!$B$8:$AY$158,MATCH('TI - Outperformance'!$A136,'Inputs - Allowed'!$A$8:$A$158,0),MATCH('TI - Outperformance'!W$6,'Inputs - Allowed'!$B$6:$AY$6,0)) - INDEX('Inputs - Allowed'!$B$8:$AY$158,MATCH('TI - Outperformance'!$A136,'Inputs - Allowed'!$A$8:$A$158,0),MATCH('TI - Outperformance'!W$6-1,'Inputs - Allowed'!$B$6:$AY$6,0)),0)),0)</f>
        <v>0</v>
      </c>
      <c r="X136" s="76"/>
      <c r="Y136" s="76"/>
      <c r="Z136" s="116">
        <f t="shared" ref="Z136:Z158" si="44">N136*$K136*10^-6</f>
        <v>0</v>
      </c>
      <c r="AA136" s="116">
        <f t="shared" ref="AA136:AA158" si="45">O136*$K136*10^-6</f>
        <v>0</v>
      </c>
      <c r="AB136" s="116">
        <f t="shared" ref="AB136:AB158" si="46">P136*$K136*10^-6</f>
        <v>0</v>
      </c>
      <c r="AC136" s="116">
        <f t="shared" ref="AC136:AC158" si="47">Q136*$K136*10^-6</f>
        <v>0</v>
      </c>
      <c r="AD136" s="116">
        <f t="shared" ref="AD136:AD158" si="48">R136*$K136*10^-6</f>
        <v>0</v>
      </c>
      <c r="AE136" s="116">
        <f t="shared" ref="AE136:AE158" si="49">S136*$K136*10^-6</f>
        <v>0</v>
      </c>
      <c r="AF136" s="116">
        <f t="shared" ref="AF136:AF158" si="50">T136*$K136*10^-6</f>
        <v>0</v>
      </c>
      <c r="AG136" s="116">
        <f t="shared" ref="AG136:AG158" si="51">U136*$K136*10^-6</f>
        <v>0</v>
      </c>
      <c r="AH136" s="116">
        <f t="shared" ref="AH136:AH158" si="52">V136*$K136*10^-6</f>
        <v>0</v>
      </c>
      <c r="AI136" s="116">
        <f t="shared" ref="AI136:AI158" si="53">W136*$K136*10^-6</f>
        <v>0</v>
      </c>
      <c r="AJ136" s="116">
        <f t="shared" ref="AJ136:AJ158" si="54">SUM(X136:AI136)</f>
        <v>0</v>
      </c>
    </row>
    <row r="137" spans="1:36">
      <c r="A137" s="42"/>
      <c r="B137" s="36"/>
      <c r="C137" s="36"/>
      <c r="D137" s="36"/>
      <c r="E137" s="36">
        <f>_xlfn.IFNA(INDEX('Inputs - Allowed'!$B$8:$AY$158,MATCH($A137,'Inputs - Allowed'!$A$8:$A$158,0),MATCH('TI - Outperformance'!E$6,'Inputs - Allowed'!$B$6:$AY$6,0)),0)</f>
        <v>0</v>
      </c>
      <c r="F137" s="36">
        <f>_xlfn.IFNA(INDEX('Inputs - Allowed'!$B$8:$AY$158,MATCH($A137,'Inputs - Allowed'!$A$8:$A$158,0),MATCH('TI - Outperformance'!F$6,'Inputs - Allowed'!$B$6:$AY$6,0)),0)</f>
        <v>0</v>
      </c>
      <c r="G137" s="36">
        <f>_xlfn.IFNA(INDEX('Inputs - Allowed'!$B$8:$AY$158,MATCH($A137,'Inputs - Allowed'!$A$8:$A$158,0),MATCH('TI - Outperformance'!G$6,'Inputs - Allowed'!$B$6:$AY$6,0)),0)</f>
        <v>0</v>
      </c>
      <c r="H137" s="36">
        <f>_xlfn.IFNA(INDEX('Inputs - Allowed'!$B$8:$AY$158,MATCH($A137,'Inputs - Allowed'!$A$8:$A$158,0),MATCH('TI - Outperformance'!H$6,'Inputs - Allowed'!$B$6:$AY$6,0)),0)</f>
        <v>0</v>
      </c>
      <c r="I137" s="36">
        <f>_xlfn.IFNA(INDEX('Inputs - Allowed'!$B$8:$AY$158,MATCH($A137,'Inputs - Allowed'!$A$8:$A$158,0),MATCH('TI - Outperformance'!I$6,'Inputs - Allowed'!$B$6:$AY$6,0)),0)</f>
        <v>0</v>
      </c>
      <c r="J137" s="36">
        <f>_xlfn.IFNA(INDEX('Inputs - Allowed'!$B$8:$AY$158,MATCH($A137,'Inputs - Allowed'!$A$8:$A$158,0),MATCH('TI - Outperformance'!J$6,'Inputs - Allowed'!$B$6:$AY$6,0)),0)</f>
        <v>0</v>
      </c>
      <c r="K137" s="36">
        <f>_xlfn.IFNA(INDEX('Inputs - Allowed'!$B$8:$AY$158,MATCH($A137,'Inputs - Allowed'!$A$8:$A$158,0),MATCH('TI - Outperformance'!K$6,'Inputs - Allowed'!$B$6:$AY$6,0)),0)</f>
        <v>0</v>
      </c>
      <c r="L137" s="76"/>
      <c r="M137" s="76"/>
      <c r="N137" s="36">
        <f>MAX(MIN(_xlfn.IFNA(INDEX('Inputs - Actual'!$B$8:$V$200,MATCH('TI - Outperformance'!$A137,'Inputs - Actual'!$A$8:$A$200,0),MATCH('TI - Outperformance'!N$6,'Inputs - Actual'!$B$6:$V$6,0)) - INDEX('Inputs - Allowed'!$B$8:$AY$158,MATCH('TI - Outperformance'!$A137,'Inputs - Allowed'!$A$8:$A$158,0),MATCH('TI - Outperformance'!N$6-1,'Inputs - Allowed'!$B$6:$AY$6,0)),0),_xlfn.IFNA(INDEX('Inputs - Allowed'!$B$8:$AY$158,MATCH('TI - Outperformance'!$A137,'Inputs - Allowed'!$A$8:$A$158,0),MATCH('TI - Outperformance'!N$6,'Inputs - Allowed'!$B$6:$AY$6,0)) - INDEX('Inputs - Allowed'!$B$8:$AY$158,MATCH('TI - Outperformance'!$A137,'Inputs - Allowed'!$A$8:$A$158,0),MATCH('TI - Outperformance'!N$6-1,'Inputs - Allowed'!$B$6:$AY$6,0)),0)),0)</f>
        <v>0</v>
      </c>
      <c r="O137" s="36">
        <f>MAX(MIN(_xlfn.IFNA(INDEX('Inputs - Actual'!$B$8:$V$200,MATCH('TI - Outperformance'!$A137,'Inputs - Actual'!$A$8:$A$200,0),MATCH('TI - Outperformance'!O$6,'Inputs - Actual'!$B$6:$V$6,0)) - INDEX('Inputs - Allowed'!$B$8:$AY$158,MATCH('TI - Outperformance'!$A137,'Inputs - Allowed'!$A$8:$A$158,0),MATCH('TI - Outperformance'!O$6-1,'Inputs - Allowed'!$B$6:$AY$6,0)),0),_xlfn.IFNA(INDEX('Inputs - Allowed'!$B$8:$AY$158,MATCH('TI - Outperformance'!$A137,'Inputs - Allowed'!$A$8:$A$158,0),MATCH('TI - Outperformance'!O$6,'Inputs - Allowed'!$B$6:$AY$6,0)) - INDEX('Inputs - Allowed'!$B$8:$AY$158,MATCH('TI - Outperformance'!$A137,'Inputs - Allowed'!$A$8:$A$158,0),MATCH('TI - Outperformance'!O$6-1,'Inputs - Allowed'!$B$6:$AY$6,0)),0)),0)</f>
        <v>0</v>
      </c>
      <c r="P137" s="36">
        <f>MAX(MIN(_xlfn.IFNA(INDEX('Inputs - Actual'!$B$8:$V$200,MATCH('TI - Outperformance'!$A137,'Inputs - Actual'!$A$8:$A$200,0),MATCH('TI - Outperformance'!P$6,'Inputs - Actual'!$B$6:$V$6,0)) - INDEX('Inputs - Allowed'!$B$8:$AY$158,MATCH('TI - Outperformance'!$A137,'Inputs - Allowed'!$A$8:$A$158,0),MATCH('TI - Outperformance'!P$6-1,'Inputs - Allowed'!$B$6:$AY$6,0)),0),_xlfn.IFNA(INDEX('Inputs - Allowed'!$B$8:$AY$158,MATCH('TI - Outperformance'!$A137,'Inputs - Allowed'!$A$8:$A$158,0),MATCH('TI - Outperformance'!P$6,'Inputs - Allowed'!$B$6:$AY$6,0)) - INDEX('Inputs - Allowed'!$B$8:$AY$158,MATCH('TI - Outperformance'!$A137,'Inputs - Allowed'!$A$8:$A$158,0),MATCH('TI - Outperformance'!P$6-1,'Inputs - Allowed'!$B$6:$AY$6,0)),0)),0)</f>
        <v>0</v>
      </c>
      <c r="Q137" s="36">
        <f>MAX(MIN(_xlfn.IFNA(INDEX('Inputs - Actual'!$B$8:$V$200,MATCH('TI - Outperformance'!$A137,'Inputs - Actual'!$A$8:$A$200,0),MATCH('TI - Outperformance'!Q$6,'Inputs - Actual'!$B$6:$V$6,0)) - INDEX('Inputs - Allowed'!$B$8:$AY$158,MATCH('TI - Outperformance'!$A137,'Inputs - Allowed'!$A$8:$A$158,0),MATCH('TI - Outperformance'!Q$6-1,'Inputs - Allowed'!$B$6:$AY$6,0)),0),_xlfn.IFNA(INDEX('Inputs - Allowed'!$B$8:$AY$158,MATCH('TI - Outperformance'!$A137,'Inputs - Allowed'!$A$8:$A$158,0),MATCH('TI - Outperformance'!Q$6,'Inputs - Allowed'!$B$6:$AY$6,0)) - INDEX('Inputs - Allowed'!$B$8:$AY$158,MATCH('TI - Outperformance'!$A137,'Inputs - Allowed'!$A$8:$A$158,0),MATCH('TI - Outperformance'!Q$6-1,'Inputs - Allowed'!$B$6:$AY$6,0)),0)),0)</f>
        <v>0</v>
      </c>
      <c r="R137" s="36">
        <f>MAX(MIN(_xlfn.IFNA(INDEX('Inputs - Actual'!$B$8:$V$200,MATCH('TI - Outperformance'!$A137,'Inputs - Actual'!$A$8:$A$200,0),MATCH('TI - Outperformance'!R$6,'Inputs - Actual'!$B$6:$V$6,0)) - INDEX('Inputs - Allowed'!$B$8:$AY$158,MATCH('TI - Outperformance'!$A137,'Inputs - Allowed'!$A$8:$A$158,0),MATCH('TI - Outperformance'!R$6-1,'Inputs - Allowed'!$B$6:$AY$6,0)),0),_xlfn.IFNA(INDEX('Inputs - Allowed'!$B$8:$AY$158,MATCH('TI - Outperformance'!$A137,'Inputs - Allowed'!$A$8:$A$158,0),MATCH('TI - Outperformance'!R$6,'Inputs - Allowed'!$B$6:$AY$6,0)) - INDEX('Inputs - Allowed'!$B$8:$AY$158,MATCH('TI - Outperformance'!$A137,'Inputs - Allowed'!$A$8:$A$158,0),MATCH('TI - Outperformance'!R$6-1,'Inputs - Allowed'!$B$6:$AY$6,0)),0)),0)</f>
        <v>0</v>
      </c>
      <c r="S137" s="36">
        <f>MAX(MIN(_xlfn.IFNA(INDEX('Inputs - Actual'!$B$8:$V$200,MATCH('TI - Outperformance'!$A137,'Inputs - Actual'!$A$8:$A$200,0),MATCH('TI - Outperformance'!S$6,'Inputs - Actual'!$B$6:$V$6,0)) - INDEX('Inputs - Allowed'!$B$8:$AY$158,MATCH('TI - Outperformance'!$A137,'Inputs - Allowed'!$A$8:$A$158,0),MATCH('TI - Outperformance'!S$6-1,'Inputs - Allowed'!$B$6:$AY$6,0)),0),_xlfn.IFNA(INDEX('Inputs - Allowed'!$B$8:$AY$158,MATCH('TI - Outperformance'!$A137,'Inputs - Allowed'!$A$8:$A$158,0),MATCH('TI - Outperformance'!S$6,'Inputs - Allowed'!$B$6:$AY$6,0)) - INDEX('Inputs - Allowed'!$B$8:$AY$158,MATCH('TI - Outperformance'!$A137,'Inputs - Allowed'!$A$8:$A$158,0),MATCH('TI - Outperformance'!S$6-1,'Inputs - Allowed'!$B$6:$AY$6,0)),0)),0)</f>
        <v>0</v>
      </c>
      <c r="T137" s="36">
        <f>MAX(MIN(_xlfn.IFNA(INDEX('Inputs - Actual'!$B$8:$V$200,MATCH('TI - Outperformance'!$A137,'Inputs - Actual'!$A$8:$A$200,0),MATCH('TI - Outperformance'!T$6,'Inputs - Actual'!$B$6:$V$6,0)) - INDEX('Inputs - Allowed'!$B$8:$AY$158,MATCH('TI - Outperformance'!$A137,'Inputs - Allowed'!$A$8:$A$158,0),MATCH('TI - Outperformance'!T$6-1,'Inputs - Allowed'!$B$6:$AY$6,0)),0),_xlfn.IFNA(INDEX('Inputs - Allowed'!$B$8:$AY$158,MATCH('TI - Outperformance'!$A137,'Inputs - Allowed'!$A$8:$A$158,0),MATCH('TI - Outperformance'!T$6,'Inputs - Allowed'!$B$6:$AY$6,0)) - INDEX('Inputs - Allowed'!$B$8:$AY$158,MATCH('TI - Outperformance'!$A137,'Inputs - Allowed'!$A$8:$A$158,0),MATCH('TI - Outperformance'!T$6-1,'Inputs - Allowed'!$B$6:$AY$6,0)),0)),0)</f>
        <v>0</v>
      </c>
      <c r="U137" s="36">
        <f>MAX(MIN(_xlfn.IFNA(INDEX('Inputs - Actual'!$B$8:$V$200,MATCH('TI - Outperformance'!$A137,'Inputs - Actual'!$A$8:$A$200,0),MATCH('TI - Outperformance'!U$6,'Inputs - Actual'!$B$6:$V$6,0)) - INDEX('Inputs - Allowed'!$B$8:$AY$158,MATCH('TI - Outperformance'!$A137,'Inputs - Allowed'!$A$8:$A$158,0),MATCH('TI - Outperformance'!U$6-1,'Inputs - Allowed'!$B$6:$AY$6,0)),0),_xlfn.IFNA(INDEX('Inputs - Allowed'!$B$8:$AY$158,MATCH('TI - Outperformance'!$A137,'Inputs - Allowed'!$A$8:$A$158,0),MATCH('TI - Outperformance'!U$6,'Inputs - Allowed'!$B$6:$AY$6,0)) - INDEX('Inputs - Allowed'!$B$8:$AY$158,MATCH('TI - Outperformance'!$A137,'Inputs - Allowed'!$A$8:$A$158,0),MATCH('TI - Outperformance'!U$6-1,'Inputs - Allowed'!$B$6:$AY$6,0)),0)),0)</f>
        <v>0</v>
      </c>
      <c r="V137" s="36">
        <f>MAX(MIN(_xlfn.IFNA(INDEX('Inputs - Actual'!$B$8:$V$200,MATCH('TI - Outperformance'!$A137,'Inputs - Actual'!$A$8:$A$200,0),MATCH('TI - Outperformance'!V$6,'Inputs - Actual'!$B$6:$V$6,0)) - INDEX('Inputs - Allowed'!$B$8:$AY$158,MATCH('TI - Outperformance'!$A137,'Inputs - Allowed'!$A$8:$A$158,0),MATCH('TI - Outperformance'!V$6-1,'Inputs - Allowed'!$B$6:$AY$6,0)),0),_xlfn.IFNA(INDEX('Inputs - Allowed'!$B$8:$AY$158,MATCH('TI - Outperformance'!$A137,'Inputs - Allowed'!$A$8:$A$158,0),MATCH('TI - Outperformance'!V$6,'Inputs - Allowed'!$B$6:$AY$6,0)) - INDEX('Inputs - Allowed'!$B$8:$AY$158,MATCH('TI - Outperformance'!$A137,'Inputs - Allowed'!$A$8:$A$158,0),MATCH('TI - Outperformance'!V$6-1,'Inputs - Allowed'!$B$6:$AY$6,0)),0)),0)</f>
        <v>0</v>
      </c>
      <c r="W137" s="36">
        <f>MAX(MIN(_xlfn.IFNA(INDEX('Inputs - Actual'!$B$8:$V$200,MATCH('TI - Outperformance'!$A137,'Inputs - Actual'!$A$8:$A$200,0),MATCH('TI - Outperformance'!W$6,'Inputs - Actual'!$B$6:$V$6,0)) - INDEX('Inputs - Allowed'!$B$8:$AY$158,MATCH('TI - Outperformance'!$A137,'Inputs - Allowed'!$A$8:$A$158,0),MATCH('TI - Outperformance'!W$6-1,'Inputs - Allowed'!$B$6:$AY$6,0)),0),_xlfn.IFNA(INDEX('Inputs - Allowed'!$B$8:$AY$158,MATCH('TI - Outperformance'!$A137,'Inputs - Allowed'!$A$8:$A$158,0),MATCH('TI - Outperformance'!W$6,'Inputs - Allowed'!$B$6:$AY$6,0)) - INDEX('Inputs - Allowed'!$B$8:$AY$158,MATCH('TI - Outperformance'!$A137,'Inputs - Allowed'!$A$8:$A$158,0),MATCH('TI - Outperformance'!W$6-1,'Inputs - Allowed'!$B$6:$AY$6,0)),0)),0)</f>
        <v>0</v>
      </c>
      <c r="X137" s="76"/>
      <c r="Y137" s="76"/>
      <c r="Z137" s="116">
        <f t="shared" si="44"/>
        <v>0</v>
      </c>
      <c r="AA137" s="116">
        <f t="shared" si="45"/>
        <v>0</v>
      </c>
      <c r="AB137" s="116">
        <f t="shared" si="46"/>
        <v>0</v>
      </c>
      <c r="AC137" s="116">
        <f t="shared" si="47"/>
        <v>0</v>
      </c>
      <c r="AD137" s="116">
        <f t="shared" si="48"/>
        <v>0</v>
      </c>
      <c r="AE137" s="116">
        <f t="shared" si="49"/>
        <v>0</v>
      </c>
      <c r="AF137" s="116">
        <f t="shared" si="50"/>
        <v>0</v>
      </c>
      <c r="AG137" s="116">
        <f t="shared" si="51"/>
        <v>0</v>
      </c>
      <c r="AH137" s="116">
        <f t="shared" si="52"/>
        <v>0</v>
      </c>
      <c r="AI137" s="116">
        <f t="shared" si="53"/>
        <v>0</v>
      </c>
      <c r="AJ137" s="116">
        <f t="shared" si="54"/>
        <v>0</v>
      </c>
    </row>
    <row r="138" spans="1:36">
      <c r="A138" s="42"/>
      <c r="B138" s="36"/>
      <c r="C138" s="36"/>
      <c r="D138" s="36"/>
      <c r="E138" s="36">
        <f>_xlfn.IFNA(INDEX('Inputs - Allowed'!$B$8:$AY$158,MATCH($A138,'Inputs - Allowed'!$A$8:$A$158,0),MATCH('TI - Outperformance'!E$6,'Inputs - Allowed'!$B$6:$AY$6,0)),0)</f>
        <v>0</v>
      </c>
      <c r="F138" s="36">
        <f>_xlfn.IFNA(INDEX('Inputs - Allowed'!$B$8:$AY$158,MATCH($A138,'Inputs - Allowed'!$A$8:$A$158,0),MATCH('TI - Outperformance'!F$6,'Inputs - Allowed'!$B$6:$AY$6,0)),0)</f>
        <v>0</v>
      </c>
      <c r="G138" s="36">
        <f>_xlfn.IFNA(INDEX('Inputs - Allowed'!$B$8:$AY$158,MATCH($A138,'Inputs - Allowed'!$A$8:$A$158,0),MATCH('TI - Outperformance'!G$6,'Inputs - Allowed'!$B$6:$AY$6,0)),0)</f>
        <v>0</v>
      </c>
      <c r="H138" s="36">
        <f>_xlfn.IFNA(INDEX('Inputs - Allowed'!$B$8:$AY$158,MATCH($A138,'Inputs - Allowed'!$A$8:$A$158,0),MATCH('TI - Outperformance'!H$6,'Inputs - Allowed'!$B$6:$AY$6,0)),0)</f>
        <v>0</v>
      </c>
      <c r="I138" s="36">
        <f>_xlfn.IFNA(INDEX('Inputs - Allowed'!$B$8:$AY$158,MATCH($A138,'Inputs - Allowed'!$A$8:$A$158,0),MATCH('TI - Outperformance'!I$6,'Inputs - Allowed'!$B$6:$AY$6,0)),0)</f>
        <v>0</v>
      </c>
      <c r="J138" s="36">
        <f>_xlfn.IFNA(INDEX('Inputs - Allowed'!$B$8:$AY$158,MATCH($A138,'Inputs - Allowed'!$A$8:$A$158,0),MATCH('TI - Outperformance'!J$6,'Inputs - Allowed'!$B$6:$AY$6,0)),0)</f>
        <v>0</v>
      </c>
      <c r="K138" s="36">
        <f>_xlfn.IFNA(INDEX('Inputs - Allowed'!$B$8:$AY$158,MATCH($A138,'Inputs - Allowed'!$A$8:$A$158,0),MATCH('TI - Outperformance'!K$6,'Inputs - Allowed'!$B$6:$AY$6,0)),0)</f>
        <v>0</v>
      </c>
      <c r="L138" s="76"/>
      <c r="M138" s="76"/>
      <c r="N138" s="36">
        <f>MAX(MIN(_xlfn.IFNA(INDEX('Inputs - Actual'!$B$8:$V$200,MATCH('TI - Outperformance'!$A138,'Inputs - Actual'!$A$8:$A$200,0),MATCH('TI - Outperformance'!N$6,'Inputs - Actual'!$B$6:$V$6,0)) - INDEX('Inputs - Allowed'!$B$8:$AY$158,MATCH('TI - Outperformance'!$A138,'Inputs - Allowed'!$A$8:$A$158,0),MATCH('TI - Outperformance'!N$6-1,'Inputs - Allowed'!$B$6:$AY$6,0)),0),_xlfn.IFNA(INDEX('Inputs - Allowed'!$B$8:$AY$158,MATCH('TI - Outperformance'!$A138,'Inputs - Allowed'!$A$8:$A$158,0),MATCH('TI - Outperformance'!N$6,'Inputs - Allowed'!$B$6:$AY$6,0)) - INDEX('Inputs - Allowed'!$B$8:$AY$158,MATCH('TI - Outperformance'!$A138,'Inputs - Allowed'!$A$8:$A$158,0),MATCH('TI - Outperformance'!N$6-1,'Inputs - Allowed'!$B$6:$AY$6,0)),0)),0)</f>
        <v>0</v>
      </c>
      <c r="O138" s="36">
        <f>MAX(MIN(_xlfn.IFNA(INDEX('Inputs - Actual'!$B$8:$V$200,MATCH('TI - Outperformance'!$A138,'Inputs - Actual'!$A$8:$A$200,0),MATCH('TI - Outperformance'!O$6,'Inputs - Actual'!$B$6:$V$6,0)) - INDEX('Inputs - Allowed'!$B$8:$AY$158,MATCH('TI - Outperformance'!$A138,'Inputs - Allowed'!$A$8:$A$158,0),MATCH('TI - Outperformance'!O$6-1,'Inputs - Allowed'!$B$6:$AY$6,0)),0),_xlfn.IFNA(INDEX('Inputs - Allowed'!$B$8:$AY$158,MATCH('TI - Outperformance'!$A138,'Inputs - Allowed'!$A$8:$A$158,0),MATCH('TI - Outperformance'!O$6,'Inputs - Allowed'!$B$6:$AY$6,0)) - INDEX('Inputs - Allowed'!$B$8:$AY$158,MATCH('TI - Outperformance'!$A138,'Inputs - Allowed'!$A$8:$A$158,0),MATCH('TI - Outperformance'!O$6-1,'Inputs - Allowed'!$B$6:$AY$6,0)),0)),0)</f>
        <v>0</v>
      </c>
      <c r="P138" s="36">
        <f>MAX(MIN(_xlfn.IFNA(INDEX('Inputs - Actual'!$B$8:$V$200,MATCH('TI - Outperformance'!$A138,'Inputs - Actual'!$A$8:$A$200,0),MATCH('TI - Outperformance'!P$6,'Inputs - Actual'!$B$6:$V$6,0)) - INDEX('Inputs - Allowed'!$B$8:$AY$158,MATCH('TI - Outperformance'!$A138,'Inputs - Allowed'!$A$8:$A$158,0),MATCH('TI - Outperformance'!P$6-1,'Inputs - Allowed'!$B$6:$AY$6,0)),0),_xlfn.IFNA(INDEX('Inputs - Allowed'!$B$8:$AY$158,MATCH('TI - Outperformance'!$A138,'Inputs - Allowed'!$A$8:$A$158,0),MATCH('TI - Outperformance'!P$6,'Inputs - Allowed'!$B$6:$AY$6,0)) - INDEX('Inputs - Allowed'!$B$8:$AY$158,MATCH('TI - Outperformance'!$A138,'Inputs - Allowed'!$A$8:$A$158,0),MATCH('TI - Outperformance'!P$6-1,'Inputs - Allowed'!$B$6:$AY$6,0)),0)),0)</f>
        <v>0</v>
      </c>
      <c r="Q138" s="36">
        <f>MAX(MIN(_xlfn.IFNA(INDEX('Inputs - Actual'!$B$8:$V$200,MATCH('TI - Outperformance'!$A138,'Inputs - Actual'!$A$8:$A$200,0),MATCH('TI - Outperformance'!Q$6,'Inputs - Actual'!$B$6:$V$6,0)) - INDEX('Inputs - Allowed'!$B$8:$AY$158,MATCH('TI - Outperformance'!$A138,'Inputs - Allowed'!$A$8:$A$158,0),MATCH('TI - Outperformance'!Q$6-1,'Inputs - Allowed'!$B$6:$AY$6,0)),0),_xlfn.IFNA(INDEX('Inputs - Allowed'!$B$8:$AY$158,MATCH('TI - Outperformance'!$A138,'Inputs - Allowed'!$A$8:$A$158,0),MATCH('TI - Outperformance'!Q$6,'Inputs - Allowed'!$B$6:$AY$6,0)) - INDEX('Inputs - Allowed'!$B$8:$AY$158,MATCH('TI - Outperformance'!$A138,'Inputs - Allowed'!$A$8:$A$158,0),MATCH('TI - Outperformance'!Q$6-1,'Inputs - Allowed'!$B$6:$AY$6,0)),0)),0)</f>
        <v>0</v>
      </c>
      <c r="R138" s="36">
        <f>MAX(MIN(_xlfn.IFNA(INDEX('Inputs - Actual'!$B$8:$V$200,MATCH('TI - Outperformance'!$A138,'Inputs - Actual'!$A$8:$A$200,0),MATCH('TI - Outperformance'!R$6,'Inputs - Actual'!$B$6:$V$6,0)) - INDEX('Inputs - Allowed'!$B$8:$AY$158,MATCH('TI - Outperformance'!$A138,'Inputs - Allowed'!$A$8:$A$158,0),MATCH('TI - Outperformance'!R$6-1,'Inputs - Allowed'!$B$6:$AY$6,0)),0),_xlfn.IFNA(INDEX('Inputs - Allowed'!$B$8:$AY$158,MATCH('TI - Outperformance'!$A138,'Inputs - Allowed'!$A$8:$A$158,0),MATCH('TI - Outperformance'!R$6,'Inputs - Allowed'!$B$6:$AY$6,0)) - INDEX('Inputs - Allowed'!$B$8:$AY$158,MATCH('TI - Outperformance'!$A138,'Inputs - Allowed'!$A$8:$A$158,0),MATCH('TI - Outperformance'!R$6-1,'Inputs - Allowed'!$B$6:$AY$6,0)),0)),0)</f>
        <v>0</v>
      </c>
      <c r="S138" s="36">
        <f>MAX(MIN(_xlfn.IFNA(INDEX('Inputs - Actual'!$B$8:$V$200,MATCH('TI - Outperformance'!$A138,'Inputs - Actual'!$A$8:$A$200,0),MATCH('TI - Outperformance'!S$6,'Inputs - Actual'!$B$6:$V$6,0)) - INDEX('Inputs - Allowed'!$B$8:$AY$158,MATCH('TI - Outperformance'!$A138,'Inputs - Allowed'!$A$8:$A$158,0),MATCH('TI - Outperformance'!S$6-1,'Inputs - Allowed'!$B$6:$AY$6,0)),0),_xlfn.IFNA(INDEX('Inputs - Allowed'!$B$8:$AY$158,MATCH('TI - Outperformance'!$A138,'Inputs - Allowed'!$A$8:$A$158,0),MATCH('TI - Outperformance'!S$6,'Inputs - Allowed'!$B$6:$AY$6,0)) - INDEX('Inputs - Allowed'!$B$8:$AY$158,MATCH('TI - Outperformance'!$A138,'Inputs - Allowed'!$A$8:$A$158,0),MATCH('TI - Outperformance'!S$6-1,'Inputs - Allowed'!$B$6:$AY$6,0)),0)),0)</f>
        <v>0</v>
      </c>
      <c r="T138" s="36">
        <f>MAX(MIN(_xlfn.IFNA(INDEX('Inputs - Actual'!$B$8:$V$200,MATCH('TI - Outperformance'!$A138,'Inputs - Actual'!$A$8:$A$200,0),MATCH('TI - Outperformance'!T$6,'Inputs - Actual'!$B$6:$V$6,0)) - INDEX('Inputs - Allowed'!$B$8:$AY$158,MATCH('TI - Outperformance'!$A138,'Inputs - Allowed'!$A$8:$A$158,0),MATCH('TI - Outperformance'!T$6-1,'Inputs - Allowed'!$B$6:$AY$6,0)),0),_xlfn.IFNA(INDEX('Inputs - Allowed'!$B$8:$AY$158,MATCH('TI - Outperformance'!$A138,'Inputs - Allowed'!$A$8:$A$158,0),MATCH('TI - Outperformance'!T$6,'Inputs - Allowed'!$B$6:$AY$6,0)) - INDEX('Inputs - Allowed'!$B$8:$AY$158,MATCH('TI - Outperformance'!$A138,'Inputs - Allowed'!$A$8:$A$158,0),MATCH('TI - Outperformance'!T$6-1,'Inputs - Allowed'!$B$6:$AY$6,0)),0)),0)</f>
        <v>0</v>
      </c>
      <c r="U138" s="36">
        <f>MAX(MIN(_xlfn.IFNA(INDEX('Inputs - Actual'!$B$8:$V$200,MATCH('TI - Outperformance'!$A138,'Inputs - Actual'!$A$8:$A$200,0),MATCH('TI - Outperformance'!U$6,'Inputs - Actual'!$B$6:$V$6,0)) - INDEX('Inputs - Allowed'!$B$8:$AY$158,MATCH('TI - Outperformance'!$A138,'Inputs - Allowed'!$A$8:$A$158,0),MATCH('TI - Outperformance'!U$6-1,'Inputs - Allowed'!$B$6:$AY$6,0)),0),_xlfn.IFNA(INDEX('Inputs - Allowed'!$B$8:$AY$158,MATCH('TI - Outperformance'!$A138,'Inputs - Allowed'!$A$8:$A$158,0),MATCH('TI - Outperformance'!U$6,'Inputs - Allowed'!$B$6:$AY$6,0)) - INDEX('Inputs - Allowed'!$B$8:$AY$158,MATCH('TI - Outperformance'!$A138,'Inputs - Allowed'!$A$8:$A$158,0),MATCH('TI - Outperformance'!U$6-1,'Inputs - Allowed'!$B$6:$AY$6,0)),0)),0)</f>
        <v>0</v>
      </c>
      <c r="V138" s="36">
        <f>MAX(MIN(_xlfn.IFNA(INDEX('Inputs - Actual'!$B$8:$V$200,MATCH('TI - Outperformance'!$A138,'Inputs - Actual'!$A$8:$A$200,0),MATCH('TI - Outperformance'!V$6,'Inputs - Actual'!$B$6:$V$6,0)) - INDEX('Inputs - Allowed'!$B$8:$AY$158,MATCH('TI - Outperformance'!$A138,'Inputs - Allowed'!$A$8:$A$158,0),MATCH('TI - Outperformance'!V$6-1,'Inputs - Allowed'!$B$6:$AY$6,0)),0),_xlfn.IFNA(INDEX('Inputs - Allowed'!$B$8:$AY$158,MATCH('TI - Outperformance'!$A138,'Inputs - Allowed'!$A$8:$A$158,0),MATCH('TI - Outperformance'!V$6,'Inputs - Allowed'!$B$6:$AY$6,0)) - INDEX('Inputs - Allowed'!$B$8:$AY$158,MATCH('TI - Outperformance'!$A138,'Inputs - Allowed'!$A$8:$A$158,0),MATCH('TI - Outperformance'!V$6-1,'Inputs - Allowed'!$B$6:$AY$6,0)),0)),0)</f>
        <v>0</v>
      </c>
      <c r="W138" s="36">
        <f>MAX(MIN(_xlfn.IFNA(INDEX('Inputs - Actual'!$B$8:$V$200,MATCH('TI - Outperformance'!$A138,'Inputs - Actual'!$A$8:$A$200,0),MATCH('TI - Outperformance'!W$6,'Inputs - Actual'!$B$6:$V$6,0)) - INDEX('Inputs - Allowed'!$B$8:$AY$158,MATCH('TI - Outperformance'!$A138,'Inputs - Allowed'!$A$8:$A$158,0),MATCH('TI - Outperformance'!W$6-1,'Inputs - Allowed'!$B$6:$AY$6,0)),0),_xlfn.IFNA(INDEX('Inputs - Allowed'!$B$8:$AY$158,MATCH('TI - Outperformance'!$A138,'Inputs - Allowed'!$A$8:$A$158,0),MATCH('TI - Outperformance'!W$6,'Inputs - Allowed'!$B$6:$AY$6,0)) - INDEX('Inputs - Allowed'!$B$8:$AY$158,MATCH('TI - Outperformance'!$A138,'Inputs - Allowed'!$A$8:$A$158,0),MATCH('TI - Outperformance'!W$6-1,'Inputs - Allowed'!$B$6:$AY$6,0)),0)),0)</f>
        <v>0</v>
      </c>
      <c r="X138" s="76"/>
      <c r="Y138" s="76"/>
      <c r="Z138" s="116">
        <f t="shared" si="44"/>
        <v>0</v>
      </c>
      <c r="AA138" s="116">
        <f t="shared" si="45"/>
        <v>0</v>
      </c>
      <c r="AB138" s="116">
        <f t="shared" si="46"/>
        <v>0</v>
      </c>
      <c r="AC138" s="116">
        <f t="shared" si="47"/>
        <v>0</v>
      </c>
      <c r="AD138" s="116">
        <f t="shared" si="48"/>
        <v>0</v>
      </c>
      <c r="AE138" s="116">
        <f t="shared" si="49"/>
        <v>0</v>
      </c>
      <c r="AF138" s="116">
        <f t="shared" si="50"/>
        <v>0</v>
      </c>
      <c r="AG138" s="116">
        <f t="shared" si="51"/>
        <v>0</v>
      </c>
      <c r="AH138" s="116">
        <f t="shared" si="52"/>
        <v>0</v>
      </c>
      <c r="AI138" s="116">
        <f t="shared" si="53"/>
        <v>0</v>
      </c>
      <c r="AJ138" s="116">
        <f t="shared" si="54"/>
        <v>0</v>
      </c>
    </row>
    <row r="139" spans="1:36">
      <c r="A139" s="42"/>
      <c r="B139" s="36"/>
      <c r="C139" s="36"/>
      <c r="D139" s="36"/>
      <c r="E139" s="36">
        <f>_xlfn.IFNA(INDEX('Inputs - Allowed'!$B$8:$AY$158,MATCH($A139,'Inputs - Allowed'!$A$8:$A$158,0),MATCH('TI - Outperformance'!E$6,'Inputs - Allowed'!$B$6:$AY$6,0)),0)</f>
        <v>0</v>
      </c>
      <c r="F139" s="36">
        <f>_xlfn.IFNA(INDEX('Inputs - Allowed'!$B$8:$AY$158,MATCH($A139,'Inputs - Allowed'!$A$8:$A$158,0),MATCH('TI - Outperformance'!F$6,'Inputs - Allowed'!$B$6:$AY$6,0)),0)</f>
        <v>0</v>
      </c>
      <c r="G139" s="36">
        <f>_xlfn.IFNA(INDEX('Inputs - Allowed'!$B$8:$AY$158,MATCH($A139,'Inputs - Allowed'!$A$8:$A$158,0),MATCH('TI - Outperformance'!G$6,'Inputs - Allowed'!$B$6:$AY$6,0)),0)</f>
        <v>0</v>
      </c>
      <c r="H139" s="36">
        <f>_xlfn.IFNA(INDEX('Inputs - Allowed'!$B$8:$AY$158,MATCH($A139,'Inputs - Allowed'!$A$8:$A$158,0),MATCH('TI - Outperformance'!H$6,'Inputs - Allowed'!$B$6:$AY$6,0)),0)</f>
        <v>0</v>
      </c>
      <c r="I139" s="36">
        <f>_xlfn.IFNA(INDEX('Inputs - Allowed'!$B$8:$AY$158,MATCH($A139,'Inputs - Allowed'!$A$8:$A$158,0),MATCH('TI - Outperformance'!I$6,'Inputs - Allowed'!$B$6:$AY$6,0)),0)</f>
        <v>0</v>
      </c>
      <c r="J139" s="36">
        <f>_xlfn.IFNA(INDEX('Inputs - Allowed'!$B$8:$AY$158,MATCH($A139,'Inputs - Allowed'!$A$8:$A$158,0),MATCH('TI - Outperformance'!J$6,'Inputs - Allowed'!$B$6:$AY$6,0)),0)</f>
        <v>0</v>
      </c>
      <c r="K139" s="36">
        <f>_xlfn.IFNA(INDEX('Inputs - Allowed'!$B$8:$AY$158,MATCH($A139,'Inputs - Allowed'!$A$8:$A$158,0),MATCH('TI - Outperformance'!K$6,'Inputs - Allowed'!$B$6:$AY$6,0)),0)</f>
        <v>0</v>
      </c>
      <c r="L139" s="76"/>
      <c r="M139" s="76"/>
      <c r="N139" s="36">
        <f>MAX(MIN(_xlfn.IFNA(INDEX('Inputs - Actual'!$B$8:$V$200,MATCH('TI - Outperformance'!$A139,'Inputs - Actual'!$A$8:$A$200,0),MATCH('TI - Outperformance'!N$6,'Inputs - Actual'!$B$6:$V$6,0)) - INDEX('Inputs - Allowed'!$B$8:$AY$158,MATCH('TI - Outperformance'!$A139,'Inputs - Allowed'!$A$8:$A$158,0),MATCH('TI - Outperformance'!N$6-1,'Inputs - Allowed'!$B$6:$AY$6,0)),0),_xlfn.IFNA(INDEX('Inputs - Allowed'!$B$8:$AY$158,MATCH('TI - Outperformance'!$A139,'Inputs - Allowed'!$A$8:$A$158,0),MATCH('TI - Outperformance'!N$6,'Inputs - Allowed'!$B$6:$AY$6,0)) - INDEX('Inputs - Allowed'!$B$8:$AY$158,MATCH('TI - Outperformance'!$A139,'Inputs - Allowed'!$A$8:$A$158,0),MATCH('TI - Outperformance'!N$6-1,'Inputs - Allowed'!$B$6:$AY$6,0)),0)),0)</f>
        <v>0</v>
      </c>
      <c r="O139" s="36">
        <f>MAX(MIN(_xlfn.IFNA(INDEX('Inputs - Actual'!$B$8:$V$200,MATCH('TI - Outperformance'!$A139,'Inputs - Actual'!$A$8:$A$200,0),MATCH('TI - Outperformance'!O$6,'Inputs - Actual'!$B$6:$V$6,0)) - INDEX('Inputs - Allowed'!$B$8:$AY$158,MATCH('TI - Outperformance'!$A139,'Inputs - Allowed'!$A$8:$A$158,0),MATCH('TI - Outperformance'!O$6-1,'Inputs - Allowed'!$B$6:$AY$6,0)),0),_xlfn.IFNA(INDEX('Inputs - Allowed'!$B$8:$AY$158,MATCH('TI - Outperformance'!$A139,'Inputs - Allowed'!$A$8:$A$158,0),MATCH('TI - Outperformance'!O$6,'Inputs - Allowed'!$B$6:$AY$6,0)) - INDEX('Inputs - Allowed'!$B$8:$AY$158,MATCH('TI - Outperformance'!$A139,'Inputs - Allowed'!$A$8:$A$158,0),MATCH('TI - Outperformance'!O$6-1,'Inputs - Allowed'!$B$6:$AY$6,0)),0)),0)</f>
        <v>0</v>
      </c>
      <c r="P139" s="36">
        <f>MAX(MIN(_xlfn.IFNA(INDEX('Inputs - Actual'!$B$8:$V$200,MATCH('TI - Outperformance'!$A139,'Inputs - Actual'!$A$8:$A$200,0),MATCH('TI - Outperformance'!P$6,'Inputs - Actual'!$B$6:$V$6,0)) - INDEX('Inputs - Allowed'!$B$8:$AY$158,MATCH('TI - Outperformance'!$A139,'Inputs - Allowed'!$A$8:$A$158,0),MATCH('TI - Outperformance'!P$6-1,'Inputs - Allowed'!$B$6:$AY$6,0)),0),_xlfn.IFNA(INDEX('Inputs - Allowed'!$B$8:$AY$158,MATCH('TI - Outperformance'!$A139,'Inputs - Allowed'!$A$8:$A$158,0),MATCH('TI - Outperformance'!P$6,'Inputs - Allowed'!$B$6:$AY$6,0)) - INDEX('Inputs - Allowed'!$B$8:$AY$158,MATCH('TI - Outperformance'!$A139,'Inputs - Allowed'!$A$8:$A$158,0),MATCH('TI - Outperformance'!P$6-1,'Inputs - Allowed'!$B$6:$AY$6,0)),0)),0)</f>
        <v>0</v>
      </c>
      <c r="Q139" s="36">
        <f>MAX(MIN(_xlfn.IFNA(INDEX('Inputs - Actual'!$B$8:$V$200,MATCH('TI - Outperformance'!$A139,'Inputs - Actual'!$A$8:$A$200,0),MATCH('TI - Outperformance'!Q$6,'Inputs - Actual'!$B$6:$V$6,0)) - INDEX('Inputs - Allowed'!$B$8:$AY$158,MATCH('TI - Outperformance'!$A139,'Inputs - Allowed'!$A$8:$A$158,0),MATCH('TI - Outperformance'!Q$6-1,'Inputs - Allowed'!$B$6:$AY$6,0)),0),_xlfn.IFNA(INDEX('Inputs - Allowed'!$B$8:$AY$158,MATCH('TI - Outperformance'!$A139,'Inputs - Allowed'!$A$8:$A$158,0),MATCH('TI - Outperformance'!Q$6,'Inputs - Allowed'!$B$6:$AY$6,0)) - INDEX('Inputs - Allowed'!$B$8:$AY$158,MATCH('TI - Outperformance'!$A139,'Inputs - Allowed'!$A$8:$A$158,0),MATCH('TI - Outperformance'!Q$6-1,'Inputs - Allowed'!$B$6:$AY$6,0)),0)),0)</f>
        <v>0</v>
      </c>
      <c r="R139" s="36">
        <f>MAX(MIN(_xlfn.IFNA(INDEX('Inputs - Actual'!$B$8:$V$200,MATCH('TI - Outperformance'!$A139,'Inputs - Actual'!$A$8:$A$200,0),MATCH('TI - Outperformance'!R$6,'Inputs - Actual'!$B$6:$V$6,0)) - INDEX('Inputs - Allowed'!$B$8:$AY$158,MATCH('TI - Outperformance'!$A139,'Inputs - Allowed'!$A$8:$A$158,0),MATCH('TI - Outperformance'!R$6-1,'Inputs - Allowed'!$B$6:$AY$6,0)),0),_xlfn.IFNA(INDEX('Inputs - Allowed'!$B$8:$AY$158,MATCH('TI - Outperformance'!$A139,'Inputs - Allowed'!$A$8:$A$158,0),MATCH('TI - Outperformance'!R$6,'Inputs - Allowed'!$B$6:$AY$6,0)) - INDEX('Inputs - Allowed'!$B$8:$AY$158,MATCH('TI - Outperformance'!$A139,'Inputs - Allowed'!$A$8:$A$158,0),MATCH('TI - Outperformance'!R$6-1,'Inputs - Allowed'!$B$6:$AY$6,0)),0)),0)</f>
        <v>0</v>
      </c>
      <c r="S139" s="36">
        <f>MAX(MIN(_xlfn.IFNA(INDEX('Inputs - Actual'!$B$8:$V$200,MATCH('TI - Outperformance'!$A139,'Inputs - Actual'!$A$8:$A$200,0),MATCH('TI - Outperformance'!S$6,'Inputs - Actual'!$B$6:$V$6,0)) - INDEX('Inputs - Allowed'!$B$8:$AY$158,MATCH('TI - Outperformance'!$A139,'Inputs - Allowed'!$A$8:$A$158,0),MATCH('TI - Outperformance'!S$6-1,'Inputs - Allowed'!$B$6:$AY$6,0)),0),_xlfn.IFNA(INDEX('Inputs - Allowed'!$B$8:$AY$158,MATCH('TI - Outperformance'!$A139,'Inputs - Allowed'!$A$8:$A$158,0),MATCH('TI - Outperformance'!S$6,'Inputs - Allowed'!$B$6:$AY$6,0)) - INDEX('Inputs - Allowed'!$B$8:$AY$158,MATCH('TI - Outperformance'!$A139,'Inputs - Allowed'!$A$8:$A$158,0),MATCH('TI - Outperformance'!S$6-1,'Inputs - Allowed'!$B$6:$AY$6,0)),0)),0)</f>
        <v>0</v>
      </c>
      <c r="T139" s="36">
        <f>MAX(MIN(_xlfn.IFNA(INDEX('Inputs - Actual'!$B$8:$V$200,MATCH('TI - Outperformance'!$A139,'Inputs - Actual'!$A$8:$A$200,0),MATCH('TI - Outperformance'!T$6,'Inputs - Actual'!$B$6:$V$6,0)) - INDEX('Inputs - Allowed'!$B$8:$AY$158,MATCH('TI - Outperformance'!$A139,'Inputs - Allowed'!$A$8:$A$158,0),MATCH('TI - Outperformance'!T$6-1,'Inputs - Allowed'!$B$6:$AY$6,0)),0),_xlfn.IFNA(INDEX('Inputs - Allowed'!$B$8:$AY$158,MATCH('TI - Outperformance'!$A139,'Inputs - Allowed'!$A$8:$A$158,0),MATCH('TI - Outperformance'!T$6,'Inputs - Allowed'!$B$6:$AY$6,0)) - INDEX('Inputs - Allowed'!$B$8:$AY$158,MATCH('TI - Outperformance'!$A139,'Inputs - Allowed'!$A$8:$A$158,0),MATCH('TI - Outperformance'!T$6-1,'Inputs - Allowed'!$B$6:$AY$6,0)),0)),0)</f>
        <v>0</v>
      </c>
      <c r="U139" s="36">
        <f>MAX(MIN(_xlfn.IFNA(INDEX('Inputs - Actual'!$B$8:$V$200,MATCH('TI - Outperformance'!$A139,'Inputs - Actual'!$A$8:$A$200,0),MATCH('TI - Outperformance'!U$6,'Inputs - Actual'!$B$6:$V$6,0)) - INDEX('Inputs - Allowed'!$B$8:$AY$158,MATCH('TI - Outperformance'!$A139,'Inputs - Allowed'!$A$8:$A$158,0),MATCH('TI - Outperformance'!U$6-1,'Inputs - Allowed'!$B$6:$AY$6,0)),0),_xlfn.IFNA(INDEX('Inputs - Allowed'!$B$8:$AY$158,MATCH('TI - Outperformance'!$A139,'Inputs - Allowed'!$A$8:$A$158,0),MATCH('TI - Outperformance'!U$6,'Inputs - Allowed'!$B$6:$AY$6,0)) - INDEX('Inputs - Allowed'!$B$8:$AY$158,MATCH('TI - Outperformance'!$A139,'Inputs - Allowed'!$A$8:$A$158,0),MATCH('TI - Outperformance'!U$6-1,'Inputs - Allowed'!$B$6:$AY$6,0)),0)),0)</f>
        <v>0</v>
      </c>
      <c r="V139" s="36">
        <f>MAX(MIN(_xlfn.IFNA(INDEX('Inputs - Actual'!$B$8:$V$200,MATCH('TI - Outperformance'!$A139,'Inputs - Actual'!$A$8:$A$200,0),MATCH('TI - Outperformance'!V$6,'Inputs - Actual'!$B$6:$V$6,0)) - INDEX('Inputs - Allowed'!$B$8:$AY$158,MATCH('TI - Outperformance'!$A139,'Inputs - Allowed'!$A$8:$A$158,0),MATCH('TI - Outperformance'!V$6-1,'Inputs - Allowed'!$B$6:$AY$6,0)),0),_xlfn.IFNA(INDEX('Inputs - Allowed'!$B$8:$AY$158,MATCH('TI - Outperformance'!$A139,'Inputs - Allowed'!$A$8:$A$158,0),MATCH('TI - Outperformance'!V$6,'Inputs - Allowed'!$B$6:$AY$6,0)) - INDEX('Inputs - Allowed'!$B$8:$AY$158,MATCH('TI - Outperformance'!$A139,'Inputs - Allowed'!$A$8:$A$158,0),MATCH('TI - Outperformance'!V$6-1,'Inputs - Allowed'!$B$6:$AY$6,0)),0)),0)</f>
        <v>0</v>
      </c>
      <c r="W139" s="36">
        <f>MAX(MIN(_xlfn.IFNA(INDEX('Inputs - Actual'!$B$8:$V$200,MATCH('TI - Outperformance'!$A139,'Inputs - Actual'!$A$8:$A$200,0),MATCH('TI - Outperformance'!W$6,'Inputs - Actual'!$B$6:$V$6,0)) - INDEX('Inputs - Allowed'!$B$8:$AY$158,MATCH('TI - Outperformance'!$A139,'Inputs - Allowed'!$A$8:$A$158,0),MATCH('TI - Outperformance'!W$6-1,'Inputs - Allowed'!$B$6:$AY$6,0)),0),_xlfn.IFNA(INDEX('Inputs - Allowed'!$B$8:$AY$158,MATCH('TI - Outperformance'!$A139,'Inputs - Allowed'!$A$8:$A$158,0),MATCH('TI - Outperformance'!W$6,'Inputs - Allowed'!$B$6:$AY$6,0)) - INDEX('Inputs - Allowed'!$B$8:$AY$158,MATCH('TI - Outperformance'!$A139,'Inputs - Allowed'!$A$8:$A$158,0),MATCH('TI - Outperformance'!W$6-1,'Inputs - Allowed'!$B$6:$AY$6,0)),0)),0)</f>
        <v>0</v>
      </c>
      <c r="X139" s="76"/>
      <c r="Y139" s="76"/>
      <c r="Z139" s="116">
        <f t="shared" si="44"/>
        <v>0</v>
      </c>
      <c r="AA139" s="116">
        <f t="shared" si="45"/>
        <v>0</v>
      </c>
      <c r="AB139" s="116">
        <f t="shared" si="46"/>
        <v>0</v>
      </c>
      <c r="AC139" s="116">
        <f t="shared" si="47"/>
        <v>0</v>
      </c>
      <c r="AD139" s="116">
        <f t="shared" si="48"/>
        <v>0</v>
      </c>
      <c r="AE139" s="116">
        <f t="shared" si="49"/>
        <v>0</v>
      </c>
      <c r="AF139" s="116">
        <f t="shared" si="50"/>
        <v>0</v>
      </c>
      <c r="AG139" s="116">
        <f t="shared" si="51"/>
        <v>0</v>
      </c>
      <c r="AH139" s="116">
        <f t="shared" si="52"/>
        <v>0</v>
      </c>
      <c r="AI139" s="116">
        <f t="shared" si="53"/>
        <v>0</v>
      </c>
      <c r="AJ139" s="116">
        <f t="shared" si="54"/>
        <v>0</v>
      </c>
    </row>
    <row r="140" spans="1:36">
      <c r="A140" s="42"/>
      <c r="B140" s="36"/>
      <c r="C140" s="36"/>
      <c r="D140" s="36"/>
      <c r="E140" s="36">
        <f>_xlfn.IFNA(INDEX('Inputs - Allowed'!$B$8:$AY$158,MATCH($A140,'Inputs - Allowed'!$A$8:$A$158,0),MATCH('TI - Outperformance'!E$6,'Inputs - Allowed'!$B$6:$AY$6,0)),0)</f>
        <v>0</v>
      </c>
      <c r="F140" s="36">
        <f>_xlfn.IFNA(INDEX('Inputs - Allowed'!$B$8:$AY$158,MATCH($A140,'Inputs - Allowed'!$A$8:$A$158,0),MATCH('TI - Outperformance'!F$6,'Inputs - Allowed'!$B$6:$AY$6,0)),0)</f>
        <v>0</v>
      </c>
      <c r="G140" s="36">
        <f>_xlfn.IFNA(INDEX('Inputs - Allowed'!$B$8:$AY$158,MATCH($A140,'Inputs - Allowed'!$A$8:$A$158,0),MATCH('TI - Outperformance'!G$6,'Inputs - Allowed'!$B$6:$AY$6,0)),0)</f>
        <v>0</v>
      </c>
      <c r="H140" s="36">
        <f>_xlfn.IFNA(INDEX('Inputs - Allowed'!$B$8:$AY$158,MATCH($A140,'Inputs - Allowed'!$A$8:$A$158,0),MATCH('TI - Outperformance'!H$6,'Inputs - Allowed'!$B$6:$AY$6,0)),0)</f>
        <v>0</v>
      </c>
      <c r="I140" s="36">
        <f>_xlfn.IFNA(INDEX('Inputs - Allowed'!$B$8:$AY$158,MATCH($A140,'Inputs - Allowed'!$A$8:$A$158,0),MATCH('TI - Outperformance'!I$6,'Inputs - Allowed'!$B$6:$AY$6,0)),0)</f>
        <v>0</v>
      </c>
      <c r="J140" s="36">
        <f>_xlfn.IFNA(INDEX('Inputs - Allowed'!$B$8:$AY$158,MATCH($A140,'Inputs - Allowed'!$A$8:$A$158,0),MATCH('TI - Outperformance'!J$6,'Inputs - Allowed'!$B$6:$AY$6,0)),0)</f>
        <v>0</v>
      </c>
      <c r="K140" s="36">
        <f>_xlfn.IFNA(INDEX('Inputs - Allowed'!$B$8:$AY$158,MATCH($A140,'Inputs - Allowed'!$A$8:$A$158,0),MATCH('TI - Outperformance'!K$6,'Inputs - Allowed'!$B$6:$AY$6,0)),0)</f>
        <v>0</v>
      </c>
      <c r="L140" s="76"/>
      <c r="M140" s="76"/>
      <c r="N140" s="36">
        <f>MAX(MIN(_xlfn.IFNA(INDEX('Inputs - Actual'!$B$8:$V$200,MATCH('TI - Outperformance'!$A140,'Inputs - Actual'!$A$8:$A$200,0),MATCH('TI - Outperformance'!N$6,'Inputs - Actual'!$B$6:$V$6,0)) - INDEX('Inputs - Allowed'!$B$8:$AY$158,MATCH('TI - Outperformance'!$A140,'Inputs - Allowed'!$A$8:$A$158,0),MATCH('TI - Outperformance'!N$6-1,'Inputs - Allowed'!$B$6:$AY$6,0)),0),_xlfn.IFNA(INDEX('Inputs - Allowed'!$B$8:$AY$158,MATCH('TI - Outperformance'!$A140,'Inputs - Allowed'!$A$8:$A$158,0),MATCH('TI - Outperformance'!N$6,'Inputs - Allowed'!$B$6:$AY$6,0)) - INDEX('Inputs - Allowed'!$B$8:$AY$158,MATCH('TI - Outperformance'!$A140,'Inputs - Allowed'!$A$8:$A$158,0),MATCH('TI - Outperformance'!N$6-1,'Inputs - Allowed'!$B$6:$AY$6,0)),0)),0)</f>
        <v>0</v>
      </c>
      <c r="O140" s="36">
        <f>MAX(MIN(_xlfn.IFNA(INDEX('Inputs - Actual'!$B$8:$V$200,MATCH('TI - Outperformance'!$A140,'Inputs - Actual'!$A$8:$A$200,0),MATCH('TI - Outperformance'!O$6,'Inputs - Actual'!$B$6:$V$6,0)) - INDEX('Inputs - Allowed'!$B$8:$AY$158,MATCH('TI - Outperformance'!$A140,'Inputs - Allowed'!$A$8:$A$158,0),MATCH('TI - Outperformance'!O$6-1,'Inputs - Allowed'!$B$6:$AY$6,0)),0),_xlfn.IFNA(INDEX('Inputs - Allowed'!$B$8:$AY$158,MATCH('TI - Outperformance'!$A140,'Inputs - Allowed'!$A$8:$A$158,0),MATCH('TI - Outperformance'!O$6,'Inputs - Allowed'!$B$6:$AY$6,0)) - INDEX('Inputs - Allowed'!$B$8:$AY$158,MATCH('TI - Outperformance'!$A140,'Inputs - Allowed'!$A$8:$A$158,0),MATCH('TI - Outperformance'!O$6-1,'Inputs - Allowed'!$B$6:$AY$6,0)),0)),0)</f>
        <v>0</v>
      </c>
      <c r="P140" s="36">
        <f>MAX(MIN(_xlfn.IFNA(INDEX('Inputs - Actual'!$B$8:$V$200,MATCH('TI - Outperformance'!$A140,'Inputs - Actual'!$A$8:$A$200,0),MATCH('TI - Outperformance'!P$6,'Inputs - Actual'!$B$6:$V$6,0)) - INDEX('Inputs - Allowed'!$B$8:$AY$158,MATCH('TI - Outperformance'!$A140,'Inputs - Allowed'!$A$8:$A$158,0),MATCH('TI - Outperformance'!P$6-1,'Inputs - Allowed'!$B$6:$AY$6,0)),0),_xlfn.IFNA(INDEX('Inputs - Allowed'!$B$8:$AY$158,MATCH('TI - Outperformance'!$A140,'Inputs - Allowed'!$A$8:$A$158,0),MATCH('TI - Outperformance'!P$6,'Inputs - Allowed'!$B$6:$AY$6,0)) - INDEX('Inputs - Allowed'!$B$8:$AY$158,MATCH('TI - Outperformance'!$A140,'Inputs - Allowed'!$A$8:$A$158,0),MATCH('TI - Outperformance'!P$6-1,'Inputs - Allowed'!$B$6:$AY$6,0)),0)),0)</f>
        <v>0</v>
      </c>
      <c r="Q140" s="36">
        <f>MAX(MIN(_xlfn.IFNA(INDEX('Inputs - Actual'!$B$8:$V$200,MATCH('TI - Outperformance'!$A140,'Inputs - Actual'!$A$8:$A$200,0),MATCH('TI - Outperformance'!Q$6,'Inputs - Actual'!$B$6:$V$6,0)) - INDEX('Inputs - Allowed'!$B$8:$AY$158,MATCH('TI - Outperformance'!$A140,'Inputs - Allowed'!$A$8:$A$158,0),MATCH('TI - Outperformance'!Q$6-1,'Inputs - Allowed'!$B$6:$AY$6,0)),0),_xlfn.IFNA(INDEX('Inputs - Allowed'!$B$8:$AY$158,MATCH('TI - Outperformance'!$A140,'Inputs - Allowed'!$A$8:$A$158,0),MATCH('TI - Outperformance'!Q$6,'Inputs - Allowed'!$B$6:$AY$6,0)) - INDEX('Inputs - Allowed'!$B$8:$AY$158,MATCH('TI - Outperformance'!$A140,'Inputs - Allowed'!$A$8:$A$158,0),MATCH('TI - Outperformance'!Q$6-1,'Inputs - Allowed'!$B$6:$AY$6,0)),0)),0)</f>
        <v>0</v>
      </c>
      <c r="R140" s="36">
        <f>MAX(MIN(_xlfn.IFNA(INDEX('Inputs - Actual'!$B$8:$V$200,MATCH('TI - Outperformance'!$A140,'Inputs - Actual'!$A$8:$A$200,0),MATCH('TI - Outperformance'!R$6,'Inputs - Actual'!$B$6:$V$6,0)) - INDEX('Inputs - Allowed'!$B$8:$AY$158,MATCH('TI - Outperformance'!$A140,'Inputs - Allowed'!$A$8:$A$158,0),MATCH('TI - Outperformance'!R$6-1,'Inputs - Allowed'!$B$6:$AY$6,0)),0),_xlfn.IFNA(INDEX('Inputs - Allowed'!$B$8:$AY$158,MATCH('TI - Outperformance'!$A140,'Inputs - Allowed'!$A$8:$A$158,0),MATCH('TI - Outperformance'!R$6,'Inputs - Allowed'!$B$6:$AY$6,0)) - INDEX('Inputs - Allowed'!$B$8:$AY$158,MATCH('TI - Outperformance'!$A140,'Inputs - Allowed'!$A$8:$A$158,0),MATCH('TI - Outperformance'!R$6-1,'Inputs - Allowed'!$B$6:$AY$6,0)),0)),0)</f>
        <v>0</v>
      </c>
      <c r="S140" s="36">
        <f>MAX(MIN(_xlfn.IFNA(INDEX('Inputs - Actual'!$B$8:$V$200,MATCH('TI - Outperformance'!$A140,'Inputs - Actual'!$A$8:$A$200,0),MATCH('TI - Outperformance'!S$6,'Inputs - Actual'!$B$6:$V$6,0)) - INDEX('Inputs - Allowed'!$B$8:$AY$158,MATCH('TI - Outperformance'!$A140,'Inputs - Allowed'!$A$8:$A$158,0),MATCH('TI - Outperformance'!S$6-1,'Inputs - Allowed'!$B$6:$AY$6,0)),0),_xlfn.IFNA(INDEX('Inputs - Allowed'!$B$8:$AY$158,MATCH('TI - Outperformance'!$A140,'Inputs - Allowed'!$A$8:$A$158,0),MATCH('TI - Outperformance'!S$6,'Inputs - Allowed'!$B$6:$AY$6,0)) - INDEX('Inputs - Allowed'!$B$8:$AY$158,MATCH('TI - Outperformance'!$A140,'Inputs - Allowed'!$A$8:$A$158,0),MATCH('TI - Outperformance'!S$6-1,'Inputs - Allowed'!$B$6:$AY$6,0)),0)),0)</f>
        <v>0</v>
      </c>
      <c r="T140" s="36">
        <f>MAX(MIN(_xlfn.IFNA(INDEX('Inputs - Actual'!$B$8:$V$200,MATCH('TI - Outperformance'!$A140,'Inputs - Actual'!$A$8:$A$200,0),MATCH('TI - Outperformance'!T$6,'Inputs - Actual'!$B$6:$V$6,0)) - INDEX('Inputs - Allowed'!$B$8:$AY$158,MATCH('TI - Outperformance'!$A140,'Inputs - Allowed'!$A$8:$A$158,0),MATCH('TI - Outperformance'!T$6-1,'Inputs - Allowed'!$B$6:$AY$6,0)),0),_xlfn.IFNA(INDEX('Inputs - Allowed'!$B$8:$AY$158,MATCH('TI - Outperformance'!$A140,'Inputs - Allowed'!$A$8:$A$158,0),MATCH('TI - Outperformance'!T$6,'Inputs - Allowed'!$B$6:$AY$6,0)) - INDEX('Inputs - Allowed'!$B$8:$AY$158,MATCH('TI - Outperformance'!$A140,'Inputs - Allowed'!$A$8:$A$158,0),MATCH('TI - Outperformance'!T$6-1,'Inputs - Allowed'!$B$6:$AY$6,0)),0)),0)</f>
        <v>0</v>
      </c>
      <c r="U140" s="36">
        <f>MAX(MIN(_xlfn.IFNA(INDEX('Inputs - Actual'!$B$8:$V$200,MATCH('TI - Outperformance'!$A140,'Inputs - Actual'!$A$8:$A$200,0),MATCH('TI - Outperformance'!U$6,'Inputs - Actual'!$B$6:$V$6,0)) - INDEX('Inputs - Allowed'!$B$8:$AY$158,MATCH('TI - Outperformance'!$A140,'Inputs - Allowed'!$A$8:$A$158,0),MATCH('TI - Outperformance'!U$6-1,'Inputs - Allowed'!$B$6:$AY$6,0)),0),_xlfn.IFNA(INDEX('Inputs - Allowed'!$B$8:$AY$158,MATCH('TI - Outperformance'!$A140,'Inputs - Allowed'!$A$8:$A$158,0),MATCH('TI - Outperformance'!U$6,'Inputs - Allowed'!$B$6:$AY$6,0)) - INDEX('Inputs - Allowed'!$B$8:$AY$158,MATCH('TI - Outperformance'!$A140,'Inputs - Allowed'!$A$8:$A$158,0),MATCH('TI - Outperformance'!U$6-1,'Inputs - Allowed'!$B$6:$AY$6,0)),0)),0)</f>
        <v>0</v>
      </c>
      <c r="V140" s="36">
        <f>MAX(MIN(_xlfn.IFNA(INDEX('Inputs - Actual'!$B$8:$V$200,MATCH('TI - Outperformance'!$A140,'Inputs - Actual'!$A$8:$A$200,0),MATCH('TI - Outperformance'!V$6,'Inputs - Actual'!$B$6:$V$6,0)) - INDEX('Inputs - Allowed'!$B$8:$AY$158,MATCH('TI - Outperformance'!$A140,'Inputs - Allowed'!$A$8:$A$158,0),MATCH('TI - Outperformance'!V$6-1,'Inputs - Allowed'!$B$6:$AY$6,0)),0),_xlfn.IFNA(INDEX('Inputs - Allowed'!$B$8:$AY$158,MATCH('TI - Outperformance'!$A140,'Inputs - Allowed'!$A$8:$A$158,0),MATCH('TI - Outperformance'!V$6,'Inputs - Allowed'!$B$6:$AY$6,0)) - INDEX('Inputs - Allowed'!$B$8:$AY$158,MATCH('TI - Outperformance'!$A140,'Inputs - Allowed'!$A$8:$A$158,0),MATCH('TI - Outperformance'!V$6-1,'Inputs - Allowed'!$B$6:$AY$6,0)),0)),0)</f>
        <v>0</v>
      </c>
      <c r="W140" s="36">
        <f>MAX(MIN(_xlfn.IFNA(INDEX('Inputs - Actual'!$B$8:$V$200,MATCH('TI - Outperformance'!$A140,'Inputs - Actual'!$A$8:$A$200,0),MATCH('TI - Outperformance'!W$6,'Inputs - Actual'!$B$6:$V$6,0)) - INDEX('Inputs - Allowed'!$B$8:$AY$158,MATCH('TI - Outperformance'!$A140,'Inputs - Allowed'!$A$8:$A$158,0),MATCH('TI - Outperformance'!W$6-1,'Inputs - Allowed'!$B$6:$AY$6,0)),0),_xlfn.IFNA(INDEX('Inputs - Allowed'!$B$8:$AY$158,MATCH('TI - Outperformance'!$A140,'Inputs - Allowed'!$A$8:$A$158,0),MATCH('TI - Outperformance'!W$6,'Inputs - Allowed'!$B$6:$AY$6,0)) - INDEX('Inputs - Allowed'!$B$8:$AY$158,MATCH('TI - Outperformance'!$A140,'Inputs - Allowed'!$A$8:$A$158,0),MATCH('TI - Outperformance'!W$6-1,'Inputs - Allowed'!$B$6:$AY$6,0)),0)),0)</f>
        <v>0</v>
      </c>
      <c r="X140" s="76"/>
      <c r="Y140" s="76"/>
      <c r="Z140" s="116">
        <f t="shared" si="44"/>
        <v>0</v>
      </c>
      <c r="AA140" s="116">
        <f t="shared" si="45"/>
        <v>0</v>
      </c>
      <c r="AB140" s="116">
        <f t="shared" si="46"/>
        <v>0</v>
      </c>
      <c r="AC140" s="116">
        <f t="shared" si="47"/>
        <v>0</v>
      </c>
      <c r="AD140" s="116">
        <f t="shared" si="48"/>
        <v>0</v>
      </c>
      <c r="AE140" s="116">
        <f t="shared" si="49"/>
        <v>0</v>
      </c>
      <c r="AF140" s="116">
        <f t="shared" si="50"/>
        <v>0</v>
      </c>
      <c r="AG140" s="116">
        <f t="shared" si="51"/>
        <v>0</v>
      </c>
      <c r="AH140" s="116">
        <f t="shared" si="52"/>
        <v>0</v>
      </c>
      <c r="AI140" s="116">
        <f t="shared" si="53"/>
        <v>0</v>
      </c>
      <c r="AJ140" s="116">
        <f t="shared" si="54"/>
        <v>0</v>
      </c>
    </row>
    <row r="141" spans="1:36">
      <c r="A141" s="42"/>
      <c r="B141" s="36"/>
      <c r="C141" s="36"/>
      <c r="D141" s="36"/>
      <c r="E141" s="36">
        <f>_xlfn.IFNA(INDEX('Inputs - Allowed'!$B$8:$AY$158,MATCH($A141,'Inputs - Allowed'!$A$8:$A$158,0),MATCH('TI - Outperformance'!E$6,'Inputs - Allowed'!$B$6:$AY$6,0)),0)</f>
        <v>0</v>
      </c>
      <c r="F141" s="36">
        <f>_xlfn.IFNA(INDEX('Inputs - Allowed'!$B$8:$AY$158,MATCH($A141,'Inputs - Allowed'!$A$8:$A$158,0),MATCH('TI - Outperformance'!F$6,'Inputs - Allowed'!$B$6:$AY$6,0)),0)</f>
        <v>0</v>
      </c>
      <c r="G141" s="36">
        <f>_xlfn.IFNA(INDEX('Inputs - Allowed'!$B$8:$AY$158,MATCH($A141,'Inputs - Allowed'!$A$8:$A$158,0),MATCH('TI - Outperformance'!G$6,'Inputs - Allowed'!$B$6:$AY$6,0)),0)</f>
        <v>0</v>
      </c>
      <c r="H141" s="36">
        <f>_xlfn.IFNA(INDEX('Inputs - Allowed'!$B$8:$AY$158,MATCH($A141,'Inputs - Allowed'!$A$8:$A$158,0),MATCH('TI - Outperformance'!H$6,'Inputs - Allowed'!$B$6:$AY$6,0)),0)</f>
        <v>0</v>
      </c>
      <c r="I141" s="36">
        <f>_xlfn.IFNA(INDEX('Inputs - Allowed'!$B$8:$AY$158,MATCH($A141,'Inputs - Allowed'!$A$8:$A$158,0),MATCH('TI - Outperformance'!I$6,'Inputs - Allowed'!$B$6:$AY$6,0)),0)</f>
        <v>0</v>
      </c>
      <c r="J141" s="36">
        <f>_xlfn.IFNA(INDEX('Inputs - Allowed'!$B$8:$AY$158,MATCH($A141,'Inputs - Allowed'!$A$8:$A$158,0),MATCH('TI - Outperformance'!J$6,'Inputs - Allowed'!$B$6:$AY$6,0)),0)</f>
        <v>0</v>
      </c>
      <c r="K141" s="36">
        <f>_xlfn.IFNA(INDEX('Inputs - Allowed'!$B$8:$AY$158,MATCH($A141,'Inputs - Allowed'!$A$8:$A$158,0),MATCH('TI - Outperformance'!K$6,'Inputs - Allowed'!$B$6:$AY$6,0)),0)</f>
        <v>0</v>
      </c>
      <c r="L141" s="76"/>
      <c r="M141" s="76"/>
      <c r="N141" s="36">
        <f>MAX(MIN(_xlfn.IFNA(INDEX('Inputs - Actual'!$B$8:$V$200,MATCH('TI - Outperformance'!$A141,'Inputs - Actual'!$A$8:$A$200,0),MATCH('TI - Outperformance'!N$6,'Inputs - Actual'!$B$6:$V$6,0)) - INDEX('Inputs - Allowed'!$B$8:$AY$158,MATCH('TI - Outperformance'!$A141,'Inputs - Allowed'!$A$8:$A$158,0),MATCH('TI - Outperformance'!N$6-1,'Inputs - Allowed'!$B$6:$AY$6,0)),0),_xlfn.IFNA(INDEX('Inputs - Allowed'!$B$8:$AY$158,MATCH('TI - Outperformance'!$A141,'Inputs - Allowed'!$A$8:$A$158,0),MATCH('TI - Outperformance'!N$6,'Inputs - Allowed'!$B$6:$AY$6,0)) - INDEX('Inputs - Allowed'!$B$8:$AY$158,MATCH('TI - Outperformance'!$A141,'Inputs - Allowed'!$A$8:$A$158,0),MATCH('TI - Outperformance'!N$6-1,'Inputs - Allowed'!$B$6:$AY$6,0)),0)),0)</f>
        <v>0</v>
      </c>
      <c r="O141" s="36">
        <f>MAX(MIN(_xlfn.IFNA(INDEX('Inputs - Actual'!$B$8:$V$200,MATCH('TI - Outperformance'!$A141,'Inputs - Actual'!$A$8:$A$200,0),MATCH('TI - Outperformance'!O$6,'Inputs - Actual'!$B$6:$V$6,0)) - INDEX('Inputs - Allowed'!$B$8:$AY$158,MATCH('TI - Outperformance'!$A141,'Inputs - Allowed'!$A$8:$A$158,0),MATCH('TI - Outperformance'!O$6-1,'Inputs - Allowed'!$B$6:$AY$6,0)),0),_xlfn.IFNA(INDEX('Inputs - Allowed'!$B$8:$AY$158,MATCH('TI - Outperformance'!$A141,'Inputs - Allowed'!$A$8:$A$158,0),MATCH('TI - Outperformance'!O$6,'Inputs - Allowed'!$B$6:$AY$6,0)) - INDEX('Inputs - Allowed'!$B$8:$AY$158,MATCH('TI - Outperformance'!$A141,'Inputs - Allowed'!$A$8:$A$158,0),MATCH('TI - Outperformance'!O$6-1,'Inputs - Allowed'!$B$6:$AY$6,0)),0)),0)</f>
        <v>0</v>
      </c>
      <c r="P141" s="36">
        <f>MAX(MIN(_xlfn.IFNA(INDEX('Inputs - Actual'!$B$8:$V$200,MATCH('TI - Outperformance'!$A141,'Inputs - Actual'!$A$8:$A$200,0),MATCH('TI - Outperformance'!P$6,'Inputs - Actual'!$B$6:$V$6,0)) - INDEX('Inputs - Allowed'!$B$8:$AY$158,MATCH('TI - Outperformance'!$A141,'Inputs - Allowed'!$A$8:$A$158,0),MATCH('TI - Outperformance'!P$6-1,'Inputs - Allowed'!$B$6:$AY$6,0)),0),_xlfn.IFNA(INDEX('Inputs - Allowed'!$B$8:$AY$158,MATCH('TI - Outperformance'!$A141,'Inputs - Allowed'!$A$8:$A$158,0),MATCH('TI - Outperformance'!P$6,'Inputs - Allowed'!$B$6:$AY$6,0)) - INDEX('Inputs - Allowed'!$B$8:$AY$158,MATCH('TI - Outperformance'!$A141,'Inputs - Allowed'!$A$8:$A$158,0),MATCH('TI - Outperformance'!P$6-1,'Inputs - Allowed'!$B$6:$AY$6,0)),0)),0)</f>
        <v>0</v>
      </c>
      <c r="Q141" s="36">
        <f>MAX(MIN(_xlfn.IFNA(INDEX('Inputs - Actual'!$B$8:$V$200,MATCH('TI - Outperformance'!$A141,'Inputs - Actual'!$A$8:$A$200,0),MATCH('TI - Outperformance'!Q$6,'Inputs - Actual'!$B$6:$V$6,0)) - INDEX('Inputs - Allowed'!$B$8:$AY$158,MATCH('TI - Outperformance'!$A141,'Inputs - Allowed'!$A$8:$A$158,0),MATCH('TI - Outperformance'!Q$6-1,'Inputs - Allowed'!$B$6:$AY$6,0)),0),_xlfn.IFNA(INDEX('Inputs - Allowed'!$B$8:$AY$158,MATCH('TI - Outperformance'!$A141,'Inputs - Allowed'!$A$8:$A$158,0),MATCH('TI - Outperformance'!Q$6,'Inputs - Allowed'!$B$6:$AY$6,0)) - INDEX('Inputs - Allowed'!$B$8:$AY$158,MATCH('TI - Outperformance'!$A141,'Inputs - Allowed'!$A$8:$A$158,0),MATCH('TI - Outperformance'!Q$6-1,'Inputs - Allowed'!$B$6:$AY$6,0)),0)),0)</f>
        <v>0</v>
      </c>
      <c r="R141" s="36">
        <f>MAX(MIN(_xlfn.IFNA(INDEX('Inputs - Actual'!$B$8:$V$200,MATCH('TI - Outperformance'!$A141,'Inputs - Actual'!$A$8:$A$200,0),MATCH('TI - Outperformance'!R$6,'Inputs - Actual'!$B$6:$V$6,0)) - INDEX('Inputs - Allowed'!$B$8:$AY$158,MATCH('TI - Outperformance'!$A141,'Inputs - Allowed'!$A$8:$A$158,0),MATCH('TI - Outperformance'!R$6-1,'Inputs - Allowed'!$B$6:$AY$6,0)),0),_xlfn.IFNA(INDEX('Inputs - Allowed'!$B$8:$AY$158,MATCH('TI - Outperformance'!$A141,'Inputs - Allowed'!$A$8:$A$158,0),MATCH('TI - Outperformance'!R$6,'Inputs - Allowed'!$B$6:$AY$6,0)) - INDEX('Inputs - Allowed'!$B$8:$AY$158,MATCH('TI - Outperformance'!$A141,'Inputs - Allowed'!$A$8:$A$158,0),MATCH('TI - Outperformance'!R$6-1,'Inputs - Allowed'!$B$6:$AY$6,0)),0)),0)</f>
        <v>0</v>
      </c>
      <c r="S141" s="36">
        <f>MAX(MIN(_xlfn.IFNA(INDEX('Inputs - Actual'!$B$8:$V$200,MATCH('TI - Outperformance'!$A141,'Inputs - Actual'!$A$8:$A$200,0),MATCH('TI - Outperformance'!S$6,'Inputs - Actual'!$B$6:$V$6,0)) - INDEX('Inputs - Allowed'!$B$8:$AY$158,MATCH('TI - Outperformance'!$A141,'Inputs - Allowed'!$A$8:$A$158,0),MATCH('TI - Outperformance'!S$6-1,'Inputs - Allowed'!$B$6:$AY$6,0)),0),_xlfn.IFNA(INDEX('Inputs - Allowed'!$B$8:$AY$158,MATCH('TI - Outperformance'!$A141,'Inputs - Allowed'!$A$8:$A$158,0),MATCH('TI - Outperformance'!S$6,'Inputs - Allowed'!$B$6:$AY$6,0)) - INDEX('Inputs - Allowed'!$B$8:$AY$158,MATCH('TI - Outperformance'!$A141,'Inputs - Allowed'!$A$8:$A$158,0),MATCH('TI - Outperformance'!S$6-1,'Inputs - Allowed'!$B$6:$AY$6,0)),0)),0)</f>
        <v>0</v>
      </c>
      <c r="T141" s="36">
        <f>MAX(MIN(_xlfn.IFNA(INDEX('Inputs - Actual'!$B$8:$V$200,MATCH('TI - Outperformance'!$A141,'Inputs - Actual'!$A$8:$A$200,0),MATCH('TI - Outperformance'!T$6,'Inputs - Actual'!$B$6:$V$6,0)) - INDEX('Inputs - Allowed'!$B$8:$AY$158,MATCH('TI - Outperformance'!$A141,'Inputs - Allowed'!$A$8:$A$158,0),MATCH('TI - Outperformance'!T$6-1,'Inputs - Allowed'!$B$6:$AY$6,0)),0),_xlfn.IFNA(INDEX('Inputs - Allowed'!$B$8:$AY$158,MATCH('TI - Outperformance'!$A141,'Inputs - Allowed'!$A$8:$A$158,0),MATCH('TI - Outperformance'!T$6,'Inputs - Allowed'!$B$6:$AY$6,0)) - INDEX('Inputs - Allowed'!$B$8:$AY$158,MATCH('TI - Outperformance'!$A141,'Inputs - Allowed'!$A$8:$A$158,0),MATCH('TI - Outperformance'!T$6-1,'Inputs - Allowed'!$B$6:$AY$6,0)),0)),0)</f>
        <v>0</v>
      </c>
      <c r="U141" s="36">
        <f>MAX(MIN(_xlfn.IFNA(INDEX('Inputs - Actual'!$B$8:$V$200,MATCH('TI - Outperformance'!$A141,'Inputs - Actual'!$A$8:$A$200,0),MATCH('TI - Outperformance'!U$6,'Inputs - Actual'!$B$6:$V$6,0)) - INDEX('Inputs - Allowed'!$B$8:$AY$158,MATCH('TI - Outperformance'!$A141,'Inputs - Allowed'!$A$8:$A$158,0),MATCH('TI - Outperformance'!U$6-1,'Inputs - Allowed'!$B$6:$AY$6,0)),0),_xlfn.IFNA(INDEX('Inputs - Allowed'!$B$8:$AY$158,MATCH('TI - Outperformance'!$A141,'Inputs - Allowed'!$A$8:$A$158,0),MATCH('TI - Outperformance'!U$6,'Inputs - Allowed'!$B$6:$AY$6,0)) - INDEX('Inputs - Allowed'!$B$8:$AY$158,MATCH('TI - Outperformance'!$A141,'Inputs - Allowed'!$A$8:$A$158,0),MATCH('TI - Outperformance'!U$6-1,'Inputs - Allowed'!$B$6:$AY$6,0)),0)),0)</f>
        <v>0</v>
      </c>
      <c r="V141" s="36">
        <f>MAX(MIN(_xlfn.IFNA(INDEX('Inputs - Actual'!$B$8:$V$200,MATCH('TI - Outperformance'!$A141,'Inputs - Actual'!$A$8:$A$200,0),MATCH('TI - Outperformance'!V$6,'Inputs - Actual'!$B$6:$V$6,0)) - INDEX('Inputs - Allowed'!$B$8:$AY$158,MATCH('TI - Outperformance'!$A141,'Inputs - Allowed'!$A$8:$A$158,0),MATCH('TI - Outperformance'!V$6-1,'Inputs - Allowed'!$B$6:$AY$6,0)),0),_xlfn.IFNA(INDEX('Inputs - Allowed'!$B$8:$AY$158,MATCH('TI - Outperformance'!$A141,'Inputs - Allowed'!$A$8:$A$158,0),MATCH('TI - Outperformance'!V$6,'Inputs - Allowed'!$B$6:$AY$6,0)) - INDEX('Inputs - Allowed'!$B$8:$AY$158,MATCH('TI - Outperformance'!$A141,'Inputs - Allowed'!$A$8:$A$158,0),MATCH('TI - Outperformance'!V$6-1,'Inputs - Allowed'!$B$6:$AY$6,0)),0)),0)</f>
        <v>0</v>
      </c>
      <c r="W141" s="36">
        <f>MAX(MIN(_xlfn.IFNA(INDEX('Inputs - Actual'!$B$8:$V$200,MATCH('TI - Outperformance'!$A141,'Inputs - Actual'!$A$8:$A$200,0),MATCH('TI - Outperformance'!W$6,'Inputs - Actual'!$B$6:$V$6,0)) - INDEX('Inputs - Allowed'!$B$8:$AY$158,MATCH('TI - Outperformance'!$A141,'Inputs - Allowed'!$A$8:$A$158,0),MATCH('TI - Outperformance'!W$6-1,'Inputs - Allowed'!$B$6:$AY$6,0)),0),_xlfn.IFNA(INDEX('Inputs - Allowed'!$B$8:$AY$158,MATCH('TI - Outperformance'!$A141,'Inputs - Allowed'!$A$8:$A$158,0),MATCH('TI - Outperformance'!W$6,'Inputs - Allowed'!$B$6:$AY$6,0)) - INDEX('Inputs - Allowed'!$B$8:$AY$158,MATCH('TI - Outperformance'!$A141,'Inputs - Allowed'!$A$8:$A$158,0),MATCH('TI - Outperformance'!W$6-1,'Inputs - Allowed'!$B$6:$AY$6,0)),0)),0)</f>
        <v>0</v>
      </c>
      <c r="X141" s="76"/>
      <c r="Y141" s="76"/>
      <c r="Z141" s="116">
        <f t="shared" si="44"/>
        <v>0</v>
      </c>
      <c r="AA141" s="116">
        <f t="shared" si="45"/>
        <v>0</v>
      </c>
      <c r="AB141" s="116">
        <f t="shared" si="46"/>
        <v>0</v>
      </c>
      <c r="AC141" s="116">
        <f t="shared" si="47"/>
        <v>0</v>
      </c>
      <c r="AD141" s="116">
        <f t="shared" si="48"/>
        <v>0</v>
      </c>
      <c r="AE141" s="116">
        <f t="shared" si="49"/>
        <v>0</v>
      </c>
      <c r="AF141" s="116">
        <f t="shared" si="50"/>
        <v>0</v>
      </c>
      <c r="AG141" s="116">
        <f t="shared" si="51"/>
        <v>0</v>
      </c>
      <c r="AH141" s="116">
        <f t="shared" si="52"/>
        <v>0</v>
      </c>
      <c r="AI141" s="116">
        <f t="shared" si="53"/>
        <v>0</v>
      </c>
      <c r="AJ141" s="116">
        <f t="shared" si="54"/>
        <v>0</v>
      </c>
    </row>
    <row r="142" spans="1:36">
      <c r="A142" s="42"/>
      <c r="B142" s="36"/>
      <c r="C142" s="36"/>
      <c r="D142" s="36"/>
      <c r="E142" s="36">
        <f>_xlfn.IFNA(INDEX('Inputs - Allowed'!$B$8:$AY$158,MATCH($A142,'Inputs - Allowed'!$A$8:$A$158,0),MATCH('TI - Outperformance'!E$6,'Inputs - Allowed'!$B$6:$AY$6,0)),0)</f>
        <v>0</v>
      </c>
      <c r="F142" s="36">
        <f>_xlfn.IFNA(INDEX('Inputs - Allowed'!$B$8:$AY$158,MATCH($A142,'Inputs - Allowed'!$A$8:$A$158,0),MATCH('TI - Outperformance'!F$6,'Inputs - Allowed'!$B$6:$AY$6,0)),0)</f>
        <v>0</v>
      </c>
      <c r="G142" s="36">
        <f>_xlfn.IFNA(INDEX('Inputs - Allowed'!$B$8:$AY$158,MATCH($A142,'Inputs - Allowed'!$A$8:$A$158,0),MATCH('TI - Outperformance'!G$6,'Inputs - Allowed'!$B$6:$AY$6,0)),0)</f>
        <v>0</v>
      </c>
      <c r="H142" s="36">
        <f>_xlfn.IFNA(INDEX('Inputs - Allowed'!$B$8:$AY$158,MATCH($A142,'Inputs - Allowed'!$A$8:$A$158,0),MATCH('TI - Outperformance'!H$6,'Inputs - Allowed'!$B$6:$AY$6,0)),0)</f>
        <v>0</v>
      </c>
      <c r="I142" s="36">
        <f>_xlfn.IFNA(INDEX('Inputs - Allowed'!$B$8:$AY$158,MATCH($A142,'Inputs - Allowed'!$A$8:$A$158,0),MATCH('TI - Outperformance'!I$6,'Inputs - Allowed'!$B$6:$AY$6,0)),0)</f>
        <v>0</v>
      </c>
      <c r="J142" s="36">
        <f>_xlfn.IFNA(INDEX('Inputs - Allowed'!$B$8:$AY$158,MATCH($A142,'Inputs - Allowed'!$A$8:$A$158,0),MATCH('TI - Outperformance'!J$6,'Inputs - Allowed'!$B$6:$AY$6,0)),0)</f>
        <v>0</v>
      </c>
      <c r="K142" s="36">
        <f>_xlfn.IFNA(INDEX('Inputs - Allowed'!$B$8:$AY$158,MATCH($A142,'Inputs - Allowed'!$A$8:$A$158,0),MATCH('TI - Outperformance'!K$6,'Inputs - Allowed'!$B$6:$AY$6,0)),0)</f>
        <v>0</v>
      </c>
      <c r="L142" s="76"/>
      <c r="M142" s="76"/>
      <c r="N142" s="36">
        <f>MAX(MIN(_xlfn.IFNA(INDEX('Inputs - Actual'!$B$8:$V$200,MATCH('TI - Outperformance'!$A142,'Inputs - Actual'!$A$8:$A$200,0),MATCH('TI - Outperformance'!N$6,'Inputs - Actual'!$B$6:$V$6,0)) - INDEX('Inputs - Allowed'!$B$8:$AY$158,MATCH('TI - Outperformance'!$A142,'Inputs - Allowed'!$A$8:$A$158,0),MATCH('TI - Outperformance'!N$6-1,'Inputs - Allowed'!$B$6:$AY$6,0)),0),_xlfn.IFNA(INDEX('Inputs - Allowed'!$B$8:$AY$158,MATCH('TI - Outperformance'!$A142,'Inputs - Allowed'!$A$8:$A$158,0),MATCH('TI - Outperformance'!N$6,'Inputs - Allowed'!$B$6:$AY$6,0)) - INDEX('Inputs - Allowed'!$B$8:$AY$158,MATCH('TI - Outperformance'!$A142,'Inputs - Allowed'!$A$8:$A$158,0),MATCH('TI - Outperformance'!N$6-1,'Inputs - Allowed'!$B$6:$AY$6,0)),0)),0)</f>
        <v>0</v>
      </c>
      <c r="O142" s="36">
        <f>MAX(MIN(_xlfn.IFNA(INDEX('Inputs - Actual'!$B$8:$V$200,MATCH('TI - Outperformance'!$A142,'Inputs - Actual'!$A$8:$A$200,0),MATCH('TI - Outperformance'!O$6,'Inputs - Actual'!$B$6:$V$6,0)) - INDEX('Inputs - Allowed'!$B$8:$AY$158,MATCH('TI - Outperformance'!$A142,'Inputs - Allowed'!$A$8:$A$158,0),MATCH('TI - Outperformance'!O$6-1,'Inputs - Allowed'!$B$6:$AY$6,0)),0),_xlfn.IFNA(INDEX('Inputs - Allowed'!$B$8:$AY$158,MATCH('TI - Outperformance'!$A142,'Inputs - Allowed'!$A$8:$A$158,0),MATCH('TI - Outperformance'!O$6,'Inputs - Allowed'!$B$6:$AY$6,0)) - INDEX('Inputs - Allowed'!$B$8:$AY$158,MATCH('TI - Outperformance'!$A142,'Inputs - Allowed'!$A$8:$A$158,0),MATCH('TI - Outperformance'!O$6-1,'Inputs - Allowed'!$B$6:$AY$6,0)),0)),0)</f>
        <v>0</v>
      </c>
      <c r="P142" s="36">
        <f>MAX(MIN(_xlfn.IFNA(INDEX('Inputs - Actual'!$B$8:$V$200,MATCH('TI - Outperformance'!$A142,'Inputs - Actual'!$A$8:$A$200,0),MATCH('TI - Outperformance'!P$6,'Inputs - Actual'!$B$6:$V$6,0)) - INDEX('Inputs - Allowed'!$B$8:$AY$158,MATCH('TI - Outperformance'!$A142,'Inputs - Allowed'!$A$8:$A$158,0),MATCH('TI - Outperformance'!P$6-1,'Inputs - Allowed'!$B$6:$AY$6,0)),0),_xlfn.IFNA(INDEX('Inputs - Allowed'!$B$8:$AY$158,MATCH('TI - Outperformance'!$A142,'Inputs - Allowed'!$A$8:$A$158,0),MATCH('TI - Outperformance'!P$6,'Inputs - Allowed'!$B$6:$AY$6,0)) - INDEX('Inputs - Allowed'!$B$8:$AY$158,MATCH('TI - Outperformance'!$A142,'Inputs - Allowed'!$A$8:$A$158,0),MATCH('TI - Outperformance'!P$6-1,'Inputs - Allowed'!$B$6:$AY$6,0)),0)),0)</f>
        <v>0</v>
      </c>
      <c r="Q142" s="36">
        <f>MAX(MIN(_xlfn.IFNA(INDEX('Inputs - Actual'!$B$8:$V$200,MATCH('TI - Outperformance'!$A142,'Inputs - Actual'!$A$8:$A$200,0),MATCH('TI - Outperformance'!Q$6,'Inputs - Actual'!$B$6:$V$6,0)) - INDEX('Inputs - Allowed'!$B$8:$AY$158,MATCH('TI - Outperformance'!$A142,'Inputs - Allowed'!$A$8:$A$158,0),MATCH('TI - Outperformance'!Q$6-1,'Inputs - Allowed'!$B$6:$AY$6,0)),0),_xlfn.IFNA(INDEX('Inputs - Allowed'!$B$8:$AY$158,MATCH('TI - Outperformance'!$A142,'Inputs - Allowed'!$A$8:$A$158,0),MATCH('TI - Outperformance'!Q$6,'Inputs - Allowed'!$B$6:$AY$6,0)) - INDEX('Inputs - Allowed'!$B$8:$AY$158,MATCH('TI - Outperformance'!$A142,'Inputs - Allowed'!$A$8:$A$158,0),MATCH('TI - Outperformance'!Q$6-1,'Inputs - Allowed'!$B$6:$AY$6,0)),0)),0)</f>
        <v>0</v>
      </c>
      <c r="R142" s="36">
        <f>MAX(MIN(_xlfn.IFNA(INDEX('Inputs - Actual'!$B$8:$V$200,MATCH('TI - Outperformance'!$A142,'Inputs - Actual'!$A$8:$A$200,0),MATCH('TI - Outperformance'!R$6,'Inputs - Actual'!$B$6:$V$6,0)) - INDEX('Inputs - Allowed'!$B$8:$AY$158,MATCH('TI - Outperformance'!$A142,'Inputs - Allowed'!$A$8:$A$158,0),MATCH('TI - Outperformance'!R$6-1,'Inputs - Allowed'!$B$6:$AY$6,0)),0),_xlfn.IFNA(INDEX('Inputs - Allowed'!$B$8:$AY$158,MATCH('TI - Outperformance'!$A142,'Inputs - Allowed'!$A$8:$A$158,0),MATCH('TI - Outperformance'!R$6,'Inputs - Allowed'!$B$6:$AY$6,0)) - INDEX('Inputs - Allowed'!$B$8:$AY$158,MATCH('TI - Outperformance'!$A142,'Inputs - Allowed'!$A$8:$A$158,0),MATCH('TI - Outperformance'!R$6-1,'Inputs - Allowed'!$B$6:$AY$6,0)),0)),0)</f>
        <v>0</v>
      </c>
      <c r="S142" s="36">
        <f>MAX(MIN(_xlfn.IFNA(INDEX('Inputs - Actual'!$B$8:$V$200,MATCH('TI - Outperformance'!$A142,'Inputs - Actual'!$A$8:$A$200,0),MATCH('TI - Outperformance'!S$6,'Inputs - Actual'!$B$6:$V$6,0)) - INDEX('Inputs - Allowed'!$B$8:$AY$158,MATCH('TI - Outperformance'!$A142,'Inputs - Allowed'!$A$8:$A$158,0),MATCH('TI - Outperformance'!S$6-1,'Inputs - Allowed'!$B$6:$AY$6,0)),0),_xlfn.IFNA(INDEX('Inputs - Allowed'!$B$8:$AY$158,MATCH('TI - Outperformance'!$A142,'Inputs - Allowed'!$A$8:$A$158,0),MATCH('TI - Outperformance'!S$6,'Inputs - Allowed'!$B$6:$AY$6,0)) - INDEX('Inputs - Allowed'!$B$8:$AY$158,MATCH('TI - Outperformance'!$A142,'Inputs - Allowed'!$A$8:$A$158,0),MATCH('TI - Outperformance'!S$6-1,'Inputs - Allowed'!$B$6:$AY$6,0)),0)),0)</f>
        <v>0</v>
      </c>
      <c r="T142" s="36">
        <f>MAX(MIN(_xlfn.IFNA(INDEX('Inputs - Actual'!$B$8:$V$200,MATCH('TI - Outperformance'!$A142,'Inputs - Actual'!$A$8:$A$200,0),MATCH('TI - Outperformance'!T$6,'Inputs - Actual'!$B$6:$V$6,0)) - INDEX('Inputs - Allowed'!$B$8:$AY$158,MATCH('TI - Outperformance'!$A142,'Inputs - Allowed'!$A$8:$A$158,0),MATCH('TI - Outperformance'!T$6-1,'Inputs - Allowed'!$B$6:$AY$6,0)),0),_xlfn.IFNA(INDEX('Inputs - Allowed'!$B$8:$AY$158,MATCH('TI - Outperformance'!$A142,'Inputs - Allowed'!$A$8:$A$158,0),MATCH('TI - Outperformance'!T$6,'Inputs - Allowed'!$B$6:$AY$6,0)) - INDEX('Inputs - Allowed'!$B$8:$AY$158,MATCH('TI - Outperformance'!$A142,'Inputs - Allowed'!$A$8:$A$158,0),MATCH('TI - Outperformance'!T$6-1,'Inputs - Allowed'!$B$6:$AY$6,0)),0)),0)</f>
        <v>0</v>
      </c>
      <c r="U142" s="36">
        <f>MAX(MIN(_xlfn.IFNA(INDEX('Inputs - Actual'!$B$8:$V$200,MATCH('TI - Outperformance'!$A142,'Inputs - Actual'!$A$8:$A$200,0),MATCH('TI - Outperformance'!U$6,'Inputs - Actual'!$B$6:$V$6,0)) - INDEX('Inputs - Allowed'!$B$8:$AY$158,MATCH('TI - Outperformance'!$A142,'Inputs - Allowed'!$A$8:$A$158,0),MATCH('TI - Outperformance'!U$6-1,'Inputs - Allowed'!$B$6:$AY$6,0)),0),_xlfn.IFNA(INDEX('Inputs - Allowed'!$B$8:$AY$158,MATCH('TI - Outperformance'!$A142,'Inputs - Allowed'!$A$8:$A$158,0),MATCH('TI - Outperformance'!U$6,'Inputs - Allowed'!$B$6:$AY$6,0)) - INDEX('Inputs - Allowed'!$B$8:$AY$158,MATCH('TI - Outperformance'!$A142,'Inputs - Allowed'!$A$8:$A$158,0),MATCH('TI - Outperformance'!U$6-1,'Inputs - Allowed'!$B$6:$AY$6,0)),0)),0)</f>
        <v>0</v>
      </c>
      <c r="V142" s="36">
        <f>MAX(MIN(_xlfn.IFNA(INDEX('Inputs - Actual'!$B$8:$V$200,MATCH('TI - Outperformance'!$A142,'Inputs - Actual'!$A$8:$A$200,0),MATCH('TI - Outperformance'!V$6,'Inputs - Actual'!$B$6:$V$6,0)) - INDEX('Inputs - Allowed'!$B$8:$AY$158,MATCH('TI - Outperformance'!$A142,'Inputs - Allowed'!$A$8:$A$158,0),MATCH('TI - Outperformance'!V$6-1,'Inputs - Allowed'!$B$6:$AY$6,0)),0),_xlfn.IFNA(INDEX('Inputs - Allowed'!$B$8:$AY$158,MATCH('TI - Outperformance'!$A142,'Inputs - Allowed'!$A$8:$A$158,0),MATCH('TI - Outperformance'!V$6,'Inputs - Allowed'!$B$6:$AY$6,0)) - INDEX('Inputs - Allowed'!$B$8:$AY$158,MATCH('TI - Outperformance'!$A142,'Inputs - Allowed'!$A$8:$A$158,0),MATCH('TI - Outperformance'!V$6-1,'Inputs - Allowed'!$B$6:$AY$6,0)),0)),0)</f>
        <v>0</v>
      </c>
      <c r="W142" s="36">
        <f>MAX(MIN(_xlfn.IFNA(INDEX('Inputs - Actual'!$B$8:$V$200,MATCH('TI - Outperformance'!$A142,'Inputs - Actual'!$A$8:$A$200,0),MATCH('TI - Outperformance'!W$6,'Inputs - Actual'!$B$6:$V$6,0)) - INDEX('Inputs - Allowed'!$B$8:$AY$158,MATCH('TI - Outperformance'!$A142,'Inputs - Allowed'!$A$8:$A$158,0),MATCH('TI - Outperformance'!W$6-1,'Inputs - Allowed'!$B$6:$AY$6,0)),0),_xlfn.IFNA(INDEX('Inputs - Allowed'!$B$8:$AY$158,MATCH('TI - Outperformance'!$A142,'Inputs - Allowed'!$A$8:$A$158,0),MATCH('TI - Outperformance'!W$6,'Inputs - Allowed'!$B$6:$AY$6,0)) - INDEX('Inputs - Allowed'!$B$8:$AY$158,MATCH('TI - Outperformance'!$A142,'Inputs - Allowed'!$A$8:$A$158,0),MATCH('TI - Outperformance'!W$6-1,'Inputs - Allowed'!$B$6:$AY$6,0)),0)),0)</f>
        <v>0</v>
      </c>
      <c r="X142" s="76"/>
      <c r="Y142" s="76"/>
      <c r="Z142" s="116">
        <f t="shared" si="44"/>
        <v>0</v>
      </c>
      <c r="AA142" s="116">
        <f t="shared" si="45"/>
        <v>0</v>
      </c>
      <c r="AB142" s="116">
        <f t="shared" si="46"/>
        <v>0</v>
      </c>
      <c r="AC142" s="116">
        <f t="shared" si="47"/>
        <v>0</v>
      </c>
      <c r="AD142" s="116">
        <f t="shared" si="48"/>
        <v>0</v>
      </c>
      <c r="AE142" s="116">
        <f t="shared" si="49"/>
        <v>0</v>
      </c>
      <c r="AF142" s="116">
        <f t="shared" si="50"/>
        <v>0</v>
      </c>
      <c r="AG142" s="116">
        <f t="shared" si="51"/>
        <v>0</v>
      </c>
      <c r="AH142" s="116">
        <f t="shared" si="52"/>
        <v>0</v>
      </c>
      <c r="AI142" s="116">
        <f t="shared" si="53"/>
        <v>0</v>
      </c>
      <c r="AJ142" s="116">
        <f t="shared" si="54"/>
        <v>0</v>
      </c>
    </row>
    <row r="143" spans="1:36">
      <c r="A143" s="42"/>
      <c r="B143" s="36"/>
      <c r="C143" s="36"/>
      <c r="D143" s="36"/>
      <c r="E143" s="36">
        <f>_xlfn.IFNA(INDEX('Inputs - Allowed'!$B$8:$AY$158,MATCH($A143,'Inputs - Allowed'!$A$8:$A$158,0),MATCH('TI - Outperformance'!E$6,'Inputs - Allowed'!$B$6:$AY$6,0)),0)</f>
        <v>0</v>
      </c>
      <c r="F143" s="36">
        <f>_xlfn.IFNA(INDEX('Inputs - Allowed'!$B$8:$AY$158,MATCH($A143,'Inputs - Allowed'!$A$8:$A$158,0),MATCH('TI - Outperformance'!F$6,'Inputs - Allowed'!$B$6:$AY$6,0)),0)</f>
        <v>0</v>
      </c>
      <c r="G143" s="36">
        <f>_xlfn.IFNA(INDEX('Inputs - Allowed'!$B$8:$AY$158,MATCH($A143,'Inputs - Allowed'!$A$8:$A$158,0),MATCH('TI - Outperformance'!G$6,'Inputs - Allowed'!$B$6:$AY$6,0)),0)</f>
        <v>0</v>
      </c>
      <c r="H143" s="36">
        <f>_xlfn.IFNA(INDEX('Inputs - Allowed'!$B$8:$AY$158,MATCH($A143,'Inputs - Allowed'!$A$8:$A$158,0),MATCH('TI - Outperformance'!H$6,'Inputs - Allowed'!$B$6:$AY$6,0)),0)</f>
        <v>0</v>
      </c>
      <c r="I143" s="36">
        <f>_xlfn.IFNA(INDEX('Inputs - Allowed'!$B$8:$AY$158,MATCH($A143,'Inputs - Allowed'!$A$8:$A$158,0),MATCH('TI - Outperformance'!I$6,'Inputs - Allowed'!$B$6:$AY$6,0)),0)</f>
        <v>0</v>
      </c>
      <c r="J143" s="36">
        <f>_xlfn.IFNA(INDEX('Inputs - Allowed'!$B$8:$AY$158,MATCH($A143,'Inputs - Allowed'!$A$8:$A$158,0),MATCH('TI - Outperformance'!J$6,'Inputs - Allowed'!$B$6:$AY$6,0)),0)</f>
        <v>0</v>
      </c>
      <c r="K143" s="36">
        <f>_xlfn.IFNA(INDEX('Inputs - Allowed'!$B$8:$AY$158,MATCH($A143,'Inputs - Allowed'!$A$8:$A$158,0),MATCH('TI - Outperformance'!K$6,'Inputs - Allowed'!$B$6:$AY$6,0)),0)</f>
        <v>0</v>
      </c>
      <c r="L143" s="76"/>
      <c r="M143" s="76"/>
      <c r="N143" s="36">
        <f>MAX(MIN(_xlfn.IFNA(INDEX('Inputs - Actual'!$B$8:$V$200,MATCH('TI - Outperformance'!$A143,'Inputs - Actual'!$A$8:$A$200,0),MATCH('TI - Outperformance'!N$6,'Inputs - Actual'!$B$6:$V$6,0)) - INDEX('Inputs - Allowed'!$B$8:$AY$158,MATCH('TI - Outperformance'!$A143,'Inputs - Allowed'!$A$8:$A$158,0),MATCH('TI - Outperformance'!N$6-1,'Inputs - Allowed'!$B$6:$AY$6,0)),0),_xlfn.IFNA(INDEX('Inputs - Allowed'!$B$8:$AY$158,MATCH('TI - Outperformance'!$A143,'Inputs - Allowed'!$A$8:$A$158,0),MATCH('TI - Outperformance'!N$6,'Inputs - Allowed'!$B$6:$AY$6,0)) - INDEX('Inputs - Allowed'!$B$8:$AY$158,MATCH('TI - Outperformance'!$A143,'Inputs - Allowed'!$A$8:$A$158,0),MATCH('TI - Outperformance'!N$6-1,'Inputs - Allowed'!$B$6:$AY$6,0)),0)),0)</f>
        <v>0</v>
      </c>
      <c r="O143" s="36">
        <f>MAX(MIN(_xlfn.IFNA(INDEX('Inputs - Actual'!$B$8:$V$200,MATCH('TI - Outperformance'!$A143,'Inputs - Actual'!$A$8:$A$200,0),MATCH('TI - Outperformance'!O$6,'Inputs - Actual'!$B$6:$V$6,0)) - INDEX('Inputs - Allowed'!$B$8:$AY$158,MATCH('TI - Outperformance'!$A143,'Inputs - Allowed'!$A$8:$A$158,0),MATCH('TI - Outperformance'!O$6-1,'Inputs - Allowed'!$B$6:$AY$6,0)),0),_xlfn.IFNA(INDEX('Inputs - Allowed'!$B$8:$AY$158,MATCH('TI - Outperformance'!$A143,'Inputs - Allowed'!$A$8:$A$158,0),MATCH('TI - Outperformance'!O$6,'Inputs - Allowed'!$B$6:$AY$6,0)) - INDEX('Inputs - Allowed'!$B$8:$AY$158,MATCH('TI - Outperformance'!$A143,'Inputs - Allowed'!$A$8:$A$158,0),MATCH('TI - Outperformance'!O$6-1,'Inputs - Allowed'!$B$6:$AY$6,0)),0)),0)</f>
        <v>0</v>
      </c>
      <c r="P143" s="36">
        <f>MAX(MIN(_xlfn.IFNA(INDEX('Inputs - Actual'!$B$8:$V$200,MATCH('TI - Outperformance'!$A143,'Inputs - Actual'!$A$8:$A$200,0),MATCH('TI - Outperformance'!P$6,'Inputs - Actual'!$B$6:$V$6,0)) - INDEX('Inputs - Allowed'!$B$8:$AY$158,MATCH('TI - Outperformance'!$A143,'Inputs - Allowed'!$A$8:$A$158,0),MATCH('TI - Outperformance'!P$6-1,'Inputs - Allowed'!$B$6:$AY$6,0)),0),_xlfn.IFNA(INDEX('Inputs - Allowed'!$B$8:$AY$158,MATCH('TI - Outperformance'!$A143,'Inputs - Allowed'!$A$8:$A$158,0),MATCH('TI - Outperformance'!P$6,'Inputs - Allowed'!$B$6:$AY$6,0)) - INDEX('Inputs - Allowed'!$B$8:$AY$158,MATCH('TI - Outperformance'!$A143,'Inputs - Allowed'!$A$8:$A$158,0),MATCH('TI - Outperformance'!P$6-1,'Inputs - Allowed'!$B$6:$AY$6,0)),0)),0)</f>
        <v>0</v>
      </c>
      <c r="Q143" s="36">
        <f>MAX(MIN(_xlfn.IFNA(INDEX('Inputs - Actual'!$B$8:$V$200,MATCH('TI - Outperformance'!$A143,'Inputs - Actual'!$A$8:$A$200,0),MATCH('TI - Outperformance'!Q$6,'Inputs - Actual'!$B$6:$V$6,0)) - INDEX('Inputs - Allowed'!$B$8:$AY$158,MATCH('TI - Outperformance'!$A143,'Inputs - Allowed'!$A$8:$A$158,0),MATCH('TI - Outperformance'!Q$6-1,'Inputs - Allowed'!$B$6:$AY$6,0)),0),_xlfn.IFNA(INDEX('Inputs - Allowed'!$B$8:$AY$158,MATCH('TI - Outperformance'!$A143,'Inputs - Allowed'!$A$8:$A$158,0),MATCH('TI - Outperformance'!Q$6,'Inputs - Allowed'!$B$6:$AY$6,0)) - INDEX('Inputs - Allowed'!$B$8:$AY$158,MATCH('TI - Outperformance'!$A143,'Inputs - Allowed'!$A$8:$A$158,0),MATCH('TI - Outperformance'!Q$6-1,'Inputs - Allowed'!$B$6:$AY$6,0)),0)),0)</f>
        <v>0</v>
      </c>
      <c r="R143" s="36">
        <f>MAX(MIN(_xlfn.IFNA(INDEX('Inputs - Actual'!$B$8:$V$200,MATCH('TI - Outperformance'!$A143,'Inputs - Actual'!$A$8:$A$200,0),MATCH('TI - Outperformance'!R$6,'Inputs - Actual'!$B$6:$V$6,0)) - INDEX('Inputs - Allowed'!$B$8:$AY$158,MATCH('TI - Outperformance'!$A143,'Inputs - Allowed'!$A$8:$A$158,0),MATCH('TI - Outperformance'!R$6-1,'Inputs - Allowed'!$B$6:$AY$6,0)),0),_xlfn.IFNA(INDEX('Inputs - Allowed'!$B$8:$AY$158,MATCH('TI - Outperformance'!$A143,'Inputs - Allowed'!$A$8:$A$158,0),MATCH('TI - Outperformance'!R$6,'Inputs - Allowed'!$B$6:$AY$6,0)) - INDEX('Inputs - Allowed'!$B$8:$AY$158,MATCH('TI - Outperformance'!$A143,'Inputs - Allowed'!$A$8:$A$158,0),MATCH('TI - Outperformance'!R$6-1,'Inputs - Allowed'!$B$6:$AY$6,0)),0)),0)</f>
        <v>0</v>
      </c>
      <c r="S143" s="36">
        <f>MAX(MIN(_xlfn.IFNA(INDEX('Inputs - Actual'!$B$8:$V$200,MATCH('TI - Outperformance'!$A143,'Inputs - Actual'!$A$8:$A$200,0),MATCH('TI - Outperformance'!S$6,'Inputs - Actual'!$B$6:$V$6,0)) - INDEX('Inputs - Allowed'!$B$8:$AY$158,MATCH('TI - Outperformance'!$A143,'Inputs - Allowed'!$A$8:$A$158,0),MATCH('TI - Outperformance'!S$6-1,'Inputs - Allowed'!$B$6:$AY$6,0)),0),_xlfn.IFNA(INDEX('Inputs - Allowed'!$B$8:$AY$158,MATCH('TI - Outperformance'!$A143,'Inputs - Allowed'!$A$8:$A$158,0),MATCH('TI - Outperformance'!S$6,'Inputs - Allowed'!$B$6:$AY$6,0)) - INDEX('Inputs - Allowed'!$B$8:$AY$158,MATCH('TI - Outperformance'!$A143,'Inputs - Allowed'!$A$8:$A$158,0),MATCH('TI - Outperformance'!S$6-1,'Inputs - Allowed'!$B$6:$AY$6,0)),0)),0)</f>
        <v>0</v>
      </c>
      <c r="T143" s="36">
        <f>MAX(MIN(_xlfn.IFNA(INDEX('Inputs - Actual'!$B$8:$V$200,MATCH('TI - Outperformance'!$A143,'Inputs - Actual'!$A$8:$A$200,0),MATCH('TI - Outperformance'!T$6,'Inputs - Actual'!$B$6:$V$6,0)) - INDEX('Inputs - Allowed'!$B$8:$AY$158,MATCH('TI - Outperformance'!$A143,'Inputs - Allowed'!$A$8:$A$158,0),MATCH('TI - Outperformance'!T$6-1,'Inputs - Allowed'!$B$6:$AY$6,0)),0),_xlfn.IFNA(INDEX('Inputs - Allowed'!$B$8:$AY$158,MATCH('TI - Outperformance'!$A143,'Inputs - Allowed'!$A$8:$A$158,0),MATCH('TI - Outperformance'!T$6,'Inputs - Allowed'!$B$6:$AY$6,0)) - INDEX('Inputs - Allowed'!$B$8:$AY$158,MATCH('TI - Outperformance'!$A143,'Inputs - Allowed'!$A$8:$A$158,0),MATCH('TI - Outperformance'!T$6-1,'Inputs - Allowed'!$B$6:$AY$6,0)),0)),0)</f>
        <v>0</v>
      </c>
      <c r="U143" s="36">
        <f>MAX(MIN(_xlfn.IFNA(INDEX('Inputs - Actual'!$B$8:$V$200,MATCH('TI - Outperformance'!$A143,'Inputs - Actual'!$A$8:$A$200,0),MATCH('TI - Outperformance'!U$6,'Inputs - Actual'!$B$6:$V$6,0)) - INDEX('Inputs - Allowed'!$B$8:$AY$158,MATCH('TI - Outperformance'!$A143,'Inputs - Allowed'!$A$8:$A$158,0),MATCH('TI - Outperformance'!U$6-1,'Inputs - Allowed'!$B$6:$AY$6,0)),0),_xlfn.IFNA(INDEX('Inputs - Allowed'!$B$8:$AY$158,MATCH('TI - Outperformance'!$A143,'Inputs - Allowed'!$A$8:$A$158,0),MATCH('TI - Outperformance'!U$6,'Inputs - Allowed'!$B$6:$AY$6,0)) - INDEX('Inputs - Allowed'!$B$8:$AY$158,MATCH('TI - Outperformance'!$A143,'Inputs - Allowed'!$A$8:$A$158,0),MATCH('TI - Outperformance'!U$6-1,'Inputs - Allowed'!$B$6:$AY$6,0)),0)),0)</f>
        <v>0</v>
      </c>
      <c r="V143" s="36">
        <f>MAX(MIN(_xlfn.IFNA(INDEX('Inputs - Actual'!$B$8:$V$200,MATCH('TI - Outperformance'!$A143,'Inputs - Actual'!$A$8:$A$200,0),MATCH('TI - Outperformance'!V$6,'Inputs - Actual'!$B$6:$V$6,0)) - INDEX('Inputs - Allowed'!$B$8:$AY$158,MATCH('TI - Outperformance'!$A143,'Inputs - Allowed'!$A$8:$A$158,0),MATCH('TI - Outperformance'!V$6-1,'Inputs - Allowed'!$B$6:$AY$6,0)),0),_xlfn.IFNA(INDEX('Inputs - Allowed'!$B$8:$AY$158,MATCH('TI - Outperformance'!$A143,'Inputs - Allowed'!$A$8:$A$158,0),MATCH('TI - Outperformance'!V$6,'Inputs - Allowed'!$B$6:$AY$6,0)) - INDEX('Inputs - Allowed'!$B$8:$AY$158,MATCH('TI - Outperformance'!$A143,'Inputs - Allowed'!$A$8:$A$158,0),MATCH('TI - Outperformance'!V$6-1,'Inputs - Allowed'!$B$6:$AY$6,0)),0)),0)</f>
        <v>0</v>
      </c>
      <c r="W143" s="36">
        <f>MAX(MIN(_xlfn.IFNA(INDEX('Inputs - Actual'!$B$8:$V$200,MATCH('TI - Outperformance'!$A143,'Inputs - Actual'!$A$8:$A$200,0),MATCH('TI - Outperformance'!W$6,'Inputs - Actual'!$B$6:$V$6,0)) - INDEX('Inputs - Allowed'!$B$8:$AY$158,MATCH('TI - Outperformance'!$A143,'Inputs - Allowed'!$A$8:$A$158,0),MATCH('TI - Outperformance'!W$6-1,'Inputs - Allowed'!$B$6:$AY$6,0)),0),_xlfn.IFNA(INDEX('Inputs - Allowed'!$B$8:$AY$158,MATCH('TI - Outperformance'!$A143,'Inputs - Allowed'!$A$8:$A$158,0),MATCH('TI - Outperformance'!W$6,'Inputs - Allowed'!$B$6:$AY$6,0)) - INDEX('Inputs - Allowed'!$B$8:$AY$158,MATCH('TI - Outperformance'!$A143,'Inputs - Allowed'!$A$8:$A$158,0),MATCH('TI - Outperformance'!W$6-1,'Inputs - Allowed'!$B$6:$AY$6,0)),0)),0)</f>
        <v>0</v>
      </c>
      <c r="X143" s="76"/>
      <c r="Y143" s="76"/>
      <c r="Z143" s="116">
        <f t="shared" si="44"/>
        <v>0</v>
      </c>
      <c r="AA143" s="116">
        <f t="shared" si="45"/>
        <v>0</v>
      </c>
      <c r="AB143" s="116">
        <f t="shared" si="46"/>
        <v>0</v>
      </c>
      <c r="AC143" s="116">
        <f t="shared" si="47"/>
        <v>0</v>
      </c>
      <c r="AD143" s="116">
        <f t="shared" si="48"/>
        <v>0</v>
      </c>
      <c r="AE143" s="116">
        <f t="shared" si="49"/>
        <v>0</v>
      </c>
      <c r="AF143" s="116">
        <f t="shared" si="50"/>
        <v>0</v>
      </c>
      <c r="AG143" s="116">
        <f t="shared" si="51"/>
        <v>0</v>
      </c>
      <c r="AH143" s="116">
        <f t="shared" si="52"/>
        <v>0</v>
      </c>
      <c r="AI143" s="116">
        <f t="shared" si="53"/>
        <v>0</v>
      </c>
      <c r="AJ143" s="116">
        <f t="shared" si="54"/>
        <v>0</v>
      </c>
    </row>
    <row r="144" spans="1:36">
      <c r="A144" s="42"/>
      <c r="B144" s="36"/>
      <c r="C144" s="36"/>
      <c r="D144" s="36"/>
      <c r="E144" s="36">
        <f>_xlfn.IFNA(INDEX('Inputs - Allowed'!$B$8:$AY$158,MATCH($A144,'Inputs - Allowed'!$A$8:$A$158,0),MATCH('TI - Outperformance'!E$6,'Inputs - Allowed'!$B$6:$AY$6,0)),0)</f>
        <v>0</v>
      </c>
      <c r="F144" s="36">
        <f>_xlfn.IFNA(INDEX('Inputs - Allowed'!$B$8:$AY$158,MATCH($A144,'Inputs - Allowed'!$A$8:$A$158,0),MATCH('TI - Outperformance'!F$6,'Inputs - Allowed'!$B$6:$AY$6,0)),0)</f>
        <v>0</v>
      </c>
      <c r="G144" s="36">
        <f>_xlfn.IFNA(INDEX('Inputs - Allowed'!$B$8:$AY$158,MATCH($A144,'Inputs - Allowed'!$A$8:$A$158,0),MATCH('TI - Outperformance'!G$6,'Inputs - Allowed'!$B$6:$AY$6,0)),0)</f>
        <v>0</v>
      </c>
      <c r="H144" s="36">
        <f>_xlfn.IFNA(INDEX('Inputs - Allowed'!$B$8:$AY$158,MATCH($A144,'Inputs - Allowed'!$A$8:$A$158,0),MATCH('TI - Outperformance'!H$6,'Inputs - Allowed'!$B$6:$AY$6,0)),0)</f>
        <v>0</v>
      </c>
      <c r="I144" s="36">
        <f>_xlfn.IFNA(INDEX('Inputs - Allowed'!$B$8:$AY$158,MATCH($A144,'Inputs - Allowed'!$A$8:$A$158,0),MATCH('TI - Outperformance'!I$6,'Inputs - Allowed'!$B$6:$AY$6,0)),0)</f>
        <v>0</v>
      </c>
      <c r="J144" s="36">
        <f>_xlfn.IFNA(INDEX('Inputs - Allowed'!$B$8:$AY$158,MATCH($A144,'Inputs - Allowed'!$A$8:$A$158,0),MATCH('TI - Outperformance'!J$6,'Inputs - Allowed'!$B$6:$AY$6,0)),0)</f>
        <v>0</v>
      </c>
      <c r="K144" s="36">
        <f>_xlfn.IFNA(INDEX('Inputs - Allowed'!$B$8:$AY$158,MATCH($A144,'Inputs - Allowed'!$A$8:$A$158,0),MATCH('TI - Outperformance'!K$6,'Inputs - Allowed'!$B$6:$AY$6,0)),0)</f>
        <v>0</v>
      </c>
      <c r="L144" s="76"/>
      <c r="M144" s="76"/>
      <c r="N144" s="36">
        <f>MAX(MIN(_xlfn.IFNA(INDEX('Inputs - Actual'!$B$8:$V$200,MATCH('TI - Outperformance'!$A144,'Inputs - Actual'!$A$8:$A$200,0),MATCH('TI - Outperformance'!N$6,'Inputs - Actual'!$B$6:$V$6,0)) - INDEX('Inputs - Allowed'!$B$8:$AY$158,MATCH('TI - Outperformance'!$A144,'Inputs - Allowed'!$A$8:$A$158,0),MATCH('TI - Outperformance'!N$6-1,'Inputs - Allowed'!$B$6:$AY$6,0)),0),_xlfn.IFNA(INDEX('Inputs - Allowed'!$B$8:$AY$158,MATCH('TI - Outperformance'!$A144,'Inputs - Allowed'!$A$8:$A$158,0),MATCH('TI - Outperformance'!N$6,'Inputs - Allowed'!$B$6:$AY$6,0)) - INDEX('Inputs - Allowed'!$B$8:$AY$158,MATCH('TI - Outperformance'!$A144,'Inputs - Allowed'!$A$8:$A$158,0),MATCH('TI - Outperformance'!N$6-1,'Inputs - Allowed'!$B$6:$AY$6,0)),0)),0)</f>
        <v>0</v>
      </c>
      <c r="O144" s="36">
        <f>MAX(MIN(_xlfn.IFNA(INDEX('Inputs - Actual'!$B$8:$V$200,MATCH('TI - Outperformance'!$A144,'Inputs - Actual'!$A$8:$A$200,0),MATCH('TI - Outperformance'!O$6,'Inputs - Actual'!$B$6:$V$6,0)) - INDEX('Inputs - Allowed'!$B$8:$AY$158,MATCH('TI - Outperformance'!$A144,'Inputs - Allowed'!$A$8:$A$158,0),MATCH('TI - Outperformance'!O$6-1,'Inputs - Allowed'!$B$6:$AY$6,0)),0),_xlfn.IFNA(INDEX('Inputs - Allowed'!$B$8:$AY$158,MATCH('TI - Outperformance'!$A144,'Inputs - Allowed'!$A$8:$A$158,0),MATCH('TI - Outperformance'!O$6,'Inputs - Allowed'!$B$6:$AY$6,0)) - INDEX('Inputs - Allowed'!$B$8:$AY$158,MATCH('TI - Outperformance'!$A144,'Inputs - Allowed'!$A$8:$A$158,0),MATCH('TI - Outperformance'!O$6-1,'Inputs - Allowed'!$B$6:$AY$6,0)),0)),0)</f>
        <v>0</v>
      </c>
      <c r="P144" s="36">
        <f>MAX(MIN(_xlfn.IFNA(INDEX('Inputs - Actual'!$B$8:$V$200,MATCH('TI - Outperformance'!$A144,'Inputs - Actual'!$A$8:$A$200,0),MATCH('TI - Outperformance'!P$6,'Inputs - Actual'!$B$6:$V$6,0)) - INDEX('Inputs - Allowed'!$B$8:$AY$158,MATCH('TI - Outperformance'!$A144,'Inputs - Allowed'!$A$8:$A$158,0),MATCH('TI - Outperformance'!P$6-1,'Inputs - Allowed'!$B$6:$AY$6,0)),0),_xlfn.IFNA(INDEX('Inputs - Allowed'!$B$8:$AY$158,MATCH('TI - Outperformance'!$A144,'Inputs - Allowed'!$A$8:$A$158,0),MATCH('TI - Outperformance'!P$6,'Inputs - Allowed'!$B$6:$AY$6,0)) - INDEX('Inputs - Allowed'!$B$8:$AY$158,MATCH('TI - Outperformance'!$A144,'Inputs - Allowed'!$A$8:$A$158,0),MATCH('TI - Outperformance'!P$6-1,'Inputs - Allowed'!$B$6:$AY$6,0)),0)),0)</f>
        <v>0</v>
      </c>
      <c r="Q144" s="36">
        <f>MAX(MIN(_xlfn.IFNA(INDEX('Inputs - Actual'!$B$8:$V$200,MATCH('TI - Outperformance'!$A144,'Inputs - Actual'!$A$8:$A$200,0),MATCH('TI - Outperformance'!Q$6,'Inputs - Actual'!$B$6:$V$6,0)) - INDEX('Inputs - Allowed'!$B$8:$AY$158,MATCH('TI - Outperformance'!$A144,'Inputs - Allowed'!$A$8:$A$158,0),MATCH('TI - Outperformance'!Q$6-1,'Inputs - Allowed'!$B$6:$AY$6,0)),0),_xlfn.IFNA(INDEX('Inputs - Allowed'!$B$8:$AY$158,MATCH('TI - Outperformance'!$A144,'Inputs - Allowed'!$A$8:$A$158,0),MATCH('TI - Outperformance'!Q$6,'Inputs - Allowed'!$B$6:$AY$6,0)) - INDEX('Inputs - Allowed'!$B$8:$AY$158,MATCH('TI - Outperformance'!$A144,'Inputs - Allowed'!$A$8:$A$158,0),MATCH('TI - Outperformance'!Q$6-1,'Inputs - Allowed'!$B$6:$AY$6,0)),0)),0)</f>
        <v>0</v>
      </c>
      <c r="R144" s="36">
        <f>MAX(MIN(_xlfn.IFNA(INDEX('Inputs - Actual'!$B$8:$V$200,MATCH('TI - Outperformance'!$A144,'Inputs - Actual'!$A$8:$A$200,0),MATCH('TI - Outperformance'!R$6,'Inputs - Actual'!$B$6:$V$6,0)) - INDEX('Inputs - Allowed'!$B$8:$AY$158,MATCH('TI - Outperformance'!$A144,'Inputs - Allowed'!$A$8:$A$158,0),MATCH('TI - Outperformance'!R$6-1,'Inputs - Allowed'!$B$6:$AY$6,0)),0),_xlfn.IFNA(INDEX('Inputs - Allowed'!$B$8:$AY$158,MATCH('TI - Outperformance'!$A144,'Inputs - Allowed'!$A$8:$A$158,0),MATCH('TI - Outperformance'!R$6,'Inputs - Allowed'!$B$6:$AY$6,0)) - INDEX('Inputs - Allowed'!$B$8:$AY$158,MATCH('TI - Outperformance'!$A144,'Inputs - Allowed'!$A$8:$A$158,0),MATCH('TI - Outperformance'!R$6-1,'Inputs - Allowed'!$B$6:$AY$6,0)),0)),0)</f>
        <v>0</v>
      </c>
      <c r="S144" s="36">
        <f>MAX(MIN(_xlfn.IFNA(INDEX('Inputs - Actual'!$B$8:$V$200,MATCH('TI - Outperformance'!$A144,'Inputs - Actual'!$A$8:$A$200,0),MATCH('TI - Outperformance'!S$6,'Inputs - Actual'!$B$6:$V$6,0)) - INDEX('Inputs - Allowed'!$B$8:$AY$158,MATCH('TI - Outperformance'!$A144,'Inputs - Allowed'!$A$8:$A$158,0),MATCH('TI - Outperformance'!S$6-1,'Inputs - Allowed'!$B$6:$AY$6,0)),0),_xlfn.IFNA(INDEX('Inputs - Allowed'!$B$8:$AY$158,MATCH('TI - Outperformance'!$A144,'Inputs - Allowed'!$A$8:$A$158,0),MATCH('TI - Outperformance'!S$6,'Inputs - Allowed'!$B$6:$AY$6,0)) - INDEX('Inputs - Allowed'!$B$8:$AY$158,MATCH('TI - Outperformance'!$A144,'Inputs - Allowed'!$A$8:$A$158,0),MATCH('TI - Outperformance'!S$6-1,'Inputs - Allowed'!$B$6:$AY$6,0)),0)),0)</f>
        <v>0</v>
      </c>
      <c r="T144" s="36">
        <f>MAX(MIN(_xlfn.IFNA(INDEX('Inputs - Actual'!$B$8:$V$200,MATCH('TI - Outperformance'!$A144,'Inputs - Actual'!$A$8:$A$200,0),MATCH('TI - Outperformance'!T$6,'Inputs - Actual'!$B$6:$V$6,0)) - INDEX('Inputs - Allowed'!$B$8:$AY$158,MATCH('TI - Outperformance'!$A144,'Inputs - Allowed'!$A$8:$A$158,0),MATCH('TI - Outperformance'!T$6-1,'Inputs - Allowed'!$B$6:$AY$6,0)),0),_xlfn.IFNA(INDEX('Inputs - Allowed'!$B$8:$AY$158,MATCH('TI - Outperformance'!$A144,'Inputs - Allowed'!$A$8:$A$158,0),MATCH('TI - Outperformance'!T$6,'Inputs - Allowed'!$B$6:$AY$6,0)) - INDEX('Inputs - Allowed'!$B$8:$AY$158,MATCH('TI - Outperformance'!$A144,'Inputs - Allowed'!$A$8:$A$158,0),MATCH('TI - Outperformance'!T$6-1,'Inputs - Allowed'!$B$6:$AY$6,0)),0)),0)</f>
        <v>0</v>
      </c>
      <c r="U144" s="36">
        <f>MAX(MIN(_xlfn.IFNA(INDEX('Inputs - Actual'!$B$8:$V$200,MATCH('TI - Outperformance'!$A144,'Inputs - Actual'!$A$8:$A$200,0),MATCH('TI - Outperformance'!U$6,'Inputs - Actual'!$B$6:$V$6,0)) - INDEX('Inputs - Allowed'!$B$8:$AY$158,MATCH('TI - Outperformance'!$A144,'Inputs - Allowed'!$A$8:$A$158,0),MATCH('TI - Outperformance'!U$6-1,'Inputs - Allowed'!$B$6:$AY$6,0)),0),_xlfn.IFNA(INDEX('Inputs - Allowed'!$B$8:$AY$158,MATCH('TI - Outperformance'!$A144,'Inputs - Allowed'!$A$8:$A$158,0),MATCH('TI - Outperformance'!U$6,'Inputs - Allowed'!$B$6:$AY$6,0)) - INDEX('Inputs - Allowed'!$B$8:$AY$158,MATCH('TI - Outperformance'!$A144,'Inputs - Allowed'!$A$8:$A$158,0),MATCH('TI - Outperformance'!U$6-1,'Inputs - Allowed'!$B$6:$AY$6,0)),0)),0)</f>
        <v>0</v>
      </c>
      <c r="V144" s="36">
        <f>MAX(MIN(_xlfn.IFNA(INDEX('Inputs - Actual'!$B$8:$V$200,MATCH('TI - Outperformance'!$A144,'Inputs - Actual'!$A$8:$A$200,0),MATCH('TI - Outperformance'!V$6,'Inputs - Actual'!$B$6:$V$6,0)) - INDEX('Inputs - Allowed'!$B$8:$AY$158,MATCH('TI - Outperformance'!$A144,'Inputs - Allowed'!$A$8:$A$158,0),MATCH('TI - Outperformance'!V$6-1,'Inputs - Allowed'!$B$6:$AY$6,0)),0),_xlfn.IFNA(INDEX('Inputs - Allowed'!$B$8:$AY$158,MATCH('TI - Outperformance'!$A144,'Inputs - Allowed'!$A$8:$A$158,0),MATCH('TI - Outperformance'!V$6,'Inputs - Allowed'!$B$6:$AY$6,0)) - INDEX('Inputs - Allowed'!$B$8:$AY$158,MATCH('TI - Outperformance'!$A144,'Inputs - Allowed'!$A$8:$A$158,0),MATCH('TI - Outperformance'!V$6-1,'Inputs - Allowed'!$B$6:$AY$6,0)),0)),0)</f>
        <v>0</v>
      </c>
      <c r="W144" s="36">
        <f>MAX(MIN(_xlfn.IFNA(INDEX('Inputs - Actual'!$B$8:$V$200,MATCH('TI - Outperformance'!$A144,'Inputs - Actual'!$A$8:$A$200,0),MATCH('TI - Outperformance'!W$6,'Inputs - Actual'!$B$6:$V$6,0)) - INDEX('Inputs - Allowed'!$B$8:$AY$158,MATCH('TI - Outperformance'!$A144,'Inputs - Allowed'!$A$8:$A$158,0),MATCH('TI - Outperformance'!W$6-1,'Inputs - Allowed'!$B$6:$AY$6,0)),0),_xlfn.IFNA(INDEX('Inputs - Allowed'!$B$8:$AY$158,MATCH('TI - Outperformance'!$A144,'Inputs - Allowed'!$A$8:$A$158,0),MATCH('TI - Outperformance'!W$6,'Inputs - Allowed'!$B$6:$AY$6,0)) - INDEX('Inputs - Allowed'!$B$8:$AY$158,MATCH('TI - Outperformance'!$A144,'Inputs - Allowed'!$A$8:$A$158,0),MATCH('TI - Outperformance'!W$6-1,'Inputs - Allowed'!$B$6:$AY$6,0)),0)),0)</f>
        <v>0</v>
      </c>
      <c r="X144" s="76"/>
      <c r="Y144" s="76"/>
      <c r="Z144" s="116">
        <f t="shared" si="44"/>
        <v>0</v>
      </c>
      <c r="AA144" s="116">
        <f t="shared" si="45"/>
        <v>0</v>
      </c>
      <c r="AB144" s="116">
        <f t="shared" si="46"/>
        <v>0</v>
      </c>
      <c r="AC144" s="116">
        <f t="shared" si="47"/>
        <v>0</v>
      </c>
      <c r="AD144" s="116">
        <f t="shared" si="48"/>
        <v>0</v>
      </c>
      <c r="AE144" s="116">
        <f t="shared" si="49"/>
        <v>0</v>
      </c>
      <c r="AF144" s="116">
        <f t="shared" si="50"/>
        <v>0</v>
      </c>
      <c r="AG144" s="116">
        <f t="shared" si="51"/>
        <v>0</v>
      </c>
      <c r="AH144" s="116">
        <f t="shared" si="52"/>
        <v>0</v>
      </c>
      <c r="AI144" s="116">
        <f t="shared" si="53"/>
        <v>0</v>
      </c>
      <c r="AJ144" s="116">
        <f t="shared" si="54"/>
        <v>0</v>
      </c>
    </row>
    <row r="145" spans="1:36">
      <c r="A145" s="42"/>
      <c r="B145" s="36"/>
      <c r="C145" s="36"/>
      <c r="D145" s="36"/>
      <c r="E145" s="36">
        <f>_xlfn.IFNA(INDEX('Inputs - Allowed'!$B$8:$AY$158,MATCH($A145,'Inputs - Allowed'!$A$8:$A$158,0),MATCH('TI - Outperformance'!E$6,'Inputs - Allowed'!$B$6:$AY$6,0)),0)</f>
        <v>0</v>
      </c>
      <c r="F145" s="36">
        <f>_xlfn.IFNA(INDEX('Inputs - Allowed'!$B$8:$AY$158,MATCH($A145,'Inputs - Allowed'!$A$8:$A$158,0),MATCH('TI - Outperformance'!F$6,'Inputs - Allowed'!$B$6:$AY$6,0)),0)</f>
        <v>0</v>
      </c>
      <c r="G145" s="36">
        <f>_xlfn.IFNA(INDEX('Inputs - Allowed'!$B$8:$AY$158,MATCH($A145,'Inputs - Allowed'!$A$8:$A$158,0),MATCH('TI - Outperformance'!G$6,'Inputs - Allowed'!$B$6:$AY$6,0)),0)</f>
        <v>0</v>
      </c>
      <c r="H145" s="36">
        <f>_xlfn.IFNA(INDEX('Inputs - Allowed'!$B$8:$AY$158,MATCH($A145,'Inputs - Allowed'!$A$8:$A$158,0),MATCH('TI - Outperformance'!H$6,'Inputs - Allowed'!$B$6:$AY$6,0)),0)</f>
        <v>0</v>
      </c>
      <c r="I145" s="36">
        <f>_xlfn.IFNA(INDEX('Inputs - Allowed'!$B$8:$AY$158,MATCH($A145,'Inputs - Allowed'!$A$8:$A$158,0),MATCH('TI - Outperformance'!I$6,'Inputs - Allowed'!$B$6:$AY$6,0)),0)</f>
        <v>0</v>
      </c>
      <c r="J145" s="36">
        <f>_xlfn.IFNA(INDEX('Inputs - Allowed'!$B$8:$AY$158,MATCH($A145,'Inputs - Allowed'!$A$8:$A$158,0),MATCH('TI - Outperformance'!J$6,'Inputs - Allowed'!$B$6:$AY$6,0)),0)</f>
        <v>0</v>
      </c>
      <c r="K145" s="36">
        <f>_xlfn.IFNA(INDEX('Inputs - Allowed'!$B$8:$AY$158,MATCH($A145,'Inputs - Allowed'!$A$8:$A$158,0),MATCH('TI - Outperformance'!K$6,'Inputs - Allowed'!$B$6:$AY$6,0)),0)</f>
        <v>0</v>
      </c>
      <c r="L145" s="76"/>
      <c r="M145" s="76"/>
      <c r="N145" s="36">
        <f>MAX(MIN(_xlfn.IFNA(INDEX('Inputs - Actual'!$B$8:$V$200,MATCH('TI - Outperformance'!$A145,'Inputs - Actual'!$A$8:$A$200,0),MATCH('TI - Outperformance'!N$6,'Inputs - Actual'!$B$6:$V$6,0)) - INDEX('Inputs - Allowed'!$B$8:$AY$158,MATCH('TI - Outperformance'!$A145,'Inputs - Allowed'!$A$8:$A$158,0),MATCH('TI - Outperformance'!N$6-1,'Inputs - Allowed'!$B$6:$AY$6,0)),0),_xlfn.IFNA(INDEX('Inputs - Allowed'!$B$8:$AY$158,MATCH('TI - Outperformance'!$A145,'Inputs - Allowed'!$A$8:$A$158,0),MATCH('TI - Outperformance'!N$6,'Inputs - Allowed'!$B$6:$AY$6,0)) - INDEX('Inputs - Allowed'!$B$8:$AY$158,MATCH('TI - Outperformance'!$A145,'Inputs - Allowed'!$A$8:$A$158,0),MATCH('TI - Outperformance'!N$6-1,'Inputs - Allowed'!$B$6:$AY$6,0)),0)),0)</f>
        <v>0</v>
      </c>
      <c r="O145" s="36">
        <f>MAX(MIN(_xlfn.IFNA(INDEX('Inputs - Actual'!$B$8:$V$200,MATCH('TI - Outperformance'!$A145,'Inputs - Actual'!$A$8:$A$200,0),MATCH('TI - Outperformance'!O$6,'Inputs - Actual'!$B$6:$V$6,0)) - INDEX('Inputs - Allowed'!$B$8:$AY$158,MATCH('TI - Outperformance'!$A145,'Inputs - Allowed'!$A$8:$A$158,0),MATCH('TI - Outperformance'!O$6-1,'Inputs - Allowed'!$B$6:$AY$6,0)),0),_xlfn.IFNA(INDEX('Inputs - Allowed'!$B$8:$AY$158,MATCH('TI - Outperformance'!$A145,'Inputs - Allowed'!$A$8:$A$158,0),MATCH('TI - Outperformance'!O$6,'Inputs - Allowed'!$B$6:$AY$6,0)) - INDEX('Inputs - Allowed'!$B$8:$AY$158,MATCH('TI - Outperformance'!$A145,'Inputs - Allowed'!$A$8:$A$158,0),MATCH('TI - Outperformance'!O$6-1,'Inputs - Allowed'!$B$6:$AY$6,0)),0)),0)</f>
        <v>0</v>
      </c>
      <c r="P145" s="36">
        <f>MAX(MIN(_xlfn.IFNA(INDEX('Inputs - Actual'!$B$8:$V$200,MATCH('TI - Outperformance'!$A145,'Inputs - Actual'!$A$8:$A$200,0),MATCH('TI - Outperformance'!P$6,'Inputs - Actual'!$B$6:$V$6,0)) - INDEX('Inputs - Allowed'!$B$8:$AY$158,MATCH('TI - Outperformance'!$A145,'Inputs - Allowed'!$A$8:$A$158,0),MATCH('TI - Outperformance'!P$6-1,'Inputs - Allowed'!$B$6:$AY$6,0)),0),_xlfn.IFNA(INDEX('Inputs - Allowed'!$B$8:$AY$158,MATCH('TI - Outperformance'!$A145,'Inputs - Allowed'!$A$8:$A$158,0),MATCH('TI - Outperformance'!P$6,'Inputs - Allowed'!$B$6:$AY$6,0)) - INDEX('Inputs - Allowed'!$B$8:$AY$158,MATCH('TI - Outperformance'!$A145,'Inputs - Allowed'!$A$8:$A$158,0),MATCH('TI - Outperformance'!P$6-1,'Inputs - Allowed'!$B$6:$AY$6,0)),0)),0)</f>
        <v>0</v>
      </c>
      <c r="Q145" s="36">
        <f>MAX(MIN(_xlfn.IFNA(INDEX('Inputs - Actual'!$B$8:$V$200,MATCH('TI - Outperformance'!$A145,'Inputs - Actual'!$A$8:$A$200,0),MATCH('TI - Outperformance'!Q$6,'Inputs - Actual'!$B$6:$V$6,0)) - INDEX('Inputs - Allowed'!$B$8:$AY$158,MATCH('TI - Outperformance'!$A145,'Inputs - Allowed'!$A$8:$A$158,0),MATCH('TI - Outperformance'!Q$6-1,'Inputs - Allowed'!$B$6:$AY$6,0)),0),_xlfn.IFNA(INDEX('Inputs - Allowed'!$B$8:$AY$158,MATCH('TI - Outperformance'!$A145,'Inputs - Allowed'!$A$8:$A$158,0),MATCH('TI - Outperformance'!Q$6,'Inputs - Allowed'!$B$6:$AY$6,0)) - INDEX('Inputs - Allowed'!$B$8:$AY$158,MATCH('TI - Outperformance'!$A145,'Inputs - Allowed'!$A$8:$A$158,0),MATCH('TI - Outperformance'!Q$6-1,'Inputs - Allowed'!$B$6:$AY$6,0)),0)),0)</f>
        <v>0</v>
      </c>
      <c r="R145" s="36">
        <f>MAX(MIN(_xlfn.IFNA(INDEX('Inputs - Actual'!$B$8:$V$200,MATCH('TI - Outperformance'!$A145,'Inputs - Actual'!$A$8:$A$200,0),MATCH('TI - Outperformance'!R$6,'Inputs - Actual'!$B$6:$V$6,0)) - INDEX('Inputs - Allowed'!$B$8:$AY$158,MATCH('TI - Outperformance'!$A145,'Inputs - Allowed'!$A$8:$A$158,0),MATCH('TI - Outperformance'!R$6-1,'Inputs - Allowed'!$B$6:$AY$6,0)),0),_xlfn.IFNA(INDEX('Inputs - Allowed'!$B$8:$AY$158,MATCH('TI - Outperformance'!$A145,'Inputs - Allowed'!$A$8:$A$158,0),MATCH('TI - Outperformance'!R$6,'Inputs - Allowed'!$B$6:$AY$6,0)) - INDEX('Inputs - Allowed'!$B$8:$AY$158,MATCH('TI - Outperformance'!$A145,'Inputs - Allowed'!$A$8:$A$158,0),MATCH('TI - Outperformance'!R$6-1,'Inputs - Allowed'!$B$6:$AY$6,0)),0)),0)</f>
        <v>0</v>
      </c>
      <c r="S145" s="36">
        <f>MAX(MIN(_xlfn.IFNA(INDEX('Inputs - Actual'!$B$8:$V$200,MATCH('TI - Outperformance'!$A145,'Inputs - Actual'!$A$8:$A$200,0),MATCH('TI - Outperformance'!S$6,'Inputs - Actual'!$B$6:$V$6,0)) - INDEX('Inputs - Allowed'!$B$8:$AY$158,MATCH('TI - Outperformance'!$A145,'Inputs - Allowed'!$A$8:$A$158,0),MATCH('TI - Outperformance'!S$6-1,'Inputs - Allowed'!$B$6:$AY$6,0)),0),_xlfn.IFNA(INDEX('Inputs - Allowed'!$B$8:$AY$158,MATCH('TI - Outperformance'!$A145,'Inputs - Allowed'!$A$8:$A$158,0),MATCH('TI - Outperformance'!S$6,'Inputs - Allowed'!$B$6:$AY$6,0)) - INDEX('Inputs - Allowed'!$B$8:$AY$158,MATCH('TI - Outperformance'!$A145,'Inputs - Allowed'!$A$8:$A$158,0),MATCH('TI - Outperformance'!S$6-1,'Inputs - Allowed'!$B$6:$AY$6,0)),0)),0)</f>
        <v>0</v>
      </c>
      <c r="T145" s="36">
        <f>MAX(MIN(_xlfn.IFNA(INDEX('Inputs - Actual'!$B$8:$V$200,MATCH('TI - Outperformance'!$A145,'Inputs - Actual'!$A$8:$A$200,0),MATCH('TI - Outperformance'!T$6,'Inputs - Actual'!$B$6:$V$6,0)) - INDEX('Inputs - Allowed'!$B$8:$AY$158,MATCH('TI - Outperformance'!$A145,'Inputs - Allowed'!$A$8:$A$158,0),MATCH('TI - Outperformance'!T$6-1,'Inputs - Allowed'!$B$6:$AY$6,0)),0),_xlfn.IFNA(INDEX('Inputs - Allowed'!$B$8:$AY$158,MATCH('TI - Outperformance'!$A145,'Inputs - Allowed'!$A$8:$A$158,0),MATCH('TI - Outperformance'!T$6,'Inputs - Allowed'!$B$6:$AY$6,0)) - INDEX('Inputs - Allowed'!$B$8:$AY$158,MATCH('TI - Outperformance'!$A145,'Inputs - Allowed'!$A$8:$A$158,0),MATCH('TI - Outperformance'!T$6-1,'Inputs - Allowed'!$B$6:$AY$6,0)),0)),0)</f>
        <v>0</v>
      </c>
      <c r="U145" s="36">
        <f>MAX(MIN(_xlfn.IFNA(INDEX('Inputs - Actual'!$B$8:$V$200,MATCH('TI - Outperformance'!$A145,'Inputs - Actual'!$A$8:$A$200,0),MATCH('TI - Outperformance'!U$6,'Inputs - Actual'!$B$6:$V$6,0)) - INDEX('Inputs - Allowed'!$B$8:$AY$158,MATCH('TI - Outperformance'!$A145,'Inputs - Allowed'!$A$8:$A$158,0),MATCH('TI - Outperformance'!U$6-1,'Inputs - Allowed'!$B$6:$AY$6,0)),0),_xlfn.IFNA(INDEX('Inputs - Allowed'!$B$8:$AY$158,MATCH('TI - Outperformance'!$A145,'Inputs - Allowed'!$A$8:$A$158,0),MATCH('TI - Outperformance'!U$6,'Inputs - Allowed'!$B$6:$AY$6,0)) - INDEX('Inputs - Allowed'!$B$8:$AY$158,MATCH('TI - Outperformance'!$A145,'Inputs - Allowed'!$A$8:$A$158,0),MATCH('TI - Outperformance'!U$6-1,'Inputs - Allowed'!$B$6:$AY$6,0)),0)),0)</f>
        <v>0</v>
      </c>
      <c r="V145" s="36">
        <f>MAX(MIN(_xlfn.IFNA(INDEX('Inputs - Actual'!$B$8:$V$200,MATCH('TI - Outperformance'!$A145,'Inputs - Actual'!$A$8:$A$200,0),MATCH('TI - Outperformance'!V$6,'Inputs - Actual'!$B$6:$V$6,0)) - INDEX('Inputs - Allowed'!$B$8:$AY$158,MATCH('TI - Outperformance'!$A145,'Inputs - Allowed'!$A$8:$A$158,0),MATCH('TI - Outperformance'!V$6-1,'Inputs - Allowed'!$B$6:$AY$6,0)),0),_xlfn.IFNA(INDEX('Inputs - Allowed'!$B$8:$AY$158,MATCH('TI - Outperformance'!$A145,'Inputs - Allowed'!$A$8:$A$158,0),MATCH('TI - Outperformance'!V$6,'Inputs - Allowed'!$B$6:$AY$6,0)) - INDEX('Inputs - Allowed'!$B$8:$AY$158,MATCH('TI - Outperformance'!$A145,'Inputs - Allowed'!$A$8:$A$158,0),MATCH('TI - Outperformance'!V$6-1,'Inputs - Allowed'!$B$6:$AY$6,0)),0)),0)</f>
        <v>0</v>
      </c>
      <c r="W145" s="36">
        <f>MAX(MIN(_xlfn.IFNA(INDEX('Inputs - Actual'!$B$8:$V$200,MATCH('TI - Outperformance'!$A145,'Inputs - Actual'!$A$8:$A$200,0),MATCH('TI - Outperformance'!W$6,'Inputs - Actual'!$B$6:$V$6,0)) - INDEX('Inputs - Allowed'!$B$8:$AY$158,MATCH('TI - Outperformance'!$A145,'Inputs - Allowed'!$A$8:$A$158,0),MATCH('TI - Outperformance'!W$6-1,'Inputs - Allowed'!$B$6:$AY$6,0)),0),_xlfn.IFNA(INDEX('Inputs - Allowed'!$B$8:$AY$158,MATCH('TI - Outperformance'!$A145,'Inputs - Allowed'!$A$8:$A$158,0),MATCH('TI - Outperformance'!W$6,'Inputs - Allowed'!$B$6:$AY$6,0)) - INDEX('Inputs - Allowed'!$B$8:$AY$158,MATCH('TI - Outperformance'!$A145,'Inputs - Allowed'!$A$8:$A$158,0),MATCH('TI - Outperformance'!W$6-1,'Inputs - Allowed'!$B$6:$AY$6,0)),0)),0)</f>
        <v>0</v>
      </c>
      <c r="X145" s="76"/>
      <c r="Y145" s="76"/>
      <c r="Z145" s="116">
        <f t="shared" si="44"/>
        <v>0</v>
      </c>
      <c r="AA145" s="116">
        <f t="shared" si="45"/>
        <v>0</v>
      </c>
      <c r="AB145" s="116">
        <f t="shared" si="46"/>
        <v>0</v>
      </c>
      <c r="AC145" s="116">
        <f t="shared" si="47"/>
        <v>0</v>
      </c>
      <c r="AD145" s="116">
        <f t="shared" si="48"/>
        <v>0</v>
      </c>
      <c r="AE145" s="116">
        <f t="shared" si="49"/>
        <v>0</v>
      </c>
      <c r="AF145" s="116">
        <f t="shared" si="50"/>
        <v>0</v>
      </c>
      <c r="AG145" s="116">
        <f t="shared" si="51"/>
        <v>0</v>
      </c>
      <c r="AH145" s="116">
        <f t="shared" si="52"/>
        <v>0</v>
      </c>
      <c r="AI145" s="116">
        <f t="shared" si="53"/>
        <v>0</v>
      </c>
      <c r="AJ145" s="116">
        <f t="shared" si="54"/>
        <v>0</v>
      </c>
    </row>
    <row r="146" spans="1:36">
      <c r="A146" s="42"/>
      <c r="B146" s="36"/>
      <c r="C146" s="36"/>
      <c r="D146" s="36"/>
      <c r="E146" s="36">
        <f>_xlfn.IFNA(INDEX('Inputs - Allowed'!$B$8:$AY$158,MATCH($A146,'Inputs - Allowed'!$A$8:$A$158,0),MATCH('TI - Outperformance'!E$6,'Inputs - Allowed'!$B$6:$AY$6,0)),0)</f>
        <v>0</v>
      </c>
      <c r="F146" s="36">
        <f>_xlfn.IFNA(INDEX('Inputs - Allowed'!$B$8:$AY$158,MATCH($A146,'Inputs - Allowed'!$A$8:$A$158,0),MATCH('TI - Outperformance'!F$6,'Inputs - Allowed'!$B$6:$AY$6,0)),0)</f>
        <v>0</v>
      </c>
      <c r="G146" s="36">
        <f>_xlfn.IFNA(INDEX('Inputs - Allowed'!$B$8:$AY$158,MATCH($A146,'Inputs - Allowed'!$A$8:$A$158,0),MATCH('TI - Outperformance'!G$6,'Inputs - Allowed'!$B$6:$AY$6,0)),0)</f>
        <v>0</v>
      </c>
      <c r="H146" s="36">
        <f>_xlfn.IFNA(INDEX('Inputs - Allowed'!$B$8:$AY$158,MATCH($A146,'Inputs - Allowed'!$A$8:$A$158,0),MATCH('TI - Outperformance'!H$6,'Inputs - Allowed'!$B$6:$AY$6,0)),0)</f>
        <v>0</v>
      </c>
      <c r="I146" s="36">
        <f>_xlfn.IFNA(INDEX('Inputs - Allowed'!$B$8:$AY$158,MATCH($A146,'Inputs - Allowed'!$A$8:$A$158,0),MATCH('TI - Outperformance'!I$6,'Inputs - Allowed'!$B$6:$AY$6,0)),0)</f>
        <v>0</v>
      </c>
      <c r="J146" s="36">
        <f>_xlfn.IFNA(INDEX('Inputs - Allowed'!$B$8:$AY$158,MATCH($A146,'Inputs - Allowed'!$A$8:$A$158,0),MATCH('TI - Outperformance'!J$6,'Inputs - Allowed'!$B$6:$AY$6,0)),0)</f>
        <v>0</v>
      </c>
      <c r="K146" s="36">
        <f>_xlfn.IFNA(INDEX('Inputs - Allowed'!$B$8:$AY$158,MATCH($A146,'Inputs - Allowed'!$A$8:$A$158,0),MATCH('TI - Outperformance'!K$6,'Inputs - Allowed'!$B$6:$AY$6,0)),0)</f>
        <v>0</v>
      </c>
      <c r="L146" s="76"/>
      <c r="M146" s="76"/>
      <c r="N146" s="36">
        <f>MAX(MIN(_xlfn.IFNA(INDEX('Inputs - Actual'!$B$8:$V$200,MATCH('TI - Outperformance'!$A146,'Inputs - Actual'!$A$8:$A$200,0),MATCH('TI - Outperformance'!N$6,'Inputs - Actual'!$B$6:$V$6,0)) - INDEX('Inputs - Allowed'!$B$8:$AY$158,MATCH('TI - Outperformance'!$A146,'Inputs - Allowed'!$A$8:$A$158,0),MATCH('TI - Outperformance'!N$6-1,'Inputs - Allowed'!$B$6:$AY$6,0)),0),_xlfn.IFNA(INDEX('Inputs - Allowed'!$B$8:$AY$158,MATCH('TI - Outperformance'!$A146,'Inputs - Allowed'!$A$8:$A$158,0),MATCH('TI - Outperformance'!N$6,'Inputs - Allowed'!$B$6:$AY$6,0)) - INDEX('Inputs - Allowed'!$B$8:$AY$158,MATCH('TI - Outperformance'!$A146,'Inputs - Allowed'!$A$8:$A$158,0),MATCH('TI - Outperformance'!N$6-1,'Inputs - Allowed'!$B$6:$AY$6,0)),0)),0)</f>
        <v>0</v>
      </c>
      <c r="O146" s="36">
        <f>MAX(MIN(_xlfn.IFNA(INDEX('Inputs - Actual'!$B$8:$V$200,MATCH('TI - Outperformance'!$A146,'Inputs - Actual'!$A$8:$A$200,0),MATCH('TI - Outperformance'!O$6,'Inputs - Actual'!$B$6:$V$6,0)) - INDEX('Inputs - Allowed'!$B$8:$AY$158,MATCH('TI - Outperformance'!$A146,'Inputs - Allowed'!$A$8:$A$158,0),MATCH('TI - Outperformance'!O$6-1,'Inputs - Allowed'!$B$6:$AY$6,0)),0),_xlfn.IFNA(INDEX('Inputs - Allowed'!$B$8:$AY$158,MATCH('TI - Outperformance'!$A146,'Inputs - Allowed'!$A$8:$A$158,0),MATCH('TI - Outperformance'!O$6,'Inputs - Allowed'!$B$6:$AY$6,0)) - INDEX('Inputs - Allowed'!$B$8:$AY$158,MATCH('TI - Outperformance'!$A146,'Inputs - Allowed'!$A$8:$A$158,0),MATCH('TI - Outperformance'!O$6-1,'Inputs - Allowed'!$B$6:$AY$6,0)),0)),0)</f>
        <v>0</v>
      </c>
      <c r="P146" s="36">
        <f>MAX(MIN(_xlfn.IFNA(INDEX('Inputs - Actual'!$B$8:$V$200,MATCH('TI - Outperformance'!$A146,'Inputs - Actual'!$A$8:$A$200,0),MATCH('TI - Outperformance'!P$6,'Inputs - Actual'!$B$6:$V$6,0)) - INDEX('Inputs - Allowed'!$B$8:$AY$158,MATCH('TI - Outperformance'!$A146,'Inputs - Allowed'!$A$8:$A$158,0),MATCH('TI - Outperformance'!P$6-1,'Inputs - Allowed'!$B$6:$AY$6,0)),0),_xlfn.IFNA(INDEX('Inputs - Allowed'!$B$8:$AY$158,MATCH('TI - Outperformance'!$A146,'Inputs - Allowed'!$A$8:$A$158,0),MATCH('TI - Outperformance'!P$6,'Inputs - Allowed'!$B$6:$AY$6,0)) - INDEX('Inputs - Allowed'!$B$8:$AY$158,MATCH('TI - Outperformance'!$A146,'Inputs - Allowed'!$A$8:$A$158,0),MATCH('TI - Outperformance'!P$6-1,'Inputs - Allowed'!$B$6:$AY$6,0)),0)),0)</f>
        <v>0</v>
      </c>
      <c r="Q146" s="36">
        <f>MAX(MIN(_xlfn.IFNA(INDEX('Inputs - Actual'!$B$8:$V$200,MATCH('TI - Outperformance'!$A146,'Inputs - Actual'!$A$8:$A$200,0),MATCH('TI - Outperformance'!Q$6,'Inputs - Actual'!$B$6:$V$6,0)) - INDEX('Inputs - Allowed'!$B$8:$AY$158,MATCH('TI - Outperformance'!$A146,'Inputs - Allowed'!$A$8:$A$158,0),MATCH('TI - Outperformance'!Q$6-1,'Inputs - Allowed'!$B$6:$AY$6,0)),0),_xlfn.IFNA(INDEX('Inputs - Allowed'!$B$8:$AY$158,MATCH('TI - Outperformance'!$A146,'Inputs - Allowed'!$A$8:$A$158,0),MATCH('TI - Outperformance'!Q$6,'Inputs - Allowed'!$B$6:$AY$6,0)) - INDEX('Inputs - Allowed'!$B$8:$AY$158,MATCH('TI - Outperformance'!$A146,'Inputs - Allowed'!$A$8:$A$158,0),MATCH('TI - Outperformance'!Q$6-1,'Inputs - Allowed'!$B$6:$AY$6,0)),0)),0)</f>
        <v>0</v>
      </c>
      <c r="R146" s="36">
        <f>MAX(MIN(_xlfn.IFNA(INDEX('Inputs - Actual'!$B$8:$V$200,MATCH('TI - Outperformance'!$A146,'Inputs - Actual'!$A$8:$A$200,0),MATCH('TI - Outperformance'!R$6,'Inputs - Actual'!$B$6:$V$6,0)) - INDEX('Inputs - Allowed'!$B$8:$AY$158,MATCH('TI - Outperformance'!$A146,'Inputs - Allowed'!$A$8:$A$158,0),MATCH('TI - Outperformance'!R$6-1,'Inputs - Allowed'!$B$6:$AY$6,0)),0),_xlfn.IFNA(INDEX('Inputs - Allowed'!$B$8:$AY$158,MATCH('TI - Outperformance'!$A146,'Inputs - Allowed'!$A$8:$A$158,0),MATCH('TI - Outperformance'!R$6,'Inputs - Allowed'!$B$6:$AY$6,0)) - INDEX('Inputs - Allowed'!$B$8:$AY$158,MATCH('TI - Outperformance'!$A146,'Inputs - Allowed'!$A$8:$A$158,0),MATCH('TI - Outperformance'!R$6-1,'Inputs - Allowed'!$B$6:$AY$6,0)),0)),0)</f>
        <v>0</v>
      </c>
      <c r="S146" s="36">
        <f>MAX(MIN(_xlfn.IFNA(INDEX('Inputs - Actual'!$B$8:$V$200,MATCH('TI - Outperformance'!$A146,'Inputs - Actual'!$A$8:$A$200,0),MATCH('TI - Outperformance'!S$6,'Inputs - Actual'!$B$6:$V$6,0)) - INDEX('Inputs - Allowed'!$B$8:$AY$158,MATCH('TI - Outperformance'!$A146,'Inputs - Allowed'!$A$8:$A$158,0),MATCH('TI - Outperformance'!S$6-1,'Inputs - Allowed'!$B$6:$AY$6,0)),0),_xlfn.IFNA(INDEX('Inputs - Allowed'!$B$8:$AY$158,MATCH('TI - Outperformance'!$A146,'Inputs - Allowed'!$A$8:$A$158,0),MATCH('TI - Outperformance'!S$6,'Inputs - Allowed'!$B$6:$AY$6,0)) - INDEX('Inputs - Allowed'!$B$8:$AY$158,MATCH('TI - Outperformance'!$A146,'Inputs - Allowed'!$A$8:$A$158,0),MATCH('TI - Outperformance'!S$6-1,'Inputs - Allowed'!$B$6:$AY$6,0)),0)),0)</f>
        <v>0</v>
      </c>
      <c r="T146" s="36">
        <f>MAX(MIN(_xlfn.IFNA(INDEX('Inputs - Actual'!$B$8:$V$200,MATCH('TI - Outperformance'!$A146,'Inputs - Actual'!$A$8:$A$200,0),MATCH('TI - Outperformance'!T$6,'Inputs - Actual'!$B$6:$V$6,0)) - INDEX('Inputs - Allowed'!$B$8:$AY$158,MATCH('TI - Outperformance'!$A146,'Inputs - Allowed'!$A$8:$A$158,0),MATCH('TI - Outperformance'!T$6-1,'Inputs - Allowed'!$B$6:$AY$6,0)),0),_xlfn.IFNA(INDEX('Inputs - Allowed'!$B$8:$AY$158,MATCH('TI - Outperformance'!$A146,'Inputs - Allowed'!$A$8:$A$158,0),MATCH('TI - Outperformance'!T$6,'Inputs - Allowed'!$B$6:$AY$6,0)) - INDEX('Inputs - Allowed'!$B$8:$AY$158,MATCH('TI - Outperformance'!$A146,'Inputs - Allowed'!$A$8:$A$158,0),MATCH('TI - Outperformance'!T$6-1,'Inputs - Allowed'!$B$6:$AY$6,0)),0)),0)</f>
        <v>0</v>
      </c>
      <c r="U146" s="36">
        <f>MAX(MIN(_xlfn.IFNA(INDEX('Inputs - Actual'!$B$8:$V$200,MATCH('TI - Outperformance'!$A146,'Inputs - Actual'!$A$8:$A$200,0),MATCH('TI - Outperformance'!U$6,'Inputs - Actual'!$B$6:$V$6,0)) - INDEX('Inputs - Allowed'!$B$8:$AY$158,MATCH('TI - Outperformance'!$A146,'Inputs - Allowed'!$A$8:$A$158,0),MATCH('TI - Outperformance'!U$6-1,'Inputs - Allowed'!$B$6:$AY$6,0)),0),_xlfn.IFNA(INDEX('Inputs - Allowed'!$B$8:$AY$158,MATCH('TI - Outperformance'!$A146,'Inputs - Allowed'!$A$8:$A$158,0),MATCH('TI - Outperformance'!U$6,'Inputs - Allowed'!$B$6:$AY$6,0)) - INDEX('Inputs - Allowed'!$B$8:$AY$158,MATCH('TI - Outperformance'!$A146,'Inputs - Allowed'!$A$8:$A$158,0),MATCH('TI - Outperformance'!U$6-1,'Inputs - Allowed'!$B$6:$AY$6,0)),0)),0)</f>
        <v>0</v>
      </c>
      <c r="V146" s="36">
        <f>MAX(MIN(_xlfn.IFNA(INDEX('Inputs - Actual'!$B$8:$V$200,MATCH('TI - Outperformance'!$A146,'Inputs - Actual'!$A$8:$A$200,0),MATCH('TI - Outperformance'!V$6,'Inputs - Actual'!$B$6:$V$6,0)) - INDEX('Inputs - Allowed'!$B$8:$AY$158,MATCH('TI - Outperformance'!$A146,'Inputs - Allowed'!$A$8:$A$158,0),MATCH('TI - Outperformance'!V$6-1,'Inputs - Allowed'!$B$6:$AY$6,0)),0),_xlfn.IFNA(INDEX('Inputs - Allowed'!$B$8:$AY$158,MATCH('TI - Outperformance'!$A146,'Inputs - Allowed'!$A$8:$A$158,0),MATCH('TI - Outperformance'!V$6,'Inputs - Allowed'!$B$6:$AY$6,0)) - INDEX('Inputs - Allowed'!$B$8:$AY$158,MATCH('TI - Outperformance'!$A146,'Inputs - Allowed'!$A$8:$A$158,0),MATCH('TI - Outperformance'!V$6-1,'Inputs - Allowed'!$B$6:$AY$6,0)),0)),0)</f>
        <v>0</v>
      </c>
      <c r="W146" s="36">
        <f>MAX(MIN(_xlfn.IFNA(INDEX('Inputs - Actual'!$B$8:$V$200,MATCH('TI - Outperformance'!$A146,'Inputs - Actual'!$A$8:$A$200,0),MATCH('TI - Outperformance'!W$6,'Inputs - Actual'!$B$6:$V$6,0)) - INDEX('Inputs - Allowed'!$B$8:$AY$158,MATCH('TI - Outperformance'!$A146,'Inputs - Allowed'!$A$8:$A$158,0),MATCH('TI - Outperformance'!W$6-1,'Inputs - Allowed'!$B$6:$AY$6,0)),0),_xlfn.IFNA(INDEX('Inputs - Allowed'!$B$8:$AY$158,MATCH('TI - Outperformance'!$A146,'Inputs - Allowed'!$A$8:$A$158,0),MATCH('TI - Outperformance'!W$6,'Inputs - Allowed'!$B$6:$AY$6,0)) - INDEX('Inputs - Allowed'!$B$8:$AY$158,MATCH('TI - Outperformance'!$A146,'Inputs - Allowed'!$A$8:$A$158,0),MATCH('TI - Outperformance'!W$6-1,'Inputs - Allowed'!$B$6:$AY$6,0)),0)),0)</f>
        <v>0</v>
      </c>
      <c r="X146" s="76"/>
      <c r="Y146" s="76"/>
      <c r="Z146" s="116">
        <f t="shared" si="44"/>
        <v>0</v>
      </c>
      <c r="AA146" s="116">
        <f t="shared" si="45"/>
        <v>0</v>
      </c>
      <c r="AB146" s="116">
        <f t="shared" si="46"/>
        <v>0</v>
      </c>
      <c r="AC146" s="116">
        <f t="shared" si="47"/>
        <v>0</v>
      </c>
      <c r="AD146" s="116">
        <f t="shared" si="48"/>
        <v>0</v>
      </c>
      <c r="AE146" s="116">
        <f t="shared" si="49"/>
        <v>0</v>
      </c>
      <c r="AF146" s="116">
        <f t="shared" si="50"/>
        <v>0</v>
      </c>
      <c r="AG146" s="116">
        <f t="shared" si="51"/>
        <v>0</v>
      </c>
      <c r="AH146" s="116">
        <f t="shared" si="52"/>
        <v>0</v>
      </c>
      <c r="AI146" s="116">
        <f t="shared" si="53"/>
        <v>0</v>
      </c>
      <c r="AJ146" s="116">
        <f t="shared" si="54"/>
        <v>0</v>
      </c>
    </row>
    <row r="147" spans="1:36">
      <c r="A147" s="42"/>
      <c r="B147" s="36"/>
      <c r="C147" s="36"/>
      <c r="D147" s="36"/>
      <c r="E147" s="36">
        <f>_xlfn.IFNA(INDEX('Inputs - Allowed'!$B$8:$AY$158,MATCH($A147,'Inputs - Allowed'!$A$8:$A$158,0),MATCH('TI - Outperformance'!E$6,'Inputs - Allowed'!$B$6:$AY$6,0)),0)</f>
        <v>0</v>
      </c>
      <c r="F147" s="36">
        <f>_xlfn.IFNA(INDEX('Inputs - Allowed'!$B$8:$AY$158,MATCH($A147,'Inputs - Allowed'!$A$8:$A$158,0),MATCH('TI - Outperformance'!F$6,'Inputs - Allowed'!$B$6:$AY$6,0)),0)</f>
        <v>0</v>
      </c>
      <c r="G147" s="36">
        <f>_xlfn.IFNA(INDEX('Inputs - Allowed'!$B$8:$AY$158,MATCH($A147,'Inputs - Allowed'!$A$8:$A$158,0),MATCH('TI - Outperformance'!G$6,'Inputs - Allowed'!$B$6:$AY$6,0)),0)</f>
        <v>0</v>
      </c>
      <c r="H147" s="36">
        <f>_xlfn.IFNA(INDEX('Inputs - Allowed'!$B$8:$AY$158,MATCH($A147,'Inputs - Allowed'!$A$8:$A$158,0),MATCH('TI - Outperformance'!H$6,'Inputs - Allowed'!$B$6:$AY$6,0)),0)</f>
        <v>0</v>
      </c>
      <c r="I147" s="36">
        <f>_xlfn.IFNA(INDEX('Inputs - Allowed'!$B$8:$AY$158,MATCH($A147,'Inputs - Allowed'!$A$8:$A$158,0),MATCH('TI - Outperformance'!I$6,'Inputs - Allowed'!$B$6:$AY$6,0)),0)</f>
        <v>0</v>
      </c>
      <c r="J147" s="36">
        <f>_xlfn.IFNA(INDEX('Inputs - Allowed'!$B$8:$AY$158,MATCH($A147,'Inputs - Allowed'!$A$8:$A$158,0),MATCH('TI - Outperformance'!J$6,'Inputs - Allowed'!$B$6:$AY$6,0)),0)</f>
        <v>0</v>
      </c>
      <c r="K147" s="36">
        <f>_xlfn.IFNA(INDEX('Inputs - Allowed'!$B$8:$AY$158,MATCH($A147,'Inputs - Allowed'!$A$8:$A$158,0),MATCH('TI - Outperformance'!K$6,'Inputs - Allowed'!$B$6:$AY$6,0)),0)</f>
        <v>0</v>
      </c>
      <c r="L147" s="76"/>
      <c r="M147" s="76"/>
      <c r="N147" s="36">
        <f>MAX(MIN(_xlfn.IFNA(INDEX('Inputs - Actual'!$B$8:$V$200,MATCH('TI - Outperformance'!$A147,'Inputs - Actual'!$A$8:$A$200,0),MATCH('TI - Outperformance'!N$6,'Inputs - Actual'!$B$6:$V$6,0)) - INDEX('Inputs - Allowed'!$B$8:$AY$158,MATCH('TI - Outperformance'!$A147,'Inputs - Allowed'!$A$8:$A$158,0),MATCH('TI - Outperformance'!N$6-1,'Inputs - Allowed'!$B$6:$AY$6,0)),0),_xlfn.IFNA(INDEX('Inputs - Allowed'!$B$8:$AY$158,MATCH('TI - Outperformance'!$A147,'Inputs - Allowed'!$A$8:$A$158,0),MATCH('TI - Outperformance'!N$6,'Inputs - Allowed'!$B$6:$AY$6,0)) - INDEX('Inputs - Allowed'!$B$8:$AY$158,MATCH('TI - Outperformance'!$A147,'Inputs - Allowed'!$A$8:$A$158,0),MATCH('TI - Outperformance'!N$6-1,'Inputs - Allowed'!$B$6:$AY$6,0)),0)),0)</f>
        <v>0</v>
      </c>
      <c r="O147" s="36">
        <f>MAX(MIN(_xlfn.IFNA(INDEX('Inputs - Actual'!$B$8:$V$200,MATCH('TI - Outperformance'!$A147,'Inputs - Actual'!$A$8:$A$200,0),MATCH('TI - Outperformance'!O$6,'Inputs - Actual'!$B$6:$V$6,0)) - INDEX('Inputs - Allowed'!$B$8:$AY$158,MATCH('TI - Outperformance'!$A147,'Inputs - Allowed'!$A$8:$A$158,0),MATCH('TI - Outperformance'!O$6-1,'Inputs - Allowed'!$B$6:$AY$6,0)),0),_xlfn.IFNA(INDEX('Inputs - Allowed'!$B$8:$AY$158,MATCH('TI - Outperformance'!$A147,'Inputs - Allowed'!$A$8:$A$158,0),MATCH('TI - Outperformance'!O$6,'Inputs - Allowed'!$B$6:$AY$6,0)) - INDEX('Inputs - Allowed'!$B$8:$AY$158,MATCH('TI - Outperformance'!$A147,'Inputs - Allowed'!$A$8:$A$158,0),MATCH('TI - Outperformance'!O$6-1,'Inputs - Allowed'!$B$6:$AY$6,0)),0)),0)</f>
        <v>0</v>
      </c>
      <c r="P147" s="36">
        <f>MAX(MIN(_xlfn.IFNA(INDEX('Inputs - Actual'!$B$8:$V$200,MATCH('TI - Outperformance'!$A147,'Inputs - Actual'!$A$8:$A$200,0),MATCH('TI - Outperformance'!P$6,'Inputs - Actual'!$B$6:$V$6,0)) - INDEX('Inputs - Allowed'!$B$8:$AY$158,MATCH('TI - Outperformance'!$A147,'Inputs - Allowed'!$A$8:$A$158,0),MATCH('TI - Outperformance'!P$6-1,'Inputs - Allowed'!$B$6:$AY$6,0)),0),_xlfn.IFNA(INDEX('Inputs - Allowed'!$B$8:$AY$158,MATCH('TI - Outperformance'!$A147,'Inputs - Allowed'!$A$8:$A$158,0),MATCH('TI - Outperformance'!P$6,'Inputs - Allowed'!$B$6:$AY$6,0)) - INDEX('Inputs - Allowed'!$B$8:$AY$158,MATCH('TI - Outperformance'!$A147,'Inputs - Allowed'!$A$8:$A$158,0),MATCH('TI - Outperformance'!P$6-1,'Inputs - Allowed'!$B$6:$AY$6,0)),0)),0)</f>
        <v>0</v>
      </c>
      <c r="Q147" s="36">
        <f>MAX(MIN(_xlfn.IFNA(INDEX('Inputs - Actual'!$B$8:$V$200,MATCH('TI - Outperformance'!$A147,'Inputs - Actual'!$A$8:$A$200,0),MATCH('TI - Outperformance'!Q$6,'Inputs - Actual'!$B$6:$V$6,0)) - INDEX('Inputs - Allowed'!$B$8:$AY$158,MATCH('TI - Outperformance'!$A147,'Inputs - Allowed'!$A$8:$A$158,0),MATCH('TI - Outperformance'!Q$6-1,'Inputs - Allowed'!$B$6:$AY$6,0)),0),_xlfn.IFNA(INDEX('Inputs - Allowed'!$B$8:$AY$158,MATCH('TI - Outperformance'!$A147,'Inputs - Allowed'!$A$8:$A$158,0),MATCH('TI - Outperformance'!Q$6,'Inputs - Allowed'!$B$6:$AY$6,0)) - INDEX('Inputs - Allowed'!$B$8:$AY$158,MATCH('TI - Outperformance'!$A147,'Inputs - Allowed'!$A$8:$A$158,0),MATCH('TI - Outperformance'!Q$6-1,'Inputs - Allowed'!$B$6:$AY$6,0)),0)),0)</f>
        <v>0</v>
      </c>
      <c r="R147" s="36">
        <f>MAX(MIN(_xlfn.IFNA(INDEX('Inputs - Actual'!$B$8:$V$200,MATCH('TI - Outperformance'!$A147,'Inputs - Actual'!$A$8:$A$200,0),MATCH('TI - Outperformance'!R$6,'Inputs - Actual'!$B$6:$V$6,0)) - INDEX('Inputs - Allowed'!$B$8:$AY$158,MATCH('TI - Outperformance'!$A147,'Inputs - Allowed'!$A$8:$A$158,0),MATCH('TI - Outperformance'!R$6-1,'Inputs - Allowed'!$B$6:$AY$6,0)),0),_xlfn.IFNA(INDEX('Inputs - Allowed'!$B$8:$AY$158,MATCH('TI - Outperformance'!$A147,'Inputs - Allowed'!$A$8:$A$158,0),MATCH('TI - Outperformance'!R$6,'Inputs - Allowed'!$B$6:$AY$6,0)) - INDEX('Inputs - Allowed'!$B$8:$AY$158,MATCH('TI - Outperformance'!$A147,'Inputs - Allowed'!$A$8:$A$158,0),MATCH('TI - Outperformance'!R$6-1,'Inputs - Allowed'!$B$6:$AY$6,0)),0)),0)</f>
        <v>0</v>
      </c>
      <c r="S147" s="36">
        <f>MAX(MIN(_xlfn.IFNA(INDEX('Inputs - Actual'!$B$8:$V$200,MATCH('TI - Outperformance'!$A147,'Inputs - Actual'!$A$8:$A$200,0),MATCH('TI - Outperformance'!S$6,'Inputs - Actual'!$B$6:$V$6,0)) - INDEX('Inputs - Allowed'!$B$8:$AY$158,MATCH('TI - Outperformance'!$A147,'Inputs - Allowed'!$A$8:$A$158,0),MATCH('TI - Outperformance'!S$6-1,'Inputs - Allowed'!$B$6:$AY$6,0)),0),_xlfn.IFNA(INDEX('Inputs - Allowed'!$B$8:$AY$158,MATCH('TI - Outperformance'!$A147,'Inputs - Allowed'!$A$8:$A$158,0),MATCH('TI - Outperformance'!S$6,'Inputs - Allowed'!$B$6:$AY$6,0)) - INDEX('Inputs - Allowed'!$B$8:$AY$158,MATCH('TI - Outperformance'!$A147,'Inputs - Allowed'!$A$8:$A$158,0),MATCH('TI - Outperformance'!S$6-1,'Inputs - Allowed'!$B$6:$AY$6,0)),0)),0)</f>
        <v>0</v>
      </c>
      <c r="T147" s="36">
        <f>MAX(MIN(_xlfn.IFNA(INDEX('Inputs - Actual'!$B$8:$V$200,MATCH('TI - Outperformance'!$A147,'Inputs - Actual'!$A$8:$A$200,0),MATCH('TI - Outperformance'!T$6,'Inputs - Actual'!$B$6:$V$6,0)) - INDEX('Inputs - Allowed'!$B$8:$AY$158,MATCH('TI - Outperformance'!$A147,'Inputs - Allowed'!$A$8:$A$158,0),MATCH('TI - Outperformance'!T$6-1,'Inputs - Allowed'!$B$6:$AY$6,0)),0),_xlfn.IFNA(INDEX('Inputs - Allowed'!$B$8:$AY$158,MATCH('TI - Outperformance'!$A147,'Inputs - Allowed'!$A$8:$A$158,0),MATCH('TI - Outperformance'!T$6,'Inputs - Allowed'!$B$6:$AY$6,0)) - INDEX('Inputs - Allowed'!$B$8:$AY$158,MATCH('TI - Outperformance'!$A147,'Inputs - Allowed'!$A$8:$A$158,0),MATCH('TI - Outperformance'!T$6-1,'Inputs - Allowed'!$B$6:$AY$6,0)),0)),0)</f>
        <v>0</v>
      </c>
      <c r="U147" s="36">
        <f>MAX(MIN(_xlfn.IFNA(INDEX('Inputs - Actual'!$B$8:$V$200,MATCH('TI - Outperformance'!$A147,'Inputs - Actual'!$A$8:$A$200,0),MATCH('TI - Outperformance'!U$6,'Inputs - Actual'!$B$6:$V$6,0)) - INDEX('Inputs - Allowed'!$B$8:$AY$158,MATCH('TI - Outperformance'!$A147,'Inputs - Allowed'!$A$8:$A$158,0),MATCH('TI - Outperformance'!U$6-1,'Inputs - Allowed'!$B$6:$AY$6,0)),0),_xlfn.IFNA(INDEX('Inputs - Allowed'!$B$8:$AY$158,MATCH('TI - Outperformance'!$A147,'Inputs - Allowed'!$A$8:$A$158,0),MATCH('TI - Outperformance'!U$6,'Inputs - Allowed'!$B$6:$AY$6,0)) - INDEX('Inputs - Allowed'!$B$8:$AY$158,MATCH('TI - Outperformance'!$A147,'Inputs - Allowed'!$A$8:$A$158,0),MATCH('TI - Outperformance'!U$6-1,'Inputs - Allowed'!$B$6:$AY$6,0)),0)),0)</f>
        <v>0</v>
      </c>
      <c r="V147" s="36">
        <f>MAX(MIN(_xlfn.IFNA(INDEX('Inputs - Actual'!$B$8:$V$200,MATCH('TI - Outperformance'!$A147,'Inputs - Actual'!$A$8:$A$200,0),MATCH('TI - Outperformance'!V$6,'Inputs - Actual'!$B$6:$V$6,0)) - INDEX('Inputs - Allowed'!$B$8:$AY$158,MATCH('TI - Outperformance'!$A147,'Inputs - Allowed'!$A$8:$A$158,0),MATCH('TI - Outperformance'!V$6-1,'Inputs - Allowed'!$B$6:$AY$6,0)),0),_xlfn.IFNA(INDEX('Inputs - Allowed'!$B$8:$AY$158,MATCH('TI - Outperformance'!$A147,'Inputs - Allowed'!$A$8:$A$158,0),MATCH('TI - Outperformance'!V$6,'Inputs - Allowed'!$B$6:$AY$6,0)) - INDEX('Inputs - Allowed'!$B$8:$AY$158,MATCH('TI - Outperformance'!$A147,'Inputs - Allowed'!$A$8:$A$158,0),MATCH('TI - Outperformance'!V$6-1,'Inputs - Allowed'!$B$6:$AY$6,0)),0)),0)</f>
        <v>0</v>
      </c>
      <c r="W147" s="36">
        <f>MAX(MIN(_xlfn.IFNA(INDEX('Inputs - Actual'!$B$8:$V$200,MATCH('TI - Outperformance'!$A147,'Inputs - Actual'!$A$8:$A$200,0),MATCH('TI - Outperformance'!W$6,'Inputs - Actual'!$B$6:$V$6,0)) - INDEX('Inputs - Allowed'!$B$8:$AY$158,MATCH('TI - Outperformance'!$A147,'Inputs - Allowed'!$A$8:$A$158,0),MATCH('TI - Outperformance'!W$6-1,'Inputs - Allowed'!$B$6:$AY$6,0)),0),_xlfn.IFNA(INDEX('Inputs - Allowed'!$B$8:$AY$158,MATCH('TI - Outperformance'!$A147,'Inputs - Allowed'!$A$8:$A$158,0),MATCH('TI - Outperformance'!W$6,'Inputs - Allowed'!$B$6:$AY$6,0)) - INDEX('Inputs - Allowed'!$B$8:$AY$158,MATCH('TI - Outperformance'!$A147,'Inputs - Allowed'!$A$8:$A$158,0),MATCH('TI - Outperformance'!W$6-1,'Inputs - Allowed'!$B$6:$AY$6,0)),0)),0)</f>
        <v>0</v>
      </c>
      <c r="X147" s="76"/>
      <c r="Y147" s="76"/>
      <c r="Z147" s="116">
        <f t="shared" si="44"/>
        <v>0</v>
      </c>
      <c r="AA147" s="116">
        <f t="shared" si="45"/>
        <v>0</v>
      </c>
      <c r="AB147" s="116">
        <f t="shared" si="46"/>
        <v>0</v>
      </c>
      <c r="AC147" s="116">
        <f t="shared" si="47"/>
        <v>0</v>
      </c>
      <c r="AD147" s="116">
        <f t="shared" si="48"/>
        <v>0</v>
      </c>
      <c r="AE147" s="116">
        <f t="shared" si="49"/>
        <v>0</v>
      </c>
      <c r="AF147" s="116">
        <f t="shared" si="50"/>
        <v>0</v>
      </c>
      <c r="AG147" s="116">
        <f t="shared" si="51"/>
        <v>0</v>
      </c>
      <c r="AH147" s="116">
        <f t="shared" si="52"/>
        <v>0</v>
      </c>
      <c r="AI147" s="116">
        <f t="shared" si="53"/>
        <v>0</v>
      </c>
      <c r="AJ147" s="116">
        <f t="shared" si="54"/>
        <v>0</v>
      </c>
    </row>
    <row r="148" spans="1:36">
      <c r="A148" s="42"/>
      <c r="B148" s="36"/>
      <c r="C148" s="36"/>
      <c r="D148" s="36"/>
      <c r="E148" s="36">
        <f>_xlfn.IFNA(INDEX('Inputs - Allowed'!$B$8:$AY$158,MATCH($A148,'Inputs - Allowed'!$A$8:$A$158,0),MATCH('TI - Outperformance'!E$6,'Inputs - Allowed'!$B$6:$AY$6,0)),0)</f>
        <v>0</v>
      </c>
      <c r="F148" s="36">
        <f>_xlfn.IFNA(INDEX('Inputs - Allowed'!$B$8:$AY$158,MATCH($A148,'Inputs - Allowed'!$A$8:$A$158,0),MATCH('TI - Outperformance'!F$6,'Inputs - Allowed'!$B$6:$AY$6,0)),0)</f>
        <v>0</v>
      </c>
      <c r="G148" s="36">
        <f>_xlfn.IFNA(INDEX('Inputs - Allowed'!$B$8:$AY$158,MATCH($A148,'Inputs - Allowed'!$A$8:$A$158,0),MATCH('TI - Outperformance'!G$6,'Inputs - Allowed'!$B$6:$AY$6,0)),0)</f>
        <v>0</v>
      </c>
      <c r="H148" s="36">
        <f>_xlfn.IFNA(INDEX('Inputs - Allowed'!$B$8:$AY$158,MATCH($A148,'Inputs - Allowed'!$A$8:$A$158,0),MATCH('TI - Outperformance'!H$6,'Inputs - Allowed'!$B$6:$AY$6,0)),0)</f>
        <v>0</v>
      </c>
      <c r="I148" s="36">
        <f>_xlfn.IFNA(INDEX('Inputs - Allowed'!$B$8:$AY$158,MATCH($A148,'Inputs - Allowed'!$A$8:$A$158,0),MATCH('TI - Outperformance'!I$6,'Inputs - Allowed'!$B$6:$AY$6,0)),0)</f>
        <v>0</v>
      </c>
      <c r="J148" s="36">
        <f>_xlfn.IFNA(INDEX('Inputs - Allowed'!$B$8:$AY$158,MATCH($A148,'Inputs - Allowed'!$A$8:$A$158,0),MATCH('TI - Outperformance'!J$6,'Inputs - Allowed'!$B$6:$AY$6,0)),0)</f>
        <v>0</v>
      </c>
      <c r="K148" s="36">
        <f>_xlfn.IFNA(INDEX('Inputs - Allowed'!$B$8:$AY$158,MATCH($A148,'Inputs - Allowed'!$A$8:$A$158,0),MATCH('TI - Outperformance'!K$6,'Inputs - Allowed'!$B$6:$AY$6,0)),0)</f>
        <v>0</v>
      </c>
      <c r="L148" s="76"/>
      <c r="M148" s="76"/>
      <c r="N148" s="36">
        <f>MAX(MIN(_xlfn.IFNA(INDEX('Inputs - Actual'!$B$8:$V$200,MATCH('TI - Outperformance'!$A148,'Inputs - Actual'!$A$8:$A$200,0),MATCH('TI - Outperformance'!N$6,'Inputs - Actual'!$B$6:$V$6,0)) - INDEX('Inputs - Allowed'!$B$8:$AY$158,MATCH('TI - Outperformance'!$A148,'Inputs - Allowed'!$A$8:$A$158,0),MATCH('TI - Outperformance'!N$6-1,'Inputs - Allowed'!$B$6:$AY$6,0)),0),_xlfn.IFNA(INDEX('Inputs - Allowed'!$B$8:$AY$158,MATCH('TI - Outperformance'!$A148,'Inputs - Allowed'!$A$8:$A$158,0),MATCH('TI - Outperformance'!N$6,'Inputs - Allowed'!$B$6:$AY$6,0)) - INDEX('Inputs - Allowed'!$B$8:$AY$158,MATCH('TI - Outperformance'!$A148,'Inputs - Allowed'!$A$8:$A$158,0),MATCH('TI - Outperformance'!N$6-1,'Inputs - Allowed'!$B$6:$AY$6,0)),0)),0)</f>
        <v>0</v>
      </c>
      <c r="O148" s="36">
        <f>MAX(MIN(_xlfn.IFNA(INDEX('Inputs - Actual'!$B$8:$V$200,MATCH('TI - Outperformance'!$A148,'Inputs - Actual'!$A$8:$A$200,0),MATCH('TI - Outperformance'!O$6,'Inputs - Actual'!$B$6:$V$6,0)) - INDEX('Inputs - Allowed'!$B$8:$AY$158,MATCH('TI - Outperformance'!$A148,'Inputs - Allowed'!$A$8:$A$158,0),MATCH('TI - Outperformance'!O$6-1,'Inputs - Allowed'!$B$6:$AY$6,0)),0),_xlfn.IFNA(INDEX('Inputs - Allowed'!$B$8:$AY$158,MATCH('TI - Outperformance'!$A148,'Inputs - Allowed'!$A$8:$A$158,0),MATCH('TI - Outperformance'!O$6,'Inputs - Allowed'!$B$6:$AY$6,0)) - INDEX('Inputs - Allowed'!$B$8:$AY$158,MATCH('TI - Outperformance'!$A148,'Inputs - Allowed'!$A$8:$A$158,0),MATCH('TI - Outperformance'!O$6-1,'Inputs - Allowed'!$B$6:$AY$6,0)),0)),0)</f>
        <v>0</v>
      </c>
      <c r="P148" s="36">
        <f>MAX(MIN(_xlfn.IFNA(INDEX('Inputs - Actual'!$B$8:$V$200,MATCH('TI - Outperformance'!$A148,'Inputs - Actual'!$A$8:$A$200,0),MATCH('TI - Outperformance'!P$6,'Inputs - Actual'!$B$6:$V$6,0)) - INDEX('Inputs - Allowed'!$B$8:$AY$158,MATCH('TI - Outperformance'!$A148,'Inputs - Allowed'!$A$8:$A$158,0),MATCH('TI - Outperformance'!P$6-1,'Inputs - Allowed'!$B$6:$AY$6,0)),0),_xlfn.IFNA(INDEX('Inputs - Allowed'!$B$8:$AY$158,MATCH('TI - Outperformance'!$A148,'Inputs - Allowed'!$A$8:$A$158,0),MATCH('TI - Outperformance'!P$6,'Inputs - Allowed'!$B$6:$AY$6,0)) - INDEX('Inputs - Allowed'!$B$8:$AY$158,MATCH('TI - Outperformance'!$A148,'Inputs - Allowed'!$A$8:$A$158,0),MATCH('TI - Outperformance'!P$6-1,'Inputs - Allowed'!$B$6:$AY$6,0)),0)),0)</f>
        <v>0</v>
      </c>
      <c r="Q148" s="36">
        <f>MAX(MIN(_xlfn.IFNA(INDEX('Inputs - Actual'!$B$8:$V$200,MATCH('TI - Outperformance'!$A148,'Inputs - Actual'!$A$8:$A$200,0),MATCH('TI - Outperformance'!Q$6,'Inputs - Actual'!$B$6:$V$6,0)) - INDEX('Inputs - Allowed'!$B$8:$AY$158,MATCH('TI - Outperformance'!$A148,'Inputs - Allowed'!$A$8:$A$158,0),MATCH('TI - Outperformance'!Q$6-1,'Inputs - Allowed'!$B$6:$AY$6,0)),0),_xlfn.IFNA(INDEX('Inputs - Allowed'!$B$8:$AY$158,MATCH('TI - Outperformance'!$A148,'Inputs - Allowed'!$A$8:$A$158,0),MATCH('TI - Outperformance'!Q$6,'Inputs - Allowed'!$B$6:$AY$6,0)) - INDEX('Inputs - Allowed'!$B$8:$AY$158,MATCH('TI - Outperformance'!$A148,'Inputs - Allowed'!$A$8:$A$158,0),MATCH('TI - Outperformance'!Q$6-1,'Inputs - Allowed'!$B$6:$AY$6,0)),0)),0)</f>
        <v>0</v>
      </c>
      <c r="R148" s="36">
        <f>MAX(MIN(_xlfn.IFNA(INDEX('Inputs - Actual'!$B$8:$V$200,MATCH('TI - Outperformance'!$A148,'Inputs - Actual'!$A$8:$A$200,0),MATCH('TI - Outperformance'!R$6,'Inputs - Actual'!$B$6:$V$6,0)) - INDEX('Inputs - Allowed'!$B$8:$AY$158,MATCH('TI - Outperformance'!$A148,'Inputs - Allowed'!$A$8:$A$158,0),MATCH('TI - Outperformance'!R$6-1,'Inputs - Allowed'!$B$6:$AY$6,0)),0),_xlfn.IFNA(INDEX('Inputs - Allowed'!$B$8:$AY$158,MATCH('TI - Outperformance'!$A148,'Inputs - Allowed'!$A$8:$A$158,0),MATCH('TI - Outperformance'!R$6,'Inputs - Allowed'!$B$6:$AY$6,0)) - INDEX('Inputs - Allowed'!$B$8:$AY$158,MATCH('TI - Outperformance'!$A148,'Inputs - Allowed'!$A$8:$A$158,0),MATCH('TI - Outperformance'!R$6-1,'Inputs - Allowed'!$B$6:$AY$6,0)),0)),0)</f>
        <v>0</v>
      </c>
      <c r="S148" s="36">
        <f>MAX(MIN(_xlfn.IFNA(INDEX('Inputs - Actual'!$B$8:$V$200,MATCH('TI - Outperformance'!$A148,'Inputs - Actual'!$A$8:$A$200,0),MATCH('TI - Outperformance'!S$6,'Inputs - Actual'!$B$6:$V$6,0)) - INDEX('Inputs - Allowed'!$B$8:$AY$158,MATCH('TI - Outperformance'!$A148,'Inputs - Allowed'!$A$8:$A$158,0),MATCH('TI - Outperformance'!S$6-1,'Inputs - Allowed'!$B$6:$AY$6,0)),0),_xlfn.IFNA(INDEX('Inputs - Allowed'!$B$8:$AY$158,MATCH('TI - Outperformance'!$A148,'Inputs - Allowed'!$A$8:$A$158,0),MATCH('TI - Outperformance'!S$6,'Inputs - Allowed'!$B$6:$AY$6,0)) - INDEX('Inputs - Allowed'!$B$8:$AY$158,MATCH('TI - Outperformance'!$A148,'Inputs - Allowed'!$A$8:$A$158,0),MATCH('TI - Outperformance'!S$6-1,'Inputs - Allowed'!$B$6:$AY$6,0)),0)),0)</f>
        <v>0</v>
      </c>
      <c r="T148" s="36">
        <f>MAX(MIN(_xlfn.IFNA(INDEX('Inputs - Actual'!$B$8:$V$200,MATCH('TI - Outperformance'!$A148,'Inputs - Actual'!$A$8:$A$200,0),MATCH('TI - Outperformance'!T$6,'Inputs - Actual'!$B$6:$V$6,0)) - INDEX('Inputs - Allowed'!$B$8:$AY$158,MATCH('TI - Outperformance'!$A148,'Inputs - Allowed'!$A$8:$A$158,0),MATCH('TI - Outperformance'!T$6-1,'Inputs - Allowed'!$B$6:$AY$6,0)),0),_xlfn.IFNA(INDEX('Inputs - Allowed'!$B$8:$AY$158,MATCH('TI - Outperformance'!$A148,'Inputs - Allowed'!$A$8:$A$158,0),MATCH('TI - Outperformance'!T$6,'Inputs - Allowed'!$B$6:$AY$6,0)) - INDEX('Inputs - Allowed'!$B$8:$AY$158,MATCH('TI - Outperformance'!$A148,'Inputs - Allowed'!$A$8:$A$158,0),MATCH('TI - Outperformance'!T$6-1,'Inputs - Allowed'!$B$6:$AY$6,0)),0)),0)</f>
        <v>0</v>
      </c>
      <c r="U148" s="36">
        <f>MAX(MIN(_xlfn.IFNA(INDEX('Inputs - Actual'!$B$8:$V$200,MATCH('TI - Outperformance'!$A148,'Inputs - Actual'!$A$8:$A$200,0),MATCH('TI - Outperformance'!U$6,'Inputs - Actual'!$B$6:$V$6,0)) - INDEX('Inputs - Allowed'!$B$8:$AY$158,MATCH('TI - Outperformance'!$A148,'Inputs - Allowed'!$A$8:$A$158,0),MATCH('TI - Outperformance'!U$6-1,'Inputs - Allowed'!$B$6:$AY$6,0)),0),_xlfn.IFNA(INDEX('Inputs - Allowed'!$B$8:$AY$158,MATCH('TI - Outperformance'!$A148,'Inputs - Allowed'!$A$8:$A$158,0),MATCH('TI - Outperformance'!U$6,'Inputs - Allowed'!$B$6:$AY$6,0)) - INDEX('Inputs - Allowed'!$B$8:$AY$158,MATCH('TI - Outperformance'!$A148,'Inputs - Allowed'!$A$8:$A$158,0),MATCH('TI - Outperformance'!U$6-1,'Inputs - Allowed'!$B$6:$AY$6,0)),0)),0)</f>
        <v>0</v>
      </c>
      <c r="V148" s="36">
        <f>MAX(MIN(_xlfn.IFNA(INDEX('Inputs - Actual'!$B$8:$V$200,MATCH('TI - Outperformance'!$A148,'Inputs - Actual'!$A$8:$A$200,0),MATCH('TI - Outperformance'!V$6,'Inputs - Actual'!$B$6:$V$6,0)) - INDEX('Inputs - Allowed'!$B$8:$AY$158,MATCH('TI - Outperformance'!$A148,'Inputs - Allowed'!$A$8:$A$158,0),MATCH('TI - Outperformance'!V$6-1,'Inputs - Allowed'!$B$6:$AY$6,0)),0),_xlfn.IFNA(INDEX('Inputs - Allowed'!$B$8:$AY$158,MATCH('TI - Outperformance'!$A148,'Inputs - Allowed'!$A$8:$A$158,0),MATCH('TI - Outperformance'!V$6,'Inputs - Allowed'!$B$6:$AY$6,0)) - INDEX('Inputs - Allowed'!$B$8:$AY$158,MATCH('TI - Outperformance'!$A148,'Inputs - Allowed'!$A$8:$A$158,0),MATCH('TI - Outperformance'!V$6-1,'Inputs - Allowed'!$B$6:$AY$6,0)),0)),0)</f>
        <v>0</v>
      </c>
      <c r="W148" s="36">
        <f>MAX(MIN(_xlfn.IFNA(INDEX('Inputs - Actual'!$B$8:$V$200,MATCH('TI - Outperformance'!$A148,'Inputs - Actual'!$A$8:$A$200,0),MATCH('TI - Outperformance'!W$6,'Inputs - Actual'!$B$6:$V$6,0)) - INDEX('Inputs - Allowed'!$B$8:$AY$158,MATCH('TI - Outperformance'!$A148,'Inputs - Allowed'!$A$8:$A$158,0),MATCH('TI - Outperformance'!W$6-1,'Inputs - Allowed'!$B$6:$AY$6,0)),0),_xlfn.IFNA(INDEX('Inputs - Allowed'!$B$8:$AY$158,MATCH('TI - Outperformance'!$A148,'Inputs - Allowed'!$A$8:$A$158,0),MATCH('TI - Outperformance'!W$6,'Inputs - Allowed'!$B$6:$AY$6,0)) - INDEX('Inputs - Allowed'!$B$8:$AY$158,MATCH('TI - Outperformance'!$A148,'Inputs - Allowed'!$A$8:$A$158,0),MATCH('TI - Outperformance'!W$6-1,'Inputs - Allowed'!$B$6:$AY$6,0)),0)),0)</f>
        <v>0</v>
      </c>
      <c r="X148" s="76"/>
      <c r="Y148" s="76"/>
      <c r="Z148" s="116">
        <f t="shared" si="44"/>
        <v>0</v>
      </c>
      <c r="AA148" s="116">
        <f t="shared" si="45"/>
        <v>0</v>
      </c>
      <c r="AB148" s="116">
        <f t="shared" si="46"/>
        <v>0</v>
      </c>
      <c r="AC148" s="116">
        <f t="shared" si="47"/>
        <v>0</v>
      </c>
      <c r="AD148" s="116">
        <f t="shared" si="48"/>
        <v>0</v>
      </c>
      <c r="AE148" s="116">
        <f t="shared" si="49"/>
        <v>0</v>
      </c>
      <c r="AF148" s="116">
        <f t="shared" si="50"/>
        <v>0</v>
      </c>
      <c r="AG148" s="116">
        <f t="shared" si="51"/>
        <v>0</v>
      </c>
      <c r="AH148" s="116">
        <f t="shared" si="52"/>
        <v>0</v>
      </c>
      <c r="AI148" s="116">
        <f t="shared" si="53"/>
        <v>0</v>
      </c>
      <c r="AJ148" s="116">
        <f t="shared" si="54"/>
        <v>0</v>
      </c>
    </row>
    <row r="149" spans="1:36">
      <c r="A149" s="42"/>
      <c r="B149" s="36"/>
      <c r="C149" s="36"/>
      <c r="D149" s="36"/>
      <c r="E149" s="36">
        <f>_xlfn.IFNA(INDEX('Inputs - Allowed'!$B$8:$AY$158,MATCH($A149,'Inputs - Allowed'!$A$8:$A$158,0),MATCH('TI - Outperformance'!E$6,'Inputs - Allowed'!$B$6:$AY$6,0)),0)</f>
        <v>0</v>
      </c>
      <c r="F149" s="36">
        <f>_xlfn.IFNA(INDEX('Inputs - Allowed'!$B$8:$AY$158,MATCH($A149,'Inputs - Allowed'!$A$8:$A$158,0),MATCH('TI - Outperformance'!F$6,'Inputs - Allowed'!$B$6:$AY$6,0)),0)</f>
        <v>0</v>
      </c>
      <c r="G149" s="36">
        <f>_xlfn.IFNA(INDEX('Inputs - Allowed'!$B$8:$AY$158,MATCH($A149,'Inputs - Allowed'!$A$8:$A$158,0),MATCH('TI - Outperformance'!G$6,'Inputs - Allowed'!$B$6:$AY$6,0)),0)</f>
        <v>0</v>
      </c>
      <c r="H149" s="36">
        <f>_xlfn.IFNA(INDEX('Inputs - Allowed'!$B$8:$AY$158,MATCH($A149,'Inputs - Allowed'!$A$8:$A$158,0),MATCH('TI - Outperformance'!H$6,'Inputs - Allowed'!$B$6:$AY$6,0)),0)</f>
        <v>0</v>
      </c>
      <c r="I149" s="36">
        <f>_xlfn.IFNA(INDEX('Inputs - Allowed'!$B$8:$AY$158,MATCH($A149,'Inputs - Allowed'!$A$8:$A$158,0),MATCH('TI - Outperformance'!I$6,'Inputs - Allowed'!$B$6:$AY$6,0)),0)</f>
        <v>0</v>
      </c>
      <c r="J149" s="36">
        <f>_xlfn.IFNA(INDEX('Inputs - Allowed'!$B$8:$AY$158,MATCH($A149,'Inputs - Allowed'!$A$8:$A$158,0),MATCH('TI - Outperformance'!J$6,'Inputs - Allowed'!$B$6:$AY$6,0)),0)</f>
        <v>0</v>
      </c>
      <c r="K149" s="36">
        <f>_xlfn.IFNA(INDEX('Inputs - Allowed'!$B$8:$AY$158,MATCH($A149,'Inputs - Allowed'!$A$8:$A$158,0),MATCH('TI - Outperformance'!K$6,'Inputs - Allowed'!$B$6:$AY$6,0)),0)</f>
        <v>0</v>
      </c>
      <c r="L149" s="76"/>
      <c r="M149" s="76"/>
      <c r="N149" s="36">
        <f>MAX(MIN(_xlfn.IFNA(INDEX('Inputs - Actual'!$B$8:$V$200,MATCH('TI - Outperformance'!$A149,'Inputs - Actual'!$A$8:$A$200,0),MATCH('TI - Outperformance'!N$6,'Inputs - Actual'!$B$6:$V$6,0)) - INDEX('Inputs - Allowed'!$B$8:$AY$158,MATCH('TI - Outperformance'!$A149,'Inputs - Allowed'!$A$8:$A$158,0),MATCH('TI - Outperformance'!N$6-1,'Inputs - Allowed'!$B$6:$AY$6,0)),0),_xlfn.IFNA(INDEX('Inputs - Allowed'!$B$8:$AY$158,MATCH('TI - Outperformance'!$A149,'Inputs - Allowed'!$A$8:$A$158,0),MATCH('TI - Outperformance'!N$6,'Inputs - Allowed'!$B$6:$AY$6,0)) - INDEX('Inputs - Allowed'!$B$8:$AY$158,MATCH('TI - Outperformance'!$A149,'Inputs - Allowed'!$A$8:$A$158,0),MATCH('TI - Outperformance'!N$6-1,'Inputs - Allowed'!$B$6:$AY$6,0)),0)),0)</f>
        <v>0</v>
      </c>
      <c r="O149" s="36">
        <f>MAX(MIN(_xlfn.IFNA(INDEX('Inputs - Actual'!$B$8:$V$200,MATCH('TI - Outperformance'!$A149,'Inputs - Actual'!$A$8:$A$200,0),MATCH('TI - Outperformance'!O$6,'Inputs - Actual'!$B$6:$V$6,0)) - INDEX('Inputs - Allowed'!$B$8:$AY$158,MATCH('TI - Outperformance'!$A149,'Inputs - Allowed'!$A$8:$A$158,0),MATCH('TI - Outperformance'!O$6-1,'Inputs - Allowed'!$B$6:$AY$6,0)),0),_xlfn.IFNA(INDEX('Inputs - Allowed'!$B$8:$AY$158,MATCH('TI - Outperformance'!$A149,'Inputs - Allowed'!$A$8:$A$158,0),MATCH('TI - Outperformance'!O$6,'Inputs - Allowed'!$B$6:$AY$6,0)) - INDEX('Inputs - Allowed'!$B$8:$AY$158,MATCH('TI - Outperformance'!$A149,'Inputs - Allowed'!$A$8:$A$158,0),MATCH('TI - Outperformance'!O$6-1,'Inputs - Allowed'!$B$6:$AY$6,0)),0)),0)</f>
        <v>0</v>
      </c>
      <c r="P149" s="36">
        <f>MAX(MIN(_xlfn.IFNA(INDEX('Inputs - Actual'!$B$8:$V$200,MATCH('TI - Outperformance'!$A149,'Inputs - Actual'!$A$8:$A$200,0),MATCH('TI - Outperformance'!P$6,'Inputs - Actual'!$B$6:$V$6,0)) - INDEX('Inputs - Allowed'!$B$8:$AY$158,MATCH('TI - Outperformance'!$A149,'Inputs - Allowed'!$A$8:$A$158,0),MATCH('TI - Outperformance'!P$6-1,'Inputs - Allowed'!$B$6:$AY$6,0)),0),_xlfn.IFNA(INDEX('Inputs - Allowed'!$B$8:$AY$158,MATCH('TI - Outperformance'!$A149,'Inputs - Allowed'!$A$8:$A$158,0),MATCH('TI - Outperformance'!P$6,'Inputs - Allowed'!$B$6:$AY$6,0)) - INDEX('Inputs - Allowed'!$B$8:$AY$158,MATCH('TI - Outperformance'!$A149,'Inputs - Allowed'!$A$8:$A$158,0),MATCH('TI - Outperformance'!P$6-1,'Inputs - Allowed'!$B$6:$AY$6,0)),0)),0)</f>
        <v>0</v>
      </c>
      <c r="Q149" s="36">
        <f>MAX(MIN(_xlfn.IFNA(INDEX('Inputs - Actual'!$B$8:$V$200,MATCH('TI - Outperformance'!$A149,'Inputs - Actual'!$A$8:$A$200,0),MATCH('TI - Outperformance'!Q$6,'Inputs - Actual'!$B$6:$V$6,0)) - INDEX('Inputs - Allowed'!$B$8:$AY$158,MATCH('TI - Outperformance'!$A149,'Inputs - Allowed'!$A$8:$A$158,0),MATCH('TI - Outperformance'!Q$6-1,'Inputs - Allowed'!$B$6:$AY$6,0)),0),_xlfn.IFNA(INDEX('Inputs - Allowed'!$B$8:$AY$158,MATCH('TI - Outperformance'!$A149,'Inputs - Allowed'!$A$8:$A$158,0),MATCH('TI - Outperformance'!Q$6,'Inputs - Allowed'!$B$6:$AY$6,0)) - INDEX('Inputs - Allowed'!$B$8:$AY$158,MATCH('TI - Outperformance'!$A149,'Inputs - Allowed'!$A$8:$A$158,0),MATCH('TI - Outperformance'!Q$6-1,'Inputs - Allowed'!$B$6:$AY$6,0)),0)),0)</f>
        <v>0</v>
      </c>
      <c r="R149" s="36">
        <f>MAX(MIN(_xlfn.IFNA(INDEX('Inputs - Actual'!$B$8:$V$200,MATCH('TI - Outperformance'!$A149,'Inputs - Actual'!$A$8:$A$200,0),MATCH('TI - Outperformance'!R$6,'Inputs - Actual'!$B$6:$V$6,0)) - INDEX('Inputs - Allowed'!$B$8:$AY$158,MATCH('TI - Outperformance'!$A149,'Inputs - Allowed'!$A$8:$A$158,0),MATCH('TI - Outperformance'!R$6-1,'Inputs - Allowed'!$B$6:$AY$6,0)),0),_xlfn.IFNA(INDEX('Inputs - Allowed'!$B$8:$AY$158,MATCH('TI - Outperformance'!$A149,'Inputs - Allowed'!$A$8:$A$158,0),MATCH('TI - Outperformance'!R$6,'Inputs - Allowed'!$B$6:$AY$6,0)) - INDEX('Inputs - Allowed'!$B$8:$AY$158,MATCH('TI - Outperformance'!$A149,'Inputs - Allowed'!$A$8:$A$158,0),MATCH('TI - Outperformance'!R$6-1,'Inputs - Allowed'!$B$6:$AY$6,0)),0)),0)</f>
        <v>0</v>
      </c>
      <c r="S149" s="36">
        <f>MAX(MIN(_xlfn.IFNA(INDEX('Inputs - Actual'!$B$8:$V$200,MATCH('TI - Outperformance'!$A149,'Inputs - Actual'!$A$8:$A$200,0),MATCH('TI - Outperformance'!S$6,'Inputs - Actual'!$B$6:$V$6,0)) - INDEX('Inputs - Allowed'!$B$8:$AY$158,MATCH('TI - Outperformance'!$A149,'Inputs - Allowed'!$A$8:$A$158,0),MATCH('TI - Outperformance'!S$6-1,'Inputs - Allowed'!$B$6:$AY$6,0)),0),_xlfn.IFNA(INDEX('Inputs - Allowed'!$B$8:$AY$158,MATCH('TI - Outperformance'!$A149,'Inputs - Allowed'!$A$8:$A$158,0),MATCH('TI - Outperformance'!S$6,'Inputs - Allowed'!$B$6:$AY$6,0)) - INDEX('Inputs - Allowed'!$B$8:$AY$158,MATCH('TI - Outperformance'!$A149,'Inputs - Allowed'!$A$8:$A$158,0),MATCH('TI - Outperformance'!S$6-1,'Inputs - Allowed'!$B$6:$AY$6,0)),0)),0)</f>
        <v>0</v>
      </c>
      <c r="T149" s="36">
        <f>MAX(MIN(_xlfn.IFNA(INDEX('Inputs - Actual'!$B$8:$V$200,MATCH('TI - Outperformance'!$A149,'Inputs - Actual'!$A$8:$A$200,0),MATCH('TI - Outperformance'!T$6,'Inputs - Actual'!$B$6:$V$6,0)) - INDEX('Inputs - Allowed'!$B$8:$AY$158,MATCH('TI - Outperformance'!$A149,'Inputs - Allowed'!$A$8:$A$158,0),MATCH('TI - Outperformance'!T$6-1,'Inputs - Allowed'!$B$6:$AY$6,0)),0),_xlfn.IFNA(INDEX('Inputs - Allowed'!$B$8:$AY$158,MATCH('TI - Outperformance'!$A149,'Inputs - Allowed'!$A$8:$A$158,0),MATCH('TI - Outperformance'!T$6,'Inputs - Allowed'!$B$6:$AY$6,0)) - INDEX('Inputs - Allowed'!$B$8:$AY$158,MATCH('TI - Outperformance'!$A149,'Inputs - Allowed'!$A$8:$A$158,0),MATCH('TI - Outperformance'!T$6-1,'Inputs - Allowed'!$B$6:$AY$6,0)),0)),0)</f>
        <v>0</v>
      </c>
      <c r="U149" s="36">
        <f>MAX(MIN(_xlfn.IFNA(INDEX('Inputs - Actual'!$B$8:$V$200,MATCH('TI - Outperformance'!$A149,'Inputs - Actual'!$A$8:$A$200,0),MATCH('TI - Outperformance'!U$6,'Inputs - Actual'!$B$6:$V$6,0)) - INDEX('Inputs - Allowed'!$B$8:$AY$158,MATCH('TI - Outperformance'!$A149,'Inputs - Allowed'!$A$8:$A$158,0),MATCH('TI - Outperformance'!U$6-1,'Inputs - Allowed'!$B$6:$AY$6,0)),0),_xlfn.IFNA(INDEX('Inputs - Allowed'!$B$8:$AY$158,MATCH('TI - Outperformance'!$A149,'Inputs - Allowed'!$A$8:$A$158,0),MATCH('TI - Outperformance'!U$6,'Inputs - Allowed'!$B$6:$AY$6,0)) - INDEX('Inputs - Allowed'!$B$8:$AY$158,MATCH('TI - Outperformance'!$A149,'Inputs - Allowed'!$A$8:$A$158,0),MATCH('TI - Outperformance'!U$6-1,'Inputs - Allowed'!$B$6:$AY$6,0)),0)),0)</f>
        <v>0</v>
      </c>
      <c r="V149" s="36">
        <f>MAX(MIN(_xlfn.IFNA(INDEX('Inputs - Actual'!$B$8:$V$200,MATCH('TI - Outperformance'!$A149,'Inputs - Actual'!$A$8:$A$200,0),MATCH('TI - Outperformance'!V$6,'Inputs - Actual'!$B$6:$V$6,0)) - INDEX('Inputs - Allowed'!$B$8:$AY$158,MATCH('TI - Outperformance'!$A149,'Inputs - Allowed'!$A$8:$A$158,0),MATCH('TI - Outperformance'!V$6-1,'Inputs - Allowed'!$B$6:$AY$6,0)),0),_xlfn.IFNA(INDEX('Inputs - Allowed'!$B$8:$AY$158,MATCH('TI - Outperformance'!$A149,'Inputs - Allowed'!$A$8:$A$158,0),MATCH('TI - Outperformance'!V$6,'Inputs - Allowed'!$B$6:$AY$6,0)) - INDEX('Inputs - Allowed'!$B$8:$AY$158,MATCH('TI - Outperformance'!$A149,'Inputs - Allowed'!$A$8:$A$158,0),MATCH('TI - Outperformance'!V$6-1,'Inputs - Allowed'!$B$6:$AY$6,0)),0)),0)</f>
        <v>0</v>
      </c>
      <c r="W149" s="36">
        <f>MAX(MIN(_xlfn.IFNA(INDEX('Inputs - Actual'!$B$8:$V$200,MATCH('TI - Outperformance'!$A149,'Inputs - Actual'!$A$8:$A$200,0),MATCH('TI - Outperformance'!W$6,'Inputs - Actual'!$B$6:$V$6,0)) - INDEX('Inputs - Allowed'!$B$8:$AY$158,MATCH('TI - Outperformance'!$A149,'Inputs - Allowed'!$A$8:$A$158,0),MATCH('TI - Outperformance'!W$6-1,'Inputs - Allowed'!$B$6:$AY$6,0)),0),_xlfn.IFNA(INDEX('Inputs - Allowed'!$B$8:$AY$158,MATCH('TI - Outperformance'!$A149,'Inputs - Allowed'!$A$8:$A$158,0),MATCH('TI - Outperformance'!W$6,'Inputs - Allowed'!$B$6:$AY$6,0)) - INDEX('Inputs - Allowed'!$B$8:$AY$158,MATCH('TI - Outperformance'!$A149,'Inputs - Allowed'!$A$8:$A$158,0),MATCH('TI - Outperformance'!W$6-1,'Inputs - Allowed'!$B$6:$AY$6,0)),0)),0)</f>
        <v>0</v>
      </c>
      <c r="X149" s="76"/>
      <c r="Y149" s="76"/>
      <c r="Z149" s="116">
        <f t="shared" si="44"/>
        <v>0</v>
      </c>
      <c r="AA149" s="116">
        <f t="shared" si="45"/>
        <v>0</v>
      </c>
      <c r="AB149" s="116">
        <f t="shared" si="46"/>
        <v>0</v>
      </c>
      <c r="AC149" s="116">
        <f t="shared" si="47"/>
        <v>0</v>
      </c>
      <c r="AD149" s="116">
        <f t="shared" si="48"/>
        <v>0</v>
      </c>
      <c r="AE149" s="116">
        <f t="shared" si="49"/>
        <v>0</v>
      </c>
      <c r="AF149" s="116">
        <f t="shared" si="50"/>
        <v>0</v>
      </c>
      <c r="AG149" s="116">
        <f t="shared" si="51"/>
        <v>0</v>
      </c>
      <c r="AH149" s="116">
        <f t="shared" si="52"/>
        <v>0</v>
      </c>
      <c r="AI149" s="116">
        <f t="shared" si="53"/>
        <v>0</v>
      </c>
      <c r="AJ149" s="116">
        <f t="shared" si="54"/>
        <v>0</v>
      </c>
    </row>
    <row r="150" spans="1:36">
      <c r="A150" s="42"/>
      <c r="B150" s="36"/>
      <c r="C150" s="36"/>
      <c r="D150" s="36"/>
      <c r="E150" s="36">
        <f>_xlfn.IFNA(INDEX('Inputs - Allowed'!$B$8:$AY$158,MATCH($A150,'Inputs - Allowed'!$A$8:$A$158,0),MATCH('TI - Outperformance'!E$6,'Inputs - Allowed'!$B$6:$AY$6,0)),0)</f>
        <v>0</v>
      </c>
      <c r="F150" s="36">
        <f>_xlfn.IFNA(INDEX('Inputs - Allowed'!$B$8:$AY$158,MATCH($A150,'Inputs - Allowed'!$A$8:$A$158,0),MATCH('TI - Outperformance'!F$6,'Inputs - Allowed'!$B$6:$AY$6,0)),0)</f>
        <v>0</v>
      </c>
      <c r="G150" s="36">
        <f>_xlfn.IFNA(INDEX('Inputs - Allowed'!$B$8:$AY$158,MATCH($A150,'Inputs - Allowed'!$A$8:$A$158,0),MATCH('TI - Outperformance'!G$6,'Inputs - Allowed'!$B$6:$AY$6,0)),0)</f>
        <v>0</v>
      </c>
      <c r="H150" s="36">
        <f>_xlfn.IFNA(INDEX('Inputs - Allowed'!$B$8:$AY$158,MATCH($A150,'Inputs - Allowed'!$A$8:$A$158,0),MATCH('TI - Outperformance'!H$6,'Inputs - Allowed'!$B$6:$AY$6,0)),0)</f>
        <v>0</v>
      </c>
      <c r="I150" s="36">
        <f>_xlfn.IFNA(INDEX('Inputs - Allowed'!$B$8:$AY$158,MATCH($A150,'Inputs - Allowed'!$A$8:$A$158,0),MATCH('TI - Outperformance'!I$6,'Inputs - Allowed'!$B$6:$AY$6,0)),0)</f>
        <v>0</v>
      </c>
      <c r="J150" s="36">
        <f>_xlfn.IFNA(INDEX('Inputs - Allowed'!$B$8:$AY$158,MATCH($A150,'Inputs - Allowed'!$A$8:$A$158,0),MATCH('TI - Outperformance'!J$6,'Inputs - Allowed'!$B$6:$AY$6,0)),0)</f>
        <v>0</v>
      </c>
      <c r="K150" s="36">
        <f>_xlfn.IFNA(INDEX('Inputs - Allowed'!$B$8:$AY$158,MATCH($A150,'Inputs - Allowed'!$A$8:$A$158,0),MATCH('TI - Outperformance'!K$6,'Inputs - Allowed'!$B$6:$AY$6,0)),0)</f>
        <v>0</v>
      </c>
      <c r="L150" s="76"/>
      <c r="M150" s="76"/>
      <c r="N150" s="36">
        <f>MAX(MIN(_xlfn.IFNA(INDEX('Inputs - Actual'!$B$8:$V$200,MATCH('TI - Outperformance'!$A150,'Inputs - Actual'!$A$8:$A$200,0),MATCH('TI - Outperformance'!N$6,'Inputs - Actual'!$B$6:$V$6,0)) - INDEX('Inputs - Allowed'!$B$8:$AY$158,MATCH('TI - Outperformance'!$A150,'Inputs - Allowed'!$A$8:$A$158,0),MATCH('TI - Outperformance'!N$6-1,'Inputs - Allowed'!$B$6:$AY$6,0)),0),_xlfn.IFNA(INDEX('Inputs - Allowed'!$B$8:$AY$158,MATCH('TI - Outperformance'!$A150,'Inputs - Allowed'!$A$8:$A$158,0),MATCH('TI - Outperformance'!N$6,'Inputs - Allowed'!$B$6:$AY$6,0)) - INDEX('Inputs - Allowed'!$B$8:$AY$158,MATCH('TI - Outperformance'!$A150,'Inputs - Allowed'!$A$8:$A$158,0),MATCH('TI - Outperformance'!N$6-1,'Inputs - Allowed'!$B$6:$AY$6,0)),0)),0)</f>
        <v>0</v>
      </c>
      <c r="O150" s="36">
        <f>MAX(MIN(_xlfn.IFNA(INDEX('Inputs - Actual'!$B$8:$V$200,MATCH('TI - Outperformance'!$A150,'Inputs - Actual'!$A$8:$A$200,0),MATCH('TI - Outperformance'!O$6,'Inputs - Actual'!$B$6:$V$6,0)) - INDEX('Inputs - Allowed'!$B$8:$AY$158,MATCH('TI - Outperformance'!$A150,'Inputs - Allowed'!$A$8:$A$158,0),MATCH('TI - Outperformance'!O$6-1,'Inputs - Allowed'!$B$6:$AY$6,0)),0),_xlfn.IFNA(INDEX('Inputs - Allowed'!$B$8:$AY$158,MATCH('TI - Outperformance'!$A150,'Inputs - Allowed'!$A$8:$A$158,0),MATCH('TI - Outperformance'!O$6,'Inputs - Allowed'!$B$6:$AY$6,0)) - INDEX('Inputs - Allowed'!$B$8:$AY$158,MATCH('TI - Outperformance'!$A150,'Inputs - Allowed'!$A$8:$A$158,0),MATCH('TI - Outperformance'!O$6-1,'Inputs - Allowed'!$B$6:$AY$6,0)),0)),0)</f>
        <v>0</v>
      </c>
      <c r="P150" s="36">
        <f>MAX(MIN(_xlfn.IFNA(INDEX('Inputs - Actual'!$B$8:$V$200,MATCH('TI - Outperformance'!$A150,'Inputs - Actual'!$A$8:$A$200,0),MATCH('TI - Outperformance'!P$6,'Inputs - Actual'!$B$6:$V$6,0)) - INDEX('Inputs - Allowed'!$B$8:$AY$158,MATCH('TI - Outperformance'!$A150,'Inputs - Allowed'!$A$8:$A$158,0),MATCH('TI - Outperformance'!P$6-1,'Inputs - Allowed'!$B$6:$AY$6,0)),0),_xlfn.IFNA(INDEX('Inputs - Allowed'!$B$8:$AY$158,MATCH('TI - Outperformance'!$A150,'Inputs - Allowed'!$A$8:$A$158,0),MATCH('TI - Outperformance'!P$6,'Inputs - Allowed'!$B$6:$AY$6,0)) - INDEX('Inputs - Allowed'!$B$8:$AY$158,MATCH('TI - Outperformance'!$A150,'Inputs - Allowed'!$A$8:$A$158,0),MATCH('TI - Outperformance'!P$6-1,'Inputs - Allowed'!$B$6:$AY$6,0)),0)),0)</f>
        <v>0</v>
      </c>
      <c r="Q150" s="36">
        <f>MAX(MIN(_xlfn.IFNA(INDEX('Inputs - Actual'!$B$8:$V$200,MATCH('TI - Outperformance'!$A150,'Inputs - Actual'!$A$8:$A$200,0),MATCH('TI - Outperformance'!Q$6,'Inputs - Actual'!$B$6:$V$6,0)) - INDEX('Inputs - Allowed'!$B$8:$AY$158,MATCH('TI - Outperformance'!$A150,'Inputs - Allowed'!$A$8:$A$158,0),MATCH('TI - Outperformance'!Q$6-1,'Inputs - Allowed'!$B$6:$AY$6,0)),0),_xlfn.IFNA(INDEX('Inputs - Allowed'!$B$8:$AY$158,MATCH('TI - Outperformance'!$A150,'Inputs - Allowed'!$A$8:$A$158,0),MATCH('TI - Outperformance'!Q$6,'Inputs - Allowed'!$B$6:$AY$6,0)) - INDEX('Inputs - Allowed'!$B$8:$AY$158,MATCH('TI - Outperformance'!$A150,'Inputs - Allowed'!$A$8:$A$158,0),MATCH('TI - Outperformance'!Q$6-1,'Inputs - Allowed'!$B$6:$AY$6,0)),0)),0)</f>
        <v>0</v>
      </c>
      <c r="R150" s="36">
        <f>MAX(MIN(_xlfn.IFNA(INDEX('Inputs - Actual'!$B$8:$V$200,MATCH('TI - Outperformance'!$A150,'Inputs - Actual'!$A$8:$A$200,0),MATCH('TI - Outperformance'!R$6,'Inputs - Actual'!$B$6:$V$6,0)) - INDEX('Inputs - Allowed'!$B$8:$AY$158,MATCH('TI - Outperformance'!$A150,'Inputs - Allowed'!$A$8:$A$158,0),MATCH('TI - Outperformance'!R$6-1,'Inputs - Allowed'!$B$6:$AY$6,0)),0),_xlfn.IFNA(INDEX('Inputs - Allowed'!$B$8:$AY$158,MATCH('TI - Outperformance'!$A150,'Inputs - Allowed'!$A$8:$A$158,0),MATCH('TI - Outperformance'!R$6,'Inputs - Allowed'!$B$6:$AY$6,0)) - INDEX('Inputs - Allowed'!$B$8:$AY$158,MATCH('TI - Outperformance'!$A150,'Inputs - Allowed'!$A$8:$A$158,0),MATCH('TI - Outperformance'!R$6-1,'Inputs - Allowed'!$B$6:$AY$6,0)),0)),0)</f>
        <v>0</v>
      </c>
      <c r="S150" s="36">
        <f>MAX(MIN(_xlfn.IFNA(INDEX('Inputs - Actual'!$B$8:$V$200,MATCH('TI - Outperformance'!$A150,'Inputs - Actual'!$A$8:$A$200,0),MATCH('TI - Outperformance'!S$6,'Inputs - Actual'!$B$6:$V$6,0)) - INDEX('Inputs - Allowed'!$B$8:$AY$158,MATCH('TI - Outperformance'!$A150,'Inputs - Allowed'!$A$8:$A$158,0),MATCH('TI - Outperformance'!S$6-1,'Inputs - Allowed'!$B$6:$AY$6,0)),0),_xlfn.IFNA(INDEX('Inputs - Allowed'!$B$8:$AY$158,MATCH('TI - Outperformance'!$A150,'Inputs - Allowed'!$A$8:$A$158,0),MATCH('TI - Outperformance'!S$6,'Inputs - Allowed'!$B$6:$AY$6,0)) - INDEX('Inputs - Allowed'!$B$8:$AY$158,MATCH('TI - Outperformance'!$A150,'Inputs - Allowed'!$A$8:$A$158,0),MATCH('TI - Outperformance'!S$6-1,'Inputs - Allowed'!$B$6:$AY$6,0)),0)),0)</f>
        <v>0</v>
      </c>
      <c r="T150" s="36">
        <f>MAX(MIN(_xlfn.IFNA(INDEX('Inputs - Actual'!$B$8:$V$200,MATCH('TI - Outperformance'!$A150,'Inputs - Actual'!$A$8:$A$200,0),MATCH('TI - Outperformance'!T$6,'Inputs - Actual'!$B$6:$V$6,0)) - INDEX('Inputs - Allowed'!$B$8:$AY$158,MATCH('TI - Outperformance'!$A150,'Inputs - Allowed'!$A$8:$A$158,0),MATCH('TI - Outperformance'!T$6-1,'Inputs - Allowed'!$B$6:$AY$6,0)),0),_xlfn.IFNA(INDEX('Inputs - Allowed'!$B$8:$AY$158,MATCH('TI - Outperformance'!$A150,'Inputs - Allowed'!$A$8:$A$158,0),MATCH('TI - Outperformance'!T$6,'Inputs - Allowed'!$B$6:$AY$6,0)) - INDEX('Inputs - Allowed'!$B$8:$AY$158,MATCH('TI - Outperformance'!$A150,'Inputs - Allowed'!$A$8:$A$158,0),MATCH('TI - Outperformance'!T$6-1,'Inputs - Allowed'!$B$6:$AY$6,0)),0)),0)</f>
        <v>0</v>
      </c>
      <c r="U150" s="36">
        <f>MAX(MIN(_xlfn.IFNA(INDEX('Inputs - Actual'!$B$8:$V$200,MATCH('TI - Outperformance'!$A150,'Inputs - Actual'!$A$8:$A$200,0),MATCH('TI - Outperformance'!U$6,'Inputs - Actual'!$B$6:$V$6,0)) - INDEX('Inputs - Allowed'!$B$8:$AY$158,MATCH('TI - Outperformance'!$A150,'Inputs - Allowed'!$A$8:$A$158,0),MATCH('TI - Outperformance'!U$6-1,'Inputs - Allowed'!$B$6:$AY$6,0)),0),_xlfn.IFNA(INDEX('Inputs - Allowed'!$B$8:$AY$158,MATCH('TI - Outperformance'!$A150,'Inputs - Allowed'!$A$8:$A$158,0),MATCH('TI - Outperformance'!U$6,'Inputs - Allowed'!$B$6:$AY$6,0)) - INDEX('Inputs - Allowed'!$B$8:$AY$158,MATCH('TI - Outperformance'!$A150,'Inputs - Allowed'!$A$8:$A$158,0),MATCH('TI - Outperformance'!U$6-1,'Inputs - Allowed'!$B$6:$AY$6,0)),0)),0)</f>
        <v>0</v>
      </c>
      <c r="V150" s="36">
        <f>MAX(MIN(_xlfn.IFNA(INDEX('Inputs - Actual'!$B$8:$V$200,MATCH('TI - Outperformance'!$A150,'Inputs - Actual'!$A$8:$A$200,0),MATCH('TI - Outperformance'!V$6,'Inputs - Actual'!$B$6:$V$6,0)) - INDEX('Inputs - Allowed'!$B$8:$AY$158,MATCH('TI - Outperformance'!$A150,'Inputs - Allowed'!$A$8:$A$158,0),MATCH('TI - Outperformance'!V$6-1,'Inputs - Allowed'!$B$6:$AY$6,0)),0),_xlfn.IFNA(INDEX('Inputs - Allowed'!$B$8:$AY$158,MATCH('TI - Outperformance'!$A150,'Inputs - Allowed'!$A$8:$A$158,0),MATCH('TI - Outperformance'!V$6,'Inputs - Allowed'!$B$6:$AY$6,0)) - INDEX('Inputs - Allowed'!$B$8:$AY$158,MATCH('TI - Outperformance'!$A150,'Inputs - Allowed'!$A$8:$A$158,0),MATCH('TI - Outperformance'!V$6-1,'Inputs - Allowed'!$B$6:$AY$6,0)),0)),0)</f>
        <v>0</v>
      </c>
      <c r="W150" s="36">
        <f>MAX(MIN(_xlfn.IFNA(INDEX('Inputs - Actual'!$B$8:$V$200,MATCH('TI - Outperformance'!$A150,'Inputs - Actual'!$A$8:$A$200,0),MATCH('TI - Outperformance'!W$6,'Inputs - Actual'!$B$6:$V$6,0)) - INDEX('Inputs - Allowed'!$B$8:$AY$158,MATCH('TI - Outperformance'!$A150,'Inputs - Allowed'!$A$8:$A$158,0),MATCH('TI - Outperformance'!W$6-1,'Inputs - Allowed'!$B$6:$AY$6,0)),0),_xlfn.IFNA(INDEX('Inputs - Allowed'!$B$8:$AY$158,MATCH('TI - Outperformance'!$A150,'Inputs - Allowed'!$A$8:$A$158,0),MATCH('TI - Outperformance'!W$6,'Inputs - Allowed'!$B$6:$AY$6,0)) - INDEX('Inputs - Allowed'!$B$8:$AY$158,MATCH('TI - Outperformance'!$A150,'Inputs - Allowed'!$A$8:$A$158,0),MATCH('TI - Outperformance'!W$6-1,'Inputs - Allowed'!$B$6:$AY$6,0)),0)),0)</f>
        <v>0</v>
      </c>
      <c r="X150" s="76"/>
      <c r="Y150" s="76"/>
      <c r="Z150" s="116">
        <f t="shared" si="44"/>
        <v>0</v>
      </c>
      <c r="AA150" s="116">
        <f t="shared" si="45"/>
        <v>0</v>
      </c>
      <c r="AB150" s="116">
        <f t="shared" si="46"/>
        <v>0</v>
      </c>
      <c r="AC150" s="116">
        <f t="shared" si="47"/>
        <v>0</v>
      </c>
      <c r="AD150" s="116">
        <f t="shared" si="48"/>
        <v>0</v>
      </c>
      <c r="AE150" s="116">
        <f t="shared" si="49"/>
        <v>0</v>
      </c>
      <c r="AF150" s="116">
        <f t="shared" si="50"/>
        <v>0</v>
      </c>
      <c r="AG150" s="116">
        <f t="shared" si="51"/>
        <v>0</v>
      </c>
      <c r="AH150" s="116">
        <f t="shared" si="52"/>
        <v>0</v>
      </c>
      <c r="AI150" s="116">
        <f t="shared" si="53"/>
        <v>0</v>
      </c>
      <c r="AJ150" s="116">
        <f t="shared" si="54"/>
        <v>0</v>
      </c>
    </row>
    <row r="151" spans="1:36">
      <c r="A151" s="42"/>
      <c r="B151" s="36"/>
      <c r="C151" s="36"/>
      <c r="D151" s="36"/>
      <c r="E151" s="36">
        <f>_xlfn.IFNA(INDEX('Inputs - Allowed'!$B$8:$AY$158,MATCH($A151,'Inputs - Allowed'!$A$8:$A$158,0),MATCH('TI - Outperformance'!E$6,'Inputs - Allowed'!$B$6:$AY$6,0)),0)</f>
        <v>0</v>
      </c>
      <c r="F151" s="36">
        <f>_xlfn.IFNA(INDEX('Inputs - Allowed'!$B$8:$AY$158,MATCH($A151,'Inputs - Allowed'!$A$8:$A$158,0),MATCH('TI - Outperformance'!F$6,'Inputs - Allowed'!$B$6:$AY$6,0)),0)</f>
        <v>0</v>
      </c>
      <c r="G151" s="36">
        <f>_xlfn.IFNA(INDEX('Inputs - Allowed'!$B$8:$AY$158,MATCH($A151,'Inputs - Allowed'!$A$8:$A$158,0),MATCH('TI - Outperformance'!G$6,'Inputs - Allowed'!$B$6:$AY$6,0)),0)</f>
        <v>0</v>
      </c>
      <c r="H151" s="36">
        <f>_xlfn.IFNA(INDEX('Inputs - Allowed'!$B$8:$AY$158,MATCH($A151,'Inputs - Allowed'!$A$8:$A$158,0),MATCH('TI - Outperformance'!H$6,'Inputs - Allowed'!$B$6:$AY$6,0)),0)</f>
        <v>0</v>
      </c>
      <c r="I151" s="36">
        <f>_xlfn.IFNA(INDEX('Inputs - Allowed'!$B$8:$AY$158,MATCH($A151,'Inputs - Allowed'!$A$8:$A$158,0),MATCH('TI - Outperformance'!I$6,'Inputs - Allowed'!$B$6:$AY$6,0)),0)</f>
        <v>0</v>
      </c>
      <c r="J151" s="36">
        <f>_xlfn.IFNA(INDEX('Inputs - Allowed'!$B$8:$AY$158,MATCH($A151,'Inputs - Allowed'!$A$8:$A$158,0),MATCH('TI - Outperformance'!J$6,'Inputs - Allowed'!$B$6:$AY$6,0)),0)</f>
        <v>0</v>
      </c>
      <c r="K151" s="36">
        <f>_xlfn.IFNA(INDEX('Inputs - Allowed'!$B$8:$AY$158,MATCH($A151,'Inputs - Allowed'!$A$8:$A$158,0),MATCH('TI - Outperformance'!K$6,'Inputs - Allowed'!$B$6:$AY$6,0)),0)</f>
        <v>0</v>
      </c>
      <c r="L151" s="76"/>
      <c r="M151" s="76"/>
      <c r="N151" s="36">
        <f>MAX(MIN(_xlfn.IFNA(INDEX('Inputs - Actual'!$B$8:$V$200,MATCH('TI - Outperformance'!$A151,'Inputs - Actual'!$A$8:$A$200,0),MATCH('TI - Outperformance'!N$6,'Inputs - Actual'!$B$6:$V$6,0)) - INDEX('Inputs - Allowed'!$B$8:$AY$158,MATCH('TI - Outperformance'!$A151,'Inputs - Allowed'!$A$8:$A$158,0),MATCH('TI - Outperformance'!N$6-1,'Inputs - Allowed'!$B$6:$AY$6,0)),0),_xlfn.IFNA(INDEX('Inputs - Allowed'!$B$8:$AY$158,MATCH('TI - Outperformance'!$A151,'Inputs - Allowed'!$A$8:$A$158,0),MATCH('TI - Outperformance'!N$6,'Inputs - Allowed'!$B$6:$AY$6,0)) - INDEX('Inputs - Allowed'!$B$8:$AY$158,MATCH('TI - Outperformance'!$A151,'Inputs - Allowed'!$A$8:$A$158,0),MATCH('TI - Outperformance'!N$6-1,'Inputs - Allowed'!$B$6:$AY$6,0)),0)),0)</f>
        <v>0</v>
      </c>
      <c r="O151" s="36">
        <f>MAX(MIN(_xlfn.IFNA(INDEX('Inputs - Actual'!$B$8:$V$200,MATCH('TI - Outperformance'!$A151,'Inputs - Actual'!$A$8:$A$200,0),MATCH('TI - Outperformance'!O$6,'Inputs - Actual'!$B$6:$V$6,0)) - INDEX('Inputs - Allowed'!$B$8:$AY$158,MATCH('TI - Outperformance'!$A151,'Inputs - Allowed'!$A$8:$A$158,0),MATCH('TI - Outperformance'!O$6-1,'Inputs - Allowed'!$B$6:$AY$6,0)),0),_xlfn.IFNA(INDEX('Inputs - Allowed'!$B$8:$AY$158,MATCH('TI - Outperformance'!$A151,'Inputs - Allowed'!$A$8:$A$158,0),MATCH('TI - Outperformance'!O$6,'Inputs - Allowed'!$B$6:$AY$6,0)) - INDEX('Inputs - Allowed'!$B$8:$AY$158,MATCH('TI - Outperformance'!$A151,'Inputs - Allowed'!$A$8:$A$158,0),MATCH('TI - Outperformance'!O$6-1,'Inputs - Allowed'!$B$6:$AY$6,0)),0)),0)</f>
        <v>0</v>
      </c>
      <c r="P151" s="36">
        <f>MAX(MIN(_xlfn.IFNA(INDEX('Inputs - Actual'!$B$8:$V$200,MATCH('TI - Outperformance'!$A151,'Inputs - Actual'!$A$8:$A$200,0),MATCH('TI - Outperformance'!P$6,'Inputs - Actual'!$B$6:$V$6,0)) - INDEX('Inputs - Allowed'!$B$8:$AY$158,MATCH('TI - Outperformance'!$A151,'Inputs - Allowed'!$A$8:$A$158,0),MATCH('TI - Outperformance'!P$6-1,'Inputs - Allowed'!$B$6:$AY$6,0)),0),_xlfn.IFNA(INDEX('Inputs - Allowed'!$B$8:$AY$158,MATCH('TI - Outperformance'!$A151,'Inputs - Allowed'!$A$8:$A$158,0),MATCH('TI - Outperformance'!P$6,'Inputs - Allowed'!$B$6:$AY$6,0)) - INDEX('Inputs - Allowed'!$B$8:$AY$158,MATCH('TI - Outperformance'!$A151,'Inputs - Allowed'!$A$8:$A$158,0),MATCH('TI - Outperformance'!P$6-1,'Inputs - Allowed'!$B$6:$AY$6,0)),0)),0)</f>
        <v>0</v>
      </c>
      <c r="Q151" s="36">
        <f>MAX(MIN(_xlfn.IFNA(INDEX('Inputs - Actual'!$B$8:$V$200,MATCH('TI - Outperformance'!$A151,'Inputs - Actual'!$A$8:$A$200,0),MATCH('TI - Outperformance'!Q$6,'Inputs - Actual'!$B$6:$V$6,0)) - INDEX('Inputs - Allowed'!$B$8:$AY$158,MATCH('TI - Outperformance'!$A151,'Inputs - Allowed'!$A$8:$A$158,0),MATCH('TI - Outperformance'!Q$6-1,'Inputs - Allowed'!$B$6:$AY$6,0)),0),_xlfn.IFNA(INDEX('Inputs - Allowed'!$B$8:$AY$158,MATCH('TI - Outperformance'!$A151,'Inputs - Allowed'!$A$8:$A$158,0),MATCH('TI - Outperformance'!Q$6,'Inputs - Allowed'!$B$6:$AY$6,0)) - INDEX('Inputs - Allowed'!$B$8:$AY$158,MATCH('TI - Outperformance'!$A151,'Inputs - Allowed'!$A$8:$A$158,0),MATCH('TI - Outperformance'!Q$6-1,'Inputs - Allowed'!$B$6:$AY$6,0)),0)),0)</f>
        <v>0</v>
      </c>
      <c r="R151" s="36">
        <f>MAX(MIN(_xlfn.IFNA(INDEX('Inputs - Actual'!$B$8:$V$200,MATCH('TI - Outperformance'!$A151,'Inputs - Actual'!$A$8:$A$200,0),MATCH('TI - Outperformance'!R$6,'Inputs - Actual'!$B$6:$V$6,0)) - INDEX('Inputs - Allowed'!$B$8:$AY$158,MATCH('TI - Outperformance'!$A151,'Inputs - Allowed'!$A$8:$A$158,0),MATCH('TI - Outperformance'!R$6-1,'Inputs - Allowed'!$B$6:$AY$6,0)),0),_xlfn.IFNA(INDEX('Inputs - Allowed'!$B$8:$AY$158,MATCH('TI - Outperformance'!$A151,'Inputs - Allowed'!$A$8:$A$158,0),MATCH('TI - Outperformance'!R$6,'Inputs - Allowed'!$B$6:$AY$6,0)) - INDEX('Inputs - Allowed'!$B$8:$AY$158,MATCH('TI - Outperformance'!$A151,'Inputs - Allowed'!$A$8:$A$158,0),MATCH('TI - Outperformance'!R$6-1,'Inputs - Allowed'!$B$6:$AY$6,0)),0)),0)</f>
        <v>0</v>
      </c>
      <c r="S151" s="36">
        <f>MAX(MIN(_xlfn.IFNA(INDEX('Inputs - Actual'!$B$8:$V$200,MATCH('TI - Outperformance'!$A151,'Inputs - Actual'!$A$8:$A$200,0),MATCH('TI - Outperformance'!S$6,'Inputs - Actual'!$B$6:$V$6,0)) - INDEX('Inputs - Allowed'!$B$8:$AY$158,MATCH('TI - Outperformance'!$A151,'Inputs - Allowed'!$A$8:$A$158,0),MATCH('TI - Outperformance'!S$6-1,'Inputs - Allowed'!$B$6:$AY$6,0)),0),_xlfn.IFNA(INDEX('Inputs - Allowed'!$B$8:$AY$158,MATCH('TI - Outperformance'!$A151,'Inputs - Allowed'!$A$8:$A$158,0),MATCH('TI - Outperformance'!S$6,'Inputs - Allowed'!$B$6:$AY$6,0)) - INDEX('Inputs - Allowed'!$B$8:$AY$158,MATCH('TI - Outperformance'!$A151,'Inputs - Allowed'!$A$8:$A$158,0),MATCH('TI - Outperformance'!S$6-1,'Inputs - Allowed'!$B$6:$AY$6,0)),0)),0)</f>
        <v>0</v>
      </c>
      <c r="T151" s="36">
        <f>MAX(MIN(_xlfn.IFNA(INDEX('Inputs - Actual'!$B$8:$V$200,MATCH('TI - Outperformance'!$A151,'Inputs - Actual'!$A$8:$A$200,0),MATCH('TI - Outperformance'!T$6,'Inputs - Actual'!$B$6:$V$6,0)) - INDEX('Inputs - Allowed'!$B$8:$AY$158,MATCH('TI - Outperformance'!$A151,'Inputs - Allowed'!$A$8:$A$158,0),MATCH('TI - Outperformance'!T$6-1,'Inputs - Allowed'!$B$6:$AY$6,0)),0),_xlfn.IFNA(INDEX('Inputs - Allowed'!$B$8:$AY$158,MATCH('TI - Outperformance'!$A151,'Inputs - Allowed'!$A$8:$A$158,0),MATCH('TI - Outperformance'!T$6,'Inputs - Allowed'!$B$6:$AY$6,0)) - INDEX('Inputs - Allowed'!$B$8:$AY$158,MATCH('TI - Outperformance'!$A151,'Inputs - Allowed'!$A$8:$A$158,0),MATCH('TI - Outperformance'!T$6-1,'Inputs - Allowed'!$B$6:$AY$6,0)),0)),0)</f>
        <v>0</v>
      </c>
      <c r="U151" s="36">
        <f>MAX(MIN(_xlfn.IFNA(INDEX('Inputs - Actual'!$B$8:$V$200,MATCH('TI - Outperformance'!$A151,'Inputs - Actual'!$A$8:$A$200,0),MATCH('TI - Outperformance'!U$6,'Inputs - Actual'!$B$6:$V$6,0)) - INDEX('Inputs - Allowed'!$B$8:$AY$158,MATCH('TI - Outperformance'!$A151,'Inputs - Allowed'!$A$8:$A$158,0),MATCH('TI - Outperformance'!U$6-1,'Inputs - Allowed'!$B$6:$AY$6,0)),0),_xlfn.IFNA(INDEX('Inputs - Allowed'!$B$8:$AY$158,MATCH('TI - Outperformance'!$A151,'Inputs - Allowed'!$A$8:$A$158,0),MATCH('TI - Outperformance'!U$6,'Inputs - Allowed'!$B$6:$AY$6,0)) - INDEX('Inputs - Allowed'!$B$8:$AY$158,MATCH('TI - Outperformance'!$A151,'Inputs - Allowed'!$A$8:$A$158,0),MATCH('TI - Outperformance'!U$6-1,'Inputs - Allowed'!$B$6:$AY$6,0)),0)),0)</f>
        <v>0</v>
      </c>
      <c r="V151" s="36">
        <f>MAX(MIN(_xlfn.IFNA(INDEX('Inputs - Actual'!$B$8:$V$200,MATCH('TI - Outperformance'!$A151,'Inputs - Actual'!$A$8:$A$200,0),MATCH('TI - Outperformance'!V$6,'Inputs - Actual'!$B$6:$V$6,0)) - INDEX('Inputs - Allowed'!$B$8:$AY$158,MATCH('TI - Outperformance'!$A151,'Inputs - Allowed'!$A$8:$A$158,0),MATCH('TI - Outperformance'!V$6-1,'Inputs - Allowed'!$B$6:$AY$6,0)),0),_xlfn.IFNA(INDEX('Inputs - Allowed'!$B$8:$AY$158,MATCH('TI - Outperformance'!$A151,'Inputs - Allowed'!$A$8:$A$158,0),MATCH('TI - Outperformance'!V$6,'Inputs - Allowed'!$B$6:$AY$6,0)) - INDEX('Inputs - Allowed'!$B$8:$AY$158,MATCH('TI - Outperformance'!$A151,'Inputs - Allowed'!$A$8:$A$158,0),MATCH('TI - Outperformance'!V$6-1,'Inputs - Allowed'!$B$6:$AY$6,0)),0)),0)</f>
        <v>0</v>
      </c>
      <c r="W151" s="36">
        <f>MAX(MIN(_xlfn.IFNA(INDEX('Inputs - Actual'!$B$8:$V$200,MATCH('TI - Outperformance'!$A151,'Inputs - Actual'!$A$8:$A$200,0),MATCH('TI - Outperformance'!W$6,'Inputs - Actual'!$B$6:$V$6,0)) - INDEX('Inputs - Allowed'!$B$8:$AY$158,MATCH('TI - Outperformance'!$A151,'Inputs - Allowed'!$A$8:$A$158,0),MATCH('TI - Outperformance'!W$6-1,'Inputs - Allowed'!$B$6:$AY$6,0)),0),_xlfn.IFNA(INDEX('Inputs - Allowed'!$B$8:$AY$158,MATCH('TI - Outperformance'!$A151,'Inputs - Allowed'!$A$8:$A$158,0),MATCH('TI - Outperformance'!W$6,'Inputs - Allowed'!$B$6:$AY$6,0)) - INDEX('Inputs - Allowed'!$B$8:$AY$158,MATCH('TI - Outperformance'!$A151,'Inputs - Allowed'!$A$8:$A$158,0),MATCH('TI - Outperformance'!W$6-1,'Inputs - Allowed'!$B$6:$AY$6,0)),0)),0)</f>
        <v>0</v>
      </c>
      <c r="X151" s="76"/>
      <c r="Y151" s="76"/>
      <c r="Z151" s="116">
        <f t="shared" si="44"/>
        <v>0</v>
      </c>
      <c r="AA151" s="116">
        <f t="shared" si="45"/>
        <v>0</v>
      </c>
      <c r="AB151" s="116">
        <f t="shared" si="46"/>
        <v>0</v>
      </c>
      <c r="AC151" s="116">
        <f t="shared" si="47"/>
        <v>0</v>
      </c>
      <c r="AD151" s="116">
        <f t="shared" si="48"/>
        <v>0</v>
      </c>
      <c r="AE151" s="116">
        <f t="shared" si="49"/>
        <v>0</v>
      </c>
      <c r="AF151" s="116">
        <f t="shared" si="50"/>
        <v>0</v>
      </c>
      <c r="AG151" s="116">
        <f t="shared" si="51"/>
        <v>0</v>
      </c>
      <c r="AH151" s="116">
        <f t="shared" si="52"/>
        <v>0</v>
      </c>
      <c r="AI151" s="116">
        <f t="shared" si="53"/>
        <v>0</v>
      </c>
      <c r="AJ151" s="116">
        <f t="shared" si="54"/>
        <v>0</v>
      </c>
    </row>
    <row r="152" spans="1:36">
      <c r="A152" s="42"/>
      <c r="B152" s="36"/>
      <c r="C152" s="36"/>
      <c r="D152" s="36"/>
      <c r="E152" s="36">
        <f>_xlfn.IFNA(INDEX('Inputs - Allowed'!$B$8:$AY$158,MATCH($A152,'Inputs - Allowed'!$A$8:$A$158,0),MATCH('TI - Outperformance'!E$6,'Inputs - Allowed'!$B$6:$AY$6,0)),0)</f>
        <v>0</v>
      </c>
      <c r="F152" s="36">
        <f>_xlfn.IFNA(INDEX('Inputs - Allowed'!$B$8:$AY$158,MATCH($A152,'Inputs - Allowed'!$A$8:$A$158,0),MATCH('TI - Outperformance'!F$6,'Inputs - Allowed'!$B$6:$AY$6,0)),0)</f>
        <v>0</v>
      </c>
      <c r="G152" s="36">
        <f>_xlfn.IFNA(INDEX('Inputs - Allowed'!$B$8:$AY$158,MATCH($A152,'Inputs - Allowed'!$A$8:$A$158,0),MATCH('TI - Outperformance'!G$6,'Inputs - Allowed'!$B$6:$AY$6,0)),0)</f>
        <v>0</v>
      </c>
      <c r="H152" s="36">
        <f>_xlfn.IFNA(INDEX('Inputs - Allowed'!$B$8:$AY$158,MATCH($A152,'Inputs - Allowed'!$A$8:$A$158,0),MATCH('TI - Outperformance'!H$6,'Inputs - Allowed'!$B$6:$AY$6,0)),0)</f>
        <v>0</v>
      </c>
      <c r="I152" s="36">
        <f>_xlfn.IFNA(INDEX('Inputs - Allowed'!$B$8:$AY$158,MATCH($A152,'Inputs - Allowed'!$A$8:$A$158,0),MATCH('TI - Outperformance'!I$6,'Inputs - Allowed'!$B$6:$AY$6,0)),0)</f>
        <v>0</v>
      </c>
      <c r="J152" s="36">
        <f>_xlfn.IFNA(INDEX('Inputs - Allowed'!$B$8:$AY$158,MATCH($A152,'Inputs - Allowed'!$A$8:$A$158,0),MATCH('TI - Outperformance'!J$6,'Inputs - Allowed'!$B$6:$AY$6,0)),0)</f>
        <v>0</v>
      </c>
      <c r="K152" s="36">
        <f>_xlfn.IFNA(INDEX('Inputs - Allowed'!$B$8:$AY$158,MATCH($A152,'Inputs - Allowed'!$A$8:$A$158,0),MATCH('TI - Outperformance'!K$6,'Inputs - Allowed'!$B$6:$AY$6,0)),0)</f>
        <v>0</v>
      </c>
      <c r="L152" s="76"/>
      <c r="M152" s="76"/>
      <c r="N152" s="36">
        <f>MAX(MIN(_xlfn.IFNA(INDEX('Inputs - Actual'!$B$8:$V$200,MATCH('TI - Outperformance'!$A152,'Inputs - Actual'!$A$8:$A$200,0),MATCH('TI - Outperformance'!N$6,'Inputs - Actual'!$B$6:$V$6,0)) - INDEX('Inputs - Allowed'!$B$8:$AY$158,MATCH('TI - Outperformance'!$A152,'Inputs - Allowed'!$A$8:$A$158,0),MATCH('TI - Outperformance'!N$6-1,'Inputs - Allowed'!$B$6:$AY$6,0)),0),_xlfn.IFNA(INDEX('Inputs - Allowed'!$B$8:$AY$158,MATCH('TI - Outperformance'!$A152,'Inputs - Allowed'!$A$8:$A$158,0),MATCH('TI - Outperformance'!N$6,'Inputs - Allowed'!$B$6:$AY$6,0)) - INDEX('Inputs - Allowed'!$B$8:$AY$158,MATCH('TI - Outperformance'!$A152,'Inputs - Allowed'!$A$8:$A$158,0),MATCH('TI - Outperformance'!N$6-1,'Inputs - Allowed'!$B$6:$AY$6,0)),0)),0)</f>
        <v>0</v>
      </c>
      <c r="O152" s="36">
        <f>MAX(MIN(_xlfn.IFNA(INDEX('Inputs - Actual'!$B$8:$V$200,MATCH('TI - Outperformance'!$A152,'Inputs - Actual'!$A$8:$A$200,0),MATCH('TI - Outperformance'!O$6,'Inputs - Actual'!$B$6:$V$6,0)) - INDEX('Inputs - Allowed'!$B$8:$AY$158,MATCH('TI - Outperformance'!$A152,'Inputs - Allowed'!$A$8:$A$158,0),MATCH('TI - Outperformance'!O$6-1,'Inputs - Allowed'!$B$6:$AY$6,0)),0),_xlfn.IFNA(INDEX('Inputs - Allowed'!$B$8:$AY$158,MATCH('TI - Outperformance'!$A152,'Inputs - Allowed'!$A$8:$A$158,0),MATCH('TI - Outperformance'!O$6,'Inputs - Allowed'!$B$6:$AY$6,0)) - INDEX('Inputs - Allowed'!$B$8:$AY$158,MATCH('TI - Outperformance'!$A152,'Inputs - Allowed'!$A$8:$A$158,0),MATCH('TI - Outperformance'!O$6-1,'Inputs - Allowed'!$B$6:$AY$6,0)),0)),0)</f>
        <v>0</v>
      </c>
      <c r="P152" s="36">
        <f>MAX(MIN(_xlfn.IFNA(INDEX('Inputs - Actual'!$B$8:$V$200,MATCH('TI - Outperformance'!$A152,'Inputs - Actual'!$A$8:$A$200,0),MATCH('TI - Outperformance'!P$6,'Inputs - Actual'!$B$6:$V$6,0)) - INDEX('Inputs - Allowed'!$B$8:$AY$158,MATCH('TI - Outperformance'!$A152,'Inputs - Allowed'!$A$8:$A$158,0),MATCH('TI - Outperformance'!P$6-1,'Inputs - Allowed'!$B$6:$AY$6,0)),0),_xlfn.IFNA(INDEX('Inputs - Allowed'!$B$8:$AY$158,MATCH('TI - Outperformance'!$A152,'Inputs - Allowed'!$A$8:$A$158,0),MATCH('TI - Outperformance'!P$6,'Inputs - Allowed'!$B$6:$AY$6,0)) - INDEX('Inputs - Allowed'!$B$8:$AY$158,MATCH('TI - Outperformance'!$A152,'Inputs - Allowed'!$A$8:$A$158,0),MATCH('TI - Outperformance'!P$6-1,'Inputs - Allowed'!$B$6:$AY$6,0)),0)),0)</f>
        <v>0</v>
      </c>
      <c r="Q152" s="36">
        <f>MAX(MIN(_xlfn.IFNA(INDEX('Inputs - Actual'!$B$8:$V$200,MATCH('TI - Outperformance'!$A152,'Inputs - Actual'!$A$8:$A$200,0),MATCH('TI - Outperformance'!Q$6,'Inputs - Actual'!$B$6:$V$6,0)) - INDEX('Inputs - Allowed'!$B$8:$AY$158,MATCH('TI - Outperformance'!$A152,'Inputs - Allowed'!$A$8:$A$158,0),MATCH('TI - Outperformance'!Q$6-1,'Inputs - Allowed'!$B$6:$AY$6,0)),0),_xlfn.IFNA(INDEX('Inputs - Allowed'!$B$8:$AY$158,MATCH('TI - Outperformance'!$A152,'Inputs - Allowed'!$A$8:$A$158,0),MATCH('TI - Outperformance'!Q$6,'Inputs - Allowed'!$B$6:$AY$6,0)) - INDEX('Inputs - Allowed'!$B$8:$AY$158,MATCH('TI - Outperformance'!$A152,'Inputs - Allowed'!$A$8:$A$158,0),MATCH('TI - Outperformance'!Q$6-1,'Inputs - Allowed'!$B$6:$AY$6,0)),0)),0)</f>
        <v>0</v>
      </c>
      <c r="R152" s="36">
        <f>MAX(MIN(_xlfn.IFNA(INDEX('Inputs - Actual'!$B$8:$V$200,MATCH('TI - Outperformance'!$A152,'Inputs - Actual'!$A$8:$A$200,0),MATCH('TI - Outperformance'!R$6,'Inputs - Actual'!$B$6:$V$6,0)) - INDEX('Inputs - Allowed'!$B$8:$AY$158,MATCH('TI - Outperformance'!$A152,'Inputs - Allowed'!$A$8:$A$158,0),MATCH('TI - Outperformance'!R$6-1,'Inputs - Allowed'!$B$6:$AY$6,0)),0),_xlfn.IFNA(INDEX('Inputs - Allowed'!$B$8:$AY$158,MATCH('TI - Outperformance'!$A152,'Inputs - Allowed'!$A$8:$A$158,0),MATCH('TI - Outperformance'!R$6,'Inputs - Allowed'!$B$6:$AY$6,0)) - INDEX('Inputs - Allowed'!$B$8:$AY$158,MATCH('TI - Outperformance'!$A152,'Inputs - Allowed'!$A$8:$A$158,0),MATCH('TI - Outperformance'!R$6-1,'Inputs - Allowed'!$B$6:$AY$6,0)),0)),0)</f>
        <v>0</v>
      </c>
      <c r="S152" s="36">
        <f>MAX(MIN(_xlfn.IFNA(INDEX('Inputs - Actual'!$B$8:$V$200,MATCH('TI - Outperformance'!$A152,'Inputs - Actual'!$A$8:$A$200,0),MATCH('TI - Outperformance'!S$6,'Inputs - Actual'!$B$6:$V$6,0)) - INDEX('Inputs - Allowed'!$B$8:$AY$158,MATCH('TI - Outperformance'!$A152,'Inputs - Allowed'!$A$8:$A$158,0),MATCH('TI - Outperformance'!S$6-1,'Inputs - Allowed'!$B$6:$AY$6,0)),0),_xlfn.IFNA(INDEX('Inputs - Allowed'!$B$8:$AY$158,MATCH('TI - Outperformance'!$A152,'Inputs - Allowed'!$A$8:$A$158,0),MATCH('TI - Outperformance'!S$6,'Inputs - Allowed'!$B$6:$AY$6,0)) - INDEX('Inputs - Allowed'!$B$8:$AY$158,MATCH('TI - Outperformance'!$A152,'Inputs - Allowed'!$A$8:$A$158,0),MATCH('TI - Outperformance'!S$6-1,'Inputs - Allowed'!$B$6:$AY$6,0)),0)),0)</f>
        <v>0</v>
      </c>
      <c r="T152" s="36">
        <f>MAX(MIN(_xlfn.IFNA(INDEX('Inputs - Actual'!$B$8:$V$200,MATCH('TI - Outperformance'!$A152,'Inputs - Actual'!$A$8:$A$200,0),MATCH('TI - Outperformance'!T$6,'Inputs - Actual'!$B$6:$V$6,0)) - INDEX('Inputs - Allowed'!$B$8:$AY$158,MATCH('TI - Outperformance'!$A152,'Inputs - Allowed'!$A$8:$A$158,0),MATCH('TI - Outperformance'!T$6-1,'Inputs - Allowed'!$B$6:$AY$6,0)),0),_xlfn.IFNA(INDEX('Inputs - Allowed'!$B$8:$AY$158,MATCH('TI - Outperformance'!$A152,'Inputs - Allowed'!$A$8:$A$158,0),MATCH('TI - Outperformance'!T$6,'Inputs - Allowed'!$B$6:$AY$6,0)) - INDEX('Inputs - Allowed'!$B$8:$AY$158,MATCH('TI - Outperformance'!$A152,'Inputs - Allowed'!$A$8:$A$158,0),MATCH('TI - Outperformance'!T$6-1,'Inputs - Allowed'!$B$6:$AY$6,0)),0)),0)</f>
        <v>0</v>
      </c>
      <c r="U152" s="36">
        <f>MAX(MIN(_xlfn.IFNA(INDEX('Inputs - Actual'!$B$8:$V$200,MATCH('TI - Outperformance'!$A152,'Inputs - Actual'!$A$8:$A$200,0),MATCH('TI - Outperformance'!U$6,'Inputs - Actual'!$B$6:$V$6,0)) - INDEX('Inputs - Allowed'!$B$8:$AY$158,MATCH('TI - Outperformance'!$A152,'Inputs - Allowed'!$A$8:$A$158,0),MATCH('TI - Outperformance'!U$6-1,'Inputs - Allowed'!$B$6:$AY$6,0)),0),_xlfn.IFNA(INDEX('Inputs - Allowed'!$B$8:$AY$158,MATCH('TI - Outperformance'!$A152,'Inputs - Allowed'!$A$8:$A$158,0),MATCH('TI - Outperformance'!U$6,'Inputs - Allowed'!$B$6:$AY$6,0)) - INDEX('Inputs - Allowed'!$B$8:$AY$158,MATCH('TI - Outperformance'!$A152,'Inputs - Allowed'!$A$8:$A$158,0),MATCH('TI - Outperformance'!U$6-1,'Inputs - Allowed'!$B$6:$AY$6,0)),0)),0)</f>
        <v>0</v>
      </c>
      <c r="V152" s="36">
        <f>MAX(MIN(_xlfn.IFNA(INDEX('Inputs - Actual'!$B$8:$V$200,MATCH('TI - Outperformance'!$A152,'Inputs - Actual'!$A$8:$A$200,0),MATCH('TI - Outperformance'!V$6,'Inputs - Actual'!$B$6:$V$6,0)) - INDEX('Inputs - Allowed'!$B$8:$AY$158,MATCH('TI - Outperformance'!$A152,'Inputs - Allowed'!$A$8:$A$158,0),MATCH('TI - Outperformance'!V$6-1,'Inputs - Allowed'!$B$6:$AY$6,0)),0),_xlfn.IFNA(INDEX('Inputs - Allowed'!$B$8:$AY$158,MATCH('TI - Outperformance'!$A152,'Inputs - Allowed'!$A$8:$A$158,0),MATCH('TI - Outperformance'!V$6,'Inputs - Allowed'!$B$6:$AY$6,0)) - INDEX('Inputs - Allowed'!$B$8:$AY$158,MATCH('TI - Outperformance'!$A152,'Inputs - Allowed'!$A$8:$A$158,0),MATCH('TI - Outperformance'!V$6-1,'Inputs - Allowed'!$B$6:$AY$6,0)),0)),0)</f>
        <v>0</v>
      </c>
      <c r="W152" s="36">
        <f>MAX(MIN(_xlfn.IFNA(INDEX('Inputs - Actual'!$B$8:$V$200,MATCH('TI - Outperformance'!$A152,'Inputs - Actual'!$A$8:$A$200,0),MATCH('TI - Outperformance'!W$6,'Inputs - Actual'!$B$6:$V$6,0)) - INDEX('Inputs - Allowed'!$B$8:$AY$158,MATCH('TI - Outperformance'!$A152,'Inputs - Allowed'!$A$8:$A$158,0),MATCH('TI - Outperformance'!W$6-1,'Inputs - Allowed'!$B$6:$AY$6,0)),0),_xlfn.IFNA(INDEX('Inputs - Allowed'!$B$8:$AY$158,MATCH('TI - Outperformance'!$A152,'Inputs - Allowed'!$A$8:$A$158,0),MATCH('TI - Outperformance'!W$6,'Inputs - Allowed'!$B$6:$AY$6,0)) - INDEX('Inputs - Allowed'!$B$8:$AY$158,MATCH('TI - Outperformance'!$A152,'Inputs - Allowed'!$A$8:$A$158,0),MATCH('TI - Outperformance'!W$6-1,'Inputs - Allowed'!$B$6:$AY$6,0)),0)),0)</f>
        <v>0</v>
      </c>
      <c r="X152" s="76"/>
      <c r="Y152" s="76"/>
      <c r="Z152" s="116">
        <f t="shared" si="44"/>
        <v>0</v>
      </c>
      <c r="AA152" s="116">
        <f t="shared" si="45"/>
        <v>0</v>
      </c>
      <c r="AB152" s="116">
        <f t="shared" si="46"/>
        <v>0</v>
      </c>
      <c r="AC152" s="116">
        <f t="shared" si="47"/>
        <v>0</v>
      </c>
      <c r="AD152" s="116">
        <f t="shared" si="48"/>
        <v>0</v>
      </c>
      <c r="AE152" s="116">
        <f t="shared" si="49"/>
        <v>0</v>
      </c>
      <c r="AF152" s="116">
        <f t="shared" si="50"/>
        <v>0</v>
      </c>
      <c r="AG152" s="116">
        <f t="shared" si="51"/>
        <v>0</v>
      </c>
      <c r="AH152" s="116">
        <f t="shared" si="52"/>
        <v>0</v>
      </c>
      <c r="AI152" s="116">
        <f t="shared" si="53"/>
        <v>0</v>
      </c>
      <c r="AJ152" s="116">
        <f t="shared" si="54"/>
        <v>0</v>
      </c>
    </row>
    <row r="153" spans="1:36">
      <c r="A153" s="42"/>
      <c r="B153" s="36"/>
      <c r="C153" s="36"/>
      <c r="D153" s="36"/>
      <c r="E153" s="36">
        <f>_xlfn.IFNA(INDEX('Inputs - Allowed'!$B$8:$AY$158,MATCH($A153,'Inputs - Allowed'!$A$8:$A$158,0),MATCH('TI - Outperformance'!E$6,'Inputs - Allowed'!$B$6:$AY$6,0)),0)</f>
        <v>0</v>
      </c>
      <c r="F153" s="36">
        <f>_xlfn.IFNA(INDEX('Inputs - Allowed'!$B$8:$AY$158,MATCH($A153,'Inputs - Allowed'!$A$8:$A$158,0),MATCH('TI - Outperformance'!F$6,'Inputs - Allowed'!$B$6:$AY$6,0)),0)</f>
        <v>0</v>
      </c>
      <c r="G153" s="36">
        <f>_xlfn.IFNA(INDEX('Inputs - Allowed'!$B$8:$AY$158,MATCH($A153,'Inputs - Allowed'!$A$8:$A$158,0),MATCH('TI - Outperformance'!G$6,'Inputs - Allowed'!$B$6:$AY$6,0)),0)</f>
        <v>0</v>
      </c>
      <c r="H153" s="36">
        <f>_xlfn.IFNA(INDEX('Inputs - Allowed'!$B$8:$AY$158,MATCH($A153,'Inputs - Allowed'!$A$8:$A$158,0),MATCH('TI - Outperformance'!H$6,'Inputs - Allowed'!$B$6:$AY$6,0)),0)</f>
        <v>0</v>
      </c>
      <c r="I153" s="36">
        <f>_xlfn.IFNA(INDEX('Inputs - Allowed'!$B$8:$AY$158,MATCH($A153,'Inputs - Allowed'!$A$8:$A$158,0),MATCH('TI - Outperformance'!I$6,'Inputs - Allowed'!$B$6:$AY$6,0)),0)</f>
        <v>0</v>
      </c>
      <c r="J153" s="36">
        <f>_xlfn.IFNA(INDEX('Inputs - Allowed'!$B$8:$AY$158,MATCH($A153,'Inputs - Allowed'!$A$8:$A$158,0),MATCH('TI - Outperformance'!J$6,'Inputs - Allowed'!$B$6:$AY$6,0)),0)</f>
        <v>0</v>
      </c>
      <c r="K153" s="36">
        <f>_xlfn.IFNA(INDEX('Inputs - Allowed'!$B$8:$AY$158,MATCH($A153,'Inputs - Allowed'!$A$8:$A$158,0),MATCH('TI - Outperformance'!K$6,'Inputs - Allowed'!$B$6:$AY$6,0)),0)</f>
        <v>0</v>
      </c>
      <c r="L153" s="76"/>
      <c r="M153" s="76"/>
      <c r="N153" s="36">
        <f>MAX(MIN(_xlfn.IFNA(INDEX('Inputs - Actual'!$B$8:$V$200,MATCH('TI - Outperformance'!$A153,'Inputs - Actual'!$A$8:$A$200,0),MATCH('TI - Outperformance'!N$6,'Inputs - Actual'!$B$6:$V$6,0)) - INDEX('Inputs - Allowed'!$B$8:$AY$158,MATCH('TI - Outperformance'!$A153,'Inputs - Allowed'!$A$8:$A$158,0),MATCH('TI - Outperformance'!N$6-1,'Inputs - Allowed'!$B$6:$AY$6,0)),0),_xlfn.IFNA(INDEX('Inputs - Allowed'!$B$8:$AY$158,MATCH('TI - Outperformance'!$A153,'Inputs - Allowed'!$A$8:$A$158,0),MATCH('TI - Outperformance'!N$6,'Inputs - Allowed'!$B$6:$AY$6,0)) - INDEX('Inputs - Allowed'!$B$8:$AY$158,MATCH('TI - Outperformance'!$A153,'Inputs - Allowed'!$A$8:$A$158,0),MATCH('TI - Outperformance'!N$6-1,'Inputs - Allowed'!$B$6:$AY$6,0)),0)),0)</f>
        <v>0</v>
      </c>
      <c r="O153" s="36">
        <f>MAX(MIN(_xlfn.IFNA(INDEX('Inputs - Actual'!$B$8:$V$200,MATCH('TI - Outperformance'!$A153,'Inputs - Actual'!$A$8:$A$200,0),MATCH('TI - Outperformance'!O$6,'Inputs - Actual'!$B$6:$V$6,0)) - INDEX('Inputs - Allowed'!$B$8:$AY$158,MATCH('TI - Outperformance'!$A153,'Inputs - Allowed'!$A$8:$A$158,0),MATCH('TI - Outperformance'!O$6-1,'Inputs - Allowed'!$B$6:$AY$6,0)),0),_xlfn.IFNA(INDEX('Inputs - Allowed'!$B$8:$AY$158,MATCH('TI - Outperformance'!$A153,'Inputs - Allowed'!$A$8:$A$158,0),MATCH('TI - Outperformance'!O$6,'Inputs - Allowed'!$B$6:$AY$6,0)) - INDEX('Inputs - Allowed'!$B$8:$AY$158,MATCH('TI - Outperformance'!$A153,'Inputs - Allowed'!$A$8:$A$158,0),MATCH('TI - Outperformance'!O$6-1,'Inputs - Allowed'!$B$6:$AY$6,0)),0)),0)</f>
        <v>0</v>
      </c>
      <c r="P153" s="36">
        <f>MAX(MIN(_xlfn.IFNA(INDEX('Inputs - Actual'!$B$8:$V$200,MATCH('TI - Outperformance'!$A153,'Inputs - Actual'!$A$8:$A$200,0),MATCH('TI - Outperformance'!P$6,'Inputs - Actual'!$B$6:$V$6,0)) - INDEX('Inputs - Allowed'!$B$8:$AY$158,MATCH('TI - Outperformance'!$A153,'Inputs - Allowed'!$A$8:$A$158,0),MATCH('TI - Outperformance'!P$6-1,'Inputs - Allowed'!$B$6:$AY$6,0)),0),_xlfn.IFNA(INDEX('Inputs - Allowed'!$B$8:$AY$158,MATCH('TI - Outperformance'!$A153,'Inputs - Allowed'!$A$8:$A$158,0),MATCH('TI - Outperformance'!P$6,'Inputs - Allowed'!$B$6:$AY$6,0)) - INDEX('Inputs - Allowed'!$B$8:$AY$158,MATCH('TI - Outperformance'!$A153,'Inputs - Allowed'!$A$8:$A$158,0),MATCH('TI - Outperformance'!P$6-1,'Inputs - Allowed'!$B$6:$AY$6,0)),0)),0)</f>
        <v>0</v>
      </c>
      <c r="Q153" s="36">
        <f>MAX(MIN(_xlfn.IFNA(INDEX('Inputs - Actual'!$B$8:$V$200,MATCH('TI - Outperformance'!$A153,'Inputs - Actual'!$A$8:$A$200,0),MATCH('TI - Outperformance'!Q$6,'Inputs - Actual'!$B$6:$V$6,0)) - INDEX('Inputs - Allowed'!$B$8:$AY$158,MATCH('TI - Outperformance'!$A153,'Inputs - Allowed'!$A$8:$A$158,0),MATCH('TI - Outperformance'!Q$6-1,'Inputs - Allowed'!$B$6:$AY$6,0)),0),_xlfn.IFNA(INDEX('Inputs - Allowed'!$B$8:$AY$158,MATCH('TI - Outperformance'!$A153,'Inputs - Allowed'!$A$8:$A$158,0),MATCH('TI - Outperformance'!Q$6,'Inputs - Allowed'!$B$6:$AY$6,0)) - INDEX('Inputs - Allowed'!$B$8:$AY$158,MATCH('TI - Outperformance'!$A153,'Inputs - Allowed'!$A$8:$A$158,0),MATCH('TI - Outperformance'!Q$6-1,'Inputs - Allowed'!$B$6:$AY$6,0)),0)),0)</f>
        <v>0</v>
      </c>
      <c r="R153" s="36">
        <f>MAX(MIN(_xlfn.IFNA(INDEX('Inputs - Actual'!$B$8:$V$200,MATCH('TI - Outperformance'!$A153,'Inputs - Actual'!$A$8:$A$200,0),MATCH('TI - Outperformance'!R$6,'Inputs - Actual'!$B$6:$V$6,0)) - INDEX('Inputs - Allowed'!$B$8:$AY$158,MATCH('TI - Outperformance'!$A153,'Inputs - Allowed'!$A$8:$A$158,0),MATCH('TI - Outperformance'!R$6-1,'Inputs - Allowed'!$B$6:$AY$6,0)),0),_xlfn.IFNA(INDEX('Inputs - Allowed'!$B$8:$AY$158,MATCH('TI - Outperformance'!$A153,'Inputs - Allowed'!$A$8:$A$158,0),MATCH('TI - Outperformance'!R$6,'Inputs - Allowed'!$B$6:$AY$6,0)) - INDEX('Inputs - Allowed'!$B$8:$AY$158,MATCH('TI - Outperformance'!$A153,'Inputs - Allowed'!$A$8:$A$158,0),MATCH('TI - Outperformance'!R$6-1,'Inputs - Allowed'!$B$6:$AY$6,0)),0)),0)</f>
        <v>0</v>
      </c>
      <c r="S153" s="36">
        <f>MAX(MIN(_xlfn.IFNA(INDEX('Inputs - Actual'!$B$8:$V$200,MATCH('TI - Outperformance'!$A153,'Inputs - Actual'!$A$8:$A$200,0),MATCH('TI - Outperformance'!S$6,'Inputs - Actual'!$B$6:$V$6,0)) - INDEX('Inputs - Allowed'!$B$8:$AY$158,MATCH('TI - Outperformance'!$A153,'Inputs - Allowed'!$A$8:$A$158,0),MATCH('TI - Outperformance'!S$6-1,'Inputs - Allowed'!$B$6:$AY$6,0)),0),_xlfn.IFNA(INDEX('Inputs - Allowed'!$B$8:$AY$158,MATCH('TI - Outperformance'!$A153,'Inputs - Allowed'!$A$8:$A$158,0),MATCH('TI - Outperformance'!S$6,'Inputs - Allowed'!$B$6:$AY$6,0)) - INDEX('Inputs - Allowed'!$B$8:$AY$158,MATCH('TI - Outperformance'!$A153,'Inputs - Allowed'!$A$8:$A$158,0),MATCH('TI - Outperformance'!S$6-1,'Inputs - Allowed'!$B$6:$AY$6,0)),0)),0)</f>
        <v>0</v>
      </c>
      <c r="T153" s="36">
        <f>MAX(MIN(_xlfn.IFNA(INDEX('Inputs - Actual'!$B$8:$V$200,MATCH('TI - Outperformance'!$A153,'Inputs - Actual'!$A$8:$A$200,0),MATCH('TI - Outperformance'!T$6,'Inputs - Actual'!$B$6:$V$6,0)) - INDEX('Inputs - Allowed'!$B$8:$AY$158,MATCH('TI - Outperformance'!$A153,'Inputs - Allowed'!$A$8:$A$158,0),MATCH('TI - Outperformance'!T$6-1,'Inputs - Allowed'!$B$6:$AY$6,0)),0),_xlfn.IFNA(INDEX('Inputs - Allowed'!$B$8:$AY$158,MATCH('TI - Outperformance'!$A153,'Inputs - Allowed'!$A$8:$A$158,0),MATCH('TI - Outperformance'!T$6,'Inputs - Allowed'!$B$6:$AY$6,0)) - INDEX('Inputs - Allowed'!$B$8:$AY$158,MATCH('TI - Outperformance'!$A153,'Inputs - Allowed'!$A$8:$A$158,0),MATCH('TI - Outperformance'!T$6-1,'Inputs - Allowed'!$B$6:$AY$6,0)),0)),0)</f>
        <v>0</v>
      </c>
      <c r="U153" s="36">
        <f>MAX(MIN(_xlfn.IFNA(INDEX('Inputs - Actual'!$B$8:$V$200,MATCH('TI - Outperformance'!$A153,'Inputs - Actual'!$A$8:$A$200,0),MATCH('TI - Outperformance'!U$6,'Inputs - Actual'!$B$6:$V$6,0)) - INDEX('Inputs - Allowed'!$B$8:$AY$158,MATCH('TI - Outperformance'!$A153,'Inputs - Allowed'!$A$8:$A$158,0),MATCH('TI - Outperformance'!U$6-1,'Inputs - Allowed'!$B$6:$AY$6,0)),0),_xlfn.IFNA(INDEX('Inputs - Allowed'!$B$8:$AY$158,MATCH('TI - Outperformance'!$A153,'Inputs - Allowed'!$A$8:$A$158,0),MATCH('TI - Outperformance'!U$6,'Inputs - Allowed'!$B$6:$AY$6,0)) - INDEX('Inputs - Allowed'!$B$8:$AY$158,MATCH('TI - Outperformance'!$A153,'Inputs - Allowed'!$A$8:$A$158,0),MATCH('TI - Outperformance'!U$6-1,'Inputs - Allowed'!$B$6:$AY$6,0)),0)),0)</f>
        <v>0</v>
      </c>
      <c r="V153" s="36">
        <f>MAX(MIN(_xlfn.IFNA(INDEX('Inputs - Actual'!$B$8:$V$200,MATCH('TI - Outperformance'!$A153,'Inputs - Actual'!$A$8:$A$200,0),MATCH('TI - Outperformance'!V$6,'Inputs - Actual'!$B$6:$V$6,0)) - INDEX('Inputs - Allowed'!$B$8:$AY$158,MATCH('TI - Outperformance'!$A153,'Inputs - Allowed'!$A$8:$A$158,0),MATCH('TI - Outperformance'!V$6-1,'Inputs - Allowed'!$B$6:$AY$6,0)),0),_xlfn.IFNA(INDEX('Inputs - Allowed'!$B$8:$AY$158,MATCH('TI - Outperformance'!$A153,'Inputs - Allowed'!$A$8:$A$158,0),MATCH('TI - Outperformance'!V$6,'Inputs - Allowed'!$B$6:$AY$6,0)) - INDEX('Inputs - Allowed'!$B$8:$AY$158,MATCH('TI - Outperformance'!$A153,'Inputs - Allowed'!$A$8:$A$158,0),MATCH('TI - Outperformance'!V$6-1,'Inputs - Allowed'!$B$6:$AY$6,0)),0)),0)</f>
        <v>0</v>
      </c>
      <c r="W153" s="36">
        <f>MAX(MIN(_xlfn.IFNA(INDEX('Inputs - Actual'!$B$8:$V$200,MATCH('TI - Outperformance'!$A153,'Inputs - Actual'!$A$8:$A$200,0),MATCH('TI - Outperformance'!W$6,'Inputs - Actual'!$B$6:$V$6,0)) - INDEX('Inputs - Allowed'!$B$8:$AY$158,MATCH('TI - Outperformance'!$A153,'Inputs - Allowed'!$A$8:$A$158,0),MATCH('TI - Outperformance'!W$6-1,'Inputs - Allowed'!$B$6:$AY$6,0)),0),_xlfn.IFNA(INDEX('Inputs - Allowed'!$B$8:$AY$158,MATCH('TI - Outperformance'!$A153,'Inputs - Allowed'!$A$8:$A$158,0),MATCH('TI - Outperformance'!W$6,'Inputs - Allowed'!$B$6:$AY$6,0)) - INDEX('Inputs - Allowed'!$B$8:$AY$158,MATCH('TI - Outperformance'!$A153,'Inputs - Allowed'!$A$8:$A$158,0),MATCH('TI - Outperformance'!W$6-1,'Inputs - Allowed'!$B$6:$AY$6,0)),0)),0)</f>
        <v>0</v>
      </c>
      <c r="X153" s="76"/>
      <c r="Y153" s="76"/>
      <c r="Z153" s="116">
        <f t="shared" si="44"/>
        <v>0</v>
      </c>
      <c r="AA153" s="116">
        <f t="shared" si="45"/>
        <v>0</v>
      </c>
      <c r="AB153" s="116">
        <f t="shared" si="46"/>
        <v>0</v>
      </c>
      <c r="AC153" s="116">
        <f t="shared" si="47"/>
        <v>0</v>
      </c>
      <c r="AD153" s="116">
        <f t="shared" si="48"/>
        <v>0</v>
      </c>
      <c r="AE153" s="116">
        <f t="shared" si="49"/>
        <v>0</v>
      </c>
      <c r="AF153" s="116">
        <f t="shared" si="50"/>
        <v>0</v>
      </c>
      <c r="AG153" s="116">
        <f t="shared" si="51"/>
        <v>0</v>
      </c>
      <c r="AH153" s="116">
        <f t="shared" si="52"/>
        <v>0</v>
      </c>
      <c r="AI153" s="116">
        <f t="shared" si="53"/>
        <v>0</v>
      </c>
      <c r="AJ153" s="116">
        <f t="shared" si="54"/>
        <v>0</v>
      </c>
    </row>
    <row r="154" spans="1:36">
      <c r="A154" s="42"/>
      <c r="B154" s="36"/>
      <c r="C154" s="36"/>
      <c r="D154" s="36"/>
      <c r="E154" s="36">
        <f>_xlfn.IFNA(INDEX('Inputs - Allowed'!$B$8:$AY$158,MATCH($A154,'Inputs - Allowed'!$A$8:$A$158,0),MATCH('TI - Outperformance'!E$6,'Inputs - Allowed'!$B$6:$AY$6,0)),0)</f>
        <v>0</v>
      </c>
      <c r="F154" s="36">
        <f>_xlfn.IFNA(INDEX('Inputs - Allowed'!$B$8:$AY$158,MATCH($A154,'Inputs - Allowed'!$A$8:$A$158,0),MATCH('TI - Outperformance'!F$6,'Inputs - Allowed'!$B$6:$AY$6,0)),0)</f>
        <v>0</v>
      </c>
      <c r="G154" s="36">
        <f>_xlfn.IFNA(INDEX('Inputs - Allowed'!$B$8:$AY$158,MATCH($A154,'Inputs - Allowed'!$A$8:$A$158,0),MATCH('TI - Outperformance'!G$6,'Inputs - Allowed'!$B$6:$AY$6,0)),0)</f>
        <v>0</v>
      </c>
      <c r="H154" s="36">
        <f>_xlfn.IFNA(INDEX('Inputs - Allowed'!$B$8:$AY$158,MATCH($A154,'Inputs - Allowed'!$A$8:$A$158,0),MATCH('TI - Outperformance'!H$6,'Inputs - Allowed'!$B$6:$AY$6,0)),0)</f>
        <v>0</v>
      </c>
      <c r="I154" s="36">
        <f>_xlfn.IFNA(INDEX('Inputs - Allowed'!$B$8:$AY$158,MATCH($A154,'Inputs - Allowed'!$A$8:$A$158,0),MATCH('TI - Outperformance'!I$6,'Inputs - Allowed'!$B$6:$AY$6,0)),0)</f>
        <v>0</v>
      </c>
      <c r="J154" s="36">
        <f>_xlfn.IFNA(INDEX('Inputs - Allowed'!$B$8:$AY$158,MATCH($A154,'Inputs - Allowed'!$A$8:$A$158,0),MATCH('TI - Outperformance'!J$6,'Inputs - Allowed'!$B$6:$AY$6,0)),0)</f>
        <v>0</v>
      </c>
      <c r="K154" s="36">
        <f>_xlfn.IFNA(INDEX('Inputs - Allowed'!$B$8:$AY$158,MATCH($A154,'Inputs - Allowed'!$A$8:$A$158,0),MATCH('TI - Outperformance'!K$6,'Inputs - Allowed'!$B$6:$AY$6,0)),0)</f>
        <v>0</v>
      </c>
      <c r="L154" s="76"/>
      <c r="M154" s="76"/>
      <c r="N154" s="36">
        <f>MAX(MIN(_xlfn.IFNA(INDEX('Inputs - Actual'!$B$8:$V$200,MATCH('TI - Outperformance'!$A154,'Inputs - Actual'!$A$8:$A$200,0),MATCH('TI - Outperformance'!N$6,'Inputs - Actual'!$B$6:$V$6,0)) - INDEX('Inputs - Allowed'!$B$8:$AY$158,MATCH('TI - Outperformance'!$A154,'Inputs - Allowed'!$A$8:$A$158,0),MATCH('TI - Outperformance'!N$6-1,'Inputs - Allowed'!$B$6:$AY$6,0)),0),_xlfn.IFNA(INDEX('Inputs - Allowed'!$B$8:$AY$158,MATCH('TI - Outperformance'!$A154,'Inputs - Allowed'!$A$8:$A$158,0),MATCH('TI - Outperformance'!N$6,'Inputs - Allowed'!$B$6:$AY$6,0)) - INDEX('Inputs - Allowed'!$B$8:$AY$158,MATCH('TI - Outperformance'!$A154,'Inputs - Allowed'!$A$8:$A$158,0),MATCH('TI - Outperformance'!N$6-1,'Inputs - Allowed'!$B$6:$AY$6,0)),0)),0)</f>
        <v>0</v>
      </c>
      <c r="O154" s="36">
        <f>MAX(MIN(_xlfn.IFNA(INDEX('Inputs - Actual'!$B$8:$V$200,MATCH('TI - Outperformance'!$A154,'Inputs - Actual'!$A$8:$A$200,0),MATCH('TI - Outperformance'!O$6,'Inputs - Actual'!$B$6:$V$6,0)) - INDEX('Inputs - Allowed'!$B$8:$AY$158,MATCH('TI - Outperformance'!$A154,'Inputs - Allowed'!$A$8:$A$158,0),MATCH('TI - Outperformance'!O$6-1,'Inputs - Allowed'!$B$6:$AY$6,0)),0),_xlfn.IFNA(INDEX('Inputs - Allowed'!$B$8:$AY$158,MATCH('TI - Outperformance'!$A154,'Inputs - Allowed'!$A$8:$A$158,0),MATCH('TI - Outperformance'!O$6,'Inputs - Allowed'!$B$6:$AY$6,0)) - INDEX('Inputs - Allowed'!$B$8:$AY$158,MATCH('TI - Outperformance'!$A154,'Inputs - Allowed'!$A$8:$A$158,0),MATCH('TI - Outperformance'!O$6-1,'Inputs - Allowed'!$B$6:$AY$6,0)),0)),0)</f>
        <v>0</v>
      </c>
      <c r="P154" s="36">
        <f>MAX(MIN(_xlfn.IFNA(INDEX('Inputs - Actual'!$B$8:$V$200,MATCH('TI - Outperformance'!$A154,'Inputs - Actual'!$A$8:$A$200,0),MATCH('TI - Outperformance'!P$6,'Inputs - Actual'!$B$6:$V$6,0)) - INDEX('Inputs - Allowed'!$B$8:$AY$158,MATCH('TI - Outperformance'!$A154,'Inputs - Allowed'!$A$8:$A$158,0),MATCH('TI - Outperformance'!P$6-1,'Inputs - Allowed'!$B$6:$AY$6,0)),0),_xlfn.IFNA(INDEX('Inputs - Allowed'!$B$8:$AY$158,MATCH('TI - Outperformance'!$A154,'Inputs - Allowed'!$A$8:$A$158,0),MATCH('TI - Outperformance'!P$6,'Inputs - Allowed'!$B$6:$AY$6,0)) - INDEX('Inputs - Allowed'!$B$8:$AY$158,MATCH('TI - Outperformance'!$A154,'Inputs - Allowed'!$A$8:$A$158,0),MATCH('TI - Outperformance'!P$6-1,'Inputs - Allowed'!$B$6:$AY$6,0)),0)),0)</f>
        <v>0</v>
      </c>
      <c r="Q154" s="36">
        <f>MAX(MIN(_xlfn.IFNA(INDEX('Inputs - Actual'!$B$8:$V$200,MATCH('TI - Outperformance'!$A154,'Inputs - Actual'!$A$8:$A$200,0),MATCH('TI - Outperformance'!Q$6,'Inputs - Actual'!$B$6:$V$6,0)) - INDEX('Inputs - Allowed'!$B$8:$AY$158,MATCH('TI - Outperformance'!$A154,'Inputs - Allowed'!$A$8:$A$158,0),MATCH('TI - Outperformance'!Q$6-1,'Inputs - Allowed'!$B$6:$AY$6,0)),0),_xlfn.IFNA(INDEX('Inputs - Allowed'!$B$8:$AY$158,MATCH('TI - Outperformance'!$A154,'Inputs - Allowed'!$A$8:$A$158,0),MATCH('TI - Outperformance'!Q$6,'Inputs - Allowed'!$B$6:$AY$6,0)) - INDEX('Inputs - Allowed'!$B$8:$AY$158,MATCH('TI - Outperformance'!$A154,'Inputs - Allowed'!$A$8:$A$158,0),MATCH('TI - Outperformance'!Q$6-1,'Inputs - Allowed'!$B$6:$AY$6,0)),0)),0)</f>
        <v>0</v>
      </c>
      <c r="R154" s="36">
        <f>MAX(MIN(_xlfn.IFNA(INDEX('Inputs - Actual'!$B$8:$V$200,MATCH('TI - Outperformance'!$A154,'Inputs - Actual'!$A$8:$A$200,0),MATCH('TI - Outperformance'!R$6,'Inputs - Actual'!$B$6:$V$6,0)) - INDEX('Inputs - Allowed'!$B$8:$AY$158,MATCH('TI - Outperformance'!$A154,'Inputs - Allowed'!$A$8:$A$158,0),MATCH('TI - Outperformance'!R$6-1,'Inputs - Allowed'!$B$6:$AY$6,0)),0),_xlfn.IFNA(INDEX('Inputs - Allowed'!$B$8:$AY$158,MATCH('TI - Outperformance'!$A154,'Inputs - Allowed'!$A$8:$A$158,0),MATCH('TI - Outperformance'!R$6,'Inputs - Allowed'!$B$6:$AY$6,0)) - INDEX('Inputs - Allowed'!$B$8:$AY$158,MATCH('TI - Outperformance'!$A154,'Inputs - Allowed'!$A$8:$A$158,0),MATCH('TI - Outperformance'!R$6-1,'Inputs - Allowed'!$B$6:$AY$6,0)),0)),0)</f>
        <v>0</v>
      </c>
      <c r="S154" s="36">
        <f>MAX(MIN(_xlfn.IFNA(INDEX('Inputs - Actual'!$B$8:$V$200,MATCH('TI - Outperformance'!$A154,'Inputs - Actual'!$A$8:$A$200,0),MATCH('TI - Outperformance'!S$6,'Inputs - Actual'!$B$6:$V$6,0)) - INDEX('Inputs - Allowed'!$B$8:$AY$158,MATCH('TI - Outperformance'!$A154,'Inputs - Allowed'!$A$8:$A$158,0),MATCH('TI - Outperformance'!S$6-1,'Inputs - Allowed'!$B$6:$AY$6,0)),0),_xlfn.IFNA(INDEX('Inputs - Allowed'!$B$8:$AY$158,MATCH('TI - Outperformance'!$A154,'Inputs - Allowed'!$A$8:$A$158,0),MATCH('TI - Outperformance'!S$6,'Inputs - Allowed'!$B$6:$AY$6,0)) - INDEX('Inputs - Allowed'!$B$8:$AY$158,MATCH('TI - Outperformance'!$A154,'Inputs - Allowed'!$A$8:$A$158,0),MATCH('TI - Outperformance'!S$6-1,'Inputs - Allowed'!$B$6:$AY$6,0)),0)),0)</f>
        <v>0</v>
      </c>
      <c r="T154" s="36">
        <f>MAX(MIN(_xlfn.IFNA(INDEX('Inputs - Actual'!$B$8:$V$200,MATCH('TI - Outperformance'!$A154,'Inputs - Actual'!$A$8:$A$200,0),MATCH('TI - Outperformance'!T$6,'Inputs - Actual'!$B$6:$V$6,0)) - INDEX('Inputs - Allowed'!$B$8:$AY$158,MATCH('TI - Outperformance'!$A154,'Inputs - Allowed'!$A$8:$A$158,0),MATCH('TI - Outperformance'!T$6-1,'Inputs - Allowed'!$B$6:$AY$6,0)),0),_xlfn.IFNA(INDEX('Inputs - Allowed'!$B$8:$AY$158,MATCH('TI - Outperformance'!$A154,'Inputs - Allowed'!$A$8:$A$158,0),MATCH('TI - Outperformance'!T$6,'Inputs - Allowed'!$B$6:$AY$6,0)) - INDEX('Inputs - Allowed'!$B$8:$AY$158,MATCH('TI - Outperformance'!$A154,'Inputs - Allowed'!$A$8:$A$158,0),MATCH('TI - Outperformance'!T$6-1,'Inputs - Allowed'!$B$6:$AY$6,0)),0)),0)</f>
        <v>0</v>
      </c>
      <c r="U154" s="36">
        <f>MAX(MIN(_xlfn.IFNA(INDEX('Inputs - Actual'!$B$8:$V$200,MATCH('TI - Outperformance'!$A154,'Inputs - Actual'!$A$8:$A$200,0),MATCH('TI - Outperformance'!U$6,'Inputs - Actual'!$B$6:$V$6,0)) - INDEX('Inputs - Allowed'!$B$8:$AY$158,MATCH('TI - Outperformance'!$A154,'Inputs - Allowed'!$A$8:$A$158,0),MATCH('TI - Outperformance'!U$6-1,'Inputs - Allowed'!$B$6:$AY$6,0)),0),_xlfn.IFNA(INDEX('Inputs - Allowed'!$B$8:$AY$158,MATCH('TI - Outperformance'!$A154,'Inputs - Allowed'!$A$8:$A$158,0),MATCH('TI - Outperformance'!U$6,'Inputs - Allowed'!$B$6:$AY$6,0)) - INDEX('Inputs - Allowed'!$B$8:$AY$158,MATCH('TI - Outperformance'!$A154,'Inputs - Allowed'!$A$8:$A$158,0),MATCH('TI - Outperformance'!U$6-1,'Inputs - Allowed'!$B$6:$AY$6,0)),0)),0)</f>
        <v>0</v>
      </c>
      <c r="V154" s="36">
        <f>MAX(MIN(_xlfn.IFNA(INDEX('Inputs - Actual'!$B$8:$V$200,MATCH('TI - Outperformance'!$A154,'Inputs - Actual'!$A$8:$A$200,0),MATCH('TI - Outperformance'!V$6,'Inputs - Actual'!$B$6:$V$6,0)) - INDEX('Inputs - Allowed'!$B$8:$AY$158,MATCH('TI - Outperformance'!$A154,'Inputs - Allowed'!$A$8:$A$158,0),MATCH('TI - Outperformance'!V$6-1,'Inputs - Allowed'!$B$6:$AY$6,0)),0),_xlfn.IFNA(INDEX('Inputs - Allowed'!$B$8:$AY$158,MATCH('TI - Outperformance'!$A154,'Inputs - Allowed'!$A$8:$A$158,0),MATCH('TI - Outperformance'!V$6,'Inputs - Allowed'!$B$6:$AY$6,0)) - INDEX('Inputs - Allowed'!$B$8:$AY$158,MATCH('TI - Outperformance'!$A154,'Inputs - Allowed'!$A$8:$A$158,0),MATCH('TI - Outperformance'!V$6-1,'Inputs - Allowed'!$B$6:$AY$6,0)),0)),0)</f>
        <v>0</v>
      </c>
      <c r="W154" s="36">
        <f>MAX(MIN(_xlfn.IFNA(INDEX('Inputs - Actual'!$B$8:$V$200,MATCH('TI - Outperformance'!$A154,'Inputs - Actual'!$A$8:$A$200,0),MATCH('TI - Outperformance'!W$6,'Inputs - Actual'!$B$6:$V$6,0)) - INDEX('Inputs - Allowed'!$B$8:$AY$158,MATCH('TI - Outperformance'!$A154,'Inputs - Allowed'!$A$8:$A$158,0),MATCH('TI - Outperformance'!W$6-1,'Inputs - Allowed'!$B$6:$AY$6,0)),0),_xlfn.IFNA(INDEX('Inputs - Allowed'!$B$8:$AY$158,MATCH('TI - Outperformance'!$A154,'Inputs - Allowed'!$A$8:$A$158,0),MATCH('TI - Outperformance'!W$6,'Inputs - Allowed'!$B$6:$AY$6,0)) - INDEX('Inputs - Allowed'!$B$8:$AY$158,MATCH('TI - Outperformance'!$A154,'Inputs - Allowed'!$A$8:$A$158,0),MATCH('TI - Outperformance'!W$6-1,'Inputs - Allowed'!$B$6:$AY$6,0)),0)),0)</f>
        <v>0</v>
      </c>
      <c r="X154" s="76"/>
      <c r="Y154" s="76"/>
      <c r="Z154" s="116">
        <f t="shared" si="44"/>
        <v>0</v>
      </c>
      <c r="AA154" s="116">
        <f t="shared" si="45"/>
        <v>0</v>
      </c>
      <c r="AB154" s="116">
        <f t="shared" si="46"/>
        <v>0</v>
      </c>
      <c r="AC154" s="116">
        <f t="shared" si="47"/>
        <v>0</v>
      </c>
      <c r="AD154" s="116">
        <f t="shared" si="48"/>
        <v>0</v>
      </c>
      <c r="AE154" s="116">
        <f t="shared" si="49"/>
        <v>0</v>
      </c>
      <c r="AF154" s="116">
        <f t="shared" si="50"/>
        <v>0</v>
      </c>
      <c r="AG154" s="116">
        <f t="shared" si="51"/>
        <v>0</v>
      </c>
      <c r="AH154" s="116">
        <f t="shared" si="52"/>
        <v>0</v>
      </c>
      <c r="AI154" s="116">
        <f t="shared" si="53"/>
        <v>0</v>
      </c>
      <c r="AJ154" s="116">
        <f t="shared" si="54"/>
        <v>0</v>
      </c>
    </row>
    <row r="155" spans="1:36">
      <c r="A155" s="42"/>
      <c r="B155" s="36"/>
      <c r="C155" s="36"/>
      <c r="D155" s="36"/>
      <c r="E155" s="36">
        <f>_xlfn.IFNA(INDEX('Inputs - Allowed'!$B$8:$AY$158,MATCH($A155,'Inputs - Allowed'!$A$8:$A$158,0),MATCH('TI - Outperformance'!E$6,'Inputs - Allowed'!$B$6:$AY$6,0)),0)</f>
        <v>0</v>
      </c>
      <c r="F155" s="36">
        <f>_xlfn.IFNA(INDEX('Inputs - Allowed'!$B$8:$AY$158,MATCH($A155,'Inputs - Allowed'!$A$8:$A$158,0),MATCH('TI - Outperformance'!F$6,'Inputs - Allowed'!$B$6:$AY$6,0)),0)</f>
        <v>0</v>
      </c>
      <c r="G155" s="36">
        <f>_xlfn.IFNA(INDEX('Inputs - Allowed'!$B$8:$AY$158,MATCH($A155,'Inputs - Allowed'!$A$8:$A$158,0),MATCH('TI - Outperformance'!G$6,'Inputs - Allowed'!$B$6:$AY$6,0)),0)</f>
        <v>0</v>
      </c>
      <c r="H155" s="36">
        <f>_xlfn.IFNA(INDEX('Inputs - Allowed'!$B$8:$AY$158,MATCH($A155,'Inputs - Allowed'!$A$8:$A$158,0),MATCH('TI - Outperformance'!H$6,'Inputs - Allowed'!$B$6:$AY$6,0)),0)</f>
        <v>0</v>
      </c>
      <c r="I155" s="36">
        <f>_xlfn.IFNA(INDEX('Inputs - Allowed'!$B$8:$AY$158,MATCH($A155,'Inputs - Allowed'!$A$8:$A$158,0),MATCH('TI - Outperformance'!I$6,'Inputs - Allowed'!$B$6:$AY$6,0)),0)</f>
        <v>0</v>
      </c>
      <c r="J155" s="36">
        <f>_xlfn.IFNA(INDEX('Inputs - Allowed'!$B$8:$AY$158,MATCH($A155,'Inputs - Allowed'!$A$8:$A$158,0),MATCH('TI - Outperformance'!J$6,'Inputs - Allowed'!$B$6:$AY$6,0)),0)</f>
        <v>0</v>
      </c>
      <c r="K155" s="36">
        <f>_xlfn.IFNA(INDEX('Inputs - Allowed'!$B$8:$AY$158,MATCH($A155,'Inputs - Allowed'!$A$8:$A$158,0),MATCH('TI - Outperformance'!K$6,'Inputs - Allowed'!$B$6:$AY$6,0)),0)</f>
        <v>0</v>
      </c>
      <c r="L155" s="76"/>
      <c r="M155" s="76"/>
      <c r="N155" s="36">
        <f>MAX(MIN(_xlfn.IFNA(INDEX('Inputs - Actual'!$B$8:$V$200,MATCH('TI - Outperformance'!$A155,'Inputs - Actual'!$A$8:$A$200,0),MATCH('TI - Outperformance'!N$6,'Inputs - Actual'!$B$6:$V$6,0)) - INDEX('Inputs - Allowed'!$B$8:$AY$158,MATCH('TI - Outperformance'!$A155,'Inputs - Allowed'!$A$8:$A$158,0),MATCH('TI - Outperformance'!N$6-1,'Inputs - Allowed'!$B$6:$AY$6,0)),0),_xlfn.IFNA(INDEX('Inputs - Allowed'!$B$8:$AY$158,MATCH('TI - Outperformance'!$A155,'Inputs - Allowed'!$A$8:$A$158,0),MATCH('TI - Outperformance'!N$6,'Inputs - Allowed'!$B$6:$AY$6,0)) - INDEX('Inputs - Allowed'!$B$8:$AY$158,MATCH('TI - Outperformance'!$A155,'Inputs - Allowed'!$A$8:$A$158,0),MATCH('TI - Outperformance'!N$6-1,'Inputs - Allowed'!$B$6:$AY$6,0)),0)),0)</f>
        <v>0</v>
      </c>
      <c r="O155" s="36">
        <f>MAX(MIN(_xlfn.IFNA(INDEX('Inputs - Actual'!$B$8:$V$200,MATCH('TI - Outperformance'!$A155,'Inputs - Actual'!$A$8:$A$200,0),MATCH('TI - Outperformance'!O$6,'Inputs - Actual'!$B$6:$V$6,0)) - INDEX('Inputs - Allowed'!$B$8:$AY$158,MATCH('TI - Outperformance'!$A155,'Inputs - Allowed'!$A$8:$A$158,0),MATCH('TI - Outperformance'!O$6-1,'Inputs - Allowed'!$B$6:$AY$6,0)),0),_xlfn.IFNA(INDEX('Inputs - Allowed'!$B$8:$AY$158,MATCH('TI - Outperformance'!$A155,'Inputs - Allowed'!$A$8:$A$158,0),MATCH('TI - Outperformance'!O$6,'Inputs - Allowed'!$B$6:$AY$6,0)) - INDEX('Inputs - Allowed'!$B$8:$AY$158,MATCH('TI - Outperformance'!$A155,'Inputs - Allowed'!$A$8:$A$158,0),MATCH('TI - Outperformance'!O$6-1,'Inputs - Allowed'!$B$6:$AY$6,0)),0)),0)</f>
        <v>0</v>
      </c>
      <c r="P155" s="36">
        <f>MAX(MIN(_xlfn.IFNA(INDEX('Inputs - Actual'!$B$8:$V$200,MATCH('TI - Outperformance'!$A155,'Inputs - Actual'!$A$8:$A$200,0),MATCH('TI - Outperformance'!P$6,'Inputs - Actual'!$B$6:$V$6,0)) - INDEX('Inputs - Allowed'!$B$8:$AY$158,MATCH('TI - Outperformance'!$A155,'Inputs - Allowed'!$A$8:$A$158,0),MATCH('TI - Outperformance'!P$6-1,'Inputs - Allowed'!$B$6:$AY$6,0)),0),_xlfn.IFNA(INDEX('Inputs - Allowed'!$B$8:$AY$158,MATCH('TI - Outperformance'!$A155,'Inputs - Allowed'!$A$8:$A$158,0),MATCH('TI - Outperformance'!P$6,'Inputs - Allowed'!$B$6:$AY$6,0)) - INDEX('Inputs - Allowed'!$B$8:$AY$158,MATCH('TI - Outperformance'!$A155,'Inputs - Allowed'!$A$8:$A$158,0),MATCH('TI - Outperformance'!P$6-1,'Inputs - Allowed'!$B$6:$AY$6,0)),0)),0)</f>
        <v>0</v>
      </c>
      <c r="Q155" s="36">
        <f>MAX(MIN(_xlfn.IFNA(INDEX('Inputs - Actual'!$B$8:$V$200,MATCH('TI - Outperformance'!$A155,'Inputs - Actual'!$A$8:$A$200,0),MATCH('TI - Outperformance'!Q$6,'Inputs - Actual'!$B$6:$V$6,0)) - INDEX('Inputs - Allowed'!$B$8:$AY$158,MATCH('TI - Outperformance'!$A155,'Inputs - Allowed'!$A$8:$A$158,0),MATCH('TI - Outperformance'!Q$6-1,'Inputs - Allowed'!$B$6:$AY$6,0)),0),_xlfn.IFNA(INDEX('Inputs - Allowed'!$B$8:$AY$158,MATCH('TI - Outperformance'!$A155,'Inputs - Allowed'!$A$8:$A$158,0),MATCH('TI - Outperformance'!Q$6,'Inputs - Allowed'!$B$6:$AY$6,0)) - INDEX('Inputs - Allowed'!$B$8:$AY$158,MATCH('TI - Outperformance'!$A155,'Inputs - Allowed'!$A$8:$A$158,0),MATCH('TI - Outperformance'!Q$6-1,'Inputs - Allowed'!$B$6:$AY$6,0)),0)),0)</f>
        <v>0</v>
      </c>
      <c r="R155" s="36">
        <f>MAX(MIN(_xlfn.IFNA(INDEX('Inputs - Actual'!$B$8:$V$200,MATCH('TI - Outperformance'!$A155,'Inputs - Actual'!$A$8:$A$200,0),MATCH('TI - Outperformance'!R$6,'Inputs - Actual'!$B$6:$V$6,0)) - INDEX('Inputs - Allowed'!$B$8:$AY$158,MATCH('TI - Outperformance'!$A155,'Inputs - Allowed'!$A$8:$A$158,0),MATCH('TI - Outperformance'!R$6-1,'Inputs - Allowed'!$B$6:$AY$6,0)),0),_xlfn.IFNA(INDEX('Inputs - Allowed'!$B$8:$AY$158,MATCH('TI - Outperformance'!$A155,'Inputs - Allowed'!$A$8:$A$158,0),MATCH('TI - Outperformance'!R$6,'Inputs - Allowed'!$B$6:$AY$6,0)) - INDEX('Inputs - Allowed'!$B$8:$AY$158,MATCH('TI - Outperformance'!$A155,'Inputs - Allowed'!$A$8:$A$158,0),MATCH('TI - Outperformance'!R$6-1,'Inputs - Allowed'!$B$6:$AY$6,0)),0)),0)</f>
        <v>0</v>
      </c>
      <c r="S155" s="36">
        <f>MAX(MIN(_xlfn.IFNA(INDEX('Inputs - Actual'!$B$8:$V$200,MATCH('TI - Outperformance'!$A155,'Inputs - Actual'!$A$8:$A$200,0),MATCH('TI - Outperformance'!S$6,'Inputs - Actual'!$B$6:$V$6,0)) - INDEX('Inputs - Allowed'!$B$8:$AY$158,MATCH('TI - Outperformance'!$A155,'Inputs - Allowed'!$A$8:$A$158,0),MATCH('TI - Outperformance'!S$6-1,'Inputs - Allowed'!$B$6:$AY$6,0)),0),_xlfn.IFNA(INDEX('Inputs - Allowed'!$B$8:$AY$158,MATCH('TI - Outperformance'!$A155,'Inputs - Allowed'!$A$8:$A$158,0),MATCH('TI - Outperformance'!S$6,'Inputs - Allowed'!$B$6:$AY$6,0)) - INDEX('Inputs - Allowed'!$B$8:$AY$158,MATCH('TI - Outperformance'!$A155,'Inputs - Allowed'!$A$8:$A$158,0),MATCH('TI - Outperformance'!S$6-1,'Inputs - Allowed'!$B$6:$AY$6,0)),0)),0)</f>
        <v>0</v>
      </c>
      <c r="T155" s="36">
        <f>MAX(MIN(_xlfn.IFNA(INDEX('Inputs - Actual'!$B$8:$V$200,MATCH('TI - Outperformance'!$A155,'Inputs - Actual'!$A$8:$A$200,0),MATCH('TI - Outperformance'!T$6,'Inputs - Actual'!$B$6:$V$6,0)) - INDEX('Inputs - Allowed'!$B$8:$AY$158,MATCH('TI - Outperformance'!$A155,'Inputs - Allowed'!$A$8:$A$158,0),MATCH('TI - Outperformance'!T$6-1,'Inputs - Allowed'!$B$6:$AY$6,0)),0),_xlfn.IFNA(INDEX('Inputs - Allowed'!$B$8:$AY$158,MATCH('TI - Outperformance'!$A155,'Inputs - Allowed'!$A$8:$A$158,0),MATCH('TI - Outperformance'!T$6,'Inputs - Allowed'!$B$6:$AY$6,0)) - INDEX('Inputs - Allowed'!$B$8:$AY$158,MATCH('TI - Outperformance'!$A155,'Inputs - Allowed'!$A$8:$A$158,0),MATCH('TI - Outperformance'!T$6-1,'Inputs - Allowed'!$B$6:$AY$6,0)),0)),0)</f>
        <v>0</v>
      </c>
      <c r="U155" s="36">
        <f>MAX(MIN(_xlfn.IFNA(INDEX('Inputs - Actual'!$B$8:$V$200,MATCH('TI - Outperformance'!$A155,'Inputs - Actual'!$A$8:$A$200,0),MATCH('TI - Outperformance'!U$6,'Inputs - Actual'!$B$6:$V$6,0)) - INDEX('Inputs - Allowed'!$B$8:$AY$158,MATCH('TI - Outperformance'!$A155,'Inputs - Allowed'!$A$8:$A$158,0),MATCH('TI - Outperformance'!U$6-1,'Inputs - Allowed'!$B$6:$AY$6,0)),0),_xlfn.IFNA(INDEX('Inputs - Allowed'!$B$8:$AY$158,MATCH('TI - Outperformance'!$A155,'Inputs - Allowed'!$A$8:$A$158,0),MATCH('TI - Outperformance'!U$6,'Inputs - Allowed'!$B$6:$AY$6,0)) - INDEX('Inputs - Allowed'!$B$8:$AY$158,MATCH('TI - Outperformance'!$A155,'Inputs - Allowed'!$A$8:$A$158,0),MATCH('TI - Outperformance'!U$6-1,'Inputs - Allowed'!$B$6:$AY$6,0)),0)),0)</f>
        <v>0</v>
      </c>
      <c r="V155" s="36">
        <f>MAX(MIN(_xlfn.IFNA(INDEX('Inputs - Actual'!$B$8:$V$200,MATCH('TI - Outperformance'!$A155,'Inputs - Actual'!$A$8:$A$200,0),MATCH('TI - Outperformance'!V$6,'Inputs - Actual'!$B$6:$V$6,0)) - INDEX('Inputs - Allowed'!$B$8:$AY$158,MATCH('TI - Outperformance'!$A155,'Inputs - Allowed'!$A$8:$A$158,0),MATCH('TI - Outperformance'!V$6-1,'Inputs - Allowed'!$B$6:$AY$6,0)),0),_xlfn.IFNA(INDEX('Inputs - Allowed'!$B$8:$AY$158,MATCH('TI - Outperformance'!$A155,'Inputs - Allowed'!$A$8:$A$158,0),MATCH('TI - Outperformance'!V$6,'Inputs - Allowed'!$B$6:$AY$6,0)) - INDEX('Inputs - Allowed'!$B$8:$AY$158,MATCH('TI - Outperformance'!$A155,'Inputs - Allowed'!$A$8:$A$158,0),MATCH('TI - Outperformance'!V$6-1,'Inputs - Allowed'!$B$6:$AY$6,0)),0)),0)</f>
        <v>0</v>
      </c>
      <c r="W155" s="36">
        <f>MAX(MIN(_xlfn.IFNA(INDEX('Inputs - Actual'!$B$8:$V$200,MATCH('TI - Outperformance'!$A155,'Inputs - Actual'!$A$8:$A$200,0),MATCH('TI - Outperformance'!W$6,'Inputs - Actual'!$B$6:$V$6,0)) - INDEX('Inputs - Allowed'!$B$8:$AY$158,MATCH('TI - Outperformance'!$A155,'Inputs - Allowed'!$A$8:$A$158,0),MATCH('TI - Outperformance'!W$6-1,'Inputs - Allowed'!$B$6:$AY$6,0)),0),_xlfn.IFNA(INDEX('Inputs - Allowed'!$B$8:$AY$158,MATCH('TI - Outperformance'!$A155,'Inputs - Allowed'!$A$8:$A$158,0),MATCH('TI - Outperformance'!W$6,'Inputs - Allowed'!$B$6:$AY$6,0)) - INDEX('Inputs - Allowed'!$B$8:$AY$158,MATCH('TI - Outperformance'!$A155,'Inputs - Allowed'!$A$8:$A$158,0),MATCH('TI - Outperformance'!W$6-1,'Inputs - Allowed'!$B$6:$AY$6,0)),0)),0)</f>
        <v>0</v>
      </c>
      <c r="X155" s="76"/>
      <c r="Y155" s="76"/>
      <c r="Z155" s="116">
        <f t="shared" si="44"/>
        <v>0</v>
      </c>
      <c r="AA155" s="116">
        <f t="shared" si="45"/>
        <v>0</v>
      </c>
      <c r="AB155" s="116">
        <f t="shared" si="46"/>
        <v>0</v>
      </c>
      <c r="AC155" s="116">
        <f t="shared" si="47"/>
        <v>0</v>
      </c>
      <c r="AD155" s="116">
        <f t="shared" si="48"/>
        <v>0</v>
      </c>
      <c r="AE155" s="116">
        <f t="shared" si="49"/>
        <v>0</v>
      </c>
      <c r="AF155" s="116">
        <f t="shared" si="50"/>
        <v>0</v>
      </c>
      <c r="AG155" s="116">
        <f t="shared" si="51"/>
        <v>0</v>
      </c>
      <c r="AH155" s="116">
        <f t="shared" si="52"/>
        <v>0</v>
      </c>
      <c r="AI155" s="116">
        <f t="shared" si="53"/>
        <v>0</v>
      </c>
      <c r="AJ155" s="116">
        <f t="shared" si="54"/>
        <v>0</v>
      </c>
    </row>
    <row r="156" spans="1:36">
      <c r="A156" s="42"/>
      <c r="B156" s="36"/>
      <c r="C156" s="36"/>
      <c r="D156" s="36"/>
      <c r="E156" s="36">
        <f>_xlfn.IFNA(INDEX('Inputs - Allowed'!$B$8:$AY$158,MATCH($A156,'Inputs - Allowed'!$A$8:$A$158,0),MATCH('TI - Outperformance'!E$6,'Inputs - Allowed'!$B$6:$AY$6,0)),0)</f>
        <v>0</v>
      </c>
      <c r="F156" s="36">
        <f>_xlfn.IFNA(INDEX('Inputs - Allowed'!$B$8:$AY$158,MATCH($A156,'Inputs - Allowed'!$A$8:$A$158,0),MATCH('TI - Outperformance'!F$6,'Inputs - Allowed'!$B$6:$AY$6,0)),0)</f>
        <v>0</v>
      </c>
      <c r="G156" s="36">
        <f>_xlfn.IFNA(INDEX('Inputs - Allowed'!$B$8:$AY$158,MATCH($A156,'Inputs - Allowed'!$A$8:$A$158,0),MATCH('TI - Outperformance'!G$6,'Inputs - Allowed'!$B$6:$AY$6,0)),0)</f>
        <v>0</v>
      </c>
      <c r="H156" s="36">
        <f>_xlfn.IFNA(INDEX('Inputs - Allowed'!$B$8:$AY$158,MATCH($A156,'Inputs - Allowed'!$A$8:$A$158,0),MATCH('TI - Outperformance'!H$6,'Inputs - Allowed'!$B$6:$AY$6,0)),0)</f>
        <v>0</v>
      </c>
      <c r="I156" s="36">
        <f>_xlfn.IFNA(INDEX('Inputs - Allowed'!$B$8:$AY$158,MATCH($A156,'Inputs - Allowed'!$A$8:$A$158,0),MATCH('TI - Outperformance'!I$6,'Inputs - Allowed'!$B$6:$AY$6,0)),0)</f>
        <v>0</v>
      </c>
      <c r="J156" s="36">
        <f>_xlfn.IFNA(INDEX('Inputs - Allowed'!$B$8:$AY$158,MATCH($A156,'Inputs - Allowed'!$A$8:$A$158,0),MATCH('TI - Outperformance'!J$6,'Inputs - Allowed'!$B$6:$AY$6,0)),0)</f>
        <v>0</v>
      </c>
      <c r="K156" s="36">
        <f>_xlfn.IFNA(INDEX('Inputs - Allowed'!$B$8:$AY$158,MATCH($A156,'Inputs - Allowed'!$A$8:$A$158,0),MATCH('TI - Outperformance'!K$6,'Inputs - Allowed'!$B$6:$AY$6,0)),0)</f>
        <v>0</v>
      </c>
      <c r="L156" s="76"/>
      <c r="M156" s="76"/>
      <c r="N156" s="36">
        <f>MAX(MIN(_xlfn.IFNA(INDEX('Inputs - Actual'!$B$8:$V$200,MATCH('TI - Outperformance'!$A156,'Inputs - Actual'!$A$8:$A$200,0),MATCH('TI - Outperformance'!N$6,'Inputs - Actual'!$B$6:$V$6,0)) - INDEX('Inputs - Allowed'!$B$8:$AY$158,MATCH('TI - Outperformance'!$A156,'Inputs - Allowed'!$A$8:$A$158,0),MATCH('TI - Outperformance'!N$6-1,'Inputs - Allowed'!$B$6:$AY$6,0)),0),_xlfn.IFNA(INDEX('Inputs - Allowed'!$B$8:$AY$158,MATCH('TI - Outperformance'!$A156,'Inputs - Allowed'!$A$8:$A$158,0),MATCH('TI - Outperformance'!N$6,'Inputs - Allowed'!$B$6:$AY$6,0)) - INDEX('Inputs - Allowed'!$B$8:$AY$158,MATCH('TI - Outperformance'!$A156,'Inputs - Allowed'!$A$8:$A$158,0),MATCH('TI - Outperformance'!N$6-1,'Inputs - Allowed'!$B$6:$AY$6,0)),0)),0)</f>
        <v>0</v>
      </c>
      <c r="O156" s="36">
        <f>MAX(MIN(_xlfn.IFNA(INDEX('Inputs - Actual'!$B$8:$V$200,MATCH('TI - Outperformance'!$A156,'Inputs - Actual'!$A$8:$A$200,0),MATCH('TI - Outperformance'!O$6,'Inputs - Actual'!$B$6:$V$6,0)) - INDEX('Inputs - Allowed'!$B$8:$AY$158,MATCH('TI - Outperformance'!$A156,'Inputs - Allowed'!$A$8:$A$158,0),MATCH('TI - Outperformance'!O$6-1,'Inputs - Allowed'!$B$6:$AY$6,0)),0),_xlfn.IFNA(INDEX('Inputs - Allowed'!$B$8:$AY$158,MATCH('TI - Outperformance'!$A156,'Inputs - Allowed'!$A$8:$A$158,0),MATCH('TI - Outperformance'!O$6,'Inputs - Allowed'!$B$6:$AY$6,0)) - INDEX('Inputs - Allowed'!$B$8:$AY$158,MATCH('TI - Outperformance'!$A156,'Inputs - Allowed'!$A$8:$A$158,0),MATCH('TI - Outperformance'!O$6-1,'Inputs - Allowed'!$B$6:$AY$6,0)),0)),0)</f>
        <v>0</v>
      </c>
      <c r="P156" s="36">
        <f>MAX(MIN(_xlfn.IFNA(INDEX('Inputs - Actual'!$B$8:$V$200,MATCH('TI - Outperformance'!$A156,'Inputs - Actual'!$A$8:$A$200,0),MATCH('TI - Outperformance'!P$6,'Inputs - Actual'!$B$6:$V$6,0)) - INDEX('Inputs - Allowed'!$B$8:$AY$158,MATCH('TI - Outperformance'!$A156,'Inputs - Allowed'!$A$8:$A$158,0),MATCH('TI - Outperformance'!P$6-1,'Inputs - Allowed'!$B$6:$AY$6,0)),0),_xlfn.IFNA(INDEX('Inputs - Allowed'!$B$8:$AY$158,MATCH('TI - Outperformance'!$A156,'Inputs - Allowed'!$A$8:$A$158,0),MATCH('TI - Outperformance'!P$6,'Inputs - Allowed'!$B$6:$AY$6,0)) - INDEX('Inputs - Allowed'!$B$8:$AY$158,MATCH('TI - Outperformance'!$A156,'Inputs - Allowed'!$A$8:$A$158,0),MATCH('TI - Outperformance'!P$6-1,'Inputs - Allowed'!$B$6:$AY$6,0)),0)),0)</f>
        <v>0</v>
      </c>
      <c r="Q156" s="36">
        <f>MAX(MIN(_xlfn.IFNA(INDEX('Inputs - Actual'!$B$8:$V$200,MATCH('TI - Outperformance'!$A156,'Inputs - Actual'!$A$8:$A$200,0),MATCH('TI - Outperformance'!Q$6,'Inputs - Actual'!$B$6:$V$6,0)) - INDEX('Inputs - Allowed'!$B$8:$AY$158,MATCH('TI - Outperformance'!$A156,'Inputs - Allowed'!$A$8:$A$158,0),MATCH('TI - Outperformance'!Q$6-1,'Inputs - Allowed'!$B$6:$AY$6,0)),0),_xlfn.IFNA(INDEX('Inputs - Allowed'!$B$8:$AY$158,MATCH('TI - Outperformance'!$A156,'Inputs - Allowed'!$A$8:$A$158,0),MATCH('TI - Outperformance'!Q$6,'Inputs - Allowed'!$B$6:$AY$6,0)) - INDEX('Inputs - Allowed'!$B$8:$AY$158,MATCH('TI - Outperformance'!$A156,'Inputs - Allowed'!$A$8:$A$158,0),MATCH('TI - Outperformance'!Q$6-1,'Inputs - Allowed'!$B$6:$AY$6,0)),0)),0)</f>
        <v>0</v>
      </c>
      <c r="R156" s="36">
        <f>MAX(MIN(_xlfn.IFNA(INDEX('Inputs - Actual'!$B$8:$V$200,MATCH('TI - Outperformance'!$A156,'Inputs - Actual'!$A$8:$A$200,0),MATCH('TI - Outperformance'!R$6,'Inputs - Actual'!$B$6:$V$6,0)) - INDEX('Inputs - Allowed'!$B$8:$AY$158,MATCH('TI - Outperformance'!$A156,'Inputs - Allowed'!$A$8:$A$158,0),MATCH('TI - Outperformance'!R$6-1,'Inputs - Allowed'!$B$6:$AY$6,0)),0),_xlfn.IFNA(INDEX('Inputs - Allowed'!$B$8:$AY$158,MATCH('TI - Outperformance'!$A156,'Inputs - Allowed'!$A$8:$A$158,0),MATCH('TI - Outperformance'!R$6,'Inputs - Allowed'!$B$6:$AY$6,0)) - INDEX('Inputs - Allowed'!$B$8:$AY$158,MATCH('TI - Outperformance'!$A156,'Inputs - Allowed'!$A$8:$A$158,0),MATCH('TI - Outperformance'!R$6-1,'Inputs - Allowed'!$B$6:$AY$6,0)),0)),0)</f>
        <v>0</v>
      </c>
      <c r="S156" s="36">
        <f>MAX(MIN(_xlfn.IFNA(INDEX('Inputs - Actual'!$B$8:$V$200,MATCH('TI - Outperformance'!$A156,'Inputs - Actual'!$A$8:$A$200,0),MATCH('TI - Outperformance'!S$6,'Inputs - Actual'!$B$6:$V$6,0)) - INDEX('Inputs - Allowed'!$B$8:$AY$158,MATCH('TI - Outperformance'!$A156,'Inputs - Allowed'!$A$8:$A$158,0),MATCH('TI - Outperformance'!S$6-1,'Inputs - Allowed'!$B$6:$AY$6,0)),0),_xlfn.IFNA(INDEX('Inputs - Allowed'!$B$8:$AY$158,MATCH('TI - Outperformance'!$A156,'Inputs - Allowed'!$A$8:$A$158,0),MATCH('TI - Outperformance'!S$6,'Inputs - Allowed'!$B$6:$AY$6,0)) - INDEX('Inputs - Allowed'!$B$8:$AY$158,MATCH('TI - Outperformance'!$A156,'Inputs - Allowed'!$A$8:$A$158,0),MATCH('TI - Outperformance'!S$6-1,'Inputs - Allowed'!$B$6:$AY$6,0)),0)),0)</f>
        <v>0</v>
      </c>
      <c r="T156" s="36">
        <f>MAX(MIN(_xlfn.IFNA(INDEX('Inputs - Actual'!$B$8:$V$200,MATCH('TI - Outperformance'!$A156,'Inputs - Actual'!$A$8:$A$200,0),MATCH('TI - Outperformance'!T$6,'Inputs - Actual'!$B$6:$V$6,0)) - INDEX('Inputs - Allowed'!$B$8:$AY$158,MATCH('TI - Outperformance'!$A156,'Inputs - Allowed'!$A$8:$A$158,0),MATCH('TI - Outperformance'!T$6-1,'Inputs - Allowed'!$B$6:$AY$6,0)),0),_xlfn.IFNA(INDEX('Inputs - Allowed'!$B$8:$AY$158,MATCH('TI - Outperformance'!$A156,'Inputs - Allowed'!$A$8:$A$158,0),MATCH('TI - Outperformance'!T$6,'Inputs - Allowed'!$B$6:$AY$6,0)) - INDEX('Inputs - Allowed'!$B$8:$AY$158,MATCH('TI - Outperformance'!$A156,'Inputs - Allowed'!$A$8:$A$158,0),MATCH('TI - Outperformance'!T$6-1,'Inputs - Allowed'!$B$6:$AY$6,0)),0)),0)</f>
        <v>0</v>
      </c>
      <c r="U156" s="36">
        <f>MAX(MIN(_xlfn.IFNA(INDEX('Inputs - Actual'!$B$8:$V$200,MATCH('TI - Outperformance'!$A156,'Inputs - Actual'!$A$8:$A$200,0),MATCH('TI - Outperformance'!U$6,'Inputs - Actual'!$B$6:$V$6,0)) - INDEX('Inputs - Allowed'!$B$8:$AY$158,MATCH('TI - Outperformance'!$A156,'Inputs - Allowed'!$A$8:$A$158,0),MATCH('TI - Outperformance'!U$6-1,'Inputs - Allowed'!$B$6:$AY$6,0)),0),_xlfn.IFNA(INDEX('Inputs - Allowed'!$B$8:$AY$158,MATCH('TI - Outperformance'!$A156,'Inputs - Allowed'!$A$8:$A$158,0),MATCH('TI - Outperformance'!U$6,'Inputs - Allowed'!$B$6:$AY$6,0)) - INDEX('Inputs - Allowed'!$B$8:$AY$158,MATCH('TI - Outperformance'!$A156,'Inputs - Allowed'!$A$8:$A$158,0),MATCH('TI - Outperformance'!U$6-1,'Inputs - Allowed'!$B$6:$AY$6,0)),0)),0)</f>
        <v>0</v>
      </c>
      <c r="V156" s="36">
        <f>MAX(MIN(_xlfn.IFNA(INDEX('Inputs - Actual'!$B$8:$V$200,MATCH('TI - Outperformance'!$A156,'Inputs - Actual'!$A$8:$A$200,0),MATCH('TI - Outperformance'!V$6,'Inputs - Actual'!$B$6:$V$6,0)) - INDEX('Inputs - Allowed'!$B$8:$AY$158,MATCH('TI - Outperformance'!$A156,'Inputs - Allowed'!$A$8:$A$158,0),MATCH('TI - Outperformance'!V$6-1,'Inputs - Allowed'!$B$6:$AY$6,0)),0),_xlfn.IFNA(INDEX('Inputs - Allowed'!$B$8:$AY$158,MATCH('TI - Outperformance'!$A156,'Inputs - Allowed'!$A$8:$A$158,0),MATCH('TI - Outperformance'!V$6,'Inputs - Allowed'!$B$6:$AY$6,0)) - INDEX('Inputs - Allowed'!$B$8:$AY$158,MATCH('TI - Outperformance'!$A156,'Inputs - Allowed'!$A$8:$A$158,0),MATCH('TI - Outperformance'!V$6-1,'Inputs - Allowed'!$B$6:$AY$6,0)),0)),0)</f>
        <v>0</v>
      </c>
      <c r="W156" s="36">
        <f>MAX(MIN(_xlfn.IFNA(INDEX('Inputs - Actual'!$B$8:$V$200,MATCH('TI - Outperformance'!$A156,'Inputs - Actual'!$A$8:$A$200,0),MATCH('TI - Outperformance'!W$6,'Inputs - Actual'!$B$6:$V$6,0)) - INDEX('Inputs - Allowed'!$B$8:$AY$158,MATCH('TI - Outperformance'!$A156,'Inputs - Allowed'!$A$8:$A$158,0),MATCH('TI - Outperformance'!W$6-1,'Inputs - Allowed'!$B$6:$AY$6,0)),0),_xlfn.IFNA(INDEX('Inputs - Allowed'!$B$8:$AY$158,MATCH('TI - Outperformance'!$A156,'Inputs - Allowed'!$A$8:$A$158,0),MATCH('TI - Outperformance'!W$6,'Inputs - Allowed'!$B$6:$AY$6,0)) - INDEX('Inputs - Allowed'!$B$8:$AY$158,MATCH('TI - Outperformance'!$A156,'Inputs - Allowed'!$A$8:$A$158,0),MATCH('TI - Outperformance'!W$6-1,'Inputs - Allowed'!$B$6:$AY$6,0)),0)),0)</f>
        <v>0</v>
      </c>
      <c r="X156" s="76"/>
      <c r="Y156" s="76"/>
      <c r="Z156" s="116">
        <f t="shared" si="44"/>
        <v>0</v>
      </c>
      <c r="AA156" s="116">
        <f t="shared" si="45"/>
        <v>0</v>
      </c>
      <c r="AB156" s="116">
        <f t="shared" si="46"/>
        <v>0</v>
      </c>
      <c r="AC156" s="116">
        <f t="shared" si="47"/>
        <v>0</v>
      </c>
      <c r="AD156" s="116">
        <f t="shared" si="48"/>
        <v>0</v>
      </c>
      <c r="AE156" s="116">
        <f t="shared" si="49"/>
        <v>0</v>
      </c>
      <c r="AF156" s="116">
        <f t="shared" si="50"/>
        <v>0</v>
      </c>
      <c r="AG156" s="116">
        <f t="shared" si="51"/>
        <v>0</v>
      </c>
      <c r="AH156" s="116">
        <f t="shared" si="52"/>
        <v>0</v>
      </c>
      <c r="AI156" s="116">
        <f t="shared" si="53"/>
        <v>0</v>
      </c>
      <c r="AJ156" s="116">
        <f t="shared" si="54"/>
        <v>0</v>
      </c>
    </row>
    <row r="157" spans="1:36">
      <c r="A157" s="42"/>
      <c r="B157" s="36"/>
      <c r="C157" s="36"/>
      <c r="D157" s="36"/>
      <c r="E157" s="36">
        <f>_xlfn.IFNA(INDEX('Inputs - Allowed'!$B$8:$AY$158,MATCH($A157,'Inputs - Allowed'!$A$8:$A$158,0),MATCH('TI - Outperformance'!E$6,'Inputs - Allowed'!$B$6:$AY$6,0)),0)</f>
        <v>0</v>
      </c>
      <c r="F157" s="36">
        <f>_xlfn.IFNA(INDEX('Inputs - Allowed'!$B$8:$AY$158,MATCH($A157,'Inputs - Allowed'!$A$8:$A$158,0),MATCH('TI - Outperformance'!F$6,'Inputs - Allowed'!$B$6:$AY$6,0)),0)</f>
        <v>0</v>
      </c>
      <c r="G157" s="36">
        <f>_xlfn.IFNA(INDEX('Inputs - Allowed'!$B$8:$AY$158,MATCH($A157,'Inputs - Allowed'!$A$8:$A$158,0),MATCH('TI - Outperformance'!G$6,'Inputs - Allowed'!$B$6:$AY$6,0)),0)</f>
        <v>0</v>
      </c>
      <c r="H157" s="36">
        <f>_xlfn.IFNA(INDEX('Inputs - Allowed'!$B$8:$AY$158,MATCH($A157,'Inputs - Allowed'!$A$8:$A$158,0),MATCH('TI - Outperformance'!H$6,'Inputs - Allowed'!$B$6:$AY$6,0)),0)</f>
        <v>0</v>
      </c>
      <c r="I157" s="36">
        <f>_xlfn.IFNA(INDEX('Inputs - Allowed'!$B$8:$AY$158,MATCH($A157,'Inputs - Allowed'!$A$8:$A$158,0),MATCH('TI - Outperformance'!I$6,'Inputs - Allowed'!$B$6:$AY$6,0)),0)</f>
        <v>0</v>
      </c>
      <c r="J157" s="36">
        <f>_xlfn.IFNA(INDEX('Inputs - Allowed'!$B$8:$AY$158,MATCH($A157,'Inputs - Allowed'!$A$8:$A$158,0),MATCH('TI - Outperformance'!J$6,'Inputs - Allowed'!$B$6:$AY$6,0)),0)</f>
        <v>0</v>
      </c>
      <c r="K157" s="36">
        <f>_xlfn.IFNA(INDEX('Inputs - Allowed'!$B$8:$AY$158,MATCH($A157,'Inputs - Allowed'!$A$8:$A$158,0),MATCH('TI - Outperformance'!K$6,'Inputs - Allowed'!$B$6:$AY$6,0)),0)</f>
        <v>0</v>
      </c>
      <c r="L157" s="76"/>
      <c r="M157" s="76"/>
      <c r="N157" s="36">
        <f>MAX(MIN(_xlfn.IFNA(INDEX('Inputs - Actual'!$B$8:$V$200,MATCH('TI - Outperformance'!$A157,'Inputs - Actual'!$A$8:$A$200,0),MATCH('TI - Outperformance'!N$6,'Inputs - Actual'!$B$6:$V$6,0)) - INDEX('Inputs - Allowed'!$B$8:$AY$158,MATCH('TI - Outperformance'!$A157,'Inputs - Allowed'!$A$8:$A$158,0),MATCH('TI - Outperformance'!N$6-1,'Inputs - Allowed'!$B$6:$AY$6,0)),0),_xlfn.IFNA(INDEX('Inputs - Allowed'!$B$8:$AY$158,MATCH('TI - Outperformance'!$A157,'Inputs - Allowed'!$A$8:$A$158,0),MATCH('TI - Outperformance'!N$6,'Inputs - Allowed'!$B$6:$AY$6,0)) - INDEX('Inputs - Allowed'!$B$8:$AY$158,MATCH('TI - Outperformance'!$A157,'Inputs - Allowed'!$A$8:$A$158,0),MATCH('TI - Outperformance'!N$6-1,'Inputs - Allowed'!$B$6:$AY$6,0)),0)),0)</f>
        <v>0</v>
      </c>
      <c r="O157" s="36">
        <f>MAX(MIN(_xlfn.IFNA(INDEX('Inputs - Actual'!$B$8:$V$200,MATCH('TI - Outperformance'!$A157,'Inputs - Actual'!$A$8:$A$200,0),MATCH('TI - Outperformance'!O$6,'Inputs - Actual'!$B$6:$V$6,0)) - INDEX('Inputs - Allowed'!$B$8:$AY$158,MATCH('TI - Outperformance'!$A157,'Inputs - Allowed'!$A$8:$A$158,0),MATCH('TI - Outperformance'!O$6-1,'Inputs - Allowed'!$B$6:$AY$6,0)),0),_xlfn.IFNA(INDEX('Inputs - Allowed'!$B$8:$AY$158,MATCH('TI - Outperformance'!$A157,'Inputs - Allowed'!$A$8:$A$158,0),MATCH('TI - Outperformance'!O$6,'Inputs - Allowed'!$B$6:$AY$6,0)) - INDEX('Inputs - Allowed'!$B$8:$AY$158,MATCH('TI - Outperformance'!$A157,'Inputs - Allowed'!$A$8:$A$158,0),MATCH('TI - Outperformance'!O$6-1,'Inputs - Allowed'!$B$6:$AY$6,0)),0)),0)</f>
        <v>0</v>
      </c>
      <c r="P157" s="36">
        <f>MAX(MIN(_xlfn.IFNA(INDEX('Inputs - Actual'!$B$8:$V$200,MATCH('TI - Outperformance'!$A157,'Inputs - Actual'!$A$8:$A$200,0),MATCH('TI - Outperformance'!P$6,'Inputs - Actual'!$B$6:$V$6,0)) - INDEX('Inputs - Allowed'!$B$8:$AY$158,MATCH('TI - Outperformance'!$A157,'Inputs - Allowed'!$A$8:$A$158,0),MATCH('TI - Outperformance'!P$6-1,'Inputs - Allowed'!$B$6:$AY$6,0)),0),_xlfn.IFNA(INDEX('Inputs - Allowed'!$B$8:$AY$158,MATCH('TI - Outperformance'!$A157,'Inputs - Allowed'!$A$8:$A$158,0),MATCH('TI - Outperformance'!P$6,'Inputs - Allowed'!$B$6:$AY$6,0)) - INDEX('Inputs - Allowed'!$B$8:$AY$158,MATCH('TI - Outperformance'!$A157,'Inputs - Allowed'!$A$8:$A$158,0),MATCH('TI - Outperformance'!P$6-1,'Inputs - Allowed'!$B$6:$AY$6,0)),0)),0)</f>
        <v>0</v>
      </c>
      <c r="Q157" s="36">
        <f>MAX(MIN(_xlfn.IFNA(INDEX('Inputs - Actual'!$B$8:$V$200,MATCH('TI - Outperformance'!$A157,'Inputs - Actual'!$A$8:$A$200,0),MATCH('TI - Outperformance'!Q$6,'Inputs - Actual'!$B$6:$V$6,0)) - INDEX('Inputs - Allowed'!$B$8:$AY$158,MATCH('TI - Outperformance'!$A157,'Inputs - Allowed'!$A$8:$A$158,0),MATCH('TI - Outperformance'!Q$6-1,'Inputs - Allowed'!$B$6:$AY$6,0)),0),_xlfn.IFNA(INDEX('Inputs - Allowed'!$B$8:$AY$158,MATCH('TI - Outperformance'!$A157,'Inputs - Allowed'!$A$8:$A$158,0),MATCH('TI - Outperformance'!Q$6,'Inputs - Allowed'!$B$6:$AY$6,0)) - INDEX('Inputs - Allowed'!$B$8:$AY$158,MATCH('TI - Outperformance'!$A157,'Inputs - Allowed'!$A$8:$A$158,0),MATCH('TI - Outperformance'!Q$6-1,'Inputs - Allowed'!$B$6:$AY$6,0)),0)),0)</f>
        <v>0</v>
      </c>
      <c r="R157" s="36">
        <f>MAX(MIN(_xlfn.IFNA(INDEX('Inputs - Actual'!$B$8:$V$200,MATCH('TI - Outperformance'!$A157,'Inputs - Actual'!$A$8:$A$200,0),MATCH('TI - Outperformance'!R$6,'Inputs - Actual'!$B$6:$V$6,0)) - INDEX('Inputs - Allowed'!$B$8:$AY$158,MATCH('TI - Outperformance'!$A157,'Inputs - Allowed'!$A$8:$A$158,0),MATCH('TI - Outperformance'!R$6-1,'Inputs - Allowed'!$B$6:$AY$6,0)),0),_xlfn.IFNA(INDEX('Inputs - Allowed'!$B$8:$AY$158,MATCH('TI - Outperformance'!$A157,'Inputs - Allowed'!$A$8:$A$158,0),MATCH('TI - Outperformance'!R$6,'Inputs - Allowed'!$B$6:$AY$6,0)) - INDEX('Inputs - Allowed'!$B$8:$AY$158,MATCH('TI - Outperformance'!$A157,'Inputs - Allowed'!$A$8:$A$158,0),MATCH('TI - Outperformance'!R$6-1,'Inputs - Allowed'!$B$6:$AY$6,0)),0)),0)</f>
        <v>0</v>
      </c>
      <c r="S157" s="36">
        <f>MAX(MIN(_xlfn.IFNA(INDEX('Inputs - Actual'!$B$8:$V$200,MATCH('TI - Outperformance'!$A157,'Inputs - Actual'!$A$8:$A$200,0),MATCH('TI - Outperformance'!S$6,'Inputs - Actual'!$B$6:$V$6,0)) - INDEX('Inputs - Allowed'!$B$8:$AY$158,MATCH('TI - Outperformance'!$A157,'Inputs - Allowed'!$A$8:$A$158,0),MATCH('TI - Outperformance'!S$6-1,'Inputs - Allowed'!$B$6:$AY$6,0)),0),_xlfn.IFNA(INDEX('Inputs - Allowed'!$B$8:$AY$158,MATCH('TI - Outperformance'!$A157,'Inputs - Allowed'!$A$8:$A$158,0),MATCH('TI - Outperformance'!S$6,'Inputs - Allowed'!$B$6:$AY$6,0)) - INDEX('Inputs - Allowed'!$B$8:$AY$158,MATCH('TI - Outperformance'!$A157,'Inputs - Allowed'!$A$8:$A$158,0),MATCH('TI - Outperformance'!S$6-1,'Inputs - Allowed'!$B$6:$AY$6,0)),0)),0)</f>
        <v>0</v>
      </c>
      <c r="T157" s="36">
        <f>MAX(MIN(_xlfn.IFNA(INDEX('Inputs - Actual'!$B$8:$V$200,MATCH('TI - Outperformance'!$A157,'Inputs - Actual'!$A$8:$A$200,0),MATCH('TI - Outperformance'!T$6,'Inputs - Actual'!$B$6:$V$6,0)) - INDEX('Inputs - Allowed'!$B$8:$AY$158,MATCH('TI - Outperformance'!$A157,'Inputs - Allowed'!$A$8:$A$158,0),MATCH('TI - Outperformance'!T$6-1,'Inputs - Allowed'!$B$6:$AY$6,0)),0),_xlfn.IFNA(INDEX('Inputs - Allowed'!$B$8:$AY$158,MATCH('TI - Outperformance'!$A157,'Inputs - Allowed'!$A$8:$A$158,0),MATCH('TI - Outperformance'!T$6,'Inputs - Allowed'!$B$6:$AY$6,0)) - INDEX('Inputs - Allowed'!$B$8:$AY$158,MATCH('TI - Outperformance'!$A157,'Inputs - Allowed'!$A$8:$A$158,0),MATCH('TI - Outperformance'!T$6-1,'Inputs - Allowed'!$B$6:$AY$6,0)),0)),0)</f>
        <v>0</v>
      </c>
      <c r="U157" s="36">
        <f>MAX(MIN(_xlfn.IFNA(INDEX('Inputs - Actual'!$B$8:$V$200,MATCH('TI - Outperformance'!$A157,'Inputs - Actual'!$A$8:$A$200,0),MATCH('TI - Outperformance'!U$6,'Inputs - Actual'!$B$6:$V$6,0)) - INDEX('Inputs - Allowed'!$B$8:$AY$158,MATCH('TI - Outperformance'!$A157,'Inputs - Allowed'!$A$8:$A$158,0),MATCH('TI - Outperformance'!U$6-1,'Inputs - Allowed'!$B$6:$AY$6,0)),0),_xlfn.IFNA(INDEX('Inputs - Allowed'!$B$8:$AY$158,MATCH('TI - Outperformance'!$A157,'Inputs - Allowed'!$A$8:$A$158,0),MATCH('TI - Outperformance'!U$6,'Inputs - Allowed'!$B$6:$AY$6,0)) - INDEX('Inputs - Allowed'!$B$8:$AY$158,MATCH('TI - Outperformance'!$A157,'Inputs - Allowed'!$A$8:$A$158,0),MATCH('TI - Outperformance'!U$6-1,'Inputs - Allowed'!$B$6:$AY$6,0)),0)),0)</f>
        <v>0</v>
      </c>
      <c r="V157" s="36">
        <f>MAX(MIN(_xlfn.IFNA(INDEX('Inputs - Actual'!$B$8:$V$200,MATCH('TI - Outperformance'!$A157,'Inputs - Actual'!$A$8:$A$200,0),MATCH('TI - Outperformance'!V$6,'Inputs - Actual'!$B$6:$V$6,0)) - INDEX('Inputs - Allowed'!$B$8:$AY$158,MATCH('TI - Outperformance'!$A157,'Inputs - Allowed'!$A$8:$A$158,0),MATCH('TI - Outperformance'!V$6-1,'Inputs - Allowed'!$B$6:$AY$6,0)),0),_xlfn.IFNA(INDEX('Inputs - Allowed'!$B$8:$AY$158,MATCH('TI - Outperformance'!$A157,'Inputs - Allowed'!$A$8:$A$158,0),MATCH('TI - Outperformance'!V$6,'Inputs - Allowed'!$B$6:$AY$6,0)) - INDEX('Inputs - Allowed'!$B$8:$AY$158,MATCH('TI - Outperformance'!$A157,'Inputs - Allowed'!$A$8:$A$158,0),MATCH('TI - Outperformance'!V$6-1,'Inputs - Allowed'!$B$6:$AY$6,0)),0)),0)</f>
        <v>0</v>
      </c>
      <c r="W157" s="36">
        <f>MAX(MIN(_xlfn.IFNA(INDEX('Inputs - Actual'!$B$8:$V$200,MATCH('TI - Outperformance'!$A157,'Inputs - Actual'!$A$8:$A$200,0),MATCH('TI - Outperformance'!W$6,'Inputs - Actual'!$B$6:$V$6,0)) - INDEX('Inputs - Allowed'!$B$8:$AY$158,MATCH('TI - Outperformance'!$A157,'Inputs - Allowed'!$A$8:$A$158,0),MATCH('TI - Outperformance'!W$6-1,'Inputs - Allowed'!$B$6:$AY$6,0)),0),_xlfn.IFNA(INDEX('Inputs - Allowed'!$B$8:$AY$158,MATCH('TI - Outperformance'!$A157,'Inputs - Allowed'!$A$8:$A$158,0),MATCH('TI - Outperformance'!W$6,'Inputs - Allowed'!$B$6:$AY$6,0)) - INDEX('Inputs - Allowed'!$B$8:$AY$158,MATCH('TI - Outperformance'!$A157,'Inputs - Allowed'!$A$8:$A$158,0),MATCH('TI - Outperformance'!W$6-1,'Inputs - Allowed'!$B$6:$AY$6,0)),0)),0)</f>
        <v>0</v>
      </c>
      <c r="X157" s="76"/>
      <c r="Y157" s="76"/>
      <c r="Z157" s="116">
        <f t="shared" si="44"/>
        <v>0</v>
      </c>
      <c r="AA157" s="116">
        <f t="shared" si="45"/>
        <v>0</v>
      </c>
      <c r="AB157" s="116">
        <f t="shared" si="46"/>
        <v>0</v>
      </c>
      <c r="AC157" s="116">
        <f t="shared" si="47"/>
        <v>0</v>
      </c>
      <c r="AD157" s="116">
        <f t="shared" si="48"/>
        <v>0</v>
      </c>
      <c r="AE157" s="116">
        <f t="shared" si="49"/>
        <v>0</v>
      </c>
      <c r="AF157" s="116">
        <f t="shared" si="50"/>
        <v>0</v>
      </c>
      <c r="AG157" s="116">
        <f t="shared" si="51"/>
        <v>0</v>
      </c>
      <c r="AH157" s="116">
        <f t="shared" si="52"/>
        <v>0</v>
      </c>
      <c r="AI157" s="116">
        <f t="shared" si="53"/>
        <v>0</v>
      </c>
      <c r="AJ157" s="116">
        <f t="shared" si="54"/>
        <v>0</v>
      </c>
    </row>
    <row r="158" spans="1:36">
      <c r="A158" s="42"/>
      <c r="B158" s="36"/>
      <c r="C158" s="36"/>
      <c r="D158" s="36"/>
      <c r="E158" s="36">
        <f>_xlfn.IFNA(INDEX('Inputs - Allowed'!$B$8:$AY$158,MATCH($A158,'Inputs - Allowed'!$A$8:$A$158,0),MATCH('TI - Outperformance'!E$6,'Inputs - Allowed'!$B$6:$AY$6,0)),0)</f>
        <v>0</v>
      </c>
      <c r="F158" s="36">
        <f>_xlfn.IFNA(INDEX('Inputs - Allowed'!$B$8:$AY$158,MATCH($A158,'Inputs - Allowed'!$A$8:$A$158,0),MATCH('TI - Outperformance'!F$6,'Inputs - Allowed'!$B$6:$AY$6,0)),0)</f>
        <v>0</v>
      </c>
      <c r="G158" s="36">
        <f>_xlfn.IFNA(INDEX('Inputs - Allowed'!$B$8:$AY$158,MATCH($A158,'Inputs - Allowed'!$A$8:$A$158,0),MATCH('TI - Outperformance'!G$6,'Inputs - Allowed'!$B$6:$AY$6,0)),0)</f>
        <v>0</v>
      </c>
      <c r="H158" s="36">
        <f>_xlfn.IFNA(INDEX('Inputs - Allowed'!$B$8:$AY$158,MATCH($A158,'Inputs - Allowed'!$A$8:$A$158,0),MATCH('TI - Outperformance'!H$6,'Inputs - Allowed'!$B$6:$AY$6,0)),0)</f>
        <v>0</v>
      </c>
      <c r="I158" s="36">
        <f>_xlfn.IFNA(INDEX('Inputs - Allowed'!$B$8:$AY$158,MATCH($A158,'Inputs - Allowed'!$A$8:$A$158,0),MATCH('TI - Outperformance'!I$6,'Inputs - Allowed'!$B$6:$AY$6,0)),0)</f>
        <v>0</v>
      </c>
      <c r="J158" s="36">
        <f>_xlfn.IFNA(INDEX('Inputs - Allowed'!$B$8:$AY$158,MATCH($A158,'Inputs - Allowed'!$A$8:$A$158,0),MATCH('TI - Outperformance'!J$6,'Inputs - Allowed'!$B$6:$AY$6,0)),0)</f>
        <v>0</v>
      </c>
      <c r="K158" s="36">
        <f>_xlfn.IFNA(INDEX('Inputs - Allowed'!$B$8:$AY$158,MATCH($A158,'Inputs - Allowed'!$A$8:$A$158,0),MATCH('TI - Outperformance'!K$6,'Inputs - Allowed'!$B$6:$AY$6,0)),0)</f>
        <v>0</v>
      </c>
      <c r="L158" s="76"/>
      <c r="M158" s="76"/>
      <c r="N158" s="36">
        <f>MAX(MIN(_xlfn.IFNA(INDEX('Inputs - Actual'!$B$8:$V$200,MATCH('TI - Outperformance'!$A158,'Inputs - Actual'!$A$8:$A$200,0),MATCH('TI - Outperformance'!N$6,'Inputs - Actual'!$B$6:$V$6,0)) - INDEX('Inputs - Allowed'!$B$8:$AY$158,MATCH('TI - Outperformance'!$A158,'Inputs - Allowed'!$A$8:$A$158,0),MATCH('TI - Outperformance'!N$6-1,'Inputs - Allowed'!$B$6:$AY$6,0)),0),_xlfn.IFNA(INDEX('Inputs - Allowed'!$B$8:$AY$158,MATCH('TI - Outperformance'!$A158,'Inputs - Allowed'!$A$8:$A$158,0),MATCH('TI - Outperformance'!N$6,'Inputs - Allowed'!$B$6:$AY$6,0)) - INDEX('Inputs - Allowed'!$B$8:$AY$158,MATCH('TI - Outperformance'!$A158,'Inputs - Allowed'!$A$8:$A$158,0),MATCH('TI - Outperformance'!N$6-1,'Inputs - Allowed'!$B$6:$AY$6,0)),0)),0)</f>
        <v>0</v>
      </c>
      <c r="O158" s="36">
        <f>MAX(MIN(_xlfn.IFNA(INDEX('Inputs - Actual'!$B$8:$V$200,MATCH('TI - Outperformance'!$A158,'Inputs - Actual'!$A$8:$A$200,0),MATCH('TI - Outperformance'!O$6,'Inputs - Actual'!$B$6:$V$6,0)) - INDEX('Inputs - Allowed'!$B$8:$AY$158,MATCH('TI - Outperformance'!$A158,'Inputs - Allowed'!$A$8:$A$158,0),MATCH('TI - Outperformance'!O$6-1,'Inputs - Allowed'!$B$6:$AY$6,0)),0),_xlfn.IFNA(INDEX('Inputs - Allowed'!$B$8:$AY$158,MATCH('TI - Outperformance'!$A158,'Inputs - Allowed'!$A$8:$A$158,0),MATCH('TI - Outperformance'!O$6,'Inputs - Allowed'!$B$6:$AY$6,0)) - INDEX('Inputs - Allowed'!$B$8:$AY$158,MATCH('TI - Outperformance'!$A158,'Inputs - Allowed'!$A$8:$A$158,0),MATCH('TI - Outperformance'!O$6-1,'Inputs - Allowed'!$B$6:$AY$6,0)),0)),0)</f>
        <v>0</v>
      </c>
      <c r="P158" s="36">
        <f>MAX(MIN(_xlfn.IFNA(INDEX('Inputs - Actual'!$B$8:$V$200,MATCH('TI - Outperformance'!$A158,'Inputs - Actual'!$A$8:$A$200,0),MATCH('TI - Outperformance'!P$6,'Inputs - Actual'!$B$6:$V$6,0)) - INDEX('Inputs - Allowed'!$B$8:$AY$158,MATCH('TI - Outperformance'!$A158,'Inputs - Allowed'!$A$8:$A$158,0),MATCH('TI - Outperformance'!P$6-1,'Inputs - Allowed'!$B$6:$AY$6,0)),0),_xlfn.IFNA(INDEX('Inputs - Allowed'!$B$8:$AY$158,MATCH('TI - Outperformance'!$A158,'Inputs - Allowed'!$A$8:$A$158,0),MATCH('TI - Outperformance'!P$6,'Inputs - Allowed'!$B$6:$AY$6,0)) - INDEX('Inputs - Allowed'!$B$8:$AY$158,MATCH('TI - Outperformance'!$A158,'Inputs - Allowed'!$A$8:$A$158,0),MATCH('TI - Outperformance'!P$6-1,'Inputs - Allowed'!$B$6:$AY$6,0)),0)),0)</f>
        <v>0</v>
      </c>
      <c r="Q158" s="36">
        <f>MAX(MIN(_xlfn.IFNA(INDEX('Inputs - Actual'!$B$8:$V$200,MATCH('TI - Outperformance'!$A158,'Inputs - Actual'!$A$8:$A$200,0),MATCH('TI - Outperformance'!Q$6,'Inputs - Actual'!$B$6:$V$6,0)) - INDEX('Inputs - Allowed'!$B$8:$AY$158,MATCH('TI - Outperformance'!$A158,'Inputs - Allowed'!$A$8:$A$158,0),MATCH('TI - Outperformance'!Q$6-1,'Inputs - Allowed'!$B$6:$AY$6,0)),0),_xlfn.IFNA(INDEX('Inputs - Allowed'!$B$8:$AY$158,MATCH('TI - Outperformance'!$A158,'Inputs - Allowed'!$A$8:$A$158,0),MATCH('TI - Outperformance'!Q$6,'Inputs - Allowed'!$B$6:$AY$6,0)) - INDEX('Inputs - Allowed'!$B$8:$AY$158,MATCH('TI - Outperformance'!$A158,'Inputs - Allowed'!$A$8:$A$158,0),MATCH('TI - Outperformance'!Q$6-1,'Inputs - Allowed'!$B$6:$AY$6,0)),0)),0)</f>
        <v>0</v>
      </c>
      <c r="R158" s="36">
        <f>MAX(MIN(_xlfn.IFNA(INDEX('Inputs - Actual'!$B$8:$V$200,MATCH('TI - Outperformance'!$A158,'Inputs - Actual'!$A$8:$A$200,0),MATCH('TI - Outperformance'!R$6,'Inputs - Actual'!$B$6:$V$6,0)) - INDEX('Inputs - Allowed'!$B$8:$AY$158,MATCH('TI - Outperformance'!$A158,'Inputs - Allowed'!$A$8:$A$158,0),MATCH('TI - Outperformance'!R$6-1,'Inputs - Allowed'!$B$6:$AY$6,0)),0),_xlfn.IFNA(INDEX('Inputs - Allowed'!$B$8:$AY$158,MATCH('TI - Outperformance'!$A158,'Inputs - Allowed'!$A$8:$A$158,0),MATCH('TI - Outperformance'!R$6,'Inputs - Allowed'!$B$6:$AY$6,0)) - INDEX('Inputs - Allowed'!$B$8:$AY$158,MATCH('TI - Outperformance'!$A158,'Inputs - Allowed'!$A$8:$A$158,0),MATCH('TI - Outperformance'!R$6-1,'Inputs - Allowed'!$B$6:$AY$6,0)),0)),0)</f>
        <v>0</v>
      </c>
      <c r="S158" s="36">
        <f>MAX(MIN(_xlfn.IFNA(INDEX('Inputs - Actual'!$B$8:$V$200,MATCH('TI - Outperformance'!$A158,'Inputs - Actual'!$A$8:$A$200,0),MATCH('TI - Outperformance'!S$6,'Inputs - Actual'!$B$6:$V$6,0)) - INDEX('Inputs - Allowed'!$B$8:$AY$158,MATCH('TI - Outperformance'!$A158,'Inputs - Allowed'!$A$8:$A$158,0),MATCH('TI - Outperformance'!S$6-1,'Inputs - Allowed'!$B$6:$AY$6,0)),0),_xlfn.IFNA(INDEX('Inputs - Allowed'!$B$8:$AY$158,MATCH('TI - Outperformance'!$A158,'Inputs - Allowed'!$A$8:$A$158,0),MATCH('TI - Outperformance'!S$6,'Inputs - Allowed'!$B$6:$AY$6,0)) - INDEX('Inputs - Allowed'!$B$8:$AY$158,MATCH('TI - Outperformance'!$A158,'Inputs - Allowed'!$A$8:$A$158,0),MATCH('TI - Outperformance'!S$6-1,'Inputs - Allowed'!$B$6:$AY$6,0)),0)),0)</f>
        <v>0</v>
      </c>
      <c r="T158" s="36">
        <f>MAX(MIN(_xlfn.IFNA(INDEX('Inputs - Actual'!$B$8:$V$200,MATCH('TI - Outperformance'!$A158,'Inputs - Actual'!$A$8:$A$200,0),MATCH('TI - Outperformance'!T$6,'Inputs - Actual'!$B$6:$V$6,0)) - INDEX('Inputs - Allowed'!$B$8:$AY$158,MATCH('TI - Outperformance'!$A158,'Inputs - Allowed'!$A$8:$A$158,0),MATCH('TI - Outperformance'!T$6-1,'Inputs - Allowed'!$B$6:$AY$6,0)),0),_xlfn.IFNA(INDEX('Inputs - Allowed'!$B$8:$AY$158,MATCH('TI - Outperformance'!$A158,'Inputs - Allowed'!$A$8:$A$158,0),MATCH('TI - Outperformance'!T$6,'Inputs - Allowed'!$B$6:$AY$6,0)) - INDEX('Inputs - Allowed'!$B$8:$AY$158,MATCH('TI - Outperformance'!$A158,'Inputs - Allowed'!$A$8:$A$158,0),MATCH('TI - Outperformance'!T$6-1,'Inputs - Allowed'!$B$6:$AY$6,0)),0)),0)</f>
        <v>0</v>
      </c>
      <c r="U158" s="36">
        <f>MAX(MIN(_xlfn.IFNA(INDEX('Inputs - Actual'!$B$8:$V$200,MATCH('TI - Outperformance'!$A158,'Inputs - Actual'!$A$8:$A$200,0),MATCH('TI - Outperformance'!U$6,'Inputs - Actual'!$B$6:$V$6,0)) - INDEX('Inputs - Allowed'!$B$8:$AY$158,MATCH('TI - Outperformance'!$A158,'Inputs - Allowed'!$A$8:$A$158,0),MATCH('TI - Outperformance'!U$6-1,'Inputs - Allowed'!$B$6:$AY$6,0)),0),_xlfn.IFNA(INDEX('Inputs - Allowed'!$B$8:$AY$158,MATCH('TI - Outperformance'!$A158,'Inputs - Allowed'!$A$8:$A$158,0),MATCH('TI - Outperformance'!U$6,'Inputs - Allowed'!$B$6:$AY$6,0)) - INDEX('Inputs - Allowed'!$B$8:$AY$158,MATCH('TI - Outperformance'!$A158,'Inputs - Allowed'!$A$8:$A$158,0),MATCH('TI - Outperformance'!U$6-1,'Inputs - Allowed'!$B$6:$AY$6,0)),0)),0)</f>
        <v>0</v>
      </c>
      <c r="V158" s="36">
        <f>MAX(MIN(_xlfn.IFNA(INDEX('Inputs - Actual'!$B$8:$V$200,MATCH('TI - Outperformance'!$A158,'Inputs - Actual'!$A$8:$A$200,0),MATCH('TI - Outperformance'!V$6,'Inputs - Actual'!$B$6:$V$6,0)) - INDEX('Inputs - Allowed'!$B$8:$AY$158,MATCH('TI - Outperformance'!$A158,'Inputs - Allowed'!$A$8:$A$158,0),MATCH('TI - Outperformance'!V$6-1,'Inputs - Allowed'!$B$6:$AY$6,0)),0),_xlfn.IFNA(INDEX('Inputs - Allowed'!$B$8:$AY$158,MATCH('TI - Outperformance'!$A158,'Inputs - Allowed'!$A$8:$A$158,0),MATCH('TI - Outperformance'!V$6,'Inputs - Allowed'!$B$6:$AY$6,0)) - INDEX('Inputs - Allowed'!$B$8:$AY$158,MATCH('TI - Outperformance'!$A158,'Inputs - Allowed'!$A$8:$A$158,0),MATCH('TI - Outperformance'!V$6-1,'Inputs - Allowed'!$B$6:$AY$6,0)),0)),0)</f>
        <v>0</v>
      </c>
      <c r="W158" s="36">
        <f>MAX(MIN(_xlfn.IFNA(INDEX('Inputs - Actual'!$B$8:$V$200,MATCH('TI - Outperformance'!$A158,'Inputs - Actual'!$A$8:$A$200,0),MATCH('TI - Outperformance'!W$6,'Inputs - Actual'!$B$6:$V$6,0)) - INDEX('Inputs - Allowed'!$B$8:$AY$158,MATCH('TI - Outperformance'!$A158,'Inputs - Allowed'!$A$8:$A$158,0),MATCH('TI - Outperformance'!W$6-1,'Inputs - Allowed'!$B$6:$AY$6,0)),0),_xlfn.IFNA(INDEX('Inputs - Allowed'!$B$8:$AY$158,MATCH('TI - Outperformance'!$A158,'Inputs - Allowed'!$A$8:$A$158,0),MATCH('TI - Outperformance'!W$6,'Inputs - Allowed'!$B$6:$AY$6,0)) - INDEX('Inputs - Allowed'!$B$8:$AY$158,MATCH('TI - Outperformance'!$A158,'Inputs - Allowed'!$A$8:$A$158,0),MATCH('TI - Outperformance'!W$6-1,'Inputs - Allowed'!$B$6:$AY$6,0)),0)),0)</f>
        <v>0</v>
      </c>
      <c r="X158" s="76"/>
      <c r="Y158" s="76"/>
      <c r="Z158" s="116">
        <f t="shared" si="44"/>
        <v>0</v>
      </c>
      <c r="AA158" s="116">
        <f t="shared" si="45"/>
        <v>0</v>
      </c>
      <c r="AB158" s="116">
        <f t="shared" si="46"/>
        <v>0</v>
      </c>
      <c r="AC158" s="116">
        <f t="shared" si="47"/>
        <v>0</v>
      </c>
      <c r="AD158" s="116">
        <f t="shared" si="48"/>
        <v>0</v>
      </c>
      <c r="AE158" s="116">
        <f t="shared" si="49"/>
        <v>0</v>
      </c>
      <c r="AF158" s="116">
        <f t="shared" si="50"/>
        <v>0</v>
      </c>
      <c r="AG158" s="116">
        <f t="shared" si="51"/>
        <v>0</v>
      </c>
      <c r="AH158" s="116">
        <f t="shared" si="52"/>
        <v>0</v>
      </c>
      <c r="AI158" s="116">
        <f t="shared" si="53"/>
        <v>0</v>
      </c>
      <c r="AJ158" s="116">
        <f t="shared" si="54"/>
        <v>0</v>
      </c>
    </row>
  </sheetData>
  <conditionalFormatting sqref="L5:AI5">
    <cfRule type="containsText" dxfId="18" priority="1" operator="containsText" text="Post Forecast">
      <formula>NOT(ISERROR(SEARCH("Post Forecast",L5)))</formula>
    </cfRule>
    <cfRule type="containsText" dxfId="17" priority="2" operator="containsText" text="Forecast">
      <formula>NOT(ISERROR(SEARCH("Forecast",L5)))</formula>
    </cfRule>
    <cfRule type="containsText" dxfId="16" priority="3" operator="containsText" text="Pre Fcst">
      <formula>NOT(ISERROR(SEARCH("Pre Fcst",L5)))</formula>
    </cfRule>
  </conditionalFormatting>
  <pageMargins left="0.7" right="0.7" top="0.75" bottom="0.75" header="0.3" footer="0.3"/>
  <pageSetup paperSize="0" orientation="portrait" horizontalDpi="0" verticalDpi="0" copies="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6902-8433-4E7F-99F1-0283F6388AE9}">
  <sheetPr>
    <tabColor rgb="FF98C561"/>
  </sheetPr>
  <dimension ref="A1"/>
  <sheetViews>
    <sheetView workbookViewId="0"/>
  </sheetViews>
  <sheetFormatPr defaultRowHeight="14.45"/>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1F21A-EC64-4FA8-BE2D-2B4BF3174B30}">
  <sheetPr>
    <tabColor rgb="FF98C561"/>
  </sheetPr>
  <dimension ref="A1:X182"/>
  <sheetViews>
    <sheetView showGridLines="0" zoomScale="80" zoomScaleNormal="80" workbookViewId="0"/>
  </sheetViews>
  <sheetFormatPr defaultColWidth="8.7109375" defaultRowHeight="14.45"/>
  <cols>
    <col min="1" max="2" width="15.42578125" style="18" customWidth="1"/>
    <col min="3" max="3" width="31.5703125" style="18" customWidth="1"/>
    <col min="4" max="4" width="43.5703125" style="18" bestFit="1" customWidth="1"/>
    <col min="5" max="6" width="43.5703125" style="18" customWidth="1"/>
    <col min="7" max="7" width="15.42578125" style="18" customWidth="1"/>
    <col min="8" max="8" width="11.140625" style="18" customWidth="1"/>
    <col min="9" max="9" width="10.28515625" style="18" customWidth="1"/>
    <col min="10" max="10" width="10.140625" style="18" customWidth="1"/>
    <col min="11" max="11" width="11.7109375" style="18" customWidth="1"/>
    <col min="12" max="12" width="11.42578125" style="18" customWidth="1"/>
    <col min="13" max="13" width="12.5703125" style="18" customWidth="1"/>
    <col min="14" max="14" width="9.85546875" style="18" customWidth="1"/>
    <col min="15" max="19" width="9" style="18" bestFit="1" customWidth="1"/>
    <col min="20" max="20" width="15.42578125" style="18" customWidth="1"/>
    <col min="21" max="16384" width="8.7109375" style="18"/>
  </cols>
  <sheetData>
    <row r="1" spans="1:20" s="1" customFormat="1" ht="30.95">
      <c r="A1" s="126" t="e">
        <f ca="1">RIGHT(CELL("filename", A1), LEN(CELL("filename", A1)) - SEARCH("]", CELL("filename", A1)))</f>
        <v>#VALUE!</v>
      </c>
    </row>
    <row r="2" spans="1:20" s="14" customFormat="1">
      <c r="A2" s="23" t="s">
        <v>431</v>
      </c>
      <c r="B2" s="6"/>
      <c r="C2" s="7"/>
      <c r="D2" s="9"/>
      <c r="E2" s="9"/>
      <c r="F2" s="9"/>
      <c r="G2" s="9"/>
      <c r="H2" s="198">
        <f t="shared" ref="H2:I2" si="0">I2+1</f>
        <v>6.5</v>
      </c>
      <c r="I2" s="198">
        <f t="shared" si="0"/>
        <v>5.5</v>
      </c>
      <c r="J2" s="198">
        <f>K2+1</f>
        <v>4.5</v>
      </c>
      <c r="K2" s="198">
        <f>L2+1</f>
        <v>3.5</v>
      </c>
      <c r="L2" s="198">
        <f>M2+1</f>
        <v>2.5</v>
      </c>
      <c r="M2" s="199">
        <f>N2+1</f>
        <v>1.5</v>
      </c>
      <c r="N2" s="199">
        <v>0.5</v>
      </c>
      <c r="T2" s="12"/>
    </row>
    <row r="3" spans="1:20" s="14" customFormat="1" ht="12.95">
      <c r="A3" s="60"/>
      <c r="B3" s="6"/>
      <c r="C3" s="7"/>
      <c r="D3" s="15"/>
      <c r="E3" s="15"/>
      <c r="F3" s="15"/>
      <c r="G3" s="15"/>
      <c r="H3" s="25" t="s">
        <v>432</v>
      </c>
      <c r="T3" s="12"/>
    </row>
    <row r="4" spans="1:20" s="14" customFormat="1" ht="12.95">
      <c r="A4" s="6" t="s">
        <v>298</v>
      </c>
      <c r="B4" s="36">
        <f>'Inputs - Allowed'!B4</f>
        <v>0</v>
      </c>
      <c r="C4" s="7"/>
      <c r="D4" s="15"/>
      <c r="E4" s="15"/>
      <c r="F4" s="15"/>
      <c r="G4" s="15"/>
      <c r="H4" s="13">
        <v>45382</v>
      </c>
      <c r="I4" s="13">
        <v>45747</v>
      </c>
      <c r="J4" s="13">
        <v>46112</v>
      </c>
      <c r="K4" s="13">
        <v>46477</v>
      </c>
      <c r="L4" s="13">
        <v>46843</v>
      </c>
      <c r="M4" s="13">
        <v>47208</v>
      </c>
      <c r="N4" s="13">
        <v>47573</v>
      </c>
      <c r="O4" s="13">
        <v>47938</v>
      </c>
      <c r="P4" s="13">
        <v>48304</v>
      </c>
      <c r="Q4" s="13">
        <v>48669</v>
      </c>
      <c r="R4" s="13">
        <v>49034</v>
      </c>
      <c r="S4" s="13">
        <v>49399</v>
      </c>
      <c r="T4" s="12"/>
    </row>
    <row r="5" spans="1:20" s="14" customFormat="1" ht="12.95">
      <c r="A5" s="6"/>
      <c r="B5" s="6"/>
      <c r="C5" s="7"/>
      <c r="D5" s="15"/>
      <c r="E5" s="15"/>
      <c r="F5" s="15"/>
      <c r="G5" s="15"/>
      <c r="H5" s="19" t="s">
        <v>300</v>
      </c>
      <c r="I5" s="19" t="s">
        <v>300</v>
      </c>
      <c r="J5" s="20" t="s">
        <v>301</v>
      </c>
      <c r="K5" s="20" t="s">
        <v>301</v>
      </c>
      <c r="L5" s="20" t="s">
        <v>301</v>
      </c>
      <c r="M5" s="20" t="s">
        <v>301</v>
      </c>
      <c r="N5" s="20" t="s">
        <v>301</v>
      </c>
      <c r="O5" s="21" t="s">
        <v>302</v>
      </c>
      <c r="P5" s="21" t="s">
        <v>302</v>
      </c>
      <c r="Q5" s="21" t="s">
        <v>302</v>
      </c>
      <c r="R5" s="21" t="s">
        <v>302</v>
      </c>
      <c r="S5" s="21" t="s">
        <v>302</v>
      </c>
      <c r="T5" s="12"/>
    </row>
    <row r="6" spans="1:20" s="27" customFormat="1" ht="26.1">
      <c r="A6" s="24"/>
      <c r="B6" s="28" t="s">
        <v>433</v>
      </c>
      <c r="C6" s="28" t="s">
        <v>434</v>
      </c>
      <c r="D6" s="29" t="s">
        <v>121</v>
      </c>
      <c r="E6" s="29" t="s">
        <v>124</v>
      </c>
      <c r="F6" s="29" t="s">
        <v>127</v>
      </c>
      <c r="G6" s="29" t="s">
        <v>111</v>
      </c>
      <c r="H6" s="17">
        <v>1</v>
      </c>
      <c r="I6" s="17">
        <v>2</v>
      </c>
      <c r="J6" s="17">
        <v>3</v>
      </c>
      <c r="K6" s="17">
        <v>4</v>
      </c>
      <c r="L6" s="17">
        <v>5</v>
      </c>
      <c r="M6" s="17">
        <v>6</v>
      </c>
      <c r="N6" s="17">
        <v>7</v>
      </c>
      <c r="O6" s="17">
        <v>8</v>
      </c>
      <c r="P6" s="17">
        <v>9</v>
      </c>
      <c r="Q6" s="17">
        <v>10</v>
      </c>
      <c r="R6" s="17">
        <v>11</v>
      </c>
      <c r="S6" s="17">
        <v>12</v>
      </c>
      <c r="T6" s="28" t="s">
        <v>370</v>
      </c>
    </row>
    <row r="7" spans="1:20" s="27" customFormat="1" ht="12.95">
      <c r="A7" s="24"/>
      <c r="B7" s="28"/>
      <c r="C7" s="28"/>
      <c r="D7" s="29"/>
      <c r="E7" s="29"/>
      <c r="F7" s="29"/>
      <c r="G7" s="29"/>
      <c r="H7" s="28"/>
      <c r="I7" s="28"/>
      <c r="J7" s="28"/>
      <c r="K7" s="28"/>
      <c r="L7" s="28"/>
      <c r="M7" s="28"/>
      <c r="N7" s="28"/>
      <c r="O7" s="28"/>
      <c r="P7" s="28"/>
      <c r="Q7" s="28"/>
      <c r="R7" s="28"/>
      <c r="S7" s="28"/>
      <c r="T7" s="28"/>
    </row>
    <row r="8" spans="1:20" s="32" customFormat="1">
      <c r="A8" s="33"/>
      <c r="B8" s="34"/>
      <c r="C8" s="34"/>
      <c r="D8" s="35"/>
      <c r="E8" s="35"/>
      <c r="F8" s="35"/>
      <c r="G8" s="35"/>
      <c r="H8" s="34"/>
      <c r="I8" s="34"/>
      <c r="J8" s="34"/>
      <c r="K8" s="34"/>
      <c r="L8" s="34"/>
      <c r="M8" s="34"/>
      <c r="N8" s="34"/>
      <c r="O8" s="34"/>
      <c r="P8" s="34"/>
      <c r="Q8" s="34"/>
      <c r="R8" s="34"/>
      <c r="S8" s="34"/>
      <c r="T8" s="35"/>
    </row>
    <row r="9" spans="1:20" s="14" customFormat="1" ht="12.95">
      <c r="A9" s="6"/>
      <c r="B9" s="74" t="s">
        <v>435</v>
      </c>
      <c r="C9" s="36"/>
      <c r="D9" s="36"/>
      <c r="E9" s="36"/>
      <c r="F9" s="36"/>
      <c r="G9" s="36"/>
      <c r="H9" s="59"/>
      <c r="I9" s="59"/>
      <c r="J9" s="59"/>
      <c r="K9" s="59"/>
      <c r="L9" s="59"/>
      <c r="M9" s="59"/>
      <c r="N9" s="59"/>
      <c r="O9" s="59"/>
      <c r="P9" s="59"/>
      <c r="Q9" s="59"/>
      <c r="R9" s="59"/>
      <c r="S9" s="59"/>
      <c r="T9" s="59"/>
    </row>
    <row r="10" spans="1:20" s="14" customFormat="1" ht="12.95">
      <c r="A10" s="6"/>
      <c r="B10" s="36" t="s">
        <v>236</v>
      </c>
      <c r="C10" s="36" t="s">
        <v>435</v>
      </c>
      <c r="D10" s="36" t="s">
        <v>237</v>
      </c>
      <c r="E10" s="121" t="s">
        <v>236</v>
      </c>
      <c r="F10" s="58" t="s">
        <v>244</v>
      </c>
      <c r="G10" s="36" t="s">
        <v>367</v>
      </c>
      <c r="H10" s="59">
        <f>SUMIFS('PCD non-delivery'!Z$7:Z$157,'PCD non-delivery'!$E$7:$E$157,'Summary Calculations'!$B10,'PCD non-delivery'!$F$7:$F$157,'Summary Calculations'!$D10,'PCD non-delivery'!$G$7:$G$157,'Summary Calculations'!$E10,'PCD non-delivery'!$H$7:$H$157,'Summary Calculations'!$F10)+SUMIFS('Inputs - Scheme Level Models'!S$8:S$18,'Inputs - Scheme Level Models'!$E$8:$E$18,'Summary Calculations'!$B10,'Inputs - Scheme Level Models'!$F$8:$F$18,'Summary Calculations'!$D10,'Inputs - Scheme Level Models'!$G$8:$G$18,'Summary Calculations'!$E10,'Inputs - Scheme Level Models'!$H$8:$H$18,'Summary Calculations'!$F10)+SUMIFS('Inputs - Substitution'!Y$8:Y$158,'Inputs - Substitution'!$E$8:$E$158,'Summary Calculations'!$B10,'Inputs - Substitution'!$F$8:$F$158,'Summary Calculations'!$D10,'Inputs - Substitution'!$G$8:$G$158,'Summary Calculations'!$E10,'Inputs - Substitution'!$H$8:$H$158,'Summary Calculations'!$F10)</f>
        <v>0</v>
      </c>
      <c r="I10" s="59">
        <f>SUMIFS('PCD non-delivery'!AA$7:AA$157,'PCD non-delivery'!$E$7:$E$157,'Summary Calculations'!$B10,'PCD non-delivery'!$F$7:$F$157,'Summary Calculations'!$D10,'PCD non-delivery'!$G$7:$G$157,'Summary Calculations'!$E10,'PCD non-delivery'!$H$7:$H$157,'Summary Calculations'!$F10)+SUMIFS('Inputs - Scheme Level Models'!T$8:T$18,'Inputs - Scheme Level Models'!$E$8:$E$18,'Summary Calculations'!$B10,'Inputs - Scheme Level Models'!$F$8:$F$18,'Summary Calculations'!$D10,'Inputs - Scheme Level Models'!$G$8:$G$18,'Summary Calculations'!$E10,'Inputs - Scheme Level Models'!$H$8:$H$18,'Summary Calculations'!$F10)+SUMIFS('Inputs - Substitution'!Z$8:Z$158,'Inputs - Substitution'!$E$8:$E$158,'Summary Calculations'!$B10,'Inputs - Substitution'!$F$8:$F$158,'Summary Calculations'!$D10,'Inputs - Substitution'!$G$8:$G$158,'Summary Calculations'!$E10,'Inputs - Substitution'!$H$8:$H$158,'Summary Calculations'!$F10)</f>
        <v>0</v>
      </c>
      <c r="J10" s="59">
        <f>SUMIFS('PCD non-delivery'!AB$7:AB$157,'PCD non-delivery'!$E$7:$E$157,'Summary Calculations'!$B10,'PCD non-delivery'!$F$7:$F$157,'Summary Calculations'!$D10,'PCD non-delivery'!$G$7:$G$157,'Summary Calculations'!$E10,'PCD non-delivery'!$H$7:$H$157,'Summary Calculations'!$F10)+SUMIFS('Inputs - Scheme Level Models'!U$8:U$18,'Inputs - Scheme Level Models'!$E$8:$E$18,'Summary Calculations'!$B10,'Inputs - Scheme Level Models'!$F$8:$F$18,'Summary Calculations'!$D10,'Inputs - Scheme Level Models'!$G$8:$G$18,'Summary Calculations'!$E10,'Inputs - Scheme Level Models'!$H$8:$H$18,'Summary Calculations'!$F10)+SUMIFS('Inputs - Substitution'!AA$8:AA$158,'Inputs - Substitution'!$E$8:$E$158,'Summary Calculations'!$B10,'Inputs - Substitution'!$F$8:$F$158,'Summary Calculations'!$D10,'Inputs - Substitution'!$G$8:$G$158,'Summary Calculations'!$E10,'Inputs - Substitution'!$H$8:$H$158,'Summary Calculations'!$F10)</f>
        <v>0</v>
      </c>
      <c r="K10" s="59">
        <f>SUMIFS('PCD non-delivery'!AC$7:AC$157,'PCD non-delivery'!$E$7:$E$157,'Summary Calculations'!$B10,'PCD non-delivery'!$F$7:$F$157,'Summary Calculations'!$D10,'PCD non-delivery'!$G$7:$G$157,'Summary Calculations'!$E10,'PCD non-delivery'!$H$7:$H$157,'Summary Calculations'!$F10)+SUMIFS('Inputs - Scheme Level Models'!V$8:V$18,'Inputs - Scheme Level Models'!$E$8:$E$18,'Summary Calculations'!$B10,'Inputs - Scheme Level Models'!$F$8:$F$18,'Summary Calculations'!$D10,'Inputs - Scheme Level Models'!$G$8:$G$18,'Summary Calculations'!$E10,'Inputs - Scheme Level Models'!$H$8:$H$18,'Summary Calculations'!$F10)+SUMIFS('Inputs - Substitution'!AB$8:AB$158,'Inputs - Substitution'!$E$8:$E$158,'Summary Calculations'!$B10,'Inputs - Substitution'!$F$8:$F$158,'Summary Calculations'!$D10,'Inputs - Substitution'!$G$8:$G$158,'Summary Calculations'!$E10,'Inputs - Substitution'!$H$8:$H$158,'Summary Calculations'!$F10)</f>
        <v>0</v>
      </c>
      <c r="L10" s="59">
        <f>SUMIFS('PCD non-delivery'!AD$7:AD$157,'PCD non-delivery'!$E$7:$E$157,'Summary Calculations'!$B10,'PCD non-delivery'!$F$7:$F$157,'Summary Calculations'!$D10,'PCD non-delivery'!$G$7:$G$157,'Summary Calculations'!$E10,'PCD non-delivery'!$H$7:$H$157,'Summary Calculations'!$F10)+SUMIFS('Inputs - Scheme Level Models'!W$8:W$18,'Inputs - Scheme Level Models'!$E$8:$E$18,'Summary Calculations'!$B10,'Inputs - Scheme Level Models'!$F$8:$F$18,'Summary Calculations'!$D10,'Inputs - Scheme Level Models'!$G$8:$G$18,'Summary Calculations'!$E10,'Inputs - Scheme Level Models'!$H$8:$H$18,'Summary Calculations'!$F10)+SUMIFS('Inputs - Substitution'!AC$8:AC$158,'Inputs - Substitution'!$E$8:$E$158,'Summary Calculations'!$B10,'Inputs - Substitution'!$F$8:$F$158,'Summary Calculations'!$D10,'Inputs - Substitution'!$G$8:$G$158,'Summary Calculations'!$E10,'Inputs - Substitution'!$H$8:$H$158,'Summary Calculations'!$F10)</f>
        <v>0</v>
      </c>
      <c r="M10" s="59">
        <f>SUMIFS('PCD non-delivery'!AE$7:AE$157,'PCD non-delivery'!$E$7:$E$157,'Summary Calculations'!$B10,'PCD non-delivery'!$F$7:$F$157,'Summary Calculations'!$D10,'PCD non-delivery'!$G$7:$G$157,'Summary Calculations'!$E10,'PCD non-delivery'!$H$7:$H$157,'Summary Calculations'!$F10)+SUMIFS('Inputs - Scheme Level Models'!X$8:X$18,'Inputs - Scheme Level Models'!$E$8:$E$18,'Summary Calculations'!$B10,'Inputs - Scheme Level Models'!$F$8:$F$18,'Summary Calculations'!$D10,'Inputs - Scheme Level Models'!$G$8:$G$18,'Summary Calculations'!$E10,'Inputs - Scheme Level Models'!$H$8:$H$18,'Summary Calculations'!$F10)+SUMIFS('Inputs - Substitution'!AD$8:AD$158,'Inputs - Substitution'!$E$8:$E$158,'Summary Calculations'!$B10,'Inputs - Substitution'!$F$8:$F$158,'Summary Calculations'!$D10,'Inputs - Substitution'!$G$8:$G$158,'Summary Calculations'!$E10,'Inputs - Substitution'!$H$8:$H$158,'Summary Calculations'!$F10)</f>
        <v>0</v>
      </c>
      <c r="N10" s="59">
        <f>SUMIFS('PCD non-delivery'!AF$7:AF$157,'PCD non-delivery'!$E$7:$E$157,'Summary Calculations'!$B10,'PCD non-delivery'!$F$7:$F$157,'Summary Calculations'!$D10,'PCD non-delivery'!$G$7:$G$157,'Summary Calculations'!$E10,'PCD non-delivery'!$H$7:$H$157,'Summary Calculations'!$F10)+SUMIFS('Inputs - Scheme Level Models'!Y$8:Y$18,'Inputs - Scheme Level Models'!$E$8:$E$18,'Summary Calculations'!$B10,'Inputs - Scheme Level Models'!$F$8:$F$18,'Summary Calculations'!$D10,'Inputs - Scheme Level Models'!$G$8:$G$18,'Summary Calculations'!$E10,'Inputs - Scheme Level Models'!$H$8:$H$18,'Summary Calculations'!$F10)+SUMIFS('Inputs - Substitution'!AE$8:AE$158,'Inputs - Substitution'!$E$8:$E$158,'Summary Calculations'!$B10,'Inputs - Substitution'!$F$8:$F$158,'Summary Calculations'!$D10,'Inputs - Substitution'!$G$8:$G$158,'Summary Calculations'!$E10,'Inputs - Substitution'!$H$8:$H$158,'Summary Calculations'!$F10)</f>
        <v>0</v>
      </c>
      <c r="O10" s="59"/>
      <c r="P10" s="59"/>
      <c r="Q10" s="59"/>
      <c r="R10" s="59"/>
      <c r="S10" s="59"/>
      <c r="T10" s="59">
        <f t="shared" ref="T10:T33" si="1">SUM(J10:N10)</f>
        <v>0</v>
      </c>
    </row>
    <row r="11" spans="1:20">
      <c r="A11" s="6"/>
      <c r="B11" s="36" t="s">
        <v>236</v>
      </c>
      <c r="C11" s="36" t="s">
        <v>435</v>
      </c>
      <c r="D11" s="36" t="s">
        <v>242</v>
      </c>
      <c r="E11" s="121" t="s">
        <v>236</v>
      </c>
      <c r="F11" s="58" t="s">
        <v>244</v>
      </c>
      <c r="G11" s="36" t="s">
        <v>367</v>
      </c>
      <c r="H11" s="59">
        <f>SUMIFS('PCD non-delivery'!Z$7:Z$157,'PCD non-delivery'!$E$7:$E$157,'Summary Calculations'!$B11,'PCD non-delivery'!$F$7:$F$157,'Summary Calculations'!$D11,'PCD non-delivery'!$G$7:$G$157,'Summary Calculations'!$E11,'PCD non-delivery'!$H$7:$H$157,'Summary Calculations'!$F11)+SUMIFS('Inputs - Scheme Level Models'!S$8:S$18,'Inputs - Scheme Level Models'!$E$8:$E$18,'Summary Calculations'!$B11,'Inputs - Scheme Level Models'!$F$8:$F$18,'Summary Calculations'!$D11,'Inputs - Scheme Level Models'!$G$8:$G$18,'Summary Calculations'!$E11,'Inputs - Scheme Level Models'!$H$8:$H$18,'Summary Calculations'!$F11)+SUMIFS('Inputs - Substitution'!Y$8:Y$158,'Inputs - Substitution'!$E$8:$E$158,'Summary Calculations'!$B11,'Inputs - Substitution'!$F$8:$F$158,'Summary Calculations'!$D11,'Inputs - Substitution'!$G$8:$G$158,'Summary Calculations'!$E11,'Inputs - Substitution'!$H$8:$H$158,'Summary Calculations'!$F11)</f>
        <v>0</v>
      </c>
      <c r="I11" s="59">
        <f>SUMIFS('PCD non-delivery'!AA$7:AA$157,'PCD non-delivery'!$E$7:$E$157,'Summary Calculations'!$B11,'PCD non-delivery'!$F$7:$F$157,'Summary Calculations'!$D11,'PCD non-delivery'!$G$7:$G$157,'Summary Calculations'!$E11,'PCD non-delivery'!$H$7:$H$157,'Summary Calculations'!$F11)+SUMIFS('Inputs - Scheme Level Models'!T$8:T$18,'Inputs - Scheme Level Models'!$E$8:$E$18,'Summary Calculations'!$B11,'Inputs - Scheme Level Models'!$F$8:$F$18,'Summary Calculations'!$D11,'Inputs - Scheme Level Models'!$G$8:$G$18,'Summary Calculations'!$E11,'Inputs - Scheme Level Models'!$H$8:$H$18,'Summary Calculations'!$F11)+SUMIFS('Inputs - Substitution'!Z$8:Z$158,'Inputs - Substitution'!$E$8:$E$158,'Summary Calculations'!$B11,'Inputs - Substitution'!$F$8:$F$158,'Summary Calculations'!$D11,'Inputs - Substitution'!$G$8:$G$158,'Summary Calculations'!$E11,'Inputs - Substitution'!$H$8:$H$158,'Summary Calculations'!$F11)</f>
        <v>0</v>
      </c>
      <c r="J11" s="59">
        <f>SUMIFS('PCD non-delivery'!AB$7:AB$157,'PCD non-delivery'!$E$7:$E$157,'Summary Calculations'!$B11,'PCD non-delivery'!$F$7:$F$157,'Summary Calculations'!$D11,'PCD non-delivery'!$G$7:$G$157,'Summary Calculations'!$E11,'PCD non-delivery'!$H$7:$H$157,'Summary Calculations'!$F11)+SUMIFS('Inputs - Scheme Level Models'!U$8:U$18,'Inputs - Scheme Level Models'!$E$8:$E$18,'Summary Calculations'!$B11,'Inputs - Scheme Level Models'!$F$8:$F$18,'Summary Calculations'!$D11,'Inputs - Scheme Level Models'!$G$8:$G$18,'Summary Calculations'!$E11,'Inputs - Scheme Level Models'!$H$8:$H$18,'Summary Calculations'!$F11)+SUMIFS('Inputs - Substitution'!AA$8:AA$158,'Inputs - Substitution'!$E$8:$E$158,'Summary Calculations'!$B11,'Inputs - Substitution'!$F$8:$F$158,'Summary Calculations'!$D11,'Inputs - Substitution'!$G$8:$G$158,'Summary Calculations'!$E11,'Inputs - Substitution'!$H$8:$H$158,'Summary Calculations'!$F11)</f>
        <v>0</v>
      </c>
      <c r="K11" s="59">
        <f>SUMIFS('PCD non-delivery'!AC$7:AC$157,'PCD non-delivery'!$E$7:$E$157,'Summary Calculations'!$B11,'PCD non-delivery'!$F$7:$F$157,'Summary Calculations'!$D11,'PCD non-delivery'!$G$7:$G$157,'Summary Calculations'!$E11,'PCD non-delivery'!$H$7:$H$157,'Summary Calculations'!$F11)+SUMIFS('Inputs - Scheme Level Models'!V$8:V$18,'Inputs - Scheme Level Models'!$E$8:$E$18,'Summary Calculations'!$B11,'Inputs - Scheme Level Models'!$F$8:$F$18,'Summary Calculations'!$D11,'Inputs - Scheme Level Models'!$G$8:$G$18,'Summary Calculations'!$E11,'Inputs - Scheme Level Models'!$H$8:$H$18,'Summary Calculations'!$F11)+SUMIFS('Inputs - Substitution'!AB$8:AB$158,'Inputs - Substitution'!$E$8:$E$158,'Summary Calculations'!$B11,'Inputs - Substitution'!$F$8:$F$158,'Summary Calculations'!$D11,'Inputs - Substitution'!$G$8:$G$158,'Summary Calculations'!$E11,'Inputs - Substitution'!$H$8:$H$158,'Summary Calculations'!$F11)</f>
        <v>0</v>
      </c>
      <c r="L11" s="59">
        <f>SUMIFS('PCD non-delivery'!AD$7:AD$157,'PCD non-delivery'!$E$7:$E$157,'Summary Calculations'!$B11,'PCD non-delivery'!$F$7:$F$157,'Summary Calculations'!$D11,'PCD non-delivery'!$G$7:$G$157,'Summary Calculations'!$E11,'PCD non-delivery'!$H$7:$H$157,'Summary Calculations'!$F11)+SUMIFS('Inputs - Scheme Level Models'!W$8:W$18,'Inputs - Scheme Level Models'!$E$8:$E$18,'Summary Calculations'!$B11,'Inputs - Scheme Level Models'!$F$8:$F$18,'Summary Calculations'!$D11,'Inputs - Scheme Level Models'!$G$8:$G$18,'Summary Calculations'!$E11,'Inputs - Scheme Level Models'!$H$8:$H$18,'Summary Calculations'!$F11)+SUMIFS('Inputs - Substitution'!AC$8:AC$158,'Inputs - Substitution'!$E$8:$E$158,'Summary Calculations'!$B11,'Inputs - Substitution'!$F$8:$F$158,'Summary Calculations'!$D11,'Inputs - Substitution'!$G$8:$G$158,'Summary Calculations'!$E11,'Inputs - Substitution'!$H$8:$H$158,'Summary Calculations'!$F11)</f>
        <v>0</v>
      </c>
      <c r="M11" s="59">
        <f>SUMIFS('PCD non-delivery'!AE$7:AE$157,'PCD non-delivery'!$E$7:$E$157,'Summary Calculations'!$B11,'PCD non-delivery'!$F$7:$F$157,'Summary Calculations'!$D11,'PCD non-delivery'!$G$7:$G$157,'Summary Calculations'!$E11,'PCD non-delivery'!$H$7:$H$157,'Summary Calculations'!$F11)+SUMIFS('Inputs - Scheme Level Models'!X$8:X$18,'Inputs - Scheme Level Models'!$E$8:$E$18,'Summary Calculations'!$B11,'Inputs - Scheme Level Models'!$F$8:$F$18,'Summary Calculations'!$D11,'Inputs - Scheme Level Models'!$G$8:$G$18,'Summary Calculations'!$E11,'Inputs - Scheme Level Models'!$H$8:$H$18,'Summary Calculations'!$F11)+SUMIFS('Inputs - Substitution'!AD$8:AD$158,'Inputs - Substitution'!$E$8:$E$158,'Summary Calculations'!$B11,'Inputs - Substitution'!$F$8:$F$158,'Summary Calculations'!$D11,'Inputs - Substitution'!$G$8:$G$158,'Summary Calculations'!$E11,'Inputs - Substitution'!$H$8:$H$158,'Summary Calculations'!$F11)</f>
        <v>0</v>
      </c>
      <c r="N11" s="59">
        <f>SUMIFS('PCD non-delivery'!AF$7:AF$157,'PCD non-delivery'!$E$7:$E$157,'Summary Calculations'!$B11,'PCD non-delivery'!$F$7:$F$157,'Summary Calculations'!$D11,'PCD non-delivery'!$G$7:$G$157,'Summary Calculations'!$E11,'PCD non-delivery'!$H$7:$H$157,'Summary Calculations'!$F11)+SUMIFS('Inputs - Scheme Level Models'!Y$8:Y$18,'Inputs - Scheme Level Models'!$E$8:$E$18,'Summary Calculations'!$B11,'Inputs - Scheme Level Models'!$F$8:$F$18,'Summary Calculations'!$D11,'Inputs - Scheme Level Models'!$G$8:$G$18,'Summary Calculations'!$E11,'Inputs - Scheme Level Models'!$H$8:$H$18,'Summary Calculations'!$F11)+SUMIFS('Inputs - Substitution'!AE$8:AE$158,'Inputs - Substitution'!$E$8:$E$158,'Summary Calculations'!$B11,'Inputs - Substitution'!$F$8:$F$158,'Summary Calculations'!$D11,'Inputs - Substitution'!$G$8:$G$158,'Summary Calculations'!$E11,'Inputs - Substitution'!$H$8:$H$158,'Summary Calculations'!$F11)</f>
        <v>0</v>
      </c>
      <c r="O11" s="59"/>
      <c r="P11" s="59"/>
      <c r="Q11" s="59"/>
      <c r="R11" s="59"/>
      <c r="S11" s="59"/>
      <c r="T11" s="59">
        <f t="shared" si="1"/>
        <v>0</v>
      </c>
    </row>
    <row r="12" spans="1:20">
      <c r="A12" s="6"/>
      <c r="B12" s="36" t="s">
        <v>236</v>
      </c>
      <c r="C12" s="36" t="s">
        <v>435</v>
      </c>
      <c r="D12" s="36" t="s">
        <v>248</v>
      </c>
      <c r="E12" s="121" t="s">
        <v>236</v>
      </c>
      <c r="F12" s="58" t="s">
        <v>244</v>
      </c>
      <c r="G12" s="36" t="s">
        <v>367</v>
      </c>
      <c r="H12" s="59">
        <f>SUMIFS('PCD non-delivery'!Z$7:Z$157,'PCD non-delivery'!$E$7:$E$157,'Summary Calculations'!$B12,'PCD non-delivery'!$F$7:$F$157,'Summary Calculations'!$D12,'PCD non-delivery'!$G$7:$G$157,'Summary Calculations'!$E12,'PCD non-delivery'!$H$7:$H$157,'Summary Calculations'!$F12)+SUMIFS('Inputs - Scheme Level Models'!S$8:S$18,'Inputs - Scheme Level Models'!$E$8:$E$18,'Summary Calculations'!$B12,'Inputs - Scheme Level Models'!$F$8:$F$18,'Summary Calculations'!$D12,'Inputs - Scheme Level Models'!$G$8:$G$18,'Summary Calculations'!$E12,'Inputs - Scheme Level Models'!$H$8:$H$18,'Summary Calculations'!$F12)+SUMIFS('Inputs - Substitution'!Y$8:Y$158,'Inputs - Substitution'!$E$8:$E$158,'Summary Calculations'!$B12,'Inputs - Substitution'!$F$8:$F$158,'Summary Calculations'!$D12,'Inputs - Substitution'!$G$8:$G$158,'Summary Calculations'!$E12,'Inputs - Substitution'!$H$8:$H$158,'Summary Calculations'!$F12)</f>
        <v>0</v>
      </c>
      <c r="I12" s="59">
        <f>SUMIFS('PCD non-delivery'!AA$7:AA$157,'PCD non-delivery'!$E$7:$E$157,'Summary Calculations'!$B12,'PCD non-delivery'!$F$7:$F$157,'Summary Calculations'!$D12,'PCD non-delivery'!$G$7:$G$157,'Summary Calculations'!$E12,'PCD non-delivery'!$H$7:$H$157,'Summary Calculations'!$F12)+SUMIFS('Inputs - Scheme Level Models'!T$8:T$18,'Inputs - Scheme Level Models'!$E$8:$E$18,'Summary Calculations'!$B12,'Inputs - Scheme Level Models'!$F$8:$F$18,'Summary Calculations'!$D12,'Inputs - Scheme Level Models'!$G$8:$G$18,'Summary Calculations'!$E12,'Inputs - Scheme Level Models'!$H$8:$H$18,'Summary Calculations'!$F12)+SUMIFS('Inputs - Substitution'!Z$8:Z$158,'Inputs - Substitution'!$E$8:$E$158,'Summary Calculations'!$B12,'Inputs - Substitution'!$F$8:$F$158,'Summary Calculations'!$D12,'Inputs - Substitution'!$G$8:$G$158,'Summary Calculations'!$E12,'Inputs - Substitution'!$H$8:$H$158,'Summary Calculations'!$F12)</f>
        <v>0</v>
      </c>
      <c r="J12" s="59">
        <f>SUMIFS('PCD non-delivery'!AB$7:AB$157,'PCD non-delivery'!$E$7:$E$157,'Summary Calculations'!$B12,'PCD non-delivery'!$F$7:$F$157,'Summary Calculations'!$D12,'PCD non-delivery'!$G$7:$G$157,'Summary Calculations'!$E12,'PCD non-delivery'!$H$7:$H$157,'Summary Calculations'!$F12)+SUMIFS('Inputs - Scheme Level Models'!U$8:U$18,'Inputs - Scheme Level Models'!$E$8:$E$18,'Summary Calculations'!$B12,'Inputs - Scheme Level Models'!$F$8:$F$18,'Summary Calculations'!$D12,'Inputs - Scheme Level Models'!$G$8:$G$18,'Summary Calculations'!$E12,'Inputs - Scheme Level Models'!$H$8:$H$18,'Summary Calculations'!$F12)+SUMIFS('Inputs - Substitution'!AA$8:AA$158,'Inputs - Substitution'!$E$8:$E$158,'Summary Calculations'!$B12,'Inputs - Substitution'!$F$8:$F$158,'Summary Calculations'!$D12,'Inputs - Substitution'!$G$8:$G$158,'Summary Calculations'!$E12,'Inputs - Substitution'!$H$8:$H$158,'Summary Calculations'!$F12)</f>
        <v>0</v>
      </c>
      <c r="K12" s="59">
        <f>SUMIFS('PCD non-delivery'!AC$7:AC$157,'PCD non-delivery'!$E$7:$E$157,'Summary Calculations'!$B12,'PCD non-delivery'!$F$7:$F$157,'Summary Calculations'!$D12,'PCD non-delivery'!$G$7:$G$157,'Summary Calculations'!$E12,'PCD non-delivery'!$H$7:$H$157,'Summary Calculations'!$F12)+SUMIFS('Inputs - Scheme Level Models'!V$8:V$18,'Inputs - Scheme Level Models'!$E$8:$E$18,'Summary Calculations'!$B12,'Inputs - Scheme Level Models'!$F$8:$F$18,'Summary Calculations'!$D12,'Inputs - Scheme Level Models'!$G$8:$G$18,'Summary Calculations'!$E12,'Inputs - Scheme Level Models'!$H$8:$H$18,'Summary Calculations'!$F12)+SUMIFS('Inputs - Substitution'!AB$8:AB$158,'Inputs - Substitution'!$E$8:$E$158,'Summary Calculations'!$B12,'Inputs - Substitution'!$F$8:$F$158,'Summary Calculations'!$D12,'Inputs - Substitution'!$G$8:$G$158,'Summary Calculations'!$E12,'Inputs - Substitution'!$H$8:$H$158,'Summary Calculations'!$F12)</f>
        <v>0</v>
      </c>
      <c r="L12" s="59">
        <f>SUMIFS('PCD non-delivery'!AD$7:AD$157,'PCD non-delivery'!$E$7:$E$157,'Summary Calculations'!$B12,'PCD non-delivery'!$F$7:$F$157,'Summary Calculations'!$D12,'PCD non-delivery'!$G$7:$G$157,'Summary Calculations'!$E12,'PCD non-delivery'!$H$7:$H$157,'Summary Calculations'!$F12)+SUMIFS('Inputs - Scheme Level Models'!W$8:W$18,'Inputs - Scheme Level Models'!$E$8:$E$18,'Summary Calculations'!$B12,'Inputs - Scheme Level Models'!$F$8:$F$18,'Summary Calculations'!$D12,'Inputs - Scheme Level Models'!$G$8:$G$18,'Summary Calculations'!$E12,'Inputs - Scheme Level Models'!$H$8:$H$18,'Summary Calculations'!$F12)+SUMIFS('Inputs - Substitution'!AC$8:AC$158,'Inputs - Substitution'!$E$8:$E$158,'Summary Calculations'!$B12,'Inputs - Substitution'!$F$8:$F$158,'Summary Calculations'!$D12,'Inputs - Substitution'!$G$8:$G$158,'Summary Calculations'!$E12,'Inputs - Substitution'!$H$8:$H$158,'Summary Calculations'!$F12)</f>
        <v>0</v>
      </c>
      <c r="M12" s="59">
        <f>SUMIFS('PCD non-delivery'!AE$7:AE$157,'PCD non-delivery'!$E$7:$E$157,'Summary Calculations'!$B12,'PCD non-delivery'!$F$7:$F$157,'Summary Calculations'!$D12,'PCD non-delivery'!$G$7:$G$157,'Summary Calculations'!$E12,'PCD non-delivery'!$H$7:$H$157,'Summary Calculations'!$F12)+SUMIFS('Inputs - Scheme Level Models'!X$8:X$18,'Inputs - Scheme Level Models'!$E$8:$E$18,'Summary Calculations'!$B12,'Inputs - Scheme Level Models'!$F$8:$F$18,'Summary Calculations'!$D12,'Inputs - Scheme Level Models'!$G$8:$G$18,'Summary Calculations'!$E12,'Inputs - Scheme Level Models'!$H$8:$H$18,'Summary Calculations'!$F12)+SUMIFS('Inputs - Substitution'!AD$8:AD$158,'Inputs - Substitution'!$E$8:$E$158,'Summary Calculations'!$B12,'Inputs - Substitution'!$F$8:$F$158,'Summary Calculations'!$D12,'Inputs - Substitution'!$G$8:$G$158,'Summary Calculations'!$E12,'Inputs - Substitution'!$H$8:$H$158,'Summary Calculations'!$F12)</f>
        <v>0</v>
      </c>
      <c r="N12" s="59">
        <f>SUMIFS('PCD non-delivery'!AF$7:AF$157,'PCD non-delivery'!$E$7:$E$157,'Summary Calculations'!$B12,'PCD non-delivery'!$F$7:$F$157,'Summary Calculations'!$D12,'PCD non-delivery'!$G$7:$G$157,'Summary Calculations'!$E12,'PCD non-delivery'!$H$7:$H$157,'Summary Calculations'!$F12)+SUMIFS('Inputs - Scheme Level Models'!Y$8:Y$18,'Inputs - Scheme Level Models'!$E$8:$E$18,'Summary Calculations'!$B12,'Inputs - Scheme Level Models'!$F$8:$F$18,'Summary Calculations'!$D12,'Inputs - Scheme Level Models'!$G$8:$G$18,'Summary Calculations'!$E12,'Inputs - Scheme Level Models'!$H$8:$H$18,'Summary Calculations'!$F12)+SUMIFS('Inputs - Substitution'!AE$8:AE$158,'Inputs - Substitution'!$E$8:$E$158,'Summary Calculations'!$B12,'Inputs - Substitution'!$F$8:$F$158,'Summary Calculations'!$D12,'Inputs - Substitution'!$G$8:$G$158,'Summary Calculations'!$E12,'Inputs - Substitution'!$H$8:$H$158,'Summary Calculations'!$F12)</f>
        <v>0</v>
      </c>
      <c r="O12" s="59"/>
      <c r="P12" s="59"/>
      <c r="Q12" s="59"/>
      <c r="R12" s="59"/>
      <c r="S12" s="59"/>
      <c r="T12" s="59">
        <f>SUM(J12:N12)</f>
        <v>0</v>
      </c>
    </row>
    <row r="13" spans="1:20">
      <c r="A13" s="6"/>
      <c r="B13" s="36" t="s">
        <v>236</v>
      </c>
      <c r="C13" s="36" t="s">
        <v>435</v>
      </c>
      <c r="D13" s="36" t="s">
        <v>251</v>
      </c>
      <c r="E13" s="121" t="s">
        <v>236</v>
      </c>
      <c r="F13" s="58" t="s">
        <v>244</v>
      </c>
      <c r="G13" s="36" t="s">
        <v>367</v>
      </c>
      <c r="H13" s="59">
        <f>SUMIFS('PCD non-delivery'!Z$7:Z$157,'PCD non-delivery'!$E$7:$E$157,'Summary Calculations'!$B13,'PCD non-delivery'!$F$7:$F$157,'Summary Calculations'!$D13,'PCD non-delivery'!$G$7:$G$157,'Summary Calculations'!$E13,'PCD non-delivery'!$H$7:$H$157,'Summary Calculations'!$F13)+SUMIFS('Inputs - Scheme Level Models'!S$8:S$18,'Inputs - Scheme Level Models'!$E$8:$E$18,'Summary Calculations'!$B13,'Inputs - Scheme Level Models'!$F$8:$F$18,'Summary Calculations'!$D13,'Inputs - Scheme Level Models'!$G$8:$G$18,'Summary Calculations'!$E13,'Inputs - Scheme Level Models'!$H$8:$H$18,'Summary Calculations'!$F13)+SUMIFS('Inputs - Substitution'!Y$8:Y$158,'Inputs - Substitution'!$E$8:$E$158,'Summary Calculations'!$B13,'Inputs - Substitution'!$F$8:$F$158,'Summary Calculations'!$D13,'Inputs - Substitution'!$G$8:$G$158,'Summary Calculations'!$E13,'Inputs - Substitution'!$H$8:$H$158,'Summary Calculations'!$F13)</f>
        <v>0</v>
      </c>
      <c r="I13" s="59">
        <f>SUMIFS('PCD non-delivery'!AA$7:AA$157,'PCD non-delivery'!$E$7:$E$157,'Summary Calculations'!$B13,'PCD non-delivery'!$F$7:$F$157,'Summary Calculations'!$D13,'PCD non-delivery'!$G$7:$G$157,'Summary Calculations'!$E13,'PCD non-delivery'!$H$7:$H$157,'Summary Calculations'!$F13)+SUMIFS('Inputs - Scheme Level Models'!T$8:T$18,'Inputs - Scheme Level Models'!$E$8:$E$18,'Summary Calculations'!$B13,'Inputs - Scheme Level Models'!$F$8:$F$18,'Summary Calculations'!$D13,'Inputs - Scheme Level Models'!$G$8:$G$18,'Summary Calculations'!$E13,'Inputs - Scheme Level Models'!$H$8:$H$18,'Summary Calculations'!$F13)+SUMIFS('Inputs - Substitution'!Z$8:Z$158,'Inputs - Substitution'!$E$8:$E$158,'Summary Calculations'!$B13,'Inputs - Substitution'!$F$8:$F$158,'Summary Calculations'!$D13,'Inputs - Substitution'!$G$8:$G$158,'Summary Calculations'!$E13,'Inputs - Substitution'!$H$8:$H$158,'Summary Calculations'!$F13)</f>
        <v>0</v>
      </c>
      <c r="J13" s="59">
        <f>SUMIFS('PCD non-delivery'!AB$7:AB$157,'PCD non-delivery'!$E$7:$E$157,'Summary Calculations'!$B13,'PCD non-delivery'!$F$7:$F$157,'Summary Calculations'!$D13,'PCD non-delivery'!$G$7:$G$157,'Summary Calculations'!$E13,'PCD non-delivery'!$H$7:$H$157,'Summary Calculations'!$F13)+SUMIFS('Inputs - Scheme Level Models'!U$8:U$18,'Inputs - Scheme Level Models'!$E$8:$E$18,'Summary Calculations'!$B13,'Inputs - Scheme Level Models'!$F$8:$F$18,'Summary Calculations'!$D13,'Inputs - Scheme Level Models'!$G$8:$G$18,'Summary Calculations'!$E13,'Inputs - Scheme Level Models'!$H$8:$H$18,'Summary Calculations'!$F13)+SUMIFS('Inputs - Substitution'!AA$8:AA$158,'Inputs - Substitution'!$E$8:$E$158,'Summary Calculations'!$B13,'Inputs - Substitution'!$F$8:$F$158,'Summary Calculations'!$D13,'Inputs - Substitution'!$G$8:$G$158,'Summary Calculations'!$E13,'Inputs - Substitution'!$H$8:$H$158,'Summary Calculations'!$F13)</f>
        <v>0</v>
      </c>
      <c r="K13" s="59">
        <f>SUMIFS('PCD non-delivery'!AC$7:AC$157,'PCD non-delivery'!$E$7:$E$157,'Summary Calculations'!$B13,'PCD non-delivery'!$F$7:$F$157,'Summary Calculations'!$D13,'PCD non-delivery'!$G$7:$G$157,'Summary Calculations'!$E13,'PCD non-delivery'!$H$7:$H$157,'Summary Calculations'!$F13)+SUMIFS('Inputs - Scheme Level Models'!V$8:V$18,'Inputs - Scheme Level Models'!$E$8:$E$18,'Summary Calculations'!$B13,'Inputs - Scheme Level Models'!$F$8:$F$18,'Summary Calculations'!$D13,'Inputs - Scheme Level Models'!$G$8:$G$18,'Summary Calculations'!$E13,'Inputs - Scheme Level Models'!$H$8:$H$18,'Summary Calculations'!$F13)+SUMIFS('Inputs - Substitution'!AB$8:AB$158,'Inputs - Substitution'!$E$8:$E$158,'Summary Calculations'!$B13,'Inputs - Substitution'!$F$8:$F$158,'Summary Calculations'!$D13,'Inputs - Substitution'!$G$8:$G$158,'Summary Calculations'!$E13,'Inputs - Substitution'!$H$8:$H$158,'Summary Calculations'!$F13)</f>
        <v>0</v>
      </c>
      <c r="L13" s="59">
        <f>SUMIFS('PCD non-delivery'!AD$7:AD$157,'PCD non-delivery'!$E$7:$E$157,'Summary Calculations'!$B13,'PCD non-delivery'!$F$7:$F$157,'Summary Calculations'!$D13,'PCD non-delivery'!$G$7:$G$157,'Summary Calculations'!$E13,'PCD non-delivery'!$H$7:$H$157,'Summary Calculations'!$F13)+SUMIFS('Inputs - Scheme Level Models'!W$8:W$18,'Inputs - Scheme Level Models'!$E$8:$E$18,'Summary Calculations'!$B13,'Inputs - Scheme Level Models'!$F$8:$F$18,'Summary Calculations'!$D13,'Inputs - Scheme Level Models'!$G$8:$G$18,'Summary Calculations'!$E13,'Inputs - Scheme Level Models'!$H$8:$H$18,'Summary Calculations'!$F13)+SUMIFS('Inputs - Substitution'!AC$8:AC$158,'Inputs - Substitution'!$E$8:$E$158,'Summary Calculations'!$B13,'Inputs - Substitution'!$F$8:$F$158,'Summary Calculations'!$D13,'Inputs - Substitution'!$G$8:$G$158,'Summary Calculations'!$E13,'Inputs - Substitution'!$H$8:$H$158,'Summary Calculations'!$F13)</f>
        <v>0</v>
      </c>
      <c r="M13" s="59">
        <f>SUMIFS('PCD non-delivery'!AE$7:AE$157,'PCD non-delivery'!$E$7:$E$157,'Summary Calculations'!$B13,'PCD non-delivery'!$F$7:$F$157,'Summary Calculations'!$D13,'PCD non-delivery'!$G$7:$G$157,'Summary Calculations'!$E13,'PCD non-delivery'!$H$7:$H$157,'Summary Calculations'!$F13)+SUMIFS('Inputs - Scheme Level Models'!X$8:X$18,'Inputs - Scheme Level Models'!$E$8:$E$18,'Summary Calculations'!$B13,'Inputs - Scheme Level Models'!$F$8:$F$18,'Summary Calculations'!$D13,'Inputs - Scheme Level Models'!$G$8:$G$18,'Summary Calculations'!$E13,'Inputs - Scheme Level Models'!$H$8:$H$18,'Summary Calculations'!$F13)+SUMIFS('Inputs - Substitution'!AD$8:AD$158,'Inputs - Substitution'!$E$8:$E$158,'Summary Calculations'!$B13,'Inputs - Substitution'!$F$8:$F$158,'Summary Calculations'!$D13,'Inputs - Substitution'!$G$8:$G$158,'Summary Calculations'!$E13,'Inputs - Substitution'!$H$8:$H$158,'Summary Calculations'!$F13)</f>
        <v>0</v>
      </c>
      <c r="N13" s="59">
        <f>SUMIFS('PCD non-delivery'!AF$7:AF$157,'PCD non-delivery'!$E$7:$E$157,'Summary Calculations'!$B13,'PCD non-delivery'!$F$7:$F$157,'Summary Calculations'!$D13,'PCD non-delivery'!$G$7:$G$157,'Summary Calculations'!$E13,'PCD non-delivery'!$H$7:$H$157,'Summary Calculations'!$F13)+SUMIFS('Inputs - Scheme Level Models'!Y$8:Y$18,'Inputs - Scheme Level Models'!$E$8:$E$18,'Summary Calculations'!$B13,'Inputs - Scheme Level Models'!$F$8:$F$18,'Summary Calculations'!$D13,'Inputs - Scheme Level Models'!$G$8:$G$18,'Summary Calculations'!$E13,'Inputs - Scheme Level Models'!$H$8:$H$18,'Summary Calculations'!$F13)+SUMIFS('Inputs - Substitution'!AE$8:AE$158,'Inputs - Substitution'!$E$8:$E$158,'Summary Calculations'!$B13,'Inputs - Substitution'!$F$8:$F$158,'Summary Calculations'!$D13,'Inputs - Substitution'!$G$8:$G$158,'Summary Calculations'!$E13,'Inputs - Substitution'!$H$8:$H$158,'Summary Calculations'!$F13)</f>
        <v>0</v>
      </c>
      <c r="O13" s="59"/>
      <c r="P13" s="59"/>
      <c r="Q13" s="59"/>
      <c r="R13" s="59"/>
      <c r="S13" s="59"/>
      <c r="T13" s="59">
        <f>SUM(J13:N13)</f>
        <v>0</v>
      </c>
    </row>
    <row r="14" spans="1:20">
      <c r="A14" s="6"/>
      <c r="B14" s="36" t="s">
        <v>236</v>
      </c>
      <c r="C14" s="36" t="s">
        <v>435</v>
      </c>
      <c r="D14" s="58" t="s">
        <v>254</v>
      </c>
      <c r="E14" s="121" t="s">
        <v>236</v>
      </c>
      <c r="F14" s="58" t="s">
        <v>244</v>
      </c>
      <c r="G14" s="36" t="s">
        <v>367</v>
      </c>
      <c r="H14" s="59">
        <f>SUMIFS('PCD non-delivery'!Z$7:Z$157,'PCD non-delivery'!$E$7:$E$157,'Summary Calculations'!$B14,'PCD non-delivery'!$F$7:$F$157,'Summary Calculations'!$D14,'PCD non-delivery'!$G$7:$G$157,'Summary Calculations'!$E14,'PCD non-delivery'!$H$7:$H$157,'Summary Calculations'!$F14)+SUMIFS('Inputs - Scheme Level Models'!S$8:S$18,'Inputs - Scheme Level Models'!$E$8:$E$18,'Summary Calculations'!$B14,'Inputs - Scheme Level Models'!$F$8:$F$18,'Summary Calculations'!$D14,'Inputs - Scheme Level Models'!$G$8:$G$18,'Summary Calculations'!$E14,'Inputs - Scheme Level Models'!$H$8:$H$18,'Summary Calculations'!$F14)+SUMIFS('Inputs - Substitution'!Y$8:Y$158,'Inputs - Substitution'!$E$8:$E$158,'Summary Calculations'!$B14,'Inputs - Substitution'!$F$8:$F$158,'Summary Calculations'!$D14,'Inputs - Substitution'!$G$8:$G$158,'Summary Calculations'!$E14,'Inputs - Substitution'!$H$8:$H$158,'Summary Calculations'!$F14)</f>
        <v>0</v>
      </c>
      <c r="I14" s="59">
        <f>SUMIFS('PCD non-delivery'!AA$7:AA$157,'PCD non-delivery'!$E$7:$E$157,'Summary Calculations'!$B14,'PCD non-delivery'!$F$7:$F$157,'Summary Calculations'!$D14,'PCD non-delivery'!$G$7:$G$157,'Summary Calculations'!$E14,'PCD non-delivery'!$H$7:$H$157,'Summary Calculations'!$F14)+SUMIFS('Inputs - Scheme Level Models'!T$8:T$18,'Inputs - Scheme Level Models'!$E$8:$E$18,'Summary Calculations'!$B14,'Inputs - Scheme Level Models'!$F$8:$F$18,'Summary Calculations'!$D14,'Inputs - Scheme Level Models'!$G$8:$G$18,'Summary Calculations'!$E14,'Inputs - Scheme Level Models'!$H$8:$H$18,'Summary Calculations'!$F14)+SUMIFS('Inputs - Substitution'!Z$8:Z$158,'Inputs - Substitution'!$E$8:$E$158,'Summary Calculations'!$B14,'Inputs - Substitution'!$F$8:$F$158,'Summary Calculations'!$D14,'Inputs - Substitution'!$G$8:$G$158,'Summary Calculations'!$E14,'Inputs - Substitution'!$H$8:$H$158,'Summary Calculations'!$F14)</f>
        <v>0</v>
      </c>
      <c r="J14" s="59">
        <f>SUMIFS('PCD non-delivery'!AB$7:AB$157,'PCD non-delivery'!$E$7:$E$157,'Summary Calculations'!$B14,'PCD non-delivery'!$F$7:$F$157,'Summary Calculations'!$D14,'PCD non-delivery'!$G$7:$G$157,'Summary Calculations'!$E14,'PCD non-delivery'!$H$7:$H$157,'Summary Calculations'!$F14)+SUMIFS('Inputs - Scheme Level Models'!U$8:U$18,'Inputs - Scheme Level Models'!$E$8:$E$18,'Summary Calculations'!$B14,'Inputs - Scheme Level Models'!$F$8:$F$18,'Summary Calculations'!$D14,'Inputs - Scheme Level Models'!$G$8:$G$18,'Summary Calculations'!$E14,'Inputs - Scheme Level Models'!$H$8:$H$18,'Summary Calculations'!$F14)+SUMIFS('Inputs - Substitution'!AA$8:AA$158,'Inputs - Substitution'!$E$8:$E$158,'Summary Calculations'!$B14,'Inputs - Substitution'!$F$8:$F$158,'Summary Calculations'!$D14,'Inputs - Substitution'!$G$8:$G$158,'Summary Calculations'!$E14,'Inputs - Substitution'!$H$8:$H$158,'Summary Calculations'!$F14)</f>
        <v>0</v>
      </c>
      <c r="K14" s="59">
        <f>SUMIFS('PCD non-delivery'!AC$7:AC$157,'PCD non-delivery'!$E$7:$E$157,'Summary Calculations'!$B14,'PCD non-delivery'!$F$7:$F$157,'Summary Calculations'!$D14,'PCD non-delivery'!$G$7:$G$157,'Summary Calculations'!$E14,'PCD non-delivery'!$H$7:$H$157,'Summary Calculations'!$F14)+SUMIFS('Inputs - Scheme Level Models'!V$8:V$18,'Inputs - Scheme Level Models'!$E$8:$E$18,'Summary Calculations'!$B14,'Inputs - Scheme Level Models'!$F$8:$F$18,'Summary Calculations'!$D14,'Inputs - Scheme Level Models'!$G$8:$G$18,'Summary Calculations'!$E14,'Inputs - Scheme Level Models'!$H$8:$H$18,'Summary Calculations'!$F14)+SUMIFS('Inputs - Substitution'!AB$8:AB$158,'Inputs - Substitution'!$E$8:$E$158,'Summary Calculations'!$B14,'Inputs - Substitution'!$F$8:$F$158,'Summary Calculations'!$D14,'Inputs - Substitution'!$G$8:$G$158,'Summary Calculations'!$E14,'Inputs - Substitution'!$H$8:$H$158,'Summary Calculations'!$F14)</f>
        <v>0</v>
      </c>
      <c r="L14" s="59">
        <f>SUMIFS('PCD non-delivery'!AD$7:AD$157,'PCD non-delivery'!$E$7:$E$157,'Summary Calculations'!$B14,'PCD non-delivery'!$F$7:$F$157,'Summary Calculations'!$D14,'PCD non-delivery'!$G$7:$G$157,'Summary Calculations'!$E14,'PCD non-delivery'!$H$7:$H$157,'Summary Calculations'!$F14)+SUMIFS('Inputs - Scheme Level Models'!W$8:W$18,'Inputs - Scheme Level Models'!$E$8:$E$18,'Summary Calculations'!$B14,'Inputs - Scheme Level Models'!$F$8:$F$18,'Summary Calculations'!$D14,'Inputs - Scheme Level Models'!$G$8:$G$18,'Summary Calculations'!$E14,'Inputs - Scheme Level Models'!$H$8:$H$18,'Summary Calculations'!$F14)+SUMIFS('Inputs - Substitution'!AC$8:AC$158,'Inputs - Substitution'!$E$8:$E$158,'Summary Calculations'!$B14,'Inputs - Substitution'!$F$8:$F$158,'Summary Calculations'!$D14,'Inputs - Substitution'!$G$8:$G$158,'Summary Calculations'!$E14,'Inputs - Substitution'!$H$8:$H$158,'Summary Calculations'!$F14)</f>
        <v>0</v>
      </c>
      <c r="M14" s="59">
        <f>SUMIFS('PCD non-delivery'!AE$7:AE$157,'PCD non-delivery'!$E$7:$E$157,'Summary Calculations'!$B14,'PCD non-delivery'!$F$7:$F$157,'Summary Calculations'!$D14,'PCD non-delivery'!$G$7:$G$157,'Summary Calculations'!$E14,'PCD non-delivery'!$H$7:$H$157,'Summary Calculations'!$F14)+SUMIFS('Inputs - Scheme Level Models'!X$8:X$18,'Inputs - Scheme Level Models'!$E$8:$E$18,'Summary Calculations'!$B14,'Inputs - Scheme Level Models'!$F$8:$F$18,'Summary Calculations'!$D14,'Inputs - Scheme Level Models'!$G$8:$G$18,'Summary Calculations'!$E14,'Inputs - Scheme Level Models'!$H$8:$H$18,'Summary Calculations'!$F14)+SUMIFS('Inputs - Substitution'!AD$8:AD$158,'Inputs - Substitution'!$E$8:$E$158,'Summary Calculations'!$B14,'Inputs - Substitution'!$F$8:$F$158,'Summary Calculations'!$D14,'Inputs - Substitution'!$G$8:$G$158,'Summary Calculations'!$E14,'Inputs - Substitution'!$H$8:$H$158,'Summary Calculations'!$F14)</f>
        <v>0</v>
      </c>
      <c r="N14" s="59">
        <f>SUMIFS('PCD non-delivery'!AF$7:AF$157,'PCD non-delivery'!$E$7:$E$157,'Summary Calculations'!$B14,'PCD non-delivery'!$F$7:$F$157,'Summary Calculations'!$D14,'PCD non-delivery'!$G$7:$G$157,'Summary Calculations'!$E14,'PCD non-delivery'!$H$7:$H$157,'Summary Calculations'!$F14)+SUMIFS('Inputs - Scheme Level Models'!Y$8:Y$18,'Inputs - Scheme Level Models'!$E$8:$E$18,'Summary Calculations'!$B14,'Inputs - Scheme Level Models'!$F$8:$F$18,'Summary Calculations'!$D14,'Inputs - Scheme Level Models'!$G$8:$G$18,'Summary Calculations'!$E14,'Inputs - Scheme Level Models'!$H$8:$H$18,'Summary Calculations'!$F14)+SUMIFS('Inputs - Substitution'!AE$8:AE$158,'Inputs - Substitution'!$E$8:$E$158,'Summary Calculations'!$B14,'Inputs - Substitution'!$F$8:$F$158,'Summary Calculations'!$D14,'Inputs - Substitution'!$G$8:$G$158,'Summary Calculations'!$E14,'Inputs - Substitution'!$H$8:$H$158,'Summary Calculations'!$F14)</f>
        <v>0</v>
      </c>
      <c r="O14" s="59"/>
      <c r="P14" s="59"/>
      <c r="Q14" s="59"/>
      <c r="R14" s="59"/>
      <c r="S14" s="59"/>
      <c r="T14" s="59">
        <f>SUM(J14:N14)</f>
        <v>0</v>
      </c>
    </row>
    <row r="15" spans="1:20">
      <c r="A15" s="6"/>
      <c r="B15" s="36" t="s">
        <v>236</v>
      </c>
      <c r="C15" s="36" t="s">
        <v>435</v>
      </c>
      <c r="D15" s="58" t="s">
        <v>256</v>
      </c>
      <c r="E15" s="121" t="s">
        <v>236</v>
      </c>
      <c r="F15" s="58" t="s">
        <v>244</v>
      </c>
      <c r="G15" s="36" t="s">
        <v>367</v>
      </c>
      <c r="H15" s="59">
        <f>SUMIFS('PCD non-delivery'!Z$7:Z$157,'PCD non-delivery'!$E$7:$E$157,'Summary Calculations'!$B15,'PCD non-delivery'!$F$7:$F$157,'Summary Calculations'!$D15,'PCD non-delivery'!$G$7:$G$157,'Summary Calculations'!$E15,'PCD non-delivery'!$H$7:$H$157,'Summary Calculations'!$F15)+SUMIFS('Inputs - Scheme Level Models'!S$8:S$18,'Inputs - Scheme Level Models'!$E$8:$E$18,'Summary Calculations'!$B15,'Inputs - Scheme Level Models'!$F$8:$F$18,'Summary Calculations'!$D15,'Inputs - Scheme Level Models'!$G$8:$G$18,'Summary Calculations'!$E15,'Inputs - Scheme Level Models'!$H$8:$H$18,'Summary Calculations'!$F15)+SUMIFS('Inputs - Substitution'!Y$8:Y$158,'Inputs - Substitution'!$E$8:$E$158,'Summary Calculations'!$B15,'Inputs - Substitution'!$F$8:$F$158,'Summary Calculations'!$D15,'Inputs - Substitution'!$G$8:$G$158,'Summary Calculations'!$E15,'Inputs - Substitution'!$H$8:$H$158,'Summary Calculations'!$F15)</f>
        <v>0</v>
      </c>
      <c r="I15" s="59">
        <f>SUMIFS('PCD non-delivery'!AA$7:AA$157,'PCD non-delivery'!$E$7:$E$157,'Summary Calculations'!$B15,'PCD non-delivery'!$F$7:$F$157,'Summary Calculations'!$D15,'PCD non-delivery'!$G$7:$G$157,'Summary Calculations'!$E15,'PCD non-delivery'!$H$7:$H$157,'Summary Calculations'!$F15)+SUMIFS('Inputs - Scheme Level Models'!T$8:T$18,'Inputs - Scheme Level Models'!$E$8:$E$18,'Summary Calculations'!$B15,'Inputs - Scheme Level Models'!$F$8:$F$18,'Summary Calculations'!$D15,'Inputs - Scheme Level Models'!$G$8:$G$18,'Summary Calculations'!$E15,'Inputs - Scheme Level Models'!$H$8:$H$18,'Summary Calculations'!$F15)+SUMIFS('Inputs - Substitution'!Z$8:Z$158,'Inputs - Substitution'!$E$8:$E$158,'Summary Calculations'!$B15,'Inputs - Substitution'!$F$8:$F$158,'Summary Calculations'!$D15,'Inputs - Substitution'!$G$8:$G$158,'Summary Calculations'!$E15,'Inputs - Substitution'!$H$8:$H$158,'Summary Calculations'!$F15)</f>
        <v>0</v>
      </c>
      <c r="J15" s="59">
        <f>SUMIFS('PCD non-delivery'!AB$7:AB$157,'PCD non-delivery'!$E$7:$E$157,'Summary Calculations'!$B15,'PCD non-delivery'!$F$7:$F$157,'Summary Calculations'!$D15,'PCD non-delivery'!$G$7:$G$157,'Summary Calculations'!$E15,'PCD non-delivery'!$H$7:$H$157,'Summary Calculations'!$F15)+SUMIFS('Inputs - Scheme Level Models'!U$8:U$18,'Inputs - Scheme Level Models'!$E$8:$E$18,'Summary Calculations'!$B15,'Inputs - Scheme Level Models'!$F$8:$F$18,'Summary Calculations'!$D15,'Inputs - Scheme Level Models'!$G$8:$G$18,'Summary Calculations'!$E15,'Inputs - Scheme Level Models'!$H$8:$H$18,'Summary Calculations'!$F15)+SUMIFS('Inputs - Substitution'!AA$8:AA$158,'Inputs - Substitution'!$E$8:$E$158,'Summary Calculations'!$B15,'Inputs - Substitution'!$F$8:$F$158,'Summary Calculations'!$D15,'Inputs - Substitution'!$G$8:$G$158,'Summary Calculations'!$E15,'Inputs - Substitution'!$H$8:$H$158,'Summary Calculations'!$F15)</f>
        <v>0</v>
      </c>
      <c r="K15" s="59">
        <f>SUMIFS('PCD non-delivery'!AC$7:AC$157,'PCD non-delivery'!$E$7:$E$157,'Summary Calculations'!$B15,'PCD non-delivery'!$F$7:$F$157,'Summary Calculations'!$D15,'PCD non-delivery'!$G$7:$G$157,'Summary Calculations'!$E15,'PCD non-delivery'!$H$7:$H$157,'Summary Calculations'!$F15)+SUMIFS('Inputs - Scheme Level Models'!V$8:V$18,'Inputs - Scheme Level Models'!$E$8:$E$18,'Summary Calculations'!$B15,'Inputs - Scheme Level Models'!$F$8:$F$18,'Summary Calculations'!$D15,'Inputs - Scheme Level Models'!$G$8:$G$18,'Summary Calculations'!$E15,'Inputs - Scheme Level Models'!$H$8:$H$18,'Summary Calculations'!$F15)+SUMIFS('Inputs - Substitution'!AB$8:AB$158,'Inputs - Substitution'!$E$8:$E$158,'Summary Calculations'!$B15,'Inputs - Substitution'!$F$8:$F$158,'Summary Calculations'!$D15,'Inputs - Substitution'!$G$8:$G$158,'Summary Calculations'!$E15,'Inputs - Substitution'!$H$8:$H$158,'Summary Calculations'!$F15)</f>
        <v>0</v>
      </c>
      <c r="L15" s="59">
        <f>SUMIFS('PCD non-delivery'!AD$7:AD$157,'PCD non-delivery'!$E$7:$E$157,'Summary Calculations'!$B15,'PCD non-delivery'!$F$7:$F$157,'Summary Calculations'!$D15,'PCD non-delivery'!$G$7:$G$157,'Summary Calculations'!$E15,'PCD non-delivery'!$H$7:$H$157,'Summary Calculations'!$F15)+SUMIFS('Inputs - Scheme Level Models'!W$8:W$18,'Inputs - Scheme Level Models'!$E$8:$E$18,'Summary Calculations'!$B15,'Inputs - Scheme Level Models'!$F$8:$F$18,'Summary Calculations'!$D15,'Inputs - Scheme Level Models'!$G$8:$G$18,'Summary Calculations'!$E15,'Inputs - Scheme Level Models'!$H$8:$H$18,'Summary Calculations'!$F15)+SUMIFS('Inputs - Substitution'!AC$8:AC$158,'Inputs - Substitution'!$E$8:$E$158,'Summary Calculations'!$B15,'Inputs - Substitution'!$F$8:$F$158,'Summary Calculations'!$D15,'Inputs - Substitution'!$G$8:$G$158,'Summary Calculations'!$E15,'Inputs - Substitution'!$H$8:$H$158,'Summary Calculations'!$F15)</f>
        <v>0</v>
      </c>
      <c r="M15" s="59">
        <f>SUMIFS('PCD non-delivery'!AE$7:AE$157,'PCD non-delivery'!$E$7:$E$157,'Summary Calculations'!$B15,'PCD non-delivery'!$F$7:$F$157,'Summary Calculations'!$D15,'PCD non-delivery'!$G$7:$G$157,'Summary Calculations'!$E15,'PCD non-delivery'!$H$7:$H$157,'Summary Calculations'!$F15)+SUMIFS('Inputs - Scheme Level Models'!X$8:X$18,'Inputs - Scheme Level Models'!$E$8:$E$18,'Summary Calculations'!$B15,'Inputs - Scheme Level Models'!$F$8:$F$18,'Summary Calculations'!$D15,'Inputs - Scheme Level Models'!$G$8:$G$18,'Summary Calculations'!$E15,'Inputs - Scheme Level Models'!$H$8:$H$18,'Summary Calculations'!$F15)+SUMIFS('Inputs - Substitution'!AD$8:AD$158,'Inputs - Substitution'!$E$8:$E$158,'Summary Calculations'!$B15,'Inputs - Substitution'!$F$8:$F$158,'Summary Calculations'!$D15,'Inputs - Substitution'!$G$8:$G$158,'Summary Calculations'!$E15,'Inputs - Substitution'!$H$8:$H$158,'Summary Calculations'!$F15)</f>
        <v>0</v>
      </c>
      <c r="N15" s="59">
        <f>SUMIFS('PCD non-delivery'!AF$7:AF$157,'PCD non-delivery'!$E$7:$E$157,'Summary Calculations'!$B15,'PCD non-delivery'!$F$7:$F$157,'Summary Calculations'!$D15,'PCD non-delivery'!$G$7:$G$157,'Summary Calculations'!$E15,'PCD non-delivery'!$H$7:$H$157,'Summary Calculations'!$F15)+SUMIFS('Inputs - Scheme Level Models'!Y$8:Y$18,'Inputs - Scheme Level Models'!$E$8:$E$18,'Summary Calculations'!$B15,'Inputs - Scheme Level Models'!$F$8:$F$18,'Summary Calculations'!$D15,'Inputs - Scheme Level Models'!$G$8:$G$18,'Summary Calculations'!$E15,'Inputs - Scheme Level Models'!$H$8:$H$18,'Summary Calculations'!$F15)+SUMIFS('Inputs - Substitution'!AE$8:AE$158,'Inputs - Substitution'!$E$8:$E$158,'Summary Calculations'!$B15,'Inputs - Substitution'!$F$8:$F$158,'Summary Calculations'!$D15,'Inputs - Substitution'!$G$8:$G$158,'Summary Calculations'!$E15,'Inputs - Substitution'!$H$8:$H$158,'Summary Calculations'!$F15)</f>
        <v>0</v>
      </c>
      <c r="O15" s="59"/>
      <c r="P15" s="59"/>
      <c r="Q15" s="59"/>
      <c r="R15" s="59"/>
      <c r="S15" s="59"/>
      <c r="T15" s="59">
        <f t="shared" si="1"/>
        <v>0</v>
      </c>
    </row>
    <row r="16" spans="1:20">
      <c r="A16" s="6"/>
      <c r="B16" s="36" t="s">
        <v>241</v>
      </c>
      <c r="C16" s="36" t="s">
        <v>435</v>
      </c>
      <c r="D16" s="36" t="s">
        <v>237</v>
      </c>
      <c r="E16" s="120" t="s">
        <v>243</v>
      </c>
      <c r="F16" s="58" t="s">
        <v>244</v>
      </c>
      <c r="G16" s="36" t="s">
        <v>367</v>
      </c>
      <c r="H16" s="59">
        <f>SUMIFS('PCD non-delivery'!Z$7:Z$157,'PCD non-delivery'!$E$7:$E$157,'Summary Calculations'!$B16,'PCD non-delivery'!$F$7:$F$157,'Summary Calculations'!$D16,'PCD non-delivery'!$G$7:$G$157,'Summary Calculations'!$E16,'PCD non-delivery'!$H$7:$H$157,'Summary Calculations'!$F16)+SUMIFS('Inputs - Scheme Level Models'!S$8:S$18,'Inputs - Scheme Level Models'!$E$8:$E$18,'Summary Calculations'!$B16,'Inputs - Scheme Level Models'!$F$8:$F$18,'Summary Calculations'!$D16,'Inputs - Scheme Level Models'!$G$8:$G$18,'Summary Calculations'!$E16,'Inputs - Scheme Level Models'!$H$8:$H$18,'Summary Calculations'!$F16)+SUMIFS('Inputs - Substitution'!Y$8:Y$158,'Inputs - Substitution'!$E$8:$E$158,'Summary Calculations'!$B16,'Inputs - Substitution'!$F$8:$F$158,'Summary Calculations'!$D16,'Inputs - Substitution'!$G$8:$G$158,'Summary Calculations'!$E16,'Inputs - Substitution'!$H$8:$H$158,'Summary Calculations'!$F16)</f>
        <v>0</v>
      </c>
      <c r="I16" s="59">
        <f>SUMIFS('PCD non-delivery'!AA$7:AA$157,'PCD non-delivery'!$E$7:$E$157,'Summary Calculations'!$B16,'PCD non-delivery'!$F$7:$F$157,'Summary Calculations'!$D16,'PCD non-delivery'!$G$7:$G$157,'Summary Calculations'!$E16,'PCD non-delivery'!$H$7:$H$157,'Summary Calculations'!$F16)+SUMIFS('Inputs - Scheme Level Models'!T$8:T$18,'Inputs - Scheme Level Models'!$E$8:$E$18,'Summary Calculations'!$B16,'Inputs - Scheme Level Models'!$F$8:$F$18,'Summary Calculations'!$D16,'Inputs - Scheme Level Models'!$G$8:$G$18,'Summary Calculations'!$E16,'Inputs - Scheme Level Models'!$H$8:$H$18,'Summary Calculations'!$F16)+SUMIFS('Inputs - Substitution'!Z$8:Z$158,'Inputs - Substitution'!$E$8:$E$158,'Summary Calculations'!$B16,'Inputs - Substitution'!$F$8:$F$158,'Summary Calculations'!$D16,'Inputs - Substitution'!$G$8:$G$158,'Summary Calculations'!$E16,'Inputs - Substitution'!$H$8:$H$158,'Summary Calculations'!$F16)</f>
        <v>0</v>
      </c>
      <c r="J16" s="59">
        <f>SUMIFS('PCD non-delivery'!AB$7:AB$157,'PCD non-delivery'!$E$7:$E$157,'Summary Calculations'!$B16,'PCD non-delivery'!$F$7:$F$157,'Summary Calculations'!$D16,'PCD non-delivery'!$G$7:$G$157,'Summary Calculations'!$E16,'PCD non-delivery'!$H$7:$H$157,'Summary Calculations'!$F16)+SUMIFS('Inputs - Scheme Level Models'!U$8:U$18,'Inputs - Scheme Level Models'!$E$8:$E$18,'Summary Calculations'!$B16,'Inputs - Scheme Level Models'!$F$8:$F$18,'Summary Calculations'!$D16,'Inputs - Scheme Level Models'!$G$8:$G$18,'Summary Calculations'!$E16,'Inputs - Scheme Level Models'!$H$8:$H$18,'Summary Calculations'!$F16)+SUMIFS('Inputs - Substitution'!AA$8:AA$158,'Inputs - Substitution'!$E$8:$E$158,'Summary Calculations'!$B16,'Inputs - Substitution'!$F$8:$F$158,'Summary Calculations'!$D16,'Inputs - Substitution'!$G$8:$G$158,'Summary Calculations'!$E16,'Inputs - Substitution'!$H$8:$H$158,'Summary Calculations'!$F16)</f>
        <v>0</v>
      </c>
      <c r="K16" s="59">
        <f>SUMIFS('PCD non-delivery'!AC$7:AC$157,'PCD non-delivery'!$E$7:$E$157,'Summary Calculations'!$B16,'PCD non-delivery'!$F$7:$F$157,'Summary Calculations'!$D16,'PCD non-delivery'!$G$7:$G$157,'Summary Calculations'!$E16,'PCD non-delivery'!$H$7:$H$157,'Summary Calculations'!$F16)+SUMIFS('Inputs - Scheme Level Models'!V$8:V$18,'Inputs - Scheme Level Models'!$E$8:$E$18,'Summary Calculations'!$B16,'Inputs - Scheme Level Models'!$F$8:$F$18,'Summary Calculations'!$D16,'Inputs - Scheme Level Models'!$G$8:$G$18,'Summary Calculations'!$E16,'Inputs - Scheme Level Models'!$H$8:$H$18,'Summary Calculations'!$F16)+SUMIFS('Inputs - Substitution'!AB$8:AB$158,'Inputs - Substitution'!$E$8:$E$158,'Summary Calculations'!$B16,'Inputs - Substitution'!$F$8:$F$158,'Summary Calculations'!$D16,'Inputs - Substitution'!$G$8:$G$158,'Summary Calculations'!$E16,'Inputs - Substitution'!$H$8:$H$158,'Summary Calculations'!$F16)</f>
        <v>0</v>
      </c>
      <c r="L16" s="59">
        <f>SUMIFS('PCD non-delivery'!AD$7:AD$157,'PCD non-delivery'!$E$7:$E$157,'Summary Calculations'!$B16,'PCD non-delivery'!$F$7:$F$157,'Summary Calculations'!$D16,'PCD non-delivery'!$G$7:$G$157,'Summary Calculations'!$E16,'PCD non-delivery'!$H$7:$H$157,'Summary Calculations'!$F16)+SUMIFS('Inputs - Scheme Level Models'!W$8:W$18,'Inputs - Scheme Level Models'!$E$8:$E$18,'Summary Calculations'!$B16,'Inputs - Scheme Level Models'!$F$8:$F$18,'Summary Calculations'!$D16,'Inputs - Scheme Level Models'!$G$8:$G$18,'Summary Calculations'!$E16,'Inputs - Scheme Level Models'!$H$8:$H$18,'Summary Calculations'!$F16)+SUMIFS('Inputs - Substitution'!AC$8:AC$158,'Inputs - Substitution'!$E$8:$E$158,'Summary Calculations'!$B16,'Inputs - Substitution'!$F$8:$F$158,'Summary Calculations'!$D16,'Inputs - Substitution'!$G$8:$G$158,'Summary Calculations'!$E16,'Inputs - Substitution'!$H$8:$H$158,'Summary Calculations'!$F16)</f>
        <v>0</v>
      </c>
      <c r="M16" s="59">
        <f>SUMIFS('PCD non-delivery'!AE$7:AE$157,'PCD non-delivery'!$E$7:$E$157,'Summary Calculations'!$B16,'PCD non-delivery'!$F$7:$F$157,'Summary Calculations'!$D16,'PCD non-delivery'!$G$7:$G$157,'Summary Calculations'!$E16,'PCD non-delivery'!$H$7:$H$157,'Summary Calculations'!$F16)+SUMIFS('Inputs - Scheme Level Models'!X$8:X$18,'Inputs - Scheme Level Models'!$E$8:$E$18,'Summary Calculations'!$B16,'Inputs - Scheme Level Models'!$F$8:$F$18,'Summary Calculations'!$D16,'Inputs - Scheme Level Models'!$G$8:$G$18,'Summary Calculations'!$E16,'Inputs - Scheme Level Models'!$H$8:$H$18,'Summary Calculations'!$F16)+SUMIFS('Inputs - Substitution'!AD$8:AD$158,'Inputs - Substitution'!$E$8:$E$158,'Summary Calculations'!$B16,'Inputs - Substitution'!$F$8:$F$158,'Summary Calculations'!$D16,'Inputs - Substitution'!$G$8:$G$158,'Summary Calculations'!$E16,'Inputs - Substitution'!$H$8:$H$158,'Summary Calculations'!$F16)</f>
        <v>0</v>
      </c>
      <c r="N16" s="59">
        <f>SUMIFS('PCD non-delivery'!AF$7:AF$157,'PCD non-delivery'!$E$7:$E$157,'Summary Calculations'!$B16,'PCD non-delivery'!$F$7:$F$157,'Summary Calculations'!$D16,'PCD non-delivery'!$G$7:$G$157,'Summary Calculations'!$E16,'PCD non-delivery'!$H$7:$H$157,'Summary Calculations'!$F16)+SUMIFS('Inputs - Scheme Level Models'!Y$8:Y$18,'Inputs - Scheme Level Models'!$E$8:$E$18,'Summary Calculations'!$B16,'Inputs - Scheme Level Models'!$F$8:$F$18,'Summary Calculations'!$D16,'Inputs - Scheme Level Models'!$G$8:$G$18,'Summary Calculations'!$E16,'Inputs - Scheme Level Models'!$H$8:$H$18,'Summary Calculations'!$F16)+SUMIFS('Inputs - Substitution'!AE$8:AE$158,'Inputs - Substitution'!$E$8:$E$158,'Summary Calculations'!$B16,'Inputs - Substitution'!$F$8:$F$158,'Summary Calculations'!$D16,'Inputs - Substitution'!$G$8:$G$158,'Summary Calculations'!$E16,'Inputs - Substitution'!$H$8:$H$158,'Summary Calculations'!$F16)</f>
        <v>0</v>
      </c>
      <c r="O16" s="59"/>
      <c r="P16" s="59"/>
      <c r="Q16" s="59"/>
      <c r="R16" s="59"/>
      <c r="S16" s="59"/>
      <c r="T16" s="59">
        <f t="shared" si="1"/>
        <v>0</v>
      </c>
    </row>
    <row r="17" spans="1:24">
      <c r="A17" s="6"/>
      <c r="B17" s="36" t="s">
        <v>241</v>
      </c>
      <c r="C17" s="36" t="s">
        <v>435</v>
      </c>
      <c r="D17" s="36" t="s">
        <v>242</v>
      </c>
      <c r="E17" s="120" t="s">
        <v>243</v>
      </c>
      <c r="F17" s="58" t="s">
        <v>244</v>
      </c>
      <c r="G17" s="36" t="s">
        <v>367</v>
      </c>
      <c r="H17" s="59">
        <f>SUMIFS('PCD non-delivery'!Z$7:Z$157,'PCD non-delivery'!$E$7:$E$157,'Summary Calculations'!$B17,'PCD non-delivery'!$F$7:$F$157,'Summary Calculations'!$D17,'PCD non-delivery'!$G$7:$G$157,'Summary Calculations'!$E17,'PCD non-delivery'!$H$7:$H$157,'Summary Calculations'!$F17)+SUMIFS('Inputs - Scheme Level Models'!S$8:S$18,'Inputs - Scheme Level Models'!$E$8:$E$18,'Summary Calculations'!$B17,'Inputs - Scheme Level Models'!$F$8:$F$18,'Summary Calculations'!$D17,'Inputs - Scheme Level Models'!$G$8:$G$18,'Summary Calculations'!$E17,'Inputs - Scheme Level Models'!$H$8:$H$18,'Summary Calculations'!$F17)+SUMIFS('Inputs - Substitution'!Y$8:Y$158,'Inputs - Substitution'!$E$8:$E$158,'Summary Calculations'!$B17,'Inputs - Substitution'!$F$8:$F$158,'Summary Calculations'!$D17,'Inputs - Substitution'!$G$8:$G$158,'Summary Calculations'!$E17,'Inputs - Substitution'!$H$8:$H$158,'Summary Calculations'!$F17)</f>
        <v>0</v>
      </c>
      <c r="I17" s="59">
        <f>SUMIFS('PCD non-delivery'!AA$7:AA$157,'PCD non-delivery'!$E$7:$E$157,'Summary Calculations'!$B17,'PCD non-delivery'!$F$7:$F$157,'Summary Calculations'!$D17,'PCD non-delivery'!$G$7:$G$157,'Summary Calculations'!$E17,'PCD non-delivery'!$H$7:$H$157,'Summary Calculations'!$F17)+SUMIFS('Inputs - Scheme Level Models'!T$8:T$18,'Inputs - Scheme Level Models'!$E$8:$E$18,'Summary Calculations'!$B17,'Inputs - Scheme Level Models'!$F$8:$F$18,'Summary Calculations'!$D17,'Inputs - Scheme Level Models'!$G$8:$G$18,'Summary Calculations'!$E17,'Inputs - Scheme Level Models'!$H$8:$H$18,'Summary Calculations'!$F17)+SUMIFS('Inputs - Substitution'!Z$8:Z$158,'Inputs - Substitution'!$E$8:$E$158,'Summary Calculations'!$B17,'Inputs - Substitution'!$F$8:$F$158,'Summary Calculations'!$D17,'Inputs - Substitution'!$G$8:$G$158,'Summary Calculations'!$E17,'Inputs - Substitution'!$H$8:$H$158,'Summary Calculations'!$F17)</f>
        <v>0</v>
      </c>
      <c r="J17" s="59">
        <f>SUMIFS('PCD non-delivery'!AB$7:AB$157,'PCD non-delivery'!$E$7:$E$157,'Summary Calculations'!$B17,'PCD non-delivery'!$F$7:$F$157,'Summary Calculations'!$D17,'PCD non-delivery'!$G$7:$G$157,'Summary Calculations'!$E17,'PCD non-delivery'!$H$7:$H$157,'Summary Calculations'!$F17)+SUMIFS('Inputs - Scheme Level Models'!U$8:U$18,'Inputs - Scheme Level Models'!$E$8:$E$18,'Summary Calculations'!$B17,'Inputs - Scheme Level Models'!$F$8:$F$18,'Summary Calculations'!$D17,'Inputs - Scheme Level Models'!$G$8:$G$18,'Summary Calculations'!$E17,'Inputs - Scheme Level Models'!$H$8:$H$18,'Summary Calculations'!$F17)+SUMIFS('Inputs - Substitution'!AA$8:AA$158,'Inputs - Substitution'!$E$8:$E$158,'Summary Calculations'!$B17,'Inputs - Substitution'!$F$8:$F$158,'Summary Calculations'!$D17,'Inputs - Substitution'!$G$8:$G$158,'Summary Calculations'!$E17,'Inputs - Substitution'!$H$8:$H$158,'Summary Calculations'!$F17)</f>
        <v>0</v>
      </c>
      <c r="K17" s="59">
        <f>SUMIFS('PCD non-delivery'!AC$7:AC$157,'PCD non-delivery'!$E$7:$E$157,'Summary Calculations'!$B17,'PCD non-delivery'!$F$7:$F$157,'Summary Calculations'!$D17,'PCD non-delivery'!$G$7:$G$157,'Summary Calculations'!$E17,'PCD non-delivery'!$H$7:$H$157,'Summary Calculations'!$F17)+SUMIFS('Inputs - Scheme Level Models'!V$8:V$18,'Inputs - Scheme Level Models'!$E$8:$E$18,'Summary Calculations'!$B17,'Inputs - Scheme Level Models'!$F$8:$F$18,'Summary Calculations'!$D17,'Inputs - Scheme Level Models'!$G$8:$G$18,'Summary Calculations'!$E17,'Inputs - Scheme Level Models'!$H$8:$H$18,'Summary Calculations'!$F17)+SUMIFS('Inputs - Substitution'!AB$8:AB$158,'Inputs - Substitution'!$E$8:$E$158,'Summary Calculations'!$B17,'Inputs - Substitution'!$F$8:$F$158,'Summary Calculations'!$D17,'Inputs - Substitution'!$G$8:$G$158,'Summary Calculations'!$E17,'Inputs - Substitution'!$H$8:$H$158,'Summary Calculations'!$F17)</f>
        <v>0</v>
      </c>
      <c r="L17" s="59">
        <f>SUMIFS('PCD non-delivery'!AD$7:AD$157,'PCD non-delivery'!$E$7:$E$157,'Summary Calculations'!$B17,'PCD non-delivery'!$F$7:$F$157,'Summary Calculations'!$D17,'PCD non-delivery'!$G$7:$G$157,'Summary Calculations'!$E17,'PCD non-delivery'!$H$7:$H$157,'Summary Calculations'!$F17)+SUMIFS('Inputs - Scheme Level Models'!W$8:W$18,'Inputs - Scheme Level Models'!$E$8:$E$18,'Summary Calculations'!$B17,'Inputs - Scheme Level Models'!$F$8:$F$18,'Summary Calculations'!$D17,'Inputs - Scheme Level Models'!$G$8:$G$18,'Summary Calculations'!$E17,'Inputs - Scheme Level Models'!$H$8:$H$18,'Summary Calculations'!$F17)+SUMIFS('Inputs - Substitution'!AC$8:AC$158,'Inputs - Substitution'!$E$8:$E$158,'Summary Calculations'!$B17,'Inputs - Substitution'!$F$8:$F$158,'Summary Calculations'!$D17,'Inputs - Substitution'!$G$8:$G$158,'Summary Calculations'!$E17,'Inputs - Substitution'!$H$8:$H$158,'Summary Calculations'!$F17)</f>
        <v>0</v>
      </c>
      <c r="M17" s="59">
        <f>SUMIFS('PCD non-delivery'!AE$7:AE$157,'PCD non-delivery'!$E$7:$E$157,'Summary Calculations'!$B17,'PCD non-delivery'!$F$7:$F$157,'Summary Calculations'!$D17,'PCD non-delivery'!$G$7:$G$157,'Summary Calculations'!$E17,'PCD non-delivery'!$H$7:$H$157,'Summary Calculations'!$F17)+SUMIFS('Inputs - Scheme Level Models'!X$8:X$18,'Inputs - Scheme Level Models'!$E$8:$E$18,'Summary Calculations'!$B17,'Inputs - Scheme Level Models'!$F$8:$F$18,'Summary Calculations'!$D17,'Inputs - Scheme Level Models'!$G$8:$G$18,'Summary Calculations'!$E17,'Inputs - Scheme Level Models'!$H$8:$H$18,'Summary Calculations'!$F17)+SUMIFS('Inputs - Substitution'!AD$8:AD$158,'Inputs - Substitution'!$E$8:$E$158,'Summary Calculations'!$B17,'Inputs - Substitution'!$F$8:$F$158,'Summary Calculations'!$D17,'Inputs - Substitution'!$G$8:$G$158,'Summary Calculations'!$E17,'Inputs - Substitution'!$H$8:$H$158,'Summary Calculations'!$F17)</f>
        <v>0</v>
      </c>
      <c r="N17" s="59">
        <f>SUMIFS('PCD non-delivery'!AF$7:AF$157,'PCD non-delivery'!$E$7:$E$157,'Summary Calculations'!$B17,'PCD non-delivery'!$F$7:$F$157,'Summary Calculations'!$D17,'PCD non-delivery'!$G$7:$G$157,'Summary Calculations'!$E17,'PCD non-delivery'!$H$7:$H$157,'Summary Calculations'!$F17)+SUMIFS('Inputs - Scheme Level Models'!Y$8:Y$18,'Inputs - Scheme Level Models'!$E$8:$E$18,'Summary Calculations'!$B17,'Inputs - Scheme Level Models'!$F$8:$F$18,'Summary Calculations'!$D17,'Inputs - Scheme Level Models'!$G$8:$G$18,'Summary Calculations'!$E17,'Inputs - Scheme Level Models'!$H$8:$H$18,'Summary Calculations'!$F17)+SUMIFS('Inputs - Substitution'!AE$8:AE$158,'Inputs - Substitution'!$E$8:$E$158,'Summary Calculations'!$B17,'Inputs - Substitution'!$F$8:$F$158,'Summary Calculations'!$D17,'Inputs - Substitution'!$G$8:$G$158,'Summary Calculations'!$E17,'Inputs - Substitution'!$H$8:$H$158,'Summary Calculations'!$F17)</f>
        <v>0</v>
      </c>
      <c r="O17" s="59"/>
      <c r="P17" s="59"/>
      <c r="Q17" s="59"/>
      <c r="R17" s="59"/>
      <c r="S17" s="59"/>
      <c r="T17" s="59">
        <f t="shared" si="1"/>
        <v>0</v>
      </c>
    </row>
    <row r="18" spans="1:24">
      <c r="A18" s="6"/>
      <c r="B18" s="36" t="s">
        <v>241</v>
      </c>
      <c r="C18" s="36" t="s">
        <v>435</v>
      </c>
      <c r="D18" s="36" t="s">
        <v>242</v>
      </c>
      <c r="E18" s="120" t="s">
        <v>249</v>
      </c>
      <c r="F18" s="58" t="s">
        <v>244</v>
      </c>
      <c r="G18" s="36" t="s">
        <v>367</v>
      </c>
      <c r="H18" s="59">
        <f>SUMIFS('PCD non-delivery'!Z$7:Z$157,'PCD non-delivery'!$E$7:$E$157,'Summary Calculations'!$B18,'PCD non-delivery'!$F$7:$F$157,'Summary Calculations'!$D18,'PCD non-delivery'!$G$7:$G$157,'Summary Calculations'!$E18,'PCD non-delivery'!$H$7:$H$157,'Summary Calculations'!$F18)+SUMIFS('Inputs - Scheme Level Models'!S$8:S$18,'Inputs - Scheme Level Models'!$E$8:$E$18,'Summary Calculations'!$B18,'Inputs - Scheme Level Models'!$F$8:$F$18,'Summary Calculations'!$D18,'Inputs - Scheme Level Models'!$G$8:$G$18,'Summary Calculations'!$E18,'Inputs - Scheme Level Models'!$H$8:$H$18,'Summary Calculations'!$F18)+SUMIFS('Inputs - Substitution'!Y$8:Y$158,'Inputs - Substitution'!$E$8:$E$158,'Summary Calculations'!$B18,'Inputs - Substitution'!$F$8:$F$158,'Summary Calculations'!$D18,'Inputs - Substitution'!$G$8:$G$158,'Summary Calculations'!$E18,'Inputs - Substitution'!$H$8:$H$158,'Summary Calculations'!$F18)</f>
        <v>0</v>
      </c>
      <c r="I18" s="59">
        <f>SUMIFS('PCD non-delivery'!AA$7:AA$157,'PCD non-delivery'!$E$7:$E$157,'Summary Calculations'!$B18,'PCD non-delivery'!$F$7:$F$157,'Summary Calculations'!$D18,'PCD non-delivery'!$G$7:$G$157,'Summary Calculations'!$E18,'PCD non-delivery'!$H$7:$H$157,'Summary Calculations'!$F18)+SUMIFS('Inputs - Scheme Level Models'!T$8:T$18,'Inputs - Scheme Level Models'!$E$8:$E$18,'Summary Calculations'!$B18,'Inputs - Scheme Level Models'!$F$8:$F$18,'Summary Calculations'!$D18,'Inputs - Scheme Level Models'!$G$8:$G$18,'Summary Calculations'!$E18,'Inputs - Scheme Level Models'!$H$8:$H$18,'Summary Calculations'!$F18)+SUMIFS('Inputs - Substitution'!Z$8:Z$158,'Inputs - Substitution'!$E$8:$E$158,'Summary Calculations'!$B18,'Inputs - Substitution'!$F$8:$F$158,'Summary Calculations'!$D18,'Inputs - Substitution'!$G$8:$G$158,'Summary Calculations'!$E18,'Inputs - Substitution'!$H$8:$H$158,'Summary Calculations'!$F18)</f>
        <v>0</v>
      </c>
      <c r="J18" s="59">
        <f>SUMIFS('PCD non-delivery'!AB$7:AB$157,'PCD non-delivery'!$E$7:$E$157,'Summary Calculations'!$B18,'PCD non-delivery'!$F$7:$F$157,'Summary Calculations'!$D18,'PCD non-delivery'!$G$7:$G$157,'Summary Calculations'!$E18,'PCD non-delivery'!$H$7:$H$157,'Summary Calculations'!$F18)+SUMIFS('Inputs - Scheme Level Models'!U$8:U$18,'Inputs - Scheme Level Models'!$E$8:$E$18,'Summary Calculations'!$B18,'Inputs - Scheme Level Models'!$F$8:$F$18,'Summary Calculations'!$D18,'Inputs - Scheme Level Models'!$G$8:$G$18,'Summary Calculations'!$E18,'Inputs - Scheme Level Models'!$H$8:$H$18,'Summary Calculations'!$F18)+SUMIFS('Inputs - Substitution'!AA$8:AA$158,'Inputs - Substitution'!$E$8:$E$158,'Summary Calculations'!$B18,'Inputs - Substitution'!$F$8:$F$158,'Summary Calculations'!$D18,'Inputs - Substitution'!$G$8:$G$158,'Summary Calculations'!$E18,'Inputs - Substitution'!$H$8:$H$158,'Summary Calculations'!$F18)</f>
        <v>0</v>
      </c>
      <c r="K18" s="59">
        <f>SUMIFS('PCD non-delivery'!AC$7:AC$157,'PCD non-delivery'!$E$7:$E$157,'Summary Calculations'!$B18,'PCD non-delivery'!$F$7:$F$157,'Summary Calculations'!$D18,'PCD non-delivery'!$G$7:$G$157,'Summary Calculations'!$E18,'PCD non-delivery'!$H$7:$H$157,'Summary Calculations'!$F18)+SUMIFS('Inputs - Scheme Level Models'!V$8:V$18,'Inputs - Scheme Level Models'!$E$8:$E$18,'Summary Calculations'!$B18,'Inputs - Scheme Level Models'!$F$8:$F$18,'Summary Calculations'!$D18,'Inputs - Scheme Level Models'!$G$8:$G$18,'Summary Calculations'!$E18,'Inputs - Scheme Level Models'!$H$8:$H$18,'Summary Calculations'!$F18)+SUMIFS('Inputs - Substitution'!AB$8:AB$158,'Inputs - Substitution'!$E$8:$E$158,'Summary Calculations'!$B18,'Inputs - Substitution'!$F$8:$F$158,'Summary Calculations'!$D18,'Inputs - Substitution'!$G$8:$G$158,'Summary Calculations'!$E18,'Inputs - Substitution'!$H$8:$H$158,'Summary Calculations'!$F18)</f>
        <v>0</v>
      </c>
      <c r="L18" s="59">
        <f>SUMIFS('PCD non-delivery'!AD$7:AD$157,'PCD non-delivery'!$E$7:$E$157,'Summary Calculations'!$B18,'PCD non-delivery'!$F$7:$F$157,'Summary Calculations'!$D18,'PCD non-delivery'!$G$7:$G$157,'Summary Calculations'!$E18,'PCD non-delivery'!$H$7:$H$157,'Summary Calculations'!$F18)+SUMIFS('Inputs - Scheme Level Models'!W$8:W$18,'Inputs - Scheme Level Models'!$E$8:$E$18,'Summary Calculations'!$B18,'Inputs - Scheme Level Models'!$F$8:$F$18,'Summary Calculations'!$D18,'Inputs - Scheme Level Models'!$G$8:$G$18,'Summary Calculations'!$E18,'Inputs - Scheme Level Models'!$H$8:$H$18,'Summary Calculations'!$F18)+SUMIFS('Inputs - Substitution'!AC$8:AC$158,'Inputs - Substitution'!$E$8:$E$158,'Summary Calculations'!$B18,'Inputs - Substitution'!$F$8:$F$158,'Summary Calculations'!$D18,'Inputs - Substitution'!$G$8:$G$158,'Summary Calculations'!$E18,'Inputs - Substitution'!$H$8:$H$158,'Summary Calculations'!$F18)</f>
        <v>0</v>
      </c>
      <c r="M18" s="59">
        <f>SUMIFS('PCD non-delivery'!AE$7:AE$157,'PCD non-delivery'!$E$7:$E$157,'Summary Calculations'!$B18,'PCD non-delivery'!$F$7:$F$157,'Summary Calculations'!$D18,'PCD non-delivery'!$G$7:$G$157,'Summary Calculations'!$E18,'PCD non-delivery'!$H$7:$H$157,'Summary Calculations'!$F18)+SUMIFS('Inputs - Scheme Level Models'!X$8:X$18,'Inputs - Scheme Level Models'!$E$8:$E$18,'Summary Calculations'!$B18,'Inputs - Scheme Level Models'!$F$8:$F$18,'Summary Calculations'!$D18,'Inputs - Scheme Level Models'!$G$8:$G$18,'Summary Calculations'!$E18,'Inputs - Scheme Level Models'!$H$8:$H$18,'Summary Calculations'!$F18)+SUMIFS('Inputs - Substitution'!AD$8:AD$158,'Inputs - Substitution'!$E$8:$E$158,'Summary Calculations'!$B18,'Inputs - Substitution'!$F$8:$F$158,'Summary Calculations'!$D18,'Inputs - Substitution'!$G$8:$G$158,'Summary Calculations'!$E18,'Inputs - Substitution'!$H$8:$H$158,'Summary Calculations'!$F18)</f>
        <v>0</v>
      </c>
      <c r="N18" s="59">
        <f>SUMIFS('PCD non-delivery'!AF$7:AF$157,'PCD non-delivery'!$E$7:$E$157,'Summary Calculations'!$B18,'PCD non-delivery'!$F$7:$F$157,'Summary Calculations'!$D18,'PCD non-delivery'!$G$7:$G$157,'Summary Calculations'!$E18,'PCD non-delivery'!$H$7:$H$157,'Summary Calculations'!$F18)+SUMIFS('Inputs - Scheme Level Models'!Y$8:Y$18,'Inputs - Scheme Level Models'!$E$8:$E$18,'Summary Calculations'!$B18,'Inputs - Scheme Level Models'!$F$8:$F$18,'Summary Calculations'!$D18,'Inputs - Scheme Level Models'!$G$8:$G$18,'Summary Calculations'!$E18,'Inputs - Scheme Level Models'!$H$8:$H$18,'Summary Calculations'!$F18)+SUMIFS('Inputs - Substitution'!AE$8:AE$158,'Inputs - Substitution'!$E$8:$E$158,'Summary Calculations'!$B18,'Inputs - Substitution'!$F$8:$F$158,'Summary Calculations'!$D18,'Inputs - Substitution'!$G$8:$G$158,'Summary Calculations'!$E18,'Inputs - Substitution'!$H$8:$H$158,'Summary Calculations'!$F18)</f>
        <v>0</v>
      </c>
      <c r="O18" s="59"/>
      <c r="P18" s="59"/>
      <c r="Q18" s="59"/>
      <c r="R18" s="59"/>
      <c r="S18" s="59"/>
      <c r="T18" s="59">
        <f t="shared" si="1"/>
        <v>0</v>
      </c>
    </row>
    <row r="19" spans="1:24">
      <c r="A19" s="6"/>
      <c r="B19" s="36" t="s">
        <v>241</v>
      </c>
      <c r="C19" s="36" t="s">
        <v>435</v>
      </c>
      <c r="D19" s="36" t="s">
        <v>242</v>
      </c>
      <c r="E19" s="120" t="s">
        <v>252</v>
      </c>
      <c r="F19" s="58" t="s">
        <v>244</v>
      </c>
      <c r="G19" s="36" t="s">
        <v>367</v>
      </c>
      <c r="H19" s="59">
        <f>SUMIFS('PCD non-delivery'!Z$7:Z$157,'PCD non-delivery'!$E$7:$E$157,'Summary Calculations'!$B19,'PCD non-delivery'!$F$7:$F$157,'Summary Calculations'!$D19,'PCD non-delivery'!$G$7:$G$157,'Summary Calculations'!$E19,'PCD non-delivery'!$H$7:$H$157,'Summary Calculations'!$F19)+SUMIFS('Inputs - Scheme Level Models'!S$8:S$18,'Inputs - Scheme Level Models'!$E$8:$E$18,'Summary Calculations'!$B19,'Inputs - Scheme Level Models'!$F$8:$F$18,'Summary Calculations'!$D19,'Inputs - Scheme Level Models'!$G$8:$G$18,'Summary Calculations'!$E19,'Inputs - Scheme Level Models'!$H$8:$H$18,'Summary Calculations'!$F19)+SUMIFS('Inputs - Substitution'!Y$8:Y$158,'Inputs - Substitution'!$E$8:$E$158,'Summary Calculations'!$B19,'Inputs - Substitution'!$F$8:$F$158,'Summary Calculations'!$D19,'Inputs - Substitution'!$G$8:$G$158,'Summary Calculations'!$E19,'Inputs - Substitution'!$H$8:$H$158,'Summary Calculations'!$F19)</f>
        <v>0</v>
      </c>
      <c r="I19" s="59">
        <f>SUMIFS('PCD non-delivery'!AA$7:AA$157,'PCD non-delivery'!$E$7:$E$157,'Summary Calculations'!$B19,'PCD non-delivery'!$F$7:$F$157,'Summary Calculations'!$D19,'PCD non-delivery'!$G$7:$G$157,'Summary Calculations'!$E19,'PCD non-delivery'!$H$7:$H$157,'Summary Calculations'!$F19)+SUMIFS('Inputs - Scheme Level Models'!T$8:T$18,'Inputs - Scheme Level Models'!$E$8:$E$18,'Summary Calculations'!$B19,'Inputs - Scheme Level Models'!$F$8:$F$18,'Summary Calculations'!$D19,'Inputs - Scheme Level Models'!$G$8:$G$18,'Summary Calculations'!$E19,'Inputs - Scheme Level Models'!$H$8:$H$18,'Summary Calculations'!$F19)+SUMIFS('Inputs - Substitution'!Z$8:Z$158,'Inputs - Substitution'!$E$8:$E$158,'Summary Calculations'!$B19,'Inputs - Substitution'!$F$8:$F$158,'Summary Calculations'!$D19,'Inputs - Substitution'!$G$8:$G$158,'Summary Calculations'!$E19,'Inputs - Substitution'!$H$8:$H$158,'Summary Calculations'!$F19)</f>
        <v>0</v>
      </c>
      <c r="J19" s="59">
        <f>SUMIFS('PCD non-delivery'!AB$7:AB$157,'PCD non-delivery'!$E$7:$E$157,'Summary Calculations'!$B19,'PCD non-delivery'!$F$7:$F$157,'Summary Calculations'!$D19,'PCD non-delivery'!$G$7:$G$157,'Summary Calculations'!$E19,'PCD non-delivery'!$H$7:$H$157,'Summary Calculations'!$F19)+SUMIFS('Inputs - Scheme Level Models'!U$8:U$18,'Inputs - Scheme Level Models'!$E$8:$E$18,'Summary Calculations'!$B19,'Inputs - Scheme Level Models'!$F$8:$F$18,'Summary Calculations'!$D19,'Inputs - Scheme Level Models'!$G$8:$G$18,'Summary Calculations'!$E19,'Inputs - Scheme Level Models'!$H$8:$H$18,'Summary Calculations'!$F19)+SUMIFS('Inputs - Substitution'!AA$8:AA$158,'Inputs - Substitution'!$E$8:$E$158,'Summary Calculations'!$B19,'Inputs - Substitution'!$F$8:$F$158,'Summary Calculations'!$D19,'Inputs - Substitution'!$G$8:$G$158,'Summary Calculations'!$E19,'Inputs - Substitution'!$H$8:$H$158,'Summary Calculations'!$F19)</f>
        <v>0</v>
      </c>
      <c r="K19" s="59">
        <f>SUMIFS('PCD non-delivery'!AC$7:AC$157,'PCD non-delivery'!$E$7:$E$157,'Summary Calculations'!$B19,'PCD non-delivery'!$F$7:$F$157,'Summary Calculations'!$D19,'PCD non-delivery'!$G$7:$G$157,'Summary Calculations'!$E19,'PCD non-delivery'!$H$7:$H$157,'Summary Calculations'!$F19)+SUMIFS('Inputs - Scheme Level Models'!V$8:V$18,'Inputs - Scheme Level Models'!$E$8:$E$18,'Summary Calculations'!$B19,'Inputs - Scheme Level Models'!$F$8:$F$18,'Summary Calculations'!$D19,'Inputs - Scheme Level Models'!$G$8:$G$18,'Summary Calculations'!$E19,'Inputs - Scheme Level Models'!$H$8:$H$18,'Summary Calculations'!$F19)+SUMIFS('Inputs - Substitution'!AB$8:AB$158,'Inputs - Substitution'!$E$8:$E$158,'Summary Calculations'!$B19,'Inputs - Substitution'!$F$8:$F$158,'Summary Calculations'!$D19,'Inputs - Substitution'!$G$8:$G$158,'Summary Calculations'!$E19,'Inputs - Substitution'!$H$8:$H$158,'Summary Calculations'!$F19)</f>
        <v>0</v>
      </c>
      <c r="L19" s="59">
        <f>SUMIFS('PCD non-delivery'!AD$7:AD$157,'PCD non-delivery'!$E$7:$E$157,'Summary Calculations'!$B19,'PCD non-delivery'!$F$7:$F$157,'Summary Calculations'!$D19,'PCD non-delivery'!$G$7:$G$157,'Summary Calculations'!$E19,'PCD non-delivery'!$H$7:$H$157,'Summary Calculations'!$F19)+SUMIFS('Inputs - Scheme Level Models'!W$8:W$18,'Inputs - Scheme Level Models'!$E$8:$E$18,'Summary Calculations'!$B19,'Inputs - Scheme Level Models'!$F$8:$F$18,'Summary Calculations'!$D19,'Inputs - Scheme Level Models'!$G$8:$G$18,'Summary Calculations'!$E19,'Inputs - Scheme Level Models'!$H$8:$H$18,'Summary Calculations'!$F19)+SUMIFS('Inputs - Substitution'!AC$8:AC$158,'Inputs - Substitution'!$E$8:$E$158,'Summary Calculations'!$B19,'Inputs - Substitution'!$F$8:$F$158,'Summary Calculations'!$D19,'Inputs - Substitution'!$G$8:$G$158,'Summary Calculations'!$E19,'Inputs - Substitution'!$H$8:$H$158,'Summary Calculations'!$F19)</f>
        <v>0</v>
      </c>
      <c r="M19" s="59">
        <f>SUMIFS('PCD non-delivery'!AE$7:AE$157,'PCD non-delivery'!$E$7:$E$157,'Summary Calculations'!$B19,'PCD non-delivery'!$F$7:$F$157,'Summary Calculations'!$D19,'PCD non-delivery'!$G$7:$G$157,'Summary Calculations'!$E19,'PCD non-delivery'!$H$7:$H$157,'Summary Calculations'!$F19)+SUMIFS('Inputs - Scheme Level Models'!X$8:X$18,'Inputs - Scheme Level Models'!$E$8:$E$18,'Summary Calculations'!$B19,'Inputs - Scheme Level Models'!$F$8:$F$18,'Summary Calculations'!$D19,'Inputs - Scheme Level Models'!$G$8:$G$18,'Summary Calculations'!$E19,'Inputs - Scheme Level Models'!$H$8:$H$18,'Summary Calculations'!$F19)+SUMIFS('Inputs - Substitution'!AD$8:AD$158,'Inputs - Substitution'!$E$8:$E$158,'Summary Calculations'!$B19,'Inputs - Substitution'!$F$8:$F$158,'Summary Calculations'!$D19,'Inputs - Substitution'!$G$8:$G$158,'Summary Calculations'!$E19,'Inputs - Substitution'!$H$8:$H$158,'Summary Calculations'!$F19)</f>
        <v>0</v>
      </c>
      <c r="N19" s="59">
        <f>SUMIFS('PCD non-delivery'!AF$7:AF$157,'PCD non-delivery'!$E$7:$E$157,'Summary Calculations'!$B19,'PCD non-delivery'!$F$7:$F$157,'Summary Calculations'!$D19,'PCD non-delivery'!$G$7:$G$157,'Summary Calculations'!$E19,'PCD non-delivery'!$H$7:$H$157,'Summary Calculations'!$F19)+SUMIFS('Inputs - Scheme Level Models'!Y$8:Y$18,'Inputs - Scheme Level Models'!$E$8:$E$18,'Summary Calculations'!$B19,'Inputs - Scheme Level Models'!$F$8:$F$18,'Summary Calculations'!$D19,'Inputs - Scheme Level Models'!$G$8:$G$18,'Summary Calculations'!$E19,'Inputs - Scheme Level Models'!$H$8:$H$18,'Summary Calculations'!$F19)+SUMIFS('Inputs - Substitution'!AE$8:AE$158,'Inputs - Substitution'!$E$8:$E$158,'Summary Calculations'!$B19,'Inputs - Substitution'!$F$8:$F$158,'Summary Calculations'!$D19,'Inputs - Substitution'!$G$8:$G$158,'Summary Calculations'!$E19,'Inputs - Substitution'!$H$8:$H$158,'Summary Calculations'!$F19)</f>
        <v>0</v>
      </c>
      <c r="O19" s="59"/>
      <c r="P19" s="59"/>
      <c r="Q19" s="59"/>
      <c r="R19" s="59"/>
      <c r="S19" s="59"/>
      <c r="T19" s="59">
        <f t="shared" si="1"/>
        <v>0</v>
      </c>
    </row>
    <row r="20" spans="1:24">
      <c r="A20" s="6"/>
      <c r="B20" s="36" t="s">
        <v>241</v>
      </c>
      <c r="C20" s="36" t="s">
        <v>435</v>
      </c>
      <c r="D20" s="36" t="s">
        <v>248</v>
      </c>
      <c r="E20" s="120" t="s">
        <v>243</v>
      </c>
      <c r="F20" s="58" t="s">
        <v>127</v>
      </c>
      <c r="G20" s="36" t="s">
        <v>367</v>
      </c>
      <c r="H20" s="59">
        <f>SUMIFS('PCD non-delivery'!Z$7:Z$157,'PCD non-delivery'!$E$7:$E$157,'Summary Calculations'!$B20,'PCD non-delivery'!$F$7:$F$157,'Summary Calculations'!$D20,'PCD non-delivery'!$G$7:$G$157,'Summary Calculations'!$E20,'PCD non-delivery'!$H$7:$H$157,'Summary Calculations'!$F20)+SUMIFS('Inputs - Scheme Level Models'!S$8:S$18,'Inputs - Scheme Level Models'!$E$8:$E$18,'Summary Calculations'!$B20,'Inputs - Scheme Level Models'!$F$8:$F$18,'Summary Calculations'!$D20,'Inputs - Scheme Level Models'!$G$8:$G$18,'Summary Calculations'!$E20,'Inputs - Scheme Level Models'!$H$8:$H$18,'Summary Calculations'!$F20)+SUMIFS('Inputs - Substitution'!Y$8:Y$158,'Inputs - Substitution'!$E$8:$E$158,'Summary Calculations'!$B20,'Inputs - Substitution'!$F$8:$F$158,'Summary Calculations'!$D20,'Inputs - Substitution'!$G$8:$G$158,'Summary Calculations'!$E20,'Inputs - Substitution'!$H$8:$H$158,'Summary Calculations'!$F20)</f>
        <v>0</v>
      </c>
      <c r="I20" s="59">
        <f>SUMIFS('PCD non-delivery'!AA$7:AA$157,'PCD non-delivery'!$E$7:$E$157,'Summary Calculations'!$B20,'PCD non-delivery'!$F$7:$F$157,'Summary Calculations'!$D20,'PCD non-delivery'!$G$7:$G$157,'Summary Calculations'!$E20,'PCD non-delivery'!$H$7:$H$157,'Summary Calculations'!$F20)+SUMIFS('Inputs - Scheme Level Models'!T$8:T$18,'Inputs - Scheme Level Models'!$E$8:$E$18,'Summary Calculations'!$B20,'Inputs - Scheme Level Models'!$F$8:$F$18,'Summary Calculations'!$D20,'Inputs - Scheme Level Models'!$G$8:$G$18,'Summary Calculations'!$E20,'Inputs - Scheme Level Models'!$H$8:$H$18,'Summary Calculations'!$F20)+SUMIFS('Inputs - Substitution'!Z$8:Z$158,'Inputs - Substitution'!$E$8:$E$158,'Summary Calculations'!$B20,'Inputs - Substitution'!$F$8:$F$158,'Summary Calculations'!$D20,'Inputs - Substitution'!$G$8:$G$158,'Summary Calculations'!$E20,'Inputs - Substitution'!$H$8:$H$158,'Summary Calculations'!$F20)</f>
        <v>0</v>
      </c>
      <c r="J20" s="59">
        <f>SUMIFS('PCD non-delivery'!AB$7:AB$157,'PCD non-delivery'!$E$7:$E$157,'Summary Calculations'!$B20,'PCD non-delivery'!$F$7:$F$157,'Summary Calculations'!$D20,'PCD non-delivery'!$G$7:$G$157,'Summary Calculations'!$E20,'PCD non-delivery'!$H$7:$H$157,'Summary Calculations'!$F20)+SUMIFS('Inputs - Scheme Level Models'!U$8:U$18,'Inputs - Scheme Level Models'!$E$8:$E$18,'Summary Calculations'!$B20,'Inputs - Scheme Level Models'!$F$8:$F$18,'Summary Calculations'!$D20,'Inputs - Scheme Level Models'!$G$8:$G$18,'Summary Calculations'!$E20,'Inputs - Scheme Level Models'!$H$8:$H$18,'Summary Calculations'!$F20)+SUMIFS('Inputs - Substitution'!AA$8:AA$158,'Inputs - Substitution'!$E$8:$E$158,'Summary Calculations'!$B20,'Inputs - Substitution'!$F$8:$F$158,'Summary Calculations'!$D20,'Inputs - Substitution'!$G$8:$G$158,'Summary Calculations'!$E20,'Inputs - Substitution'!$H$8:$H$158,'Summary Calculations'!$F20)</f>
        <v>3.6666666666666667E-2</v>
      </c>
      <c r="K20" s="59">
        <f>SUMIFS('PCD non-delivery'!AC$7:AC$157,'PCD non-delivery'!$E$7:$E$157,'Summary Calculations'!$B20,'PCD non-delivery'!$F$7:$F$157,'Summary Calculations'!$D20,'PCD non-delivery'!$G$7:$G$157,'Summary Calculations'!$E20,'PCD non-delivery'!$H$7:$H$157,'Summary Calculations'!$F20)+SUMIFS('Inputs - Scheme Level Models'!V$8:V$18,'Inputs - Scheme Level Models'!$E$8:$E$18,'Summary Calculations'!$B20,'Inputs - Scheme Level Models'!$F$8:$F$18,'Summary Calculations'!$D20,'Inputs - Scheme Level Models'!$G$8:$G$18,'Summary Calculations'!$E20,'Inputs - Scheme Level Models'!$H$8:$H$18,'Summary Calculations'!$F20)+SUMIFS('Inputs - Substitution'!AB$8:AB$158,'Inputs - Substitution'!$E$8:$E$158,'Summary Calculations'!$B20,'Inputs - Substitution'!$F$8:$F$158,'Summary Calculations'!$D20,'Inputs - Substitution'!$G$8:$G$158,'Summary Calculations'!$E20,'Inputs - Substitution'!$H$8:$H$158,'Summary Calculations'!$F20)</f>
        <v>5.1333333333333335E-2</v>
      </c>
      <c r="L20" s="59">
        <f>SUMIFS('PCD non-delivery'!AD$7:AD$157,'PCD non-delivery'!$E$7:$E$157,'Summary Calculations'!$B20,'PCD non-delivery'!$F$7:$F$157,'Summary Calculations'!$D20,'PCD non-delivery'!$G$7:$G$157,'Summary Calculations'!$E20,'PCD non-delivery'!$H$7:$H$157,'Summary Calculations'!$F20)+SUMIFS('Inputs - Scheme Level Models'!W$8:W$18,'Inputs - Scheme Level Models'!$E$8:$E$18,'Summary Calculations'!$B20,'Inputs - Scheme Level Models'!$F$8:$F$18,'Summary Calculations'!$D20,'Inputs - Scheme Level Models'!$G$8:$G$18,'Summary Calculations'!$E20,'Inputs - Scheme Level Models'!$H$8:$H$18,'Summary Calculations'!$F20)+SUMIFS('Inputs - Substitution'!AC$8:AC$158,'Inputs - Substitution'!$E$8:$E$158,'Summary Calculations'!$B20,'Inputs - Substitution'!$F$8:$F$158,'Summary Calculations'!$D20,'Inputs - Substitution'!$G$8:$G$158,'Summary Calculations'!$E20,'Inputs - Substitution'!$H$8:$H$158,'Summary Calculations'!$F20)</f>
        <v>5.1333333333333335E-2</v>
      </c>
      <c r="M20" s="59">
        <f>SUMIFS('PCD non-delivery'!AE$7:AE$157,'PCD non-delivery'!$E$7:$E$157,'Summary Calculations'!$B20,'PCD non-delivery'!$F$7:$F$157,'Summary Calculations'!$D20,'PCD non-delivery'!$G$7:$G$157,'Summary Calculations'!$E20,'PCD non-delivery'!$H$7:$H$157,'Summary Calculations'!$F20)+SUMIFS('Inputs - Scheme Level Models'!X$8:X$18,'Inputs - Scheme Level Models'!$E$8:$E$18,'Summary Calculations'!$B20,'Inputs - Scheme Level Models'!$F$8:$F$18,'Summary Calculations'!$D20,'Inputs - Scheme Level Models'!$G$8:$G$18,'Summary Calculations'!$E20,'Inputs - Scheme Level Models'!$H$8:$H$18,'Summary Calculations'!$F20)+SUMIFS('Inputs - Substitution'!AD$8:AD$158,'Inputs - Substitution'!$E$8:$E$158,'Summary Calculations'!$B20,'Inputs - Substitution'!$F$8:$F$158,'Summary Calculations'!$D20,'Inputs - Substitution'!$G$8:$G$158,'Summary Calculations'!$E20,'Inputs - Substitution'!$H$8:$H$158,'Summary Calculations'!$F20)</f>
        <v>5.8666666666666666E-2</v>
      </c>
      <c r="N20" s="59">
        <f>SUMIFS('PCD non-delivery'!AF$7:AF$157,'PCD non-delivery'!$E$7:$E$157,'Summary Calculations'!$B20,'PCD non-delivery'!$F$7:$F$157,'Summary Calculations'!$D20,'PCD non-delivery'!$G$7:$G$157,'Summary Calculations'!$E20,'PCD non-delivery'!$H$7:$H$157,'Summary Calculations'!$F20)+SUMIFS('Inputs - Scheme Level Models'!Y$8:Y$18,'Inputs - Scheme Level Models'!$E$8:$E$18,'Summary Calculations'!$B20,'Inputs - Scheme Level Models'!$F$8:$F$18,'Summary Calculations'!$D20,'Inputs - Scheme Level Models'!$G$8:$G$18,'Summary Calculations'!$E20,'Inputs - Scheme Level Models'!$H$8:$H$18,'Summary Calculations'!$F20)+SUMIFS('Inputs - Substitution'!AE$8:AE$158,'Inputs - Substitution'!$E$8:$E$158,'Summary Calculations'!$B20,'Inputs - Substitution'!$F$8:$F$158,'Summary Calculations'!$D20,'Inputs - Substitution'!$G$8:$G$158,'Summary Calculations'!$E20,'Inputs - Substitution'!$H$8:$H$158,'Summary Calculations'!$F20)</f>
        <v>2.2000000000000002E-2</v>
      </c>
      <c r="O20" s="59"/>
      <c r="P20" s="59"/>
      <c r="Q20" s="59"/>
      <c r="R20" s="59"/>
      <c r="S20" s="59"/>
      <c r="T20" s="59">
        <f t="shared" si="1"/>
        <v>0.22</v>
      </c>
    </row>
    <row r="21" spans="1:24">
      <c r="A21" s="6"/>
      <c r="B21" s="36" t="s">
        <v>241</v>
      </c>
      <c r="C21" s="36" t="s">
        <v>435</v>
      </c>
      <c r="D21" s="36" t="s">
        <v>248</v>
      </c>
      <c r="E21" s="120" t="s">
        <v>243</v>
      </c>
      <c r="F21" s="58" t="s">
        <v>244</v>
      </c>
      <c r="G21" s="36" t="s">
        <v>367</v>
      </c>
      <c r="H21" s="59">
        <f>SUMIFS('PCD non-delivery'!Z$7:Z$157,'PCD non-delivery'!$E$7:$E$157,'Summary Calculations'!$B21,'PCD non-delivery'!$F$7:$F$157,'Summary Calculations'!$D21,'PCD non-delivery'!$G$7:$G$157,'Summary Calculations'!$E21,'PCD non-delivery'!$H$7:$H$157,'Summary Calculations'!$F21)+SUMIFS('Inputs - Scheme Level Models'!S$8:S$18,'Inputs - Scheme Level Models'!$E$8:$E$18,'Summary Calculations'!$B21,'Inputs - Scheme Level Models'!$F$8:$F$18,'Summary Calculations'!$D21,'Inputs - Scheme Level Models'!$G$8:$G$18,'Summary Calculations'!$E21,'Inputs - Scheme Level Models'!$H$8:$H$18,'Summary Calculations'!$F21)+SUMIFS('Inputs - Substitution'!Y$8:Y$158,'Inputs - Substitution'!$E$8:$E$158,'Summary Calculations'!$B21,'Inputs - Substitution'!$F$8:$F$158,'Summary Calculations'!$D21,'Inputs - Substitution'!$G$8:$G$158,'Summary Calculations'!$E21,'Inputs - Substitution'!$H$8:$H$158,'Summary Calculations'!$F21)</f>
        <v>0</v>
      </c>
      <c r="I21" s="59">
        <f>SUMIFS('PCD non-delivery'!AA$7:AA$157,'PCD non-delivery'!$E$7:$E$157,'Summary Calculations'!$B21,'PCD non-delivery'!$F$7:$F$157,'Summary Calculations'!$D21,'PCD non-delivery'!$G$7:$G$157,'Summary Calculations'!$E21,'PCD non-delivery'!$H$7:$H$157,'Summary Calculations'!$F21)+SUMIFS('Inputs - Scheme Level Models'!T$8:T$18,'Inputs - Scheme Level Models'!$E$8:$E$18,'Summary Calculations'!$B21,'Inputs - Scheme Level Models'!$F$8:$F$18,'Summary Calculations'!$D21,'Inputs - Scheme Level Models'!$G$8:$G$18,'Summary Calculations'!$E21,'Inputs - Scheme Level Models'!$H$8:$H$18,'Summary Calculations'!$F21)+SUMIFS('Inputs - Substitution'!Z$8:Z$158,'Inputs - Substitution'!$E$8:$E$158,'Summary Calculations'!$B21,'Inputs - Substitution'!$F$8:$F$158,'Summary Calculations'!$D21,'Inputs - Substitution'!$G$8:$G$158,'Summary Calculations'!$E21,'Inputs - Substitution'!$H$8:$H$158,'Summary Calculations'!$F21)</f>
        <v>0</v>
      </c>
      <c r="J21" s="59">
        <f>SUMIFS('PCD non-delivery'!AB$7:AB$157,'PCD non-delivery'!$E$7:$E$157,'Summary Calculations'!$B21,'PCD non-delivery'!$F$7:$F$157,'Summary Calculations'!$D21,'PCD non-delivery'!$G$7:$G$157,'Summary Calculations'!$E21,'PCD non-delivery'!$H$7:$H$157,'Summary Calculations'!$F21)+SUMIFS('Inputs - Scheme Level Models'!U$8:U$18,'Inputs - Scheme Level Models'!$E$8:$E$18,'Summary Calculations'!$B21,'Inputs - Scheme Level Models'!$F$8:$F$18,'Summary Calculations'!$D21,'Inputs - Scheme Level Models'!$G$8:$G$18,'Summary Calculations'!$E21,'Inputs - Scheme Level Models'!$H$8:$H$18,'Summary Calculations'!$F21)+SUMIFS('Inputs - Substitution'!AA$8:AA$158,'Inputs - Substitution'!$E$8:$E$158,'Summary Calculations'!$B21,'Inputs - Substitution'!$F$8:$F$158,'Summary Calculations'!$D21,'Inputs - Substitution'!$G$8:$G$158,'Summary Calculations'!$E21,'Inputs - Substitution'!$H$8:$H$158,'Summary Calculations'!$F21)</f>
        <v>-2</v>
      </c>
      <c r="K21" s="59">
        <f>SUMIFS('PCD non-delivery'!AC$7:AC$157,'PCD non-delivery'!$E$7:$E$157,'Summary Calculations'!$B21,'PCD non-delivery'!$F$7:$F$157,'Summary Calculations'!$D21,'PCD non-delivery'!$G$7:$G$157,'Summary Calculations'!$E21,'PCD non-delivery'!$H$7:$H$157,'Summary Calculations'!$F21)+SUMIFS('Inputs - Scheme Level Models'!V$8:V$18,'Inputs - Scheme Level Models'!$E$8:$E$18,'Summary Calculations'!$B21,'Inputs - Scheme Level Models'!$F$8:$F$18,'Summary Calculations'!$D21,'Inputs - Scheme Level Models'!$G$8:$G$18,'Summary Calculations'!$E21,'Inputs - Scheme Level Models'!$H$8:$H$18,'Summary Calculations'!$F21)+SUMIFS('Inputs - Substitution'!AB$8:AB$158,'Inputs - Substitution'!$E$8:$E$158,'Summary Calculations'!$B21,'Inputs - Substitution'!$F$8:$F$158,'Summary Calculations'!$D21,'Inputs - Substitution'!$G$8:$G$158,'Summary Calculations'!$E21,'Inputs - Substitution'!$H$8:$H$158,'Summary Calculations'!$F21)</f>
        <v>-3</v>
      </c>
      <c r="L21" s="59">
        <f>SUMIFS('PCD non-delivery'!AD$7:AD$157,'PCD non-delivery'!$E$7:$E$157,'Summary Calculations'!$B21,'PCD non-delivery'!$F$7:$F$157,'Summary Calculations'!$D21,'PCD non-delivery'!$G$7:$G$157,'Summary Calculations'!$E21,'PCD non-delivery'!$H$7:$H$157,'Summary Calculations'!$F21)+SUMIFS('Inputs - Scheme Level Models'!W$8:W$18,'Inputs - Scheme Level Models'!$E$8:$E$18,'Summary Calculations'!$B21,'Inputs - Scheme Level Models'!$F$8:$F$18,'Summary Calculations'!$D21,'Inputs - Scheme Level Models'!$G$8:$G$18,'Summary Calculations'!$E21,'Inputs - Scheme Level Models'!$H$8:$H$18,'Summary Calculations'!$F21)+SUMIFS('Inputs - Substitution'!AC$8:AC$158,'Inputs - Substitution'!$E$8:$E$158,'Summary Calculations'!$B21,'Inputs - Substitution'!$F$8:$F$158,'Summary Calculations'!$D21,'Inputs - Substitution'!$G$8:$G$158,'Summary Calculations'!$E21,'Inputs - Substitution'!$H$8:$H$158,'Summary Calculations'!$F21)</f>
        <v>-4</v>
      </c>
      <c r="M21" s="59">
        <f>SUMIFS('PCD non-delivery'!AE$7:AE$157,'PCD non-delivery'!$E$7:$E$157,'Summary Calculations'!$B21,'PCD non-delivery'!$F$7:$F$157,'Summary Calculations'!$D21,'PCD non-delivery'!$G$7:$G$157,'Summary Calculations'!$E21,'PCD non-delivery'!$H$7:$H$157,'Summary Calculations'!$F21)+SUMIFS('Inputs - Scheme Level Models'!X$8:X$18,'Inputs - Scheme Level Models'!$E$8:$E$18,'Summary Calculations'!$B21,'Inputs - Scheme Level Models'!$F$8:$F$18,'Summary Calculations'!$D21,'Inputs - Scheme Level Models'!$G$8:$G$18,'Summary Calculations'!$E21,'Inputs - Scheme Level Models'!$H$8:$H$18,'Summary Calculations'!$F21)+SUMIFS('Inputs - Substitution'!AD$8:AD$158,'Inputs - Substitution'!$E$8:$E$158,'Summary Calculations'!$B21,'Inputs - Substitution'!$F$8:$F$158,'Summary Calculations'!$D21,'Inputs - Substitution'!$G$8:$G$158,'Summary Calculations'!$E21,'Inputs - Substitution'!$H$8:$H$158,'Summary Calculations'!$F21)</f>
        <v>-5</v>
      </c>
      <c r="N21" s="59">
        <f>SUMIFS('PCD non-delivery'!AF$7:AF$157,'PCD non-delivery'!$E$7:$E$157,'Summary Calculations'!$B21,'PCD non-delivery'!$F$7:$F$157,'Summary Calculations'!$D21,'PCD non-delivery'!$G$7:$G$157,'Summary Calculations'!$E21,'PCD non-delivery'!$H$7:$H$157,'Summary Calculations'!$F21)+SUMIFS('Inputs - Scheme Level Models'!Y$8:Y$18,'Inputs - Scheme Level Models'!$E$8:$E$18,'Summary Calculations'!$B21,'Inputs - Scheme Level Models'!$F$8:$F$18,'Summary Calculations'!$D21,'Inputs - Scheme Level Models'!$G$8:$G$18,'Summary Calculations'!$E21,'Inputs - Scheme Level Models'!$H$8:$H$18,'Summary Calculations'!$F21)+SUMIFS('Inputs - Substitution'!AE$8:AE$158,'Inputs - Substitution'!$E$8:$E$158,'Summary Calculations'!$B21,'Inputs - Substitution'!$F$8:$F$158,'Summary Calculations'!$D21,'Inputs - Substitution'!$G$8:$G$158,'Summary Calculations'!$E21,'Inputs - Substitution'!$H$8:$H$158,'Summary Calculations'!$F21)</f>
        <v>-0.71699999999999997</v>
      </c>
      <c r="O21" s="59"/>
      <c r="P21" s="59"/>
      <c r="Q21" s="59"/>
      <c r="R21" s="59"/>
      <c r="S21" s="59"/>
      <c r="T21" s="59">
        <f t="shared" si="1"/>
        <v>-14.717000000000001</v>
      </c>
    </row>
    <row r="22" spans="1:24">
      <c r="A22" s="6"/>
      <c r="B22" s="36" t="s">
        <v>241</v>
      </c>
      <c r="C22" s="36" t="s">
        <v>435</v>
      </c>
      <c r="D22" s="36" t="s">
        <v>248</v>
      </c>
      <c r="E22" s="120" t="s">
        <v>249</v>
      </c>
      <c r="F22" s="58" t="s">
        <v>127</v>
      </c>
      <c r="G22" s="36" t="s">
        <v>367</v>
      </c>
      <c r="H22" s="59">
        <f>SUMIFS('PCD non-delivery'!Z$7:Z$157,'PCD non-delivery'!$E$7:$E$157,'Summary Calculations'!$B22,'PCD non-delivery'!$F$7:$F$157,'Summary Calculations'!$D22,'PCD non-delivery'!$G$7:$G$157,'Summary Calculations'!$E22,'PCD non-delivery'!$H$7:$H$157,'Summary Calculations'!$F22)+SUMIFS('Inputs - Scheme Level Models'!S$8:S$18,'Inputs - Scheme Level Models'!$E$8:$E$18,'Summary Calculations'!$B22,'Inputs - Scheme Level Models'!$F$8:$F$18,'Summary Calculations'!$D22,'Inputs - Scheme Level Models'!$G$8:$G$18,'Summary Calculations'!$E22,'Inputs - Scheme Level Models'!$H$8:$H$18,'Summary Calculations'!$F22)+SUMIFS('Inputs - Substitution'!Y$8:Y$158,'Inputs - Substitution'!$E$8:$E$158,'Summary Calculations'!$B22,'Inputs - Substitution'!$F$8:$F$158,'Summary Calculations'!$D22,'Inputs - Substitution'!$G$8:$G$158,'Summary Calculations'!$E22,'Inputs - Substitution'!$H$8:$H$158,'Summary Calculations'!$F22)</f>
        <v>0</v>
      </c>
      <c r="I22" s="59">
        <f>SUMIFS('PCD non-delivery'!AA$7:AA$157,'PCD non-delivery'!$E$7:$E$157,'Summary Calculations'!$B22,'PCD non-delivery'!$F$7:$F$157,'Summary Calculations'!$D22,'PCD non-delivery'!$G$7:$G$157,'Summary Calculations'!$E22,'PCD non-delivery'!$H$7:$H$157,'Summary Calculations'!$F22)+SUMIFS('Inputs - Scheme Level Models'!T$8:T$18,'Inputs - Scheme Level Models'!$E$8:$E$18,'Summary Calculations'!$B22,'Inputs - Scheme Level Models'!$F$8:$F$18,'Summary Calculations'!$D22,'Inputs - Scheme Level Models'!$G$8:$G$18,'Summary Calculations'!$E22,'Inputs - Scheme Level Models'!$H$8:$H$18,'Summary Calculations'!$F22)+SUMIFS('Inputs - Substitution'!Z$8:Z$158,'Inputs - Substitution'!$E$8:$E$158,'Summary Calculations'!$B22,'Inputs - Substitution'!$F$8:$F$158,'Summary Calculations'!$D22,'Inputs - Substitution'!$G$8:$G$158,'Summary Calculations'!$E22,'Inputs - Substitution'!$H$8:$H$158,'Summary Calculations'!$F22)</f>
        <v>0</v>
      </c>
      <c r="J22" s="59">
        <f>SUMIFS('PCD non-delivery'!AB$7:AB$157,'PCD non-delivery'!$E$7:$E$157,'Summary Calculations'!$B22,'PCD non-delivery'!$F$7:$F$157,'Summary Calculations'!$D22,'PCD non-delivery'!$G$7:$G$157,'Summary Calculations'!$E22,'PCD non-delivery'!$H$7:$H$157,'Summary Calculations'!$F22)+SUMIFS('Inputs - Scheme Level Models'!U$8:U$18,'Inputs - Scheme Level Models'!$E$8:$E$18,'Summary Calculations'!$B22,'Inputs - Scheme Level Models'!$F$8:$F$18,'Summary Calculations'!$D22,'Inputs - Scheme Level Models'!$G$8:$G$18,'Summary Calculations'!$E22,'Inputs - Scheme Level Models'!$H$8:$H$18,'Summary Calculations'!$F22)+SUMIFS('Inputs - Substitution'!AA$8:AA$158,'Inputs - Substitution'!$E$8:$E$158,'Summary Calculations'!$B22,'Inputs - Substitution'!$F$8:$F$158,'Summary Calculations'!$D22,'Inputs - Substitution'!$G$8:$G$158,'Summary Calculations'!$E22,'Inputs - Substitution'!$H$8:$H$158,'Summary Calculations'!$F22)</f>
        <v>0</v>
      </c>
      <c r="K22" s="59">
        <f>SUMIFS('PCD non-delivery'!AC$7:AC$157,'PCD non-delivery'!$E$7:$E$157,'Summary Calculations'!$B22,'PCD non-delivery'!$F$7:$F$157,'Summary Calculations'!$D22,'PCD non-delivery'!$G$7:$G$157,'Summary Calculations'!$E22,'PCD non-delivery'!$H$7:$H$157,'Summary Calculations'!$F22)+SUMIFS('Inputs - Scheme Level Models'!V$8:V$18,'Inputs - Scheme Level Models'!$E$8:$E$18,'Summary Calculations'!$B22,'Inputs - Scheme Level Models'!$F$8:$F$18,'Summary Calculations'!$D22,'Inputs - Scheme Level Models'!$G$8:$G$18,'Summary Calculations'!$E22,'Inputs - Scheme Level Models'!$H$8:$H$18,'Summary Calculations'!$F22)+SUMIFS('Inputs - Substitution'!AB$8:AB$158,'Inputs - Substitution'!$E$8:$E$158,'Summary Calculations'!$B22,'Inputs - Substitution'!$F$8:$F$158,'Summary Calculations'!$D22,'Inputs - Substitution'!$G$8:$G$158,'Summary Calculations'!$E22,'Inputs - Substitution'!$H$8:$H$158,'Summary Calculations'!$F22)</f>
        <v>0</v>
      </c>
      <c r="L22" s="59">
        <f>SUMIFS('PCD non-delivery'!AD$7:AD$157,'PCD non-delivery'!$E$7:$E$157,'Summary Calculations'!$B22,'PCD non-delivery'!$F$7:$F$157,'Summary Calculations'!$D22,'PCD non-delivery'!$G$7:$G$157,'Summary Calculations'!$E22,'PCD non-delivery'!$H$7:$H$157,'Summary Calculations'!$F22)+SUMIFS('Inputs - Scheme Level Models'!W$8:W$18,'Inputs - Scheme Level Models'!$E$8:$E$18,'Summary Calculations'!$B22,'Inputs - Scheme Level Models'!$F$8:$F$18,'Summary Calculations'!$D22,'Inputs - Scheme Level Models'!$G$8:$G$18,'Summary Calculations'!$E22,'Inputs - Scheme Level Models'!$H$8:$H$18,'Summary Calculations'!$F22)+SUMIFS('Inputs - Substitution'!AC$8:AC$158,'Inputs - Substitution'!$E$8:$E$158,'Summary Calculations'!$B22,'Inputs - Substitution'!$F$8:$F$158,'Summary Calculations'!$D22,'Inputs - Substitution'!$G$8:$G$158,'Summary Calculations'!$E22,'Inputs - Substitution'!$H$8:$H$158,'Summary Calculations'!$F22)</f>
        <v>0</v>
      </c>
      <c r="M22" s="59">
        <f>SUMIFS('PCD non-delivery'!AE$7:AE$157,'PCD non-delivery'!$E$7:$E$157,'Summary Calculations'!$B22,'PCD non-delivery'!$F$7:$F$157,'Summary Calculations'!$D22,'PCD non-delivery'!$G$7:$G$157,'Summary Calculations'!$E22,'PCD non-delivery'!$H$7:$H$157,'Summary Calculations'!$F22)+SUMIFS('Inputs - Scheme Level Models'!X$8:X$18,'Inputs - Scheme Level Models'!$E$8:$E$18,'Summary Calculations'!$B22,'Inputs - Scheme Level Models'!$F$8:$F$18,'Summary Calculations'!$D22,'Inputs - Scheme Level Models'!$G$8:$G$18,'Summary Calculations'!$E22,'Inputs - Scheme Level Models'!$H$8:$H$18,'Summary Calculations'!$F22)+SUMIFS('Inputs - Substitution'!AD$8:AD$158,'Inputs - Substitution'!$E$8:$E$158,'Summary Calculations'!$B22,'Inputs - Substitution'!$F$8:$F$158,'Summary Calculations'!$D22,'Inputs - Substitution'!$G$8:$G$158,'Summary Calculations'!$E22,'Inputs - Substitution'!$H$8:$H$158,'Summary Calculations'!$F22)</f>
        <v>0</v>
      </c>
      <c r="N22" s="59">
        <f>SUMIFS('PCD non-delivery'!AF$7:AF$157,'PCD non-delivery'!$E$7:$E$157,'Summary Calculations'!$B22,'PCD non-delivery'!$F$7:$F$157,'Summary Calculations'!$D22,'PCD non-delivery'!$G$7:$G$157,'Summary Calculations'!$E22,'PCD non-delivery'!$H$7:$H$157,'Summary Calculations'!$F22)+SUMIFS('Inputs - Scheme Level Models'!Y$8:Y$18,'Inputs - Scheme Level Models'!$E$8:$E$18,'Summary Calculations'!$B22,'Inputs - Scheme Level Models'!$F$8:$F$18,'Summary Calculations'!$D22,'Inputs - Scheme Level Models'!$G$8:$G$18,'Summary Calculations'!$E22,'Inputs - Scheme Level Models'!$H$8:$H$18,'Summary Calculations'!$F22)+SUMIFS('Inputs - Substitution'!AE$8:AE$158,'Inputs - Substitution'!$E$8:$E$158,'Summary Calculations'!$B22,'Inputs - Substitution'!$F$8:$F$158,'Summary Calculations'!$D22,'Inputs - Substitution'!$G$8:$G$158,'Summary Calculations'!$E22,'Inputs - Substitution'!$H$8:$H$158,'Summary Calculations'!$F22)</f>
        <v>0</v>
      </c>
      <c r="O22" s="59"/>
      <c r="P22" s="59"/>
      <c r="Q22" s="59"/>
      <c r="R22" s="59"/>
      <c r="S22" s="59"/>
      <c r="T22" s="59">
        <f t="shared" si="1"/>
        <v>0</v>
      </c>
    </row>
    <row r="23" spans="1:24">
      <c r="A23" s="6"/>
      <c r="B23" s="36" t="s">
        <v>241</v>
      </c>
      <c r="C23" s="36" t="s">
        <v>435</v>
      </c>
      <c r="D23" s="36" t="s">
        <v>248</v>
      </c>
      <c r="E23" s="120" t="s">
        <v>249</v>
      </c>
      <c r="F23" s="58" t="s">
        <v>244</v>
      </c>
      <c r="G23" s="36" t="s">
        <v>367</v>
      </c>
      <c r="H23" s="59">
        <f>SUMIFS('PCD non-delivery'!Z$7:Z$157,'PCD non-delivery'!$E$7:$E$157,'Summary Calculations'!$B23,'PCD non-delivery'!$F$7:$F$157,'Summary Calculations'!$D23,'PCD non-delivery'!$G$7:$G$157,'Summary Calculations'!$E23,'PCD non-delivery'!$H$7:$H$157,'Summary Calculations'!$F23)+SUMIFS('Inputs - Scheme Level Models'!S$8:S$18,'Inputs - Scheme Level Models'!$E$8:$E$18,'Summary Calculations'!$B23,'Inputs - Scheme Level Models'!$F$8:$F$18,'Summary Calculations'!$D23,'Inputs - Scheme Level Models'!$G$8:$G$18,'Summary Calculations'!$E23,'Inputs - Scheme Level Models'!$H$8:$H$18,'Summary Calculations'!$F23)+SUMIFS('Inputs - Substitution'!Y$8:Y$158,'Inputs - Substitution'!$E$8:$E$158,'Summary Calculations'!$B23,'Inputs - Substitution'!$F$8:$F$158,'Summary Calculations'!$D23,'Inputs - Substitution'!$G$8:$G$158,'Summary Calculations'!$E23,'Inputs - Substitution'!$H$8:$H$158,'Summary Calculations'!$F23)</f>
        <v>0</v>
      </c>
      <c r="I23" s="59">
        <f>SUMIFS('PCD non-delivery'!AA$7:AA$157,'PCD non-delivery'!$E$7:$E$157,'Summary Calculations'!$B23,'PCD non-delivery'!$F$7:$F$157,'Summary Calculations'!$D23,'PCD non-delivery'!$G$7:$G$157,'Summary Calculations'!$E23,'PCD non-delivery'!$H$7:$H$157,'Summary Calculations'!$F23)+SUMIFS('Inputs - Scheme Level Models'!T$8:T$18,'Inputs - Scheme Level Models'!$E$8:$E$18,'Summary Calculations'!$B23,'Inputs - Scheme Level Models'!$F$8:$F$18,'Summary Calculations'!$D23,'Inputs - Scheme Level Models'!$G$8:$G$18,'Summary Calculations'!$E23,'Inputs - Scheme Level Models'!$H$8:$H$18,'Summary Calculations'!$F23)+SUMIFS('Inputs - Substitution'!Z$8:Z$158,'Inputs - Substitution'!$E$8:$E$158,'Summary Calculations'!$B23,'Inputs - Substitution'!$F$8:$F$158,'Summary Calculations'!$D23,'Inputs - Substitution'!$G$8:$G$158,'Summary Calculations'!$E23,'Inputs - Substitution'!$H$8:$H$158,'Summary Calculations'!$F23)</f>
        <v>0</v>
      </c>
      <c r="J23" s="59">
        <f>SUMIFS('PCD non-delivery'!AB$7:AB$157,'PCD non-delivery'!$E$7:$E$157,'Summary Calculations'!$B23,'PCD non-delivery'!$F$7:$F$157,'Summary Calculations'!$D23,'PCD non-delivery'!$G$7:$G$157,'Summary Calculations'!$E23,'PCD non-delivery'!$H$7:$H$157,'Summary Calculations'!$F23)+SUMIFS('Inputs - Scheme Level Models'!U$8:U$18,'Inputs - Scheme Level Models'!$E$8:$E$18,'Summary Calculations'!$B23,'Inputs - Scheme Level Models'!$F$8:$F$18,'Summary Calculations'!$D23,'Inputs - Scheme Level Models'!$G$8:$G$18,'Summary Calculations'!$E23,'Inputs - Scheme Level Models'!$H$8:$H$18,'Summary Calculations'!$F23)+SUMIFS('Inputs - Substitution'!AA$8:AA$158,'Inputs - Substitution'!$E$8:$E$158,'Summary Calculations'!$B23,'Inputs - Substitution'!$F$8:$F$158,'Summary Calculations'!$D23,'Inputs - Substitution'!$G$8:$G$158,'Summary Calculations'!$E23,'Inputs - Substitution'!$H$8:$H$158,'Summary Calculations'!$F23)</f>
        <v>0</v>
      </c>
      <c r="K23" s="59">
        <f>SUMIFS('PCD non-delivery'!AC$7:AC$157,'PCD non-delivery'!$E$7:$E$157,'Summary Calculations'!$B23,'PCD non-delivery'!$F$7:$F$157,'Summary Calculations'!$D23,'PCD non-delivery'!$G$7:$G$157,'Summary Calculations'!$E23,'PCD non-delivery'!$H$7:$H$157,'Summary Calculations'!$F23)+SUMIFS('Inputs - Scheme Level Models'!V$8:V$18,'Inputs - Scheme Level Models'!$E$8:$E$18,'Summary Calculations'!$B23,'Inputs - Scheme Level Models'!$F$8:$F$18,'Summary Calculations'!$D23,'Inputs - Scheme Level Models'!$G$8:$G$18,'Summary Calculations'!$E23,'Inputs - Scheme Level Models'!$H$8:$H$18,'Summary Calculations'!$F23)+SUMIFS('Inputs - Substitution'!AB$8:AB$158,'Inputs - Substitution'!$E$8:$E$158,'Summary Calculations'!$B23,'Inputs - Substitution'!$F$8:$F$158,'Summary Calculations'!$D23,'Inputs - Substitution'!$G$8:$G$158,'Summary Calculations'!$E23,'Inputs - Substitution'!$H$8:$H$158,'Summary Calculations'!$F23)</f>
        <v>0</v>
      </c>
      <c r="L23" s="59">
        <f>SUMIFS('PCD non-delivery'!AD$7:AD$157,'PCD non-delivery'!$E$7:$E$157,'Summary Calculations'!$B23,'PCD non-delivery'!$F$7:$F$157,'Summary Calculations'!$D23,'PCD non-delivery'!$G$7:$G$157,'Summary Calculations'!$E23,'PCD non-delivery'!$H$7:$H$157,'Summary Calculations'!$F23)+SUMIFS('Inputs - Scheme Level Models'!W$8:W$18,'Inputs - Scheme Level Models'!$E$8:$E$18,'Summary Calculations'!$B23,'Inputs - Scheme Level Models'!$F$8:$F$18,'Summary Calculations'!$D23,'Inputs - Scheme Level Models'!$G$8:$G$18,'Summary Calculations'!$E23,'Inputs - Scheme Level Models'!$H$8:$H$18,'Summary Calculations'!$F23)+SUMIFS('Inputs - Substitution'!AC$8:AC$158,'Inputs - Substitution'!$E$8:$E$158,'Summary Calculations'!$B23,'Inputs - Substitution'!$F$8:$F$158,'Summary Calculations'!$D23,'Inputs - Substitution'!$G$8:$G$158,'Summary Calculations'!$E23,'Inputs - Substitution'!$H$8:$H$158,'Summary Calculations'!$F23)</f>
        <v>0</v>
      </c>
      <c r="M23" s="59">
        <f>SUMIFS('PCD non-delivery'!AE$7:AE$157,'PCD non-delivery'!$E$7:$E$157,'Summary Calculations'!$B23,'PCD non-delivery'!$F$7:$F$157,'Summary Calculations'!$D23,'PCD non-delivery'!$G$7:$G$157,'Summary Calculations'!$E23,'PCD non-delivery'!$H$7:$H$157,'Summary Calculations'!$F23)+SUMIFS('Inputs - Scheme Level Models'!X$8:X$18,'Inputs - Scheme Level Models'!$E$8:$E$18,'Summary Calculations'!$B23,'Inputs - Scheme Level Models'!$F$8:$F$18,'Summary Calculations'!$D23,'Inputs - Scheme Level Models'!$G$8:$G$18,'Summary Calculations'!$E23,'Inputs - Scheme Level Models'!$H$8:$H$18,'Summary Calculations'!$F23)+SUMIFS('Inputs - Substitution'!AD$8:AD$158,'Inputs - Substitution'!$E$8:$E$158,'Summary Calculations'!$B23,'Inputs - Substitution'!$F$8:$F$158,'Summary Calculations'!$D23,'Inputs - Substitution'!$G$8:$G$158,'Summary Calculations'!$E23,'Inputs - Substitution'!$H$8:$H$158,'Summary Calculations'!$F23)</f>
        <v>0</v>
      </c>
      <c r="N23" s="59">
        <f>SUMIFS('PCD non-delivery'!AF$7:AF$157,'PCD non-delivery'!$E$7:$E$157,'Summary Calculations'!$B23,'PCD non-delivery'!$F$7:$F$157,'Summary Calculations'!$D23,'PCD non-delivery'!$G$7:$G$157,'Summary Calculations'!$E23,'PCD non-delivery'!$H$7:$H$157,'Summary Calculations'!$F23)+SUMIFS('Inputs - Scheme Level Models'!Y$8:Y$18,'Inputs - Scheme Level Models'!$E$8:$E$18,'Summary Calculations'!$B23,'Inputs - Scheme Level Models'!$F$8:$F$18,'Summary Calculations'!$D23,'Inputs - Scheme Level Models'!$G$8:$G$18,'Summary Calculations'!$E23,'Inputs - Scheme Level Models'!$H$8:$H$18,'Summary Calculations'!$F23)+SUMIFS('Inputs - Substitution'!AE$8:AE$158,'Inputs - Substitution'!$E$8:$E$158,'Summary Calculations'!$B23,'Inputs - Substitution'!$F$8:$F$158,'Summary Calculations'!$D23,'Inputs - Substitution'!$G$8:$G$158,'Summary Calculations'!$E23,'Inputs - Substitution'!$H$8:$H$158,'Summary Calculations'!$F23)</f>
        <v>0</v>
      </c>
      <c r="O23" s="59"/>
      <c r="P23" s="59"/>
      <c r="Q23" s="59"/>
      <c r="R23" s="59"/>
      <c r="S23" s="59"/>
      <c r="T23" s="59">
        <f t="shared" si="1"/>
        <v>0</v>
      </c>
    </row>
    <row r="24" spans="1:24">
      <c r="A24" s="6"/>
      <c r="B24" s="36" t="s">
        <v>241</v>
      </c>
      <c r="C24" s="36" t="s">
        <v>435</v>
      </c>
      <c r="D24" s="36" t="s">
        <v>248</v>
      </c>
      <c r="E24" s="120" t="s">
        <v>252</v>
      </c>
      <c r="F24" s="58" t="s">
        <v>127</v>
      </c>
      <c r="G24" s="36" t="s">
        <v>367</v>
      </c>
      <c r="H24" s="59">
        <f>SUMIFS('PCD non-delivery'!Z$7:Z$157,'PCD non-delivery'!$E$7:$E$157,'Summary Calculations'!$B24,'PCD non-delivery'!$F$7:$F$157,'Summary Calculations'!$D24,'PCD non-delivery'!$G$7:$G$157,'Summary Calculations'!$E24,'PCD non-delivery'!$H$7:$H$157,'Summary Calculations'!$F24)+SUMIFS('Inputs - Scheme Level Models'!S$8:S$18,'Inputs - Scheme Level Models'!$E$8:$E$18,'Summary Calculations'!$B24,'Inputs - Scheme Level Models'!$F$8:$F$18,'Summary Calculations'!$D24,'Inputs - Scheme Level Models'!$G$8:$G$18,'Summary Calculations'!$E24,'Inputs - Scheme Level Models'!$H$8:$H$18,'Summary Calculations'!$F24)+SUMIFS('Inputs - Substitution'!Y$8:Y$158,'Inputs - Substitution'!$E$8:$E$158,'Summary Calculations'!$B24,'Inputs - Substitution'!$F$8:$F$158,'Summary Calculations'!$D24,'Inputs - Substitution'!$G$8:$G$158,'Summary Calculations'!$E24,'Inputs - Substitution'!$H$8:$H$158,'Summary Calculations'!$F24)</f>
        <v>0</v>
      </c>
      <c r="I24" s="59">
        <f>SUMIFS('PCD non-delivery'!AA$7:AA$157,'PCD non-delivery'!$E$7:$E$157,'Summary Calculations'!$B24,'PCD non-delivery'!$F$7:$F$157,'Summary Calculations'!$D24,'PCD non-delivery'!$G$7:$G$157,'Summary Calculations'!$E24,'PCD non-delivery'!$H$7:$H$157,'Summary Calculations'!$F24)+SUMIFS('Inputs - Scheme Level Models'!T$8:T$18,'Inputs - Scheme Level Models'!$E$8:$E$18,'Summary Calculations'!$B24,'Inputs - Scheme Level Models'!$F$8:$F$18,'Summary Calculations'!$D24,'Inputs - Scheme Level Models'!$G$8:$G$18,'Summary Calculations'!$E24,'Inputs - Scheme Level Models'!$H$8:$H$18,'Summary Calculations'!$F24)+SUMIFS('Inputs - Substitution'!Z$8:Z$158,'Inputs - Substitution'!$E$8:$E$158,'Summary Calculations'!$B24,'Inputs - Substitution'!$F$8:$F$158,'Summary Calculations'!$D24,'Inputs - Substitution'!$G$8:$G$158,'Summary Calculations'!$E24,'Inputs - Substitution'!$H$8:$H$158,'Summary Calculations'!$F24)</f>
        <v>0</v>
      </c>
      <c r="J24" s="59">
        <f>SUMIFS('PCD non-delivery'!AB$7:AB$157,'PCD non-delivery'!$E$7:$E$157,'Summary Calculations'!$B24,'PCD non-delivery'!$F$7:$F$157,'Summary Calculations'!$D24,'PCD non-delivery'!$G$7:$G$157,'Summary Calculations'!$E24,'PCD non-delivery'!$H$7:$H$157,'Summary Calculations'!$F24)+SUMIFS('Inputs - Scheme Level Models'!U$8:U$18,'Inputs - Scheme Level Models'!$E$8:$E$18,'Summary Calculations'!$B24,'Inputs - Scheme Level Models'!$F$8:$F$18,'Summary Calculations'!$D24,'Inputs - Scheme Level Models'!$G$8:$G$18,'Summary Calculations'!$E24,'Inputs - Scheme Level Models'!$H$8:$H$18,'Summary Calculations'!$F24)+SUMIFS('Inputs - Substitution'!AA$8:AA$158,'Inputs - Substitution'!$E$8:$E$158,'Summary Calculations'!$B24,'Inputs - Substitution'!$F$8:$F$158,'Summary Calculations'!$D24,'Inputs - Substitution'!$G$8:$G$158,'Summary Calculations'!$E24,'Inputs - Substitution'!$H$8:$H$158,'Summary Calculations'!$F24)</f>
        <v>0</v>
      </c>
      <c r="K24" s="59">
        <f>SUMIFS('PCD non-delivery'!AC$7:AC$157,'PCD non-delivery'!$E$7:$E$157,'Summary Calculations'!$B24,'PCD non-delivery'!$F$7:$F$157,'Summary Calculations'!$D24,'PCD non-delivery'!$G$7:$G$157,'Summary Calculations'!$E24,'PCD non-delivery'!$H$7:$H$157,'Summary Calculations'!$F24)+SUMIFS('Inputs - Scheme Level Models'!V$8:V$18,'Inputs - Scheme Level Models'!$E$8:$E$18,'Summary Calculations'!$B24,'Inputs - Scheme Level Models'!$F$8:$F$18,'Summary Calculations'!$D24,'Inputs - Scheme Level Models'!$G$8:$G$18,'Summary Calculations'!$E24,'Inputs - Scheme Level Models'!$H$8:$H$18,'Summary Calculations'!$F24)+SUMIFS('Inputs - Substitution'!AB$8:AB$158,'Inputs - Substitution'!$E$8:$E$158,'Summary Calculations'!$B24,'Inputs - Substitution'!$F$8:$F$158,'Summary Calculations'!$D24,'Inputs - Substitution'!$G$8:$G$158,'Summary Calculations'!$E24,'Inputs - Substitution'!$H$8:$H$158,'Summary Calculations'!$F24)</f>
        <v>0</v>
      </c>
      <c r="L24" s="59">
        <f>SUMIFS('PCD non-delivery'!AD$7:AD$157,'PCD non-delivery'!$E$7:$E$157,'Summary Calculations'!$B24,'PCD non-delivery'!$F$7:$F$157,'Summary Calculations'!$D24,'PCD non-delivery'!$G$7:$G$157,'Summary Calculations'!$E24,'PCD non-delivery'!$H$7:$H$157,'Summary Calculations'!$F24)+SUMIFS('Inputs - Scheme Level Models'!W$8:W$18,'Inputs - Scheme Level Models'!$E$8:$E$18,'Summary Calculations'!$B24,'Inputs - Scheme Level Models'!$F$8:$F$18,'Summary Calculations'!$D24,'Inputs - Scheme Level Models'!$G$8:$G$18,'Summary Calculations'!$E24,'Inputs - Scheme Level Models'!$H$8:$H$18,'Summary Calculations'!$F24)+SUMIFS('Inputs - Substitution'!AC$8:AC$158,'Inputs - Substitution'!$E$8:$E$158,'Summary Calculations'!$B24,'Inputs - Substitution'!$F$8:$F$158,'Summary Calculations'!$D24,'Inputs - Substitution'!$G$8:$G$158,'Summary Calculations'!$E24,'Inputs - Substitution'!$H$8:$H$158,'Summary Calculations'!$F24)</f>
        <v>0</v>
      </c>
      <c r="M24" s="59">
        <f>SUMIFS('PCD non-delivery'!AE$7:AE$157,'PCD non-delivery'!$E$7:$E$157,'Summary Calculations'!$B24,'PCD non-delivery'!$F$7:$F$157,'Summary Calculations'!$D24,'PCD non-delivery'!$G$7:$G$157,'Summary Calculations'!$E24,'PCD non-delivery'!$H$7:$H$157,'Summary Calculations'!$F24)+SUMIFS('Inputs - Scheme Level Models'!X$8:X$18,'Inputs - Scheme Level Models'!$E$8:$E$18,'Summary Calculations'!$B24,'Inputs - Scheme Level Models'!$F$8:$F$18,'Summary Calculations'!$D24,'Inputs - Scheme Level Models'!$G$8:$G$18,'Summary Calculations'!$E24,'Inputs - Scheme Level Models'!$H$8:$H$18,'Summary Calculations'!$F24)+SUMIFS('Inputs - Substitution'!AD$8:AD$158,'Inputs - Substitution'!$E$8:$E$158,'Summary Calculations'!$B24,'Inputs - Substitution'!$F$8:$F$158,'Summary Calculations'!$D24,'Inputs - Substitution'!$G$8:$G$158,'Summary Calculations'!$E24,'Inputs - Substitution'!$H$8:$H$158,'Summary Calculations'!$F24)</f>
        <v>0</v>
      </c>
      <c r="N24" s="59">
        <f>SUMIFS('PCD non-delivery'!AF$7:AF$157,'PCD non-delivery'!$E$7:$E$157,'Summary Calculations'!$B24,'PCD non-delivery'!$F$7:$F$157,'Summary Calculations'!$D24,'PCD non-delivery'!$G$7:$G$157,'Summary Calculations'!$E24,'PCD non-delivery'!$H$7:$H$157,'Summary Calculations'!$F24)+SUMIFS('Inputs - Scheme Level Models'!Y$8:Y$18,'Inputs - Scheme Level Models'!$E$8:$E$18,'Summary Calculations'!$B24,'Inputs - Scheme Level Models'!$F$8:$F$18,'Summary Calculations'!$D24,'Inputs - Scheme Level Models'!$G$8:$G$18,'Summary Calculations'!$E24,'Inputs - Scheme Level Models'!$H$8:$H$18,'Summary Calculations'!$F24)+SUMIFS('Inputs - Substitution'!AE$8:AE$158,'Inputs - Substitution'!$E$8:$E$158,'Summary Calculations'!$B24,'Inputs - Substitution'!$F$8:$F$158,'Summary Calculations'!$D24,'Inputs - Substitution'!$G$8:$G$158,'Summary Calculations'!$E24,'Inputs - Substitution'!$H$8:$H$158,'Summary Calculations'!$F24)</f>
        <v>0</v>
      </c>
      <c r="O24" s="59"/>
      <c r="P24" s="59"/>
      <c r="Q24" s="59"/>
      <c r="R24" s="59"/>
      <c r="S24" s="59"/>
      <c r="T24" s="59">
        <f t="shared" si="1"/>
        <v>0</v>
      </c>
    </row>
    <row r="25" spans="1:24">
      <c r="A25" s="6"/>
      <c r="B25" s="36" t="s">
        <v>241</v>
      </c>
      <c r="C25" s="36" t="s">
        <v>435</v>
      </c>
      <c r="D25" s="36" t="s">
        <v>248</v>
      </c>
      <c r="E25" s="120" t="s">
        <v>252</v>
      </c>
      <c r="F25" s="58" t="s">
        <v>244</v>
      </c>
      <c r="G25" s="36" t="s">
        <v>367</v>
      </c>
      <c r="H25" s="59">
        <f>SUMIFS('PCD non-delivery'!Z$7:Z$157,'PCD non-delivery'!$E$7:$E$157,'Summary Calculations'!$B25,'PCD non-delivery'!$F$7:$F$157,'Summary Calculations'!$D25,'PCD non-delivery'!$G$7:$G$157,'Summary Calculations'!$E25,'PCD non-delivery'!$H$7:$H$157,'Summary Calculations'!$F25)+SUMIFS('Inputs - Scheme Level Models'!S$8:S$18,'Inputs - Scheme Level Models'!$E$8:$E$18,'Summary Calculations'!$B25,'Inputs - Scheme Level Models'!$F$8:$F$18,'Summary Calculations'!$D25,'Inputs - Scheme Level Models'!$G$8:$G$18,'Summary Calculations'!$E25,'Inputs - Scheme Level Models'!$H$8:$H$18,'Summary Calculations'!$F25)+SUMIFS('Inputs - Substitution'!Y$8:Y$158,'Inputs - Substitution'!$E$8:$E$158,'Summary Calculations'!$B25,'Inputs - Substitution'!$F$8:$F$158,'Summary Calculations'!$D25,'Inputs - Substitution'!$G$8:$G$158,'Summary Calculations'!$E25,'Inputs - Substitution'!$H$8:$H$158,'Summary Calculations'!$F25)</f>
        <v>0</v>
      </c>
      <c r="I25" s="59">
        <f>SUMIFS('PCD non-delivery'!AA$7:AA$157,'PCD non-delivery'!$E$7:$E$157,'Summary Calculations'!$B25,'PCD non-delivery'!$F$7:$F$157,'Summary Calculations'!$D25,'PCD non-delivery'!$G$7:$G$157,'Summary Calculations'!$E25,'PCD non-delivery'!$H$7:$H$157,'Summary Calculations'!$F25)+SUMIFS('Inputs - Scheme Level Models'!T$8:T$18,'Inputs - Scheme Level Models'!$E$8:$E$18,'Summary Calculations'!$B25,'Inputs - Scheme Level Models'!$F$8:$F$18,'Summary Calculations'!$D25,'Inputs - Scheme Level Models'!$G$8:$G$18,'Summary Calculations'!$E25,'Inputs - Scheme Level Models'!$H$8:$H$18,'Summary Calculations'!$F25)+SUMIFS('Inputs - Substitution'!Z$8:Z$158,'Inputs - Substitution'!$E$8:$E$158,'Summary Calculations'!$B25,'Inputs - Substitution'!$F$8:$F$158,'Summary Calculations'!$D25,'Inputs - Substitution'!$G$8:$G$158,'Summary Calculations'!$E25,'Inputs - Substitution'!$H$8:$H$158,'Summary Calculations'!$F25)</f>
        <v>0</v>
      </c>
      <c r="J25" s="59">
        <f>SUMIFS('PCD non-delivery'!AB$7:AB$157,'PCD non-delivery'!$E$7:$E$157,'Summary Calculations'!$B25,'PCD non-delivery'!$F$7:$F$157,'Summary Calculations'!$D25,'PCD non-delivery'!$G$7:$G$157,'Summary Calculations'!$E25,'PCD non-delivery'!$H$7:$H$157,'Summary Calculations'!$F25)+SUMIFS('Inputs - Scheme Level Models'!U$8:U$18,'Inputs - Scheme Level Models'!$E$8:$E$18,'Summary Calculations'!$B25,'Inputs - Scheme Level Models'!$F$8:$F$18,'Summary Calculations'!$D25,'Inputs - Scheme Level Models'!$G$8:$G$18,'Summary Calculations'!$E25,'Inputs - Scheme Level Models'!$H$8:$H$18,'Summary Calculations'!$F25)+SUMIFS('Inputs - Substitution'!AA$8:AA$158,'Inputs - Substitution'!$E$8:$E$158,'Summary Calculations'!$B25,'Inputs - Substitution'!$F$8:$F$158,'Summary Calculations'!$D25,'Inputs - Substitution'!$G$8:$G$158,'Summary Calculations'!$E25,'Inputs - Substitution'!$H$8:$H$158,'Summary Calculations'!$F25)</f>
        <v>0</v>
      </c>
      <c r="K25" s="59">
        <f>SUMIFS('PCD non-delivery'!AC$7:AC$157,'PCD non-delivery'!$E$7:$E$157,'Summary Calculations'!$B25,'PCD non-delivery'!$F$7:$F$157,'Summary Calculations'!$D25,'PCD non-delivery'!$G$7:$G$157,'Summary Calculations'!$E25,'PCD non-delivery'!$H$7:$H$157,'Summary Calculations'!$F25)+SUMIFS('Inputs - Scheme Level Models'!V$8:V$18,'Inputs - Scheme Level Models'!$E$8:$E$18,'Summary Calculations'!$B25,'Inputs - Scheme Level Models'!$F$8:$F$18,'Summary Calculations'!$D25,'Inputs - Scheme Level Models'!$G$8:$G$18,'Summary Calculations'!$E25,'Inputs - Scheme Level Models'!$H$8:$H$18,'Summary Calculations'!$F25)+SUMIFS('Inputs - Substitution'!AB$8:AB$158,'Inputs - Substitution'!$E$8:$E$158,'Summary Calculations'!$B25,'Inputs - Substitution'!$F$8:$F$158,'Summary Calculations'!$D25,'Inputs - Substitution'!$G$8:$G$158,'Summary Calculations'!$E25,'Inputs - Substitution'!$H$8:$H$158,'Summary Calculations'!$F25)</f>
        <v>0</v>
      </c>
      <c r="L25" s="59">
        <f>SUMIFS('PCD non-delivery'!AD$7:AD$157,'PCD non-delivery'!$E$7:$E$157,'Summary Calculations'!$B25,'PCD non-delivery'!$F$7:$F$157,'Summary Calculations'!$D25,'PCD non-delivery'!$G$7:$G$157,'Summary Calculations'!$E25,'PCD non-delivery'!$H$7:$H$157,'Summary Calculations'!$F25)+SUMIFS('Inputs - Scheme Level Models'!W$8:W$18,'Inputs - Scheme Level Models'!$E$8:$E$18,'Summary Calculations'!$B25,'Inputs - Scheme Level Models'!$F$8:$F$18,'Summary Calculations'!$D25,'Inputs - Scheme Level Models'!$G$8:$G$18,'Summary Calculations'!$E25,'Inputs - Scheme Level Models'!$H$8:$H$18,'Summary Calculations'!$F25)+SUMIFS('Inputs - Substitution'!AC$8:AC$158,'Inputs - Substitution'!$E$8:$E$158,'Summary Calculations'!$B25,'Inputs - Substitution'!$F$8:$F$158,'Summary Calculations'!$D25,'Inputs - Substitution'!$G$8:$G$158,'Summary Calculations'!$E25,'Inputs - Substitution'!$H$8:$H$158,'Summary Calculations'!$F25)</f>
        <v>0</v>
      </c>
      <c r="M25" s="59">
        <f>SUMIFS('PCD non-delivery'!AE$7:AE$157,'PCD non-delivery'!$E$7:$E$157,'Summary Calculations'!$B25,'PCD non-delivery'!$F$7:$F$157,'Summary Calculations'!$D25,'PCD non-delivery'!$G$7:$G$157,'Summary Calculations'!$E25,'PCD non-delivery'!$H$7:$H$157,'Summary Calculations'!$F25)+SUMIFS('Inputs - Scheme Level Models'!X$8:X$18,'Inputs - Scheme Level Models'!$E$8:$E$18,'Summary Calculations'!$B25,'Inputs - Scheme Level Models'!$F$8:$F$18,'Summary Calculations'!$D25,'Inputs - Scheme Level Models'!$G$8:$G$18,'Summary Calculations'!$E25,'Inputs - Scheme Level Models'!$H$8:$H$18,'Summary Calculations'!$F25)+SUMIFS('Inputs - Substitution'!AD$8:AD$158,'Inputs - Substitution'!$E$8:$E$158,'Summary Calculations'!$B25,'Inputs - Substitution'!$F$8:$F$158,'Summary Calculations'!$D25,'Inputs - Substitution'!$G$8:$G$158,'Summary Calculations'!$E25,'Inputs - Substitution'!$H$8:$H$158,'Summary Calculations'!$F25)</f>
        <v>0</v>
      </c>
      <c r="N25" s="59">
        <f>SUMIFS('PCD non-delivery'!AF$7:AF$157,'PCD non-delivery'!$E$7:$E$157,'Summary Calculations'!$B25,'PCD non-delivery'!$F$7:$F$157,'Summary Calculations'!$D25,'PCD non-delivery'!$G$7:$G$157,'Summary Calculations'!$E25,'PCD non-delivery'!$H$7:$H$157,'Summary Calculations'!$F25)+SUMIFS('Inputs - Scheme Level Models'!Y$8:Y$18,'Inputs - Scheme Level Models'!$E$8:$E$18,'Summary Calculations'!$B25,'Inputs - Scheme Level Models'!$F$8:$F$18,'Summary Calculations'!$D25,'Inputs - Scheme Level Models'!$G$8:$G$18,'Summary Calculations'!$E25,'Inputs - Scheme Level Models'!$H$8:$H$18,'Summary Calculations'!$F25)+SUMIFS('Inputs - Substitution'!AE$8:AE$158,'Inputs - Substitution'!$E$8:$E$158,'Summary Calculations'!$B25,'Inputs - Substitution'!$F$8:$F$158,'Summary Calculations'!$D25,'Inputs - Substitution'!$G$8:$G$158,'Summary Calculations'!$E25,'Inputs - Substitution'!$H$8:$H$158,'Summary Calculations'!$F25)</f>
        <v>0</v>
      </c>
      <c r="O25" s="59"/>
      <c r="P25" s="59"/>
      <c r="Q25" s="59"/>
      <c r="R25" s="59"/>
      <c r="S25" s="59"/>
      <c r="T25" s="59">
        <f t="shared" si="1"/>
        <v>0</v>
      </c>
    </row>
    <row r="26" spans="1:24">
      <c r="A26" s="6"/>
      <c r="B26" s="36" t="s">
        <v>241</v>
      </c>
      <c r="C26" s="36" t="s">
        <v>435</v>
      </c>
      <c r="D26" s="36" t="s">
        <v>251</v>
      </c>
      <c r="E26" s="120" t="s">
        <v>243</v>
      </c>
      <c r="F26" s="58" t="s">
        <v>244</v>
      </c>
      <c r="G26" s="36" t="s">
        <v>367</v>
      </c>
      <c r="H26" s="59">
        <f>SUMIFS('PCD non-delivery'!Z$7:Z$157,'PCD non-delivery'!$E$7:$E$157,'Summary Calculations'!$B26,'PCD non-delivery'!$F$7:$F$157,'Summary Calculations'!$D26,'PCD non-delivery'!$G$7:$G$157,'Summary Calculations'!$E26,'PCD non-delivery'!$H$7:$H$157,'Summary Calculations'!$F26)+SUMIFS('Inputs - Scheme Level Models'!S$8:S$18,'Inputs - Scheme Level Models'!$E$8:$E$18,'Summary Calculations'!$B26,'Inputs - Scheme Level Models'!$F$8:$F$18,'Summary Calculations'!$D26,'Inputs - Scheme Level Models'!$G$8:$G$18,'Summary Calculations'!$E26,'Inputs - Scheme Level Models'!$H$8:$H$18,'Summary Calculations'!$F26)+SUMIFS('Inputs - Substitution'!Y$8:Y$158,'Inputs - Substitution'!$E$8:$E$158,'Summary Calculations'!$B26,'Inputs - Substitution'!$F$8:$F$158,'Summary Calculations'!$D26,'Inputs - Substitution'!$G$8:$G$158,'Summary Calculations'!$E26,'Inputs - Substitution'!$H$8:$H$158,'Summary Calculations'!$F26)</f>
        <v>0</v>
      </c>
      <c r="I26" s="59">
        <f>SUMIFS('PCD non-delivery'!AA$7:AA$157,'PCD non-delivery'!$E$7:$E$157,'Summary Calculations'!$B26,'PCD non-delivery'!$F$7:$F$157,'Summary Calculations'!$D26,'PCD non-delivery'!$G$7:$G$157,'Summary Calculations'!$E26,'PCD non-delivery'!$H$7:$H$157,'Summary Calculations'!$F26)+SUMIFS('Inputs - Scheme Level Models'!T$8:T$18,'Inputs - Scheme Level Models'!$E$8:$E$18,'Summary Calculations'!$B26,'Inputs - Scheme Level Models'!$F$8:$F$18,'Summary Calculations'!$D26,'Inputs - Scheme Level Models'!$G$8:$G$18,'Summary Calculations'!$E26,'Inputs - Scheme Level Models'!$H$8:$H$18,'Summary Calculations'!$F26)+SUMIFS('Inputs - Substitution'!Z$8:Z$158,'Inputs - Substitution'!$E$8:$E$158,'Summary Calculations'!$B26,'Inputs - Substitution'!$F$8:$F$158,'Summary Calculations'!$D26,'Inputs - Substitution'!$G$8:$G$158,'Summary Calculations'!$E26,'Inputs - Substitution'!$H$8:$H$158,'Summary Calculations'!$F26)</f>
        <v>0</v>
      </c>
      <c r="J26" s="59">
        <f>SUMIFS('PCD non-delivery'!AB$7:AB$157,'PCD non-delivery'!$E$7:$E$157,'Summary Calculations'!$B26,'PCD non-delivery'!$F$7:$F$157,'Summary Calculations'!$D26,'PCD non-delivery'!$G$7:$G$157,'Summary Calculations'!$E26,'PCD non-delivery'!$H$7:$H$157,'Summary Calculations'!$F26)+SUMIFS('Inputs - Scheme Level Models'!U$8:U$18,'Inputs - Scheme Level Models'!$E$8:$E$18,'Summary Calculations'!$B26,'Inputs - Scheme Level Models'!$F$8:$F$18,'Summary Calculations'!$D26,'Inputs - Scheme Level Models'!$G$8:$G$18,'Summary Calculations'!$E26,'Inputs - Scheme Level Models'!$H$8:$H$18,'Summary Calculations'!$F26)+SUMIFS('Inputs - Substitution'!AA$8:AA$158,'Inputs - Substitution'!$E$8:$E$158,'Summary Calculations'!$B26,'Inputs - Substitution'!$F$8:$F$158,'Summary Calculations'!$D26,'Inputs - Substitution'!$G$8:$G$158,'Summary Calculations'!$E26,'Inputs - Substitution'!$H$8:$H$158,'Summary Calculations'!$F26)</f>
        <v>0</v>
      </c>
      <c r="K26" s="59">
        <f>SUMIFS('PCD non-delivery'!AC$7:AC$157,'PCD non-delivery'!$E$7:$E$157,'Summary Calculations'!$B26,'PCD non-delivery'!$F$7:$F$157,'Summary Calculations'!$D26,'PCD non-delivery'!$G$7:$G$157,'Summary Calculations'!$E26,'PCD non-delivery'!$H$7:$H$157,'Summary Calculations'!$F26)+SUMIFS('Inputs - Scheme Level Models'!V$8:V$18,'Inputs - Scheme Level Models'!$E$8:$E$18,'Summary Calculations'!$B26,'Inputs - Scheme Level Models'!$F$8:$F$18,'Summary Calculations'!$D26,'Inputs - Scheme Level Models'!$G$8:$G$18,'Summary Calculations'!$E26,'Inputs - Scheme Level Models'!$H$8:$H$18,'Summary Calculations'!$F26)+SUMIFS('Inputs - Substitution'!AB$8:AB$158,'Inputs - Substitution'!$E$8:$E$158,'Summary Calculations'!$B26,'Inputs - Substitution'!$F$8:$F$158,'Summary Calculations'!$D26,'Inputs - Substitution'!$G$8:$G$158,'Summary Calculations'!$E26,'Inputs - Substitution'!$H$8:$H$158,'Summary Calculations'!$F26)</f>
        <v>0</v>
      </c>
      <c r="L26" s="59">
        <f>SUMIFS('PCD non-delivery'!AD$7:AD$157,'PCD non-delivery'!$E$7:$E$157,'Summary Calculations'!$B26,'PCD non-delivery'!$F$7:$F$157,'Summary Calculations'!$D26,'PCD non-delivery'!$G$7:$G$157,'Summary Calculations'!$E26,'PCD non-delivery'!$H$7:$H$157,'Summary Calculations'!$F26)+SUMIFS('Inputs - Scheme Level Models'!W$8:W$18,'Inputs - Scheme Level Models'!$E$8:$E$18,'Summary Calculations'!$B26,'Inputs - Scheme Level Models'!$F$8:$F$18,'Summary Calculations'!$D26,'Inputs - Scheme Level Models'!$G$8:$G$18,'Summary Calculations'!$E26,'Inputs - Scheme Level Models'!$H$8:$H$18,'Summary Calculations'!$F26)+SUMIFS('Inputs - Substitution'!AC$8:AC$158,'Inputs - Substitution'!$E$8:$E$158,'Summary Calculations'!$B26,'Inputs - Substitution'!$F$8:$F$158,'Summary Calculations'!$D26,'Inputs - Substitution'!$G$8:$G$158,'Summary Calculations'!$E26,'Inputs - Substitution'!$H$8:$H$158,'Summary Calculations'!$F26)</f>
        <v>0</v>
      </c>
      <c r="M26" s="59">
        <f>SUMIFS('PCD non-delivery'!AE$7:AE$157,'PCD non-delivery'!$E$7:$E$157,'Summary Calculations'!$B26,'PCD non-delivery'!$F$7:$F$157,'Summary Calculations'!$D26,'PCD non-delivery'!$G$7:$G$157,'Summary Calculations'!$E26,'PCD non-delivery'!$H$7:$H$157,'Summary Calculations'!$F26)+SUMIFS('Inputs - Scheme Level Models'!X$8:X$18,'Inputs - Scheme Level Models'!$E$8:$E$18,'Summary Calculations'!$B26,'Inputs - Scheme Level Models'!$F$8:$F$18,'Summary Calculations'!$D26,'Inputs - Scheme Level Models'!$G$8:$G$18,'Summary Calculations'!$E26,'Inputs - Scheme Level Models'!$H$8:$H$18,'Summary Calculations'!$F26)+SUMIFS('Inputs - Substitution'!AD$8:AD$158,'Inputs - Substitution'!$E$8:$E$158,'Summary Calculations'!$B26,'Inputs - Substitution'!$F$8:$F$158,'Summary Calculations'!$D26,'Inputs - Substitution'!$G$8:$G$158,'Summary Calculations'!$E26,'Inputs - Substitution'!$H$8:$H$158,'Summary Calculations'!$F26)</f>
        <v>0</v>
      </c>
      <c r="N26" s="59">
        <f>SUMIFS('PCD non-delivery'!AF$7:AF$157,'PCD non-delivery'!$E$7:$E$157,'Summary Calculations'!$B26,'PCD non-delivery'!$F$7:$F$157,'Summary Calculations'!$D26,'PCD non-delivery'!$G$7:$G$157,'Summary Calculations'!$E26,'PCD non-delivery'!$H$7:$H$157,'Summary Calculations'!$F26)+SUMIFS('Inputs - Scheme Level Models'!Y$8:Y$18,'Inputs - Scheme Level Models'!$E$8:$E$18,'Summary Calculations'!$B26,'Inputs - Scheme Level Models'!$F$8:$F$18,'Summary Calculations'!$D26,'Inputs - Scheme Level Models'!$G$8:$G$18,'Summary Calculations'!$E26,'Inputs - Scheme Level Models'!$H$8:$H$18,'Summary Calculations'!$F26)+SUMIFS('Inputs - Substitution'!AE$8:AE$158,'Inputs - Substitution'!$E$8:$E$158,'Summary Calculations'!$B26,'Inputs - Substitution'!$F$8:$F$158,'Summary Calculations'!$D26,'Inputs - Substitution'!$G$8:$G$158,'Summary Calculations'!$E26,'Inputs - Substitution'!$H$8:$H$158,'Summary Calculations'!$F26)</f>
        <v>0</v>
      </c>
      <c r="O26" s="59"/>
      <c r="P26" s="59"/>
      <c r="Q26" s="59"/>
      <c r="R26" s="59"/>
      <c r="S26" s="59"/>
      <c r="T26" s="59">
        <f t="shared" si="1"/>
        <v>0</v>
      </c>
      <c r="X26" s="201"/>
    </row>
    <row r="27" spans="1:24">
      <c r="A27" s="6"/>
      <c r="B27" s="36" t="s">
        <v>241</v>
      </c>
      <c r="C27" s="36" t="s">
        <v>435</v>
      </c>
      <c r="D27" s="58" t="s">
        <v>254</v>
      </c>
      <c r="E27" s="120" t="s">
        <v>243</v>
      </c>
      <c r="F27" s="58" t="s">
        <v>244</v>
      </c>
      <c r="G27" s="36" t="s">
        <v>367</v>
      </c>
      <c r="H27" s="59">
        <f>SUMIFS('PCD non-delivery'!Z$7:Z$157,'PCD non-delivery'!$E$7:$E$157,'Summary Calculations'!$B27,'PCD non-delivery'!$F$7:$F$157,'Summary Calculations'!$D27,'PCD non-delivery'!$G$7:$G$157,'Summary Calculations'!$E27,'PCD non-delivery'!$H$7:$H$157,'Summary Calculations'!$F27)+SUMIFS('Inputs - Scheme Level Models'!S$8:S$18,'Inputs - Scheme Level Models'!$E$8:$E$18,'Summary Calculations'!$B27,'Inputs - Scheme Level Models'!$F$8:$F$18,'Summary Calculations'!$D27,'Inputs - Scheme Level Models'!$G$8:$G$18,'Summary Calculations'!$E27,'Inputs - Scheme Level Models'!$H$8:$H$18,'Summary Calculations'!$F27)+SUMIFS('Inputs - Substitution'!Y$8:Y$158,'Inputs - Substitution'!$E$8:$E$158,'Summary Calculations'!$B27,'Inputs - Substitution'!$F$8:$F$158,'Summary Calculations'!$D27,'Inputs - Substitution'!$G$8:$G$158,'Summary Calculations'!$E27,'Inputs - Substitution'!$H$8:$H$158,'Summary Calculations'!$F27)</f>
        <v>0</v>
      </c>
      <c r="I27" s="59">
        <f>SUMIFS('PCD non-delivery'!AA$7:AA$157,'PCD non-delivery'!$E$7:$E$157,'Summary Calculations'!$B27,'PCD non-delivery'!$F$7:$F$157,'Summary Calculations'!$D27,'PCD non-delivery'!$G$7:$G$157,'Summary Calculations'!$E27,'PCD non-delivery'!$H$7:$H$157,'Summary Calculations'!$F27)+SUMIFS('Inputs - Scheme Level Models'!T$8:T$18,'Inputs - Scheme Level Models'!$E$8:$E$18,'Summary Calculations'!$B27,'Inputs - Scheme Level Models'!$F$8:$F$18,'Summary Calculations'!$D27,'Inputs - Scheme Level Models'!$G$8:$G$18,'Summary Calculations'!$E27,'Inputs - Scheme Level Models'!$H$8:$H$18,'Summary Calculations'!$F27)+SUMIFS('Inputs - Substitution'!Z$8:Z$158,'Inputs - Substitution'!$E$8:$E$158,'Summary Calculations'!$B27,'Inputs - Substitution'!$F$8:$F$158,'Summary Calculations'!$D27,'Inputs - Substitution'!$G$8:$G$158,'Summary Calculations'!$E27,'Inputs - Substitution'!$H$8:$H$158,'Summary Calculations'!$F27)</f>
        <v>0</v>
      </c>
      <c r="J27" s="59">
        <f>SUMIFS('PCD non-delivery'!AB$7:AB$157,'PCD non-delivery'!$E$7:$E$157,'Summary Calculations'!$B27,'PCD non-delivery'!$F$7:$F$157,'Summary Calculations'!$D27,'PCD non-delivery'!$G$7:$G$157,'Summary Calculations'!$E27,'PCD non-delivery'!$H$7:$H$157,'Summary Calculations'!$F27)+SUMIFS('Inputs - Scheme Level Models'!U$8:U$18,'Inputs - Scheme Level Models'!$E$8:$E$18,'Summary Calculations'!$B27,'Inputs - Scheme Level Models'!$F$8:$F$18,'Summary Calculations'!$D27,'Inputs - Scheme Level Models'!$G$8:$G$18,'Summary Calculations'!$E27,'Inputs - Scheme Level Models'!$H$8:$H$18,'Summary Calculations'!$F27)+SUMIFS('Inputs - Substitution'!AA$8:AA$158,'Inputs - Substitution'!$E$8:$E$158,'Summary Calculations'!$B27,'Inputs - Substitution'!$F$8:$F$158,'Summary Calculations'!$D27,'Inputs - Substitution'!$G$8:$G$158,'Summary Calculations'!$E27,'Inputs - Substitution'!$H$8:$H$158,'Summary Calculations'!$F27)</f>
        <v>0</v>
      </c>
      <c r="K27" s="59">
        <f>SUMIFS('PCD non-delivery'!AC$7:AC$157,'PCD non-delivery'!$E$7:$E$157,'Summary Calculations'!$B27,'PCD non-delivery'!$F$7:$F$157,'Summary Calculations'!$D27,'PCD non-delivery'!$G$7:$G$157,'Summary Calculations'!$E27,'PCD non-delivery'!$H$7:$H$157,'Summary Calculations'!$F27)+SUMIFS('Inputs - Scheme Level Models'!V$8:V$18,'Inputs - Scheme Level Models'!$E$8:$E$18,'Summary Calculations'!$B27,'Inputs - Scheme Level Models'!$F$8:$F$18,'Summary Calculations'!$D27,'Inputs - Scheme Level Models'!$G$8:$G$18,'Summary Calculations'!$E27,'Inputs - Scheme Level Models'!$H$8:$H$18,'Summary Calculations'!$F27)+SUMIFS('Inputs - Substitution'!AB$8:AB$158,'Inputs - Substitution'!$E$8:$E$158,'Summary Calculations'!$B27,'Inputs - Substitution'!$F$8:$F$158,'Summary Calculations'!$D27,'Inputs - Substitution'!$G$8:$G$158,'Summary Calculations'!$E27,'Inputs - Substitution'!$H$8:$H$158,'Summary Calculations'!$F27)</f>
        <v>0</v>
      </c>
      <c r="L27" s="59">
        <f>SUMIFS('PCD non-delivery'!AD$7:AD$157,'PCD non-delivery'!$E$7:$E$157,'Summary Calculations'!$B27,'PCD non-delivery'!$F$7:$F$157,'Summary Calculations'!$D27,'PCD non-delivery'!$G$7:$G$157,'Summary Calculations'!$E27,'PCD non-delivery'!$H$7:$H$157,'Summary Calculations'!$F27)+SUMIFS('Inputs - Scheme Level Models'!W$8:W$18,'Inputs - Scheme Level Models'!$E$8:$E$18,'Summary Calculations'!$B27,'Inputs - Scheme Level Models'!$F$8:$F$18,'Summary Calculations'!$D27,'Inputs - Scheme Level Models'!$G$8:$G$18,'Summary Calculations'!$E27,'Inputs - Scheme Level Models'!$H$8:$H$18,'Summary Calculations'!$F27)+SUMIFS('Inputs - Substitution'!AC$8:AC$158,'Inputs - Substitution'!$E$8:$E$158,'Summary Calculations'!$B27,'Inputs - Substitution'!$F$8:$F$158,'Summary Calculations'!$D27,'Inputs - Substitution'!$G$8:$G$158,'Summary Calculations'!$E27,'Inputs - Substitution'!$H$8:$H$158,'Summary Calculations'!$F27)</f>
        <v>0</v>
      </c>
      <c r="M27" s="59">
        <f>SUMIFS('PCD non-delivery'!AE$7:AE$157,'PCD non-delivery'!$E$7:$E$157,'Summary Calculations'!$B27,'PCD non-delivery'!$F$7:$F$157,'Summary Calculations'!$D27,'PCD non-delivery'!$G$7:$G$157,'Summary Calculations'!$E27,'PCD non-delivery'!$H$7:$H$157,'Summary Calculations'!$F27)+SUMIFS('Inputs - Scheme Level Models'!X$8:X$18,'Inputs - Scheme Level Models'!$E$8:$E$18,'Summary Calculations'!$B27,'Inputs - Scheme Level Models'!$F$8:$F$18,'Summary Calculations'!$D27,'Inputs - Scheme Level Models'!$G$8:$G$18,'Summary Calculations'!$E27,'Inputs - Scheme Level Models'!$H$8:$H$18,'Summary Calculations'!$F27)+SUMIFS('Inputs - Substitution'!AD$8:AD$158,'Inputs - Substitution'!$E$8:$E$158,'Summary Calculations'!$B27,'Inputs - Substitution'!$F$8:$F$158,'Summary Calculations'!$D27,'Inputs - Substitution'!$G$8:$G$158,'Summary Calculations'!$E27,'Inputs - Substitution'!$H$8:$H$158,'Summary Calculations'!$F27)</f>
        <v>0</v>
      </c>
      <c r="N27" s="59">
        <f>SUMIFS('PCD non-delivery'!AF$7:AF$157,'PCD non-delivery'!$E$7:$E$157,'Summary Calculations'!$B27,'PCD non-delivery'!$F$7:$F$157,'Summary Calculations'!$D27,'PCD non-delivery'!$G$7:$G$157,'Summary Calculations'!$E27,'PCD non-delivery'!$H$7:$H$157,'Summary Calculations'!$F27)+SUMIFS('Inputs - Scheme Level Models'!Y$8:Y$18,'Inputs - Scheme Level Models'!$E$8:$E$18,'Summary Calculations'!$B27,'Inputs - Scheme Level Models'!$F$8:$F$18,'Summary Calculations'!$D27,'Inputs - Scheme Level Models'!$G$8:$G$18,'Summary Calculations'!$E27,'Inputs - Scheme Level Models'!$H$8:$H$18,'Summary Calculations'!$F27)+SUMIFS('Inputs - Substitution'!AE$8:AE$158,'Inputs - Substitution'!$E$8:$E$158,'Summary Calculations'!$B27,'Inputs - Substitution'!$F$8:$F$158,'Summary Calculations'!$D27,'Inputs - Substitution'!$G$8:$G$158,'Summary Calculations'!$E27,'Inputs - Substitution'!$H$8:$H$158,'Summary Calculations'!$F27)</f>
        <v>0</v>
      </c>
      <c r="O27" s="59"/>
      <c r="P27" s="59"/>
      <c r="Q27" s="59"/>
      <c r="R27" s="59"/>
      <c r="S27" s="59"/>
      <c r="T27" s="59">
        <f t="shared" si="1"/>
        <v>0</v>
      </c>
      <c r="X27" s="202"/>
    </row>
    <row r="28" spans="1:24">
      <c r="A28" s="6"/>
      <c r="B28" s="36" t="s">
        <v>241</v>
      </c>
      <c r="C28" s="36" t="s">
        <v>435</v>
      </c>
      <c r="D28" s="58" t="s">
        <v>254</v>
      </c>
      <c r="E28" s="120" t="s">
        <v>249</v>
      </c>
      <c r="F28" s="58" t="s">
        <v>244</v>
      </c>
      <c r="G28" s="36" t="s">
        <v>367</v>
      </c>
      <c r="H28" s="59">
        <f>SUMIFS('PCD non-delivery'!Z$7:Z$157,'PCD non-delivery'!$E$7:$E$157,'Summary Calculations'!$B28,'PCD non-delivery'!$F$7:$F$157,'Summary Calculations'!$D28,'PCD non-delivery'!$G$7:$G$157,'Summary Calculations'!$E28,'PCD non-delivery'!$H$7:$H$157,'Summary Calculations'!$F28)+SUMIFS('Inputs - Scheme Level Models'!S$8:S$18,'Inputs - Scheme Level Models'!$E$8:$E$18,'Summary Calculations'!$B28,'Inputs - Scheme Level Models'!$F$8:$F$18,'Summary Calculations'!$D28,'Inputs - Scheme Level Models'!$G$8:$G$18,'Summary Calculations'!$E28,'Inputs - Scheme Level Models'!$H$8:$H$18,'Summary Calculations'!$F28)+SUMIFS('Inputs - Substitution'!Y$8:Y$158,'Inputs - Substitution'!$E$8:$E$158,'Summary Calculations'!$B28,'Inputs - Substitution'!$F$8:$F$158,'Summary Calculations'!$D28,'Inputs - Substitution'!$G$8:$G$158,'Summary Calculations'!$E28,'Inputs - Substitution'!$H$8:$H$158,'Summary Calculations'!$F28)</f>
        <v>0</v>
      </c>
      <c r="I28" s="59">
        <f>SUMIFS('PCD non-delivery'!AA$7:AA$157,'PCD non-delivery'!$E$7:$E$157,'Summary Calculations'!$B28,'PCD non-delivery'!$F$7:$F$157,'Summary Calculations'!$D28,'PCD non-delivery'!$G$7:$G$157,'Summary Calculations'!$E28,'PCD non-delivery'!$H$7:$H$157,'Summary Calculations'!$F28)+SUMIFS('Inputs - Scheme Level Models'!T$8:T$18,'Inputs - Scheme Level Models'!$E$8:$E$18,'Summary Calculations'!$B28,'Inputs - Scheme Level Models'!$F$8:$F$18,'Summary Calculations'!$D28,'Inputs - Scheme Level Models'!$G$8:$G$18,'Summary Calculations'!$E28,'Inputs - Scheme Level Models'!$H$8:$H$18,'Summary Calculations'!$F28)+SUMIFS('Inputs - Substitution'!Z$8:Z$158,'Inputs - Substitution'!$E$8:$E$158,'Summary Calculations'!$B28,'Inputs - Substitution'!$F$8:$F$158,'Summary Calculations'!$D28,'Inputs - Substitution'!$G$8:$G$158,'Summary Calculations'!$E28,'Inputs - Substitution'!$H$8:$H$158,'Summary Calculations'!$F28)</f>
        <v>0</v>
      </c>
      <c r="J28" s="59">
        <f>SUMIFS('PCD non-delivery'!AB$7:AB$157,'PCD non-delivery'!$E$7:$E$157,'Summary Calculations'!$B28,'PCD non-delivery'!$F$7:$F$157,'Summary Calculations'!$D28,'PCD non-delivery'!$G$7:$G$157,'Summary Calculations'!$E28,'PCD non-delivery'!$H$7:$H$157,'Summary Calculations'!$F28)+SUMIFS('Inputs - Scheme Level Models'!U$8:U$18,'Inputs - Scheme Level Models'!$E$8:$E$18,'Summary Calculations'!$B28,'Inputs - Scheme Level Models'!$F$8:$F$18,'Summary Calculations'!$D28,'Inputs - Scheme Level Models'!$G$8:$G$18,'Summary Calculations'!$E28,'Inputs - Scheme Level Models'!$H$8:$H$18,'Summary Calculations'!$F28)+SUMIFS('Inputs - Substitution'!AA$8:AA$158,'Inputs - Substitution'!$E$8:$E$158,'Summary Calculations'!$B28,'Inputs - Substitution'!$F$8:$F$158,'Summary Calculations'!$D28,'Inputs - Substitution'!$G$8:$G$158,'Summary Calculations'!$E28,'Inputs - Substitution'!$H$8:$H$158,'Summary Calculations'!$F28)</f>
        <v>0</v>
      </c>
      <c r="K28" s="59">
        <f>SUMIFS('PCD non-delivery'!AC$7:AC$157,'PCD non-delivery'!$E$7:$E$157,'Summary Calculations'!$B28,'PCD non-delivery'!$F$7:$F$157,'Summary Calculations'!$D28,'PCD non-delivery'!$G$7:$G$157,'Summary Calculations'!$E28,'PCD non-delivery'!$H$7:$H$157,'Summary Calculations'!$F28)+SUMIFS('Inputs - Scheme Level Models'!V$8:V$18,'Inputs - Scheme Level Models'!$E$8:$E$18,'Summary Calculations'!$B28,'Inputs - Scheme Level Models'!$F$8:$F$18,'Summary Calculations'!$D28,'Inputs - Scheme Level Models'!$G$8:$G$18,'Summary Calculations'!$E28,'Inputs - Scheme Level Models'!$H$8:$H$18,'Summary Calculations'!$F28)+SUMIFS('Inputs - Substitution'!AB$8:AB$158,'Inputs - Substitution'!$E$8:$E$158,'Summary Calculations'!$B28,'Inputs - Substitution'!$F$8:$F$158,'Summary Calculations'!$D28,'Inputs - Substitution'!$G$8:$G$158,'Summary Calculations'!$E28,'Inputs - Substitution'!$H$8:$H$158,'Summary Calculations'!$F28)</f>
        <v>0</v>
      </c>
      <c r="L28" s="59">
        <f>SUMIFS('PCD non-delivery'!AD$7:AD$157,'PCD non-delivery'!$E$7:$E$157,'Summary Calculations'!$B28,'PCD non-delivery'!$F$7:$F$157,'Summary Calculations'!$D28,'PCD non-delivery'!$G$7:$G$157,'Summary Calculations'!$E28,'PCD non-delivery'!$H$7:$H$157,'Summary Calculations'!$F28)+SUMIFS('Inputs - Scheme Level Models'!W$8:W$18,'Inputs - Scheme Level Models'!$E$8:$E$18,'Summary Calculations'!$B28,'Inputs - Scheme Level Models'!$F$8:$F$18,'Summary Calculations'!$D28,'Inputs - Scheme Level Models'!$G$8:$G$18,'Summary Calculations'!$E28,'Inputs - Scheme Level Models'!$H$8:$H$18,'Summary Calculations'!$F28)+SUMIFS('Inputs - Substitution'!AC$8:AC$158,'Inputs - Substitution'!$E$8:$E$158,'Summary Calculations'!$B28,'Inputs - Substitution'!$F$8:$F$158,'Summary Calculations'!$D28,'Inputs - Substitution'!$G$8:$G$158,'Summary Calculations'!$E28,'Inputs - Substitution'!$H$8:$H$158,'Summary Calculations'!$F28)</f>
        <v>0</v>
      </c>
      <c r="M28" s="59">
        <f>SUMIFS('PCD non-delivery'!AE$7:AE$157,'PCD non-delivery'!$E$7:$E$157,'Summary Calculations'!$B28,'PCD non-delivery'!$F$7:$F$157,'Summary Calculations'!$D28,'PCD non-delivery'!$G$7:$G$157,'Summary Calculations'!$E28,'PCD non-delivery'!$H$7:$H$157,'Summary Calculations'!$F28)+SUMIFS('Inputs - Scheme Level Models'!X$8:X$18,'Inputs - Scheme Level Models'!$E$8:$E$18,'Summary Calculations'!$B28,'Inputs - Scheme Level Models'!$F$8:$F$18,'Summary Calculations'!$D28,'Inputs - Scheme Level Models'!$G$8:$G$18,'Summary Calculations'!$E28,'Inputs - Scheme Level Models'!$H$8:$H$18,'Summary Calculations'!$F28)+SUMIFS('Inputs - Substitution'!AD$8:AD$158,'Inputs - Substitution'!$E$8:$E$158,'Summary Calculations'!$B28,'Inputs - Substitution'!$F$8:$F$158,'Summary Calculations'!$D28,'Inputs - Substitution'!$G$8:$G$158,'Summary Calculations'!$E28,'Inputs - Substitution'!$H$8:$H$158,'Summary Calculations'!$F28)</f>
        <v>0</v>
      </c>
      <c r="N28" s="59">
        <f>SUMIFS('PCD non-delivery'!AF$7:AF$157,'PCD non-delivery'!$E$7:$E$157,'Summary Calculations'!$B28,'PCD non-delivery'!$F$7:$F$157,'Summary Calculations'!$D28,'PCD non-delivery'!$G$7:$G$157,'Summary Calculations'!$E28,'PCD non-delivery'!$H$7:$H$157,'Summary Calculations'!$F28)+SUMIFS('Inputs - Scheme Level Models'!Y$8:Y$18,'Inputs - Scheme Level Models'!$E$8:$E$18,'Summary Calculations'!$B28,'Inputs - Scheme Level Models'!$F$8:$F$18,'Summary Calculations'!$D28,'Inputs - Scheme Level Models'!$G$8:$G$18,'Summary Calculations'!$E28,'Inputs - Scheme Level Models'!$H$8:$H$18,'Summary Calculations'!$F28)+SUMIFS('Inputs - Substitution'!AE$8:AE$158,'Inputs - Substitution'!$E$8:$E$158,'Summary Calculations'!$B28,'Inputs - Substitution'!$F$8:$F$158,'Summary Calculations'!$D28,'Inputs - Substitution'!$G$8:$G$158,'Summary Calculations'!$E28,'Inputs - Substitution'!$H$8:$H$158,'Summary Calculations'!$F28)</f>
        <v>0</v>
      </c>
      <c r="O28" s="59"/>
      <c r="P28" s="59"/>
      <c r="Q28" s="59"/>
      <c r="R28" s="59"/>
      <c r="S28" s="59"/>
      <c r="T28" s="59">
        <f t="shared" si="1"/>
        <v>0</v>
      </c>
    </row>
    <row r="29" spans="1:24">
      <c r="A29" s="6"/>
      <c r="B29" s="36" t="s">
        <v>241</v>
      </c>
      <c r="C29" s="36" t="s">
        <v>435</v>
      </c>
      <c r="D29" s="58" t="s">
        <v>254</v>
      </c>
      <c r="E29" s="120" t="s">
        <v>252</v>
      </c>
      <c r="F29" s="58" t="s">
        <v>244</v>
      </c>
      <c r="G29" s="36" t="s">
        <v>367</v>
      </c>
      <c r="H29" s="59">
        <f>SUMIFS('PCD non-delivery'!Z$7:Z$157,'PCD non-delivery'!$E$7:$E$157,'Summary Calculations'!$B29,'PCD non-delivery'!$F$7:$F$157,'Summary Calculations'!$D29,'PCD non-delivery'!$G$7:$G$157,'Summary Calculations'!$E29,'PCD non-delivery'!$H$7:$H$157,'Summary Calculations'!$F29)+SUMIFS('Inputs - Scheme Level Models'!S$8:S$18,'Inputs - Scheme Level Models'!$E$8:$E$18,'Summary Calculations'!$B29,'Inputs - Scheme Level Models'!$F$8:$F$18,'Summary Calculations'!$D29,'Inputs - Scheme Level Models'!$G$8:$G$18,'Summary Calculations'!$E29,'Inputs - Scheme Level Models'!$H$8:$H$18,'Summary Calculations'!$F29)+SUMIFS('Inputs - Substitution'!Y$8:Y$158,'Inputs - Substitution'!$E$8:$E$158,'Summary Calculations'!$B29,'Inputs - Substitution'!$F$8:$F$158,'Summary Calculations'!$D29,'Inputs - Substitution'!$G$8:$G$158,'Summary Calculations'!$E29,'Inputs - Substitution'!$H$8:$H$158,'Summary Calculations'!$F29)</f>
        <v>0</v>
      </c>
      <c r="I29" s="59">
        <f>SUMIFS('PCD non-delivery'!AA$7:AA$157,'PCD non-delivery'!$E$7:$E$157,'Summary Calculations'!$B29,'PCD non-delivery'!$F$7:$F$157,'Summary Calculations'!$D29,'PCD non-delivery'!$G$7:$G$157,'Summary Calculations'!$E29,'PCD non-delivery'!$H$7:$H$157,'Summary Calculations'!$F29)+SUMIFS('Inputs - Scheme Level Models'!T$8:T$18,'Inputs - Scheme Level Models'!$E$8:$E$18,'Summary Calculations'!$B29,'Inputs - Scheme Level Models'!$F$8:$F$18,'Summary Calculations'!$D29,'Inputs - Scheme Level Models'!$G$8:$G$18,'Summary Calculations'!$E29,'Inputs - Scheme Level Models'!$H$8:$H$18,'Summary Calculations'!$F29)+SUMIFS('Inputs - Substitution'!Z$8:Z$158,'Inputs - Substitution'!$E$8:$E$158,'Summary Calculations'!$B29,'Inputs - Substitution'!$F$8:$F$158,'Summary Calculations'!$D29,'Inputs - Substitution'!$G$8:$G$158,'Summary Calculations'!$E29,'Inputs - Substitution'!$H$8:$H$158,'Summary Calculations'!$F29)</f>
        <v>0</v>
      </c>
      <c r="J29" s="59">
        <f>SUMIFS('PCD non-delivery'!AB$7:AB$157,'PCD non-delivery'!$E$7:$E$157,'Summary Calculations'!$B29,'PCD non-delivery'!$F$7:$F$157,'Summary Calculations'!$D29,'PCD non-delivery'!$G$7:$G$157,'Summary Calculations'!$E29,'PCD non-delivery'!$H$7:$H$157,'Summary Calculations'!$F29)+SUMIFS('Inputs - Scheme Level Models'!U$8:U$18,'Inputs - Scheme Level Models'!$E$8:$E$18,'Summary Calculations'!$B29,'Inputs - Scheme Level Models'!$F$8:$F$18,'Summary Calculations'!$D29,'Inputs - Scheme Level Models'!$G$8:$G$18,'Summary Calculations'!$E29,'Inputs - Scheme Level Models'!$H$8:$H$18,'Summary Calculations'!$F29)+SUMIFS('Inputs - Substitution'!AA$8:AA$158,'Inputs - Substitution'!$E$8:$E$158,'Summary Calculations'!$B29,'Inputs - Substitution'!$F$8:$F$158,'Summary Calculations'!$D29,'Inputs - Substitution'!$G$8:$G$158,'Summary Calculations'!$E29,'Inputs - Substitution'!$H$8:$H$158,'Summary Calculations'!$F29)</f>
        <v>0</v>
      </c>
      <c r="K29" s="59">
        <f>SUMIFS('PCD non-delivery'!AC$7:AC$157,'PCD non-delivery'!$E$7:$E$157,'Summary Calculations'!$B29,'PCD non-delivery'!$F$7:$F$157,'Summary Calculations'!$D29,'PCD non-delivery'!$G$7:$G$157,'Summary Calculations'!$E29,'PCD non-delivery'!$H$7:$H$157,'Summary Calculations'!$F29)+SUMIFS('Inputs - Scheme Level Models'!V$8:V$18,'Inputs - Scheme Level Models'!$E$8:$E$18,'Summary Calculations'!$B29,'Inputs - Scheme Level Models'!$F$8:$F$18,'Summary Calculations'!$D29,'Inputs - Scheme Level Models'!$G$8:$G$18,'Summary Calculations'!$E29,'Inputs - Scheme Level Models'!$H$8:$H$18,'Summary Calculations'!$F29)+SUMIFS('Inputs - Substitution'!AB$8:AB$158,'Inputs - Substitution'!$E$8:$E$158,'Summary Calculations'!$B29,'Inputs - Substitution'!$F$8:$F$158,'Summary Calculations'!$D29,'Inputs - Substitution'!$G$8:$G$158,'Summary Calculations'!$E29,'Inputs - Substitution'!$H$8:$H$158,'Summary Calculations'!$F29)</f>
        <v>0</v>
      </c>
      <c r="L29" s="59">
        <f>SUMIFS('PCD non-delivery'!AD$7:AD$157,'PCD non-delivery'!$E$7:$E$157,'Summary Calculations'!$B29,'PCD non-delivery'!$F$7:$F$157,'Summary Calculations'!$D29,'PCD non-delivery'!$G$7:$G$157,'Summary Calculations'!$E29,'PCD non-delivery'!$H$7:$H$157,'Summary Calculations'!$F29)+SUMIFS('Inputs - Scheme Level Models'!W$8:W$18,'Inputs - Scheme Level Models'!$E$8:$E$18,'Summary Calculations'!$B29,'Inputs - Scheme Level Models'!$F$8:$F$18,'Summary Calculations'!$D29,'Inputs - Scheme Level Models'!$G$8:$G$18,'Summary Calculations'!$E29,'Inputs - Scheme Level Models'!$H$8:$H$18,'Summary Calculations'!$F29)+SUMIFS('Inputs - Substitution'!AC$8:AC$158,'Inputs - Substitution'!$E$8:$E$158,'Summary Calculations'!$B29,'Inputs - Substitution'!$F$8:$F$158,'Summary Calculations'!$D29,'Inputs - Substitution'!$G$8:$G$158,'Summary Calculations'!$E29,'Inputs - Substitution'!$H$8:$H$158,'Summary Calculations'!$F29)</f>
        <v>0</v>
      </c>
      <c r="M29" s="59">
        <f>SUMIFS('PCD non-delivery'!AE$7:AE$157,'PCD non-delivery'!$E$7:$E$157,'Summary Calculations'!$B29,'PCD non-delivery'!$F$7:$F$157,'Summary Calculations'!$D29,'PCD non-delivery'!$G$7:$G$157,'Summary Calculations'!$E29,'PCD non-delivery'!$H$7:$H$157,'Summary Calculations'!$F29)+SUMIFS('Inputs - Scheme Level Models'!X$8:X$18,'Inputs - Scheme Level Models'!$E$8:$E$18,'Summary Calculations'!$B29,'Inputs - Scheme Level Models'!$F$8:$F$18,'Summary Calculations'!$D29,'Inputs - Scheme Level Models'!$G$8:$G$18,'Summary Calculations'!$E29,'Inputs - Scheme Level Models'!$H$8:$H$18,'Summary Calculations'!$F29)+SUMIFS('Inputs - Substitution'!AD$8:AD$158,'Inputs - Substitution'!$E$8:$E$158,'Summary Calculations'!$B29,'Inputs - Substitution'!$F$8:$F$158,'Summary Calculations'!$D29,'Inputs - Substitution'!$G$8:$G$158,'Summary Calculations'!$E29,'Inputs - Substitution'!$H$8:$H$158,'Summary Calculations'!$F29)</f>
        <v>0</v>
      </c>
      <c r="N29" s="59">
        <f>SUMIFS('PCD non-delivery'!AF$7:AF$157,'PCD non-delivery'!$E$7:$E$157,'Summary Calculations'!$B29,'PCD non-delivery'!$F$7:$F$157,'Summary Calculations'!$D29,'PCD non-delivery'!$G$7:$G$157,'Summary Calculations'!$E29,'PCD non-delivery'!$H$7:$H$157,'Summary Calculations'!$F29)+SUMIFS('Inputs - Scheme Level Models'!Y$8:Y$18,'Inputs - Scheme Level Models'!$E$8:$E$18,'Summary Calculations'!$B29,'Inputs - Scheme Level Models'!$F$8:$F$18,'Summary Calculations'!$D29,'Inputs - Scheme Level Models'!$G$8:$G$18,'Summary Calculations'!$E29,'Inputs - Scheme Level Models'!$H$8:$H$18,'Summary Calculations'!$F29)+SUMIFS('Inputs - Substitution'!AE$8:AE$158,'Inputs - Substitution'!$E$8:$E$158,'Summary Calculations'!$B29,'Inputs - Substitution'!$F$8:$F$158,'Summary Calculations'!$D29,'Inputs - Substitution'!$G$8:$G$158,'Summary Calculations'!$E29,'Inputs - Substitution'!$H$8:$H$158,'Summary Calculations'!$F29)</f>
        <v>0</v>
      </c>
      <c r="O29" s="59"/>
      <c r="P29" s="59"/>
      <c r="Q29" s="59"/>
      <c r="R29" s="59"/>
      <c r="S29" s="59"/>
      <c r="T29" s="59">
        <f t="shared" si="1"/>
        <v>0</v>
      </c>
    </row>
    <row r="30" spans="1:24">
      <c r="A30" s="6"/>
      <c r="B30" s="36" t="s">
        <v>241</v>
      </c>
      <c r="C30" s="36" t="s">
        <v>435</v>
      </c>
      <c r="D30" s="58" t="s">
        <v>256</v>
      </c>
      <c r="E30" s="120" t="s">
        <v>243</v>
      </c>
      <c r="F30" s="58" t="s">
        <v>244</v>
      </c>
      <c r="G30" s="36" t="s">
        <v>367</v>
      </c>
      <c r="H30" s="59">
        <f>SUMIFS('PCD non-delivery'!Z$7:Z$157,'PCD non-delivery'!$E$7:$E$157,'Summary Calculations'!$B30,'PCD non-delivery'!$F$7:$F$157,'Summary Calculations'!$D30,'PCD non-delivery'!$G$7:$G$157,'Summary Calculations'!$E30,'PCD non-delivery'!$H$7:$H$157,'Summary Calculations'!$F30)+SUMIFS('Inputs - Scheme Level Models'!S$8:S$18,'Inputs - Scheme Level Models'!$E$8:$E$18,'Summary Calculations'!$B30,'Inputs - Scheme Level Models'!$F$8:$F$18,'Summary Calculations'!$D30,'Inputs - Scheme Level Models'!$G$8:$G$18,'Summary Calculations'!$E30,'Inputs - Scheme Level Models'!$H$8:$H$18,'Summary Calculations'!$F30)+SUMIFS('Inputs - Substitution'!Y$8:Y$158,'Inputs - Substitution'!$E$8:$E$158,'Summary Calculations'!$B30,'Inputs - Substitution'!$F$8:$F$158,'Summary Calculations'!$D30,'Inputs - Substitution'!$G$8:$G$158,'Summary Calculations'!$E30,'Inputs - Substitution'!$H$8:$H$158,'Summary Calculations'!$F30)</f>
        <v>0</v>
      </c>
      <c r="I30" s="59">
        <f>SUMIFS('PCD non-delivery'!AA$7:AA$157,'PCD non-delivery'!$E$7:$E$157,'Summary Calculations'!$B30,'PCD non-delivery'!$F$7:$F$157,'Summary Calculations'!$D30,'PCD non-delivery'!$G$7:$G$157,'Summary Calculations'!$E30,'PCD non-delivery'!$H$7:$H$157,'Summary Calculations'!$F30)+SUMIFS('Inputs - Scheme Level Models'!T$8:T$18,'Inputs - Scheme Level Models'!$E$8:$E$18,'Summary Calculations'!$B30,'Inputs - Scheme Level Models'!$F$8:$F$18,'Summary Calculations'!$D30,'Inputs - Scheme Level Models'!$G$8:$G$18,'Summary Calculations'!$E30,'Inputs - Scheme Level Models'!$H$8:$H$18,'Summary Calculations'!$F30)+SUMIFS('Inputs - Substitution'!Z$8:Z$158,'Inputs - Substitution'!$E$8:$E$158,'Summary Calculations'!$B30,'Inputs - Substitution'!$F$8:$F$158,'Summary Calculations'!$D30,'Inputs - Substitution'!$G$8:$G$158,'Summary Calculations'!$E30,'Inputs - Substitution'!$H$8:$H$158,'Summary Calculations'!$F30)</f>
        <v>0</v>
      </c>
      <c r="J30" s="59">
        <f>SUMIFS('PCD non-delivery'!AB$7:AB$157,'PCD non-delivery'!$E$7:$E$157,'Summary Calculations'!$B30,'PCD non-delivery'!$F$7:$F$157,'Summary Calculations'!$D30,'PCD non-delivery'!$G$7:$G$157,'Summary Calculations'!$E30,'PCD non-delivery'!$H$7:$H$157,'Summary Calculations'!$F30)+SUMIFS('Inputs - Scheme Level Models'!U$8:U$18,'Inputs - Scheme Level Models'!$E$8:$E$18,'Summary Calculations'!$B30,'Inputs - Scheme Level Models'!$F$8:$F$18,'Summary Calculations'!$D30,'Inputs - Scheme Level Models'!$G$8:$G$18,'Summary Calculations'!$E30,'Inputs - Scheme Level Models'!$H$8:$H$18,'Summary Calculations'!$F30)+SUMIFS('Inputs - Substitution'!AA$8:AA$158,'Inputs - Substitution'!$E$8:$E$158,'Summary Calculations'!$B30,'Inputs - Substitution'!$F$8:$F$158,'Summary Calculations'!$D30,'Inputs - Substitution'!$G$8:$G$158,'Summary Calculations'!$E30,'Inputs - Substitution'!$H$8:$H$158,'Summary Calculations'!$F30)</f>
        <v>0</v>
      </c>
      <c r="K30" s="59">
        <f>SUMIFS('PCD non-delivery'!AC$7:AC$157,'PCD non-delivery'!$E$7:$E$157,'Summary Calculations'!$B30,'PCD non-delivery'!$F$7:$F$157,'Summary Calculations'!$D30,'PCD non-delivery'!$G$7:$G$157,'Summary Calculations'!$E30,'PCD non-delivery'!$H$7:$H$157,'Summary Calculations'!$F30)+SUMIFS('Inputs - Scheme Level Models'!V$8:V$18,'Inputs - Scheme Level Models'!$E$8:$E$18,'Summary Calculations'!$B30,'Inputs - Scheme Level Models'!$F$8:$F$18,'Summary Calculations'!$D30,'Inputs - Scheme Level Models'!$G$8:$G$18,'Summary Calculations'!$E30,'Inputs - Scheme Level Models'!$H$8:$H$18,'Summary Calculations'!$F30)+SUMIFS('Inputs - Substitution'!AB$8:AB$158,'Inputs - Substitution'!$E$8:$E$158,'Summary Calculations'!$B30,'Inputs - Substitution'!$F$8:$F$158,'Summary Calculations'!$D30,'Inputs - Substitution'!$G$8:$G$158,'Summary Calculations'!$E30,'Inputs - Substitution'!$H$8:$H$158,'Summary Calculations'!$F30)</f>
        <v>0</v>
      </c>
      <c r="L30" s="59">
        <f>SUMIFS('PCD non-delivery'!AD$7:AD$157,'PCD non-delivery'!$E$7:$E$157,'Summary Calculations'!$B30,'PCD non-delivery'!$F$7:$F$157,'Summary Calculations'!$D30,'PCD non-delivery'!$G$7:$G$157,'Summary Calculations'!$E30,'PCD non-delivery'!$H$7:$H$157,'Summary Calculations'!$F30)+SUMIFS('Inputs - Scheme Level Models'!W$8:W$18,'Inputs - Scheme Level Models'!$E$8:$E$18,'Summary Calculations'!$B30,'Inputs - Scheme Level Models'!$F$8:$F$18,'Summary Calculations'!$D30,'Inputs - Scheme Level Models'!$G$8:$G$18,'Summary Calculations'!$E30,'Inputs - Scheme Level Models'!$H$8:$H$18,'Summary Calculations'!$F30)+SUMIFS('Inputs - Substitution'!AC$8:AC$158,'Inputs - Substitution'!$E$8:$E$158,'Summary Calculations'!$B30,'Inputs - Substitution'!$F$8:$F$158,'Summary Calculations'!$D30,'Inputs - Substitution'!$G$8:$G$158,'Summary Calculations'!$E30,'Inputs - Substitution'!$H$8:$H$158,'Summary Calculations'!$F30)</f>
        <v>0</v>
      </c>
      <c r="M30" s="59">
        <f>SUMIFS('PCD non-delivery'!AE$7:AE$157,'PCD non-delivery'!$E$7:$E$157,'Summary Calculations'!$B30,'PCD non-delivery'!$F$7:$F$157,'Summary Calculations'!$D30,'PCD non-delivery'!$G$7:$G$157,'Summary Calculations'!$E30,'PCD non-delivery'!$H$7:$H$157,'Summary Calculations'!$F30)+SUMIFS('Inputs - Scheme Level Models'!X$8:X$18,'Inputs - Scheme Level Models'!$E$8:$E$18,'Summary Calculations'!$B30,'Inputs - Scheme Level Models'!$F$8:$F$18,'Summary Calculations'!$D30,'Inputs - Scheme Level Models'!$G$8:$G$18,'Summary Calculations'!$E30,'Inputs - Scheme Level Models'!$H$8:$H$18,'Summary Calculations'!$F30)+SUMIFS('Inputs - Substitution'!AD$8:AD$158,'Inputs - Substitution'!$E$8:$E$158,'Summary Calculations'!$B30,'Inputs - Substitution'!$F$8:$F$158,'Summary Calculations'!$D30,'Inputs - Substitution'!$G$8:$G$158,'Summary Calculations'!$E30,'Inputs - Substitution'!$H$8:$H$158,'Summary Calculations'!$F30)</f>
        <v>0</v>
      </c>
      <c r="N30" s="59">
        <f>SUMIFS('PCD non-delivery'!AF$7:AF$157,'PCD non-delivery'!$E$7:$E$157,'Summary Calculations'!$B30,'PCD non-delivery'!$F$7:$F$157,'Summary Calculations'!$D30,'PCD non-delivery'!$G$7:$G$157,'Summary Calculations'!$E30,'PCD non-delivery'!$H$7:$H$157,'Summary Calculations'!$F30)+SUMIFS('Inputs - Scheme Level Models'!Y$8:Y$18,'Inputs - Scheme Level Models'!$E$8:$E$18,'Summary Calculations'!$B30,'Inputs - Scheme Level Models'!$F$8:$F$18,'Summary Calculations'!$D30,'Inputs - Scheme Level Models'!$G$8:$G$18,'Summary Calculations'!$E30,'Inputs - Scheme Level Models'!$H$8:$H$18,'Summary Calculations'!$F30)+SUMIFS('Inputs - Substitution'!AE$8:AE$158,'Inputs - Substitution'!$E$8:$E$158,'Summary Calculations'!$B30,'Inputs - Substitution'!$F$8:$F$158,'Summary Calculations'!$D30,'Inputs - Substitution'!$G$8:$G$158,'Summary Calculations'!$E30,'Inputs - Substitution'!$H$8:$H$158,'Summary Calculations'!$F30)</f>
        <v>0</v>
      </c>
      <c r="O30" s="59"/>
      <c r="P30" s="59"/>
      <c r="Q30" s="59"/>
      <c r="R30" s="59"/>
      <c r="S30" s="59"/>
      <c r="T30" s="59">
        <f t="shared" si="1"/>
        <v>0</v>
      </c>
    </row>
    <row r="31" spans="1:24">
      <c r="A31" s="6"/>
      <c r="B31" s="36" t="s">
        <v>241</v>
      </c>
      <c r="C31" s="36" t="s">
        <v>435</v>
      </c>
      <c r="D31" s="58" t="s">
        <v>256</v>
      </c>
      <c r="E31" s="120" t="s">
        <v>249</v>
      </c>
      <c r="F31" s="58" t="s">
        <v>244</v>
      </c>
      <c r="G31" s="36" t="s">
        <v>367</v>
      </c>
      <c r="H31" s="59">
        <f>SUMIFS('PCD non-delivery'!Z$7:Z$157,'PCD non-delivery'!$E$7:$E$157,'Summary Calculations'!$B31,'PCD non-delivery'!$F$7:$F$157,'Summary Calculations'!$D31,'PCD non-delivery'!$G$7:$G$157,'Summary Calculations'!$E31,'PCD non-delivery'!$H$7:$H$157,'Summary Calculations'!$F31)+SUMIFS('Inputs - Scheme Level Models'!S$8:S$18,'Inputs - Scheme Level Models'!$E$8:$E$18,'Summary Calculations'!$B31,'Inputs - Scheme Level Models'!$F$8:$F$18,'Summary Calculations'!$D31,'Inputs - Scheme Level Models'!$G$8:$G$18,'Summary Calculations'!$E31,'Inputs - Scheme Level Models'!$H$8:$H$18,'Summary Calculations'!$F31)+SUMIFS('Inputs - Substitution'!Y$8:Y$158,'Inputs - Substitution'!$E$8:$E$158,'Summary Calculations'!$B31,'Inputs - Substitution'!$F$8:$F$158,'Summary Calculations'!$D31,'Inputs - Substitution'!$G$8:$G$158,'Summary Calculations'!$E31,'Inputs - Substitution'!$H$8:$H$158,'Summary Calculations'!$F31)</f>
        <v>0</v>
      </c>
      <c r="I31" s="59">
        <f>SUMIFS('PCD non-delivery'!AA$7:AA$157,'PCD non-delivery'!$E$7:$E$157,'Summary Calculations'!$B31,'PCD non-delivery'!$F$7:$F$157,'Summary Calculations'!$D31,'PCD non-delivery'!$G$7:$G$157,'Summary Calculations'!$E31,'PCD non-delivery'!$H$7:$H$157,'Summary Calculations'!$F31)+SUMIFS('Inputs - Scheme Level Models'!T$8:T$18,'Inputs - Scheme Level Models'!$E$8:$E$18,'Summary Calculations'!$B31,'Inputs - Scheme Level Models'!$F$8:$F$18,'Summary Calculations'!$D31,'Inputs - Scheme Level Models'!$G$8:$G$18,'Summary Calculations'!$E31,'Inputs - Scheme Level Models'!$H$8:$H$18,'Summary Calculations'!$F31)+SUMIFS('Inputs - Substitution'!Z$8:Z$158,'Inputs - Substitution'!$E$8:$E$158,'Summary Calculations'!$B31,'Inputs - Substitution'!$F$8:$F$158,'Summary Calculations'!$D31,'Inputs - Substitution'!$G$8:$G$158,'Summary Calculations'!$E31,'Inputs - Substitution'!$H$8:$H$158,'Summary Calculations'!$F31)</f>
        <v>0</v>
      </c>
      <c r="J31" s="59">
        <f>SUMIFS('PCD non-delivery'!AB$7:AB$157,'PCD non-delivery'!$E$7:$E$157,'Summary Calculations'!$B31,'PCD non-delivery'!$F$7:$F$157,'Summary Calculations'!$D31,'PCD non-delivery'!$G$7:$G$157,'Summary Calculations'!$E31,'PCD non-delivery'!$H$7:$H$157,'Summary Calculations'!$F31)+SUMIFS('Inputs - Scheme Level Models'!U$8:U$18,'Inputs - Scheme Level Models'!$E$8:$E$18,'Summary Calculations'!$B31,'Inputs - Scheme Level Models'!$F$8:$F$18,'Summary Calculations'!$D31,'Inputs - Scheme Level Models'!$G$8:$G$18,'Summary Calculations'!$E31,'Inputs - Scheme Level Models'!$H$8:$H$18,'Summary Calculations'!$F31)+SUMIFS('Inputs - Substitution'!AA$8:AA$158,'Inputs - Substitution'!$E$8:$E$158,'Summary Calculations'!$B31,'Inputs - Substitution'!$F$8:$F$158,'Summary Calculations'!$D31,'Inputs - Substitution'!$G$8:$G$158,'Summary Calculations'!$E31,'Inputs - Substitution'!$H$8:$H$158,'Summary Calculations'!$F31)</f>
        <v>0</v>
      </c>
      <c r="K31" s="59">
        <f>SUMIFS('PCD non-delivery'!AC$7:AC$157,'PCD non-delivery'!$E$7:$E$157,'Summary Calculations'!$B31,'PCD non-delivery'!$F$7:$F$157,'Summary Calculations'!$D31,'PCD non-delivery'!$G$7:$G$157,'Summary Calculations'!$E31,'PCD non-delivery'!$H$7:$H$157,'Summary Calculations'!$F31)+SUMIFS('Inputs - Scheme Level Models'!V$8:V$18,'Inputs - Scheme Level Models'!$E$8:$E$18,'Summary Calculations'!$B31,'Inputs - Scheme Level Models'!$F$8:$F$18,'Summary Calculations'!$D31,'Inputs - Scheme Level Models'!$G$8:$G$18,'Summary Calculations'!$E31,'Inputs - Scheme Level Models'!$H$8:$H$18,'Summary Calculations'!$F31)+SUMIFS('Inputs - Substitution'!AB$8:AB$158,'Inputs - Substitution'!$E$8:$E$158,'Summary Calculations'!$B31,'Inputs - Substitution'!$F$8:$F$158,'Summary Calculations'!$D31,'Inputs - Substitution'!$G$8:$G$158,'Summary Calculations'!$E31,'Inputs - Substitution'!$H$8:$H$158,'Summary Calculations'!$F31)</f>
        <v>0</v>
      </c>
      <c r="L31" s="59">
        <f>SUMIFS('PCD non-delivery'!AD$7:AD$157,'PCD non-delivery'!$E$7:$E$157,'Summary Calculations'!$B31,'PCD non-delivery'!$F$7:$F$157,'Summary Calculations'!$D31,'PCD non-delivery'!$G$7:$G$157,'Summary Calculations'!$E31,'PCD non-delivery'!$H$7:$H$157,'Summary Calculations'!$F31)+SUMIFS('Inputs - Scheme Level Models'!W$8:W$18,'Inputs - Scheme Level Models'!$E$8:$E$18,'Summary Calculations'!$B31,'Inputs - Scheme Level Models'!$F$8:$F$18,'Summary Calculations'!$D31,'Inputs - Scheme Level Models'!$G$8:$G$18,'Summary Calculations'!$E31,'Inputs - Scheme Level Models'!$H$8:$H$18,'Summary Calculations'!$F31)+SUMIFS('Inputs - Substitution'!AC$8:AC$158,'Inputs - Substitution'!$E$8:$E$158,'Summary Calculations'!$B31,'Inputs - Substitution'!$F$8:$F$158,'Summary Calculations'!$D31,'Inputs - Substitution'!$G$8:$G$158,'Summary Calculations'!$E31,'Inputs - Substitution'!$H$8:$H$158,'Summary Calculations'!$F31)</f>
        <v>0</v>
      </c>
      <c r="M31" s="59">
        <f>SUMIFS('PCD non-delivery'!AE$7:AE$157,'PCD non-delivery'!$E$7:$E$157,'Summary Calculations'!$B31,'PCD non-delivery'!$F$7:$F$157,'Summary Calculations'!$D31,'PCD non-delivery'!$G$7:$G$157,'Summary Calculations'!$E31,'PCD non-delivery'!$H$7:$H$157,'Summary Calculations'!$F31)+SUMIFS('Inputs - Scheme Level Models'!X$8:X$18,'Inputs - Scheme Level Models'!$E$8:$E$18,'Summary Calculations'!$B31,'Inputs - Scheme Level Models'!$F$8:$F$18,'Summary Calculations'!$D31,'Inputs - Scheme Level Models'!$G$8:$G$18,'Summary Calculations'!$E31,'Inputs - Scheme Level Models'!$H$8:$H$18,'Summary Calculations'!$F31)+SUMIFS('Inputs - Substitution'!AD$8:AD$158,'Inputs - Substitution'!$E$8:$E$158,'Summary Calculations'!$B31,'Inputs - Substitution'!$F$8:$F$158,'Summary Calculations'!$D31,'Inputs - Substitution'!$G$8:$G$158,'Summary Calculations'!$E31,'Inputs - Substitution'!$H$8:$H$158,'Summary Calculations'!$F31)</f>
        <v>0</v>
      </c>
      <c r="N31" s="59">
        <f>SUMIFS('PCD non-delivery'!AF$7:AF$157,'PCD non-delivery'!$E$7:$E$157,'Summary Calculations'!$B31,'PCD non-delivery'!$F$7:$F$157,'Summary Calculations'!$D31,'PCD non-delivery'!$G$7:$G$157,'Summary Calculations'!$E31,'PCD non-delivery'!$H$7:$H$157,'Summary Calculations'!$F31)+SUMIFS('Inputs - Scheme Level Models'!Y$8:Y$18,'Inputs - Scheme Level Models'!$E$8:$E$18,'Summary Calculations'!$B31,'Inputs - Scheme Level Models'!$F$8:$F$18,'Summary Calculations'!$D31,'Inputs - Scheme Level Models'!$G$8:$G$18,'Summary Calculations'!$E31,'Inputs - Scheme Level Models'!$H$8:$H$18,'Summary Calculations'!$F31)+SUMIFS('Inputs - Substitution'!AE$8:AE$158,'Inputs - Substitution'!$E$8:$E$158,'Summary Calculations'!$B31,'Inputs - Substitution'!$F$8:$F$158,'Summary Calculations'!$D31,'Inputs - Substitution'!$G$8:$G$158,'Summary Calculations'!$E31,'Inputs - Substitution'!$H$8:$H$158,'Summary Calculations'!$F31)</f>
        <v>0</v>
      </c>
      <c r="O31" s="59"/>
      <c r="P31" s="59"/>
      <c r="Q31" s="59"/>
      <c r="R31" s="59"/>
      <c r="S31" s="59"/>
      <c r="T31" s="59">
        <f t="shared" si="1"/>
        <v>0</v>
      </c>
    </row>
    <row r="32" spans="1:24">
      <c r="A32" s="6"/>
      <c r="B32" s="36" t="s">
        <v>241</v>
      </c>
      <c r="C32" s="36" t="s">
        <v>435</v>
      </c>
      <c r="D32" s="58" t="s">
        <v>256</v>
      </c>
      <c r="E32" s="120" t="s">
        <v>252</v>
      </c>
      <c r="F32" s="58" t="s">
        <v>244</v>
      </c>
      <c r="G32" s="36" t="s">
        <v>367</v>
      </c>
      <c r="H32" s="59">
        <f>SUMIFS('PCD non-delivery'!Z$7:Z$157,'PCD non-delivery'!$E$7:$E$157,'Summary Calculations'!$B32,'PCD non-delivery'!$F$7:$F$157,'Summary Calculations'!$D32,'PCD non-delivery'!$G$7:$G$157,'Summary Calculations'!$E32,'PCD non-delivery'!$H$7:$H$157,'Summary Calculations'!$F32)+SUMIFS('Inputs - Scheme Level Models'!S$8:S$18,'Inputs - Scheme Level Models'!$E$8:$E$18,'Summary Calculations'!$B32,'Inputs - Scheme Level Models'!$F$8:$F$18,'Summary Calculations'!$D32,'Inputs - Scheme Level Models'!$G$8:$G$18,'Summary Calculations'!$E32,'Inputs - Scheme Level Models'!$H$8:$H$18,'Summary Calculations'!$F32)+SUMIFS('Inputs - Substitution'!Y$8:Y$158,'Inputs - Substitution'!$E$8:$E$158,'Summary Calculations'!$B32,'Inputs - Substitution'!$F$8:$F$158,'Summary Calculations'!$D32,'Inputs - Substitution'!$G$8:$G$158,'Summary Calculations'!$E32,'Inputs - Substitution'!$H$8:$H$158,'Summary Calculations'!$F32)</f>
        <v>0</v>
      </c>
      <c r="I32" s="59">
        <f>SUMIFS('PCD non-delivery'!AA$7:AA$157,'PCD non-delivery'!$E$7:$E$157,'Summary Calculations'!$B32,'PCD non-delivery'!$F$7:$F$157,'Summary Calculations'!$D32,'PCD non-delivery'!$G$7:$G$157,'Summary Calculations'!$E32,'PCD non-delivery'!$H$7:$H$157,'Summary Calculations'!$F32)+SUMIFS('Inputs - Scheme Level Models'!T$8:T$18,'Inputs - Scheme Level Models'!$E$8:$E$18,'Summary Calculations'!$B32,'Inputs - Scheme Level Models'!$F$8:$F$18,'Summary Calculations'!$D32,'Inputs - Scheme Level Models'!$G$8:$G$18,'Summary Calculations'!$E32,'Inputs - Scheme Level Models'!$H$8:$H$18,'Summary Calculations'!$F32)+SUMIFS('Inputs - Substitution'!Z$8:Z$158,'Inputs - Substitution'!$E$8:$E$158,'Summary Calculations'!$B32,'Inputs - Substitution'!$F$8:$F$158,'Summary Calculations'!$D32,'Inputs - Substitution'!$G$8:$G$158,'Summary Calculations'!$E32,'Inputs - Substitution'!$H$8:$H$158,'Summary Calculations'!$F32)</f>
        <v>0</v>
      </c>
      <c r="J32" s="59">
        <f>SUMIFS('PCD non-delivery'!AB$7:AB$157,'PCD non-delivery'!$E$7:$E$157,'Summary Calculations'!$B32,'PCD non-delivery'!$F$7:$F$157,'Summary Calculations'!$D32,'PCD non-delivery'!$G$7:$G$157,'Summary Calculations'!$E32,'PCD non-delivery'!$H$7:$H$157,'Summary Calculations'!$F32)+SUMIFS('Inputs - Scheme Level Models'!U$8:U$18,'Inputs - Scheme Level Models'!$E$8:$E$18,'Summary Calculations'!$B32,'Inputs - Scheme Level Models'!$F$8:$F$18,'Summary Calculations'!$D32,'Inputs - Scheme Level Models'!$G$8:$G$18,'Summary Calculations'!$E32,'Inputs - Scheme Level Models'!$H$8:$H$18,'Summary Calculations'!$F32)+SUMIFS('Inputs - Substitution'!AA$8:AA$158,'Inputs - Substitution'!$E$8:$E$158,'Summary Calculations'!$B32,'Inputs - Substitution'!$F$8:$F$158,'Summary Calculations'!$D32,'Inputs - Substitution'!$G$8:$G$158,'Summary Calculations'!$E32,'Inputs - Substitution'!$H$8:$H$158,'Summary Calculations'!$F32)</f>
        <v>0</v>
      </c>
      <c r="K32" s="59">
        <f>SUMIFS('PCD non-delivery'!AC$7:AC$157,'PCD non-delivery'!$E$7:$E$157,'Summary Calculations'!$B32,'PCD non-delivery'!$F$7:$F$157,'Summary Calculations'!$D32,'PCD non-delivery'!$G$7:$G$157,'Summary Calculations'!$E32,'PCD non-delivery'!$H$7:$H$157,'Summary Calculations'!$F32)+SUMIFS('Inputs - Scheme Level Models'!V$8:V$18,'Inputs - Scheme Level Models'!$E$8:$E$18,'Summary Calculations'!$B32,'Inputs - Scheme Level Models'!$F$8:$F$18,'Summary Calculations'!$D32,'Inputs - Scheme Level Models'!$G$8:$G$18,'Summary Calculations'!$E32,'Inputs - Scheme Level Models'!$H$8:$H$18,'Summary Calculations'!$F32)+SUMIFS('Inputs - Substitution'!AB$8:AB$158,'Inputs - Substitution'!$E$8:$E$158,'Summary Calculations'!$B32,'Inputs - Substitution'!$F$8:$F$158,'Summary Calculations'!$D32,'Inputs - Substitution'!$G$8:$G$158,'Summary Calculations'!$E32,'Inputs - Substitution'!$H$8:$H$158,'Summary Calculations'!$F32)</f>
        <v>0</v>
      </c>
      <c r="L32" s="59">
        <f>SUMIFS('PCD non-delivery'!AD$7:AD$157,'PCD non-delivery'!$E$7:$E$157,'Summary Calculations'!$B32,'PCD non-delivery'!$F$7:$F$157,'Summary Calculations'!$D32,'PCD non-delivery'!$G$7:$G$157,'Summary Calculations'!$E32,'PCD non-delivery'!$H$7:$H$157,'Summary Calculations'!$F32)+SUMIFS('Inputs - Scheme Level Models'!W$8:W$18,'Inputs - Scheme Level Models'!$E$8:$E$18,'Summary Calculations'!$B32,'Inputs - Scheme Level Models'!$F$8:$F$18,'Summary Calculations'!$D32,'Inputs - Scheme Level Models'!$G$8:$G$18,'Summary Calculations'!$E32,'Inputs - Scheme Level Models'!$H$8:$H$18,'Summary Calculations'!$F32)+SUMIFS('Inputs - Substitution'!AC$8:AC$158,'Inputs - Substitution'!$E$8:$E$158,'Summary Calculations'!$B32,'Inputs - Substitution'!$F$8:$F$158,'Summary Calculations'!$D32,'Inputs - Substitution'!$G$8:$G$158,'Summary Calculations'!$E32,'Inputs - Substitution'!$H$8:$H$158,'Summary Calculations'!$F32)</f>
        <v>0</v>
      </c>
      <c r="M32" s="59">
        <f>SUMIFS('PCD non-delivery'!AE$7:AE$157,'PCD non-delivery'!$E$7:$E$157,'Summary Calculations'!$B32,'PCD non-delivery'!$F$7:$F$157,'Summary Calculations'!$D32,'PCD non-delivery'!$G$7:$G$157,'Summary Calculations'!$E32,'PCD non-delivery'!$H$7:$H$157,'Summary Calculations'!$F32)+SUMIFS('Inputs - Scheme Level Models'!X$8:X$18,'Inputs - Scheme Level Models'!$E$8:$E$18,'Summary Calculations'!$B32,'Inputs - Scheme Level Models'!$F$8:$F$18,'Summary Calculations'!$D32,'Inputs - Scheme Level Models'!$G$8:$G$18,'Summary Calculations'!$E32,'Inputs - Scheme Level Models'!$H$8:$H$18,'Summary Calculations'!$F32)+SUMIFS('Inputs - Substitution'!AD$8:AD$158,'Inputs - Substitution'!$E$8:$E$158,'Summary Calculations'!$B32,'Inputs - Substitution'!$F$8:$F$158,'Summary Calculations'!$D32,'Inputs - Substitution'!$G$8:$G$158,'Summary Calculations'!$E32,'Inputs - Substitution'!$H$8:$H$158,'Summary Calculations'!$F32)</f>
        <v>0</v>
      </c>
      <c r="N32" s="59">
        <f>SUMIFS('PCD non-delivery'!AF$7:AF$157,'PCD non-delivery'!$E$7:$E$157,'Summary Calculations'!$B32,'PCD non-delivery'!$F$7:$F$157,'Summary Calculations'!$D32,'PCD non-delivery'!$G$7:$G$157,'Summary Calculations'!$E32,'PCD non-delivery'!$H$7:$H$157,'Summary Calculations'!$F32)+SUMIFS('Inputs - Scheme Level Models'!Y$8:Y$18,'Inputs - Scheme Level Models'!$E$8:$E$18,'Summary Calculations'!$B32,'Inputs - Scheme Level Models'!$F$8:$F$18,'Summary Calculations'!$D32,'Inputs - Scheme Level Models'!$G$8:$G$18,'Summary Calculations'!$E32,'Inputs - Scheme Level Models'!$H$8:$H$18,'Summary Calculations'!$F32)+SUMIFS('Inputs - Substitution'!AE$8:AE$158,'Inputs - Substitution'!$E$8:$E$158,'Summary Calculations'!$B32,'Inputs - Substitution'!$F$8:$F$158,'Summary Calculations'!$D32,'Inputs - Substitution'!$G$8:$G$158,'Summary Calculations'!$E32,'Inputs - Substitution'!$H$8:$H$158,'Summary Calculations'!$F32)</f>
        <v>0</v>
      </c>
      <c r="O32" s="59"/>
      <c r="P32" s="59"/>
      <c r="Q32" s="59"/>
      <c r="R32" s="59"/>
      <c r="S32" s="59"/>
      <c r="T32" s="59">
        <f t="shared" si="1"/>
        <v>0</v>
      </c>
    </row>
    <row r="33" spans="1:20">
      <c r="A33" s="6"/>
      <c r="B33" s="36" t="s">
        <v>236</v>
      </c>
      <c r="C33" s="36" t="s">
        <v>435</v>
      </c>
      <c r="D33" s="58" t="s">
        <v>257</v>
      </c>
      <c r="E33" s="58" t="s">
        <v>257</v>
      </c>
      <c r="F33" s="58" t="s">
        <v>257</v>
      </c>
      <c r="G33" s="36" t="s">
        <v>367</v>
      </c>
      <c r="H33" s="59">
        <f>SUMIFS('PCD non-delivery'!Z$7:Z$157,'PCD non-delivery'!$E$7:$E$157,'Summary Calculations'!$B33)+SUMIFS('Inputs - Scheme Level Models'!S$8:S$18,'Inputs - Scheme Level Models'!$E$8:$E$18,'Summary Calculations'!$B33)+SUMIFS('Inputs - Substitution'!Y$8:Y$158,'Inputs - Substitution'!$E$8:$E$158,'Summary Calculations'!$B33)</f>
        <v>0</v>
      </c>
      <c r="I33" s="59">
        <f>SUMIFS('PCD non-delivery'!AA$7:AA$157,'PCD non-delivery'!$E$7:$E$157,'Summary Calculations'!$B33)+SUMIFS('Inputs - Scheme Level Models'!T$8:T$18,'Inputs - Scheme Level Models'!$E$8:$E$18,'Summary Calculations'!$B33)+SUMIFS('Inputs - Substitution'!Z$8:Z$158,'Inputs - Substitution'!$E$8:$E$158,'Summary Calculations'!$B33)</f>
        <v>0</v>
      </c>
      <c r="J33" s="59">
        <f>SUMIFS('PCD non-delivery'!AB$7:AB$157,'PCD non-delivery'!$E$7:$E$157,'Summary Calculations'!$B33)+SUMIFS('Inputs - Scheme Level Models'!U$8:U$18,'Inputs - Scheme Level Models'!$E$8:$E$18,'Summary Calculations'!$B33)+SUMIFS('Inputs - Substitution'!AA$8:AA$158,'Inputs - Substitution'!$E$8:$E$158,'Summary Calculations'!$B33)</f>
        <v>0</v>
      </c>
      <c r="K33" s="59">
        <f>SUMIFS('PCD non-delivery'!AC$7:AC$157,'PCD non-delivery'!$E$7:$E$157,'Summary Calculations'!$B33)+SUMIFS('Inputs - Scheme Level Models'!V$8:V$18,'Inputs - Scheme Level Models'!$E$8:$E$18,'Summary Calculations'!$B33)+SUMIFS('Inputs - Substitution'!AB$8:AB$158,'Inputs - Substitution'!$E$8:$E$158,'Summary Calculations'!$B33)</f>
        <v>0</v>
      </c>
      <c r="L33" s="59">
        <f>SUMIFS('PCD non-delivery'!AD$7:AD$157,'PCD non-delivery'!$E$7:$E$157,'Summary Calculations'!$B33)+SUMIFS('Inputs - Scheme Level Models'!W$8:W$18,'Inputs - Scheme Level Models'!$E$8:$E$18,'Summary Calculations'!$B33)+SUMIFS('Inputs - Substitution'!AC$8:AC$158,'Inputs - Substitution'!$E$8:$E$158,'Summary Calculations'!$B33)</f>
        <v>0</v>
      </c>
      <c r="M33" s="59">
        <f>SUMIFS('PCD non-delivery'!AE$7:AE$157,'PCD non-delivery'!$E$7:$E$157,'Summary Calculations'!$B33)+SUMIFS('Inputs - Scheme Level Models'!X$8:X$18,'Inputs - Scheme Level Models'!$E$8:$E$18,'Summary Calculations'!$B33)+SUMIFS('Inputs - Substitution'!AD$8:AD$158,'Inputs - Substitution'!$E$8:$E$158,'Summary Calculations'!$B33)</f>
        <v>0</v>
      </c>
      <c r="N33" s="59">
        <f>SUMIFS('PCD non-delivery'!AF$7:AF$157,'PCD non-delivery'!$E$7:$E$157,'Summary Calculations'!$B33)+SUMIFS('Inputs - Scheme Level Models'!Y$8:Y$18,'Inputs - Scheme Level Models'!$E$8:$E$18,'Summary Calculations'!$B33)+SUMIFS('Inputs - Substitution'!AE$8:AE$158,'Inputs - Substitution'!$E$8:$E$158,'Summary Calculations'!$B33)</f>
        <v>0</v>
      </c>
      <c r="O33" s="59"/>
      <c r="P33" s="59"/>
      <c r="Q33" s="59"/>
      <c r="R33" s="59"/>
      <c r="S33" s="59"/>
      <c r="T33" s="59">
        <f t="shared" si="1"/>
        <v>0</v>
      </c>
    </row>
    <row r="34" spans="1:20">
      <c r="A34" s="6"/>
      <c r="B34" s="36" t="s">
        <v>241</v>
      </c>
      <c r="C34" s="36" t="s">
        <v>435</v>
      </c>
      <c r="D34" s="58" t="s">
        <v>257</v>
      </c>
      <c r="E34" s="58" t="s">
        <v>257</v>
      </c>
      <c r="F34" s="58" t="s">
        <v>257</v>
      </c>
      <c r="G34" s="36" t="s">
        <v>367</v>
      </c>
      <c r="H34" s="59">
        <f>SUMIFS('PCD non-delivery'!Z$7:Z$157,'PCD non-delivery'!$E$7:$E$157,'Summary Calculations'!$B34)+SUMIFS('Inputs - Scheme Level Models'!S$8:S$18,'Inputs - Scheme Level Models'!$E$8:$E$18,'Summary Calculations'!$B34)+SUMIFS('Inputs - Substitution'!Y$8:Y$158,'Inputs - Substitution'!$E$8:$E$158,'Summary Calculations'!$B34)</f>
        <v>0</v>
      </c>
      <c r="I34" s="59">
        <f>SUMIFS('PCD non-delivery'!AA$7:AA$157,'PCD non-delivery'!$E$7:$E$157,'Summary Calculations'!$B34)+SUMIFS('Inputs - Scheme Level Models'!T$8:T$18,'Inputs - Scheme Level Models'!$E$8:$E$18,'Summary Calculations'!$B34)+SUMIFS('Inputs - Substitution'!Z$8:Z$158,'Inputs - Substitution'!$E$8:$E$158,'Summary Calculations'!$B34)</f>
        <v>0</v>
      </c>
      <c r="J34" s="59">
        <f>SUMIFS('PCD non-delivery'!AB$7:AB$157,'PCD non-delivery'!$E$7:$E$157,'Summary Calculations'!$B34)+SUMIFS('Inputs - Scheme Level Models'!U$8:U$18,'Inputs - Scheme Level Models'!$E$8:$E$18,'Summary Calculations'!$B34)+SUMIFS('Inputs - Substitution'!AA$8:AA$158,'Inputs - Substitution'!$E$8:$E$158,'Summary Calculations'!$B34)</f>
        <v>-1.9633333333333334</v>
      </c>
      <c r="K34" s="59">
        <f>SUMIFS('PCD non-delivery'!AC$7:AC$157,'PCD non-delivery'!$E$7:$E$157,'Summary Calculations'!$B34)+SUMIFS('Inputs - Scheme Level Models'!V$8:V$18,'Inputs - Scheme Level Models'!$E$8:$E$18,'Summary Calculations'!$B34)+SUMIFS('Inputs - Substitution'!AB$8:AB$158,'Inputs - Substitution'!$E$8:$E$158,'Summary Calculations'!$B34)</f>
        <v>-2.9486666666666665</v>
      </c>
      <c r="L34" s="59">
        <f>SUMIFS('PCD non-delivery'!AD$7:AD$157,'PCD non-delivery'!$E$7:$E$157,'Summary Calculations'!$B34)+SUMIFS('Inputs - Scheme Level Models'!W$8:W$18,'Inputs - Scheme Level Models'!$E$8:$E$18,'Summary Calculations'!$B34)+SUMIFS('Inputs - Substitution'!AC$8:AC$158,'Inputs - Substitution'!$E$8:$E$158,'Summary Calculations'!$B34)</f>
        <v>-3.9486666666666665</v>
      </c>
      <c r="M34" s="59">
        <f>SUMIFS('PCD non-delivery'!AE$7:AE$157,'PCD non-delivery'!$E$7:$E$157,'Summary Calculations'!$B34)+SUMIFS('Inputs - Scheme Level Models'!X$8:X$18,'Inputs - Scheme Level Models'!$E$8:$E$18,'Summary Calculations'!$B34)+SUMIFS('Inputs - Substitution'!AD$8:AD$158,'Inputs - Substitution'!$E$8:$E$158,'Summary Calculations'!$B34)</f>
        <v>-4.9413333333333336</v>
      </c>
      <c r="N34" s="59">
        <f>SUMIFS('PCD non-delivery'!AF$7:AF$157,'PCD non-delivery'!$E$7:$E$157,'Summary Calculations'!$B34)+SUMIFS('Inputs - Scheme Level Models'!Y$8:Y$18,'Inputs - Scheme Level Models'!$E$8:$E$18,'Summary Calculations'!$B34)+SUMIFS('Inputs - Substitution'!AE$8:AE$158,'Inputs - Substitution'!$E$8:$E$158,'Summary Calculations'!$B34)</f>
        <v>-0.69499999999999995</v>
      </c>
      <c r="O34" s="59"/>
      <c r="P34" s="59"/>
      <c r="Q34" s="59"/>
      <c r="R34" s="59"/>
      <c r="S34" s="59"/>
      <c r="T34" s="59">
        <f>SUM(J34:N34)</f>
        <v>-14.497</v>
      </c>
    </row>
    <row r="35" spans="1:20">
      <c r="A35" s="6"/>
      <c r="B35" s="36"/>
      <c r="C35" s="36"/>
      <c r="D35" s="58"/>
      <c r="E35" s="120"/>
      <c r="F35" s="58"/>
      <c r="G35" s="36"/>
      <c r="H35" s="59"/>
      <c r="I35" s="59"/>
      <c r="J35" s="59"/>
      <c r="K35" s="59"/>
      <c r="L35" s="59"/>
      <c r="M35" s="59"/>
      <c r="N35" s="59"/>
      <c r="O35" s="59"/>
      <c r="P35" s="59"/>
      <c r="Q35" s="59"/>
      <c r="R35" s="59"/>
      <c r="S35" s="59"/>
      <c r="T35" s="59"/>
    </row>
    <row r="36" spans="1:20">
      <c r="A36" s="6"/>
      <c r="B36" s="74" t="s">
        <v>436</v>
      </c>
      <c r="C36" s="36"/>
      <c r="D36" s="36"/>
      <c r="E36" s="120"/>
      <c r="F36" s="58"/>
      <c r="G36" s="36"/>
      <c r="H36" s="59"/>
      <c r="I36" s="59"/>
      <c r="J36" s="59"/>
      <c r="K36" s="59"/>
      <c r="L36" s="59"/>
      <c r="M36" s="59"/>
      <c r="N36" s="59"/>
      <c r="O36" s="59"/>
      <c r="P36" s="59"/>
      <c r="Q36" s="59"/>
      <c r="R36" s="59"/>
      <c r="S36" s="59"/>
      <c r="T36" s="59"/>
    </row>
    <row r="37" spans="1:20">
      <c r="A37" s="6"/>
      <c r="B37" s="36" t="s">
        <v>236</v>
      </c>
      <c r="C37" s="36" t="s">
        <v>437</v>
      </c>
      <c r="D37" s="36" t="s">
        <v>237</v>
      </c>
      <c r="E37" s="121" t="s">
        <v>236</v>
      </c>
      <c r="F37" s="58" t="s">
        <v>244</v>
      </c>
      <c r="G37" s="36" t="s">
        <v>367</v>
      </c>
      <c r="H37" s="59">
        <f>SUMIFS('TI - Underperformance'!Y$8:Y$158,'TI - Underperformance'!$E$8:$E$158,'Summary Calculations'!$B37,'TI - Underperformance'!$F$8:$F$158,'Summary Calculations'!$D37,'TI - Underperformance'!$G$8:$G$158,'Summary Calculations'!$E37,'TI - Underperformance'!$H$8:$H$158,'Summary Calculations'!$F37)+SUMIFS('TI - Outperformance'!X$8:X$158,'TI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Calculations'!H$4,'Inputs - PR19 Legacy PCDs'!$G$8:$G$158,'Summary Calculations'!$E37,'Inputs - PR19 Legacy PCDs'!$H$8:$H$158,'Summary Calculations'!$F37)</f>
        <v>0</v>
      </c>
      <c r="I37" s="59">
        <f>SUMIFS('TI - Underperformance'!Z$8:Z$158,'TI - Underperformance'!$E$8:$E$158,'Summary Calculations'!$B37,'TI - Underperformance'!$F$8:$F$158,'Summary Calculations'!$D37,'TI - Underperformance'!$G$8:$G$158,'Summary Calculations'!$E37,'TI - Underperformance'!$H$8:$H$158,'Summary Calculations'!$F37)+SUMIFS('TI - Outperformance'!Y$8:Y$158,'TI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Calculations'!I$4,'Inputs - PR19 Legacy PCDs'!$G$8:$G$158,'Summary Calculations'!$E37,'Inputs - PR19 Legacy PCDs'!$H$8:$H$158,'Summary Calculations'!$F37)</f>
        <v>0</v>
      </c>
      <c r="J37" s="59">
        <f>SUMIFS('TI - Underperformance'!AA$8:AA$158,'TI - Underperformance'!$E$8:$E$158,'Summary Calculations'!$B37,'TI - Underperformance'!$F$8:$F$158,'Summary Calculations'!$D37,'TI - Underperformance'!$G$8:$G$158,'Summary Calculations'!$E37,'TI - Underperformance'!$H$8:$H$158,'Summary Calculations'!$F37)+SUMIFS('TI - Outperformance'!Z$8:Z$158,'TI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Calculations'!J$4,'Inputs - PR19 Legacy PCDs'!$G$8:$G$158,'Summary Calculations'!$E37,'Inputs - PR19 Legacy PCDs'!$H$8:$H$158,'Summary Calculations'!$F37)</f>
        <v>-8.306369999999999E-2</v>
      </c>
      <c r="K37" s="59">
        <f>SUMIFS('TI - Underperformance'!AB$8:AB$158,'TI - Underperformance'!$E$8:$E$158,'Summary Calculations'!$B37,'TI - Underperformance'!$F$8:$F$158,'Summary Calculations'!$D37,'TI - Underperformance'!$G$8:$G$158,'Summary Calculations'!$E37,'TI - Underperformance'!$H$8:$H$158,'Summary Calculations'!$F37)+SUMIFS('TI - Outperformance'!AA$8:AA$158,'TI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Calculations'!K$4,'Inputs - PR19 Legacy PCDs'!$G$8:$G$158,'Summary Calculations'!$E37,'Inputs - PR19 Legacy PCDs'!$H$8:$H$158,'Summary Calculations'!$F37)</f>
        <v>-0.16633479999999998</v>
      </c>
      <c r="L37" s="59">
        <f>SUMIFS('TI - Underperformance'!AC$8:AC$158,'TI - Underperformance'!$E$8:$E$158,'Summary Calculations'!$B37,'TI - Underperformance'!$F$8:$F$158,'Summary Calculations'!$D37,'TI - Underperformance'!$G$8:$G$158,'Summary Calculations'!$E37,'TI - Underperformance'!$H$8:$H$158,'Summary Calculations'!$F37)+SUMIFS('TI - Outperformance'!AB$8:AB$158,'TI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Calculations'!L$4,'Inputs - PR19 Legacy PCDs'!$G$8:$G$158,'Summary Calculations'!$E37,'Inputs - PR19 Legacy PCDs'!$H$8:$H$158,'Summary Calculations'!$F37)</f>
        <v>-0.24960589999999999</v>
      </c>
      <c r="M37" s="59">
        <f>SUMIFS('TI - Underperformance'!AD$8:AD$158,'TI - Underperformance'!$E$8:$E$158,'Summary Calculations'!$B37,'TI - Underperformance'!$F$8:$F$158,'Summary Calculations'!$D37,'TI - Underperformance'!$G$8:$G$158,'Summary Calculations'!$E37,'TI - Underperformance'!$H$8:$H$158,'Summary Calculations'!$F37)+SUMIFS('TI - Outperformance'!AC$8:AC$158,'TI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Calculations'!M$4,'Inputs - PR19 Legacy PCDs'!$G$8:$G$158,'Summary Calculations'!$E37,'Inputs - PR19 Legacy PCDs'!$H$8:$H$158,'Summary Calculations'!$F37)</f>
        <v>-0.33298069999999996</v>
      </c>
      <c r="N37" s="59">
        <f>SUMIFS('TI - Underperformance'!AE$8:AE$158,'TI - Underperformance'!$E$8:$E$158,'Summary Calculations'!$B37,'TI - Underperformance'!$F$8:$F$158,'Summary Calculations'!$D37,'TI - Underperformance'!$G$8:$G$158,'Summary Calculations'!$E37,'TI - Underperformance'!$H$8:$H$158,'Summary Calculations'!$F37)+SUMIFS('TI - Outperformance'!AD$8:AD$158,'TI - Outperformance'!$E$8:$E$158,'Summary Calculations'!$B37,'TI - Outperformance'!$F$8:$F$158,'Summary Calculations'!$D37,'TI - Outperformance'!$G$8:$G$158,'Summary Calculations'!$E37,'TI - Outperformance'!$H$8:$H$158,'Summary Calculations'!$F37)+SUMIFS('Inputs - PR19 Legacy PCDs'!$V$8:$V$158,'Inputs - PR19 Legacy PCDs'!$E$8:$E$158,'Summary Calculations'!$B37,'Inputs - PR19 Legacy PCDs'!$F$8:$F$158,'Summary Calculations'!$D37,'Inputs - PR19 Legacy PCDs'!$U$8:$U$158,'Summary Calculations'!N$4,'Inputs - PR19 Legacy PCDs'!$G$8:$G$158,'Summary Calculations'!$E37,'Inputs - PR19 Legacy PCDs'!$H$8:$H$158,'Summary Calculations'!$F37)</f>
        <v>-0.41645919999999992</v>
      </c>
      <c r="O37" s="59"/>
      <c r="P37" s="59"/>
      <c r="Q37" s="59"/>
      <c r="R37" s="59"/>
      <c r="S37" s="59"/>
      <c r="T37" s="59">
        <f t="shared" ref="T37:T61" si="2">SUM(J37:N37)</f>
        <v>-1.2484442999999998</v>
      </c>
    </row>
    <row r="38" spans="1:20" s="22" customFormat="1">
      <c r="A38" s="6"/>
      <c r="B38" s="36" t="s">
        <v>236</v>
      </c>
      <c r="C38" s="36" t="s">
        <v>437</v>
      </c>
      <c r="D38" s="36" t="s">
        <v>242</v>
      </c>
      <c r="E38" s="121" t="s">
        <v>236</v>
      </c>
      <c r="F38" s="58" t="s">
        <v>244</v>
      </c>
      <c r="G38" s="36" t="s">
        <v>367</v>
      </c>
      <c r="H38" s="59">
        <f>SUMIFS('TI - Underperformance'!Y$8:Y$158,'TI - Underperformance'!$E$8:$E$158,'Summary Calculations'!$B38,'TI - Underperformance'!$F$8:$F$158,'Summary Calculations'!$D38,'TI - Underperformance'!$G$8:$G$158,'Summary Calculations'!$E38,'TI - Underperformance'!$H$8:$H$158,'Summary Calculations'!$F38)+SUMIFS('TI - Outperformance'!X$8:X$158,'TI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Calculations'!H$4,'Inputs - PR19 Legacy PCDs'!$G$8:$G$158,'Summary Calculations'!$E38,'Inputs - PR19 Legacy PCDs'!$H$8:$H$158,'Summary Calculations'!$F38)</f>
        <v>0</v>
      </c>
      <c r="I38" s="59">
        <f>SUMIFS('TI - Underperformance'!Z$8:Z$158,'TI - Underperformance'!$E$8:$E$158,'Summary Calculations'!$B38,'TI - Underperformance'!$F$8:$F$158,'Summary Calculations'!$D38,'TI - Underperformance'!$G$8:$G$158,'Summary Calculations'!$E38,'TI - Underperformance'!$H$8:$H$158,'Summary Calculations'!$F38)+SUMIFS('TI - Outperformance'!Y$8:Y$158,'TI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Calculations'!I$4,'Inputs - PR19 Legacy PCDs'!$G$8:$G$158,'Summary Calculations'!$E38,'Inputs - PR19 Legacy PCDs'!$H$8:$H$158,'Summary Calculations'!$F38)</f>
        <v>0</v>
      </c>
      <c r="J38" s="59">
        <f>SUMIFS('TI - Underperformance'!AA$8:AA$158,'TI - Underperformance'!$E$8:$E$158,'Summary Calculations'!$B38,'TI - Underperformance'!$F$8:$F$158,'Summary Calculations'!$D38,'TI - Underperformance'!$G$8:$G$158,'Summary Calculations'!$E38,'TI - Underperformance'!$H$8:$H$158,'Summary Calculations'!$F38)+SUMIFS('TI - Outperformance'!Z$8:Z$158,'TI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Calculations'!J$4,'Inputs - PR19 Legacy PCDs'!$G$8:$G$158,'Summary Calculations'!$E38,'Inputs - PR19 Legacy PCDs'!$H$8:$H$158,'Summary Calculations'!$F38)</f>
        <v>0</v>
      </c>
      <c r="K38" s="59">
        <f>SUMIFS('TI - Underperformance'!AB$8:AB$158,'TI - Underperformance'!$E$8:$E$158,'Summary Calculations'!$B38,'TI - Underperformance'!$F$8:$F$158,'Summary Calculations'!$D38,'TI - Underperformance'!$G$8:$G$158,'Summary Calculations'!$E38,'TI - Underperformance'!$H$8:$H$158,'Summary Calculations'!$F38)+SUMIFS('TI - Outperformance'!AA$8:AA$158,'TI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Calculations'!K$4,'Inputs - PR19 Legacy PCDs'!$G$8:$G$158,'Summary Calculations'!$E38,'Inputs - PR19 Legacy PCDs'!$H$8:$H$158,'Summary Calculations'!$F38)</f>
        <v>0</v>
      </c>
      <c r="L38" s="59">
        <f>SUMIFS('TI - Underperformance'!AC$8:AC$158,'TI - Underperformance'!$E$8:$E$158,'Summary Calculations'!$B38,'TI - Underperformance'!$F$8:$F$158,'Summary Calculations'!$D38,'TI - Underperformance'!$G$8:$G$158,'Summary Calculations'!$E38,'TI - Underperformance'!$H$8:$H$158,'Summary Calculations'!$F38)+SUMIFS('TI - Outperformance'!AB$8:AB$158,'TI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Calculations'!L$4,'Inputs - PR19 Legacy PCDs'!$G$8:$G$158,'Summary Calculations'!$E38,'Inputs - PR19 Legacy PCDs'!$H$8:$H$158,'Summary Calculations'!$F38)</f>
        <v>0</v>
      </c>
      <c r="M38" s="59">
        <f>SUMIFS('TI - Underperformance'!AD$8:AD$158,'TI - Underperformance'!$E$8:$E$158,'Summary Calculations'!$B38,'TI - Underperformance'!$F$8:$F$158,'Summary Calculations'!$D38,'TI - Underperformance'!$G$8:$G$158,'Summary Calculations'!$E38,'TI - Underperformance'!$H$8:$H$158,'Summary Calculations'!$F38)+SUMIFS('TI - Outperformance'!AC$8:AC$158,'TI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Calculations'!M$4,'Inputs - PR19 Legacy PCDs'!$G$8:$G$158,'Summary Calculations'!$E38,'Inputs - PR19 Legacy PCDs'!$H$8:$H$158,'Summary Calculations'!$F38)</f>
        <v>0</v>
      </c>
      <c r="N38" s="59">
        <f>SUMIFS('TI - Underperformance'!AE$8:AE$158,'TI - Underperformance'!$E$8:$E$158,'Summary Calculations'!$B38,'TI - Underperformance'!$F$8:$F$158,'Summary Calculations'!$D38,'TI - Underperformance'!$G$8:$G$158,'Summary Calculations'!$E38,'TI - Underperformance'!$H$8:$H$158,'Summary Calculations'!$F38)+SUMIFS('TI - Outperformance'!AD$8:AD$158,'TI - Outperformance'!$E$8:$E$158,'Summary Calculations'!$B38,'TI - Outperformance'!$F$8:$F$158,'Summary Calculations'!$D38,'TI - Outperformance'!$G$8:$G$158,'Summary Calculations'!$E38,'TI - Outperformance'!$H$8:$H$158,'Summary Calculations'!$F38)+SUMIFS('Inputs - PR19 Legacy PCDs'!$V$8:$V$158,'Inputs - PR19 Legacy PCDs'!$E$8:$E$158,'Summary Calculations'!$B38,'Inputs - PR19 Legacy PCDs'!$F$8:$F$158,'Summary Calculations'!$D38,'Inputs - PR19 Legacy PCDs'!$U$8:$U$158,'Summary Calculations'!N$4,'Inputs - PR19 Legacy PCDs'!$G$8:$G$158,'Summary Calculations'!$E38,'Inputs - PR19 Legacy PCDs'!$H$8:$H$158,'Summary Calculations'!$F38)</f>
        <v>0</v>
      </c>
      <c r="O38" s="59"/>
      <c r="P38" s="59"/>
      <c r="Q38" s="59"/>
      <c r="R38" s="59"/>
      <c r="S38" s="59"/>
      <c r="T38" s="59">
        <f t="shared" si="2"/>
        <v>0</v>
      </c>
    </row>
    <row r="39" spans="1:20" s="22" customFormat="1">
      <c r="A39" s="6"/>
      <c r="B39" s="36" t="s">
        <v>236</v>
      </c>
      <c r="C39" s="36" t="s">
        <v>437</v>
      </c>
      <c r="D39" s="36" t="s">
        <v>248</v>
      </c>
      <c r="E39" s="121" t="s">
        <v>236</v>
      </c>
      <c r="F39" s="58" t="s">
        <v>244</v>
      </c>
      <c r="G39" s="36" t="s">
        <v>367</v>
      </c>
      <c r="H39" s="59">
        <f>SUMIFS('TI - Underperformance'!Y$8:Y$158,'TI - Underperformance'!$E$8:$E$158,'Summary Calculations'!$B39,'TI - Underperformance'!$F$8:$F$158,'Summary Calculations'!$D39,'TI - Underperformance'!$G$8:$G$158,'Summary Calculations'!$E39,'TI - Underperformance'!$H$8:$H$158,'Summary Calculations'!$F39)+SUMIFS('TI - Outperformance'!X$8:X$158,'TI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Calculations'!H$4,'Inputs - PR19 Legacy PCDs'!$G$8:$G$158,'Summary Calculations'!$E39,'Inputs - PR19 Legacy PCDs'!$H$8:$H$158,'Summary Calculations'!$F39)</f>
        <v>0</v>
      </c>
      <c r="I39" s="59">
        <f>SUMIFS('TI - Underperformance'!Z$8:Z$158,'TI - Underperformance'!$E$8:$E$158,'Summary Calculations'!$B39,'TI - Underperformance'!$F$8:$F$158,'Summary Calculations'!$D39,'TI - Underperformance'!$G$8:$G$158,'Summary Calculations'!$E39,'TI - Underperformance'!$H$8:$H$158,'Summary Calculations'!$F39)+SUMIFS('TI - Outperformance'!Y$8:Y$158,'TI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Calculations'!I$4,'Inputs - PR19 Legacy PCDs'!$G$8:$G$158,'Summary Calculations'!$E39,'Inputs - PR19 Legacy PCDs'!$H$8:$H$158,'Summary Calculations'!$F39)</f>
        <v>0</v>
      </c>
      <c r="J39" s="59">
        <f>SUMIFS('TI - Underperformance'!AA$8:AA$158,'TI - Underperformance'!$E$8:$E$158,'Summary Calculations'!$B39,'TI - Underperformance'!$F$8:$F$158,'Summary Calculations'!$D39,'TI - Underperformance'!$G$8:$G$158,'Summary Calculations'!$E39,'TI - Underperformance'!$H$8:$H$158,'Summary Calculations'!$F39)+SUMIFS('TI - Outperformance'!Z$8:Z$158,'TI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Calculations'!J$4,'Inputs - PR19 Legacy PCDs'!$G$8:$G$158,'Summary Calculations'!$E39,'Inputs - PR19 Legacy PCDs'!$H$8:$H$158,'Summary Calculations'!$F39)</f>
        <v>0</v>
      </c>
      <c r="K39" s="59">
        <f>SUMIFS('TI - Underperformance'!AB$8:AB$158,'TI - Underperformance'!$E$8:$E$158,'Summary Calculations'!$B39,'TI - Underperformance'!$F$8:$F$158,'Summary Calculations'!$D39,'TI - Underperformance'!$G$8:$G$158,'Summary Calculations'!$E39,'TI - Underperformance'!$H$8:$H$158,'Summary Calculations'!$F39)+SUMIFS('TI - Outperformance'!AA$8:AA$158,'TI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Calculations'!K$4,'Inputs - PR19 Legacy PCDs'!$G$8:$G$158,'Summary Calculations'!$E39,'Inputs - PR19 Legacy PCDs'!$H$8:$H$158,'Summary Calculations'!$F39)</f>
        <v>0</v>
      </c>
      <c r="L39" s="59">
        <f>SUMIFS('TI - Underperformance'!AC$8:AC$158,'TI - Underperformance'!$E$8:$E$158,'Summary Calculations'!$B39,'TI - Underperformance'!$F$8:$F$158,'Summary Calculations'!$D39,'TI - Underperformance'!$G$8:$G$158,'Summary Calculations'!$E39,'TI - Underperformance'!$H$8:$H$158,'Summary Calculations'!$F39)+SUMIFS('TI - Outperformance'!AB$8:AB$158,'TI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Calculations'!L$4,'Inputs - PR19 Legacy PCDs'!$G$8:$G$158,'Summary Calculations'!$E39,'Inputs - PR19 Legacy PCDs'!$H$8:$H$158,'Summary Calculations'!$F39)</f>
        <v>0</v>
      </c>
      <c r="M39" s="59">
        <f>SUMIFS('TI - Underperformance'!AD$8:AD$158,'TI - Underperformance'!$E$8:$E$158,'Summary Calculations'!$B39,'TI - Underperformance'!$F$8:$F$158,'Summary Calculations'!$D39,'TI - Underperformance'!$G$8:$G$158,'Summary Calculations'!$E39,'TI - Underperformance'!$H$8:$H$158,'Summary Calculations'!$F39)+SUMIFS('TI - Outperformance'!AC$8:AC$158,'TI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Calculations'!M$4,'Inputs - PR19 Legacy PCDs'!$G$8:$G$158,'Summary Calculations'!$E39,'Inputs - PR19 Legacy PCDs'!$H$8:$H$158,'Summary Calculations'!$F39)</f>
        <v>0</v>
      </c>
      <c r="N39" s="59">
        <f>SUMIFS('TI - Underperformance'!AE$8:AE$158,'TI - Underperformance'!$E$8:$E$158,'Summary Calculations'!$B39,'TI - Underperformance'!$F$8:$F$158,'Summary Calculations'!$D39,'TI - Underperformance'!$G$8:$G$158,'Summary Calculations'!$E39,'TI - Underperformance'!$H$8:$H$158,'Summary Calculations'!$F39)+SUMIFS('TI - Outperformance'!AD$8:AD$158,'TI - Outperformance'!$E$8:$E$158,'Summary Calculations'!$B39,'TI - Outperformance'!$F$8:$F$158,'Summary Calculations'!$D39,'TI - Outperformance'!$G$8:$G$158,'Summary Calculations'!$E39,'TI - Outperformance'!$H$8:$H$158,'Summary Calculations'!$F39)+SUMIFS('Inputs - PR19 Legacy PCDs'!$V$8:$V$158,'Inputs - PR19 Legacy PCDs'!$E$8:$E$158,'Summary Calculations'!$B39,'Inputs - PR19 Legacy PCDs'!$F$8:$F$158,'Summary Calculations'!$D39,'Inputs - PR19 Legacy PCDs'!$U$8:$U$158,'Summary Calculations'!N$4,'Inputs - PR19 Legacy PCDs'!$G$8:$G$158,'Summary Calculations'!$E39,'Inputs - PR19 Legacy PCDs'!$H$8:$H$158,'Summary Calculations'!$F39)</f>
        <v>0</v>
      </c>
      <c r="O39" s="59"/>
      <c r="P39" s="59"/>
      <c r="Q39" s="59"/>
      <c r="R39" s="59"/>
      <c r="S39" s="59"/>
      <c r="T39" s="59">
        <f t="shared" si="2"/>
        <v>0</v>
      </c>
    </row>
    <row r="40" spans="1:20" s="22" customFormat="1">
      <c r="A40" s="6"/>
      <c r="B40" s="36" t="s">
        <v>236</v>
      </c>
      <c r="C40" s="36" t="s">
        <v>437</v>
      </c>
      <c r="D40" s="36" t="s">
        <v>251</v>
      </c>
      <c r="E40" s="121" t="s">
        <v>236</v>
      </c>
      <c r="F40" s="58" t="s">
        <v>244</v>
      </c>
      <c r="G40" s="36" t="s">
        <v>367</v>
      </c>
      <c r="H40" s="59">
        <f>SUMIFS('TI - Underperformance'!Y$8:Y$158,'TI - Underperformance'!$E$8:$E$158,'Summary Calculations'!$B40,'TI - Underperformance'!$F$8:$F$158,'Summary Calculations'!$D40,'TI - Underperformance'!$G$8:$G$158,'Summary Calculations'!$E40,'TI - Underperformance'!$H$8:$H$158,'Summary Calculations'!$F40)+SUMIFS('TI - Outperformance'!X$8:X$158,'TI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Calculations'!H$4,'Inputs - PR19 Legacy PCDs'!$G$8:$G$158,'Summary Calculations'!$E40,'Inputs - PR19 Legacy PCDs'!$H$8:$H$158,'Summary Calculations'!$F40)</f>
        <v>0</v>
      </c>
      <c r="I40" s="59">
        <f>SUMIFS('TI - Underperformance'!Z$8:Z$158,'TI - Underperformance'!$E$8:$E$158,'Summary Calculations'!$B40,'TI - Underperformance'!$F$8:$F$158,'Summary Calculations'!$D40,'TI - Underperformance'!$G$8:$G$158,'Summary Calculations'!$E40,'TI - Underperformance'!$H$8:$H$158,'Summary Calculations'!$F40)+SUMIFS('TI - Outperformance'!Y$8:Y$158,'TI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Calculations'!I$4,'Inputs - PR19 Legacy PCDs'!$G$8:$G$158,'Summary Calculations'!$E40,'Inputs - PR19 Legacy PCDs'!$H$8:$H$158,'Summary Calculations'!$F40)</f>
        <v>0</v>
      </c>
      <c r="J40" s="59">
        <f>SUMIFS('TI - Underperformance'!AA$8:AA$158,'TI - Underperformance'!$E$8:$E$158,'Summary Calculations'!$B40,'TI - Underperformance'!$F$8:$F$158,'Summary Calculations'!$D40,'TI - Underperformance'!$G$8:$G$158,'Summary Calculations'!$E40,'TI - Underperformance'!$H$8:$H$158,'Summary Calculations'!$F40)+SUMIFS('TI - Outperformance'!Z$8:Z$158,'TI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Calculations'!J$4,'Inputs - PR19 Legacy PCDs'!$G$8:$G$158,'Summary Calculations'!$E40,'Inputs - PR19 Legacy PCDs'!$H$8:$H$158,'Summary Calculations'!$F40)</f>
        <v>0</v>
      </c>
      <c r="K40" s="59">
        <f>SUMIFS('TI - Underperformance'!AB$8:AB$158,'TI - Underperformance'!$E$8:$E$158,'Summary Calculations'!$B40,'TI - Underperformance'!$F$8:$F$158,'Summary Calculations'!$D40,'TI - Underperformance'!$G$8:$G$158,'Summary Calculations'!$E40,'TI - Underperformance'!$H$8:$H$158,'Summary Calculations'!$F40)+SUMIFS('TI - Outperformance'!AA$8:AA$158,'TI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Calculations'!K$4,'Inputs - PR19 Legacy PCDs'!$G$8:$G$158,'Summary Calculations'!$E40,'Inputs - PR19 Legacy PCDs'!$H$8:$H$158,'Summary Calculations'!$F40)</f>
        <v>0</v>
      </c>
      <c r="L40" s="59">
        <f>SUMIFS('TI - Underperformance'!AC$8:AC$158,'TI - Underperformance'!$E$8:$E$158,'Summary Calculations'!$B40,'TI - Underperformance'!$F$8:$F$158,'Summary Calculations'!$D40,'TI - Underperformance'!$G$8:$G$158,'Summary Calculations'!$E40,'TI - Underperformance'!$H$8:$H$158,'Summary Calculations'!$F40)+SUMIFS('TI - Outperformance'!AB$8:AB$158,'TI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Calculations'!L$4,'Inputs - PR19 Legacy PCDs'!$G$8:$G$158,'Summary Calculations'!$E40,'Inputs - PR19 Legacy PCDs'!$H$8:$H$158,'Summary Calculations'!$F40)</f>
        <v>0</v>
      </c>
      <c r="M40" s="59">
        <f>SUMIFS('TI - Underperformance'!AD$8:AD$158,'TI - Underperformance'!$E$8:$E$158,'Summary Calculations'!$B40,'TI - Underperformance'!$F$8:$F$158,'Summary Calculations'!$D40,'TI - Underperformance'!$G$8:$G$158,'Summary Calculations'!$E40,'TI - Underperformance'!$H$8:$H$158,'Summary Calculations'!$F40)+SUMIFS('TI - Outperformance'!AC$8:AC$158,'TI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Calculations'!M$4,'Inputs - PR19 Legacy PCDs'!$G$8:$G$158,'Summary Calculations'!$E40,'Inputs - PR19 Legacy PCDs'!$H$8:$H$158,'Summary Calculations'!$F40)</f>
        <v>0</v>
      </c>
      <c r="N40" s="59">
        <f>SUMIFS('TI - Underperformance'!AE$8:AE$158,'TI - Underperformance'!$E$8:$E$158,'Summary Calculations'!$B40,'TI - Underperformance'!$F$8:$F$158,'Summary Calculations'!$D40,'TI - Underperformance'!$G$8:$G$158,'Summary Calculations'!$E40,'TI - Underperformance'!$H$8:$H$158,'Summary Calculations'!$F40)+SUMIFS('TI - Outperformance'!AD$8:AD$158,'TI - Outperformance'!$E$8:$E$158,'Summary Calculations'!$B40,'TI - Outperformance'!$F$8:$F$158,'Summary Calculations'!$D40,'TI - Outperformance'!$G$8:$G$158,'Summary Calculations'!$E40,'TI - Outperformance'!$H$8:$H$158,'Summary Calculations'!$F40)+SUMIFS('Inputs - PR19 Legacy PCDs'!$V$8:$V$158,'Inputs - PR19 Legacy PCDs'!$E$8:$E$158,'Summary Calculations'!$B40,'Inputs - PR19 Legacy PCDs'!$F$8:$F$158,'Summary Calculations'!$D40,'Inputs - PR19 Legacy PCDs'!$U$8:$U$158,'Summary Calculations'!N$4,'Inputs - PR19 Legacy PCDs'!$G$8:$G$158,'Summary Calculations'!$E40,'Inputs - PR19 Legacy PCDs'!$H$8:$H$158,'Summary Calculations'!$F40)</f>
        <v>0</v>
      </c>
      <c r="O40" s="59"/>
      <c r="P40" s="59"/>
      <c r="Q40" s="59"/>
      <c r="R40" s="59"/>
      <c r="S40" s="59"/>
      <c r="T40" s="59">
        <f t="shared" si="2"/>
        <v>0</v>
      </c>
    </row>
    <row r="41" spans="1:20">
      <c r="A41" s="6"/>
      <c r="B41" s="36" t="s">
        <v>236</v>
      </c>
      <c r="C41" s="36" t="s">
        <v>437</v>
      </c>
      <c r="D41" s="58" t="s">
        <v>254</v>
      </c>
      <c r="E41" s="121" t="s">
        <v>236</v>
      </c>
      <c r="F41" s="58" t="s">
        <v>244</v>
      </c>
      <c r="G41" s="36" t="s">
        <v>367</v>
      </c>
      <c r="H41" s="59">
        <f>SUMIFS('TI - Underperformance'!Y$8:Y$158,'TI - Underperformance'!$E$8:$E$158,'Summary Calculations'!$B41,'TI - Underperformance'!$F$8:$F$158,'Summary Calculations'!$D41,'TI - Underperformance'!$G$8:$G$158,'Summary Calculations'!$E41,'TI - Underperformance'!$H$8:$H$158,'Summary Calculations'!$F41)+SUMIFS('TI - Outperformance'!X$8:X$158,'TI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Calculations'!H$4,'Inputs - PR19 Legacy PCDs'!$G$8:$G$158,'Summary Calculations'!$E41,'Inputs - PR19 Legacy PCDs'!$H$8:$H$158,'Summary Calculations'!$F41)</f>
        <v>0</v>
      </c>
      <c r="I41" s="59">
        <f>SUMIFS('TI - Underperformance'!Z$8:Z$158,'TI - Underperformance'!$E$8:$E$158,'Summary Calculations'!$B41,'TI - Underperformance'!$F$8:$F$158,'Summary Calculations'!$D41,'TI - Underperformance'!$G$8:$G$158,'Summary Calculations'!$E41,'TI - Underperformance'!$H$8:$H$158,'Summary Calculations'!$F41)+SUMIFS('TI - Outperformance'!Y$8:Y$158,'TI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Calculations'!I$4,'Inputs - PR19 Legacy PCDs'!$G$8:$G$158,'Summary Calculations'!$E41,'Inputs - PR19 Legacy PCDs'!$H$8:$H$158,'Summary Calculations'!$F41)</f>
        <v>0</v>
      </c>
      <c r="J41" s="59">
        <f>SUMIFS('TI - Underperformance'!AA$8:AA$158,'TI - Underperformance'!$E$8:$E$158,'Summary Calculations'!$B41,'TI - Underperformance'!$F$8:$F$158,'Summary Calculations'!$D41,'TI - Underperformance'!$G$8:$G$158,'Summary Calculations'!$E41,'TI - Underperformance'!$H$8:$H$158,'Summary Calculations'!$F41)+SUMIFS('TI - Outperformance'!Z$8:Z$158,'TI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Calculations'!J$4,'Inputs - PR19 Legacy PCDs'!$G$8:$G$158,'Summary Calculations'!$E41,'Inputs - PR19 Legacy PCDs'!$H$8:$H$158,'Summary Calculations'!$F41)</f>
        <v>0</v>
      </c>
      <c r="K41" s="59">
        <f>SUMIFS('TI - Underperformance'!AB$8:AB$158,'TI - Underperformance'!$E$8:$E$158,'Summary Calculations'!$B41,'TI - Underperformance'!$F$8:$F$158,'Summary Calculations'!$D41,'TI - Underperformance'!$G$8:$G$158,'Summary Calculations'!$E41,'TI - Underperformance'!$H$8:$H$158,'Summary Calculations'!$F41)+SUMIFS('TI - Outperformance'!AA$8:AA$158,'TI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Calculations'!K$4,'Inputs - PR19 Legacy PCDs'!$G$8:$G$158,'Summary Calculations'!$E41,'Inputs - PR19 Legacy PCDs'!$H$8:$H$158,'Summary Calculations'!$F41)</f>
        <v>0</v>
      </c>
      <c r="L41" s="59">
        <f>SUMIFS('TI - Underperformance'!AC$8:AC$158,'TI - Underperformance'!$E$8:$E$158,'Summary Calculations'!$B41,'TI - Underperformance'!$F$8:$F$158,'Summary Calculations'!$D41,'TI - Underperformance'!$G$8:$G$158,'Summary Calculations'!$E41,'TI - Underperformance'!$H$8:$H$158,'Summary Calculations'!$F41)+SUMIFS('TI - Outperformance'!AB$8:AB$158,'TI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Calculations'!L$4,'Inputs - PR19 Legacy PCDs'!$G$8:$G$158,'Summary Calculations'!$E41,'Inputs - PR19 Legacy PCDs'!$H$8:$H$158,'Summary Calculations'!$F41)</f>
        <v>0</v>
      </c>
      <c r="M41" s="59">
        <f>SUMIFS('TI - Underperformance'!AD$8:AD$158,'TI - Underperformance'!$E$8:$E$158,'Summary Calculations'!$B41,'TI - Underperformance'!$F$8:$F$158,'Summary Calculations'!$D41,'TI - Underperformance'!$G$8:$G$158,'Summary Calculations'!$E41,'TI - Underperformance'!$H$8:$H$158,'Summary Calculations'!$F41)+SUMIFS('TI - Outperformance'!AC$8:AC$158,'TI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Calculations'!M$4,'Inputs - PR19 Legacy PCDs'!$G$8:$G$158,'Summary Calculations'!$E41,'Inputs - PR19 Legacy PCDs'!$H$8:$H$158,'Summary Calculations'!$F41)</f>
        <v>0</v>
      </c>
      <c r="N41" s="59">
        <f>SUMIFS('TI - Underperformance'!AE$8:AE$158,'TI - Underperformance'!$E$8:$E$158,'Summary Calculations'!$B41,'TI - Underperformance'!$F$8:$F$158,'Summary Calculations'!$D41,'TI - Underperformance'!$G$8:$G$158,'Summary Calculations'!$E41,'TI - Underperformance'!$H$8:$H$158,'Summary Calculations'!$F41)+SUMIFS('TI - Outperformance'!AD$8:AD$158,'TI - Outperformance'!$E$8:$E$158,'Summary Calculations'!$B41,'TI - Outperformance'!$F$8:$F$158,'Summary Calculations'!$D41,'TI - Outperformance'!$G$8:$G$158,'Summary Calculations'!$E41,'TI - Outperformance'!$H$8:$H$158,'Summary Calculations'!$F41)+SUMIFS('Inputs - PR19 Legacy PCDs'!$V$8:$V$158,'Inputs - PR19 Legacy PCDs'!$E$8:$E$158,'Summary Calculations'!$B41,'Inputs - PR19 Legacy PCDs'!$F$8:$F$158,'Summary Calculations'!$D41,'Inputs - PR19 Legacy PCDs'!$U$8:$U$158,'Summary Calculations'!N$4,'Inputs - PR19 Legacy PCDs'!$G$8:$G$158,'Summary Calculations'!$E41,'Inputs - PR19 Legacy PCDs'!$H$8:$H$158,'Summary Calculations'!$F41)</f>
        <v>0</v>
      </c>
      <c r="O41" s="59"/>
      <c r="P41" s="59"/>
      <c r="Q41" s="59"/>
      <c r="R41" s="59"/>
      <c r="S41" s="59"/>
      <c r="T41" s="59">
        <f t="shared" si="2"/>
        <v>0</v>
      </c>
    </row>
    <row r="42" spans="1:20">
      <c r="A42" s="6"/>
      <c r="B42" s="36" t="s">
        <v>236</v>
      </c>
      <c r="C42" s="36" t="s">
        <v>437</v>
      </c>
      <c r="D42" s="58" t="s">
        <v>256</v>
      </c>
      <c r="E42" s="121" t="s">
        <v>236</v>
      </c>
      <c r="F42" s="58" t="s">
        <v>244</v>
      </c>
      <c r="G42" s="36" t="s">
        <v>367</v>
      </c>
      <c r="H42" s="59">
        <f>SUMIFS('TI - Underperformance'!Y$8:Y$158,'TI - Underperformance'!$E$8:$E$158,'Summary Calculations'!$B42,'TI - Underperformance'!$F$8:$F$158,'Summary Calculations'!$D42,'TI - Underperformance'!$G$8:$G$158,'Summary Calculations'!$E42,'TI - Underperformance'!$H$8:$H$158,'Summary Calculations'!$F42)+SUMIFS('TI - Outperformance'!X$8:X$158,'TI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Calculations'!H$4,'Inputs - PR19 Legacy PCDs'!$G$8:$G$158,'Summary Calculations'!$E42,'Inputs - PR19 Legacy PCDs'!$H$8:$H$158,'Summary Calculations'!$F42)</f>
        <v>0</v>
      </c>
      <c r="I42" s="59">
        <f>SUMIFS('TI - Underperformance'!Z$8:Z$158,'TI - Underperformance'!$E$8:$E$158,'Summary Calculations'!$B42,'TI - Underperformance'!$F$8:$F$158,'Summary Calculations'!$D42,'TI - Underperformance'!$G$8:$G$158,'Summary Calculations'!$E42,'TI - Underperformance'!$H$8:$H$158,'Summary Calculations'!$F42)+SUMIFS('TI - Outperformance'!Y$8:Y$158,'TI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Calculations'!I$4,'Inputs - PR19 Legacy PCDs'!$G$8:$G$158,'Summary Calculations'!$E42,'Inputs - PR19 Legacy PCDs'!$H$8:$H$158,'Summary Calculations'!$F42)</f>
        <v>0</v>
      </c>
      <c r="J42" s="59">
        <f>SUMIFS('TI - Underperformance'!AA$8:AA$158,'TI - Underperformance'!$E$8:$E$158,'Summary Calculations'!$B42,'TI - Underperformance'!$F$8:$F$158,'Summary Calculations'!$D42,'TI - Underperformance'!$G$8:$G$158,'Summary Calculations'!$E42,'TI - Underperformance'!$H$8:$H$158,'Summary Calculations'!$F42)+SUMIFS('TI - Outperformance'!Z$8:Z$158,'TI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Calculations'!J$4,'Inputs - PR19 Legacy PCDs'!$G$8:$G$158,'Summary Calculations'!$E42,'Inputs - PR19 Legacy PCDs'!$H$8:$H$158,'Summary Calculations'!$F42)</f>
        <v>0</v>
      </c>
      <c r="K42" s="59">
        <f>SUMIFS('TI - Underperformance'!AB$8:AB$158,'TI - Underperformance'!$E$8:$E$158,'Summary Calculations'!$B42,'TI - Underperformance'!$F$8:$F$158,'Summary Calculations'!$D42,'TI - Underperformance'!$G$8:$G$158,'Summary Calculations'!$E42,'TI - Underperformance'!$H$8:$H$158,'Summary Calculations'!$F42)+SUMIFS('TI - Outperformance'!AA$8:AA$158,'TI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Calculations'!K$4,'Inputs - PR19 Legacy PCDs'!$G$8:$G$158,'Summary Calculations'!$E42,'Inputs - PR19 Legacy PCDs'!$H$8:$H$158,'Summary Calculations'!$F42)</f>
        <v>0</v>
      </c>
      <c r="L42" s="59">
        <f>SUMIFS('TI - Underperformance'!AC$8:AC$158,'TI - Underperformance'!$E$8:$E$158,'Summary Calculations'!$B42,'TI - Underperformance'!$F$8:$F$158,'Summary Calculations'!$D42,'TI - Underperformance'!$G$8:$G$158,'Summary Calculations'!$E42,'TI - Underperformance'!$H$8:$H$158,'Summary Calculations'!$F42)+SUMIFS('TI - Outperformance'!AB$8:AB$158,'TI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Calculations'!L$4,'Inputs - PR19 Legacy PCDs'!$G$8:$G$158,'Summary Calculations'!$E42,'Inputs - PR19 Legacy PCDs'!$H$8:$H$158,'Summary Calculations'!$F42)</f>
        <v>0</v>
      </c>
      <c r="M42" s="59">
        <f>SUMIFS('TI - Underperformance'!AD$8:AD$158,'TI - Underperformance'!$E$8:$E$158,'Summary Calculations'!$B42,'TI - Underperformance'!$F$8:$F$158,'Summary Calculations'!$D42,'TI - Underperformance'!$G$8:$G$158,'Summary Calculations'!$E42,'TI - Underperformance'!$H$8:$H$158,'Summary Calculations'!$F42)+SUMIFS('TI - Outperformance'!AC$8:AC$158,'TI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Calculations'!M$4,'Inputs - PR19 Legacy PCDs'!$G$8:$G$158,'Summary Calculations'!$E42,'Inputs - PR19 Legacy PCDs'!$H$8:$H$158,'Summary Calculations'!$F42)</f>
        <v>0</v>
      </c>
      <c r="N42" s="59">
        <f>SUMIFS('TI - Underperformance'!AE$8:AE$158,'TI - Underperformance'!$E$8:$E$158,'Summary Calculations'!$B42,'TI - Underperformance'!$F$8:$F$158,'Summary Calculations'!$D42,'TI - Underperformance'!$G$8:$G$158,'Summary Calculations'!$E42,'TI - Underperformance'!$H$8:$H$158,'Summary Calculations'!$F42)+SUMIFS('TI - Outperformance'!AD$8:AD$158,'TI - Outperformance'!$E$8:$E$158,'Summary Calculations'!$B42,'TI - Outperformance'!$F$8:$F$158,'Summary Calculations'!$D42,'TI - Outperformance'!$G$8:$G$158,'Summary Calculations'!$E42,'TI - Outperformance'!$H$8:$H$158,'Summary Calculations'!$F42)+SUMIFS('Inputs - PR19 Legacy PCDs'!$V$8:$V$158,'Inputs - PR19 Legacy PCDs'!$E$8:$E$158,'Summary Calculations'!$B42,'Inputs - PR19 Legacy PCDs'!$F$8:$F$158,'Summary Calculations'!$D42,'Inputs - PR19 Legacy PCDs'!$U$8:$U$158,'Summary Calculations'!N$4,'Inputs - PR19 Legacy PCDs'!$G$8:$G$158,'Summary Calculations'!$E42,'Inputs - PR19 Legacy PCDs'!$H$8:$H$158,'Summary Calculations'!$F42)</f>
        <v>0</v>
      </c>
      <c r="O42" s="59"/>
      <c r="P42" s="59"/>
      <c r="Q42" s="59"/>
      <c r="R42" s="59"/>
      <c r="S42" s="59"/>
      <c r="T42" s="59">
        <f t="shared" si="2"/>
        <v>0</v>
      </c>
    </row>
    <row r="43" spans="1:20">
      <c r="A43" s="6"/>
      <c r="B43" s="36" t="s">
        <v>241</v>
      </c>
      <c r="C43" s="36" t="s">
        <v>437</v>
      </c>
      <c r="D43" s="36" t="s">
        <v>237</v>
      </c>
      <c r="E43" s="120" t="s">
        <v>243</v>
      </c>
      <c r="F43" s="58" t="s">
        <v>244</v>
      </c>
      <c r="G43" s="36" t="s">
        <v>367</v>
      </c>
      <c r="H43" s="59">
        <f>SUMIFS('TI - Underperformance'!Y$8:Y$158,'TI - Underperformance'!$E$8:$E$158,'Summary Calculations'!$B43,'TI - Underperformance'!$F$8:$F$158,'Summary Calculations'!$D43,'TI - Underperformance'!$G$8:$G$158,'Summary Calculations'!$E43,'TI - Underperformance'!$H$8:$H$158,'Summary Calculations'!$F43)+SUMIFS('TI - Outperformance'!X$8:X$158,'TI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Calculations'!H$4,'Inputs - PR19 Legacy PCDs'!$G$8:$G$158,'Summary Calculations'!$E43,'Inputs - PR19 Legacy PCDs'!$H$8:$H$158,'Summary Calculations'!$F43)</f>
        <v>0</v>
      </c>
      <c r="I43" s="59">
        <f>SUMIFS('TI - Underperformance'!Z$8:Z$158,'TI - Underperformance'!$E$8:$E$158,'Summary Calculations'!$B43,'TI - Underperformance'!$F$8:$F$158,'Summary Calculations'!$D43,'TI - Underperformance'!$G$8:$G$158,'Summary Calculations'!$E43,'TI - Underperformance'!$H$8:$H$158,'Summary Calculations'!$F43)+SUMIFS('TI - Outperformance'!Y$8:Y$158,'TI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Calculations'!I$4,'Inputs - PR19 Legacy PCDs'!$G$8:$G$158,'Summary Calculations'!$E43,'Inputs - PR19 Legacy PCDs'!$H$8:$H$158,'Summary Calculations'!$F43)</f>
        <v>0</v>
      </c>
      <c r="J43" s="59">
        <f>SUMIFS('TI - Underperformance'!AA$8:AA$158,'TI - Underperformance'!$E$8:$E$158,'Summary Calculations'!$B43,'TI - Underperformance'!$F$8:$F$158,'Summary Calculations'!$D43,'TI - Underperformance'!$G$8:$G$158,'Summary Calculations'!$E43,'TI - Underperformance'!$H$8:$H$158,'Summary Calculations'!$F43)+SUMIFS('TI - Outperformance'!Z$8:Z$158,'TI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Calculations'!J$4,'Inputs - PR19 Legacy PCDs'!$G$8:$G$158,'Summary Calculations'!$E43,'Inputs - PR19 Legacy PCDs'!$H$8:$H$158,'Summary Calculations'!$F43)</f>
        <v>0</v>
      </c>
      <c r="K43" s="59">
        <f>SUMIFS('TI - Underperformance'!AB$8:AB$158,'TI - Underperformance'!$E$8:$E$158,'Summary Calculations'!$B43,'TI - Underperformance'!$F$8:$F$158,'Summary Calculations'!$D43,'TI - Underperformance'!$G$8:$G$158,'Summary Calculations'!$E43,'TI - Underperformance'!$H$8:$H$158,'Summary Calculations'!$F43)+SUMIFS('TI - Outperformance'!AA$8:AA$158,'TI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Calculations'!K$4,'Inputs - PR19 Legacy PCDs'!$G$8:$G$158,'Summary Calculations'!$E43,'Inputs - PR19 Legacy PCDs'!$H$8:$H$158,'Summary Calculations'!$F43)</f>
        <v>0</v>
      </c>
      <c r="L43" s="59">
        <f>SUMIFS('TI - Underperformance'!AC$8:AC$158,'TI - Underperformance'!$E$8:$E$158,'Summary Calculations'!$B43,'TI - Underperformance'!$F$8:$F$158,'Summary Calculations'!$D43,'TI - Underperformance'!$G$8:$G$158,'Summary Calculations'!$E43,'TI - Underperformance'!$H$8:$H$158,'Summary Calculations'!$F43)+SUMIFS('TI - Outperformance'!AB$8:AB$158,'TI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Calculations'!L$4,'Inputs - PR19 Legacy PCDs'!$G$8:$G$158,'Summary Calculations'!$E43,'Inputs - PR19 Legacy PCDs'!$H$8:$H$158,'Summary Calculations'!$F43)</f>
        <v>0</v>
      </c>
      <c r="M43" s="59">
        <f>SUMIFS('TI - Underperformance'!AD$8:AD$158,'TI - Underperformance'!$E$8:$E$158,'Summary Calculations'!$B43,'TI - Underperformance'!$F$8:$F$158,'Summary Calculations'!$D43,'TI - Underperformance'!$G$8:$G$158,'Summary Calculations'!$E43,'TI - Underperformance'!$H$8:$H$158,'Summary Calculations'!$F43)+SUMIFS('TI - Outperformance'!AC$8:AC$158,'TI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Calculations'!M$4,'Inputs - PR19 Legacy PCDs'!$G$8:$G$158,'Summary Calculations'!$E43,'Inputs - PR19 Legacy PCDs'!$H$8:$H$158,'Summary Calculations'!$F43)</f>
        <v>0</v>
      </c>
      <c r="N43" s="59">
        <f>SUMIFS('TI - Underperformance'!AE$8:AE$158,'TI - Underperformance'!$E$8:$E$158,'Summary Calculations'!$B43,'TI - Underperformance'!$F$8:$F$158,'Summary Calculations'!$D43,'TI - Underperformance'!$G$8:$G$158,'Summary Calculations'!$E43,'TI - Underperformance'!$H$8:$H$158,'Summary Calculations'!$F43)+SUMIFS('TI - Outperformance'!AD$8:AD$158,'TI - Outperformance'!$E$8:$E$158,'Summary Calculations'!$B43,'TI - Outperformance'!$F$8:$F$158,'Summary Calculations'!$D43,'TI - Outperformance'!$G$8:$G$158,'Summary Calculations'!$E43,'TI - Outperformance'!$H$8:$H$158,'Summary Calculations'!$F43)+SUMIFS('Inputs - PR19 Legacy PCDs'!$V$8:$V$158,'Inputs - PR19 Legacy PCDs'!$E$8:$E$158,'Summary Calculations'!$B43,'Inputs - PR19 Legacy PCDs'!$F$8:$F$158,'Summary Calculations'!$D43,'Inputs - PR19 Legacy PCDs'!$U$8:$U$158,'Summary Calculations'!N$4,'Inputs - PR19 Legacy PCDs'!$G$8:$G$158,'Summary Calculations'!$E43,'Inputs - PR19 Legacy PCDs'!$H$8:$H$158,'Summary Calculations'!$F43)</f>
        <v>0</v>
      </c>
      <c r="O43" s="59"/>
      <c r="P43" s="59"/>
      <c r="Q43" s="59"/>
      <c r="R43" s="59"/>
      <c r="S43" s="59"/>
      <c r="T43" s="59">
        <f t="shared" si="2"/>
        <v>0</v>
      </c>
    </row>
    <row r="44" spans="1:20">
      <c r="A44" s="6"/>
      <c r="B44" s="36" t="s">
        <v>241</v>
      </c>
      <c r="C44" s="36" t="s">
        <v>437</v>
      </c>
      <c r="D44" s="36" t="s">
        <v>242</v>
      </c>
      <c r="E44" s="120" t="s">
        <v>243</v>
      </c>
      <c r="F44" s="58" t="s">
        <v>244</v>
      </c>
      <c r="G44" s="36" t="s">
        <v>367</v>
      </c>
      <c r="H44" s="59">
        <f>SUMIFS('TI - Underperformance'!Y$8:Y$158,'TI - Underperformance'!$E$8:$E$158,'Summary Calculations'!$B44,'TI - Underperformance'!$F$8:$F$158,'Summary Calculations'!$D44,'TI - Underperformance'!$G$8:$G$158,'Summary Calculations'!$E44,'TI - Underperformance'!$H$8:$H$158,'Summary Calculations'!$F44)+SUMIFS('TI - Outperformance'!X$8:X$158,'TI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Calculations'!H$4,'Inputs - PR19 Legacy PCDs'!$G$8:$G$158,'Summary Calculations'!$E44,'Inputs - PR19 Legacy PCDs'!$H$8:$H$158,'Summary Calculations'!$F44)</f>
        <v>0</v>
      </c>
      <c r="I44" s="59">
        <f>SUMIFS('TI - Underperformance'!Z$8:Z$158,'TI - Underperformance'!$E$8:$E$158,'Summary Calculations'!$B44,'TI - Underperformance'!$F$8:$F$158,'Summary Calculations'!$D44,'TI - Underperformance'!$G$8:$G$158,'Summary Calculations'!$E44,'TI - Underperformance'!$H$8:$H$158,'Summary Calculations'!$F44)+SUMIFS('TI - Outperformance'!Y$8:Y$158,'TI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Calculations'!I$4,'Inputs - PR19 Legacy PCDs'!$G$8:$G$158,'Summary Calculations'!$E44,'Inputs - PR19 Legacy PCDs'!$H$8:$H$158,'Summary Calculations'!$F44)</f>
        <v>0</v>
      </c>
      <c r="J44" s="59">
        <f>SUMIFS('TI - Underperformance'!AA$8:AA$158,'TI - Underperformance'!$E$8:$E$158,'Summary Calculations'!$B44,'TI - Underperformance'!$F$8:$F$158,'Summary Calculations'!$D44,'TI - Underperformance'!$G$8:$G$158,'Summary Calculations'!$E44,'TI - Underperformance'!$H$8:$H$158,'Summary Calculations'!$F44)+SUMIFS('TI - Outperformance'!Z$8:Z$158,'TI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Calculations'!J$4,'Inputs - PR19 Legacy PCDs'!$G$8:$G$158,'Summary Calculations'!$E44,'Inputs - PR19 Legacy PCDs'!$H$8:$H$158,'Summary Calculations'!$F44)</f>
        <v>-4.8000000000000001E-2</v>
      </c>
      <c r="K44" s="59">
        <f>SUMIFS('TI - Underperformance'!AB$8:AB$158,'TI - Underperformance'!$E$8:$E$158,'Summary Calculations'!$B44,'TI - Underperformance'!$F$8:$F$158,'Summary Calculations'!$D44,'TI - Underperformance'!$G$8:$G$158,'Summary Calculations'!$E44,'TI - Underperformance'!$H$8:$H$158,'Summary Calculations'!$F44)+SUMIFS('TI - Outperformance'!AA$8:AA$158,'TI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Calculations'!K$4,'Inputs - PR19 Legacy PCDs'!$G$8:$G$158,'Summary Calculations'!$E44,'Inputs - PR19 Legacy PCDs'!$H$8:$H$158,'Summary Calculations'!$F44)</f>
        <v>0</v>
      </c>
      <c r="L44" s="59">
        <f>SUMIFS('TI - Underperformance'!AC$8:AC$158,'TI - Underperformance'!$E$8:$E$158,'Summary Calculations'!$B44,'TI - Underperformance'!$F$8:$F$158,'Summary Calculations'!$D44,'TI - Underperformance'!$G$8:$G$158,'Summary Calculations'!$E44,'TI - Underperformance'!$H$8:$H$158,'Summary Calculations'!$F44)+SUMIFS('TI - Outperformance'!AB$8:AB$158,'TI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Calculations'!L$4,'Inputs - PR19 Legacy PCDs'!$G$8:$G$158,'Summary Calculations'!$E44,'Inputs - PR19 Legacy PCDs'!$H$8:$H$158,'Summary Calculations'!$F44)</f>
        <v>-49.86</v>
      </c>
      <c r="M44" s="59">
        <f>SUMIFS('TI - Underperformance'!AD$8:AD$158,'TI - Underperformance'!$E$8:$E$158,'Summary Calculations'!$B44,'TI - Underperformance'!$F$8:$F$158,'Summary Calculations'!$D44,'TI - Underperformance'!$G$8:$G$158,'Summary Calculations'!$E44,'TI - Underperformance'!$H$8:$H$158,'Summary Calculations'!$F44)+SUMIFS('TI - Outperformance'!AC$8:AC$158,'TI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Calculations'!M$4,'Inputs - PR19 Legacy PCDs'!$G$8:$G$158,'Summary Calculations'!$E44,'Inputs - PR19 Legacy PCDs'!$H$8:$H$158,'Summary Calculations'!$F44)</f>
        <v>0</v>
      </c>
      <c r="N44" s="59">
        <f>SUMIFS('TI - Underperformance'!AE$8:AE$158,'TI - Underperformance'!$E$8:$E$158,'Summary Calculations'!$B44,'TI - Underperformance'!$F$8:$F$158,'Summary Calculations'!$D44,'TI - Underperformance'!$G$8:$G$158,'Summary Calculations'!$E44,'TI - Underperformance'!$H$8:$H$158,'Summary Calculations'!$F44)+SUMIFS('TI - Outperformance'!AD$8:AD$158,'TI - Outperformance'!$E$8:$E$158,'Summary Calculations'!$B44,'TI - Outperformance'!$F$8:$F$158,'Summary Calculations'!$D44,'TI - Outperformance'!$G$8:$G$158,'Summary Calculations'!$E44,'TI - Outperformance'!$H$8:$H$158,'Summary Calculations'!$F44)+SUMIFS('Inputs - PR19 Legacy PCDs'!$V$8:$V$158,'Inputs - PR19 Legacy PCDs'!$E$8:$E$158,'Summary Calculations'!$B44,'Inputs - PR19 Legacy PCDs'!$F$8:$F$158,'Summary Calculations'!$D44,'Inputs - PR19 Legacy PCDs'!$U$8:$U$158,'Summary Calculations'!N$4,'Inputs - PR19 Legacy PCDs'!$G$8:$G$158,'Summary Calculations'!$E44,'Inputs - PR19 Legacy PCDs'!$H$8:$H$158,'Summary Calculations'!$F44)</f>
        <v>-50.244099999999996</v>
      </c>
      <c r="O44" s="59"/>
      <c r="P44" s="59"/>
      <c r="Q44" s="59"/>
      <c r="R44" s="59"/>
      <c r="S44" s="59"/>
      <c r="T44" s="59">
        <f t="shared" si="2"/>
        <v>-100.15209999999999</v>
      </c>
    </row>
    <row r="45" spans="1:20">
      <c r="A45" s="6"/>
      <c r="B45" s="36" t="s">
        <v>241</v>
      </c>
      <c r="C45" s="36" t="s">
        <v>437</v>
      </c>
      <c r="D45" s="36" t="s">
        <v>242</v>
      </c>
      <c r="E45" s="120" t="s">
        <v>249</v>
      </c>
      <c r="F45" s="58" t="s">
        <v>244</v>
      </c>
      <c r="G45" s="36" t="s">
        <v>367</v>
      </c>
      <c r="H45" s="59">
        <f>SUMIFS('TI - Underperformance'!Y$8:Y$158,'TI - Underperformance'!$E$8:$E$158,'Summary Calculations'!$B45,'TI - Underperformance'!$F$8:$F$158,'Summary Calculations'!$D45,'TI - Underperformance'!$G$8:$G$158,'Summary Calculations'!$E45,'TI - Underperformance'!$H$8:$H$158,'Summary Calculations'!$F45)+SUMIFS('TI - Outperformance'!X$8:X$158,'TI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Calculations'!H$4,'Inputs - PR19 Legacy PCDs'!$G$8:$G$158,'Summary Calculations'!$E45,'Inputs - PR19 Legacy PCDs'!$H$8:$H$158,'Summary Calculations'!$F45)</f>
        <v>0</v>
      </c>
      <c r="I45" s="59">
        <f>SUMIFS('TI - Underperformance'!Z$8:Z$158,'TI - Underperformance'!$E$8:$E$158,'Summary Calculations'!$B45,'TI - Underperformance'!$F$8:$F$158,'Summary Calculations'!$D45,'TI - Underperformance'!$G$8:$G$158,'Summary Calculations'!$E45,'TI - Underperformance'!$H$8:$H$158,'Summary Calculations'!$F45)+SUMIFS('TI - Outperformance'!Y$8:Y$158,'TI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Calculations'!I$4,'Inputs - PR19 Legacy PCDs'!$G$8:$G$158,'Summary Calculations'!$E45,'Inputs - PR19 Legacy PCDs'!$H$8:$H$158,'Summary Calculations'!$F45)</f>
        <v>0</v>
      </c>
      <c r="J45" s="59">
        <f>SUMIFS('TI - Underperformance'!AA$8:AA$158,'TI - Underperformance'!$E$8:$E$158,'Summary Calculations'!$B45,'TI - Underperformance'!$F$8:$F$158,'Summary Calculations'!$D45,'TI - Underperformance'!$G$8:$G$158,'Summary Calculations'!$E45,'TI - Underperformance'!$H$8:$H$158,'Summary Calculations'!$F45)+SUMIFS('TI - Outperformance'!Z$8:Z$158,'TI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Calculations'!J$4,'Inputs - PR19 Legacy PCDs'!$G$8:$G$158,'Summary Calculations'!$E45,'Inputs - PR19 Legacy PCDs'!$H$8:$H$158,'Summary Calculations'!$F45)</f>
        <v>0</v>
      </c>
      <c r="K45" s="59">
        <f>SUMIFS('TI - Underperformance'!AB$8:AB$158,'TI - Underperformance'!$E$8:$E$158,'Summary Calculations'!$B45,'TI - Underperformance'!$F$8:$F$158,'Summary Calculations'!$D45,'TI - Underperformance'!$G$8:$G$158,'Summary Calculations'!$E45,'TI - Underperformance'!$H$8:$H$158,'Summary Calculations'!$F45)+SUMIFS('TI - Outperformance'!AA$8:AA$158,'TI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Calculations'!K$4,'Inputs - PR19 Legacy PCDs'!$G$8:$G$158,'Summary Calculations'!$E45,'Inputs - PR19 Legacy PCDs'!$H$8:$H$158,'Summary Calculations'!$F45)</f>
        <v>0</v>
      </c>
      <c r="L45" s="59">
        <f>SUMIFS('TI - Underperformance'!AC$8:AC$158,'TI - Underperformance'!$E$8:$E$158,'Summary Calculations'!$B45,'TI - Underperformance'!$F$8:$F$158,'Summary Calculations'!$D45,'TI - Underperformance'!$G$8:$G$158,'Summary Calculations'!$E45,'TI - Underperformance'!$H$8:$H$158,'Summary Calculations'!$F45)+SUMIFS('TI - Outperformance'!AB$8:AB$158,'TI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Calculations'!L$4,'Inputs - PR19 Legacy PCDs'!$G$8:$G$158,'Summary Calculations'!$E45,'Inputs - PR19 Legacy PCDs'!$H$8:$H$158,'Summary Calculations'!$F45)</f>
        <v>0</v>
      </c>
      <c r="M45" s="59">
        <f>SUMIFS('TI - Underperformance'!AD$8:AD$158,'TI - Underperformance'!$E$8:$E$158,'Summary Calculations'!$B45,'TI - Underperformance'!$F$8:$F$158,'Summary Calculations'!$D45,'TI - Underperformance'!$G$8:$G$158,'Summary Calculations'!$E45,'TI - Underperformance'!$H$8:$H$158,'Summary Calculations'!$F45)+SUMIFS('TI - Outperformance'!AC$8:AC$158,'TI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Calculations'!M$4,'Inputs - PR19 Legacy PCDs'!$G$8:$G$158,'Summary Calculations'!$E45,'Inputs - PR19 Legacy PCDs'!$H$8:$H$158,'Summary Calculations'!$F45)</f>
        <v>0</v>
      </c>
      <c r="N45" s="59">
        <f>SUMIFS('TI - Underperformance'!AE$8:AE$158,'TI - Underperformance'!$E$8:$E$158,'Summary Calculations'!$B45,'TI - Underperformance'!$F$8:$F$158,'Summary Calculations'!$D45,'TI - Underperformance'!$G$8:$G$158,'Summary Calculations'!$E45,'TI - Underperformance'!$H$8:$H$158,'Summary Calculations'!$F45)+SUMIFS('TI - Outperformance'!AD$8:AD$158,'TI - Outperformance'!$E$8:$E$158,'Summary Calculations'!$B45,'TI - Outperformance'!$F$8:$F$158,'Summary Calculations'!$D45,'TI - Outperformance'!$G$8:$G$158,'Summary Calculations'!$E45,'TI - Outperformance'!$H$8:$H$158,'Summary Calculations'!$F45)+SUMIFS('Inputs - PR19 Legacy PCDs'!$V$8:$V$158,'Inputs - PR19 Legacy PCDs'!$E$8:$E$158,'Summary Calculations'!$B45,'Inputs - PR19 Legacy PCDs'!$F$8:$F$158,'Summary Calculations'!$D45,'Inputs - PR19 Legacy PCDs'!$U$8:$U$158,'Summary Calculations'!N$4,'Inputs - PR19 Legacy PCDs'!$G$8:$G$158,'Summary Calculations'!$E45,'Inputs - PR19 Legacy PCDs'!$H$8:$H$158,'Summary Calculations'!$F45)</f>
        <v>0</v>
      </c>
      <c r="O45" s="59"/>
      <c r="P45" s="59"/>
      <c r="Q45" s="59"/>
      <c r="R45" s="59"/>
      <c r="S45" s="59"/>
      <c r="T45" s="59">
        <f t="shared" si="2"/>
        <v>0</v>
      </c>
    </row>
    <row r="46" spans="1:20">
      <c r="A46" s="6"/>
      <c r="B46" s="36" t="s">
        <v>241</v>
      </c>
      <c r="C46" s="36" t="s">
        <v>437</v>
      </c>
      <c r="D46" s="36" t="s">
        <v>242</v>
      </c>
      <c r="E46" s="120" t="s">
        <v>252</v>
      </c>
      <c r="F46" s="58" t="s">
        <v>244</v>
      </c>
      <c r="G46" s="36" t="s">
        <v>367</v>
      </c>
      <c r="H46" s="59">
        <f>SUMIFS('TI - Underperformance'!Y$8:Y$158,'TI - Underperformance'!$E$8:$E$158,'Summary Calculations'!$B46,'TI - Underperformance'!$F$8:$F$158,'Summary Calculations'!$D46,'TI - Underperformance'!$G$8:$G$158,'Summary Calculations'!$E46,'TI - Underperformance'!$H$8:$H$158,'Summary Calculations'!$F46)+SUMIFS('TI - Outperformance'!X$8:X$158,'TI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Calculations'!H$4,'Inputs - PR19 Legacy PCDs'!$G$8:$G$158,'Summary Calculations'!$E46,'Inputs - PR19 Legacy PCDs'!$H$8:$H$158,'Summary Calculations'!$F46)</f>
        <v>0</v>
      </c>
      <c r="I46" s="59">
        <f>SUMIFS('TI - Underperformance'!Z$8:Z$158,'TI - Underperformance'!$E$8:$E$158,'Summary Calculations'!$B46,'TI - Underperformance'!$F$8:$F$158,'Summary Calculations'!$D46,'TI - Underperformance'!$G$8:$G$158,'Summary Calculations'!$E46,'TI - Underperformance'!$H$8:$H$158,'Summary Calculations'!$F46)+SUMIFS('TI - Outperformance'!Y$8:Y$158,'TI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Calculations'!I$4,'Inputs - PR19 Legacy PCDs'!$G$8:$G$158,'Summary Calculations'!$E46,'Inputs - PR19 Legacy PCDs'!$H$8:$H$158,'Summary Calculations'!$F46)</f>
        <v>0</v>
      </c>
      <c r="J46" s="59">
        <f>SUMIFS('TI - Underperformance'!AA$8:AA$158,'TI - Underperformance'!$E$8:$E$158,'Summary Calculations'!$B46,'TI - Underperformance'!$F$8:$F$158,'Summary Calculations'!$D46,'TI - Underperformance'!$G$8:$G$158,'Summary Calculations'!$E46,'TI - Underperformance'!$H$8:$H$158,'Summary Calculations'!$F46)+SUMIFS('TI - Outperformance'!Z$8:Z$158,'TI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Calculations'!J$4,'Inputs - PR19 Legacy PCDs'!$G$8:$G$158,'Summary Calculations'!$E46,'Inputs - PR19 Legacy PCDs'!$H$8:$H$158,'Summary Calculations'!$F46)</f>
        <v>0</v>
      </c>
      <c r="K46" s="59">
        <f>SUMIFS('TI - Underperformance'!AB$8:AB$158,'TI - Underperformance'!$E$8:$E$158,'Summary Calculations'!$B46,'TI - Underperformance'!$F$8:$F$158,'Summary Calculations'!$D46,'TI - Underperformance'!$G$8:$G$158,'Summary Calculations'!$E46,'TI - Underperformance'!$H$8:$H$158,'Summary Calculations'!$F46)+SUMIFS('TI - Outperformance'!AA$8:AA$158,'TI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Calculations'!K$4,'Inputs - PR19 Legacy PCDs'!$G$8:$G$158,'Summary Calculations'!$E46,'Inputs - PR19 Legacy PCDs'!$H$8:$H$158,'Summary Calculations'!$F46)</f>
        <v>0</v>
      </c>
      <c r="L46" s="59">
        <f>SUMIFS('TI - Underperformance'!AC$8:AC$158,'TI - Underperformance'!$E$8:$E$158,'Summary Calculations'!$B46,'TI - Underperformance'!$F$8:$F$158,'Summary Calculations'!$D46,'TI - Underperformance'!$G$8:$G$158,'Summary Calculations'!$E46,'TI - Underperformance'!$H$8:$H$158,'Summary Calculations'!$F46)+SUMIFS('TI - Outperformance'!AB$8:AB$158,'TI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Calculations'!L$4,'Inputs - PR19 Legacy PCDs'!$G$8:$G$158,'Summary Calculations'!$E46,'Inputs - PR19 Legacy PCDs'!$H$8:$H$158,'Summary Calculations'!$F46)</f>
        <v>0</v>
      </c>
      <c r="M46" s="59">
        <f>SUMIFS('TI - Underperformance'!AD$8:AD$158,'TI - Underperformance'!$E$8:$E$158,'Summary Calculations'!$B46,'TI - Underperformance'!$F$8:$F$158,'Summary Calculations'!$D46,'TI - Underperformance'!$G$8:$G$158,'Summary Calculations'!$E46,'TI - Underperformance'!$H$8:$H$158,'Summary Calculations'!$F46)+SUMIFS('TI - Outperformance'!AC$8:AC$158,'TI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Calculations'!M$4,'Inputs - PR19 Legacy PCDs'!$G$8:$G$158,'Summary Calculations'!$E46,'Inputs - PR19 Legacy PCDs'!$H$8:$H$158,'Summary Calculations'!$F46)</f>
        <v>0</v>
      </c>
      <c r="N46" s="59">
        <f>SUMIFS('TI - Underperformance'!AE$8:AE$158,'TI - Underperformance'!$E$8:$E$158,'Summary Calculations'!$B46,'TI - Underperformance'!$F$8:$F$158,'Summary Calculations'!$D46,'TI - Underperformance'!$G$8:$G$158,'Summary Calculations'!$E46,'TI - Underperformance'!$H$8:$H$158,'Summary Calculations'!$F46)+SUMIFS('TI - Outperformance'!AD$8:AD$158,'TI - Outperformance'!$E$8:$E$158,'Summary Calculations'!$B46,'TI - Outperformance'!$F$8:$F$158,'Summary Calculations'!$D46,'TI - Outperformance'!$G$8:$G$158,'Summary Calculations'!$E46,'TI - Outperformance'!$H$8:$H$158,'Summary Calculations'!$F46)+SUMIFS('Inputs - PR19 Legacy PCDs'!$V$8:$V$158,'Inputs - PR19 Legacy PCDs'!$E$8:$E$158,'Summary Calculations'!$B46,'Inputs - PR19 Legacy PCDs'!$F$8:$F$158,'Summary Calculations'!$D46,'Inputs - PR19 Legacy PCDs'!$U$8:$U$158,'Summary Calculations'!N$4,'Inputs - PR19 Legacy PCDs'!$G$8:$G$158,'Summary Calculations'!$E46,'Inputs - PR19 Legacy PCDs'!$H$8:$H$158,'Summary Calculations'!$F46)</f>
        <v>0</v>
      </c>
      <c r="O46" s="59"/>
      <c r="P46" s="59"/>
      <c r="Q46" s="59"/>
      <c r="R46" s="59"/>
      <c r="S46" s="59"/>
      <c r="T46" s="59">
        <f t="shared" si="2"/>
        <v>0</v>
      </c>
    </row>
    <row r="47" spans="1:20">
      <c r="A47" s="6"/>
      <c r="B47" s="36" t="s">
        <v>241</v>
      </c>
      <c r="C47" s="36" t="s">
        <v>437</v>
      </c>
      <c r="D47" s="36" t="s">
        <v>248</v>
      </c>
      <c r="E47" s="120" t="s">
        <v>243</v>
      </c>
      <c r="F47" s="58" t="s">
        <v>127</v>
      </c>
      <c r="G47" s="36" t="s">
        <v>367</v>
      </c>
      <c r="H47" s="59">
        <f>SUMIFS('TI - Underperformance'!Y$8:Y$158,'TI - Underperformance'!$E$8:$E$158,'Summary Calculations'!$B47,'TI - Underperformance'!$F$8:$F$158,'Summary Calculations'!$D47,'TI - Underperformance'!$G$8:$G$158,'Summary Calculations'!$E47,'TI - Underperformance'!$H$8:$H$158,'Summary Calculations'!$F47)+SUMIFS('TI - Outperformance'!X$8:X$158,'TI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Calculations'!H$4,'Inputs - PR19 Legacy PCDs'!$G$8:$G$158,'Summary Calculations'!$E47,'Inputs - PR19 Legacy PCDs'!$H$8:$H$158,'Summary Calculations'!$F47)</f>
        <v>0</v>
      </c>
      <c r="I47" s="59">
        <f>SUMIFS('TI - Underperformance'!Z$8:Z$158,'TI - Underperformance'!$E$8:$E$158,'Summary Calculations'!$B47,'TI - Underperformance'!$F$8:$F$158,'Summary Calculations'!$D47,'TI - Underperformance'!$G$8:$G$158,'Summary Calculations'!$E47,'TI - Underperformance'!$H$8:$H$158,'Summary Calculations'!$F47)+SUMIFS('TI - Outperformance'!Y$8:Y$158,'TI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Calculations'!I$4,'Inputs - PR19 Legacy PCDs'!$G$8:$G$158,'Summary Calculations'!$E47,'Inputs - PR19 Legacy PCDs'!$H$8:$H$158,'Summary Calculations'!$F47)</f>
        <v>0</v>
      </c>
      <c r="J47" s="59">
        <f>SUMIFS('TI - Underperformance'!AA$8:AA$158,'TI - Underperformance'!$E$8:$E$158,'Summary Calculations'!$B47,'TI - Underperformance'!$F$8:$F$158,'Summary Calculations'!$D47,'TI - Underperformance'!$G$8:$G$158,'Summary Calculations'!$E47,'TI - Underperformance'!$H$8:$H$158,'Summary Calculations'!$F47)+SUMIFS('TI - Outperformance'!Z$8:Z$158,'TI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Calculations'!J$4,'Inputs - PR19 Legacy PCDs'!$G$8:$G$158,'Summary Calculations'!$E47,'Inputs - PR19 Legacy PCDs'!$H$8:$H$158,'Summary Calculations'!$F47)</f>
        <v>-5.7746136833333327E-4</v>
      </c>
      <c r="K47" s="59">
        <f>SUMIFS('TI - Underperformance'!AB$8:AB$158,'TI - Underperformance'!$E$8:$E$158,'Summary Calculations'!$B47,'TI - Underperformance'!$F$8:$F$158,'Summary Calculations'!$D47,'TI - Underperformance'!$G$8:$G$158,'Summary Calculations'!$E47,'TI - Underperformance'!$H$8:$H$158,'Summary Calculations'!$F47)+SUMIFS('TI - Outperformance'!AA$8:AA$158,'TI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Calculations'!K$4,'Inputs - PR19 Legacy PCDs'!$G$8:$G$158,'Summary Calculations'!$E47,'Inputs - PR19 Legacy PCDs'!$H$8:$H$158,'Summary Calculations'!$F47)</f>
        <v>-4.1895424149999997E-3</v>
      </c>
      <c r="L47" s="59">
        <f>SUMIFS('TI - Underperformance'!AC$8:AC$158,'TI - Underperformance'!$E$8:$E$158,'Summary Calculations'!$B47,'TI - Underperformance'!$F$8:$F$158,'Summary Calculations'!$D47,'TI - Underperformance'!$G$8:$G$158,'Summary Calculations'!$E47,'TI - Underperformance'!$H$8:$H$158,'Summary Calculations'!$F47)+SUMIFS('TI - Outperformance'!AB$8:AB$158,'TI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Calculations'!L$4,'Inputs - PR19 Legacy PCDs'!$G$8:$G$158,'Summary Calculations'!$E47,'Inputs - PR19 Legacy PCDs'!$H$8:$H$158,'Summary Calculations'!$F47)</f>
        <v>-2.1992220253904167</v>
      </c>
      <c r="M47" s="59">
        <f>SUMIFS('TI - Underperformance'!AD$8:AD$158,'TI - Underperformance'!$E$8:$E$158,'Summary Calculations'!$B47,'TI - Underperformance'!$F$8:$F$158,'Summary Calculations'!$D47,'TI - Underperformance'!$G$8:$G$158,'Summary Calculations'!$E47,'TI - Underperformance'!$H$8:$H$158,'Summary Calculations'!$F47)+SUMIFS('TI - Outperformance'!AC$8:AC$158,'TI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Calculations'!M$4,'Inputs - PR19 Legacy PCDs'!$G$8:$G$158,'Summary Calculations'!$E47,'Inputs - PR19 Legacy PCDs'!$H$8:$H$158,'Summary Calculations'!$F47)</f>
        <v>-2.2121328609369999</v>
      </c>
      <c r="N47" s="59">
        <f>SUMIFS('TI - Underperformance'!AE$8:AE$158,'TI - Underperformance'!$E$8:$E$158,'Summary Calculations'!$B47,'TI - Underperformance'!$F$8:$F$158,'Summary Calculations'!$D47,'TI - Underperformance'!$G$8:$G$158,'Summary Calculations'!$E47,'TI - Underperformance'!$H$8:$H$158,'Summary Calculations'!$F47)+SUMIFS('TI - Outperformance'!AD$8:AD$158,'TI - Outperformance'!$E$8:$E$158,'Summary Calculations'!$B47,'TI - Outperformance'!$F$8:$F$158,'Summary Calculations'!$D47,'TI - Outperformance'!$G$8:$G$158,'Summary Calculations'!$E47,'TI - Outperformance'!$H$8:$H$158,'Summary Calculations'!$F47)+SUMIFS('Inputs - PR19 Legacy PCDs'!$V$8:$V$158,'Inputs - PR19 Legacy PCDs'!$E$8:$E$158,'Summary Calculations'!$B47,'Inputs - PR19 Legacy PCDs'!$F$8:$F$158,'Summary Calculations'!$D47,'Inputs - PR19 Legacy PCDs'!$U$8:$U$158,'Summary Calculations'!N$4,'Inputs - PR19 Legacy PCDs'!$G$8:$G$158,'Summary Calculations'!$E47,'Inputs - PR19 Legacy PCDs'!$H$8:$H$158,'Summary Calculations'!$F47)</f>
        <v>-2.2268881015616664</v>
      </c>
      <c r="O47" s="59"/>
      <c r="P47" s="59"/>
      <c r="Q47" s="59"/>
      <c r="R47" s="59"/>
      <c r="S47" s="59"/>
      <c r="T47" s="59">
        <f>SUM(J47:N47)</f>
        <v>-6.6430099916724163</v>
      </c>
    </row>
    <row r="48" spans="1:20">
      <c r="A48" s="6"/>
      <c r="B48" s="36" t="s">
        <v>241</v>
      </c>
      <c r="C48" s="36" t="s">
        <v>437</v>
      </c>
      <c r="D48" s="36" t="s">
        <v>248</v>
      </c>
      <c r="E48" s="120" t="s">
        <v>243</v>
      </c>
      <c r="F48" s="58" t="s">
        <v>244</v>
      </c>
      <c r="G48" s="36" t="s">
        <v>367</v>
      </c>
      <c r="H48" s="59">
        <f>SUMIFS('TI - Underperformance'!Y$8:Y$158,'TI - Underperformance'!$E$8:$E$158,'Summary Calculations'!$B48,'TI - Underperformance'!$F$8:$F$158,'Summary Calculations'!$D48,'TI - Underperformance'!$G$8:$G$158,'Summary Calculations'!$E48,'TI - Underperformance'!$H$8:$H$158,'Summary Calculations'!$F48)+SUMIFS('TI - Outperformance'!X$8:X$158,'TI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Calculations'!H$4,'Inputs - PR19 Legacy PCDs'!$G$8:$G$158,'Summary Calculations'!$E48,'Inputs - PR19 Legacy PCDs'!$H$8:$H$158,'Summary Calculations'!$F48)</f>
        <v>0</v>
      </c>
      <c r="I48" s="59">
        <f>SUMIFS('TI - Underperformance'!Z$8:Z$158,'TI - Underperformance'!$E$8:$E$158,'Summary Calculations'!$B48,'TI - Underperformance'!$F$8:$F$158,'Summary Calculations'!$D48,'TI - Underperformance'!$G$8:$G$158,'Summary Calculations'!$E48,'TI - Underperformance'!$H$8:$H$158,'Summary Calculations'!$F48)+SUMIFS('TI - Outperformance'!Y$8:Y$158,'TI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Calculations'!I$4,'Inputs - PR19 Legacy PCDs'!$G$8:$G$158,'Summary Calculations'!$E48,'Inputs - PR19 Legacy PCDs'!$H$8:$H$158,'Summary Calculations'!$F48)</f>
        <v>0</v>
      </c>
      <c r="J48" s="59">
        <f>SUMIFS('TI - Underperformance'!AA$8:AA$158,'TI - Underperformance'!$E$8:$E$158,'Summary Calculations'!$B48,'TI - Underperformance'!$F$8:$F$158,'Summary Calculations'!$D48,'TI - Underperformance'!$G$8:$G$158,'Summary Calculations'!$E48,'TI - Underperformance'!$H$8:$H$158,'Summary Calculations'!$F48)+SUMIFS('TI - Outperformance'!Z$8:Z$158,'TI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Calculations'!J$4,'Inputs - PR19 Legacy PCDs'!$G$8:$G$158,'Summary Calculations'!$E48,'Inputs - PR19 Legacy PCDs'!$H$8:$H$158,'Summary Calculations'!$F48)</f>
        <v>0</v>
      </c>
      <c r="K48" s="59">
        <f>SUMIFS('TI - Underperformance'!AB$8:AB$158,'TI - Underperformance'!$E$8:$E$158,'Summary Calculations'!$B48,'TI - Underperformance'!$F$8:$F$158,'Summary Calculations'!$D48,'TI - Underperformance'!$G$8:$G$158,'Summary Calculations'!$E48,'TI - Underperformance'!$H$8:$H$158,'Summary Calculations'!$F48)+SUMIFS('TI - Outperformance'!AA$8:AA$158,'TI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Calculations'!K$4,'Inputs - PR19 Legacy PCDs'!$G$8:$G$158,'Summary Calculations'!$E48,'Inputs - PR19 Legacy PCDs'!$H$8:$H$158,'Summary Calculations'!$F48)</f>
        <v>0</v>
      </c>
      <c r="L48" s="59">
        <f>SUMIFS('TI - Underperformance'!AC$8:AC$158,'TI - Underperformance'!$E$8:$E$158,'Summary Calculations'!$B48,'TI - Underperformance'!$F$8:$F$158,'Summary Calculations'!$D48,'TI - Underperformance'!$G$8:$G$158,'Summary Calculations'!$E48,'TI - Underperformance'!$H$8:$H$158,'Summary Calculations'!$F48)+SUMIFS('TI - Outperformance'!AB$8:AB$158,'TI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Calculations'!L$4,'Inputs - PR19 Legacy PCDs'!$G$8:$G$158,'Summary Calculations'!$E48,'Inputs - PR19 Legacy PCDs'!$H$8:$H$158,'Summary Calculations'!$F48)</f>
        <v>0</v>
      </c>
      <c r="M48" s="59">
        <f>SUMIFS('TI - Underperformance'!AD$8:AD$158,'TI - Underperformance'!$E$8:$E$158,'Summary Calculations'!$B48,'TI - Underperformance'!$F$8:$F$158,'Summary Calculations'!$D48,'TI - Underperformance'!$G$8:$G$158,'Summary Calculations'!$E48,'TI - Underperformance'!$H$8:$H$158,'Summary Calculations'!$F48)+SUMIFS('TI - Outperformance'!AC$8:AC$158,'TI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Calculations'!M$4,'Inputs - PR19 Legacy PCDs'!$G$8:$G$158,'Summary Calculations'!$E48,'Inputs - PR19 Legacy PCDs'!$H$8:$H$158,'Summary Calculations'!$F48)</f>
        <v>0</v>
      </c>
      <c r="N48" s="59">
        <f>SUMIFS('TI - Underperformance'!AE$8:AE$158,'TI - Underperformance'!$E$8:$E$158,'Summary Calculations'!$B48,'TI - Underperformance'!$F$8:$F$158,'Summary Calculations'!$D48,'TI - Underperformance'!$G$8:$G$158,'Summary Calculations'!$E48,'TI - Underperformance'!$H$8:$H$158,'Summary Calculations'!$F48)+SUMIFS('TI - Outperformance'!AD$8:AD$158,'TI - Outperformance'!$E$8:$E$158,'Summary Calculations'!$B48,'TI - Outperformance'!$F$8:$F$158,'Summary Calculations'!$D48,'TI - Outperformance'!$G$8:$G$158,'Summary Calculations'!$E48,'TI - Outperformance'!$H$8:$H$158,'Summary Calculations'!$F48)+SUMIFS('Inputs - PR19 Legacy PCDs'!$V$8:$V$158,'Inputs - PR19 Legacy PCDs'!$E$8:$E$158,'Summary Calculations'!$B48,'Inputs - PR19 Legacy PCDs'!$F$8:$F$158,'Summary Calculations'!$D48,'Inputs - PR19 Legacy PCDs'!$U$8:$U$158,'Summary Calculations'!N$4,'Inputs - PR19 Legacy PCDs'!$G$8:$G$158,'Summary Calculations'!$E48,'Inputs - PR19 Legacy PCDs'!$H$8:$H$158,'Summary Calculations'!$F48)</f>
        <v>0</v>
      </c>
      <c r="O48" s="59"/>
      <c r="P48" s="59"/>
      <c r="Q48" s="59"/>
      <c r="R48" s="59"/>
      <c r="S48" s="59"/>
      <c r="T48" s="59">
        <f t="shared" si="2"/>
        <v>0</v>
      </c>
    </row>
    <row r="49" spans="1:20">
      <c r="A49" s="6"/>
      <c r="B49" s="36" t="s">
        <v>241</v>
      </c>
      <c r="C49" s="36" t="s">
        <v>437</v>
      </c>
      <c r="D49" s="36" t="s">
        <v>248</v>
      </c>
      <c r="E49" s="120" t="s">
        <v>249</v>
      </c>
      <c r="F49" s="58" t="s">
        <v>127</v>
      </c>
      <c r="G49" s="36" t="s">
        <v>367</v>
      </c>
      <c r="H49" s="59">
        <f>SUMIFS('TI - Underperformance'!Y$8:Y$158,'TI - Underperformance'!$E$8:$E$158,'Summary Calculations'!$B49,'TI - Underperformance'!$F$8:$F$158,'Summary Calculations'!$D49,'TI - Underperformance'!$G$8:$G$158,'Summary Calculations'!$E49,'TI - Underperformance'!$H$8:$H$158,'Summary Calculations'!$F49)+SUMIFS('TI - Outperformance'!X$8:X$158,'TI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Calculations'!H$4,'Inputs - PR19 Legacy PCDs'!$G$8:$G$158,'Summary Calculations'!$E49,'Inputs - PR19 Legacy PCDs'!$H$8:$H$158,'Summary Calculations'!$F49)</f>
        <v>0</v>
      </c>
      <c r="I49" s="59">
        <f>SUMIFS('TI - Underperformance'!Z$8:Z$158,'TI - Underperformance'!$E$8:$E$158,'Summary Calculations'!$B49,'TI - Underperformance'!$F$8:$F$158,'Summary Calculations'!$D49,'TI - Underperformance'!$G$8:$G$158,'Summary Calculations'!$E49,'TI - Underperformance'!$H$8:$H$158,'Summary Calculations'!$F49)+SUMIFS('TI - Outperformance'!Y$8:Y$158,'TI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Calculations'!I$4,'Inputs - PR19 Legacy PCDs'!$G$8:$G$158,'Summary Calculations'!$E49,'Inputs - PR19 Legacy PCDs'!$H$8:$H$158,'Summary Calculations'!$F49)</f>
        <v>0</v>
      </c>
      <c r="J49" s="59">
        <f>SUMIFS('TI - Underperformance'!AA$8:AA$158,'TI - Underperformance'!$E$8:$E$158,'Summary Calculations'!$B49,'TI - Underperformance'!$F$8:$F$158,'Summary Calculations'!$D49,'TI - Underperformance'!$G$8:$G$158,'Summary Calculations'!$E49,'TI - Underperformance'!$H$8:$H$158,'Summary Calculations'!$F49)+SUMIFS('TI - Outperformance'!Z$8:Z$158,'TI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Calculations'!J$4,'Inputs - PR19 Legacy PCDs'!$G$8:$G$158,'Summary Calculations'!$E49,'Inputs - PR19 Legacy PCDs'!$H$8:$H$158,'Summary Calculations'!$F49)</f>
        <v>0</v>
      </c>
      <c r="K49" s="59">
        <f>SUMIFS('TI - Underperformance'!AB$8:AB$158,'TI - Underperformance'!$E$8:$E$158,'Summary Calculations'!$B49,'TI - Underperformance'!$F$8:$F$158,'Summary Calculations'!$D49,'TI - Underperformance'!$G$8:$G$158,'Summary Calculations'!$E49,'TI - Underperformance'!$H$8:$H$158,'Summary Calculations'!$F49)+SUMIFS('TI - Outperformance'!AA$8:AA$158,'TI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Calculations'!K$4,'Inputs - PR19 Legacy PCDs'!$G$8:$G$158,'Summary Calculations'!$E49,'Inputs - PR19 Legacy PCDs'!$H$8:$H$158,'Summary Calculations'!$F49)</f>
        <v>0</v>
      </c>
      <c r="L49" s="59">
        <f>SUMIFS('TI - Underperformance'!AC$8:AC$158,'TI - Underperformance'!$E$8:$E$158,'Summary Calculations'!$B49,'TI - Underperformance'!$F$8:$F$158,'Summary Calculations'!$D49,'TI - Underperformance'!$G$8:$G$158,'Summary Calculations'!$E49,'TI - Underperformance'!$H$8:$H$158,'Summary Calculations'!$F49)+SUMIFS('TI - Outperformance'!AB$8:AB$158,'TI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Calculations'!L$4,'Inputs - PR19 Legacy PCDs'!$G$8:$G$158,'Summary Calculations'!$E49,'Inputs - PR19 Legacy PCDs'!$H$8:$H$158,'Summary Calculations'!$F49)</f>
        <v>0</v>
      </c>
      <c r="M49" s="59">
        <f>SUMIFS('TI - Underperformance'!AD$8:AD$158,'TI - Underperformance'!$E$8:$E$158,'Summary Calculations'!$B49,'TI - Underperformance'!$F$8:$F$158,'Summary Calculations'!$D49,'TI - Underperformance'!$G$8:$G$158,'Summary Calculations'!$E49,'TI - Underperformance'!$H$8:$H$158,'Summary Calculations'!$F49)+SUMIFS('TI - Outperformance'!AC$8:AC$158,'TI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Calculations'!M$4,'Inputs - PR19 Legacy PCDs'!$G$8:$G$158,'Summary Calculations'!$E49,'Inputs - PR19 Legacy PCDs'!$H$8:$H$158,'Summary Calculations'!$F49)</f>
        <v>0</v>
      </c>
      <c r="N49" s="59">
        <f>SUMIFS('TI - Underperformance'!AE$8:AE$158,'TI - Underperformance'!$E$8:$E$158,'Summary Calculations'!$B49,'TI - Underperformance'!$F$8:$F$158,'Summary Calculations'!$D49,'TI - Underperformance'!$G$8:$G$158,'Summary Calculations'!$E49,'TI - Underperformance'!$H$8:$H$158,'Summary Calculations'!$F49)+SUMIFS('TI - Outperformance'!AD$8:AD$158,'TI - Outperformance'!$E$8:$E$158,'Summary Calculations'!$B49,'TI - Outperformance'!$F$8:$F$158,'Summary Calculations'!$D49,'TI - Outperformance'!$G$8:$G$158,'Summary Calculations'!$E49,'TI - Outperformance'!$H$8:$H$158,'Summary Calculations'!$F49)+SUMIFS('Inputs - PR19 Legacy PCDs'!$V$8:$V$158,'Inputs - PR19 Legacy PCDs'!$E$8:$E$158,'Summary Calculations'!$B49,'Inputs - PR19 Legacy PCDs'!$F$8:$F$158,'Summary Calculations'!$D49,'Inputs - PR19 Legacy PCDs'!$U$8:$U$158,'Summary Calculations'!N$4,'Inputs - PR19 Legacy PCDs'!$G$8:$G$158,'Summary Calculations'!$E49,'Inputs - PR19 Legacy PCDs'!$H$8:$H$158,'Summary Calculations'!$F49)</f>
        <v>0</v>
      </c>
      <c r="O49" s="59"/>
      <c r="P49" s="59"/>
      <c r="Q49" s="59"/>
      <c r="R49" s="59"/>
      <c r="S49" s="59"/>
      <c r="T49" s="59">
        <f t="shared" si="2"/>
        <v>0</v>
      </c>
    </row>
    <row r="50" spans="1:20">
      <c r="A50" s="6"/>
      <c r="B50" s="36" t="s">
        <v>241</v>
      </c>
      <c r="C50" s="36" t="s">
        <v>437</v>
      </c>
      <c r="D50" s="36" t="s">
        <v>248</v>
      </c>
      <c r="E50" s="120" t="s">
        <v>249</v>
      </c>
      <c r="F50" s="58" t="s">
        <v>244</v>
      </c>
      <c r="G50" s="36" t="s">
        <v>367</v>
      </c>
      <c r="H50" s="59">
        <f>SUMIFS('TI - Underperformance'!Y$8:Y$158,'TI - Underperformance'!$E$8:$E$158,'Summary Calculations'!$B50,'TI - Underperformance'!$F$8:$F$158,'Summary Calculations'!$D50,'TI - Underperformance'!$G$8:$G$158,'Summary Calculations'!$E50,'TI - Underperformance'!$H$8:$H$158,'Summary Calculations'!$F50)+SUMIFS('TI - Outperformance'!X$8:X$158,'TI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Calculations'!H$4,'Inputs - PR19 Legacy PCDs'!$G$8:$G$158,'Summary Calculations'!$E50,'Inputs - PR19 Legacy PCDs'!$H$8:$H$158,'Summary Calculations'!$F50)</f>
        <v>0</v>
      </c>
      <c r="I50" s="59">
        <f>SUMIFS('TI - Underperformance'!Z$8:Z$158,'TI - Underperformance'!$E$8:$E$158,'Summary Calculations'!$B50,'TI - Underperformance'!$F$8:$F$158,'Summary Calculations'!$D50,'TI - Underperformance'!$G$8:$G$158,'Summary Calculations'!$E50,'TI - Underperformance'!$H$8:$H$158,'Summary Calculations'!$F50)+SUMIFS('TI - Outperformance'!Y$8:Y$158,'TI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Calculations'!I$4,'Inputs - PR19 Legacy PCDs'!$G$8:$G$158,'Summary Calculations'!$E50,'Inputs - PR19 Legacy PCDs'!$H$8:$H$158,'Summary Calculations'!$F50)</f>
        <v>0</v>
      </c>
      <c r="J50" s="59">
        <f>SUMIFS('TI - Underperformance'!AA$8:AA$158,'TI - Underperformance'!$E$8:$E$158,'Summary Calculations'!$B50,'TI - Underperformance'!$F$8:$F$158,'Summary Calculations'!$D50,'TI - Underperformance'!$G$8:$G$158,'Summary Calculations'!$E50,'TI - Underperformance'!$H$8:$H$158,'Summary Calculations'!$F50)+SUMIFS('TI - Outperformance'!Z$8:Z$158,'TI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Calculations'!J$4,'Inputs - PR19 Legacy PCDs'!$G$8:$G$158,'Summary Calculations'!$E50,'Inputs - PR19 Legacy PCDs'!$H$8:$H$158,'Summary Calculations'!$F50)</f>
        <v>0</v>
      </c>
      <c r="K50" s="59">
        <f>SUMIFS('TI - Underperformance'!AB$8:AB$158,'TI - Underperformance'!$E$8:$E$158,'Summary Calculations'!$B50,'TI - Underperformance'!$F$8:$F$158,'Summary Calculations'!$D50,'TI - Underperformance'!$G$8:$G$158,'Summary Calculations'!$E50,'TI - Underperformance'!$H$8:$H$158,'Summary Calculations'!$F50)+SUMIFS('TI - Outperformance'!AA$8:AA$158,'TI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Calculations'!K$4,'Inputs - PR19 Legacy PCDs'!$G$8:$G$158,'Summary Calculations'!$E50,'Inputs - PR19 Legacy PCDs'!$H$8:$H$158,'Summary Calculations'!$F50)</f>
        <v>0</v>
      </c>
      <c r="L50" s="59">
        <f>SUMIFS('TI - Underperformance'!AC$8:AC$158,'TI - Underperformance'!$E$8:$E$158,'Summary Calculations'!$B50,'TI - Underperformance'!$F$8:$F$158,'Summary Calculations'!$D50,'TI - Underperformance'!$G$8:$G$158,'Summary Calculations'!$E50,'TI - Underperformance'!$H$8:$H$158,'Summary Calculations'!$F50)+SUMIFS('TI - Outperformance'!AB$8:AB$158,'TI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Calculations'!L$4,'Inputs - PR19 Legacy PCDs'!$G$8:$G$158,'Summary Calculations'!$E50,'Inputs - PR19 Legacy PCDs'!$H$8:$H$158,'Summary Calculations'!$F50)</f>
        <v>0</v>
      </c>
      <c r="M50" s="59">
        <f>SUMIFS('TI - Underperformance'!AD$8:AD$158,'TI - Underperformance'!$E$8:$E$158,'Summary Calculations'!$B50,'TI - Underperformance'!$F$8:$F$158,'Summary Calculations'!$D50,'TI - Underperformance'!$G$8:$G$158,'Summary Calculations'!$E50,'TI - Underperformance'!$H$8:$H$158,'Summary Calculations'!$F50)+SUMIFS('TI - Outperformance'!AC$8:AC$158,'TI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Calculations'!M$4,'Inputs - PR19 Legacy PCDs'!$G$8:$G$158,'Summary Calculations'!$E50,'Inputs - PR19 Legacy PCDs'!$H$8:$H$158,'Summary Calculations'!$F50)</f>
        <v>0</v>
      </c>
      <c r="N50" s="59">
        <f>SUMIFS('TI - Underperformance'!AE$8:AE$158,'TI - Underperformance'!$E$8:$E$158,'Summary Calculations'!$B50,'TI - Underperformance'!$F$8:$F$158,'Summary Calculations'!$D50,'TI - Underperformance'!$G$8:$G$158,'Summary Calculations'!$E50,'TI - Underperformance'!$H$8:$H$158,'Summary Calculations'!$F50)+SUMIFS('TI - Outperformance'!AD$8:AD$158,'TI - Outperformance'!$E$8:$E$158,'Summary Calculations'!$B50,'TI - Outperformance'!$F$8:$F$158,'Summary Calculations'!$D50,'TI - Outperformance'!$G$8:$G$158,'Summary Calculations'!$E50,'TI - Outperformance'!$H$8:$H$158,'Summary Calculations'!$F50)+SUMIFS('Inputs - PR19 Legacy PCDs'!$V$8:$V$158,'Inputs - PR19 Legacy PCDs'!$E$8:$E$158,'Summary Calculations'!$B50,'Inputs - PR19 Legacy PCDs'!$F$8:$F$158,'Summary Calculations'!$D50,'Inputs - PR19 Legacy PCDs'!$U$8:$U$158,'Summary Calculations'!N$4,'Inputs - PR19 Legacy PCDs'!$G$8:$G$158,'Summary Calculations'!$E50,'Inputs - PR19 Legacy PCDs'!$H$8:$H$158,'Summary Calculations'!$F50)</f>
        <v>0</v>
      </c>
      <c r="O50" s="59"/>
      <c r="P50" s="59"/>
      <c r="Q50" s="59"/>
      <c r="R50" s="59"/>
      <c r="S50" s="59"/>
      <c r="T50" s="59">
        <f t="shared" si="2"/>
        <v>0</v>
      </c>
    </row>
    <row r="51" spans="1:20">
      <c r="A51" s="6"/>
      <c r="B51" s="36" t="s">
        <v>241</v>
      </c>
      <c r="C51" s="36" t="s">
        <v>437</v>
      </c>
      <c r="D51" s="36" t="s">
        <v>248</v>
      </c>
      <c r="E51" s="120" t="s">
        <v>252</v>
      </c>
      <c r="F51" s="58" t="s">
        <v>127</v>
      </c>
      <c r="G51" s="36" t="s">
        <v>367</v>
      </c>
      <c r="H51" s="59">
        <f>SUMIFS('TI - Underperformance'!Y$8:Y$158,'TI - Underperformance'!$E$8:$E$158,'Summary Calculations'!$B51,'TI - Underperformance'!$F$8:$F$158,'Summary Calculations'!$D51,'TI - Underperformance'!$G$8:$G$158,'Summary Calculations'!$E51,'TI - Underperformance'!$H$8:$H$158,'Summary Calculations'!$F51)+SUMIFS('TI - Outperformance'!X$8:X$158,'TI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Calculations'!H$4,'Inputs - PR19 Legacy PCDs'!$G$8:$G$158,'Summary Calculations'!$E51,'Inputs - PR19 Legacy PCDs'!$H$8:$H$158,'Summary Calculations'!$F51)</f>
        <v>0</v>
      </c>
      <c r="I51" s="59">
        <f>SUMIFS('TI - Underperformance'!Z$8:Z$158,'TI - Underperformance'!$E$8:$E$158,'Summary Calculations'!$B51,'TI - Underperformance'!$F$8:$F$158,'Summary Calculations'!$D51,'TI - Underperformance'!$G$8:$G$158,'Summary Calculations'!$E51,'TI - Underperformance'!$H$8:$H$158,'Summary Calculations'!$F51)+SUMIFS('TI - Outperformance'!Y$8:Y$158,'TI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Calculations'!I$4,'Inputs - PR19 Legacy PCDs'!$G$8:$G$158,'Summary Calculations'!$E51,'Inputs - PR19 Legacy PCDs'!$H$8:$H$158,'Summary Calculations'!$F51)</f>
        <v>0</v>
      </c>
      <c r="J51" s="59">
        <f>SUMIFS('TI - Underperformance'!AA$8:AA$158,'TI - Underperformance'!$E$8:$E$158,'Summary Calculations'!$B51,'TI - Underperformance'!$F$8:$F$158,'Summary Calculations'!$D51,'TI - Underperformance'!$G$8:$G$158,'Summary Calculations'!$E51,'TI - Underperformance'!$H$8:$H$158,'Summary Calculations'!$F51)+SUMIFS('TI - Outperformance'!Z$8:Z$158,'TI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Calculations'!J$4,'Inputs - PR19 Legacy PCDs'!$G$8:$G$158,'Summary Calculations'!$E51,'Inputs - PR19 Legacy PCDs'!$H$8:$H$158,'Summary Calculations'!$F51)</f>
        <v>0</v>
      </c>
      <c r="K51" s="59">
        <f>SUMIFS('TI - Underperformance'!AB$8:AB$158,'TI - Underperformance'!$E$8:$E$158,'Summary Calculations'!$B51,'TI - Underperformance'!$F$8:$F$158,'Summary Calculations'!$D51,'TI - Underperformance'!$G$8:$G$158,'Summary Calculations'!$E51,'TI - Underperformance'!$H$8:$H$158,'Summary Calculations'!$F51)+SUMIFS('TI - Outperformance'!AA$8:AA$158,'TI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Calculations'!K$4,'Inputs - PR19 Legacy PCDs'!$G$8:$G$158,'Summary Calculations'!$E51,'Inputs - PR19 Legacy PCDs'!$H$8:$H$158,'Summary Calculations'!$F51)</f>
        <v>0</v>
      </c>
      <c r="L51" s="59">
        <f>SUMIFS('TI - Underperformance'!AC$8:AC$158,'TI - Underperformance'!$E$8:$E$158,'Summary Calculations'!$B51,'TI - Underperformance'!$F$8:$F$158,'Summary Calculations'!$D51,'TI - Underperformance'!$G$8:$G$158,'Summary Calculations'!$E51,'TI - Underperformance'!$H$8:$H$158,'Summary Calculations'!$F51)+SUMIFS('TI - Outperformance'!AB$8:AB$158,'TI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Calculations'!L$4,'Inputs - PR19 Legacy PCDs'!$G$8:$G$158,'Summary Calculations'!$E51,'Inputs - PR19 Legacy PCDs'!$H$8:$H$158,'Summary Calculations'!$F51)</f>
        <v>0</v>
      </c>
      <c r="M51" s="59">
        <f>SUMIFS('TI - Underperformance'!AD$8:AD$158,'TI - Underperformance'!$E$8:$E$158,'Summary Calculations'!$B51,'TI - Underperformance'!$F$8:$F$158,'Summary Calculations'!$D51,'TI - Underperformance'!$G$8:$G$158,'Summary Calculations'!$E51,'TI - Underperformance'!$H$8:$H$158,'Summary Calculations'!$F51)+SUMIFS('TI - Outperformance'!AC$8:AC$158,'TI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Calculations'!M$4,'Inputs - PR19 Legacy PCDs'!$G$8:$G$158,'Summary Calculations'!$E51,'Inputs - PR19 Legacy PCDs'!$H$8:$H$158,'Summary Calculations'!$F51)</f>
        <v>0</v>
      </c>
      <c r="N51" s="59">
        <f>SUMIFS('TI - Underperformance'!AE$8:AE$158,'TI - Underperformance'!$E$8:$E$158,'Summary Calculations'!$B51,'TI - Underperformance'!$F$8:$F$158,'Summary Calculations'!$D51,'TI - Underperformance'!$G$8:$G$158,'Summary Calculations'!$E51,'TI - Underperformance'!$H$8:$H$158,'Summary Calculations'!$F51)+SUMIFS('TI - Outperformance'!AD$8:AD$158,'TI - Outperformance'!$E$8:$E$158,'Summary Calculations'!$B51,'TI - Outperformance'!$F$8:$F$158,'Summary Calculations'!$D51,'TI - Outperformance'!$G$8:$G$158,'Summary Calculations'!$E51,'TI - Outperformance'!$H$8:$H$158,'Summary Calculations'!$F51)+SUMIFS('Inputs - PR19 Legacy PCDs'!$V$8:$V$158,'Inputs - PR19 Legacy PCDs'!$E$8:$E$158,'Summary Calculations'!$B51,'Inputs - PR19 Legacy PCDs'!$F$8:$F$158,'Summary Calculations'!$D51,'Inputs - PR19 Legacy PCDs'!$U$8:$U$158,'Summary Calculations'!N$4,'Inputs - PR19 Legacy PCDs'!$G$8:$G$158,'Summary Calculations'!$E51,'Inputs - PR19 Legacy PCDs'!$H$8:$H$158,'Summary Calculations'!$F51)</f>
        <v>0</v>
      </c>
      <c r="O51" s="59"/>
      <c r="P51" s="59"/>
      <c r="Q51" s="59"/>
      <c r="R51" s="59"/>
      <c r="S51" s="59"/>
      <c r="T51" s="59">
        <f t="shared" si="2"/>
        <v>0</v>
      </c>
    </row>
    <row r="52" spans="1:20">
      <c r="A52" s="6"/>
      <c r="B52" s="36" t="s">
        <v>241</v>
      </c>
      <c r="C52" s="36" t="s">
        <v>437</v>
      </c>
      <c r="D52" s="36" t="s">
        <v>248</v>
      </c>
      <c r="E52" s="120" t="s">
        <v>252</v>
      </c>
      <c r="F52" s="58" t="s">
        <v>244</v>
      </c>
      <c r="G52" s="36" t="s">
        <v>367</v>
      </c>
      <c r="H52" s="59">
        <f>SUMIFS('TI - Underperformance'!Y$8:Y$158,'TI - Underperformance'!$E$8:$E$158,'Summary Calculations'!$B52,'TI - Underperformance'!$F$8:$F$158,'Summary Calculations'!$D52,'TI - Underperformance'!$G$8:$G$158,'Summary Calculations'!$E52,'TI - Underperformance'!$H$8:$H$158,'Summary Calculations'!$F52)+SUMIFS('TI - Outperformance'!X$8:X$158,'TI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Calculations'!H$4,'Inputs - PR19 Legacy PCDs'!$G$8:$G$158,'Summary Calculations'!$E52,'Inputs - PR19 Legacy PCDs'!$H$8:$H$158,'Summary Calculations'!$F52)</f>
        <v>0</v>
      </c>
      <c r="I52" s="59">
        <f>SUMIFS('TI - Underperformance'!Z$8:Z$158,'TI - Underperformance'!$E$8:$E$158,'Summary Calculations'!$B52,'TI - Underperformance'!$F$8:$F$158,'Summary Calculations'!$D52,'TI - Underperformance'!$G$8:$G$158,'Summary Calculations'!$E52,'TI - Underperformance'!$H$8:$H$158,'Summary Calculations'!$F52)+SUMIFS('TI - Outperformance'!Y$8:Y$158,'TI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Calculations'!I$4,'Inputs - PR19 Legacy PCDs'!$G$8:$G$158,'Summary Calculations'!$E52,'Inputs - PR19 Legacy PCDs'!$H$8:$H$158,'Summary Calculations'!$F52)</f>
        <v>0</v>
      </c>
      <c r="J52" s="59">
        <f>SUMIFS('TI - Underperformance'!AA$8:AA$158,'TI - Underperformance'!$E$8:$E$158,'Summary Calculations'!$B52,'TI - Underperformance'!$F$8:$F$158,'Summary Calculations'!$D52,'TI - Underperformance'!$G$8:$G$158,'Summary Calculations'!$E52,'TI - Underperformance'!$H$8:$H$158,'Summary Calculations'!$F52)+SUMIFS('TI - Outperformance'!Z$8:Z$158,'TI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Calculations'!J$4,'Inputs - PR19 Legacy PCDs'!$G$8:$G$158,'Summary Calculations'!$E52,'Inputs - PR19 Legacy PCDs'!$H$8:$H$158,'Summary Calculations'!$F52)</f>
        <v>0</v>
      </c>
      <c r="K52" s="59">
        <f>SUMIFS('TI - Underperformance'!AB$8:AB$158,'TI - Underperformance'!$E$8:$E$158,'Summary Calculations'!$B52,'TI - Underperformance'!$F$8:$F$158,'Summary Calculations'!$D52,'TI - Underperformance'!$G$8:$G$158,'Summary Calculations'!$E52,'TI - Underperformance'!$H$8:$H$158,'Summary Calculations'!$F52)+SUMIFS('TI - Outperformance'!AA$8:AA$158,'TI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Calculations'!K$4,'Inputs - PR19 Legacy PCDs'!$G$8:$G$158,'Summary Calculations'!$E52,'Inputs - PR19 Legacy PCDs'!$H$8:$H$158,'Summary Calculations'!$F52)</f>
        <v>0</v>
      </c>
      <c r="L52" s="59">
        <f>SUMIFS('TI - Underperformance'!AC$8:AC$158,'TI - Underperformance'!$E$8:$E$158,'Summary Calculations'!$B52,'TI - Underperformance'!$F$8:$F$158,'Summary Calculations'!$D52,'TI - Underperformance'!$G$8:$G$158,'Summary Calculations'!$E52,'TI - Underperformance'!$H$8:$H$158,'Summary Calculations'!$F52)+SUMIFS('TI - Outperformance'!AB$8:AB$158,'TI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Calculations'!L$4,'Inputs - PR19 Legacy PCDs'!$G$8:$G$158,'Summary Calculations'!$E52,'Inputs - PR19 Legacy PCDs'!$H$8:$H$158,'Summary Calculations'!$F52)</f>
        <v>0</v>
      </c>
      <c r="M52" s="59">
        <f>SUMIFS('TI - Underperformance'!AD$8:AD$158,'TI - Underperformance'!$E$8:$E$158,'Summary Calculations'!$B52,'TI - Underperformance'!$F$8:$F$158,'Summary Calculations'!$D52,'TI - Underperformance'!$G$8:$G$158,'Summary Calculations'!$E52,'TI - Underperformance'!$H$8:$H$158,'Summary Calculations'!$F52)+SUMIFS('TI - Outperformance'!AC$8:AC$158,'TI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Calculations'!M$4,'Inputs - PR19 Legacy PCDs'!$G$8:$G$158,'Summary Calculations'!$E52,'Inputs - PR19 Legacy PCDs'!$H$8:$H$158,'Summary Calculations'!$F52)</f>
        <v>0</v>
      </c>
      <c r="N52" s="59">
        <f>SUMIFS('TI - Underperformance'!AE$8:AE$158,'TI - Underperformance'!$E$8:$E$158,'Summary Calculations'!$B52,'TI - Underperformance'!$F$8:$F$158,'Summary Calculations'!$D52,'TI - Underperformance'!$G$8:$G$158,'Summary Calculations'!$E52,'TI - Underperformance'!$H$8:$H$158,'Summary Calculations'!$F52)+SUMIFS('TI - Outperformance'!AD$8:AD$158,'TI - Outperformance'!$E$8:$E$158,'Summary Calculations'!$B52,'TI - Outperformance'!$F$8:$F$158,'Summary Calculations'!$D52,'TI - Outperformance'!$G$8:$G$158,'Summary Calculations'!$E52,'TI - Outperformance'!$H$8:$H$158,'Summary Calculations'!$F52)+SUMIFS('Inputs - PR19 Legacy PCDs'!$V$8:$V$158,'Inputs - PR19 Legacy PCDs'!$E$8:$E$158,'Summary Calculations'!$B52,'Inputs - PR19 Legacy PCDs'!$F$8:$F$158,'Summary Calculations'!$D52,'Inputs - PR19 Legacy PCDs'!$U$8:$U$158,'Summary Calculations'!N$4,'Inputs - PR19 Legacy PCDs'!$G$8:$G$158,'Summary Calculations'!$E52,'Inputs - PR19 Legacy PCDs'!$H$8:$H$158,'Summary Calculations'!$F52)</f>
        <v>0</v>
      </c>
      <c r="O52" s="59"/>
      <c r="P52" s="59"/>
      <c r="Q52" s="59"/>
      <c r="R52" s="59"/>
      <c r="S52" s="59"/>
      <c r="T52" s="59">
        <f t="shared" si="2"/>
        <v>0</v>
      </c>
    </row>
    <row r="53" spans="1:20">
      <c r="A53" s="6"/>
      <c r="B53" s="36" t="s">
        <v>241</v>
      </c>
      <c r="C53" s="36" t="s">
        <v>437</v>
      </c>
      <c r="D53" s="36" t="s">
        <v>251</v>
      </c>
      <c r="E53" s="120" t="s">
        <v>243</v>
      </c>
      <c r="F53" s="58" t="s">
        <v>244</v>
      </c>
      <c r="G53" s="36" t="s">
        <v>367</v>
      </c>
      <c r="H53" s="59">
        <f>SUMIFS('TI - Underperformance'!Y$8:Y$158,'TI - Underperformance'!$E$8:$E$158,'Summary Calculations'!$B53,'TI - Underperformance'!$F$8:$F$158,'Summary Calculations'!$D53,'TI - Underperformance'!$G$8:$G$158,'Summary Calculations'!$E53,'TI - Underperformance'!$H$8:$H$158,'Summary Calculations'!$F53)+SUMIFS('TI - Outperformance'!X$8:X$158,'TI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Calculations'!H$4,'Inputs - PR19 Legacy PCDs'!$G$8:$G$158,'Summary Calculations'!$E53,'Inputs - PR19 Legacy PCDs'!$H$8:$H$158,'Summary Calculations'!$F53)</f>
        <v>0</v>
      </c>
      <c r="I53" s="59">
        <f>SUMIFS('TI - Underperformance'!Z$8:Z$158,'TI - Underperformance'!$E$8:$E$158,'Summary Calculations'!$B53,'TI - Underperformance'!$F$8:$F$158,'Summary Calculations'!$D53,'TI - Underperformance'!$G$8:$G$158,'Summary Calculations'!$E53,'TI - Underperformance'!$H$8:$H$158,'Summary Calculations'!$F53)+SUMIFS('TI - Outperformance'!Y$8:Y$158,'TI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Calculations'!I$4,'Inputs - PR19 Legacy PCDs'!$G$8:$G$158,'Summary Calculations'!$E53,'Inputs - PR19 Legacy PCDs'!$H$8:$H$158,'Summary Calculations'!$F53)</f>
        <v>0</v>
      </c>
      <c r="J53" s="59">
        <f>SUMIFS('TI - Underperformance'!AA$8:AA$158,'TI - Underperformance'!$E$8:$E$158,'Summary Calculations'!$B53,'TI - Underperformance'!$F$8:$F$158,'Summary Calculations'!$D53,'TI - Underperformance'!$G$8:$G$158,'Summary Calculations'!$E53,'TI - Underperformance'!$H$8:$H$158,'Summary Calculations'!$F53)+SUMIFS('TI - Outperformance'!Z$8:Z$158,'TI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Calculations'!J$4,'Inputs - PR19 Legacy PCDs'!$G$8:$G$158,'Summary Calculations'!$E53,'Inputs - PR19 Legacy PCDs'!$H$8:$H$158,'Summary Calculations'!$F53)</f>
        <v>0</v>
      </c>
      <c r="K53" s="59">
        <f>SUMIFS('TI - Underperformance'!AB$8:AB$158,'TI - Underperformance'!$E$8:$E$158,'Summary Calculations'!$B53,'TI - Underperformance'!$F$8:$F$158,'Summary Calculations'!$D53,'TI - Underperformance'!$G$8:$G$158,'Summary Calculations'!$E53,'TI - Underperformance'!$H$8:$H$158,'Summary Calculations'!$F53)+SUMIFS('TI - Outperformance'!AA$8:AA$158,'TI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Calculations'!K$4,'Inputs - PR19 Legacy PCDs'!$G$8:$G$158,'Summary Calculations'!$E53,'Inputs - PR19 Legacy PCDs'!$H$8:$H$158,'Summary Calculations'!$F53)</f>
        <v>0</v>
      </c>
      <c r="L53" s="59">
        <f>SUMIFS('TI - Underperformance'!AC$8:AC$158,'TI - Underperformance'!$E$8:$E$158,'Summary Calculations'!$B53,'TI - Underperformance'!$F$8:$F$158,'Summary Calculations'!$D53,'TI - Underperformance'!$G$8:$G$158,'Summary Calculations'!$E53,'TI - Underperformance'!$H$8:$H$158,'Summary Calculations'!$F53)+SUMIFS('TI - Outperformance'!AB$8:AB$158,'TI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Calculations'!L$4,'Inputs - PR19 Legacy PCDs'!$G$8:$G$158,'Summary Calculations'!$E53,'Inputs - PR19 Legacy PCDs'!$H$8:$H$158,'Summary Calculations'!$F53)</f>
        <v>0</v>
      </c>
      <c r="M53" s="59">
        <f>SUMIFS('TI - Underperformance'!AD$8:AD$158,'TI - Underperformance'!$E$8:$E$158,'Summary Calculations'!$B53,'TI - Underperformance'!$F$8:$F$158,'Summary Calculations'!$D53,'TI - Underperformance'!$G$8:$G$158,'Summary Calculations'!$E53,'TI - Underperformance'!$H$8:$H$158,'Summary Calculations'!$F53)+SUMIFS('TI - Outperformance'!AC$8:AC$158,'TI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Calculations'!M$4,'Inputs - PR19 Legacy PCDs'!$G$8:$G$158,'Summary Calculations'!$E53,'Inputs - PR19 Legacy PCDs'!$H$8:$H$158,'Summary Calculations'!$F53)</f>
        <v>0</v>
      </c>
      <c r="N53" s="59">
        <f>SUMIFS('TI - Underperformance'!AE$8:AE$158,'TI - Underperformance'!$E$8:$E$158,'Summary Calculations'!$B53,'TI - Underperformance'!$F$8:$F$158,'Summary Calculations'!$D53,'TI - Underperformance'!$G$8:$G$158,'Summary Calculations'!$E53,'TI - Underperformance'!$H$8:$H$158,'Summary Calculations'!$F53)+SUMIFS('TI - Outperformance'!AD$8:AD$158,'TI - Outperformance'!$E$8:$E$158,'Summary Calculations'!$B53,'TI - Outperformance'!$F$8:$F$158,'Summary Calculations'!$D53,'TI - Outperformance'!$G$8:$G$158,'Summary Calculations'!$E53,'TI - Outperformance'!$H$8:$H$158,'Summary Calculations'!$F53)+SUMIFS('Inputs - PR19 Legacy PCDs'!$V$8:$V$158,'Inputs - PR19 Legacy PCDs'!$E$8:$E$158,'Summary Calculations'!$B53,'Inputs - PR19 Legacy PCDs'!$F$8:$F$158,'Summary Calculations'!$D53,'Inputs - PR19 Legacy PCDs'!$U$8:$U$158,'Summary Calculations'!N$4,'Inputs - PR19 Legacy PCDs'!$G$8:$G$158,'Summary Calculations'!$E53,'Inputs - PR19 Legacy PCDs'!$H$8:$H$158,'Summary Calculations'!$F53)</f>
        <v>0</v>
      </c>
      <c r="O53" s="59"/>
      <c r="P53" s="59"/>
      <c r="Q53" s="59"/>
      <c r="R53" s="59"/>
      <c r="S53" s="59"/>
      <c r="T53" s="59">
        <f t="shared" si="2"/>
        <v>0</v>
      </c>
    </row>
    <row r="54" spans="1:20">
      <c r="A54" s="6"/>
      <c r="B54" s="36" t="s">
        <v>241</v>
      </c>
      <c r="C54" s="36" t="s">
        <v>437</v>
      </c>
      <c r="D54" s="58" t="s">
        <v>254</v>
      </c>
      <c r="E54" s="120" t="s">
        <v>243</v>
      </c>
      <c r="F54" s="58" t="s">
        <v>244</v>
      </c>
      <c r="G54" s="36" t="s">
        <v>367</v>
      </c>
      <c r="H54" s="59">
        <f>SUMIFS('TI - Underperformance'!Y$8:Y$158,'TI - Underperformance'!$E$8:$E$158,'Summary Calculations'!$B54,'TI - Underperformance'!$F$8:$F$158,'Summary Calculations'!$D54,'TI - Underperformance'!$G$8:$G$158,'Summary Calculations'!$E54,'TI - Underperformance'!$H$8:$H$158,'Summary Calculations'!$F54)+SUMIFS('TI - Outperformance'!X$8:X$158,'TI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Calculations'!H$4,'Inputs - PR19 Legacy PCDs'!$G$8:$G$158,'Summary Calculations'!$E54,'Inputs - PR19 Legacy PCDs'!$H$8:$H$158,'Summary Calculations'!$F54)</f>
        <v>0</v>
      </c>
      <c r="I54" s="59">
        <f>SUMIFS('TI - Underperformance'!Z$8:Z$158,'TI - Underperformance'!$E$8:$E$158,'Summary Calculations'!$B54,'TI - Underperformance'!$F$8:$F$158,'Summary Calculations'!$D54,'TI - Underperformance'!$G$8:$G$158,'Summary Calculations'!$E54,'TI - Underperformance'!$H$8:$H$158,'Summary Calculations'!$F54)+SUMIFS('TI - Outperformance'!Y$8:Y$158,'TI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Calculations'!I$4,'Inputs - PR19 Legacy PCDs'!$G$8:$G$158,'Summary Calculations'!$E54,'Inputs - PR19 Legacy PCDs'!$H$8:$H$158,'Summary Calculations'!$F54)</f>
        <v>0</v>
      </c>
      <c r="J54" s="59">
        <f>SUMIFS('TI - Underperformance'!AA$8:AA$158,'TI - Underperformance'!$E$8:$E$158,'Summary Calculations'!$B54,'TI - Underperformance'!$F$8:$F$158,'Summary Calculations'!$D54,'TI - Underperformance'!$G$8:$G$158,'Summary Calculations'!$E54,'TI - Underperformance'!$H$8:$H$158,'Summary Calculations'!$F54)+SUMIFS('TI - Outperformance'!Z$8:Z$158,'TI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Calculations'!J$4,'Inputs - PR19 Legacy PCDs'!$G$8:$G$158,'Summary Calculations'!$E54,'Inputs - PR19 Legacy PCDs'!$H$8:$H$158,'Summary Calculations'!$F54)</f>
        <v>0</v>
      </c>
      <c r="K54" s="59">
        <f>SUMIFS('TI - Underperformance'!AB$8:AB$158,'TI - Underperformance'!$E$8:$E$158,'Summary Calculations'!$B54,'TI - Underperformance'!$F$8:$F$158,'Summary Calculations'!$D54,'TI - Underperformance'!$G$8:$G$158,'Summary Calculations'!$E54,'TI - Underperformance'!$H$8:$H$158,'Summary Calculations'!$F54)+SUMIFS('TI - Outperformance'!AA$8:AA$158,'TI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Calculations'!K$4,'Inputs - PR19 Legacy PCDs'!$G$8:$G$158,'Summary Calculations'!$E54,'Inputs - PR19 Legacy PCDs'!$H$8:$H$158,'Summary Calculations'!$F54)</f>
        <v>0</v>
      </c>
      <c r="L54" s="59">
        <f>SUMIFS('TI - Underperformance'!AC$8:AC$158,'TI - Underperformance'!$E$8:$E$158,'Summary Calculations'!$B54,'TI - Underperformance'!$F$8:$F$158,'Summary Calculations'!$D54,'TI - Underperformance'!$G$8:$G$158,'Summary Calculations'!$E54,'TI - Underperformance'!$H$8:$H$158,'Summary Calculations'!$F54)+SUMIFS('TI - Outperformance'!AB$8:AB$158,'TI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Calculations'!L$4,'Inputs - PR19 Legacy PCDs'!$G$8:$G$158,'Summary Calculations'!$E54,'Inputs - PR19 Legacy PCDs'!$H$8:$H$158,'Summary Calculations'!$F54)</f>
        <v>0</v>
      </c>
      <c r="M54" s="59">
        <f>SUMIFS('TI - Underperformance'!AD$8:AD$158,'TI - Underperformance'!$E$8:$E$158,'Summary Calculations'!$B54,'TI - Underperformance'!$F$8:$F$158,'Summary Calculations'!$D54,'TI - Underperformance'!$G$8:$G$158,'Summary Calculations'!$E54,'TI - Underperformance'!$H$8:$H$158,'Summary Calculations'!$F54)+SUMIFS('TI - Outperformance'!AC$8:AC$158,'TI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Calculations'!M$4,'Inputs - PR19 Legacy PCDs'!$G$8:$G$158,'Summary Calculations'!$E54,'Inputs - PR19 Legacy PCDs'!$H$8:$H$158,'Summary Calculations'!$F54)</f>
        <v>0</v>
      </c>
      <c r="N54" s="59">
        <f>SUMIFS('TI - Underperformance'!AE$8:AE$158,'TI - Underperformance'!$E$8:$E$158,'Summary Calculations'!$B54,'TI - Underperformance'!$F$8:$F$158,'Summary Calculations'!$D54,'TI - Underperformance'!$G$8:$G$158,'Summary Calculations'!$E54,'TI - Underperformance'!$H$8:$H$158,'Summary Calculations'!$F54)+SUMIFS('TI - Outperformance'!AD$8:AD$158,'TI - Outperformance'!$E$8:$E$158,'Summary Calculations'!$B54,'TI - Outperformance'!$F$8:$F$158,'Summary Calculations'!$D54,'TI - Outperformance'!$G$8:$G$158,'Summary Calculations'!$E54,'TI - Outperformance'!$H$8:$H$158,'Summary Calculations'!$F54)+SUMIFS('Inputs - PR19 Legacy PCDs'!$V$8:$V$158,'Inputs - PR19 Legacy PCDs'!$E$8:$E$158,'Summary Calculations'!$B54,'Inputs - PR19 Legacy PCDs'!$F$8:$F$158,'Summary Calculations'!$D54,'Inputs - PR19 Legacy PCDs'!$U$8:$U$158,'Summary Calculations'!N$4,'Inputs - PR19 Legacy PCDs'!$G$8:$G$158,'Summary Calculations'!$E54,'Inputs - PR19 Legacy PCDs'!$H$8:$H$158,'Summary Calculations'!$F54)</f>
        <v>0</v>
      </c>
      <c r="O54" s="36"/>
      <c r="P54" s="36"/>
      <c r="Q54" s="36"/>
      <c r="R54" s="36"/>
      <c r="S54" s="36"/>
      <c r="T54" s="59">
        <f t="shared" si="2"/>
        <v>0</v>
      </c>
    </row>
    <row r="55" spans="1:20">
      <c r="A55" s="6"/>
      <c r="B55" s="36" t="s">
        <v>241</v>
      </c>
      <c r="C55" s="36" t="s">
        <v>437</v>
      </c>
      <c r="D55" s="58" t="s">
        <v>254</v>
      </c>
      <c r="E55" s="120" t="s">
        <v>249</v>
      </c>
      <c r="F55" s="58" t="s">
        <v>244</v>
      </c>
      <c r="G55" s="36" t="s">
        <v>367</v>
      </c>
      <c r="H55" s="59">
        <f>SUMIFS('TI - Underperformance'!Y$8:Y$158,'TI - Underperformance'!$E$8:$E$158,'Summary Calculations'!$B55,'TI - Underperformance'!$F$8:$F$158,'Summary Calculations'!$D55,'TI - Underperformance'!$G$8:$G$158,'Summary Calculations'!$E55,'TI - Underperformance'!$H$8:$H$158,'Summary Calculations'!$F55)+SUMIFS('TI - Outperformance'!X$8:X$158,'TI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Calculations'!H$4,'Inputs - PR19 Legacy PCDs'!$G$8:$G$158,'Summary Calculations'!$E55,'Inputs - PR19 Legacy PCDs'!$H$8:$H$158,'Summary Calculations'!$F55)</f>
        <v>0</v>
      </c>
      <c r="I55" s="59">
        <f>SUMIFS('TI - Underperformance'!Z$8:Z$158,'TI - Underperformance'!$E$8:$E$158,'Summary Calculations'!$B55,'TI - Underperformance'!$F$8:$F$158,'Summary Calculations'!$D55,'TI - Underperformance'!$G$8:$G$158,'Summary Calculations'!$E55,'TI - Underperformance'!$H$8:$H$158,'Summary Calculations'!$F55)+SUMIFS('TI - Outperformance'!Y$8:Y$158,'TI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Calculations'!I$4,'Inputs - PR19 Legacy PCDs'!$G$8:$G$158,'Summary Calculations'!$E55,'Inputs - PR19 Legacy PCDs'!$H$8:$H$158,'Summary Calculations'!$F55)</f>
        <v>0</v>
      </c>
      <c r="J55" s="59">
        <f>SUMIFS('TI - Underperformance'!AA$8:AA$158,'TI - Underperformance'!$E$8:$E$158,'Summary Calculations'!$B55,'TI - Underperformance'!$F$8:$F$158,'Summary Calculations'!$D55,'TI - Underperformance'!$G$8:$G$158,'Summary Calculations'!$E55,'TI - Underperformance'!$H$8:$H$158,'Summary Calculations'!$F55)+SUMIFS('TI - Outperformance'!Z$8:Z$158,'TI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Calculations'!J$4,'Inputs - PR19 Legacy PCDs'!$G$8:$G$158,'Summary Calculations'!$E55,'Inputs - PR19 Legacy PCDs'!$H$8:$H$158,'Summary Calculations'!$F55)</f>
        <v>0</v>
      </c>
      <c r="K55" s="59">
        <f>SUMIFS('TI - Underperformance'!AB$8:AB$158,'TI - Underperformance'!$E$8:$E$158,'Summary Calculations'!$B55,'TI - Underperformance'!$F$8:$F$158,'Summary Calculations'!$D55,'TI - Underperformance'!$G$8:$G$158,'Summary Calculations'!$E55,'TI - Underperformance'!$H$8:$H$158,'Summary Calculations'!$F55)+SUMIFS('TI - Outperformance'!AA$8:AA$158,'TI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Calculations'!K$4,'Inputs - PR19 Legacy PCDs'!$G$8:$G$158,'Summary Calculations'!$E55,'Inputs - PR19 Legacy PCDs'!$H$8:$H$158,'Summary Calculations'!$F55)</f>
        <v>0</v>
      </c>
      <c r="L55" s="59">
        <f>SUMIFS('TI - Underperformance'!AC$8:AC$158,'TI - Underperformance'!$E$8:$E$158,'Summary Calculations'!$B55,'TI - Underperformance'!$F$8:$F$158,'Summary Calculations'!$D55,'TI - Underperformance'!$G$8:$G$158,'Summary Calculations'!$E55,'TI - Underperformance'!$H$8:$H$158,'Summary Calculations'!$F55)+SUMIFS('TI - Outperformance'!AB$8:AB$158,'TI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Calculations'!L$4,'Inputs - PR19 Legacy PCDs'!$G$8:$G$158,'Summary Calculations'!$E55,'Inputs - PR19 Legacy PCDs'!$H$8:$H$158,'Summary Calculations'!$F55)</f>
        <v>0</v>
      </c>
      <c r="M55" s="59">
        <f>SUMIFS('TI - Underperformance'!AD$8:AD$158,'TI - Underperformance'!$E$8:$E$158,'Summary Calculations'!$B55,'TI - Underperformance'!$F$8:$F$158,'Summary Calculations'!$D55,'TI - Underperformance'!$G$8:$G$158,'Summary Calculations'!$E55,'TI - Underperformance'!$H$8:$H$158,'Summary Calculations'!$F55)+SUMIFS('TI - Outperformance'!AC$8:AC$158,'TI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Calculations'!M$4,'Inputs - PR19 Legacy PCDs'!$G$8:$G$158,'Summary Calculations'!$E55,'Inputs - PR19 Legacy PCDs'!$H$8:$H$158,'Summary Calculations'!$F55)</f>
        <v>0</v>
      </c>
      <c r="N55" s="59">
        <f>SUMIFS('TI - Underperformance'!AE$8:AE$158,'TI - Underperformance'!$E$8:$E$158,'Summary Calculations'!$B55,'TI - Underperformance'!$F$8:$F$158,'Summary Calculations'!$D55,'TI - Underperformance'!$G$8:$G$158,'Summary Calculations'!$E55,'TI - Underperformance'!$H$8:$H$158,'Summary Calculations'!$F55)+SUMIFS('TI - Outperformance'!AD$8:AD$158,'TI - Outperformance'!$E$8:$E$158,'Summary Calculations'!$B55,'TI - Outperformance'!$F$8:$F$158,'Summary Calculations'!$D55,'TI - Outperformance'!$G$8:$G$158,'Summary Calculations'!$E55,'TI - Outperformance'!$H$8:$H$158,'Summary Calculations'!$F55)+SUMIFS('Inputs - PR19 Legacy PCDs'!$V$8:$V$158,'Inputs - PR19 Legacy PCDs'!$E$8:$E$158,'Summary Calculations'!$B55,'Inputs - PR19 Legacy PCDs'!$F$8:$F$158,'Summary Calculations'!$D55,'Inputs - PR19 Legacy PCDs'!$U$8:$U$158,'Summary Calculations'!N$4,'Inputs - PR19 Legacy PCDs'!$G$8:$G$158,'Summary Calculations'!$E55,'Inputs - PR19 Legacy PCDs'!$H$8:$H$158,'Summary Calculations'!$F55)</f>
        <v>0</v>
      </c>
      <c r="O55" s="36"/>
      <c r="P55" s="36"/>
      <c r="Q55" s="36"/>
      <c r="R55" s="36"/>
      <c r="S55" s="36"/>
      <c r="T55" s="59">
        <f t="shared" si="2"/>
        <v>0</v>
      </c>
    </row>
    <row r="56" spans="1:20">
      <c r="A56" s="6"/>
      <c r="B56" s="36" t="s">
        <v>241</v>
      </c>
      <c r="C56" s="36" t="s">
        <v>437</v>
      </c>
      <c r="D56" s="58" t="s">
        <v>254</v>
      </c>
      <c r="E56" s="120" t="s">
        <v>252</v>
      </c>
      <c r="F56" s="58" t="s">
        <v>244</v>
      </c>
      <c r="G56" s="36" t="s">
        <v>367</v>
      </c>
      <c r="H56" s="59">
        <f>SUMIFS('TI - Underperformance'!Y$8:Y$158,'TI - Underperformance'!$E$8:$E$158,'Summary Calculations'!$B56,'TI - Underperformance'!$F$8:$F$158,'Summary Calculations'!$D56,'TI - Underperformance'!$G$8:$G$158,'Summary Calculations'!$E56,'TI - Underperformance'!$H$8:$H$158,'Summary Calculations'!$F56)+SUMIFS('TI - Outperformance'!X$8:X$158,'TI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Calculations'!H$4,'Inputs - PR19 Legacy PCDs'!$G$8:$G$158,'Summary Calculations'!$E56,'Inputs - PR19 Legacy PCDs'!$H$8:$H$158,'Summary Calculations'!$F56)</f>
        <v>0</v>
      </c>
      <c r="I56" s="59">
        <f>SUMIFS('TI - Underperformance'!Z$8:Z$158,'TI - Underperformance'!$E$8:$E$158,'Summary Calculations'!$B56,'TI - Underperformance'!$F$8:$F$158,'Summary Calculations'!$D56,'TI - Underperformance'!$G$8:$G$158,'Summary Calculations'!$E56,'TI - Underperformance'!$H$8:$H$158,'Summary Calculations'!$F56)+SUMIFS('TI - Outperformance'!Y$8:Y$158,'TI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Calculations'!I$4,'Inputs - PR19 Legacy PCDs'!$G$8:$G$158,'Summary Calculations'!$E56,'Inputs - PR19 Legacy PCDs'!$H$8:$H$158,'Summary Calculations'!$F56)</f>
        <v>0</v>
      </c>
      <c r="J56" s="59">
        <f>SUMIFS('TI - Underperformance'!AA$8:AA$158,'TI - Underperformance'!$E$8:$E$158,'Summary Calculations'!$B56,'TI - Underperformance'!$F$8:$F$158,'Summary Calculations'!$D56,'TI - Underperformance'!$G$8:$G$158,'Summary Calculations'!$E56,'TI - Underperformance'!$H$8:$H$158,'Summary Calculations'!$F56)+SUMIFS('TI - Outperformance'!Z$8:Z$158,'TI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Calculations'!J$4,'Inputs - PR19 Legacy PCDs'!$G$8:$G$158,'Summary Calculations'!$E56,'Inputs - PR19 Legacy PCDs'!$H$8:$H$158,'Summary Calculations'!$F56)</f>
        <v>0</v>
      </c>
      <c r="K56" s="59">
        <f>SUMIFS('TI - Underperformance'!AB$8:AB$158,'TI - Underperformance'!$E$8:$E$158,'Summary Calculations'!$B56,'TI - Underperformance'!$F$8:$F$158,'Summary Calculations'!$D56,'TI - Underperformance'!$G$8:$G$158,'Summary Calculations'!$E56,'TI - Underperformance'!$H$8:$H$158,'Summary Calculations'!$F56)+SUMIFS('TI - Outperformance'!AA$8:AA$158,'TI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Calculations'!K$4,'Inputs - PR19 Legacy PCDs'!$G$8:$G$158,'Summary Calculations'!$E56,'Inputs - PR19 Legacy PCDs'!$H$8:$H$158,'Summary Calculations'!$F56)</f>
        <v>0</v>
      </c>
      <c r="L56" s="59">
        <f>SUMIFS('TI - Underperformance'!AC$8:AC$158,'TI - Underperformance'!$E$8:$E$158,'Summary Calculations'!$B56,'TI - Underperformance'!$F$8:$F$158,'Summary Calculations'!$D56,'TI - Underperformance'!$G$8:$G$158,'Summary Calculations'!$E56,'TI - Underperformance'!$H$8:$H$158,'Summary Calculations'!$F56)+SUMIFS('TI - Outperformance'!AB$8:AB$158,'TI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Calculations'!L$4,'Inputs - PR19 Legacy PCDs'!$G$8:$G$158,'Summary Calculations'!$E56,'Inputs - PR19 Legacy PCDs'!$H$8:$H$158,'Summary Calculations'!$F56)</f>
        <v>0</v>
      </c>
      <c r="M56" s="59">
        <f>SUMIFS('TI - Underperformance'!AD$8:AD$158,'TI - Underperformance'!$E$8:$E$158,'Summary Calculations'!$B56,'TI - Underperformance'!$F$8:$F$158,'Summary Calculations'!$D56,'TI - Underperformance'!$G$8:$G$158,'Summary Calculations'!$E56,'TI - Underperformance'!$H$8:$H$158,'Summary Calculations'!$F56)+SUMIFS('TI - Outperformance'!AC$8:AC$158,'TI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Calculations'!M$4,'Inputs - PR19 Legacy PCDs'!$G$8:$G$158,'Summary Calculations'!$E56,'Inputs - PR19 Legacy PCDs'!$H$8:$H$158,'Summary Calculations'!$F56)</f>
        <v>0</v>
      </c>
      <c r="N56" s="59">
        <f>SUMIFS('TI - Underperformance'!AE$8:AE$158,'TI - Underperformance'!$E$8:$E$158,'Summary Calculations'!$B56,'TI - Underperformance'!$F$8:$F$158,'Summary Calculations'!$D56,'TI - Underperformance'!$G$8:$G$158,'Summary Calculations'!$E56,'TI - Underperformance'!$H$8:$H$158,'Summary Calculations'!$F56)+SUMIFS('TI - Outperformance'!AD$8:AD$158,'TI - Outperformance'!$E$8:$E$158,'Summary Calculations'!$B56,'TI - Outperformance'!$F$8:$F$158,'Summary Calculations'!$D56,'TI - Outperformance'!$G$8:$G$158,'Summary Calculations'!$E56,'TI - Outperformance'!$H$8:$H$158,'Summary Calculations'!$F56)+SUMIFS('Inputs - PR19 Legacy PCDs'!$V$8:$V$158,'Inputs - PR19 Legacy PCDs'!$E$8:$E$158,'Summary Calculations'!$B56,'Inputs - PR19 Legacy PCDs'!$F$8:$F$158,'Summary Calculations'!$D56,'Inputs - PR19 Legacy PCDs'!$U$8:$U$158,'Summary Calculations'!N$4,'Inputs - PR19 Legacy PCDs'!$G$8:$G$158,'Summary Calculations'!$E56,'Inputs - PR19 Legacy PCDs'!$H$8:$H$158,'Summary Calculations'!$F56)</f>
        <v>0</v>
      </c>
      <c r="O56" s="36"/>
      <c r="P56" s="36"/>
      <c r="Q56" s="36"/>
      <c r="R56" s="36"/>
      <c r="S56" s="36"/>
      <c r="T56" s="59">
        <f t="shared" si="2"/>
        <v>0</v>
      </c>
    </row>
    <row r="57" spans="1:20">
      <c r="A57" s="6"/>
      <c r="B57" s="36" t="s">
        <v>241</v>
      </c>
      <c r="C57" s="36" t="s">
        <v>437</v>
      </c>
      <c r="D57" s="58" t="s">
        <v>256</v>
      </c>
      <c r="E57" s="120" t="s">
        <v>243</v>
      </c>
      <c r="F57" s="58" t="s">
        <v>244</v>
      </c>
      <c r="G57" s="36" t="s">
        <v>367</v>
      </c>
      <c r="H57" s="59">
        <f>SUMIFS('TI - Underperformance'!Y$8:Y$158,'TI - Underperformance'!$E$8:$E$158,'Summary Calculations'!$B57,'TI - Underperformance'!$F$8:$F$158,'Summary Calculations'!$D57,'TI - Underperformance'!$G$8:$G$158,'Summary Calculations'!$E57,'TI - Underperformance'!$H$8:$H$158,'Summary Calculations'!$F57)+SUMIFS('TI - Outperformance'!X$8:X$158,'TI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Calculations'!H$4,'Inputs - PR19 Legacy PCDs'!$G$8:$G$158,'Summary Calculations'!$E57,'Inputs - PR19 Legacy PCDs'!$H$8:$H$158,'Summary Calculations'!$F57)</f>
        <v>0</v>
      </c>
      <c r="I57" s="59">
        <f>SUMIFS('TI - Underperformance'!Z$8:Z$158,'TI - Underperformance'!$E$8:$E$158,'Summary Calculations'!$B57,'TI - Underperformance'!$F$8:$F$158,'Summary Calculations'!$D57,'TI - Underperformance'!$G$8:$G$158,'Summary Calculations'!$E57,'TI - Underperformance'!$H$8:$H$158,'Summary Calculations'!$F57)+SUMIFS('TI - Outperformance'!Y$8:Y$158,'TI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Calculations'!I$4,'Inputs - PR19 Legacy PCDs'!$G$8:$G$158,'Summary Calculations'!$E57,'Inputs - PR19 Legacy PCDs'!$H$8:$H$158,'Summary Calculations'!$F57)</f>
        <v>0</v>
      </c>
      <c r="J57" s="59">
        <f>SUMIFS('TI - Underperformance'!AA$8:AA$158,'TI - Underperformance'!$E$8:$E$158,'Summary Calculations'!$B57,'TI - Underperformance'!$F$8:$F$158,'Summary Calculations'!$D57,'TI - Underperformance'!$G$8:$G$158,'Summary Calculations'!$E57,'TI - Underperformance'!$H$8:$H$158,'Summary Calculations'!$F57)+SUMIFS('TI - Outperformance'!Z$8:Z$158,'TI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Calculations'!J$4,'Inputs - PR19 Legacy PCDs'!$G$8:$G$158,'Summary Calculations'!$E57,'Inputs - PR19 Legacy PCDs'!$H$8:$H$158,'Summary Calculations'!$F57)</f>
        <v>0</v>
      </c>
      <c r="K57" s="59">
        <f>SUMIFS('TI - Underperformance'!AB$8:AB$158,'TI - Underperformance'!$E$8:$E$158,'Summary Calculations'!$B57,'TI - Underperformance'!$F$8:$F$158,'Summary Calculations'!$D57,'TI - Underperformance'!$G$8:$G$158,'Summary Calculations'!$E57,'TI - Underperformance'!$H$8:$H$158,'Summary Calculations'!$F57)+SUMIFS('TI - Outperformance'!AA$8:AA$158,'TI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Calculations'!K$4,'Inputs - PR19 Legacy PCDs'!$G$8:$G$158,'Summary Calculations'!$E57,'Inputs - PR19 Legacy PCDs'!$H$8:$H$158,'Summary Calculations'!$F57)</f>
        <v>0</v>
      </c>
      <c r="L57" s="59">
        <f>SUMIFS('TI - Underperformance'!AC$8:AC$158,'TI - Underperformance'!$E$8:$E$158,'Summary Calculations'!$B57,'TI - Underperformance'!$F$8:$F$158,'Summary Calculations'!$D57,'TI - Underperformance'!$G$8:$G$158,'Summary Calculations'!$E57,'TI - Underperformance'!$H$8:$H$158,'Summary Calculations'!$F57)+SUMIFS('TI - Outperformance'!AB$8:AB$158,'TI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Calculations'!L$4,'Inputs - PR19 Legacy PCDs'!$G$8:$G$158,'Summary Calculations'!$E57,'Inputs - PR19 Legacy PCDs'!$H$8:$H$158,'Summary Calculations'!$F57)</f>
        <v>0</v>
      </c>
      <c r="M57" s="59">
        <f>SUMIFS('TI - Underperformance'!AD$8:AD$158,'TI - Underperformance'!$E$8:$E$158,'Summary Calculations'!$B57,'TI - Underperformance'!$F$8:$F$158,'Summary Calculations'!$D57,'TI - Underperformance'!$G$8:$G$158,'Summary Calculations'!$E57,'TI - Underperformance'!$H$8:$H$158,'Summary Calculations'!$F57)+SUMIFS('TI - Outperformance'!AC$8:AC$158,'TI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Calculations'!M$4,'Inputs - PR19 Legacy PCDs'!$G$8:$G$158,'Summary Calculations'!$E57,'Inputs - PR19 Legacy PCDs'!$H$8:$H$158,'Summary Calculations'!$F57)</f>
        <v>0</v>
      </c>
      <c r="N57" s="59">
        <f>SUMIFS('TI - Underperformance'!AE$8:AE$158,'TI - Underperformance'!$E$8:$E$158,'Summary Calculations'!$B57,'TI - Underperformance'!$F$8:$F$158,'Summary Calculations'!$D57,'TI - Underperformance'!$G$8:$G$158,'Summary Calculations'!$E57,'TI - Underperformance'!$H$8:$H$158,'Summary Calculations'!$F57)+SUMIFS('TI - Outperformance'!AD$8:AD$158,'TI - Outperformance'!$E$8:$E$158,'Summary Calculations'!$B57,'TI - Outperformance'!$F$8:$F$158,'Summary Calculations'!$D57,'TI - Outperformance'!$G$8:$G$158,'Summary Calculations'!$E57,'TI - Outperformance'!$H$8:$H$158,'Summary Calculations'!$F57)+SUMIFS('Inputs - PR19 Legacy PCDs'!$V$8:$V$158,'Inputs - PR19 Legacy PCDs'!$E$8:$E$158,'Summary Calculations'!$B57,'Inputs - PR19 Legacy PCDs'!$F$8:$F$158,'Summary Calculations'!$D57,'Inputs - PR19 Legacy PCDs'!$U$8:$U$158,'Summary Calculations'!N$4,'Inputs - PR19 Legacy PCDs'!$G$8:$G$158,'Summary Calculations'!$E57,'Inputs - PR19 Legacy PCDs'!$H$8:$H$158,'Summary Calculations'!$F57)</f>
        <v>0</v>
      </c>
      <c r="O57" s="36"/>
      <c r="P57" s="36"/>
      <c r="Q57" s="36"/>
      <c r="R57" s="36"/>
      <c r="S57" s="36"/>
      <c r="T57" s="59">
        <f t="shared" si="2"/>
        <v>0</v>
      </c>
    </row>
    <row r="58" spans="1:20">
      <c r="A58" s="6"/>
      <c r="B58" s="36" t="s">
        <v>241</v>
      </c>
      <c r="C58" s="36" t="s">
        <v>437</v>
      </c>
      <c r="D58" s="58" t="s">
        <v>256</v>
      </c>
      <c r="E58" s="120" t="s">
        <v>249</v>
      </c>
      <c r="F58" s="58" t="s">
        <v>244</v>
      </c>
      <c r="G58" s="36" t="s">
        <v>367</v>
      </c>
      <c r="H58" s="59">
        <f>SUMIFS('TI - Underperformance'!Y$8:Y$158,'TI - Underperformance'!$E$8:$E$158,'Summary Calculations'!$B58,'TI - Underperformance'!$F$8:$F$158,'Summary Calculations'!$D58,'TI - Underperformance'!$G$8:$G$158,'Summary Calculations'!$E58,'TI - Underperformance'!$H$8:$H$158,'Summary Calculations'!$F58)+SUMIFS('TI - Outperformance'!X$8:X$158,'TI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Calculations'!H$4,'Inputs - PR19 Legacy PCDs'!$G$8:$G$158,'Summary Calculations'!$E58,'Inputs - PR19 Legacy PCDs'!$H$8:$H$158,'Summary Calculations'!$F58)</f>
        <v>0</v>
      </c>
      <c r="I58" s="59">
        <f>SUMIFS('TI - Underperformance'!Z$8:Z$158,'TI - Underperformance'!$E$8:$E$158,'Summary Calculations'!$B58,'TI - Underperformance'!$F$8:$F$158,'Summary Calculations'!$D58,'TI - Underperformance'!$G$8:$G$158,'Summary Calculations'!$E58,'TI - Underperformance'!$H$8:$H$158,'Summary Calculations'!$F58)+SUMIFS('TI - Outperformance'!Y$8:Y$158,'TI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Calculations'!I$4,'Inputs - PR19 Legacy PCDs'!$G$8:$G$158,'Summary Calculations'!$E58,'Inputs - PR19 Legacy PCDs'!$H$8:$H$158,'Summary Calculations'!$F58)</f>
        <v>0</v>
      </c>
      <c r="J58" s="59">
        <f>SUMIFS('TI - Underperformance'!AA$8:AA$158,'TI - Underperformance'!$E$8:$E$158,'Summary Calculations'!$B58,'TI - Underperformance'!$F$8:$F$158,'Summary Calculations'!$D58,'TI - Underperformance'!$G$8:$G$158,'Summary Calculations'!$E58,'TI - Underperformance'!$H$8:$H$158,'Summary Calculations'!$F58)+SUMIFS('TI - Outperformance'!Z$8:Z$158,'TI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Calculations'!J$4,'Inputs - PR19 Legacy PCDs'!$G$8:$G$158,'Summary Calculations'!$E58,'Inputs - PR19 Legacy PCDs'!$H$8:$H$158,'Summary Calculations'!$F58)</f>
        <v>0</v>
      </c>
      <c r="K58" s="59">
        <f>SUMIFS('TI - Underperformance'!AB$8:AB$158,'TI - Underperformance'!$E$8:$E$158,'Summary Calculations'!$B58,'TI - Underperformance'!$F$8:$F$158,'Summary Calculations'!$D58,'TI - Underperformance'!$G$8:$G$158,'Summary Calculations'!$E58,'TI - Underperformance'!$H$8:$H$158,'Summary Calculations'!$F58)+SUMIFS('TI - Outperformance'!AA$8:AA$158,'TI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Calculations'!K$4,'Inputs - PR19 Legacy PCDs'!$G$8:$G$158,'Summary Calculations'!$E58,'Inputs - PR19 Legacy PCDs'!$H$8:$H$158,'Summary Calculations'!$F58)</f>
        <v>0</v>
      </c>
      <c r="L58" s="59">
        <f>SUMIFS('TI - Underperformance'!AC$8:AC$158,'TI - Underperformance'!$E$8:$E$158,'Summary Calculations'!$B58,'TI - Underperformance'!$F$8:$F$158,'Summary Calculations'!$D58,'TI - Underperformance'!$G$8:$G$158,'Summary Calculations'!$E58,'TI - Underperformance'!$H$8:$H$158,'Summary Calculations'!$F58)+SUMIFS('TI - Outperformance'!AB$8:AB$158,'TI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Calculations'!L$4,'Inputs - PR19 Legacy PCDs'!$G$8:$G$158,'Summary Calculations'!$E58,'Inputs - PR19 Legacy PCDs'!$H$8:$H$158,'Summary Calculations'!$F58)</f>
        <v>0</v>
      </c>
      <c r="M58" s="59">
        <f>SUMIFS('TI - Underperformance'!AD$8:AD$158,'TI - Underperformance'!$E$8:$E$158,'Summary Calculations'!$B58,'TI - Underperformance'!$F$8:$F$158,'Summary Calculations'!$D58,'TI - Underperformance'!$G$8:$G$158,'Summary Calculations'!$E58,'TI - Underperformance'!$H$8:$H$158,'Summary Calculations'!$F58)+SUMIFS('TI - Outperformance'!AC$8:AC$158,'TI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Calculations'!M$4,'Inputs - PR19 Legacy PCDs'!$G$8:$G$158,'Summary Calculations'!$E58,'Inputs - PR19 Legacy PCDs'!$H$8:$H$158,'Summary Calculations'!$F58)</f>
        <v>0</v>
      </c>
      <c r="N58" s="59">
        <f>SUMIFS('TI - Underperformance'!AE$8:AE$158,'TI - Underperformance'!$E$8:$E$158,'Summary Calculations'!$B58,'TI - Underperformance'!$F$8:$F$158,'Summary Calculations'!$D58,'TI - Underperformance'!$G$8:$G$158,'Summary Calculations'!$E58,'TI - Underperformance'!$H$8:$H$158,'Summary Calculations'!$F58)+SUMIFS('TI - Outperformance'!AD$8:AD$158,'TI - Outperformance'!$E$8:$E$158,'Summary Calculations'!$B58,'TI - Outperformance'!$F$8:$F$158,'Summary Calculations'!$D58,'TI - Outperformance'!$G$8:$G$158,'Summary Calculations'!$E58,'TI - Outperformance'!$H$8:$H$158,'Summary Calculations'!$F58)+SUMIFS('Inputs - PR19 Legacy PCDs'!$V$8:$V$158,'Inputs - PR19 Legacy PCDs'!$E$8:$E$158,'Summary Calculations'!$B58,'Inputs - PR19 Legacy PCDs'!$F$8:$F$158,'Summary Calculations'!$D58,'Inputs - PR19 Legacy PCDs'!$U$8:$U$158,'Summary Calculations'!N$4,'Inputs - PR19 Legacy PCDs'!$G$8:$G$158,'Summary Calculations'!$E58,'Inputs - PR19 Legacy PCDs'!$H$8:$H$158,'Summary Calculations'!$F58)</f>
        <v>0</v>
      </c>
      <c r="O58" s="36"/>
      <c r="P58" s="36"/>
      <c r="Q58" s="36"/>
      <c r="R58" s="36"/>
      <c r="S58" s="36"/>
      <c r="T58" s="59">
        <f t="shared" si="2"/>
        <v>0</v>
      </c>
    </row>
    <row r="59" spans="1:20">
      <c r="A59" s="6"/>
      <c r="B59" s="36" t="s">
        <v>241</v>
      </c>
      <c r="C59" s="36" t="s">
        <v>437</v>
      </c>
      <c r="D59" s="58" t="s">
        <v>256</v>
      </c>
      <c r="E59" s="120" t="s">
        <v>252</v>
      </c>
      <c r="F59" s="58" t="s">
        <v>244</v>
      </c>
      <c r="G59" s="36" t="s">
        <v>367</v>
      </c>
      <c r="H59" s="59">
        <f>SUMIFS('TI - Underperformance'!Y$8:Y$158,'TI - Underperformance'!$E$8:$E$158,'Summary Calculations'!$B59,'TI - Underperformance'!$F$8:$F$158,'Summary Calculations'!$D59,'TI - Underperformance'!$G$8:$G$158,'Summary Calculations'!$E59,'TI - Underperformance'!$H$8:$H$158,'Summary Calculations'!$F59)+SUMIFS('TI - Outperformance'!X$8:X$158,'TI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Calculations'!H$4,'Inputs - PR19 Legacy PCDs'!$G$8:$G$158,'Summary Calculations'!$E59,'Inputs - PR19 Legacy PCDs'!$H$8:$H$158,'Summary Calculations'!$F59)</f>
        <v>0</v>
      </c>
      <c r="I59" s="59">
        <f>SUMIFS('TI - Underperformance'!Z$8:Z$158,'TI - Underperformance'!$E$8:$E$158,'Summary Calculations'!$B59,'TI - Underperformance'!$F$8:$F$158,'Summary Calculations'!$D59,'TI - Underperformance'!$G$8:$G$158,'Summary Calculations'!$E59,'TI - Underperformance'!$H$8:$H$158,'Summary Calculations'!$F59)+SUMIFS('TI - Outperformance'!Y$8:Y$158,'TI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Calculations'!I$4,'Inputs - PR19 Legacy PCDs'!$G$8:$G$158,'Summary Calculations'!$E59,'Inputs - PR19 Legacy PCDs'!$H$8:$H$158,'Summary Calculations'!$F59)</f>
        <v>0</v>
      </c>
      <c r="J59" s="59">
        <f>SUMIFS('TI - Underperformance'!AA$8:AA$158,'TI - Underperformance'!$E$8:$E$158,'Summary Calculations'!$B59,'TI - Underperformance'!$F$8:$F$158,'Summary Calculations'!$D59,'TI - Underperformance'!$G$8:$G$158,'Summary Calculations'!$E59,'TI - Underperformance'!$H$8:$H$158,'Summary Calculations'!$F59)+SUMIFS('TI - Outperformance'!Z$8:Z$158,'TI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Calculations'!J$4,'Inputs - PR19 Legacy PCDs'!$G$8:$G$158,'Summary Calculations'!$E59,'Inputs - PR19 Legacy PCDs'!$H$8:$H$158,'Summary Calculations'!$F59)</f>
        <v>0</v>
      </c>
      <c r="K59" s="59">
        <f>SUMIFS('TI - Underperformance'!AB$8:AB$158,'TI - Underperformance'!$E$8:$E$158,'Summary Calculations'!$B59,'TI - Underperformance'!$F$8:$F$158,'Summary Calculations'!$D59,'TI - Underperformance'!$G$8:$G$158,'Summary Calculations'!$E59,'TI - Underperformance'!$H$8:$H$158,'Summary Calculations'!$F59)+SUMIFS('TI - Outperformance'!AA$8:AA$158,'TI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Calculations'!K$4,'Inputs - PR19 Legacy PCDs'!$G$8:$G$158,'Summary Calculations'!$E59,'Inputs - PR19 Legacy PCDs'!$H$8:$H$158,'Summary Calculations'!$F59)</f>
        <v>0</v>
      </c>
      <c r="L59" s="59">
        <f>SUMIFS('TI - Underperformance'!AC$8:AC$158,'TI - Underperformance'!$E$8:$E$158,'Summary Calculations'!$B59,'TI - Underperformance'!$F$8:$F$158,'Summary Calculations'!$D59,'TI - Underperformance'!$G$8:$G$158,'Summary Calculations'!$E59,'TI - Underperformance'!$H$8:$H$158,'Summary Calculations'!$F59)+SUMIFS('TI - Outperformance'!AB$8:AB$158,'TI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Calculations'!L$4,'Inputs - PR19 Legacy PCDs'!$G$8:$G$158,'Summary Calculations'!$E59,'Inputs - PR19 Legacy PCDs'!$H$8:$H$158,'Summary Calculations'!$F59)</f>
        <v>0</v>
      </c>
      <c r="M59" s="59">
        <f>SUMIFS('TI - Underperformance'!AD$8:AD$158,'TI - Underperformance'!$E$8:$E$158,'Summary Calculations'!$B59,'TI - Underperformance'!$F$8:$F$158,'Summary Calculations'!$D59,'TI - Underperformance'!$G$8:$G$158,'Summary Calculations'!$E59,'TI - Underperformance'!$H$8:$H$158,'Summary Calculations'!$F59)+SUMIFS('TI - Outperformance'!AC$8:AC$158,'TI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Calculations'!M$4,'Inputs - PR19 Legacy PCDs'!$G$8:$G$158,'Summary Calculations'!$E59,'Inputs - PR19 Legacy PCDs'!$H$8:$H$158,'Summary Calculations'!$F59)</f>
        <v>0</v>
      </c>
      <c r="N59" s="59">
        <f>SUMIFS('TI - Underperformance'!AE$8:AE$158,'TI - Underperformance'!$E$8:$E$158,'Summary Calculations'!$B59,'TI - Underperformance'!$F$8:$F$158,'Summary Calculations'!$D59,'TI - Underperformance'!$G$8:$G$158,'Summary Calculations'!$E59,'TI - Underperformance'!$H$8:$H$158,'Summary Calculations'!$F59)+SUMIFS('TI - Outperformance'!AD$8:AD$158,'TI - Outperformance'!$E$8:$E$158,'Summary Calculations'!$B59,'TI - Outperformance'!$F$8:$F$158,'Summary Calculations'!$D59,'TI - Outperformance'!$G$8:$G$158,'Summary Calculations'!$E59,'TI - Outperformance'!$H$8:$H$158,'Summary Calculations'!$F59)+SUMIFS('Inputs - PR19 Legacy PCDs'!$V$8:$V$158,'Inputs - PR19 Legacy PCDs'!$E$8:$E$158,'Summary Calculations'!$B59,'Inputs - PR19 Legacy PCDs'!$F$8:$F$158,'Summary Calculations'!$D59,'Inputs - PR19 Legacy PCDs'!$U$8:$U$158,'Summary Calculations'!N$4,'Inputs - PR19 Legacy PCDs'!$G$8:$G$158,'Summary Calculations'!$E59,'Inputs - PR19 Legacy PCDs'!$H$8:$H$158,'Summary Calculations'!$F59)</f>
        <v>0</v>
      </c>
      <c r="O59" s="36"/>
      <c r="P59" s="36"/>
      <c r="Q59" s="36"/>
      <c r="R59" s="36"/>
      <c r="S59" s="36"/>
      <c r="T59" s="59">
        <f t="shared" si="2"/>
        <v>0</v>
      </c>
    </row>
    <row r="60" spans="1:20">
      <c r="A60" s="6"/>
      <c r="B60" s="36" t="s">
        <v>236</v>
      </c>
      <c r="C60" s="36" t="s">
        <v>437</v>
      </c>
      <c r="D60" s="58" t="s">
        <v>257</v>
      </c>
      <c r="E60" s="120" t="s">
        <v>257</v>
      </c>
      <c r="F60" s="58" t="s">
        <v>257</v>
      </c>
      <c r="G60" s="36" t="s">
        <v>367</v>
      </c>
      <c r="H60" s="59">
        <f>SUMIFS('TI - Underperformance'!Y$8:Y$158,'TI - Underperformance'!$E$8:$E$158,'Summary Calculations'!$B60)+SUMIFS('TI - Outperformance'!X$8:X$158,'TI - Outperformance'!$E$8:$E$158,'Summary Calculations'!$B60)+SUMIFS('Inputs - PR19 Legacy PCDs'!$V$8:$V$158,'Inputs - PR19 Legacy PCDs'!$E$8:$E$158,'Summary Calculations'!$B60,'Inputs - PR19 Legacy PCDs'!$U$8:$U$158,'Summary Calculations'!H$4)</f>
        <v>0</v>
      </c>
      <c r="I60" s="59">
        <f>SUMIFS('TI - Underperformance'!Z$8:Z$158,'TI - Underperformance'!$E$8:$E$158,'Summary Calculations'!$B60)+SUMIFS('TI - Outperformance'!Y$8:Y$158,'TI - Outperformance'!$E$8:$E$158,'Summary Calculations'!$B60)+SUMIFS('Inputs - PR19 Legacy PCDs'!$V$8:$V$158,'Inputs - PR19 Legacy PCDs'!$E$8:$E$158,'Summary Calculations'!$B60,'Inputs - PR19 Legacy PCDs'!$U$8:$U$158,'Summary Calculations'!I$4)</f>
        <v>0</v>
      </c>
      <c r="J60" s="59">
        <f>SUMIFS('TI - Underperformance'!AA$8:AA$158,'TI - Underperformance'!$E$8:$E$158,'Summary Calculations'!$B60)+SUMIFS('TI - Outperformance'!Z$8:Z$158,'TI - Outperformance'!$E$8:$E$158,'Summary Calculations'!$B60)+SUMIFS('Inputs - PR19 Legacy PCDs'!$V$8:$V$158,'Inputs - PR19 Legacy PCDs'!$E$8:$E$158,'Summary Calculations'!$B60,'Inputs - PR19 Legacy PCDs'!$U$8:$U$158,'Summary Calculations'!J$4)</f>
        <v>-8.306369999999999E-2</v>
      </c>
      <c r="K60" s="59">
        <f>SUMIFS('TI - Underperformance'!AB$8:AB$158,'TI - Underperformance'!$E$8:$E$158,'Summary Calculations'!$B60)+SUMIFS('TI - Outperformance'!AA$8:AA$158,'TI - Outperformance'!$E$8:$E$158,'Summary Calculations'!$B60)+SUMIFS('Inputs - PR19 Legacy PCDs'!$V$8:$V$158,'Inputs - PR19 Legacy PCDs'!$E$8:$E$158,'Summary Calculations'!$B60,'Inputs - PR19 Legacy PCDs'!$U$8:$U$158,'Summary Calculations'!K$4)</f>
        <v>-0.16633479999999998</v>
      </c>
      <c r="L60" s="59">
        <f>SUMIFS('TI - Underperformance'!AC$8:AC$158,'TI - Underperformance'!$E$8:$E$158,'Summary Calculations'!$B60)+SUMIFS('TI - Outperformance'!AB$8:AB$158,'TI - Outperformance'!$E$8:$E$158,'Summary Calculations'!$B60)+SUMIFS('Inputs - PR19 Legacy PCDs'!$V$8:$V$158,'Inputs - PR19 Legacy PCDs'!$E$8:$E$158,'Summary Calculations'!$B60,'Inputs - PR19 Legacy PCDs'!$U$8:$U$158,'Summary Calculations'!L$4)</f>
        <v>-0.24960589999999999</v>
      </c>
      <c r="M60" s="59">
        <f>SUMIFS('TI - Underperformance'!AD$8:AD$158,'TI - Underperformance'!$E$8:$E$158,'Summary Calculations'!$B60)+SUMIFS('TI - Outperformance'!AC$8:AC$158,'TI - Outperformance'!$E$8:$E$158,'Summary Calculations'!$B60)+SUMIFS('Inputs - PR19 Legacy PCDs'!$V$8:$V$158,'Inputs - PR19 Legacy PCDs'!$E$8:$E$158,'Summary Calculations'!$B60,'Inputs - PR19 Legacy PCDs'!$U$8:$U$158,'Summary Calculations'!M$4)</f>
        <v>-0.33298069999999996</v>
      </c>
      <c r="N60" s="59">
        <f>SUMIFS('TI - Underperformance'!AE$8:AE$158,'TI - Underperformance'!$E$8:$E$158,'Summary Calculations'!$B60)+SUMIFS('TI - Outperformance'!AD$8:AD$158,'TI - Outperformance'!$E$8:$E$158,'Summary Calculations'!$B60)+SUMIFS('Inputs - PR19 Legacy PCDs'!$V$8:$V$158,'Inputs - PR19 Legacy PCDs'!$E$8:$E$158,'Summary Calculations'!$B60,'Inputs - PR19 Legacy PCDs'!$U$8:$U$158,'Summary Calculations'!N$4)</f>
        <v>-0.41645919999999992</v>
      </c>
      <c r="O60" s="36"/>
      <c r="P60" s="36"/>
      <c r="Q60" s="36"/>
      <c r="R60" s="36"/>
      <c r="S60" s="36"/>
      <c r="T60" s="59">
        <f t="shared" si="2"/>
        <v>-1.2484442999999998</v>
      </c>
    </row>
    <row r="61" spans="1:20">
      <c r="A61" s="6"/>
      <c r="B61" s="36" t="s">
        <v>241</v>
      </c>
      <c r="C61" s="36" t="s">
        <v>437</v>
      </c>
      <c r="D61" s="58" t="s">
        <v>257</v>
      </c>
      <c r="E61" s="120" t="s">
        <v>257</v>
      </c>
      <c r="F61" s="58" t="s">
        <v>257</v>
      </c>
      <c r="G61" s="36" t="s">
        <v>367</v>
      </c>
      <c r="H61" s="59">
        <f>SUMIFS('TI - Underperformance'!Y$8:Y$158,'TI - Underperformance'!$E$8:$E$158,'Summary Calculations'!$B61)+SUMIFS('TI - Outperformance'!X$8:X$158,'TI - Outperformance'!$E$8:$E$158,'Summary Calculations'!$B61)+SUMIFS('Inputs - PR19 Legacy PCDs'!$V$8:$V$158,'Inputs - PR19 Legacy PCDs'!$E$8:$E$158,'Summary Calculations'!$B61,'Inputs - PR19 Legacy PCDs'!$U$8:$U$158,'Summary Calculations'!H$4)</f>
        <v>0</v>
      </c>
      <c r="I61" s="59">
        <f>SUMIFS('TI - Underperformance'!Z$8:Z$158,'TI - Underperformance'!$E$8:$E$158,'Summary Calculations'!$B61)+SUMIFS('TI - Outperformance'!Y$8:Y$158,'TI - Outperformance'!$E$8:$E$158,'Summary Calculations'!$B61)+SUMIFS('Inputs - PR19 Legacy PCDs'!$V$8:$V$158,'Inputs - PR19 Legacy PCDs'!$E$8:$E$158,'Summary Calculations'!$B61,'Inputs - PR19 Legacy PCDs'!$U$8:$U$158,'Summary Calculations'!I$4)</f>
        <v>0</v>
      </c>
      <c r="J61" s="59">
        <f>SUMIFS('TI - Underperformance'!AA$8:AA$158,'TI - Underperformance'!$E$8:$E$158,'Summary Calculations'!$B61)+SUMIFS('TI - Outperformance'!Z$8:Z$158,'TI - Outperformance'!$E$8:$E$158,'Summary Calculations'!$B61)+SUMIFS('Inputs - PR19 Legacy PCDs'!$V$8:$V$158,'Inputs - PR19 Legacy PCDs'!$E$8:$E$158,'Summary Calculations'!$B61,'Inputs - PR19 Legacy PCDs'!$U$8:$U$158,'Summary Calculations'!J$4)</f>
        <v>-4.8577461368333331E-2</v>
      </c>
      <c r="K61" s="59">
        <f>SUMIFS('TI - Underperformance'!AB$8:AB$158,'TI - Underperformance'!$E$8:$E$158,'Summary Calculations'!$B61)+SUMIFS('TI - Outperformance'!AA$8:AA$158,'TI - Outperformance'!$E$8:$E$158,'Summary Calculations'!$B61)+SUMIFS('Inputs - PR19 Legacy PCDs'!$V$8:$V$158,'Inputs - PR19 Legacy PCDs'!$E$8:$E$158,'Summary Calculations'!$B61,'Inputs - PR19 Legacy PCDs'!$U$8:$U$158,'Summary Calculations'!K$4)</f>
        <v>-4.1895424149999997E-3</v>
      </c>
      <c r="L61" s="59">
        <f>SUMIFS('TI - Underperformance'!AC$8:AC$158,'TI - Underperformance'!$E$8:$E$158,'Summary Calculations'!$B61)+SUMIFS('TI - Outperformance'!AB$8:AB$158,'TI - Outperformance'!$E$8:$E$158,'Summary Calculations'!$B61)+SUMIFS('Inputs - PR19 Legacy PCDs'!$V$8:$V$158,'Inputs - PR19 Legacy PCDs'!$E$8:$E$158,'Summary Calculations'!$B61,'Inputs - PR19 Legacy PCDs'!$U$8:$U$158,'Summary Calculations'!L$4)</f>
        <v>-52.059222025390419</v>
      </c>
      <c r="M61" s="59">
        <f>SUMIFS('TI - Underperformance'!AD$8:AD$158,'TI - Underperformance'!$E$8:$E$158,'Summary Calculations'!$B61)+SUMIFS('TI - Outperformance'!AC$8:AC$158,'TI - Outperformance'!$E$8:$E$158,'Summary Calculations'!$B61)+SUMIFS('Inputs - PR19 Legacy PCDs'!$V$8:$V$158,'Inputs - PR19 Legacy PCDs'!$E$8:$E$158,'Summary Calculations'!$B61,'Inputs - PR19 Legacy PCDs'!$U$8:$U$158,'Summary Calculations'!M$4)</f>
        <v>-2.2121328609369999</v>
      </c>
      <c r="N61" s="59">
        <f>SUMIFS('TI - Underperformance'!AE$8:AE$158,'TI - Underperformance'!$E$8:$E$158,'Summary Calculations'!$B61)+SUMIFS('TI - Outperformance'!AD$8:AD$158,'TI - Outperformance'!$E$8:$E$158,'Summary Calculations'!$B61)+SUMIFS('Inputs - PR19 Legacy PCDs'!$V$8:$V$158,'Inputs - PR19 Legacy PCDs'!$E$8:$E$158,'Summary Calculations'!$B61,'Inputs - PR19 Legacy PCDs'!$U$8:$U$158,'Summary Calculations'!N$4)</f>
        <v>-52.470988101561666</v>
      </c>
      <c r="O61" s="36"/>
      <c r="P61" s="36"/>
      <c r="Q61" s="36"/>
      <c r="R61" s="36"/>
      <c r="S61" s="36"/>
      <c r="T61" s="59">
        <f t="shared" si="2"/>
        <v>-106.7951099916724</v>
      </c>
    </row>
    <row r="62" spans="1:20">
      <c r="A62" s="6"/>
      <c r="B62" s="36"/>
      <c r="C62" s="36"/>
      <c r="D62" s="36"/>
      <c r="E62" s="121"/>
      <c r="F62" s="36"/>
      <c r="G62" s="36"/>
      <c r="H62" s="36"/>
      <c r="I62" s="36"/>
      <c r="J62" s="36"/>
      <c r="K62" s="36"/>
      <c r="L62" s="36"/>
      <c r="M62" s="36"/>
      <c r="N62" s="36"/>
      <c r="O62" s="36"/>
      <c r="P62" s="36"/>
      <c r="Q62" s="36"/>
      <c r="R62" s="36"/>
      <c r="S62" s="36"/>
      <c r="T62" s="59"/>
    </row>
    <row r="63" spans="1:20">
      <c r="A63" s="6"/>
      <c r="B63" s="74" t="s">
        <v>438</v>
      </c>
      <c r="C63" s="36"/>
      <c r="D63" s="36"/>
      <c r="E63" s="121"/>
      <c r="F63" s="36"/>
      <c r="G63" s="36"/>
      <c r="H63" s="200">
        <f>H2</f>
        <v>6.5</v>
      </c>
      <c r="I63" s="200">
        <f t="shared" ref="I63:M63" si="3">I2</f>
        <v>5.5</v>
      </c>
      <c r="J63" s="200">
        <f t="shared" si="3"/>
        <v>4.5</v>
      </c>
      <c r="K63" s="200">
        <f t="shared" si="3"/>
        <v>3.5</v>
      </c>
      <c r="L63" s="200">
        <f t="shared" si="3"/>
        <v>2.5</v>
      </c>
      <c r="M63" s="200">
        <f t="shared" si="3"/>
        <v>1.5</v>
      </c>
      <c r="N63" s="200">
        <f>N2</f>
        <v>0.5</v>
      </c>
      <c r="O63" s="36"/>
      <c r="P63" s="36"/>
      <c r="Q63" s="36"/>
      <c r="R63" s="36"/>
      <c r="S63" s="36"/>
      <c r="T63" s="59"/>
    </row>
    <row r="64" spans="1:20">
      <c r="A64" s="6"/>
      <c r="B64" s="36"/>
      <c r="C64" s="36"/>
      <c r="D64" s="36" t="s">
        <v>237</v>
      </c>
      <c r="E64" s="121"/>
      <c r="F64" s="36"/>
      <c r="G64" s="36"/>
      <c r="H64" s="73">
        <f>(1+SUMIFS(Inputs!$G$41:$G$46,Inputs!$D$41:$D$46,'Summary Calculations'!$D64))^'Summary Calculations'!H$63 - 1</f>
        <v>0.28795973430975041</v>
      </c>
      <c r="I64" s="73">
        <f>(1+SUMIFS(Inputs!$G$41:$G$46,Inputs!$D$41:$D$46,'Summary Calculations'!$D64))^'Summary Calculations'!I$63 - 1</f>
        <v>0.23878016188299545</v>
      </c>
      <c r="J64" s="73">
        <f>(1+SUMIFS(Inputs!$G$41:$G$46,Inputs!$D$41:$D$46,'Summary Calculations'!$D64))^'Summary Calculations'!J$63 - 1</f>
        <v>0.19147846675290503</v>
      </c>
      <c r="K64" s="73">
        <f>(1+SUMIFS(Inputs!$G$41:$G$46,Inputs!$D$41:$D$46,'Summary Calculations'!$D64))^'Summary Calculations'!K$63 - 1</f>
        <v>0.14598294388083577</v>
      </c>
      <c r="L64" s="73">
        <f>(1+SUMIFS(Inputs!$G$41:$G$46,Inputs!$D$41:$D$46,'Summary Calculations'!$D64))^'Summary Calculations'!L$63 - 1</f>
        <v>0.10222462621990558</v>
      </c>
      <c r="M64" s="73">
        <f>(1+SUMIFS(Inputs!$G$41:$G$46,Inputs!$D$41:$D$46,'Summary Calculations'!$D64))^'Summary Calculations'!M$63 - 1</f>
        <v>6.0137180167264992E-2</v>
      </c>
      <c r="N64" s="36">
        <f>(1+SUMIFS(Inputs!$G$41:$G$46,Inputs!$D$41:$D$46,'Summary Calculations'!$D64))^'Summary Calculations'!N$63 - 1</f>
        <v>1.9656805008430256E-2</v>
      </c>
      <c r="O64" s="36"/>
      <c r="P64" s="36"/>
      <c r="Q64" s="36"/>
      <c r="R64" s="36"/>
      <c r="S64" s="36"/>
      <c r="T64" s="59"/>
    </row>
    <row r="65" spans="1:20">
      <c r="A65" s="6"/>
      <c r="B65" s="36"/>
      <c r="C65" s="36"/>
      <c r="D65" s="36" t="s">
        <v>242</v>
      </c>
      <c r="E65" s="121"/>
      <c r="F65" s="36"/>
      <c r="G65" s="36"/>
      <c r="H65" s="73">
        <f>(1+SUMIFS(Inputs!$G$41:$G$46,Inputs!$D$41:$D$46,'Summary Calculations'!$D65))^'Summary Calculations'!H$63 - 1</f>
        <v>0.28795973430975041</v>
      </c>
      <c r="I65" s="73">
        <f>(1+SUMIFS(Inputs!$G$41:$G$46,Inputs!$D$41:$D$46,'Summary Calculations'!$D65))^'Summary Calculations'!I$63 - 1</f>
        <v>0.23878016188299545</v>
      </c>
      <c r="J65" s="73">
        <f>(1+SUMIFS(Inputs!$G$41:$G$46,Inputs!$D$41:$D$46,'Summary Calculations'!$D65))^'Summary Calculations'!J$63 - 1</f>
        <v>0.19147846675290503</v>
      </c>
      <c r="K65" s="73">
        <f>(1+SUMIFS(Inputs!$G$41:$G$46,Inputs!$D$41:$D$46,'Summary Calculations'!$D65))^'Summary Calculations'!K$63 - 1</f>
        <v>0.14598294388083577</v>
      </c>
      <c r="L65" s="73">
        <f>(1+SUMIFS(Inputs!$G$41:$G$46,Inputs!$D$41:$D$46,'Summary Calculations'!$D65))^'Summary Calculations'!L$63 - 1</f>
        <v>0.10222462621990558</v>
      </c>
      <c r="M65" s="73">
        <f>(1+SUMIFS(Inputs!$G$41:$G$46,Inputs!$D$41:$D$46,'Summary Calculations'!$D65))^'Summary Calculations'!M$63 - 1</f>
        <v>6.0137180167264992E-2</v>
      </c>
      <c r="N65" s="36">
        <f>(1+SUMIFS(Inputs!$G$41:$G$46,Inputs!$D$41:$D$46,'Summary Calculations'!$D65))^'Summary Calculations'!N$63 - 1</f>
        <v>1.9656805008430256E-2</v>
      </c>
      <c r="O65" s="36"/>
      <c r="P65" s="36"/>
      <c r="Q65" s="36"/>
      <c r="R65" s="36"/>
      <c r="S65" s="36"/>
      <c r="T65" s="59"/>
    </row>
    <row r="66" spans="1:20">
      <c r="A66" s="6"/>
      <c r="B66" s="36"/>
      <c r="C66" s="36"/>
      <c r="D66" s="36" t="s">
        <v>248</v>
      </c>
      <c r="E66" s="121"/>
      <c r="F66" s="36"/>
      <c r="G66" s="36"/>
      <c r="H66" s="73">
        <f>(1+SUMIFS(Inputs!$G$41:$G$46,Inputs!$D$41:$D$46,'Summary Calculations'!$D66))^'Summary Calculations'!H$63 - 1</f>
        <v>0.28795973430975041</v>
      </c>
      <c r="I66" s="73">
        <f>(1+SUMIFS(Inputs!$G$41:$G$46,Inputs!$D$41:$D$46,'Summary Calculations'!$D66))^'Summary Calculations'!I$63 - 1</f>
        <v>0.23878016188299545</v>
      </c>
      <c r="J66" s="73">
        <f>(1+SUMIFS(Inputs!$G$41:$G$46,Inputs!$D$41:$D$46,'Summary Calculations'!$D66))^'Summary Calculations'!J$63 - 1</f>
        <v>0.19147846675290503</v>
      </c>
      <c r="K66" s="73">
        <f>(1+SUMIFS(Inputs!$G$41:$G$46,Inputs!$D$41:$D$46,'Summary Calculations'!$D66))^'Summary Calculations'!K$63 - 1</f>
        <v>0.14598294388083577</v>
      </c>
      <c r="L66" s="73">
        <f>(1+SUMIFS(Inputs!$G$41:$G$46,Inputs!$D$41:$D$46,'Summary Calculations'!$D66))^'Summary Calculations'!L$63 - 1</f>
        <v>0.10222462621990558</v>
      </c>
      <c r="M66" s="73">
        <f>(1+SUMIFS(Inputs!$G$41:$G$46,Inputs!$D$41:$D$46,'Summary Calculations'!$D66))^'Summary Calculations'!M$63 - 1</f>
        <v>6.0137180167264992E-2</v>
      </c>
      <c r="N66" s="36">
        <f>(1+SUMIFS(Inputs!$G$41:$G$46,Inputs!$D$41:$D$46,'Summary Calculations'!$D66))^'Summary Calculations'!N$63 - 1</f>
        <v>1.9656805008430256E-2</v>
      </c>
      <c r="O66" s="36"/>
      <c r="P66" s="36"/>
      <c r="Q66" s="36"/>
      <c r="R66" s="36"/>
      <c r="S66" s="36"/>
      <c r="T66" s="59"/>
    </row>
    <row r="67" spans="1:20">
      <c r="A67" s="6"/>
      <c r="B67" s="36"/>
      <c r="C67" s="36"/>
      <c r="D67" s="36" t="s">
        <v>251</v>
      </c>
      <c r="E67" s="121"/>
      <c r="F67" s="36"/>
      <c r="G67" s="36"/>
      <c r="H67" s="73">
        <f>(1+SUMIFS(Inputs!$G$41:$G$46,Inputs!$D$41:$D$46,'Summary Calculations'!$D67))^'Summary Calculations'!H$63 - 1</f>
        <v>0.28795973430975041</v>
      </c>
      <c r="I67" s="73">
        <f>(1+SUMIFS(Inputs!$G$41:$G$46,Inputs!$D$41:$D$46,'Summary Calculations'!$D67))^'Summary Calculations'!I$63 - 1</f>
        <v>0.23878016188299545</v>
      </c>
      <c r="J67" s="73">
        <f>(1+SUMIFS(Inputs!$G$41:$G$46,Inputs!$D$41:$D$46,'Summary Calculations'!$D67))^'Summary Calculations'!J$63 - 1</f>
        <v>0.19147846675290503</v>
      </c>
      <c r="K67" s="73">
        <f>(1+SUMIFS(Inputs!$G$41:$G$46,Inputs!$D$41:$D$46,'Summary Calculations'!$D67))^'Summary Calculations'!K$63 - 1</f>
        <v>0.14598294388083577</v>
      </c>
      <c r="L67" s="73">
        <f>(1+SUMIFS(Inputs!$G$41:$G$46,Inputs!$D$41:$D$46,'Summary Calculations'!$D67))^'Summary Calculations'!L$63 - 1</f>
        <v>0.10222462621990558</v>
      </c>
      <c r="M67" s="73">
        <f>(1+SUMIFS(Inputs!$G$41:$G$46,Inputs!$D$41:$D$46,'Summary Calculations'!$D67))^'Summary Calculations'!M$63 - 1</f>
        <v>6.0137180167264992E-2</v>
      </c>
      <c r="N67" s="36">
        <f>(1+SUMIFS(Inputs!$G$41:$G$46,Inputs!$D$41:$D$46,'Summary Calculations'!$D67))^'Summary Calculations'!N$63 - 1</f>
        <v>1.9656805008430256E-2</v>
      </c>
      <c r="O67" s="36"/>
      <c r="P67" s="36"/>
      <c r="Q67" s="36"/>
      <c r="R67" s="36"/>
      <c r="S67" s="36"/>
      <c r="T67" s="59"/>
    </row>
    <row r="68" spans="1:20" s="14" customFormat="1" ht="12.95">
      <c r="A68" s="6"/>
      <c r="B68" s="36"/>
      <c r="C68" s="36"/>
      <c r="D68" s="36" t="s">
        <v>254</v>
      </c>
      <c r="E68" s="121"/>
      <c r="F68" s="36"/>
      <c r="G68" s="36"/>
      <c r="H68" s="73">
        <f>(1+SUMIFS(Inputs!$G$41:$G$46,Inputs!$D$41:$D$46,'Summary Calculations'!$D68))^'Summary Calculations'!H$63 - 1</f>
        <v>0.28795973430975041</v>
      </c>
      <c r="I68" s="73">
        <f>(1+SUMIFS(Inputs!$G$41:$G$46,Inputs!$D$41:$D$46,'Summary Calculations'!$D68))^'Summary Calculations'!I$63 - 1</f>
        <v>0.23878016188299545</v>
      </c>
      <c r="J68" s="73">
        <f>(1+SUMIFS(Inputs!$G$41:$G$46,Inputs!$D$41:$D$46,'Summary Calculations'!$D68))^'Summary Calculations'!J$63 - 1</f>
        <v>0.19147846675290503</v>
      </c>
      <c r="K68" s="73">
        <f>(1+SUMIFS(Inputs!$G$41:$G$46,Inputs!$D$41:$D$46,'Summary Calculations'!$D68))^'Summary Calculations'!K$63 - 1</f>
        <v>0.14598294388083577</v>
      </c>
      <c r="L68" s="73">
        <f>(1+SUMIFS(Inputs!$G$41:$G$46,Inputs!$D$41:$D$46,'Summary Calculations'!$D68))^'Summary Calculations'!L$63 - 1</f>
        <v>0.10222462621990558</v>
      </c>
      <c r="M68" s="73">
        <f>(1+SUMIFS(Inputs!$G$41:$G$46,Inputs!$D$41:$D$46,'Summary Calculations'!$D68))^'Summary Calculations'!M$63 - 1</f>
        <v>6.0137180167264992E-2</v>
      </c>
      <c r="N68" s="36">
        <f>(1+SUMIFS(Inputs!$G$41:$G$46,Inputs!$D$41:$D$46,'Summary Calculations'!$D68))^'Summary Calculations'!N$63 - 1</f>
        <v>1.9656805008430256E-2</v>
      </c>
      <c r="O68" s="36"/>
      <c r="P68" s="36"/>
      <c r="Q68" s="36"/>
      <c r="R68" s="36"/>
      <c r="S68" s="36"/>
      <c r="T68" s="59"/>
    </row>
    <row r="69" spans="1:20">
      <c r="A69" s="6"/>
      <c r="B69" s="36"/>
      <c r="C69" s="36"/>
      <c r="D69" s="36" t="s">
        <v>256</v>
      </c>
      <c r="E69" s="121"/>
      <c r="F69" s="36"/>
      <c r="G69" s="36"/>
      <c r="H69" s="73">
        <f>(1+SUMIFS(Inputs!$G$41:$G$46,Inputs!$D$41:$D$46,'Summary Calculations'!$D69))^'Summary Calculations'!H$63 - 1</f>
        <v>0.28795973430975041</v>
      </c>
      <c r="I69" s="73">
        <f>(1+SUMIFS(Inputs!$G$41:$G$46,Inputs!$D$41:$D$46,'Summary Calculations'!$D69))^'Summary Calculations'!I$63 - 1</f>
        <v>0.23878016188299545</v>
      </c>
      <c r="J69" s="73">
        <f>(1+SUMIFS(Inputs!$G$41:$G$46,Inputs!$D$41:$D$46,'Summary Calculations'!$D69))^'Summary Calculations'!J$63 - 1</f>
        <v>0.19147846675290503</v>
      </c>
      <c r="K69" s="73">
        <f>(1+SUMIFS(Inputs!$G$41:$G$46,Inputs!$D$41:$D$46,'Summary Calculations'!$D69))^'Summary Calculations'!K$63 - 1</f>
        <v>0.14598294388083577</v>
      </c>
      <c r="L69" s="73">
        <f>(1+SUMIFS(Inputs!$G$41:$G$46,Inputs!$D$41:$D$46,'Summary Calculations'!$D69))^'Summary Calculations'!L$63 - 1</f>
        <v>0.10222462621990558</v>
      </c>
      <c r="M69" s="73">
        <f>(1+SUMIFS(Inputs!$G$41:$G$46,Inputs!$D$41:$D$46,'Summary Calculations'!$D69))^'Summary Calculations'!M$63 - 1</f>
        <v>6.0137180167264992E-2</v>
      </c>
      <c r="N69" s="36">
        <f>(1+SUMIFS(Inputs!$G$41:$G$46,Inputs!$D$41:$D$46,'Summary Calculations'!$D69))^'Summary Calculations'!N$63 - 1</f>
        <v>1.9656805008430256E-2</v>
      </c>
      <c r="O69" s="36"/>
      <c r="P69" s="36"/>
      <c r="Q69" s="36"/>
      <c r="R69" s="36"/>
      <c r="S69" s="36"/>
      <c r="T69" s="59"/>
    </row>
    <row r="70" spans="1:20">
      <c r="A70" s="6"/>
      <c r="B70" s="36"/>
      <c r="C70" s="36"/>
      <c r="D70" s="36"/>
      <c r="E70" s="121"/>
      <c r="F70" s="36"/>
      <c r="G70" s="36"/>
      <c r="H70" s="36"/>
      <c r="I70" s="36"/>
      <c r="J70" s="36"/>
      <c r="K70" s="36"/>
      <c r="L70" s="36"/>
      <c r="M70" s="36"/>
      <c r="N70" s="36"/>
      <c r="O70" s="36"/>
      <c r="P70" s="36"/>
      <c r="Q70" s="36"/>
      <c r="R70" s="36"/>
      <c r="S70" s="36"/>
      <c r="T70" s="59"/>
    </row>
    <row r="71" spans="1:20">
      <c r="A71" s="6"/>
      <c r="B71" s="74" t="s">
        <v>439</v>
      </c>
      <c r="C71" s="36"/>
      <c r="D71" s="36"/>
      <c r="E71" s="121"/>
      <c r="F71" s="36"/>
      <c r="G71" s="36"/>
      <c r="H71" s="36"/>
      <c r="I71" s="36"/>
      <c r="J71" s="36"/>
      <c r="K71" s="36"/>
      <c r="L71" s="36"/>
      <c r="M71" s="36"/>
      <c r="N71" s="36"/>
      <c r="O71" s="36"/>
      <c r="P71" s="36"/>
      <c r="Q71" s="36"/>
      <c r="R71" s="36"/>
      <c r="S71" s="36"/>
      <c r="T71" s="59"/>
    </row>
    <row r="72" spans="1:20">
      <c r="A72" s="6"/>
      <c r="B72" s="36" t="s">
        <v>236</v>
      </c>
      <c r="C72" s="36" t="s">
        <v>435</v>
      </c>
      <c r="D72" s="36" t="s">
        <v>237</v>
      </c>
      <c r="E72" s="121" t="s">
        <v>236</v>
      </c>
      <c r="F72" s="58" t="s">
        <v>244</v>
      </c>
      <c r="G72" s="36" t="s">
        <v>367</v>
      </c>
      <c r="H72" s="59">
        <f t="shared" ref="H72:N87" si="4">H10*SUMIFS(H$64:H$69,$D$64:$D$69,$D72)</f>
        <v>0</v>
      </c>
      <c r="I72" s="59">
        <f t="shared" si="4"/>
        <v>0</v>
      </c>
      <c r="J72" s="59">
        <f t="shared" si="4"/>
        <v>0</v>
      </c>
      <c r="K72" s="59">
        <f t="shared" si="4"/>
        <v>0</v>
      </c>
      <c r="L72" s="59">
        <f t="shared" si="4"/>
        <v>0</v>
      </c>
      <c r="M72" s="59">
        <f t="shared" si="4"/>
        <v>0</v>
      </c>
      <c r="N72" s="59">
        <f t="shared" si="4"/>
        <v>0</v>
      </c>
      <c r="O72" s="59"/>
      <c r="P72" s="59"/>
      <c r="Q72" s="59"/>
      <c r="R72" s="59"/>
      <c r="S72" s="59"/>
      <c r="T72" s="59">
        <f t="shared" ref="T72:T94" si="5">SUM(J72:N72)</f>
        <v>0</v>
      </c>
    </row>
    <row r="73" spans="1:20">
      <c r="A73" s="6"/>
      <c r="B73" s="36" t="s">
        <v>236</v>
      </c>
      <c r="C73" s="36" t="s">
        <v>435</v>
      </c>
      <c r="D73" s="36" t="s">
        <v>242</v>
      </c>
      <c r="E73" s="121" t="s">
        <v>236</v>
      </c>
      <c r="F73" s="58" t="s">
        <v>244</v>
      </c>
      <c r="G73" s="36" t="s">
        <v>367</v>
      </c>
      <c r="H73" s="59">
        <f t="shared" si="4"/>
        <v>0</v>
      </c>
      <c r="I73" s="59">
        <f t="shared" si="4"/>
        <v>0</v>
      </c>
      <c r="J73" s="59">
        <f t="shared" si="4"/>
        <v>0</v>
      </c>
      <c r="K73" s="59">
        <f t="shared" si="4"/>
        <v>0</v>
      </c>
      <c r="L73" s="59">
        <f t="shared" si="4"/>
        <v>0</v>
      </c>
      <c r="M73" s="59">
        <f t="shared" si="4"/>
        <v>0</v>
      </c>
      <c r="N73" s="59">
        <f t="shared" si="4"/>
        <v>0</v>
      </c>
      <c r="O73" s="59"/>
      <c r="P73" s="59"/>
      <c r="Q73" s="59"/>
      <c r="R73" s="59"/>
      <c r="S73" s="59"/>
      <c r="T73" s="59">
        <f t="shared" si="5"/>
        <v>0</v>
      </c>
    </row>
    <row r="74" spans="1:20">
      <c r="A74" s="6"/>
      <c r="B74" s="36" t="s">
        <v>236</v>
      </c>
      <c r="C74" s="36" t="s">
        <v>435</v>
      </c>
      <c r="D74" s="36" t="s">
        <v>248</v>
      </c>
      <c r="E74" s="121" t="s">
        <v>236</v>
      </c>
      <c r="F74" s="58" t="s">
        <v>244</v>
      </c>
      <c r="G74" s="36" t="s">
        <v>367</v>
      </c>
      <c r="H74" s="59">
        <f t="shared" si="4"/>
        <v>0</v>
      </c>
      <c r="I74" s="59">
        <f t="shared" si="4"/>
        <v>0</v>
      </c>
      <c r="J74" s="59">
        <f t="shared" si="4"/>
        <v>0</v>
      </c>
      <c r="K74" s="59">
        <f t="shared" si="4"/>
        <v>0</v>
      </c>
      <c r="L74" s="59">
        <f t="shared" si="4"/>
        <v>0</v>
      </c>
      <c r="M74" s="59">
        <f t="shared" si="4"/>
        <v>0</v>
      </c>
      <c r="N74" s="59">
        <f t="shared" si="4"/>
        <v>0</v>
      </c>
      <c r="O74" s="59"/>
      <c r="P74" s="59"/>
      <c r="Q74" s="59"/>
      <c r="R74" s="59"/>
      <c r="S74" s="59"/>
      <c r="T74" s="59">
        <f t="shared" si="5"/>
        <v>0</v>
      </c>
    </row>
    <row r="75" spans="1:20">
      <c r="A75" s="6"/>
      <c r="B75" s="36" t="s">
        <v>236</v>
      </c>
      <c r="C75" s="36" t="s">
        <v>435</v>
      </c>
      <c r="D75" s="36" t="s">
        <v>251</v>
      </c>
      <c r="E75" s="121" t="s">
        <v>236</v>
      </c>
      <c r="F75" s="58" t="s">
        <v>244</v>
      </c>
      <c r="G75" s="36" t="s">
        <v>367</v>
      </c>
      <c r="H75" s="59">
        <f t="shared" si="4"/>
        <v>0</v>
      </c>
      <c r="I75" s="59">
        <f t="shared" si="4"/>
        <v>0</v>
      </c>
      <c r="J75" s="59">
        <f t="shared" si="4"/>
        <v>0</v>
      </c>
      <c r="K75" s="59">
        <f t="shared" si="4"/>
        <v>0</v>
      </c>
      <c r="L75" s="59">
        <f t="shared" si="4"/>
        <v>0</v>
      </c>
      <c r="M75" s="59">
        <f t="shared" si="4"/>
        <v>0</v>
      </c>
      <c r="N75" s="59">
        <f t="shared" si="4"/>
        <v>0</v>
      </c>
      <c r="O75" s="59"/>
      <c r="P75" s="59"/>
      <c r="Q75" s="59"/>
      <c r="R75" s="59"/>
      <c r="S75" s="59"/>
      <c r="T75" s="59">
        <f t="shared" si="5"/>
        <v>0</v>
      </c>
    </row>
    <row r="76" spans="1:20">
      <c r="A76" s="6"/>
      <c r="B76" s="36" t="s">
        <v>236</v>
      </c>
      <c r="C76" s="36" t="s">
        <v>435</v>
      </c>
      <c r="D76" s="58" t="s">
        <v>254</v>
      </c>
      <c r="E76" s="121" t="s">
        <v>236</v>
      </c>
      <c r="F76" s="58" t="s">
        <v>244</v>
      </c>
      <c r="G76" s="36" t="s">
        <v>367</v>
      </c>
      <c r="H76" s="59">
        <f t="shared" si="4"/>
        <v>0</v>
      </c>
      <c r="I76" s="59">
        <f t="shared" si="4"/>
        <v>0</v>
      </c>
      <c r="J76" s="59">
        <f t="shared" si="4"/>
        <v>0</v>
      </c>
      <c r="K76" s="59">
        <f t="shared" si="4"/>
        <v>0</v>
      </c>
      <c r="L76" s="59">
        <f t="shared" si="4"/>
        <v>0</v>
      </c>
      <c r="M76" s="59">
        <f t="shared" si="4"/>
        <v>0</v>
      </c>
      <c r="N76" s="59">
        <f t="shared" si="4"/>
        <v>0</v>
      </c>
      <c r="O76" s="59"/>
      <c r="P76" s="59"/>
      <c r="Q76" s="59"/>
      <c r="R76" s="59"/>
      <c r="S76" s="59"/>
      <c r="T76" s="59">
        <f t="shared" si="5"/>
        <v>0</v>
      </c>
    </row>
    <row r="77" spans="1:20">
      <c r="A77" s="6"/>
      <c r="B77" s="36" t="s">
        <v>236</v>
      </c>
      <c r="C77" s="36" t="s">
        <v>435</v>
      </c>
      <c r="D77" s="58" t="s">
        <v>256</v>
      </c>
      <c r="E77" s="121" t="s">
        <v>236</v>
      </c>
      <c r="F77" s="58" t="s">
        <v>244</v>
      </c>
      <c r="G77" s="36" t="s">
        <v>367</v>
      </c>
      <c r="H77" s="59">
        <f t="shared" si="4"/>
        <v>0</v>
      </c>
      <c r="I77" s="59">
        <f t="shared" si="4"/>
        <v>0</v>
      </c>
      <c r="J77" s="59">
        <f t="shared" si="4"/>
        <v>0</v>
      </c>
      <c r="K77" s="59">
        <f t="shared" si="4"/>
        <v>0</v>
      </c>
      <c r="L77" s="59">
        <f t="shared" si="4"/>
        <v>0</v>
      </c>
      <c r="M77" s="59">
        <f t="shared" si="4"/>
        <v>0</v>
      </c>
      <c r="N77" s="59">
        <f t="shared" si="4"/>
        <v>0</v>
      </c>
      <c r="O77" s="59"/>
      <c r="P77" s="59"/>
      <c r="Q77" s="59"/>
      <c r="R77" s="59"/>
      <c r="S77" s="59"/>
      <c r="T77" s="59">
        <f t="shared" si="5"/>
        <v>0</v>
      </c>
    </row>
    <row r="78" spans="1:20">
      <c r="A78" s="6"/>
      <c r="B78" s="36" t="s">
        <v>241</v>
      </c>
      <c r="C78" s="36" t="s">
        <v>435</v>
      </c>
      <c r="D78" s="36" t="s">
        <v>237</v>
      </c>
      <c r="E78" s="120" t="s">
        <v>243</v>
      </c>
      <c r="F78" s="58" t="s">
        <v>244</v>
      </c>
      <c r="G78" s="36" t="s">
        <v>367</v>
      </c>
      <c r="H78" s="59">
        <f t="shared" si="4"/>
        <v>0</v>
      </c>
      <c r="I78" s="59">
        <f t="shared" si="4"/>
        <v>0</v>
      </c>
      <c r="J78" s="59">
        <f t="shared" si="4"/>
        <v>0</v>
      </c>
      <c r="K78" s="59">
        <f t="shared" si="4"/>
        <v>0</v>
      </c>
      <c r="L78" s="59">
        <f t="shared" si="4"/>
        <v>0</v>
      </c>
      <c r="M78" s="59">
        <f t="shared" si="4"/>
        <v>0</v>
      </c>
      <c r="N78" s="59">
        <f t="shared" si="4"/>
        <v>0</v>
      </c>
      <c r="O78" s="59"/>
      <c r="P78" s="59"/>
      <c r="Q78" s="59"/>
      <c r="R78" s="59"/>
      <c r="S78" s="59"/>
      <c r="T78" s="59">
        <f t="shared" si="5"/>
        <v>0</v>
      </c>
    </row>
    <row r="79" spans="1:20">
      <c r="A79" s="6"/>
      <c r="B79" s="36" t="s">
        <v>241</v>
      </c>
      <c r="C79" s="36" t="s">
        <v>435</v>
      </c>
      <c r="D79" s="36" t="s">
        <v>242</v>
      </c>
      <c r="E79" s="120" t="s">
        <v>243</v>
      </c>
      <c r="F79" s="58" t="s">
        <v>244</v>
      </c>
      <c r="G79" s="36" t="s">
        <v>367</v>
      </c>
      <c r="H79" s="59">
        <f t="shared" si="4"/>
        <v>0</v>
      </c>
      <c r="I79" s="59">
        <f t="shared" si="4"/>
        <v>0</v>
      </c>
      <c r="J79" s="59">
        <f t="shared" si="4"/>
        <v>0</v>
      </c>
      <c r="K79" s="59">
        <f t="shared" si="4"/>
        <v>0</v>
      </c>
      <c r="L79" s="59">
        <f t="shared" si="4"/>
        <v>0</v>
      </c>
      <c r="M79" s="59">
        <f t="shared" si="4"/>
        <v>0</v>
      </c>
      <c r="N79" s="59">
        <f t="shared" si="4"/>
        <v>0</v>
      </c>
      <c r="O79" s="59"/>
      <c r="P79" s="59"/>
      <c r="Q79" s="59"/>
      <c r="R79" s="59"/>
      <c r="S79" s="59"/>
      <c r="T79" s="59">
        <f t="shared" si="5"/>
        <v>0</v>
      </c>
    </row>
    <row r="80" spans="1:20">
      <c r="A80" s="6"/>
      <c r="B80" s="36" t="s">
        <v>241</v>
      </c>
      <c r="C80" s="36" t="s">
        <v>435</v>
      </c>
      <c r="D80" s="36" t="s">
        <v>242</v>
      </c>
      <c r="E80" s="120" t="s">
        <v>249</v>
      </c>
      <c r="F80" s="58" t="s">
        <v>244</v>
      </c>
      <c r="G80" s="36" t="s">
        <v>367</v>
      </c>
      <c r="H80" s="59">
        <f t="shared" si="4"/>
        <v>0</v>
      </c>
      <c r="I80" s="59">
        <f t="shared" si="4"/>
        <v>0</v>
      </c>
      <c r="J80" s="59">
        <f t="shared" si="4"/>
        <v>0</v>
      </c>
      <c r="K80" s="59">
        <f t="shared" si="4"/>
        <v>0</v>
      </c>
      <c r="L80" s="59">
        <f t="shared" si="4"/>
        <v>0</v>
      </c>
      <c r="M80" s="59">
        <f t="shared" si="4"/>
        <v>0</v>
      </c>
      <c r="N80" s="59">
        <f t="shared" si="4"/>
        <v>0</v>
      </c>
      <c r="O80" s="59"/>
      <c r="P80" s="59"/>
      <c r="Q80" s="59"/>
      <c r="R80" s="59"/>
      <c r="S80" s="59"/>
      <c r="T80" s="59">
        <f t="shared" si="5"/>
        <v>0</v>
      </c>
    </row>
    <row r="81" spans="1:20">
      <c r="A81" s="6"/>
      <c r="B81" s="36" t="s">
        <v>241</v>
      </c>
      <c r="C81" s="36" t="s">
        <v>435</v>
      </c>
      <c r="D81" s="36" t="s">
        <v>242</v>
      </c>
      <c r="E81" s="120" t="s">
        <v>252</v>
      </c>
      <c r="F81" s="58" t="s">
        <v>244</v>
      </c>
      <c r="G81" s="36" t="s">
        <v>367</v>
      </c>
      <c r="H81" s="59">
        <f t="shared" si="4"/>
        <v>0</v>
      </c>
      <c r="I81" s="59">
        <f t="shared" si="4"/>
        <v>0</v>
      </c>
      <c r="J81" s="59">
        <f t="shared" si="4"/>
        <v>0</v>
      </c>
      <c r="K81" s="59">
        <f t="shared" si="4"/>
        <v>0</v>
      </c>
      <c r="L81" s="59">
        <f t="shared" si="4"/>
        <v>0</v>
      </c>
      <c r="M81" s="59">
        <f t="shared" si="4"/>
        <v>0</v>
      </c>
      <c r="N81" s="59">
        <f t="shared" si="4"/>
        <v>0</v>
      </c>
      <c r="O81" s="59"/>
      <c r="P81" s="59"/>
      <c r="Q81" s="59"/>
      <c r="R81" s="59"/>
      <c r="S81" s="59"/>
      <c r="T81" s="59">
        <f t="shared" si="5"/>
        <v>0</v>
      </c>
    </row>
    <row r="82" spans="1:20">
      <c r="A82" s="6"/>
      <c r="B82" s="36" t="s">
        <v>241</v>
      </c>
      <c r="C82" s="36" t="s">
        <v>435</v>
      </c>
      <c r="D82" s="36" t="s">
        <v>248</v>
      </c>
      <c r="E82" s="120" t="s">
        <v>243</v>
      </c>
      <c r="F82" s="58" t="s">
        <v>127</v>
      </c>
      <c r="G82" s="36" t="s">
        <v>367</v>
      </c>
      <c r="H82" s="59">
        <f t="shared" si="4"/>
        <v>0</v>
      </c>
      <c r="I82" s="59">
        <f t="shared" si="4"/>
        <v>0</v>
      </c>
      <c r="J82" s="59">
        <f t="shared" si="4"/>
        <v>7.0208771142731847E-3</v>
      </c>
      <c r="K82" s="59">
        <f t="shared" si="4"/>
        <v>7.4937911192162364E-3</v>
      </c>
      <c r="L82" s="59">
        <f t="shared" si="4"/>
        <v>5.2475308126218199E-3</v>
      </c>
      <c r="M82" s="59">
        <f t="shared" si="4"/>
        <v>3.5280479031462126E-3</v>
      </c>
      <c r="N82" s="59">
        <f t="shared" si="4"/>
        <v>4.3244971018546567E-4</v>
      </c>
      <c r="O82" s="59"/>
      <c r="P82" s="59"/>
      <c r="Q82" s="59"/>
      <c r="R82" s="59"/>
      <c r="S82" s="59"/>
      <c r="T82" s="59">
        <f t="shared" si="5"/>
        <v>2.3722696659442918E-2</v>
      </c>
    </row>
    <row r="83" spans="1:20">
      <c r="A83" s="6"/>
      <c r="B83" s="36" t="s">
        <v>241</v>
      </c>
      <c r="C83" s="36" t="s">
        <v>435</v>
      </c>
      <c r="D83" s="36" t="s">
        <v>248</v>
      </c>
      <c r="E83" s="120" t="s">
        <v>243</v>
      </c>
      <c r="F83" s="58" t="s">
        <v>244</v>
      </c>
      <c r="G83" s="36" t="s">
        <v>367</v>
      </c>
      <c r="H83" s="59">
        <f t="shared" si="4"/>
        <v>0</v>
      </c>
      <c r="I83" s="59">
        <f t="shared" si="4"/>
        <v>0</v>
      </c>
      <c r="J83" s="59">
        <f t="shared" si="4"/>
        <v>-0.38295693350581006</v>
      </c>
      <c r="K83" s="59">
        <f t="shared" si="4"/>
        <v>-0.43794883164250731</v>
      </c>
      <c r="L83" s="59">
        <f t="shared" si="4"/>
        <v>-0.40889850487962232</v>
      </c>
      <c r="M83" s="59">
        <f t="shared" si="4"/>
        <v>-0.30068590083632496</v>
      </c>
      <c r="N83" s="59">
        <f t="shared" si="4"/>
        <v>-1.4093929191044493E-2</v>
      </c>
      <c r="O83" s="59"/>
      <c r="P83" s="59"/>
      <c r="Q83" s="59"/>
      <c r="R83" s="59"/>
      <c r="S83" s="59"/>
      <c r="T83" s="59">
        <f t="shared" si="5"/>
        <v>-1.5445841000553091</v>
      </c>
    </row>
    <row r="84" spans="1:20">
      <c r="A84" s="6"/>
      <c r="B84" s="36" t="s">
        <v>241</v>
      </c>
      <c r="C84" s="36" t="s">
        <v>435</v>
      </c>
      <c r="D84" s="36" t="s">
        <v>248</v>
      </c>
      <c r="E84" s="120" t="s">
        <v>249</v>
      </c>
      <c r="F84" s="58" t="s">
        <v>127</v>
      </c>
      <c r="G84" s="36" t="s">
        <v>367</v>
      </c>
      <c r="H84" s="59">
        <f t="shared" si="4"/>
        <v>0</v>
      </c>
      <c r="I84" s="59">
        <f t="shared" si="4"/>
        <v>0</v>
      </c>
      <c r="J84" s="59">
        <f t="shared" si="4"/>
        <v>0</v>
      </c>
      <c r="K84" s="59">
        <f t="shared" si="4"/>
        <v>0</v>
      </c>
      <c r="L84" s="59">
        <f t="shared" si="4"/>
        <v>0</v>
      </c>
      <c r="M84" s="59">
        <f t="shared" si="4"/>
        <v>0</v>
      </c>
      <c r="N84" s="59">
        <f t="shared" si="4"/>
        <v>0</v>
      </c>
      <c r="O84" s="59"/>
      <c r="P84" s="59"/>
      <c r="Q84" s="59"/>
      <c r="R84" s="59"/>
      <c r="S84" s="59"/>
      <c r="T84" s="59">
        <f t="shared" si="5"/>
        <v>0</v>
      </c>
    </row>
    <row r="85" spans="1:20">
      <c r="A85" s="6"/>
      <c r="B85" s="36" t="s">
        <v>241</v>
      </c>
      <c r="C85" s="36" t="s">
        <v>435</v>
      </c>
      <c r="D85" s="36" t="s">
        <v>248</v>
      </c>
      <c r="E85" s="120" t="s">
        <v>249</v>
      </c>
      <c r="F85" s="58" t="s">
        <v>244</v>
      </c>
      <c r="G85" s="36" t="s">
        <v>367</v>
      </c>
      <c r="H85" s="59">
        <f t="shared" si="4"/>
        <v>0</v>
      </c>
      <c r="I85" s="59">
        <f t="shared" si="4"/>
        <v>0</v>
      </c>
      <c r="J85" s="59">
        <f t="shared" si="4"/>
        <v>0</v>
      </c>
      <c r="K85" s="59">
        <f t="shared" si="4"/>
        <v>0</v>
      </c>
      <c r="L85" s="59">
        <f t="shared" si="4"/>
        <v>0</v>
      </c>
      <c r="M85" s="59">
        <f t="shared" si="4"/>
        <v>0</v>
      </c>
      <c r="N85" s="59">
        <f t="shared" si="4"/>
        <v>0</v>
      </c>
      <c r="O85" s="59"/>
      <c r="P85" s="59"/>
      <c r="Q85" s="59"/>
      <c r="R85" s="59"/>
      <c r="S85" s="59"/>
      <c r="T85" s="59">
        <f t="shared" si="5"/>
        <v>0</v>
      </c>
    </row>
    <row r="86" spans="1:20">
      <c r="A86" s="6"/>
      <c r="B86" s="36" t="s">
        <v>241</v>
      </c>
      <c r="C86" s="36" t="s">
        <v>435</v>
      </c>
      <c r="D86" s="36" t="s">
        <v>248</v>
      </c>
      <c r="E86" s="120" t="s">
        <v>252</v>
      </c>
      <c r="F86" s="58" t="s">
        <v>127</v>
      </c>
      <c r="G86" s="36" t="s">
        <v>367</v>
      </c>
      <c r="H86" s="59">
        <f t="shared" si="4"/>
        <v>0</v>
      </c>
      <c r="I86" s="59">
        <f t="shared" si="4"/>
        <v>0</v>
      </c>
      <c r="J86" s="59">
        <f t="shared" si="4"/>
        <v>0</v>
      </c>
      <c r="K86" s="59">
        <f t="shared" si="4"/>
        <v>0</v>
      </c>
      <c r="L86" s="59">
        <f t="shared" si="4"/>
        <v>0</v>
      </c>
      <c r="M86" s="59">
        <f t="shared" si="4"/>
        <v>0</v>
      </c>
      <c r="N86" s="59">
        <f t="shared" si="4"/>
        <v>0</v>
      </c>
      <c r="O86" s="59"/>
      <c r="P86" s="59"/>
      <c r="Q86" s="59"/>
      <c r="R86" s="59"/>
      <c r="S86" s="59"/>
      <c r="T86" s="59">
        <f t="shared" si="5"/>
        <v>0</v>
      </c>
    </row>
    <row r="87" spans="1:20">
      <c r="A87" s="6"/>
      <c r="B87" s="36" t="s">
        <v>241</v>
      </c>
      <c r="C87" s="36" t="s">
        <v>435</v>
      </c>
      <c r="D87" s="36" t="s">
        <v>248</v>
      </c>
      <c r="E87" s="120" t="s">
        <v>252</v>
      </c>
      <c r="F87" s="58" t="s">
        <v>244</v>
      </c>
      <c r="G87" s="36" t="s">
        <v>367</v>
      </c>
      <c r="H87" s="59">
        <f t="shared" si="4"/>
        <v>0</v>
      </c>
      <c r="I87" s="59">
        <f t="shared" si="4"/>
        <v>0</v>
      </c>
      <c r="J87" s="59">
        <f t="shared" si="4"/>
        <v>0</v>
      </c>
      <c r="K87" s="59">
        <f t="shared" si="4"/>
        <v>0</v>
      </c>
      <c r="L87" s="59">
        <f t="shared" si="4"/>
        <v>0</v>
      </c>
      <c r="M87" s="59">
        <f t="shared" si="4"/>
        <v>0</v>
      </c>
      <c r="N87" s="59">
        <f t="shared" si="4"/>
        <v>0</v>
      </c>
      <c r="O87" s="59"/>
      <c r="P87" s="59"/>
      <c r="Q87" s="59"/>
      <c r="R87" s="59"/>
      <c r="S87" s="59"/>
      <c r="T87" s="59">
        <f t="shared" si="5"/>
        <v>0</v>
      </c>
    </row>
    <row r="88" spans="1:20">
      <c r="A88" s="6"/>
      <c r="B88" s="36" t="s">
        <v>241</v>
      </c>
      <c r="C88" s="36" t="s">
        <v>435</v>
      </c>
      <c r="D88" s="36" t="s">
        <v>251</v>
      </c>
      <c r="E88" s="120" t="s">
        <v>243</v>
      </c>
      <c r="F88" s="58" t="s">
        <v>244</v>
      </c>
      <c r="G88" s="36" t="s">
        <v>367</v>
      </c>
      <c r="H88" s="59">
        <f t="shared" ref="H88:N94" si="6">H26*SUMIFS(H$64:H$69,$D$64:$D$69,$D88)</f>
        <v>0</v>
      </c>
      <c r="I88" s="59">
        <f t="shared" si="6"/>
        <v>0</v>
      </c>
      <c r="J88" s="59">
        <f t="shared" si="6"/>
        <v>0</v>
      </c>
      <c r="K88" s="59">
        <f t="shared" si="6"/>
        <v>0</v>
      </c>
      <c r="L88" s="59">
        <f t="shared" si="6"/>
        <v>0</v>
      </c>
      <c r="M88" s="59">
        <f t="shared" si="6"/>
        <v>0</v>
      </c>
      <c r="N88" s="59">
        <f t="shared" si="6"/>
        <v>0</v>
      </c>
      <c r="O88" s="59"/>
      <c r="P88" s="59"/>
      <c r="Q88" s="59"/>
      <c r="R88" s="59"/>
      <c r="S88" s="59"/>
      <c r="T88" s="59">
        <f t="shared" si="5"/>
        <v>0</v>
      </c>
    </row>
    <row r="89" spans="1:20">
      <c r="A89" s="6"/>
      <c r="B89" s="36" t="s">
        <v>241</v>
      </c>
      <c r="C89" s="36" t="s">
        <v>435</v>
      </c>
      <c r="D89" s="58" t="s">
        <v>254</v>
      </c>
      <c r="E89" s="120" t="s">
        <v>243</v>
      </c>
      <c r="F89" s="58" t="s">
        <v>244</v>
      </c>
      <c r="G89" s="36" t="s">
        <v>367</v>
      </c>
      <c r="H89" s="59">
        <f t="shared" si="6"/>
        <v>0</v>
      </c>
      <c r="I89" s="59">
        <f t="shared" si="6"/>
        <v>0</v>
      </c>
      <c r="J89" s="59">
        <f t="shared" si="6"/>
        <v>0</v>
      </c>
      <c r="K89" s="59">
        <f t="shared" si="6"/>
        <v>0</v>
      </c>
      <c r="L89" s="59">
        <f t="shared" si="6"/>
        <v>0</v>
      </c>
      <c r="M89" s="59">
        <f t="shared" si="6"/>
        <v>0</v>
      </c>
      <c r="N89" s="59">
        <f t="shared" si="6"/>
        <v>0</v>
      </c>
      <c r="O89" s="59"/>
      <c r="P89" s="59"/>
      <c r="Q89" s="59"/>
      <c r="R89" s="59"/>
      <c r="S89" s="59"/>
      <c r="T89" s="59">
        <f t="shared" si="5"/>
        <v>0</v>
      </c>
    </row>
    <row r="90" spans="1:20">
      <c r="A90" s="6"/>
      <c r="B90" s="36" t="s">
        <v>241</v>
      </c>
      <c r="C90" s="36" t="s">
        <v>435</v>
      </c>
      <c r="D90" s="58" t="s">
        <v>254</v>
      </c>
      <c r="E90" s="120" t="s">
        <v>249</v>
      </c>
      <c r="F90" s="58" t="s">
        <v>244</v>
      </c>
      <c r="G90" s="36" t="s">
        <v>367</v>
      </c>
      <c r="H90" s="59">
        <f t="shared" si="6"/>
        <v>0</v>
      </c>
      <c r="I90" s="59">
        <f t="shared" si="6"/>
        <v>0</v>
      </c>
      <c r="J90" s="59">
        <f t="shared" si="6"/>
        <v>0</v>
      </c>
      <c r="K90" s="59">
        <f t="shared" si="6"/>
        <v>0</v>
      </c>
      <c r="L90" s="59">
        <f t="shared" si="6"/>
        <v>0</v>
      </c>
      <c r="M90" s="59">
        <f t="shared" si="6"/>
        <v>0</v>
      </c>
      <c r="N90" s="59">
        <f t="shared" si="6"/>
        <v>0</v>
      </c>
      <c r="O90" s="59"/>
      <c r="P90" s="59"/>
      <c r="Q90" s="59"/>
      <c r="R90" s="59"/>
      <c r="S90" s="59"/>
      <c r="T90" s="59">
        <f t="shared" si="5"/>
        <v>0</v>
      </c>
    </row>
    <row r="91" spans="1:20">
      <c r="A91" s="6"/>
      <c r="B91" s="36" t="s">
        <v>241</v>
      </c>
      <c r="C91" s="36" t="s">
        <v>435</v>
      </c>
      <c r="D91" s="58" t="s">
        <v>254</v>
      </c>
      <c r="E91" s="120" t="s">
        <v>252</v>
      </c>
      <c r="F91" s="58" t="s">
        <v>244</v>
      </c>
      <c r="G91" s="36" t="s">
        <v>367</v>
      </c>
      <c r="H91" s="59">
        <f t="shared" si="6"/>
        <v>0</v>
      </c>
      <c r="I91" s="59">
        <f t="shared" si="6"/>
        <v>0</v>
      </c>
      <c r="J91" s="59">
        <f t="shared" si="6"/>
        <v>0</v>
      </c>
      <c r="K91" s="59">
        <f t="shared" si="6"/>
        <v>0</v>
      </c>
      <c r="L91" s="59">
        <f t="shared" si="6"/>
        <v>0</v>
      </c>
      <c r="M91" s="59">
        <f t="shared" si="6"/>
        <v>0</v>
      </c>
      <c r="N91" s="59">
        <f t="shared" si="6"/>
        <v>0</v>
      </c>
      <c r="O91" s="59"/>
      <c r="P91" s="59"/>
      <c r="Q91" s="59"/>
      <c r="R91" s="59"/>
      <c r="S91" s="59"/>
      <c r="T91" s="59">
        <f t="shared" si="5"/>
        <v>0</v>
      </c>
    </row>
    <row r="92" spans="1:20">
      <c r="A92" s="6"/>
      <c r="B92" s="36" t="s">
        <v>241</v>
      </c>
      <c r="C92" s="36" t="s">
        <v>435</v>
      </c>
      <c r="D92" s="58" t="s">
        <v>256</v>
      </c>
      <c r="E92" s="120" t="s">
        <v>243</v>
      </c>
      <c r="F92" s="58" t="s">
        <v>244</v>
      </c>
      <c r="G92" s="36" t="s">
        <v>367</v>
      </c>
      <c r="H92" s="59">
        <f t="shared" si="6"/>
        <v>0</v>
      </c>
      <c r="I92" s="59">
        <f t="shared" si="6"/>
        <v>0</v>
      </c>
      <c r="J92" s="59">
        <f t="shared" si="6"/>
        <v>0</v>
      </c>
      <c r="K92" s="59">
        <f t="shared" si="6"/>
        <v>0</v>
      </c>
      <c r="L92" s="59">
        <f t="shared" si="6"/>
        <v>0</v>
      </c>
      <c r="M92" s="59">
        <f t="shared" si="6"/>
        <v>0</v>
      </c>
      <c r="N92" s="59">
        <f t="shared" si="6"/>
        <v>0</v>
      </c>
      <c r="O92" s="59"/>
      <c r="P92" s="59"/>
      <c r="Q92" s="59"/>
      <c r="R92" s="59"/>
      <c r="S92" s="59"/>
      <c r="T92" s="59">
        <f t="shared" si="5"/>
        <v>0</v>
      </c>
    </row>
    <row r="93" spans="1:20">
      <c r="A93" s="6"/>
      <c r="B93" s="36" t="s">
        <v>241</v>
      </c>
      <c r="C93" s="36" t="s">
        <v>435</v>
      </c>
      <c r="D93" s="58" t="s">
        <v>256</v>
      </c>
      <c r="E93" s="120" t="s">
        <v>249</v>
      </c>
      <c r="F93" s="58" t="s">
        <v>244</v>
      </c>
      <c r="G93" s="36" t="s">
        <v>367</v>
      </c>
      <c r="H93" s="59">
        <f t="shared" si="6"/>
        <v>0</v>
      </c>
      <c r="I93" s="59">
        <f t="shared" si="6"/>
        <v>0</v>
      </c>
      <c r="J93" s="59">
        <f t="shared" si="6"/>
        <v>0</v>
      </c>
      <c r="K93" s="59">
        <f t="shared" si="6"/>
        <v>0</v>
      </c>
      <c r="L93" s="59">
        <f t="shared" si="6"/>
        <v>0</v>
      </c>
      <c r="M93" s="59">
        <f t="shared" si="6"/>
        <v>0</v>
      </c>
      <c r="N93" s="59">
        <f t="shared" si="6"/>
        <v>0</v>
      </c>
      <c r="O93" s="59"/>
      <c r="P93" s="59"/>
      <c r="Q93" s="59"/>
      <c r="R93" s="59"/>
      <c r="S93" s="59"/>
      <c r="T93" s="59">
        <f t="shared" si="5"/>
        <v>0</v>
      </c>
    </row>
    <row r="94" spans="1:20">
      <c r="A94" s="6"/>
      <c r="B94" s="36" t="s">
        <v>241</v>
      </c>
      <c r="C94" s="36" t="s">
        <v>435</v>
      </c>
      <c r="D94" s="58" t="s">
        <v>256</v>
      </c>
      <c r="E94" s="120" t="s">
        <v>252</v>
      </c>
      <c r="F94" s="58" t="s">
        <v>244</v>
      </c>
      <c r="G94" s="36" t="s">
        <v>367</v>
      </c>
      <c r="H94" s="59">
        <f t="shared" si="6"/>
        <v>0</v>
      </c>
      <c r="I94" s="59">
        <f t="shared" si="6"/>
        <v>0</v>
      </c>
      <c r="J94" s="59">
        <f t="shared" si="6"/>
        <v>0</v>
      </c>
      <c r="K94" s="59">
        <f t="shared" si="6"/>
        <v>0</v>
      </c>
      <c r="L94" s="59">
        <f t="shared" si="6"/>
        <v>0</v>
      </c>
      <c r="M94" s="59">
        <f t="shared" si="6"/>
        <v>0</v>
      </c>
      <c r="N94" s="59">
        <f t="shared" si="6"/>
        <v>0</v>
      </c>
      <c r="O94" s="59"/>
      <c r="P94" s="59"/>
      <c r="Q94" s="59"/>
      <c r="R94" s="59"/>
      <c r="S94" s="59"/>
      <c r="T94" s="59">
        <f t="shared" si="5"/>
        <v>0</v>
      </c>
    </row>
    <row r="95" spans="1:20">
      <c r="A95" s="6"/>
      <c r="B95" s="36"/>
      <c r="C95" s="36"/>
      <c r="D95" s="58"/>
      <c r="E95" s="120"/>
      <c r="F95" s="58"/>
      <c r="G95" s="36"/>
      <c r="H95" s="59"/>
      <c r="I95" s="59"/>
      <c r="J95" s="59"/>
      <c r="K95" s="59"/>
      <c r="L95" s="59"/>
      <c r="M95" s="59"/>
      <c r="N95" s="59"/>
      <c r="O95" s="59"/>
      <c r="P95" s="59"/>
      <c r="Q95" s="59"/>
      <c r="R95" s="59"/>
      <c r="S95" s="59"/>
      <c r="T95" s="59"/>
    </row>
    <row r="96" spans="1:20">
      <c r="A96" s="6"/>
      <c r="B96" s="36"/>
      <c r="C96" s="36"/>
      <c r="D96" s="36"/>
      <c r="E96" s="120"/>
      <c r="F96" s="58"/>
      <c r="G96" s="36"/>
      <c r="H96" s="59"/>
      <c r="I96" s="59"/>
      <c r="J96" s="59"/>
      <c r="K96" s="59"/>
      <c r="L96" s="59"/>
      <c r="M96" s="59"/>
      <c r="N96" s="59"/>
      <c r="O96" s="59"/>
      <c r="P96" s="59"/>
      <c r="Q96" s="59"/>
      <c r="R96" s="59"/>
      <c r="S96" s="59"/>
      <c r="T96" s="59"/>
    </row>
    <row r="97" spans="1:20" s="22" customFormat="1">
      <c r="A97" s="6"/>
      <c r="B97" s="36"/>
      <c r="C97" s="36"/>
      <c r="D97" s="36"/>
      <c r="E97" s="121"/>
      <c r="F97" s="36"/>
      <c r="G97" s="36"/>
      <c r="H97" s="59"/>
      <c r="I97" s="59"/>
      <c r="J97" s="59"/>
      <c r="K97" s="59"/>
      <c r="L97" s="59"/>
      <c r="M97" s="59"/>
      <c r="N97" s="59"/>
      <c r="O97" s="59"/>
      <c r="P97" s="59"/>
      <c r="Q97" s="59"/>
      <c r="R97" s="59"/>
      <c r="S97" s="59"/>
      <c r="T97" s="59"/>
    </row>
    <row r="98" spans="1:20" s="22" customFormat="1">
      <c r="A98" s="6"/>
      <c r="B98" s="36" t="s">
        <v>236</v>
      </c>
      <c r="C98" s="36" t="s">
        <v>437</v>
      </c>
      <c r="D98" s="36" t="s">
        <v>237</v>
      </c>
      <c r="E98" s="121" t="s">
        <v>236</v>
      </c>
      <c r="F98" s="58" t="s">
        <v>244</v>
      </c>
      <c r="G98" s="36" t="s">
        <v>367</v>
      </c>
      <c r="H98" s="59">
        <f t="shared" ref="H98:N113" si="7">H37*SUMIFS(H$64:H$69,$D$64:$D$69,$D98)</f>
        <v>0</v>
      </c>
      <c r="I98" s="59">
        <f t="shared" si="7"/>
        <v>0</v>
      </c>
      <c r="J98" s="59">
        <f t="shared" si="7"/>
        <v>-1.5904909918823276E-2</v>
      </c>
      <c r="K98" s="59">
        <f t="shared" si="7"/>
        <v>-2.4282043773830038E-2</v>
      </c>
      <c r="L98" s="59">
        <f t="shared" si="7"/>
        <v>-2.5515869829783128E-2</v>
      </c>
      <c r="M98" s="59">
        <f t="shared" si="7"/>
        <v>-2.0024520348122011E-2</v>
      </c>
      <c r="N98" s="59">
        <f t="shared" si="7"/>
        <v>-8.1862572883668553E-3</v>
      </c>
      <c r="O98" s="59"/>
      <c r="P98" s="59"/>
      <c r="Q98" s="59"/>
      <c r="R98" s="59"/>
      <c r="S98" s="59"/>
      <c r="T98" s="59">
        <f t="shared" ref="T98:T120" si="8">SUM(J98:N98)</f>
        <v>-9.3913601158925317E-2</v>
      </c>
    </row>
    <row r="99" spans="1:20" s="22" customFormat="1">
      <c r="A99" s="6"/>
      <c r="B99" s="36" t="s">
        <v>236</v>
      </c>
      <c r="C99" s="36" t="s">
        <v>437</v>
      </c>
      <c r="D99" s="36" t="s">
        <v>242</v>
      </c>
      <c r="E99" s="121" t="s">
        <v>236</v>
      </c>
      <c r="F99" s="58" t="s">
        <v>244</v>
      </c>
      <c r="G99" s="36" t="s">
        <v>367</v>
      </c>
      <c r="H99" s="59">
        <f t="shared" si="7"/>
        <v>0</v>
      </c>
      <c r="I99" s="59">
        <f t="shared" si="7"/>
        <v>0</v>
      </c>
      <c r="J99" s="59">
        <f t="shared" si="7"/>
        <v>0</v>
      </c>
      <c r="K99" s="59">
        <f t="shared" si="7"/>
        <v>0</v>
      </c>
      <c r="L99" s="59">
        <f t="shared" si="7"/>
        <v>0</v>
      </c>
      <c r="M99" s="59">
        <f t="shared" si="7"/>
        <v>0</v>
      </c>
      <c r="N99" s="59">
        <f t="shared" si="7"/>
        <v>0</v>
      </c>
      <c r="O99" s="59"/>
      <c r="P99" s="59"/>
      <c r="Q99" s="59"/>
      <c r="R99" s="59"/>
      <c r="S99" s="59"/>
      <c r="T99" s="59">
        <f t="shared" si="8"/>
        <v>0</v>
      </c>
    </row>
    <row r="100" spans="1:20">
      <c r="A100" s="6"/>
      <c r="B100" s="36" t="s">
        <v>236</v>
      </c>
      <c r="C100" s="36" t="s">
        <v>437</v>
      </c>
      <c r="D100" s="36" t="s">
        <v>248</v>
      </c>
      <c r="E100" s="121" t="s">
        <v>236</v>
      </c>
      <c r="F100" s="58" t="s">
        <v>244</v>
      </c>
      <c r="G100" s="36" t="s">
        <v>367</v>
      </c>
      <c r="H100" s="59">
        <f t="shared" si="7"/>
        <v>0</v>
      </c>
      <c r="I100" s="59">
        <f t="shared" si="7"/>
        <v>0</v>
      </c>
      <c r="J100" s="59">
        <f t="shared" si="7"/>
        <v>0</v>
      </c>
      <c r="K100" s="59">
        <f t="shared" si="7"/>
        <v>0</v>
      </c>
      <c r="L100" s="59">
        <f t="shared" si="7"/>
        <v>0</v>
      </c>
      <c r="M100" s="59">
        <f t="shared" si="7"/>
        <v>0</v>
      </c>
      <c r="N100" s="59">
        <f t="shared" si="7"/>
        <v>0</v>
      </c>
      <c r="O100" s="59"/>
      <c r="P100" s="59"/>
      <c r="Q100" s="59"/>
      <c r="R100" s="59"/>
      <c r="S100" s="59"/>
      <c r="T100" s="59">
        <f t="shared" si="8"/>
        <v>0</v>
      </c>
    </row>
    <row r="101" spans="1:20">
      <c r="A101" s="6"/>
      <c r="B101" s="36" t="s">
        <v>236</v>
      </c>
      <c r="C101" s="36" t="s">
        <v>437</v>
      </c>
      <c r="D101" s="36" t="s">
        <v>251</v>
      </c>
      <c r="E101" s="121" t="s">
        <v>236</v>
      </c>
      <c r="F101" s="58" t="s">
        <v>244</v>
      </c>
      <c r="G101" s="36" t="s">
        <v>367</v>
      </c>
      <c r="H101" s="59">
        <f t="shared" si="7"/>
        <v>0</v>
      </c>
      <c r="I101" s="59">
        <f t="shared" si="7"/>
        <v>0</v>
      </c>
      <c r="J101" s="59">
        <f t="shared" si="7"/>
        <v>0</v>
      </c>
      <c r="K101" s="59">
        <f t="shared" si="7"/>
        <v>0</v>
      </c>
      <c r="L101" s="59">
        <f t="shared" si="7"/>
        <v>0</v>
      </c>
      <c r="M101" s="59">
        <f t="shared" si="7"/>
        <v>0</v>
      </c>
      <c r="N101" s="59">
        <f t="shared" si="7"/>
        <v>0</v>
      </c>
      <c r="O101" s="59"/>
      <c r="P101" s="59"/>
      <c r="Q101" s="59"/>
      <c r="R101" s="59"/>
      <c r="S101" s="59"/>
      <c r="T101" s="59">
        <f t="shared" si="8"/>
        <v>0</v>
      </c>
    </row>
    <row r="102" spans="1:20">
      <c r="A102" s="6"/>
      <c r="B102" s="36" t="s">
        <v>236</v>
      </c>
      <c r="C102" s="36" t="s">
        <v>437</v>
      </c>
      <c r="D102" s="58" t="s">
        <v>254</v>
      </c>
      <c r="E102" s="121" t="s">
        <v>236</v>
      </c>
      <c r="F102" s="58" t="s">
        <v>244</v>
      </c>
      <c r="G102" s="36" t="s">
        <v>367</v>
      </c>
      <c r="H102" s="59">
        <f t="shared" si="7"/>
        <v>0</v>
      </c>
      <c r="I102" s="59">
        <f t="shared" si="7"/>
        <v>0</v>
      </c>
      <c r="J102" s="59">
        <f t="shared" si="7"/>
        <v>0</v>
      </c>
      <c r="K102" s="59">
        <f t="shared" si="7"/>
        <v>0</v>
      </c>
      <c r="L102" s="59">
        <f t="shared" si="7"/>
        <v>0</v>
      </c>
      <c r="M102" s="59">
        <f t="shared" si="7"/>
        <v>0</v>
      </c>
      <c r="N102" s="59">
        <f t="shared" si="7"/>
        <v>0</v>
      </c>
      <c r="O102" s="59"/>
      <c r="P102" s="59"/>
      <c r="Q102" s="59"/>
      <c r="R102" s="59"/>
      <c r="S102" s="59"/>
      <c r="T102" s="59">
        <f t="shared" si="8"/>
        <v>0</v>
      </c>
    </row>
    <row r="103" spans="1:20">
      <c r="A103" s="6"/>
      <c r="B103" s="36" t="s">
        <v>236</v>
      </c>
      <c r="C103" s="36" t="s">
        <v>437</v>
      </c>
      <c r="D103" s="58" t="s">
        <v>256</v>
      </c>
      <c r="E103" s="121" t="s">
        <v>236</v>
      </c>
      <c r="F103" s="58" t="s">
        <v>244</v>
      </c>
      <c r="G103" s="36" t="s">
        <v>367</v>
      </c>
      <c r="H103" s="59">
        <f t="shared" si="7"/>
        <v>0</v>
      </c>
      <c r="I103" s="59">
        <f t="shared" si="7"/>
        <v>0</v>
      </c>
      <c r="J103" s="59">
        <f t="shared" si="7"/>
        <v>0</v>
      </c>
      <c r="K103" s="59">
        <f t="shared" si="7"/>
        <v>0</v>
      </c>
      <c r="L103" s="59">
        <f t="shared" si="7"/>
        <v>0</v>
      </c>
      <c r="M103" s="59">
        <f t="shared" si="7"/>
        <v>0</v>
      </c>
      <c r="N103" s="59">
        <f t="shared" si="7"/>
        <v>0</v>
      </c>
      <c r="O103" s="59"/>
      <c r="P103" s="59"/>
      <c r="Q103" s="59"/>
      <c r="R103" s="59"/>
      <c r="S103" s="59"/>
      <c r="T103" s="59">
        <f t="shared" si="8"/>
        <v>0</v>
      </c>
    </row>
    <row r="104" spans="1:20">
      <c r="A104" s="6"/>
      <c r="B104" s="36" t="s">
        <v>241</v>
      </c>
      <c r="C104" s="36" t="s">
        <v>437</v>
      </c>
      <c r="D104" s="36" t="s">
        <v>237</v>
      </c>
      <c r="E104" s="120" t="s">
        <v>243</v>
      </c>
      <c r="F104" s="58" t="s">
        <v>244</v>
      </c>
      <c r="G104" s="36" t="s">
        <v>367</v>
      </c>
      <c r="H104" s="59">
        <f t="shared" si="7"/>
        <v>0</v>
      </c>
      <c r="I104" s="59">
        <f t="shared" si="7"/>
        <v>0</v>
      </c>
      <c r="J104" s="59">
        <f t="shared" si="7"/>
        <v>0</v>
      </c>
      <c r="K104" s="59">
        <f t="shared" si="7"/>
        <v>0</v>
      </c>
      <c r="L104" s="59">
        <f t="shared" si="7"/>
        <v>0</v>
      </c>
      <c r="M104" s="59">
        <f t="shared" si="7"/>
        <v>0</v>
      </c>
      <c r="N104" s="59">
        <f t="shared" si="7"/>
        <v>0</v>
      </c>
      <c r="O104" s="59"/>
      <c r="P104" s="59"/>
      <c r="Q104" s="59"/>
      <c r="R104" s="59"/>
      <c r="S104" s="59"/>
      <c r="T104" s="59">
        <f t="shared" si="8"/>
        <v>0</v>
      </c>
    </row>
    <row r="105" spans="1:20">
      <c r="A105" s="6"/>
      <c r="B105" s="36" t="s">
        <v>241</v>
      </c>
      <c r="C105" s="36" t="s">
        <v>437</v>
      </c>
      <c r="D105" s="36" t="s">
        <v>242</v>
      </c>
      <c r="E105" s="120" t="s">
        <v>243</v>
      </c>
      <c r="F105" s="58" t="s">
        <v>244</v>
      </c>
      <c r="G105" s="36" t="s">
        <v>367</v>
      </c>
      <c r="H105" s="59">
        <f t="shared" si="7"/>
        <v>0</v>
      </c>
      <c r="I105" s="59">
        <f t="shared" si="7"/>
        <v>0</v>
      </c>
      <c r="J105" s="59">
        <f t="shared" si="7"/>
        <v>-9.1909664041394425E-3</v>
      </c>
      <c r="K105" s="59">
        <f t="shared" si="7"/>
        <v>0</v>
      </c>
      <c r="L105" s="59">
        <f t="shared" si="7"/>
        <v>-5.0969198633244925</v>
      </c>
      <c r="M105" s="59">
        <f t="shared" si="7"/>
        <v>0</v>
      </c>
      <c r="N105" s="59">
        <f t="shared" si="7"/>
        <v>-0.98763847652407055</v>
      </c>
      <c r="O105" s="59"/>
      <c r="P105" s="59"/>
      <c r="Q105" s="59"/>
      <c r="R105" s="59"/>
      <c r="S105" s="59"/>
      <c r="T105" s="59">
        <f t="shared" si="8"/>
        <v>-6.0937493062527022</v>
      </c>
    </row>
    <row r="106" spans="1:20">
      <c r="A106" s="6"/>
      <c r="B106" s="36" t="s">
        <v>241</v>
      </c>
      <c r="C106" s="36" t="s">
        <v>437</v>
      </c>
      <c r="D106" s="36" t="s">
        <v>242</v>
      </c>
      <c r="E106" s="120" t="s">
        <v>249</v>
      </c>
      <c r="F106" s="58" t="s">
        <v>244</v>
      </c>
      <c r="G106" s="36" t="s">
        <v>367</v>
      </c>
      <c r="H106" s="59">
        <f t="shared" si="7"/>
        <v>0</v>
      </c>
      <c r="I106" s="59">
        <f t="shared" si="7"/>
        <v>0</v>
      </c>
      <c r="J106" s="59">
        <f t="shared" si="7"/>
        <v>0</v>
      </c>
      <c r="K106" s="59">
        <f t="shared" si="7"/>
        <v>0</v>
      </c>
      <c r="L106" s="59">
        <f t="shared" si="7"/>
        <v>0</v>
      </c>
      <c r="M106" s="59">
        <f t="shared" si="7"/>
        <v>0</v>
      </c>
      <c r="N106" s="59">
        <f t="shared" si="7"/>
        <v>0</v>
      </c>
      <c r="O106" s="59"/>
      <c r="P106" s="59"/>
      <c r="Q106" s="59"/>
      <c r="R106" s="59"/>
      <c r="S106" s="59"/>
      <c r="T106" s="59">
        <f t="shared" si="8"/>
        <v>0</v>
      </c>
    </row>
    <row r="107" spans="1:20">
      <c r="A107" s="6"/>
      <c r="B107" s="36" t="s">
        <v>241</v>
      </c>
      <c r="C107" s="36" t="s">
        <v>437</v>
      </c>
      <c r="D107" s="36" t="s">
        <v>242</v>
      </c>
      <c r="E107" s="120" t="s">
        <v>252</v>
      </c>
      <c r="F107" s="58" t="s">
        <v>244</v>
      </c>
      <c r="G107" s="36" t="s">
        <v>367</v>
      </c>
      <c r="H107" s="59">
        <f t="shared" si="7"/>
        <v>0</v>
      </c>
      <c r="I107" s="59">
        <f t="shared" si="7"/>
        <v>0</v>
      </c>
      <c r="J107" s="59">
        <f t="shared" si="7"/>
        <v>0</v>
      </c>
      <c r="K107" s="59">
        <f t="shared" si="7"/>
        <v>0</v>
      </c>
      <c r="L107" s="59">
        <f t="shared" si="7"/>
        <v>0</v>
      </c>
      <c r="M107" s="59">
        <f t="shared" si="7"/>
        <v>0</v>
      </c>
      <c r="N107" s="59">
        <f t="shared" si="7"/>
        <v>0</v>
      </c>
      <c r="O107" s="59"/>
      <c r="P107" s="59"/>
      <c r="Q107" s="59"/>
      <c r="R107" s="59"/>
      <c r="S107" s="59"/>
      <c r="T107" s="59">
        <f t="shared" si="8"/>
        <v>0</v>
      </c>
    </row>
    <row r="108" spans="1:20">
      <c r="A108" s="6"/>
      <c r="B108" s="36" t="s">
        <v>241</v>
      </c>
      <c r="C108" s="36" t="s">
        <v>437</v>
      </c>
      <c r="D108" s="36" t="s">
        <v>248</v>
      </c>
      <c r="E108" s="120" t="s">
        <v>243</v>
      </c>
      <c r="F108" s="58" t="s">
        <v>127</v>
      </c>
      <c r="G108" s="36" t="s">
        <v>367</v>
      </c>
      <c r="H108" s="59">
        <f t="shared" si="7"/>
        <v>0</v>
      </c>
      <c r="I108" s="59">
        <f t="shared" si="7"/>
        <v>0</v>
      </c>
      <c r="J108" s="59">
        <f t="shared" si="7"/>
        <v>-1.1057141741750119E-4</v>
      </c>
      <c r="K108" s="59">
        <f t="shared" si="7"/>
        <v>-6.1160173525532616E-4</v>
      </c>
      <c r="L108" s="59">
        <f t="shared" si="7"/>
        <v>-0.22481464952011904</v>
      </c>
      <c r="M108" s="59">
        <f t="shared" si="7"/>
        <v>-0.13303143241209572</v>
      </c>
      <c r="N108" s="59">
        <f t="shared" si="7"/>
        <v>-4.3773505187991106E-2</v>
      </c>
      <c r="O108" s="59"/>
      <c r="P108" s="59"/>
      <c r="Q108" s="59"/>
      <c r="R108" s="59"/>
      <c r="S108" s="59"/>
      <c r="T108" s="59">
        <f t="shared" si="8"/>
        <v>-0.40234176027287871</v>
      </c>
    </row>
    <row r="109" spans="1:20">
      <c r="A109" s="6"/>
      <c r="B109" s="36" t="s">
        <v>241</v>
      </c>
      <c r="C109" s="36" t="s">
        <v>437</v>
      </c>
      <c r="D109" s="36" t="s">
        <v>248</v>
      </c>
      <c r="E109" s="120" t="s">
        <v>243</v>
      </c>
      <c r="F109" s="58" t="s">
        <v>244</v>
      </c>
      <c r="G109" s="36" t="s">
        <v>367</v>
      </c>
      <c r="H109" s="59">
        <f t="shared" si="7"/>
        <v>0</v>
      </c>
      <c r="I109" s="59">
        <f t="shared" si="7"/>
        <v>0</v>
      </c>
      <c r="J109" s="59">
        <f t="shared" si="7"/>
        <v>0</v>
      </c>
      <c r="K109" s="59">
        <f t="shared" si="7"/>
        <v>0</v>
      </c>
      <c r="L109" s="59">
        <f t="shared" si="7"/>
        <v>0</v>
      </c>
      <c r="M109" s="59">
        <f t="shared" si="7"/>
        <v>0</v>
      </c>
      <c r="N109" s="59">
        <f t="shared" si="7"/>
        <v>0</v>
      </c>
      <c r="O109" s="59"/>
      <c r="P109" s="59"/>
      <c r="Q109" s="59"/>
      <c r="R109" s="59"/>
      <c r="S109" s="59"/>
      <c r="T109" s="59">
        <f t="shared" si="8"/>
        <v>0</v>
      </c>
    </row>
    <row r="110" spans="1:20">
      <c r="A110" s="6"/>
      <c r="B110" s="36" t="s">
        <v>241</v>
      </c>
      <c r="C110" s="36" t="s">
        <v>437</v>
      </c>
      <c r="D110" s="36" t="s">
        <v>248</v>
      </c>
      <c r="E110" s="120" t="s">
        <v>249</v>
      </c>
      <c r="F110" s="58" t="s">
        <v>127</v>
      </c>
      <c r="G110" s="36" t="s">
        <v>367</v>
      </c>
      <c r="H110" s="59">
        <f t="shared" si="7"/>
        <v>0</v>
      </c>
      <c r="I110" s="59">
        <f t="shared" si="7"/>
        <v>0</v>
      </c>
      <c r="J110" s="59">
        <f t="shared" si="7"/>
        <v>0</v>
      </c>
      <c r="K110" s="59">
        <f t="shared" si="7"/>
        <v>0</v>
      </c>
      <c r="L110" s="59">
        <f t="shared" si="7"/>
        <v>0</v>
      </c>
      <c r="M110" s="59">
        <f t="shared" si="7"/>
        <v>0</v>
      </c>
      <c r="N110" s="59">
        <f t="shared" si="7"/>
        <v>0</v>
      </c>
      <c r="O110" s="59"/>
      <c r="P110" s="59"/>
      <c r="Q110" s="59"/>
      <c r="R110" s="59"/>
      <c r="S110" s="59"/>
      <c r="T110" s="59">
        <f t="shared" si="8"/>
        <v>0</v>
      </c>
    </row>
    <row r="111" spans="1:20">
      <c r="A111" s="6"/>
      <c r="B111" s="36" t="s">
        <v>241</v>
      </c>
      <c r="C111" s="36" t="s">
        <v>437</v>
      </c>
      <c r="D111" s="36" t="s">
        <v>248</v>
      </c>
      <c r="E111" s="120" t="s">
        <v>249</v>
      </c>
      <c r="F111" s="58" t="s">
        <v>244</v>
      </c>
      <c r="G111" s="36" t="s">
        <v>367</v>
      </c>
      <c r="H111" s="59">
        <f t="shared" si="7"/>
        <v>0</v>
      </c>
      <c r="I111" s="59">
        <f t="shared" si="7"/>
        <v>0</v>
      </c>
      <c r="J111" s="59">
        <f t="shared" si="7"/>
        <v>0</v>
      </c>
      <c r="K111" s="59">
        <f t="shared" si="7"/>
        <v>0</v>
      </c>
      <c r="L111" s="59">
        <f t="shared" si="7"/>
        <v>0</v>
      </c>
      <c r="M111" s="59">
        <f t="shared" si="7"/>
        <v>0</v>
      </c>
      <c r="N111" s="59">
        <f t="shared" si="7"/>
        <v>0</v>
      </c>
      <c r="O111" s="59"/>
      <c r="P111" s="59"/>
      <c r="Q111" s="59"/>
      <c r="R111" s="59"/>
      <c r="S111" s="59"/>
      <c r="T111" s="59">
        <f t="shared" si="8"/>
        <v>0</v>
      </c>
    </row>
    <row r="112" spans="1:20">
      <c r="A112" s="6"/>
      <c r="B112" s="36" t="s">
        <v>241</v>
      </c>
      <c r="C112" s="36" t="s">
        <v>437</v>
      </c>
      <c r="D112" s="36" t="s">
        <v>248</v>
      </c>
      <c r="E112" s="120" t="s">
        <v>252</v>
      </c>
      <c r="F112" s="58" t="s">
        <v>127</v>
      </c>
      <c r="G112" s="36" t="s">
        <v>367</v>
      </c>
      <c r="H112" s="59">
        <f t="shared" si="7"/>
        <v>0</v>
      </c>
      <c r="I112" s="59">
        <f t="shared" si="7"/>
        <v>0</v>
      </c>
      <c r="J112" s="59">
        <f t="shared" si="7"/>
        <v>0</v>
      </c>
      <c r="K112" s="59">
        <f t="shared" si="7"/>
        <v>0</v>
      </c>
      <c r="L112" s="59">
        <f t="shared" si="7"/>
        <v>0</v>
      </c>
      <c r="M112" s="59">
        <f t="shared" si="7"/>
        <v>0</v>
      </c>
      <c r="N112" s="59">
        <f t="shared" si="7"/>
        <v>0</v>
      </c>
      <c r="O112" s="59"/>
      <c r="P112" s="59"/>
      <c r="Q112" s="59"/>
      <c r="R112" s="59"/>
      <c r="S112" s="59"/>
      <c r="T112" s="59">
        <f t="shared" si="8"/>
        <v>0</v>
      </c>
    </row>
    <row r="113" spans="1:20">
      <c r="A113" s="6"/>
      <c r="B113" s="36" t="s">
        <v>241</v>
      </c>
      <c r="C113" s="36" t="s">
        <v>437</v>
      </c>
      <c r="D113" s="36" t="s">
        <v>248</v>
      </c>
      <c r="E113" s="120" t="s">
        <v>252</v>
      </c>
      <c r="F113" s="58" t="s">
        <v>244</v>
      </c>
      <c r="G113" s="36" t="s">
        <v>367</v>
      </c>
      <c r="H113" s="59">
        <f t="shared" si="7"/>
        <v>0</v>
      </c>
      <c r="I113" s="59">
        <f t="shared" si="7"/>
        <v>0</v>
      </c>
      <c r="J113" s="59">
        <f t="shared" si="7"/>
        <v>0</v>
      </c>
      <c r="K113" s="59">
        <f t="shared" si="7"/>
        <v>0</v>
      </c>
      <c r="L113" s="59">
        <f t="shared" si="7"/>
        <v>0</v>
      </c>
      <c r="M113" s="59">
        <f t="shared" si="7"/>
        <v>0</v>
      </c>
      <c r="N113" s="59">
        <f t="shared" si="7"/>
        <v>0</v>
      </c>
      <c r="O113" s="59"/>
      <c r="P113" s="59"/>
      <c r="Q113" s="59"/>
      <c r="R113" s="59"/>
      <c r="S113" s="59"/>
      <c r="T113" s="59">
        <f t="shared" si="8"/>
        <v>0</v>
      </c>
    </row>
    <row r="114" spans="1:20">
      <c r="A114" s="6"/>
      <c r="B114" s="36" t="s">
        <v>241</v>
      </c>
      <c r="C114" s="36" t="s">
        <v>437</v>
      </c>
      <c r="D114" s="36" t="s">
        <v>251</v>
      </c>
      <c r="E114" s="120" t="s">
        <v>243</v>
      </c>
      <c r="F114" s="58" t="s">
        <v>244</v>
      </c>
      <c r="G114" s="36" t="s">
        <v>367</v>
      </c>
      <c r="H114" s="59">
        <f t="shared" ref="H114:N120" si="9">H53*SUMIFS(H$64:H$69,$D$64:$D$69,$D114)</f>
        <v>0</v>
      </c>
      <c r="I114" s="59">
        <f t="shared" si="9"/>
        <v>0</v>
      </c>
      <c r="J114" s="59">
        <f t="shared" si="9"/>
        <v>0</v>
      </c>
      <c r="K114" s="59">
        <f t="shared" si="9"/>
        <v>0</v>
      </c>
      <c r="L114" s="59">
        <f t="shared" si="9"/>
        <v>0</v>
      </c>
      <c r="M114" s="59">
        <f t="shared" si="9"/>
        <v>0</v>
      </c>
      <c r="N114" s="59">
        <f t="shared" si="9"/>
        <v>0</v>
      </c>
      <c r="O114" s="59"/>
      <c r="P114" s="59"/>
      <c r="Q114" s="59"/>
      <c r="R114" s="59"/>
      <c r="S114" s="59"/>
      <c r="T114" s="59">
        <f t="shared" si="8"/>
        <v>0</v>
      </c>
    </row>
    <row r="115" spans="1:20">
      <c r="A115" s="6"/>
      <c r="B115" s="36" t="s">
        <v>241</v>
      </c>
      <c r="C115" s="36" t="s">
        <v>437</v>
      </c>
      <c r="D115" s="58" t="s">
        <v>254</v>
      </c>
      <c r="E115" s="120" t="s">
        <v>243</v>
      </c>
      <c r="F115" s="58" t="s">
        <v>244</v>
      </c>
      <c r="G115" s="36" t="s">
        <v>367</v>
      </c>
      <c r="H115" s="59">
        <f t="shared" si="9"/>
        <v>0</v>
      </c>
      <c r="I115" s="59">
        <f t="shared" si="9"/>
        <v>0</v>
      </c>
      <c r="J115" s="59">
        <f t="shared" si="9"/>
        <v>0</v>
      </c>
      <c r="K115" s="59">
        <f t="shared" si="9"/>
        <v>0</v>
      </c>
      <c r="L115" s="59">
        <f t="shared" si="9"/>
        <v>0</v>
      </c>
      <c r="M115" s="59">
        <f t="shared" si="9"/>
        <v>0</v>
      </c>
      <c r="N115" s="59">
        <f t="shared" si="9"/>
        <v>0</v>
      </c>
      <c r="O115" s="36"/>
      <c r="P115" s="36"/>
      <c r="Q115" s="36"/>
      <c r="R115" s="36"/>
      <c r="S115" s="36"/>
      <c r="T115" s="59">
        <f t="shared" si="8"/>
        <v>0</v>
      </c>
    </row>
    <row r="116" spans="1:20">
      <c r="A116" s="6"/>
      <c r="B116" s="36" t="s">
        <v>241</v>
      </c>
      <c r="C116" s="36" t="s">
        <v>437</v>
      </c>
      <c r="D116" s="58" t="s">
        <v>254</v>
      </c>
      <c r="E116" s="120" t="s">
        <v>249</v>
      </c>
      <c r="F116" s="58" t="s">
        <v>244</v>
      </c>
      <c r="G116" s="36" t="s">
        <v>367</v>
      </c>
      <c r="H116" s="59">
        <f t="shared" si="9"/>
        <v>0</v>
      </c>
      <c r="I116" s="59">
        <f t="shared" si="9"/>
        <v>0</v>
      </c>
      <c r="J116" s="59">
        <f t="shared" si="9"/>
        <v>0</v>
      </c>
      <c r="K116" s="59">
        <f t="shared" si="9"/>
        <v>0</v>
      </c>
      <c r="L116" s="59">
        <f t="shared" si="9"/>
        <v>0</v>
      </c>
      <c r="M116" s="59">
        <f t="shared" si="9"/>
        <v>0</v>
      </c>
      <c r="N116" s="59">
        <f t="shared" si="9"/>
        <v>0</v>
      </c>
      <c r="O116" s="36"/>
      <c r="P116" s="36"/>
      <c r="Q116" s="36"/>
      <c r="R116" s="36"/>
      <c r="S116" s="36"/>
      <c r="T116" s="59">
        <f t="shared" si="8"/>
        <v>0</v>
      </c>
    </row>
    <row r="117" spans="1:20">
      <c r="A117" s="6"/>
      <c r="B117" s="36" t="s">
        <v>241</v>
      </c>
      <c r="C117" s="36" t="s">
        <v>437</v>
      </c>
      <c r="D117" s="58" t="s">
        <v>254</v>
      </c>
      <c r="E117" s="120" t="s">
        <v>252</v>
      </c>
      <c r="F117" s="58" t="s">
        <v>244</v>
      </c>
      <c r="G117" s="36" t="s">
        <v>367</v>
      </c>
      <c r="H117" s="59">
        <f t="shared" si="9"/>
        <v>0</v>
      </c>
      <c r="I117" s="59">
        <f t="shared" si="9"/>
        <v>0</v>
      </c>
      <c r="J117" s="59">
        <f t="shared" si="9"/>
        <v>0</v>
      </c>
      <c r="K117" s="59">
        <f t="shared" si="9"/>
        <v>0</v>
      </c>
      <c r="L117" s="59">
        <f t="shared" si="9"/>
        <v>0</v>
      </c>
      <c r="M117" s="59">
        <f t="shared" si="9"/>
        <v>0</v>
      </c>
      <c r="N117" s="59">
        <f t="shared" si="9"/>
        <v>0</v>
      </c>
      <c r="O117" s="36"/>
      <c r="P117" s="36"/>
      <c r="Q117" s="36"/>
      <c r="R117" s="36"/>
      <c r="S117" s="36"/>
      <c r="T117" s="59">
        <f t="shared" si="8"/>
        <v>0</v>
      </c>
    </row>
    <row r="118" spans="1:20">
      <c r="A118" s="6"/>
      <c r="B118" s="36" t="s">
        <v>241</v>
      </c>
      <c r="C118" s="36" t="s">
        <v>437</v>
      </c>
      <c r="D118" s="58" t="s">
        <v>256</v>
      </c>
      <c r="E118" s="120" t="s">
        <v>243</v>
      </c>
      <c r="F118" s="58" t="s">
        <v>244</v>
      </c>
      <c r="G118" s="36" t="s">
        <v>367</v>
      </c>
      <c r="H118" s="59">
        <f t="shared" si="9"/>
        <v>0</v>
      </c>
      <c r="I118" s="59">
        <f t="shared" si="9"/>
        <v>0</v>
      </c>
      <c r="J118" s="59">
        <f t="shared" si="9"/>
        <v>0</v>
      </c>
      <c r="K118" s="59">
        <f t="shared" si="9"/>
        <v>0</v>
      </c>
      <c r="L118" s="59">
        <f t="shared" si="9"/>
        <v>0</v>
      </c>
      <c r="M118" s="59">
        <f t="shared" si="9"/>
        <v>0</v>
      </c>
      <c r="N118" s="59">
        <f t="shared" si="9"/>
        <v>0</v>
      </c>
      <c r="O118" s="36"/>
      <c r="P118" s="36"/>
      <c r="Q118" s="36"/>
      <c r="R118" s="36"/>
      <c r="S118" s="36"/>
      <c r="T118" s="59">
        <f t="shared" si="8"/>
        <v>0</v>
      </c>
    </row>
    <row r="119" spans="1:20" s="14" customFormat="1" ht="12.95">
      <c r="A119" s="6"/>
      <c r="B119" s="36" t="s">
        <v>241</v>
      </c>
      <c r="C119" s="36" t="s">
        <v>437</v>
      </c>
      <c r="D119" s="58" t="s">
        <v>256</v>
      </c>
      <c r="E119" s="120" t="s">
        <v>249</v>
      </c>
      <c r="F119" s="58" t="s">
        <v>244</v>
      </c>
      <c r="G119" s="36" t="s">
        <v>367</v>
      </c>
      <c r="H119" s="59">
        <f t="shared" si="9"/>
        <v>0</v>
      </c>
      <c r="I119" s="59">
        <f t="shared" si="9"/>
        <v>0</v>
      </c>
      <c r="J119" s="59">
        <f t="shared" si="9"/>
        <v>0</v>
      </c>
      <c r="K119" s="59">
        <f t="shared" si="9"/>
        <v>0</v>
      </c>
      <c r="L119" s="59">
        <f t="shared" si="9"/>
        <v>0</v>
      </c>
      <c r="M119" s="59">
        <f t="shared" si="9"/>
        <v>0</v>
      </c>
      <c r="N119" s="59">
        <f t="shared" si="9"/>
        <v>0</v>
      </c>
      <c r="O119" s="36"/>
      <c r="P119" s="36"/>
      <c r="Q119" s="36"/>
      <c r="R119" s="36"/>
      <c r="S119" s="36"/>
      <c r="T119" s="59">
        <f t="shared" si="8"/>
        <v>0</v>
      </c>
    </row>
    <row r="120" spans="1:20">
      <c r="A120" s="6"/>
      <c r="B120" s="36" t="s">
        <v>241</v>
      </c>
      <c r="C120" s="36" t="s">
        <v>437</v>
      </c>
      <c r="D120" s="58" t="s">
        <v>256</v>
      </c>
      <c r="E120" s="120" t="s">
        <v>252</v>
      </c>
      <c r="F120" s="58" t="s">
        <v>244</v>
      </c>
      <c r="G120" s="36" t="s">
        <v>367</v>
      </c>
      <c r="H120" s="59">
        <f t="shared" si="9"/>
        <v>0</v>
      </c>
      <c r="I120" s="59">
        <f t="shared" si="9"/>
        <v>0</v>
      </c>
      <c r="J120" s="59">
        <f t="shared" si="9"/>
        <v>0</v>
      </c>
      <c r="K120" s="59">
        <f t="shared" si="9"/>
        <v>0</v>
      </c>
      <c r="L120" s="59">
        <f t="shared" si="9"/>
        <v>0</v>
      </c>
      <c r="M120" s="59">
        <f t="shared" si="9"/>
        <v>0</v>
      </c>
      <c r="N120" s="59">
        <f t="shared" si="9"/>
        <v>0</v>
      </c>
      <c r="O120" s="36"/>
      <c r="P120" s="36"/>
      <c r="Q120" s="36"/>
      <c r="R120" s="36"/>
      <c r="S120" s="36"/>
      <c r="T120" s="59">
        <f t="shared" si="8"/>
        <v>0</v>
      </c>
    </row>
    <row r="121" spans="1:20">
      <c r="A121" s="6"/>
      <c r="B121" s="36"/>
      <c r="C121" s="36"/>
      <c r="D121" s="36"/>
      <c r="E121" s="121"/>
      <c r="F121" s="36"/>
      <c r="G121" s="36"/>
      <c r="H121" s="36"/>
      <c r="I121" s="36"/>
      <c r="J121" s="36"/>
      <c r="K121" s="36"/>
      <c r="L121" s="36"/>
      <c r="M121" s="36"/>
      <c r="N121" s="36"/>
      <c r="O121" s="36"/>
      <c r="P121" s="36"/>
      <c r="Q121" s="36"/>
      <c r="R121" s="36"/>
      <c r="S121" s="36"/>
      <c r="T121" s="59"/>
    </row>
    <row r="122" spans="1:20">
      <c r="A122" s="6"/>
      <c r="B122" s="74" t="s">
        <v>440</v>
      </c>
      <c r="C122" s="36"/>
      <c r="D122" s="36"/>
      <c r="E122" s="121"/>
      <c r="F122" s="36"/>
      <c r="G122" s="36"/>
      <c r="H122" s="36"/>
      <c r="I122" s="36"/>
      <c r="J122" s="36"/>
      <c r="K122" s="36"/>
      <c r="L122" s="36"/>
      <c r="M122" s="36"/>
      <c r="N122" s="36"/>
      <c r="O122" s="36"/>
      <c r="P122" s="36"/>
      <c r="Q122" s="36"/>
      <c r="R122" s="36"/>
      <c r="S122" s="36"/>
      <c r="T122" s="59"/>
    </row>
    <row r="123" spans="1:20">
      <c r="A123" s="6"/>
      <c r="B123" s="36" t="s">
        <v>236</v>
      </c>
      <c r="C123" s="36" t="s">
        <v>435</v>
      </c>
      <c r="D123" s="36" t="s">
        <v>237</v>
      </c>
      <c r="E123" s="121" t="s">
        <v>236</v>
      </c>
      <c r="F123" s="58" t="s">
        <v>244</v>
      </c>
      <c r="G123" s="36" t="s">
        <v>367</v>
      </c>
      <c r="H123" s="59">
        <f t="shared" ref="H123:N138" si="10">H10+H72</f>
        <v>0</v>
      </c>
      <c r="I123" s="59">
        <f t="shared" si="10"/>
        <v>0</v>
      </c>
      <c r="J123" s="59">
        <f t="shared" si="10"/>
        <v>0</v>
      </c>
      <c r="K123" s="59">
        <f t="shared" si="10"/>
        <v>0</v>
      </c>
      <c r="L123" s="59">
        <f t="shared" si="10"/>
        <v>0</v>
      </c>
      <c r="M123" s="59">
        <f t="shared" si="10"/>
        <v>0</v>
      </c>
      <c r="N123" s="59">
        <f t="shared" si="10"/>
        <v>0</v>
      </c>
      <c r="O123" s="59"/>
      <c r="P123" s="59"/>
      <c r="Q123" s="59"/>
      <c r="R123" s="59"/>
      <c r="S123" s="59"/>
      <c r="T123" s="59">
        <f t="shared" ref="T123:T145" si="11">SUM(J123:N123)</f>
        <v>0</v>
      </c>
    </row>
    <row r="124" spans="1:20">
      <c r="A124" s="6"/>
      <c r="B124" s="36" t="s">
        <v>236</v>
      </c>
      <c r="C124" s="36" t="s">
        <v>435</v>
      </c>
      <c r="D124" s="36" t="s">
        <v>242</v>
      </c>
      <c r="E124" s="121" t="s">
        <v>236</v>
      </c>
      <c r="F124" s="58" t="s">
        <v>244</v>
      </c>
      <c r="G124" s="36" t="s">
        <v>367</v>
      </c>
      <c r="H124" s="59">
        <f t="shared" si="10"/>
        <v>0</v>
      </c>
      <c r="I124" s="59">
        <f t="shared" si="10"/>
        <v>0</v>
      </c>
      <c r="J124" s="59">
        <f t="shared" si="10"/>
        <v>0</v>
      </c>
      <c r="K124" s="59">
        <f t="shared" si="10"/>
        <v>0</v>
      </c>
      <c r="L124" s="59">
        <f t="shared" si="10"/>
        <v>0</v>
      </c>
      <c r="M124" s="59">
        <f t="shared" si="10"/>
        <v>0</v>
      </c>
      <c r="N124" s="59">
        <f t="shared" si="10"/>
        <v>0</v>
      </c>
      <c r="O124" s="59"/>
      <c r="P124" s="59"/>
      <c r="Q124" s="59"/>
      <c r="R124" s="59"/>
      <c r="S124" s="59"/>
      <c r="T124" s="59">
        <f t="shared" si="11"/>
        <v>0</v>
      </c>
    </row>
    <row r="125" spans="1:20">
      <c r="A125" s="6"/>
      <c r="B125" s="36" t="s">
        <v>236</v>
      </c>
      <c r="C125" s="36" t="s">
        <v>435</v>
      </c>
      <c r="D125" s="36" t="s">
        <v>248</v>
      </c>
      <c r="E125" s="121" t="s">
        <v>236</v>
      </c>
      <c r="F125" s="58" t="s">
        <v>244</v>
      </c>
      <c r="G125" s="36" t="s">
        <v>367</v>
      </c>
      <c r="H125" s="59">
        <f t="shared" si="10"/>
        <v>0</v>
      </c>
      <c r="I125" s="59">
        <f t="shared" si="10"/>
        <v>0</v>
      </c>
      <c r="J125" s="59">
        <f t="shared" si="10"/>
        <v>0</v>
      </c>
      <c r="K125" s="59">
        <f t="shared" si="10"/>
        <v>0</v>
      </c>
      <c r="L125" s="59">
        <f t="shared" si="10"/>
        <v>0</v>
      </c>
      <c r="M125" s="59">
        <f t="shared" si="10"/>
        <v>0</v>
      </c>
      <c r="N125" s="59">
        <f t="shared" si="10"/>
        <v>0</v>
      </c>
      <c r="O125" s="59"/>
      <c r="P125" s="59"/>
      <c r="Q125" s="59"/>
      <c r="R125" s="59"/>
      <c r="S125" s="59"/>
      <c r="T125" s="59">
        <f t="shared" si="11"/>
        <v>0</v>
      </c>
    </row>
    <row r="126" spans="1:20">
      <c r="A126" s="6"/>
      <c r="B126" s="36" t="s">
        <v>236</v>
      </c>
      <c r="C126" s="36" t="s">
        <v>435</v>
      </c>
      <c r="D126" s="36" t="s">
        <v>251</v>
      </c>
      <c r="E126" s="121" t="s">
        <v>236</v>
      </c>
      <c r="F126" s="58" t="s">
        <v>244</v>
      </c>
      <c r="G126" s="36" t="s">
        <v>367</v>
      </c>
      <c r="H126" s="59">
        <f t="shared" si="10"/>
        <v>0</v>
      </c>
      <c r="I126" s="59">
        <f t="shared" si="10"/>
        <v>0</v>
      </c>
      <c r="J126" s="59">
        <f t="shared" si="10"/>
        <v>0</v>
      </c>
      <c r="K126" s="59">
        <f t="shared" si="10"/>
        <v>0</v>
      </c>
      <c r="L126" s="59">
        <f t="shared" si="10"/>
        <v>0</v>
      </c>
      <c r="M126" s="59">
        <f t="shared" si="10"/>
        <v>0</v>
      </c>
      <c r="N126" s="59">
        <f t="shared" si="10"/>
        <v>0</v>
      </c>
      <c r="O126" s="59"/>
      <c r="P126" s="59"/>
      <c r="Q126" s="59"/>
      <c r="R126" s="59"/>
      <c r="S126" s="59"/>
      <c r="T126" s="59">
        <f t="shared" si="11"/>
        <v>0</v>
      </c>
    </row>
    <row r="127" spans="1:20">
      <c r="A127" s="6"/>
      <c r="B127" s="36" t="s">
        <v>236</v>
      </c>
      <c r="C127" s="36" t="s">
        <v>435</v>
      </c>
      <c r="D127" s="58" t="s">
        <v>254</v>
      </c>
      <c r="E127" s="121" t="s">
        <v>236</v>
      </c>
      <c r="F127" s="58" t="s">
        <v>244</v>
      </c>
      <c r="G127" s="36" t="s">
        <v>367</v>
      </c>
      <c r="H127" s="59">
        <f t="shared" si="10"/>
        <v>0</v>
      </c>
      <c r="I127" s="59">
        <f t="shared" si="10"/>
        <v>0</v>
      </c>
      <c r="J127" s="59">
        <f t="shared" si="10"/>
        <v>0</v>
      </c>
      <c r="K127" s="59">
        <f t="shared" si="10"/>
        <v>0</v>
      </c>
      <c r="L127" s="59">
        <f t="shared" si="10"/>
        <v>0</v>
      </c>
      <c r="M127" s="59">
        <f t="shared" si="10"/>
        <v>0</v>
      </c>
      <c r="N127" s="59">
        <f t="shared" si="10"/>
        <v>0</v>
      </c>
      <c r="O127" s="59"/>
      <c r="P127" s="59"/>
      <c r="Q127" s="59"/>
      <c r="R127" s="59"/>
      <c r="S127" s="59"/>
      <c r="T127" s="59">
        <f t="shared" si="11"/>
        <v>0</v>
      </c>
    </row>
    <row r="128" spans="1:20">
      <c r="A128" s="6"/>
      <c r="B128" s="36" t="s">
        <v>236</v>
      </c>
      <c r="C128" s="36" t="s">
        <v>435</v>
      </c>
      <c r="D128" s="58" t="s">
        <v>256</v>
      </c>
      <c r="E128" s="121" t="s">
        <v>236</v>
      </c>
      <c r="F128" s="58" t="s">
        <v>244</v>
      </c>
      <c r="G128" s="36" t="s">
        <v>367</v>
      </c>
      <c r="H128" s="59">
        <f t="shared" si="10"/>
        <v>0</v>
      </c>
      <c r="I128" s="59">
        <f t="shared" si="10"/>
        <v>0</v>
      </c>
      <c r="J128" s="59">
        <f t="shared" si="10"/>
        <v>0</v>
      </c>
      <c r="K128" s="59">
        <f t="shared" si="10"/>
        <v>0</v>
      </c>
      <c r="L128" s="59">
        <f t="shared" si="10"/>
        <v>0</v>
      </c>
      <c r="M128" s="59">
        <f t="shared" si="10"/>
        <v>0</v>
      </c>
      <c r="N128" s="59">
        <f t="shared" si="10"/>
        <v>0</v>
      </c>
      <c r="O128" s="59"/>
      <c r="P128" s="59"/>
      <c r="Q128" s="59"/>
      <c r="R128" s="59"/>
      <c r="S128" s="59"/>
      <c r="T128" s="59">
        <f t="shared" si="11"/>
        <v>0</v>
      </c>
    </row>
    <row r="129" spans="1:20">
      <c r="A129" s="6"/>
      <c r="B129" s="36" t="s">
        <v>241</v>
      </c>
      <c r="C129" s="36" t="s">
        <v>435</v>
      </c>
      <c r="D129" s="36" t="s">
        <v>237</v>
      </c>
      <c r="E129" s="120" t="s">
        <v>243</v>
      </c>
      <c r="F129" s="58" t="s">
        <v>244</v>
      </c>
      <c r="G129" s="36" t="s">
        <v>367</v>
      </c>
      <c r="H129" s="59">
        <f t="shared" si="10"/>
        <v>0</v>
      </c>
      <c r="I129" s="59">
        <f t="shared" si="10"/>
        <v>0</v>
      </c>
      <c r="J129" s="59">
        <f t="shared" si="10"/>
        <v>0</v>
      </c>
      <c r="K129" s="59">
        <f t="shared" si="10"/>
        <v>0</v>
      </c>
      <c r="L129" s="59">
        <f t="shared" si="10"/>
        <v>0</v>
      </c>
      <c r="M129" s="59">
        <f t="shared" si="10"/>
        <v>0</v>
      </c>
      <c r="N129" s="59">
        <f t="shared" si="10"/>
        <v>0</v>
      </c>
      <c r="O129" s="59"/>
      <c r="P129" s="59"/>
      <c r="Q129" s="59"/>
      <c r="R129" s="59"/>
      <c r="S129" s="59"/>
      <c r="T129" s="59">
        <f t="shared" si="11"/>
        <v>0</v>
      </c>
    </row>
    <row r="130" spans="1:20">
      <c r="A130" s="6"/>
      <c r="B130" s="36" t="s">
        <v>241</v>
      </c>
      <c r="C130" s="36" t="s">
        <v>435</v>
      </c>
      <c r="D130" s="36" t="s">
        <v>242</v>
      </c>
      <c r="E130" s="120" t="s">
        <v>243</v>
      </c>
      <c r="F130" s="58" t="s">
        <v>244</v>
      </c>
      <c r="G130" s="36" t="s">
        <v>367</v>
      </c>
      <c r="H130" s="59">
        <f t="shared" si="10"/>
        <v>0</v>
      </c>
      <c r="I130" s="59">
        <f t="shared" si="10"/>
        <v>0</v>
      </c>
      <c r="J130" s="59">
        <f t="shared" si="10"/>
        <v>0</v>
      </c>
      <c r="K130" s="59">
        <f t="shared" si="10"/>
        <v>0</v>
      </c>
      <c r="L130" s="59">
        <f t="shared" si="10"/>
        <v>0</v>
      </c>
      <c r="M130" s="59">
        <f t="shared" si="10"/>
        <v>0</v>
      </c>
      <c r="N130" s="59">
        <f t="shared" si="10"/>
        <v>0</v>
      </c>
      <c r="O130" s="59"/>
      <c r="P130" s="59"/>
      <c r="Q130" s="59"/>
      <c r="R130" s="59"/>
      <c r="S130" s="59"/>
      <c r="T130" s="59">
        <f t="shared" si="11"/>
        <v>0</v>
      </c>
    </row>
    <row r="131" spans="1:20">
      <c r="A131" s="6"/>
      <c r="B131" s="36" t="s">
        <v>241</v>
      </c>
      <c r="C131" s="36" t="s">
        <v>435</v>
      </c>
      <c r="D131" s="36" t="s">
        <v>242</v>
      </c>
      <c r="E131" s="120" t="s">
        <v>249</v>
      </c>
      <c r="F131" s="58" t="s">
        <v>244</v>
      </c>
      <c r="G131" s="36" t="s">
        <v>367</v>
      </c>
      <c r="H131" s="59">
        <f t="shared" si="10"/>
        <v>0</v>
      </c>
      <c r="I131" s="59">
        <f t="shared" si="10"/>
        <v>0</v>
      </c>
      <c r="J131" s="59">
        <f t="shared" si="10"/>
        <v>0</v>
      </c>
      <c r="K131" s="59">
        <f t="shared" si="10"/>
        <v>0</v>
      </c>
      <c r="L131" s="59">
        <f t="shared" si="10"/>
        <v>0</v>
      </c>
      <c r="M131" s="59">
        <f t="shared" si="10"/>
        <v>0</v>
      </c>
      <c r="N131" s="59">
        <f t="shared" si="10"/>
        <v>0</v>
      </c>
      <c r="O131" s="59"/>
      <c r="P131" s="59"/>
      <c r="Q131" s="59"/>
      <c r="R131" s="59"/>
      <c r="S131" s="59"/>
      <c r="T131" s="59">
        <f t="shared" si="11"/>
        <v>0</v>
      </c>
    </row>
    <row r="132" spans="1:20">
      <c r="A132" s="6"/>
      <c r="B132" s="36" t="s">
        <v>241</v>
      </c>
      <c r="C132" s="36" t="s">
        <v>435</v>
      </c>
      <c r="D132" s="36" t="s">
        <v>242</v>
      </c>
      <c r="E132" s="120" t="s">
        <v>252</v>
      </c>
      <c r="F132" s="58" t="s">
        <v>244</v>
      </c>
      <c r="G132" s="36" t="s">
        <v>367</v>
      </c>
      <c r="H132" s="59">
        <f t="shared" si="10"/>
        <v>0</v>
      </c>
      <c r="I132" s="59">
        <f t="shared" si="10"/>
        <v>0</v>
      </c>
      <c r="J132" s="59">
        <f t="shared" si="10"/>
        <v>0</v>
      </c>
      <c r="K132" s="59">
        <f t="shared" si="10"/>
        <v>0</v>
      </c>
      <c r="L132" s="59">
        <f t="shared" si="10"/>
        <v>0</v>
      </c>
      <c r="M132" s="59">
        <f t="shared" si="10"/>
        <v>0</v>
      </c>
      <c r="N132" s="59">
        <f t="shared" si="10"/>
        <v>0</v>
      </c>
      <c r="O132" s="59"/>
      <c r="P132" s="59"/>
      <c r="Q132" s="59"/>
      <c r="R132" s="59"/>
      <c r="S132" s="59"/>
      <c r="T132" s="59">
        <f t="shared" si="11"/>
        <v>0</v>
      </c>
    </row>
    <row r="133" spans="1:20">
      <c r="A133" s="6"/>
      <c r="B133" s="36" t="s">
        <v>241</v>
      </c>
      <c r="C133" s="36" t="s">
        <v>435</v>
      </c>
      <c r="D133" s="36" t="s">
        <v>248</v>
      </c>
      <c r="E133" s="120" t="s">
        <v>243</v>
      </c>
      <c r="F133" s="58" t="s">
        <v>127</v>
      </c>
      <c r="G133" s="36" t="s">
        <v>367</v>
      </c>
      <c r="H133" s="59">
        <f t="shared" si="10"/>
        <v>0</v>
      </c>
      <c r="I133" s="59">
        <f t="shared" si="10"/>
        <v>0</v>
      </c>
      <c r="J133" s="59">
        <f t="shared" si="10"/>
        <v>4.368754378093985E-2</v>
      </c>
      <c r="K133" s="59">
        <f t="shared" si="10"/>
        <v>5.8827124452549569E-2</v>
      </c>
      <c r="L133" s="59">
        <f t="shared" si="10"/>
        <v>5.6580864145955152E-2</v>
      </c>
      <c r="M133" s="59">
        <f t="shared" si="10"/>
        <v>6.2194714569812876E-2</v>
      </c>
      <c r="N133" s="59">
        <f t="shared" si="10"/>
        <v>2.2432449710185466E-2</v>
      </c>
      <c r="O133" s="59"/>
      <c r="P133" s="59"/>
      <c r="Q133" s="59"/>
      <c r="R133" s="59"/>
      <c r="S133" s="59"/>
      <c r="T133" s="59">
        <f t="shared" si="11"/>
        <v>0.24372269665944291</v>
      </c>
    </row>
    <row r="134" spans="1:20">
      <c r="A134" s="6"/>
      <c r="B134" s="36" t="s">
        <v>241</v>
      </c>
      <c r="C134" s="36" t="s">
        <v>435</v>
      </c>
      <c r="D134" s="36" t="s">
        <v>248</v>
      </c>
      <c r="E134" s="120" t="s">
        <v>243</v>
      </c>
      <c r="F134" s="58" t="s">
        <v>244</v>
      </c>
      <c r="G134" s="36" t="s">
        <v>367</v>
      </c>
      <c r="H134" s="59">
        <f t="shared" si="10"/>
        <v>0</v>
      </c>
      <c r="I134" s="59">
        <f t="shared" si="10"/>
        <v>0</v>
      </c>
      <c r="J134" s="59">
        <f t="shared" si="10"/>
        <v>-2.3829569335058101</v>
      </c>
      <c r="K134" s="59">
        <f t="shared" si="10"/>
        <v>-3.4379488316425073</v>
      </c>
      <c r="L134" s="59">
        <f t="shared" si="10"/>
        <v>-4.4088985048796223</v>
      </c>
      <c r="M134" s="59">
        <f t="shared" si="10"/>
        <v>-5.3006859008363252</v>
      </c>
      <c r="N134" s="59">
        <f t="shared" si="10"/>
        <v>-0.73109392919104443</v>
      </c>
      <c r="O134" s="59"/>
      <c r="P134" s="59"/>
      <c r="Q134" s="59"/>
      <c r="R134" s="59"/>
      <c r="S134" s="59"/>
      <c r="T134" s="59">
        <f t="shared" si="11"/>
        <v>-16.261584100055309</v>
      </c>
    </row>
    <row r="135" spans="1:20">
      <c r="A135" s="6"/>
      <c r="B135" s="36" t="s">
        <v>241</v>
      </c>
      <c r="C135" s="36" t="s">
        <v>435</v>
      </c>
      <c r="D135" s="36" t="s">
        <v>248</v>
      </c>
      <c r="E135" s="120" t="s">
        <v>249</v>
      </c>
      <c r="F135" s="58" t="s">
        <v>127</v>
      </c>
      <c r="G135" s="36" t="s">
        <v>367</v>
      </c>
      <c r="H135" s="59">
        <f t="shared" si="10"/>
        <v>0</v>
      </c>
      <c r="I135" s="59">
        <f t="shared" si="10"/>
        <v>0</v>
      </c>
      <c r="J135" s="59">
        <f t="shared" si="10"/>
        <v>0</v>
      </c>
      <c r="K135" s="59">
        <f t="shared" si="10"/>
        <v>0</v>
      </c>
      <c r="L135" s="59">
        <f t="shared" si="10"/>
        <v>0</v>
      </c>
      <c r="M135" s="59">
        <f t="shared" si="10"/>
        <v>0</v>
      </c>
      <c r="N135" s="59">
        <f t="shared" si="10"/>
        <v>0</v>
      </c>
      <c r="O135" s="59"/>
      <c r="P135" s="59"/>
      <c r="Q135" s="59"/>
      <c r="R135" s="59"/>
      <c r="S135" s="59"/>
      <c r="T135" s="59">
        <f t="shared" si="11"/>
        <v>0</v>
      </c>
    </row>
    <row r="136" spans="1:20">
      <c r="A136" s="6"/>
      <c r="B136" s="36" t="s">
        <v>241</v>
      </c>
      <c r="C136" s="36" t="s">
        <v>435</v>
      </c>
      <c r="D136" s="36" t="s">
        <v>248</v>
      </c>
      <c r="E136" s="120" t="s">
        <v>249</v>
      </c>
      <c r="F136" s="58" t="s">
        <v>244</v>
      </c>
      <c r="G136" s="36" t="s">
        <v>367</v>
      </c>
      <c r="H136" s="59">
        <f t="shared" si="10"/>
        <v>0</v>
      </c>
      <c r="I136" s="59">
        <f t="shared" si="10"/>
        <v>0</v>
      </c>
      <c r="J136" s="59">
        <f t="shared" si="10"/>
        <v>0</v>
      </c>
      <c r="K136" s="59">
        <f t="shared" si="10"/>
        <v>0</v>
      </c>
      <c r="L136" s="59">
        <f t="shared" si="10"/>
        <v>0</v>
      </c>
      <c r="M136" s="59">
        <f t="shared" si="10"/>
        <v>0</v>
      </c>
      <c r="N136" s="59">
        <f t="shared" si="10"/>
        <v>0</v>
      </c>
      <c r="O136" s="59"/>
      <c r="P136" s="59"/>
      <c r="Q136" s="59"/>
      <c r="R136" s="59"/>
      <c r="S136" s="59"/>
      <c r="T136" s="59">
        <f t="shared" si="11"/>
        <v>0</v>
      </c>
    </row>
    <row r="137" spans="1:20">
      <c r="A137" s="6"/>
      <c r="B137" s="36" t="s">
        <v>241</v>
      </c>
      <c r="C137" s="36" t="s">
        <v>435</v>
      </c>
      <c r="D137" s="36" t="s">
        <v>248</v>
      </c>
      <c r="E137" s="120" t="s">
        <v>252</v>
      </c>
      <c r="F137" s="58" t="s">
        <v>127</v>
      </c>
      <c r="G137" s="36" t="s">
        <v>367</v>
      </c>
      <c r="H137" s="59">
        <f t="shared" si="10"/>
        <v>0</v>
      </c>
      <c r="I137" s="59">
        <f t="shared" si="10"/>
        <v>0</v>
      </c>
      <c r="J137" s="59">
        <f t="shared" si="10"/>
        <v>0</v>
      </c>
      <c r="K137" s="59">
        <f t="shared" si="10"/>
        <v>0</v>
      </c>
      <c r="L137" s="59">
        <f t="shared" si="10"/>
        <v>0</v>
      </c>
      <c r="M137" s="59">
        <f t="shared" si="10"/>
        <v>0</v>
      </c>
      <c r="N137" s="59">
        <f t="shared" si="10"/>
        <v>0</v>
      </c>
      <c r="O137" s="59"/>
      <c r="P137" s="59"/>
      <c r="Q137" s="59"/>
      <c r="R137" s="59"/>
      <c r="S137" s="59"/>
      <c r="T137" s="59">
        <f t="shared" si="11"/>
        <v>0</v>
      </c>
    </row>
    <row r="138" spans="1:20">
      <c r="A138" s="6"/>
      <c r="B138" s="36" t="s">
        <v>241</v>
      </c>
      <c r="C138" s="36" t="s">
        <v>435</v>
      </c>
      <c r="D138" s="36" t="s">
        <v>248</v>
      </c>
      <c r="E138" s="120" t="s">
        <v>252</v>
      </c>
      <c r="F138" s="58" t="s">
        <v>244</v>
      </c>
      <c r="G138" s="36" t="s">
        <v>367</v>
      </c>
      <c r="H138" s="59">
        <f t="shared" si="10"/>
        <v>0</v>
      </c>
      <c r="I138" s="59">
        <f t="shared" si="10"/>
        <v>0</v>
      </c>
      <c r="J138" s="59">
        <f t="shared" si="10"/>
        <v>0</v>
      </c>
      <c r="K138" s="59">
        <f t="shared" si="10"/>
        <v>0</v>
      </c>
      <c r="L138" s="59">
        <f t="shared" si="10"/>
        <v>0</v>
      </c>
      <c r="M138" s="59">
        <f t="shared" si="10"/>
        <v>0</v>
      </c>
      <c r="N138" s="59">
        <f t="shared" si="10"/>
        <v>0</v>
      </c>
      <c r="O138" s="59"/>
      <c r="P138" s="59"/>
      <c r="Q138" s="59"/>
      <c r="R138" s="59"/>
      <c r="S138" s="59"/>
      <c r="T138" s="59">
        <f t="shared" si="11"/>
        <v>0</v>
      </c>
    </row>
    <row r="139" spans="1:20">
      <c r="A139" s="6"/>
      <c r="B139" s="36" t="s">
        <v>241</v>
      </c>
      <c r="C139" s="36" t="s">
        <v>435</v>
      </c>
      <c r="D139" s="36" t="s">
        <v>251</v>
      </c>
      <c r="E139" s="120" t="s">
        <v>243</v>
      </c>
      <c r="F139" s="58" t="s">
        <v>244</v>
      </c>
      <c r="G139" s="36" t="s">
        <v>367</v>
      </c>
      <c r="H139" s="59">
        <f t="shared" ref="H139:N145" si="12">H26+H88</f>
        <v>0</v>
      </c>
      <c r="I139" s="59">
        <f t="shared" si="12"/>
        <v>0</v>
      </c>
      <c r="J139" s="59">
        <f t="shared" si="12"/>
        <v>0</v>
      </c>
      <c r="K139" s="59">
        <f t="shared" si="12"/>
        <v>0</v>
      </c>
      <c r="L139" s="59">
        <f t="shared" si="12"/>
        <v>0</v>
      </c>
      <c r="M139" s="59">
        <f t="shared" si="12"/>
        <v>0</v>
      </c>
      <c r="N139" s="59">
        <f t="shared" si="12"/>
        <v>0</v>
      </c>
      <c r="O139" s="59"/>
      <c r="P139" s="59"/>
      <c r="Q139" s="59"/>
      <c r="R139" s="59"/>
      <c r="S139" s="59"/>
      <c r="T139" s="59">
        <f t="shared" si="11"/>
        <v>0</v>
      </c>
    </row>
    <row r="140" spans="1:20">
      <c r="A140" s="6"/>
      <c r="B140" s="36" t="s">
        <v>241</v>
      </c>
      <c r="C140" s="36" t="s">
        <v>435</v>
      </c>
      <c r="D140" s="58" t="s">
        <v>254</v>
      </c>
      <c r="E140" s="120" t="s">
        <v>243</v>
      </c>
      <c r="F140" s="58" t="s">
        <v>244</v>
      </c>
      <c r="G140" s="36" t="s">
        <v>367</v>
      </c>
      <c r="H140" s="59">
        <f t="shared" si="12"/>
        <v>0</v>
      </c>
      <c r="I140" s="59">
        <f t="shared" si="12"/>
        <v>0</v>
      </c>
      <c r="J140" s="59">
        <f t="shared" si="12"/>
        <v>0</v>
      </c>
      <c r="K140" s="59">
        <f t="shared" si="12"/>
        <v>0</v>
      </c>
      <c r="L140" s="59">
        <f t="shared" si="12"/>
        <v>0</v>
      </c>
      <c r="M140" s="59">
        <f t="shared" si="12"/>
        <v>0</v>
      </c>
      <c r="N140" s="59">
        <f t="shared" si="12"/>
        <v>0</v>
      </c>
      <c r="O140" s="59"/>
      <c r="P140" s="59"/>
      <c r="Q140" s="59"/>
      <c r="R140" s="59"/>
      <c r="S140" s="59"/>
      <c r="T140" s="59">
        <f t="shared" si="11"/>
        <v>0</v>
      </c>
    </row>
    <row r="141" spans="1:20">
      <c r="A141" s="6"/>
      <c r="B141" s="36" t="s">
        <v>241</v>
      </c>
      <c r="C141" s="36" t="s">
        <v>435</v>
      </c>
      <c r="D141" s="58" t="s">
        <v>254</v>
      </c>
      <c r="E141" s="120" t="s">
        <v>249</v>
      </c>
      <c r="F141" s="58" t="s">
        <v>244</v>
      </c>
      <c r="G141" s="36" t="s">
        <v>367</v>
      </c>
      <c r="H141" s="59">
        <f t="shared" si="12"/>
        <v>0</v>
      </c>
      <c r="I141" s="59">
        <f t="shared" si="12"/>
        <v>0</v>
      </c>
      <c r="J141" s="59">
        <f t="shared" si="12"/>
        <v>0</v>
      </c>
      <c r="K141" s="59">
        <f t="shared" si="12"/>
        <v>0</v>
      </c>
      <c r="L141" s="59">
        <f t="shared" si="12"/>
        <v>0</v>
      </c>
      <c r="M141" s="59">
        <f t="shared" si="12"/>
        <v>0</v>
      </c>
      <c r="N141" s="59">
        <f t="shared" si="12"/>
        <v>0</v>
      </c>
      <c r="O141" s="59"/>
      <c r="P141" s="59"/>
      <c r="Q141" s="59"/>
      <c r="R141" s="59"/>
      <c r="S141" s="59"/>
      <c r="T141" s="59">
        <f t="shared" si="11"/>
        <v>0</v>
      </c>
    </row>
    <row r="142" spans="1:20">
      <c r="A142" s="6"/>
      <c r="B142" s="36" t="s">
        <v>241</v>
      </c>
      <c r="C142" s="36" t="s">
        <v>435</v>
      </c>
      <c r="D142" s="58" t="s">
        <v>254</v>
      </c>
      <c r="E142" s="120" t="s">
        <v>252</v>
      </c>
      <c r="F142" s="58" t="s">
        <v>244</v>
      </c>
      <c r="G142" s="36" t="s">
        <v>367</v>
      </c>
      <c r="H142" s="59">
        <f t="shared" si="12"/>
        <v>0</v>
      </c>
      <c r="I142" s="59">
        <f t="shared" si="12"/>
        <v>0</v>
      </c>
      <c r="J142" s="59">
        <f t="shared" si="12"/>
        <v>0</v>
      </c>
      <c r="K142" s="59">
        <f t="shared" si="12"/>
        <v>0</v>
      </c>
      <c r="L142" s="59">
        <f t="shared" si="12"/>
        <v>0</v>
      </c>
      <c r="M142" s="59">
        <f t="shared" si="12"/>
        <v>0</v>
      </c>
      <c r="N142" s="59">
        <f t="shared" si="12"/>
        <v>0</v>
      </c>
      <c r="O142" s="59"/>
      <c r="P142" s="59"/>
      <c r="Q142" s="59"/>
      <c r="R142" s="59"/>
      <c r="S142" s="59"/>
      <c r="T142" s="59">
        <f t="shared" si="11"/>
        <v>0</v>
      </c>
    </row>
    <row r="143" spans="1:20">
      <c r="A143" s="6"/>
      <c r="B143" s="36" t="s">
        <v>241</v>
      </c>
      <c r="C143" s="36" t="s">
        <v>435</v>
      </c>
      <c r="D143" s="58" t="s">
        <v>256</v>
      </c>
      <c r="E143" s="120" t="s">
        <v>243</v>
      </c>
      <c r="F143" s="58" t="s">
        <v>244</v>
      </c>
      <c r="G143" s="36" t="s">
        <v>367</v>
      </c>
      <c r="H143" s="59">
        <f t="shared" si="12"/>
        <v>0</v>
      </c>
      <c r="I143" s="59">
        <f t="shared" si="12"/>
        <v>0</v>
      </c>
      <c r="J143" s="59">
        <f t="shared" si="12"/>
        <v>0</v>
      </c>
      <c r="K143" s="59">
        <f t="shared" si="12"/>
        <v>0</v>
      </c>
      <c r="L143" s="59">
        <f t="shared" si="12"/>
        <v>0</v>
      </c>
      <c r="M143" s="59">
        <f t="shared" si="12"/>
        <v>0</v>
      </c>
      <c r="N143" s="59">
        <f t="shared" si="12"/>
        <v>0</v>
      </c>
      <c r="O143" s="59"/>
      <c r="P143" s="59"/>
      <c r="Q143" s="59"/>
      <c r="R143" s="59"/>
      <c r="S143" s="59"/>
      <c r="T143" s="59">
        <f t="shared" si="11"/>
        <v>0</v>
      </c>
    </row>
    <row r="144" spans="1:20">
      <c r="A144" s="6"/>
      <c r="B144" s="36" t="s">
        <v>241</v>
      </c>
      <c r="C144" s="36" t="s">
        <v>435</v>
      </c>
      <c r="D144" s="58" t="s">
        <v>256</v>
      </c>
      <c r="E144" s="120" t="s">
        <v>249</v>
      </c>
      <c r="F144" s="58" t="s">
        <v>244</v>
      </c>
      <c r="G144" s="36" t="s">
        <v>367</v>
      </c>
      <c r="H144" s="59">
        <f t="shared" si="12"/>
        <v>0</v>
      </c>
      <c r="I144" s="59">
        <f t="shared" si="12"/>
        <v>0</v>
      </c>
      <c r="J144" s="59">
        <f t="shared" si="12"/>
        <v>0</v>
      </c>
      <c r="K144" s="59">
        <f t="shared" si="12"/>
        <v>0</v>
      </c>
      <c r="L144" s="59">
        <f t="shared" si="12"/>
        <v>0</v>
      </c>
      <c r="M144" s="59">
        <f t="shared" si="12"/>
        <v>0</v>
      </c>
      <c r="N144" s="59">
        <f t="shared" si="12"/>
        <v>0</v>
      </c>
      <c r="O144" s="59"/>
      <c r="P144" s="59"/>
      <c r="Q144" s="59"/>
      <c r="R144" s="59"/>
      <c r="S144" s="59"/>
      <c r="T144" s="59">
        <f t="shared" si="11"/>
        <v>0</v>
      </c>
    </row>
    <row r="145" spans="1:20">
      <c r="A145" s="6"/>
      <c r="B145" s="36" t="s">
        <v>241</v>
      </c>
      <c r="C145" s="36" t="s">
        <v>435</v>
      </c>
      <c r="D145" s="58" t="s">
        <v>256</v>
      </c>
      <c r="E145" s="120" t="s">
        <v>252</v>
      </c>
      <c r="F145" s="58" t="s">
        <v>244</v>
      </c>
      <c r="G145" s="36" t="s">
        <v>367</v>
      </c>
      <c r="H145" s="59">
        <f t="shared" si="12"/>
        <v>0</v>
      </c>
      <c r="I145" s="59">
        <f t="shared" si="12"/>
        <v>0</v>
      </c>
      <c r="J145" s="59">
        <f t="shared" si="12"/>
        <v>0</v>
      </c>
      <c r="K145" s="59">
        <f t="shared" si="12"/>
        <v>0</v>
      </c>
      <c r="L145" s="59">
        <f t="shared" si="12"/>
        <v>0</v>
      </c>
      <c r="M145" s="59">
        <f t="shared" si="12"/>
        <v>0</v>
      </c>
      <c r="N145" s="59">
        <f t="shared" si="12"/>
        <v>0</v>
      </c>
      <c r="O145" s="59"/>
      <c r="P145" s="59"/>
      <c r="Q145" s="59"/>
      <c r="R145" s="59"/>
      <c r="S145" s="59"/>
      <c r="T145" s="59">
        <f t="shared" si="11"/>
        <v>0</v>
      </c>
    </row>
    <row r="146" spans="1:20">
      <c r="A146" s="6"/>
      <c r="B146" s="36"/>
      <c r="C146" s="36"/>
      <c r="D146" s="58"/>
      <c r="E146" s="120"/>
      <c r="F146" s="58"/>
      <c r="G146" s="36"/>
      <c r="H146" s="59"/>
      <c r="I146" s="59"/>
      <c r="J146" s="59"/>
      <c r="K146" s="59"/>
      <c r="L146" s="59"/>
      <c r="M146" s="59"/>
      <c r="N146" s="59"/>
      <c r="O146" s="59"/>
      <c r="P146" s="59"/>
      <c r="Q146" s="59"/>
      <c r="R146" s="59"/>
      <c r="S146" s="59"/>
      <c r="T146" s="59"/>
    </row>
    <row r="147" spans="1:20" s="22" customFormat="1">
      <c r="A147" s="6"/>
      <c r="B147" s="36"/>
      <c r="C147" s="36"/>
      <c r="D147" s="36"/>
      <c r="E147" s="121"/>
      <c r="F147" s="36"/>
      <c r="G147" s="36"/>
      <c r="H147" s="59"/>
      <c r="I147" s="59"/>
      <c r="J147" s="59"/>
      <c r="K147" s="59"/>
      <c r="L147" s="59"/>
      <c r="M147" s="59"/>
      <c r="N147" s="59"/>
      <c r="O147" s="59"/>
      <c r="P147" s="59"/>
      <c r="Q147" s="59"/>
      <c r="R147" s="59"/>
      <c r="S147" s="59"/>
      <c r="T147" s="59"/>
    </row>
    <row r="148" spans="1:20" s="22" customFormat="1">
      <c r="A148" s="6"/>
      <c r="B148" s="36" t="s">
        <v>236</v>
      </c>
      <c r="C148" s="36" t="s">
        <v>437</v>
      </c>
      <c r="D148" s="36" t="s">
        <v>237</v>
      </c>
      <c r="E148" s="121" t="s">
        <v>236</v>
      </c>
      <c r="F148" s="58" t="s">
        <v>244</v>
      </c>
      <c r="G148" s="36" t="s">
        <v>367</v>
      </c>
      <c r="H148" s="59">
        <f t="shared" ref="H148:N163" si="13">H37+H98</f>
        <v>0</v>
      </c>
      <c r="I148" s="59">
        <f t="shared" si="13"/>
        <v>0</v>
      </c>
      <c r="J148" s="59">
        <f t="shared" si="13"/>
        <v>-9.8968609918823267E-2</v>
      </c>
      <c r="K148" s="59">
        <f t="shared" si="13"/>
        <v>-0.19061684377383001</v>
      </c>
      <c r="L148" s="59">
        <f t="shared" si="13"/>
        <v>-0.27512176982978309</v>
      </c>
      <c r="M148" s="59">
        <f t="shared" si="13"/>
        <v>-0.35300522034812198</v>
      </c>
      <c r="N148" s="59">
        <f t="shared" si="13"/>
        <v>-0.42464545728836678</v>
      </c>
      <c r="O148" s="59"/>
      <c r="P148" s="59"/>
      <c r="Q148" s="59"/>
      <c r="R148" s="59"/>
      <c r="S148" s="59"/>
      <c r="T148" s="59">
        <f t="shared" ref="T148:T170" si="14">SUM(J148:N148)</f>
        <v>-1.3423579011589251</v>
      </c>
    </row>
    <row r="149" spans="1:20" s="22" customFormat="1">
      <c r="A149" s="6"/>
      <c r="B149" s="36" t="s">
        <v>236</v>
      </c>
      <c r="C149" s="36" t="s">
        <v>437</v>
      </c>
      <c r="D149" s="36" t="s">
        <v>242</v>
      </c>
      <c r="E149" s="121" t="s">
        <v>236</v>
      </c>
      <c r="F149" s="58" t="s">
        <v>244</v>
      </c>
      <c r="G149" s="36" t="s">
        <v>367</v>
      </c>
      <c r="H149" s="59">
        <f t="shared" si="13"/>
        <v>0</v>
      </c>
      <c r="I149" s="59">
        <f t="shared" si="13"/>
        <v>0</v>
      </c>
      <c r="J149" s="59">
        <f t="shared" si="13"/>
        <v>0</v>
      </c>
      <c r="K149" s="59">
        <f t="shared" si="13"/>
        <v>0</v>
      </c>
      <c r="L149" s="59">
        <f t="shared" si="13"/>
        <v>0</v>
      </c>
      <c r="M149" s="59">
        <f t="shared" si="13"/>
        <v>0</v>
      </c>
      <c r="N149" s="59">
        <f t="shared" si="13"/>
        <v>0</v>
      </c>
      <c r="O149" s="59"/>
      <c r="P149" s="59"/>
      <c r="Q149" s="59"/>
      <c r="R149" s="59"/>
      <c r="S149" s="59"/>
      <c r="T149" s="59">
        <f t="shared" si="14"/>
        <v>0</v>
      </c>
    </row>
    <row r="150" spans="1:20">
      <c r="A150" s="6"/>
      <c r="B150" s="36" t="s">
        <v>236</v>
      </c>
      <c r="C150" s="36" t="s">
        <v>437</v>
      </c>
      <c r="D150" s="36" t="s">
        <v>248</v>
      </c>
      <c r="E150" s="121" t="s">
        <v>236</v>
      </c>
      <c r="F150" s="58" t="s">
        <v>244</v>
      </c>
      <c r="G150" s="36" t="s">
        <v>367</v>
      </c>
      <c r="H150" s="59">
        <f t="shared" si="13"/>
        <v>0</v>
      </c>
      <c r="I150" s="59">
        <f t="shared" si="13"/>
        <v>0</v>
      </c>
      <c r="J150" s="59">
        <f t="shared" si="13"/>
        <v>0</v>
      </c>
      <c r="K150" s="59">
        <f t="shared" si="13"/>
        <v>0</v>
      </c>
      <c r="L150" s="59">
        <f t="shared" si="13"/>
        <v>0</v>
      </c>
      <c r="M150" s="59">
        <f t="shared" si="13"/>
        <v>0</v>
      </c>
      <c r="N150" s="59">
        <f t="shared" si="13"/>
        <v>0</v>
      </c>
      <c r="O150" s="59"/>
      <c r="P150" s="59"/>
      <c r="Q150" s="59"/>
      <c r="R150" s="59"/>
      <c r="S150" s="59"/>
      <c r="T150" s="59">
        <f t="shared" si="14"/>
        <v>0</v>
      </c>
    </row>
    <row r="151" spans="1:20">
      <c r="A151" s="6"/>
      <c r="B151" s="36" t="s">
        <v>236</v>
      </c>
      <c r="C151" s="36" t="s">
        <v>437</v>
      </c>
      <c r="D151" s="36" t="s">
        <v>251</v>
      </c>
      <c r="E151" s="121" t="s">
        <v>236</v>
      </c>
      <c r="F151" s="58" t="s">
        <v>244</v>
      </c>
      <c r="G151" s="36" t="s">
        <v>367</v>
      </c>
      <c r="H151" s="59">
        <f t="shared" si="13"/>
        <v>0</v>
      </c>
      <c r="I151" s="59">
        <f t="shared" si="13"/>
        <v>0</v>
      </c>
      <c r="J151" s="59">
        <f t="shared" si="13"/>
        <v>0</v>
      </c>
      <c r="K151" s="59">
        <f t="shared" si="13"/>
        <v>0</v>
      </c>
      <c r="L151" s="59">
        <f t="shared" si="13"/>
        <v>0</v>
      </c>
      <c r="M151" s="59">
        <f t="shared" si="13"/>
        <v>0</v>
      </c>
      <c r="N151" s="59">
        <f t="shared" si="13"/>
        <v>0</v>
      </c>
      <c r="O151" s="59"/>
      <c r="P151" s="59"/>
      <c r="Q151" s="59"/>
      <c r="R151" s="59"/>
      <c r="S151" s="59"/>
      <c r="T151" s="59">
        <f t="shared" si="14"/>
        <v>0</v>
      </c>
    </row>
    <row r="152" spans="1:20">
      <c r="A152" s="6"/>
      <c r="B152" s="36" t="s">
        <v>236</v>
      </c>
      <c r="C152" s="36" t="s">
        <v>437</v>
      </c>
      <c r="D152" s="58" t="s">
        <v>254</v>
      </c>
      <c r="E152" s="121" t="s">
        <v>236</v>
      </c>
      <c r="F152" s="58" t="s">
        <v>244</v>
      </c>
      <c r="G152" s="36" t="s">
        <v>367</v>
      </c>
      <c r="H152" s="59">
        <f t="shared" si="13"/>
        <v>0</v>
      </c>
      <c r="I152" s="59">
        <f t="shared" si="13"/>
        <v>0</v>
      </c>
      <c r="J152" s="59">
        <f t="shared" si="13"/>
        <v>0</v>
      </c>
      <c r="K152" s="59">
        <f t="shared" si="13"/>
        <v>0</v>
      </c>
      <c r="L152" s="59">
        <f t="shared" si="13"/>
        <v>0</v>
      </c>
      <c r="M152" s="59">
        <f t="shared" si="13"/>
        <v>0</v>
      </c>
      <c r="N152" s="59">
        <f t="shared" si="13"/>
        <v>0</v>
      </c>
      <c r="O152" s="59"/>
      <c r="P152" s="59"/>
      <c r="Q152" s="59"/>
      <c r="R152" s="59"/>
      <c r="S152" s="59"/>
      <c r="T152" s="59">
        <f t="shared" si="14"/>
        <v>0</v>
      </c>
    </row>
    <row r="153" spans="1:20">
      <c r="A153" s="6"/>
      <c r="B153" s="36" t="s">
        <v>236</v>
      </c>
      <c r="C153" s="36" t="s">
        <v>437</v>
      </c>
      <c r="D153" s="58" t="s">
        <v>256</v>
      </c>
      <c r="E153" s="121" t="s">
        <v>236</v>
      </c>
      <c r="F153" s="58" t="s">
        <v>244</v>
      </c>
      <c r="G153" s="36" t="s">
        <v>367</v>
      </c>
      <c r="H153" s="59">
        <f t="shared" si="13"/>
        <v>0</v>
      </c>
      <c r="I153" s="59">
        <f t="shared" si="13"/>
        <v>0</v>
      </c>
      <c r="J153" s="59">
        <f t="shared" si="13"/>
        <v>0</v>
      </c>
      <c r="K153" s="59">
        <f t="shared" si="13"/>
        <v>0</v>
      </c>
      <c r="L153" s="59">
        <f t="shared" si="13"/>
        <v>0</v>
      </c>
      <c r="M153" s="59">
        <f t="shared" si="13"/>
        <v>0</v>
      </c>
      <c r="N153" s="59">
        <f t="shared" si="13"/>
        <v>0</v>
      </c>
      <c r="O153" s="59"/>
      <c r="P153" s="59"/>
      <c r="Q153" s="59"/>
      <c r="R153" s="59"/>
      <c r="S153" s="59"/>
      <c r="T153" s="59">
        <f t="shared" si="14"/>
        <v>0</v>
      </c>
    </row>
    <row r="154" spans="1:20">
      <c r="A154" s="6"/>
      <c r="B154" s="36" t="s">
        <v>241</v>
      </c>
      <c r="C154" s="36" t="s">
        <v>437</v>
      </c>
      <c r="D154" s="36" t="s">
        <v>237</v>
      </c>
      <c r="E154" s="120" t="s">
        <v>243</v>
      </c>
      <c r="F154" s="58" t="s">
        <v>244</v>
      </c>
      <c r="G154" s="36" t="s">
        <v>367</v>
      </c>
      <c r="H154" s="59">
        <f t="shared" si="13"/>
        <v>0</v>
      </c>
      <c r="I154" s="59">
        <f t="shared" si="13"/>
        <v>0</v>
      </c>
      <c r="J154" s="59">
        <f t="shared" si="13"/>
        <v>0</v>
      </c>
      <c r="K154" s="59">
        <f t="shared" si="13"/>
        <v>0</v>
      </c>
      <c r="L154" s="59">
        <f t="shared" si="13"/>
        <v>0</v>
      </c>
      <c r="M154" s="59">
        <f t="shared" si="13"/>
        <v>0</v>
      </c>
      <c r="N154" s="59">
        <f t="shared" si="13"/>
        <v>0</v>
      </c>
      <c r="O154" s="59"/>
      <c r="P154" s="59"/>
      <c r="Q154" s="59"/>
      <c r="R154" s="59"/>
      <c r="S154" s="59"/>
      <c r="T154" s="59">
        <f t="shared" si="14"/>
        <v>0</v>
      </c>
    </row>
    <row r="155" spans="1:20">
      <c r="A155" s="6"/>
      <c r="B155" s="36" t="s">
        <v>241</v>
      </c>
      <c r="C155" s="36" t="s">
        <v>437</v>
      </c>
      <c r="D155" s="36" t="s">
        <v>242</v>
      </c>
      <c r="E155" s="120" t="s">
        <v>243</v>
      </c>
      <c r="F155" s="58" t="s">
        <v>244</v>
      </c>
      <c r="G155" s="36" t="s">
        <v>367</v>
      </c>
      <c r="H155" s="59">
        <f t="shared" si="13"/>
        <v>0</v>
      </c>
      <c r="I155" s="59">
        <f t="shared" si="13"/>
        <v>0</v>
      </c>
      <c r="J155" s="59">
        <f t="shared" si="13"/>
        <v>-5.719096640413944E-2</v>
      </c>
      <c r="K155" s="59">
        <f t="shared" si="13"/>
        <v>0</v>
      </c>
      <c r="L155" s="59">
        <f t="shared" si="13"/>
        <v>-54.956919863324494</v>
      </c>
      <c r="M155" s="59">
        <f t="shared" si="13"/>
        <v>0</v>
      </c>
      <c r="N155" s="59">
        <f t="shared" si="13"/>
        <v>-51.231738476524065</v>
      </c>
      <c r="O155" s="59"/>
      <c r="P155" s="59"/>
      <c r="Q155" s="59"/>
      <c r="R155" s="59"/>
      <c r="S155" s="59"/>
      <c r="T155" s="59">
        <f t="shared" si="14"/>
        <v>-106.24584930625269</v>
      </c>
    </row>
    <row r="156" spans="1:20">
      <c r="A156" s="6"/>
      <c r="B156" s="36" t="s">
        <v>241</v>
      </c>
      <c r="C156" s="36" t="s">
        <v>437</v>
      </c>
      <c r="D156" s="36" t="s">
        <v>242</v>
      </c>
      <c r="E156" s="120" t="s">
        <v>249</v>
      </c>
      <c r="F156" s="58" t="s">
        <v>244</v>
      </c>
      <c r="G156" s="36" t="s">
        <v>367</v>
      </c>
      <c r="H156" s="59">
        <f t="shared" si="13"/>
        <v>0</v>
      </c>
      <c r="I156" s="59">
        <f t="shared" si="13"/>
        <v>0</v>
      </c>
      <c r="J156" s="59">
        <f t="shared" si="13"/>
        <v>0</v>
      </c>
      <c r="K156" s="59">
        <f t="shared" si="13"/>
        <v>0</v>
      </c>
      <c r="L156" s="59">
        <f t="shared" si="13"/>
        <v>0</v>
      </c>
      <c r="M156" s="59">
        <f t="shared" si="13"/>
        <v>0</v>
      </c>
      <c r="N156" s="59">
        <f t="shared" si="13"/>
        <v>0</v>
      </c>
      <c r="O156" s="59"/>
      <c r="P156" s="59"/>
      <c r="Q156" s="59"/>
      <c r="R156" s="59"/>
      <c r="S156" s="59"/>
      <c r="T156" s="59">
        <f t="shared" si="14"/>
        <v>0</v>
      </c>
    </row>
    <row r="157" spans="1:20">
      <c r="A157" s="6"/>
      <c r="B157" s="36" t="s">
        <v>241</v>
      </c>
      <c r="C157" s="36" t="s">
        <v>437</v>
      </c>
      <c r="D157" s="36" t="s">
        <v>242</v>
      </c>
      <c r="E157" s="120" t="s">
        <v>252</v>
      </c>
      <c r="F157" s="58" t="s">
        <v>244</v>
      </c>
      <c r="G157" s="36" t="s">
        <v>367</v>
      </c>
      <c r="H157" s="59">
        <f t="shared" si="13"/>
        <v>0</v>
      </c>
      <c r="I157" s="59">
        <f t="shared" si="13"/>
        <v>0</v>
      </c>
      <c r="J157" s="59">
        <f t="shared" si="13"/>
        <v>0</v>
      </c>
      <c r="K157" s="59">
        <f t="shared" si="13"/>
        <v>0</v>
      </c>
      <c r="L157" s="59">
        <f t="shared" si="13"/>
        <v>0</v>
      </c>
      <c r="M157" s="59">
        <f t="shared" si="13"/>
        <v>0</v>
      </c>
      <c r="N157" s="59">
        <f t="shared" si="13"/>
        <v>0</v>
      </c>
      <c r="O157" s="59"/>
      <c r="P157" s="59"/>
      <c r="Q157" s="59"/>
      <c r="R157" s="59"/>
      <c r="S157" s="59"/>
      <c r="T157" s="59">
        <f t="shared" si="14"/>
        <v>0</v>
      </c>
    </row>
    <row r="158" spans="1:20">
      <c r="A158" s="6"/>
      <c r="B158" s="36" t="s">
        <v>241</v>
      </c>
      <c r="C158" s="36" t="s">
        <v>437</v>
      </c>
      <c r="D158" s="36" t="s">
        <v>248</v>
      </c>
      <c r="E158" s="120" t="s">
        <v>243</v>
      </c>
      <c r="F158" s="58" t="s">
        <v>127</v>
      </c>
      <c r="G158" s="36" t="s">
        <v>367</v>
      </c>
      <c r="H158" s="59">
        <f t="shared" si="13"/>
        <v>0</v>
      </c>
      <c r="I158" s="59">
        <f t="shared" si="13"/>
        <v>0</v>
      </c>
      <c r="J158" s="59">
        <f t="shared" si="13"/>
        <v>-6.880327857508345E-4</v>
      </c>
      <c r="K158" s="59">
        <f t="shared" si="13"/>
        <v>-4.8011441502553258E-3</v>
      </c>
      <c r="L158" s="59">
        <f t="shared" si="13"/>
        <v>-2.4240366749105355</v>
      </c>
      <c r="M158" s="59">
        <f t="shared" si="13"/>
        <v>-2.3451642933490957</v>
      </c>
      <c r="N158" s="59">
        <f t="shared" si="13"/>
        <v>-2.2706616067496577</v>
      </c>
      <c r="O158" s="59"/>
      <c r="P158" s="59"/>
      <c r="Q158" s="59"/>
      <c r="R158" s="59"/>
      <c r="S158" s="59"/>
      <c r="T158" s="59">
        <f t="shared" si="14"/>
        <v>-7.0453517519452955</v>
      </c>
    </row>
    <row r="159" spans="1:20">
      <c r="A159" s="6"/>
      <c r="B159" s="36" t="s">
        <v>241</v>
      </c>
      <c r="C159" s="36" t="s">
        <v>437</v>
      </c>
      <c r="D159" s="36" t="s">
        <v>248</v>
      </c>
      <c r="E159" s="120" t="s">
        <v>243</v>
      </c>
      <c r="F159" s="58" t="s">
        <v>244</v>
      </c>
      <c r="G159" s="36" t="s">
        <v>367</v>
      </c>
      <c r="H159" s="59">
        <f t="shared" si="13"/>
        <v>0</v>
      </c>
      <c r="I159" s="59">
        <f t="shared" si="13"/>
        <v>0</v>
      </c>
      <c r="J159" s="59">
        <f t="shared" si="13"/>
        <v>0</v>
      </c>
      <c r="K159" s="59">
        <f t="shared" si="13"/>
        <v>0</v>
      </c>
      <c r="L159" s="59">
        <f t="shared" si="13"/>
        <v>0</v>
      </c>
      <c r="M159" s="59">
        <f t="shared" si="13"/>
        <v>0</v>
      </c>
      <c r="N159" s="59">
        <f t="shared" si="13"/>
        <v>0</v>
      </c>
      <c r="O159" s="59"/>
      <c r="P159" s="59"/>
      <c r="Q159" s="59"/>
      <c r="R159" s="59"/>
      <c r="S159" s="59"/>
      <c r="T159" s="59">
        <f t="shared" si="14"/>
        <v>0</v>
      </c>
    </row>
    <row r="160" spans="1:20">
      <c r="A160" s="6"/>
      <c r="B160" s="36" t="s">
        <v>241</v>
      </c>
      <c r="C160" s="36" t="s">
        <v>437</v>
      </c>
      <c r="D160" s="36" t="s">
        <v>248</v>
      </c>
      <c r="E160" s="120" t="s">
        <v>249</v>
      </c>
      <c r="F160" s="58" t="s">
        <v>127</v>
      </c>
      <c r="G160" s="36" t="s">
        <v>367</v>
      </c>
      <c r="H160" s="59">
        <f t="shared" si="13"/>
        <v>0</v>
      </c>
      <c r="I160" s="59">
        <f t="shared" si="13"/>
        <v>0</v>
      </c>
      <c r="J160" s="59">
        <f t="shared" si="13"/>
        <v>0</v>
      </c>
      <c r="K160" s="59">
        <f t="shared" si="13"/>
        <v>0</v>
      </c>
      <c r="L160" s="59">
        <f t="shared" si="13"/>
        <v>0</v>
      </c>
      <c r="M160" s="59">
        <f t="shared" si="13"/>
        <v>0</v>
      </c>
      <c r="N160" s="59">
        <f t="shared" si="13"/>
        <v>0</v>
      </c>
      <c r="O160" s="59"/>
      <c r="P160" s="59"/>
      <c r="Q160" s="59"/>
      <c r="R160" s="59"/>
      <c r="S160" s="59"/>
      <c r="T160" s="59">
        <f t="shared" si="14"/>
        <v>0</v>
      </c>
    </row>
    <row r="161" spans="1:20">
      <c r="A161" s="6"/>
      <c r="B161" s="36" t="s">
        <v>241</v>
      </c>
      <c r="C161" s="36" t="s">
        <v>437</v>
      </c>
      <c r="D161" s="36" t="s">
        <v>248</v>
      </c>
      <c r="E161" s="120" t="s">
        <v>249</v>
      </c>
      <c r="F161" s="58" t="s">
        <v>244</v>
      </c>
      <c r="G161" s="36" t="s">
        <v>367</v>
      </c>
      <c r="H161" s="59">
        <f t="shared" si="13"/>
        <v>0</v>
      </c>
      <c r="I161" s="59">
        <f t="shared" si="13"/>
        <v>0</v>
      </c>
      <c r="J161" s="59">
        <f t="shared" si="13"/>
        <v>0</v>
      </c>
      <c r="K161" s="59">
        <f t="shared" si="13"/>
        <v>0</v>
      </c>
      <c r="L161" s="59">
        <f t="shared" si="13"/>
        <v>0</v>
      </c>
      <c r="M161" s="59">
        <f t="shared" si="13"/>
        <v>0</v>
      </c>
      <c r="N161" s="59">
        <f t="shared" si="13"/>
        <v>0</v>
      </c>
      <c r="O161" s="59"/>
      <c r="P161" s="59"/>
      <c r="Q161" s="59"/>
      <c r="R161" s="59"/>
      <c r="S161" s="59"/>
      <c r="T161" s="59">
        <f t="shared" si="14"/>
        <v>0</v>
      </c>
    </row>
    <row r="162" spans="1:20">
      <c r="A162" s="6"/>
      <c r="B162" s="36" t="s">
        <v>241</v>
      </c>
      <c r="C162" s="36" t="s">
        <v>437</v>
      </c>
      <c r="D162" s="36" t="s">
        <v>248</v>
      </c>
      <c r="E162" s="120" t="s">
        <v>252</v>
      </c>
      <c r="F162" s="58" t="s">
        <v>127</v>
      </c>
      <c r="G162" s="36" t="s">
        <v>367</v>
      </c>
      <c r="H162" s="59">
        <f t="shared" si="13"/>
        <v>0</v>
      </c>
      <c r="I162" s="59">
        <f t="shared" si="13"/>
        <v>0</v>
      </c>
      <c r="J162" s="59">
        <f t="shared" si="13"/>
        <v>0</v>
      </c>
      <c r="K162" s="59">
        <f t="shared" si="13"/>
        <v>0</v>
      </c>
      <c r="L162" s="59">
        <f t="shared" si="13"/>
        <v>0</v>
      </c>
      <c r="M162" s="59">
        <f t="shared" si="13"/>
        <v>0</v>
      </c>
      <c r="N162" s="59">
        <f t="shared" si="13"/>
        <v>0</v>
      </c>
      <c r="O162" s="59"/>
      <c r="P162" s="59"/>
      <c r="Q162" s="59"/>
      <c r="R162" s="59"/>
      <c r="S162" s="59"/>
      <c r="T162" s="59">
        <f t="shared" si="14"/>
        <v>0</v>
      </c>
    </row>
    <row r="163" spans="1:20">
      <c r="A163" s="6"/>
      <c r="B163" s="36" t="s">
        <v>241</v>
      </c>
      <c r="C163" s="36" t="s">
        <v>437</v>
      </c>
      <c r="D163" s="36" t="s">
        <v>248</v>
      </c>
      <c r="E163" s="120" t="s">
        <v>252</v>
      </c>
      <c r="F163" s="58" t="s">
        <v>244</v>
      </c>
      <c r="G163" s="36" t="s">
        <v>367</v>
      </c>
      <c r="H163" s="59">
        <f t="shared" si="13"/>
        <v>0</v>
      </c>
      <c r="I163" s="59">
        <f t="shared" si="13"/>
        <v>0</v>
      </c>
      <c r="J163" s="59">
        <f t="shared" si="13"/>
        <v>0</v>
      </c>
      <c r="K163" s="59">
        <f t="shared" si="13"/>
        <v>0</v>
      </c>
      <c r="L163" s="59">
        <f t="shared" si="13"/>
        <v>0</v>
      </c>
      <c r="M163" s="59">
        <f t="shared" si="13"/>
        <v>0</v>
      </c>
      <c r="N163" s="59">
        <f t="shared" si="13"/>
        <v>0</v>
      </c>
      <c r="O163" s="59"/>
      <c r="P163" s="59"/>
      <c r="Q163" s="59"/>
      <c r="R163" s="59"/>
      <c r="S163" s="59"/>
      <c r="T163" s="59">
        <f t="shared" si="14"/>
        <v>0</v>
      </c>
    </row>
    <row r="164" spans="1:20">
      <c r="A164" s="6"/>
      <c r="B164" s="36" t="s">
        <v>241</v>
      </c>
      <c r="C164" s="36" t="s">
        <v>437</v>
      </c>
      <c r="D164" s="36" t="s">
        <v>251</v>
      </c>
      <c r="E164" s="120" t="s">
        <v>243</v>
      </c>
      <c r="F164" s="58" t="s">
        <v>244</v>
      </c>
      <c r="G164" s="36" t="s">
        <v>367</v>
      </c>
      <c r="H164" s="59">
        <f t="shared" ref="H164:N170" si="15">H53+H114</f>
        <v>0</v>
      </c>
      <c r="I164" s="59">
        <f t="shared" si="15"/>
        <v>0</v>
      </c>
      <c r="J164" s="59">
        <f t="shared" si="15"/>
        <v>0</v>
      </c>
      <c r="K164" s="59">
        <f t="shared" si="15"/>
        <v>0</v>
      </c>
      <c r="L164" s="59">
        <f t="shared" si="15"/>
        <v>0</v>
      </c>
      <c r="M164" s="59">
        <f t="shared" si="15"/>
        <v>0</v>
      </c>
      <c r="N164" s="59">
        <f t="shared" si="15"/>
        <v>0</v>
      </c>
      <c r="O164" s="59"/>
      <c r="P164" s="59"/>
      <c r="Q164" s="59"/>
      <c r="R164" s="59"/>
      <c r="S164" s="59"/>
      <c r="T164" s="59">
        <f t="shared" si="14"/>
        <v>0</v>
      </c>
    </row>
    <row r="165" spans="1:20">
      <c r="A165" s="6"/>
      <c r="B165" s="36" t="s">
        <v>241</v>
      </c>
      <c r="C165" s="36" t="s">
        <v>437</v>
      </c>
      <c r="D165" s="58" t="s">
        <v>254</v>
      </c>
      <c r="E165" s="120" t="s">
        <v>243</v>
      </c>
      <c r="F165" s="58" t="s">
        <v>244</v>
      </c>
      <c r="G165" s="36" t="s">
        <v>367</v>
      </c>
      <c r="H165" s="59">
        <f t="shared" si="15"/>
        <v>0</v>
      </c>
      <c r="I165" s="59">
        <f t="shared" si="15"/>
        <v>0</v>
      </c>
      <c r="J165" s="59">
        <f t="shared" si="15"/>
        <v>0</v>
      </c>
      <c r="K165" s="59">
        <f t="shared" si="15"/>
        <v>0</v>
      </c>
      <c r="L165" s="59">
        <f t="shared" si="15"/>
        <v>0</v>
      </c>
      <c r="M165" s="59">
        <f t="shared" si="15"/>
        <v>0</v>
      </c>
      <c r="N165" s="59">
        <f t="shared" si="15"/>
        <v>0</v>
      </c>
      <c r="O165" s="36"/>
      <c r="P165" s="36"/>
      <c r="Q165" s="36"/>
      <c r="R165" s="36"/>
      <c r="S165" s="36"/>
      <c r="T165" s="59">
        <f t="shared" si="14"/>
        <v>0</v>
      </c>
    </row>
    <row r="166" spans="1:20">
      <c r="A166" s="6"/>
      <c r="B166" s="36" t="s">
        <v>241</v>
      </c>
      <c r="C166" s="36" t="s">
        <v>437</v>
      </c>
      <c r="D166" s="58" t="s">
        <v>254</v>
      </c>
      <c r="E166" s="120" t="s">
        <v>249</v>
      </c>
      <c r="F166" s="58" t="s">
        <v>244</v>
      </c>
      <c r="G166" s="36" t="s">
        <v>367</v>
      </c>
      <c r="H166" s="59">
        <f t="shared" si="15"/>
        <v>0</v>
      </c>
      <c r="I166" s="59">
        <f t="shared" si="15"/>
        <v>0</v>
      </c>
      <c r="J166" s="59">
        <f t="shared" si="15"/>
        <v>0</v>
      </c>
      <c r="K166" s="59">
        <f t="shared" si="15"/>
        <v>0</v>
      </c>
      <c r="L166" s="59">
        <f t="shared" si="15"/>
        <v>0</v>
      </c>
      <c r="M166" s="59">
        <f t="shared" si="15"/>
        <v>0</v>
      </c>
      <c r="N166" s="59">
        <f t="shared" si="15"/>
        <v>0</v>
      </c>
      <c r="O166" s="36"/>
      <c r="P166" s="36"/>
      <c r="Q166" s="36"/>
      <c r="R166" s="36"/>
      <c r="S166" s="36"/>
      <c r="T166" s="59">
        <f t="shared" si="14"/>
        <v>0</v>
      </c>
    </row>
    <row r="167" spans="1:20">
      <c r="A167" s="6"/>
      <c r="B167" s="36" t="s">
        <v>241</v>
      </c>
      <c r="C167" s="36" t="s">
        <v>437</v>
      </c>
      <c r="D167" s="58" t="s">
        <v>254</v>
      </c>
      <c r="E167" s="120" t="s">
        <v>252</v>
      </c>
      <c r="F167" s="58" t="s">
        <v>244</v>
      </c>
      <c r="G167" s="36" t="s">
        <v>367</v>
      </c>
      <c r="H167" s="59">
        <f t="shared" si="15"/>
        <v>0</v>
      </c>
      <c r="I167" s="59">
        <f t="shared" si="15"/>
        <v>0</v>
      </c>
      <c r="J167" s="59">
        <f t="shared" si="15"/>
        <v>0</v>
      </c>
      <c r="K167" s="59">
        <f t="shared" si="15"/>
        <v>0</v>
      </c>
      <c r="L167" s="59">
        <f t="shared" si="15"/>
        <v>0</v>
      </c>
      <c r="M167" s="59">
        <f t="shared" si="15"/>
        <v>0</v>
      </c>
      <c r="N167" s="59">
        <f t="shared" si="15"/>
        <v>0</v>
      </c>
      <c r="O167" s="36"/>
      <c r="P167" s="36"/>
      <c r="Q167" s="36"/>
      <c r="R167" s="36"/>
      <c r="S167" s="36"/>
      <c r="T167" s="59">
        <f t="shared" si="14"/>
        <v>0</v>
      </c>
    </row>
    <row r="168" spans="1:20">
      <c r="A168" s="6"/>
      <c r="B168" s="36" t="s">
        <v>241</v>
      </c>
      <c r="C168" s="36" t="s">
        <v>437</v>
      </c>
      <c r="D168" s="58" t="s">
        <v>256</v>
      </c>
      <c r="E168" s="120" t="s">
        <v>243</v>
      </c>
      <c r="F168" s="58" t="s">
        <v>244</v>
      </c>
      <c r="G168" s="36" t="s">
        <v>367</v>
      </c>
      <c r="H168" s="59">
        <f t="shared" si="15"/>
        <v>0</v>
      </c>
      <c r="I168" s="59">
        <f t="shared" si="15"/>
        <v>0</v>
      </c>
      <c r="J168" s="59">
        <f t="shared" si="15"/>
        <v>0</v>
      </c>
      <c r="K168" s="59">
        <f t="shared" si="15"/>
        <v>0</v>
      </c>
      <c r="L168" s="59">
        <f t="shared" si="15"/>
        <v>0</v>
      </c>
      <c r="M168" s="59">
        <f t="shared" si="15"/>
        <v>0</v>
      </c>
      <c r="N168" s="59">
        <f t="shared" si="15"/>
        <v>0</v>
      </c>
      <c r="O168" s="36"/>
      <c r="P168" s="36"/>
      <c r="Q168" s="36"/>
      <c r="R168" s="36"/>
      <c r="S168" s="36"/>
      <c r="T168" s="59">
        <f t="shared" si="14"/>
        <v>0</v>
      </c>
    </row>
    <row r="169" spans="1:20">
      <c r="A169" s="6"/>
      <c r="B169" s="36" t="s">
        <v>241</v>
      </c>
      <c r="C169" s="36" t="s">
        <v>437</v>
      </c>
      <c r="D169" s="58" t="s">
        <v>256</v>
      </c>
      <c r="E169" s="120" t="s">
        <v>249</v>
      </c>
      <c r="F169" s="58" t="s">
        <v>244</v>
      </c>
      <c r="G169" s="36" t="s">
        <v>367</v>
      </c>
      <c r="H169" s="59">
        <f t="shared" si="15"/>
        <v>0</v>
      </c>
      <c r="I169" s="59">
        <f t="shared" si="15"/>
        <v>0</v>
      </c>
      <c r="J169" s="59">
        <f t="shared" si="15"/>
        <v>0</v>
      </c>
      <c r="K169" s="59">
        <f t="shared" si="15"/>
        <v>0</v>
      </c>
      <c r="L169" s="59">
        <f t="shared" si="15"/>
        <v>0</v>
      </c>
      <c r="M169" s="59">
        <f t="shared" si="15"/>
        <v>0</v>
      </c>
      <c r="N169" s="59">
        <f t="shared" si="15"/>
        <v>0</v>
      </c>
      <c r="O169" s="36"/>
      <c r="P169" s="36"/>
      <c r="Q169" s="36"/>
      <c r="R169" s="36"/>
      <c r="S169" s="36"/>
      <c r="T169" s="59">
        <f t="shared" si="14"/>
        <v>0</v>
      </c>
    </row>
    <row r="170" spans="1:20">
      <c r="A170" s="6"/>
      <c r="B170" s="36" t="s">
        <v>241</v>
      </c>
      <c r="C170" s="36" t="s">
        <v>437</v>
      </c>
      <c r="D170" s="58" t="s">
        <v>256</v>
      </c>
      <c r="E170" s="120" t="s">
        <v>252</v>
      </c>
      <c r="F170" s="58" t="s">
        <v>244</v>
      </c>
      <c r="G170" s="36" t="s">
        <v>367</v>
      </c>
      <c r="H170" s="59">
        <f t="shared" si="15"/>
        <v>0</v>
      </c>
      <c r="I170" s="59">
        <f t="shared" si="15"/>
        <v>0</v>
      </c>
      <c r="J170" s="59">
        <f>J59+J120</f>
        <v>0</v>
      </c>
      <c r="K170" s="59">
        <f t="shared" si="15"/>
        <v>0</v>
      </c>
      <c r="L170" s="59">
        <f t="shared" si="15"/>
        <v>0</v>
      </c>
      <c r="M170" s="59">
        <f t="shared" si="15"/>
        <v>0</v>
      </c>
      <c r="N170" s="59">
        <f t="shared" si="15"/>
        <v>0</v>
      </c>
      <c r="O170" s="36"/>
      <c r="P170" s="36"/>
      <c r="Q170" s="36"/>
      <c r="R170" s="36"/>
      <c r="S170" s="36"/>
      <c r="T170" s="59">
        <f t="shared" si="14"/>
        <v>0</v>
      </c>
    </row>
    <row r="171" spans="1:20">
      <c r="A171" s="6"/>
      <c r="B171" s="36"/>
      <c r="C171" s="36"/>
      <c r="D171" s="36"/>
      <c r="E171" s="121"/>
      <c r="F171" s="36"/>
      <c r="G171" s="36"/>
      <c r="H171" s="36"/>
      <c r="I171" s="36"/>
      <c r="J171" s="36"/>
      <c r="K171" s="36"/>
      <c r="L171" s="36"/>
      <c r="M171" s="36"/>
      <c r="N171" s="36"/>
      <c r="O171" s="36"/>
      <c r="P171" s="36"/>
      <c r="Q171" s="36"/>
      <c r="R171" s="36"/>
      <c r="S171" s="36"/>
      <c r="T171" s="59"/>
    </row>
    <row r="172" spans="1:20">
      <c r="A172" s="6"/>
      <c r="B172" s="74" t="s">
        <v>441</v>
      </c>
      <c r="C172" s="36"/>
      <c r="D172" s="36"/>
      <c r="E172" s="121"/>
      <c r="F172" s="36"/>
      <c r="G172" s="36"/>
      <c r="H172" s="36"/>
      <c r="I172" s="36"/>
      <c r="J172" s="36"/>
      <c r="K172" s="36"/>
      <c r="L172" s="36"/>
      <c r="M172" s="36"/>
      <c r="N172" s="36"/>
      <c r="O172" s="36"/>
      <c r="P172" s="36"/>
      <c r="Q172" s="36"/>
      <c r="R172" s="36"/>
      <c r="S172" s="36"/>
      <c r="T172" s="59"/>
    </row>
    <row r="173" spans="1:20">
      <c r="A173" s="6"/>
      <c r="B173" s="36" t="s">
        <v>241</v>
      </c>
      <c r="C173" s="36" t="s">
        <v>442</v>
      </c>
      <c r="D173" s="36" t="s">
        <v>248</v>
      </c>
      <c r="E173" s="121" t="s">
        <v>243</v>
      </c>
      <c r="F173" s="36" t="s">
        <v>244</v>
      </c>
      <c r="G173" s="36" t="s">
        <v>367</v>
      </c>
      <c r="H173" s="116">
        <v>0</v>
      </c>
      <c r="I173" s="116">
        <v>0</v>
      </c>
      <c r="J173" s="116">
        <f xml:space="preserve"> SUMIFS('Inputs - UM'!L$6:L$8, 'Inputs - UM'!$Q$6:$Q$8, $E173)</f>
        <v>0</v>
      </c>
      <c r="K173" s="116">
        <f xml:space="preserve"> SUMIFS('Inputs - UM'!M$6:M$8, 'Inputs - UM'!$Q$6:$Q$8, $E173)</f>
        <v>0</v>
      </c>
      <c r="L173" s="116">
        <f xml:space="preserve"> SUMIFS('Inputs - UM'!N$6:N$8, 'Inputs - UM'!$Q$6:$Q$8, $E173)</f>
        <v>0</v>
      </c>
      <c r="M173" s="116">
        <f xml:space="preserve"> SUMIFS('Inputs - UM'!O$6:O$8, 'Inputs - UM'!$Q$6:$Q$8, $E173)</f>
        <v>0</v>
      </c>
      <c r="N173" s="116">
        <f xml:space="preserve"> SUMIFS('Inputs - UM'!P$6:P$8, 'Inputs - UM'!$Q$6:$Q$8, $E173)</f>
        <v>0</v>
      </c>
      <c r="O173" s="36"/>
      <c r="P173" s="36"/>
      <c r="Q173" s="36"/>
      <c r="R173" s="36"/>
      <c r="S173" s="36"/>
      <c r="T173" s="59">
        <f t="shared" ref="T173:T174" si="16">SUM(J173:N173)</f>
        <v>0</v>
      </c>
    </row>
    <row r="174" spans="1:20">
      <c r="A174" s="6"/>
      <c r="B174" s="36" t="s">
        <v>241</v>
      </c>
      <c r="C174" s="36" t="s">
        <v>442</v>
      </c>
      <c r="D174" s="36" t="s">
        <v>248</v>
      </c>
      <c r="E174" s="121" t="s">
        <v>252</v>
      </c>
      <c r="F174" s="36" t="s">
        <v>244</v>
      </c>
      <c r="G174" s="36" t="s">
        <v>367</v>
      </c>
      <c r="H174" s="116">
        <v>0</v>
      </c>
      <c r="I174" s="116">
        <v>0</v>
      </c>
      <c r="J174" s="116">
        <f xml:space="preserve"> SUMIFS('Inputs - UM'!L$6:L$8, 'Inputs - UM'!$Q$6:$Q$8, $E174)</f>
        <v>9.9999999999999964E-2</v>
      </c>
      <c r="K174" s="116">
        <f xml:space="preserve"> SUMIFS('Inputs - UM'!M$6:M$8, 'Inputs - UM'!$Q$6:$Q$8, $E174)</f>
        <v>9.9999999999999964E-2</v>
      </c>
      <c r="L174" s="116">
        <f xml:space="preserve"> SUMIFS('Inputs - UM'!N$6:N$8, 'Inputs - UM'!$Q$6:$Q$8, $E174)</f>
        <v>9.9999999999999964E-2</v>
      </c>
      <c r="M174" s="116">
        <f xml:space="preserve"> SUMIFS('Inputs - UM'!O$6:O$8, 'Inputs - UM'!$Q$6:$Q$8, $E174)</f>
        <v>9.9999999999999964E-2</v>
      </c>
      <c r="N174" s="116">
        <f xml:space="preserve"> SUMIFS('Inputs - UM'!P$6:P$8, 'Inputs - UM'!$Q$6:$Q$8, $E174)</f>
        <v>9.9999999999999964E-2</v>
      </c>
      <c r="O174" s="36"/>
      <c r="P174" s="36"/>
      <c r="Q174" s="36"/>
      <c r="R174" s="36"/>
      <c r="S174" s="36"/>
      <c r="T174" s="116">
        <f t="shared" si="16"/>
        <v>0.49999999999999983</v>
      </c>
    </row>
    <row r="175" spans="1:20">
      <c r="A175" s="6"/>
      <c r="B175" s="36"/>
      <c r="C175" s="36"/>
      <c r="D175" s="36"/>
      <c r="E175" s="121"/>
      <c r="F175" s="36"/>
      <c r="G175" s="36"/>
      <c r="H175" s="36"/>
      <c r="I175" s="36"/>
      <c r="J175" s="36"/>
      <c r="K175" s="36"/>
      <c r="L175" s="36"/>
      <c r="M175" s="36"/>
      <c r="N175" s="36"/>
      <c r="O175" s="36"/>
      <c r="P175" s="36"/>
      <c r="Q175" s="36"/>
      <c r="R175" s="36"/>
      <c r="S175" s="36"/>
      <c r="T175" s="116"/>
    </row>
    <row r="176" spans="1:20">
      <c r="B176" s="74" t="s">
        <v>443</v>
      </c>
      <c r="C176" s="36"/>
      <c r="D176" s="36"/>
      <c r="E176" s="121"/>
      <c r="F176" s="36"/>
      <c r="G176" s="36"/>
      <c r="H176" s="36"/>
      <c r="I176" s="36"/>
      <c r="J176" s="36"/>
      <c r="K176" s="36"/>
      <c r="L176" s="36"/>
      <c r="M176" s="36"/>
      <c r="N176" s="36"/>
      <c r="O176" s="36"/>
      <c r="P176" s="36"/>
      <c r="Q176" s="36"/>
      <c r="R176" s="36"/>
      <c r="S176" s="36"/>
      <c r="T176" s="116"/>
    </row>
    <row r="177" spans="2:20">
      <c r="B177" s="36" t="s">
        <v>241</v>
      </c>
      <c r="C177" s="36" t="s">
        <v>442</v>
      </c>
      <c r="D177" s="36" t="s">
        <v>248</v>
      </c>
      <c r="E177" s="121" t="s">
        <v>243</v>
      </c>
      <c r="F177" s="36" t="s">
        <v>244</v>
      </c>
      <c r="G177" s="36" t="s">
        <v>367</v>
      </c>
      <c r="H177" s="116">
        <f xml:space="preserve"> H173 * H$66</f>
        <v>0</v>
      </c>
      <c r="I177" s="116">
        <f t="shared" ref="I177:N178" si="17" xml:space="preserve"> I173 * I$66</f>
        <v>0</v>
      </c>
      <c r="J177" s="116">
        <f t="shared" si="17"/>
        <v>0</v>
      </c>
      <c r="K177" s="116">
        <f t="shared" si="17"/>
        <v>0</v>
      </c>
      <c r="L177" s="116">
        <f t="shared" si="17"/>
        <v>0</v>
      </c>
      <c r="M177" s="116">
        <f t="shared" si="17"/>
        <v>0</v>
      </c>
      <c r="N177" s="116">
        <f t="shared" si="17"/>
        <v>0</v>
      </c>
      <c r="O177" s="36"/>
      <c r="P177" s="36"/>
      <c r="Q177" s="36"/>
      <c r="R177" s="36"/>
      <c r="S177" s="36"/>
      <c r="T177" s="116">
        <f t="shared" ref="T177:T178" si="18">SUM(J177:N177)</f>
        <v>0</v>
      </c>
    </row>
    <row r="178" spans="2:20">
      <c r="B178" s="36" t="s">
        <v>241</v>
      </c>
      <c r="C178" s="36" t="s">
        <v>442</v>
      </c>
      <c r="D178" s="36" t="s">
        <v>248</v>
      </c>
      <c r="E178" s="121" t="s">
        <v>252</v>
      </c>
      <c r="F178" s="36" t="s">
        <v>244</v>
      </c>
      <c r="G178" s="36" t="s">
        <v>367</v>
      </c>
      <c r="H178" s="116">
        <f xml:space="preserve"> H174 * H$66</f>
        <v>0</v>
      </c>
      <c r="I178" s="116">
        <f t="shared" si="17"/>
        <v>0</v>
      </c>
      <c r="J178" s="116">
        <f t="shared" si="17"/>
        <v>1.9147846675290497E-2</v>
      </c>
      <c r="K178" s="116">
        <f t="shared" si="17"/>
        <v>1.4598294388083572E-2</v>
      </c>
      <c r="L178" s="116">
        <f t="shared" si="17"/>
        <v>1.0222462621990554E-2</v>
      </c>
      <c r="M178" s="116">
        <f t="shared" si="17"/>
        <v>6.0137180167264973E-3</v>
      </c>
      <c r="N178" s="116">
        <f t="shared" si="17"/>
        <v>1.9656805008430251E-3</v>
      </c>
      <c r="O178" s="36"/>
      <c r="P178" s="36"/>
      <c r="Q178" s="36"/>
      <c r="R178" s="36"/>
      <c r="S178" s="36"/>
      <c r="T178" s="116">
        <f t="shared" si="18"/>
        <v>5.1948002202934142E-2</v>
      </c>
    </row>
    <row r="179" spans="2:20">
      <c r="B179" s="36"/>
      <c r="C179" s="36"/>
      <c r="D179" s="36"/>
      <c r="E179" s="121"/>
      <c r="F179" s="36"/>
      <c r="G179" s="36"/>
      <c r="H179" s="36"/>
      <c r="I179" s="36"/>
      <c r="J179" s="36"/>
      <c r="K179" s="36"/>
      <c r="L179" s="36"/>
      <c r="M179" s="36"/>
      <c r="N179" s="36"/>
      <c r="O179" s="36"/>
      <c r="P179" s="36"/>
      <c r="Q179" s="36"/>
      <c r="R179" s="36"/>
      <c r="S179" s="36"/>
      <c r="T179" s="116"/>
    </row>
    <row r="180" spans="2:20">
      <c r="B180" s="74" t="s">
        <v>444</v>
      </c>
      <c r="C180" s="36"/>
      <c r="D180" s="36"/>
      <c r="E180" s="121"/>
      <c r="F180" s="36"/>
      <c r="G180" s="36"/>
      <c r="T180" s="117"/>
    </row>
    <row r="181" spans="2:20">
      <c r="B181" s="36" t="s">
        <v>241</v>
      </c>
      <c r="C181" s="36" t="s">
        <v>442</v>
      </c>
      <c r="D181" s="36" t="s">
        <v>248</v>
      </c>
      <c r="E181" s="121" t="s">
        <v>243</v>
      </c>
      <c r="F181" s="36" t="s">
        <v>244</v>
      </c>
      <c r="G181" s="36" t="s">
        <v>367</v>
      </c>
      <c r="H181" s="116">
        <f xml:space="preserve"> H173 + H177</f>
        <v>0</v>
      </c>
      <c r="I181" s="116">
        <f t="shared" ref="I181:N182" si="19" xml:space="preserve"> I173 + I177</f>
        <v>0</v>
      </c>
      <c r="J181" s="116">
        <f t="shared" si="19"/>
        <v>0</v>
      </c>
      <c r="K181" s="116">
        <f t="shared" si="19"/>
        <v>0</v>
      </c>
      <c r="L181" s="116">
        <f t="shared" si="19"/>
        <v>0</v>
      </c>
      <c r="M181" s="116">
        <f t="shared" si="19"/>
        <v>0</v>
      </c>
      <c r="N181" s="116">
        <f t="shared" si="19"/>
        <v>0</v>
      </c>
      <c r="T181" s="116">
        <f t="shared" ref="T181" si="20">SUM(J181:N181)</f>
        <v>0</v>
      </c>
    </row>
    <row r="182" spans="2:20">
      <c r="B182" s="36" t="s">
        <v>241</v>
      </c>
      <c r="C182" s="36" t="s">
        <v>442</v>
      </c>
      <c r="D182" s="36" t="s">
        <v>248</v>
      </c>
      <c r="E182" s="121" t="s">
        <v>252</v>
      </c>
      <c r="F182" s="36" t="s">
        <v>244</v>
      </c>
      <c r="G182" s="36" t="s">
        <v>367</v>
      </c>
      <c r="H182" s="116">
        <f xml:space="preserve"> H174 + H178</f>
        <v>0</v>
      </c>
      <c r="I182" s="116">
        <f t="shared" si="19"/>
        <v>0</v>
      </c>
      <c r="J182" s="116">
        <f t="shared" si="19"/>
        <v>0.11914784667529046</v>
      </c>
      <c r="K182" s="116">
        <f t="shared" si="19"/>
        <v>0.11459829438808354</v>
      </c>
      <c r="L182" s="116">
        <f t="shared" si="19"/>
        <v>0.11022246262199052</v>
      </c>
      <c r="M182" s="116">
        <f t="shared" si="19"/>
        <v>0.10601371801672646</v>
      </c>
      <c r="N182" s="116">
        <f t="shared" si="19"/>
        <v>0.101965680500843</v>
      </c>
      <c r="T182" s="116">
        <f>SUM(J182:N182)</f>
        <v>0.55194800220293394</v>
      </c>
    </row>
  </sheetData>
  <phoneticPr fontId="27" type="noConversion"/>
  <conditionalFormatting sqref="H5:S5">
    <cfRule type="containsText" dxfId="15" priority="5" operator="containsText" text="Post Forecast">
      <formula>NOT(ISERROR(SEARCH("Post Forecast",H5)))</formula>
    </cfRule>
    <cfRule type="containsText" dxfId="14" priority="6" operator="containsText" text="Forecast">
      <formula>NOT(ISERROR(SEARCH("Forecast",H5)))</formula>
    </cfRule>
    <cfRule type="containsText" dxfId="13" priority="7" operator="containsText" text="Pre Fcst">
      <formula>NOT(ISERROR(SEARCH("Pre Fcst",H5)))</formula>
    </cfRule>
  </conditionalFormatting>
  <conditionalFormatting sqref="T33">
    <cfRule type="expression" dxfId="12" priority="3">
      <formula>$T$33&lt;&gt;SUM($T$10:$T$15)</formula>
    </cfRule>
  </conditionalFormatting>
  <conditionalFormatting sqref="T34">
    <cfRule type="expression" dxfId="11" priority="4">
      <formula>$T$34&lt;&gt;SUM($T$16:$T$32)</formula>
    </cfRule>
  </conditionalFormatting>
  <conditionalFormatting sqref="T60">
    <cfRule type="expression" dxfId="10" priority="2">
      <formula>$T$60&lt;&gt;SUM($T$37:$T$42)</formula>
    </cfRule>
  </conditionalFormatting>
  <conditionalFormatting sqref="T61">
    <cfRule type="expression" dxfId="9" priority="1">
      <formula>$T$61&lt;&gt;SUM($T$43:$T$59)</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1A422-FBA8-45CE-B10F-CB3B86F6EDE9}">
  <sheetPr>
    <tabColor rgb="FF98C561"/>
  </sheetPr>
  <dimension ref="A1:T40"/>
  <sheetViews>
    <sheetView showGridLines="0" zoomScale="80" zoomScaleNormal="80" workbookViewId="0"/>
  </sheetViews>
  <sheetFormatPr defaultColWidth="8.7109375" defaultRowHeight="14.45"/>
  <cols>
    <col min="1" max="1" width="15.42578125" style="18" customWidth="1"/>
    <col min="2" max="2" width="75.85546875" style="18" bestFit="1" customWidth="1"/>
    <col min="3" max="3" width="13.5703125" style="18" bestFit="1" customWidth="1"/>
    <col min="4" max="4" width="28.140625" style="18" bestFit="1" customWidth="1"/>
    <col min="5" max="5" width="12.28515625" style="18" bestFit="1" customWidth="1"/>
    <col min="6" max="6" width="27.85546875" style="18" bestFit="1" customWidth="1"/>
    <col min="7" max="7" width="5.85546875" style="18" bestFit="1" customWidth="1"/>
    <col min="8" max="8" width="11.140625" style="18" customWidth="1"/>
    <col min="9" max="9" width="10.28515625" style="18" customWidth="1"/>
    <col min="10" max="10" width="10.140625" style="18" customWidth="1"/>
    <col min="11" max="11" width="11.7109375" style="18" customWidth="1"/>
    <col min="12" max="12" width="11.42578125" style="18" customWidth="1"/>
    <col min="13" max="13" width="12.5703125" style="18" customWidth="1"/>
    <col min="14" max="14" width="9.85546875" style="18" customWidth="1"/>
    <col min="15" max="19" width="9" style="18" bestFit="1" customWidth="1"/>
    <col min="20" max="20" width="15.42578125" style="18" customWidth="1"/>
    <col min="21" max="16384" width="8.7109375" style="18"/>
  </cols>
  <sheetData>
    <row r="1" spans="1:20" s="1" customFormat="1" ht="30.95">
      <c r="A1" s="126" t="e">
        <f ca="1">RIGHT(CELL("filename", A1), LEN(CELL("filename", A1)) - SEARCH("]", CELL("filename", A1)))</f>
        <v>#VALUE!</v>
      </c>
    </row>
    <row r="2" spans="1:20" s="14" customFormat="1">
      <c r="A2" s="23" t="s">
        <v>445</v>
      </c>
      <c r="B2" s="6"/>
      <c r="C2" s="7"/>
      <c r="D2" s="9"/>
      <c r="E2" s="9"/>
      <c r="F2" s="9"/>
      <c r="G2" s="9"/>
      <c r="T2" s="12"/>
    </row>
    <row r="3" spans="1:20" s="14" customFormat="1" ht="12.95">
      <c r="A3" s="60"/>
      <c r="B3" s="6"/>
      <c r="C3" s="7"/>
      <c r="D3" s="15"/>
      <c r="E3" s="15"/>
      <c r="F3" s="15"/>
      <c r="G3" s="15"/>
      <c r="H3" s="25" t="s">
        <v>432</v>
      </c>
      <c r="T3" s="12"/>
    </row>
    <row r="4" spans="1:20" s="14" customFormat="1" ht="12.95">
      <c r="A4" s="6" t="s">
        <v>298</v>
      </c>
      <c r="B4" s="36">
        <f>'Inputs - Allowed'!B4</f>
        <v>0</v>
      </c>
      <c r="C4" s="7"/>
      <c r="D4" s="15"/>
      <c r="E4" s="15"/>
      <c r="F4" s="15"/>
      <c r="G4" s="15"/>
      <c r="H4" s="13">
        <v>45382</v>
      </c>
      <c r="I4" s="13">
        <v>45747</v>
      </c>
      <c r="J4" s="13">
        <v>46112</v>
      </c>
      <c r="K4" s="13">
        <v>46477</v>
      </c>
      <c r="L4" s="13">
        <v>46843</v>
      </c>
      <c r="M4" s="13">
        <v>47208</v>
      </c>
      <c r="N4" s="13">
        <v>47573</v>
      </c>
      <c r="O4" s="13">
        <v>47938</v>
      </c>
      <c r="P4" s="13">
        <v>48304</v>
      </c>
      <c r="Q4" s="13">
        <v>48669</v>
      </c>
      <c r="R4" s="13">
        <v>49034</v>
      </c>
      <c r="S4" s="13">
        <v>49399</v>
      </c>
      <c r="T4" s="12"/>
    </row>
    <row r="5" spans="1:20" s="14" customFormat="1" ht="12.95">
      <c r="A5" s="6"/>
      <c r="B5" s="6"/>
      <c r="C5" s="7"/>
      <c r="D5" s="15"/>
      <c r="E5" s="15"/>
      <c r="F5" s="15"/>
      <c r="G5" s="15"/>
      <c r="H5" s="19" t="s">
        <v>300</v>
      </c>
      <c r="I5" s="19" t="s">
        <v>300</v>
      </c>
      <c r="J5" s="20" t="s">
        <v>301</v>
      </c>
      <c r="K5" s="20" t="s">
        <v>301</v>
      </c>
      <c r="L5" s="20" t="s">
        <v>301</v>
      </c>
      <c r="M5" s="20" t="s">
        <v>301</v>
      </c>
      <c r="N5" s="20" t="s">
        <v>301</v>
      </c>
      <c r="O5" s="21" t="s">
        <v>302</v>
      </c>
      <c r="P5" s="21" t="s">
        <v>302</v>
      </c>
      <c r="Q5" s="21" t="s">
        <v>302</v>
      </c>
      <c r="R5" s="21" t="s">
        <v>302</v>
      </c>
      <c r="S5" s="21" t="s">
        <v>302</v>
      </c>
      <c r="T5" s="12"/>
    </row>
    <row r="6" spans="1:20" s="27" customFormat="1" ht="26.1">
      <c r="A6" s="24"/>
      <c r="B6" s="24" t="s">
        <v>446</v>
      </c>
      <c r="C6" s="28" t="s">
        <v>433</v>
      </c>
      <c r="D6" s="28" t="s">
        <v>434</v>
      </c>
      <c r="E6" s="29" t="s">
        <v>121</v>
      </c>
      <c r="F6" s="29" t="s">
        <v>408</v>
      </c>
      <c r="G6" s="29" t="s">
        <v>111</v>
      </c>
      <c r="H6" s="17">
        <v>1</v>
      </c>
      <c r="I6" s="17">
        <v>2</v>
      </c>
      <c r="J6" s="17">
        <v>3</v>
      </c>
      <c r="K6" s="17">
        <v>4</v>
      </c>
      <c r="L6" s="17">
        <v>5</v>
      </c>
      <c r="M6" s="17">
        <v>6</v>
      </c>
      <c r="N6" s="17">
        <v>7</v>
      </c>
      <c r="O6" s="17">
        <v>8</v>
      </c>
      <c r="P6" s="17">
        <v>9</v>
      </c>
      <c r="Q6" s="17">
        <v>10</v>
      </c>
      <c r="R6" s="17">
        <v>11</v>
      </c>
      <c r="S6" s="17">
        <v>12</v>
      </c>
      <c r="T6" s="28" t="s">
        <v>370</v>
      </c>
    </row>
    <row r="7" spans="1:20" s="27" customFormat="1" ht="12.95">
      <c r="A7" s="24"/>
      <c r="B7" s="28"/>
      <c r="C7" s="28"/>
      <c r="D7" s="28"/>
      <c r="E7" s="29"/>
      <c r="F7" s="29"/>
      <c r="G7" s="29"/>
      <c r="H7" s="28"/>
      <c r="I7" s="28"/>
      <c r="J7" s="28"/>
      <c r="K7" s="28"/>
      <c r="L7" s="28"/>
      <c r="M7" s="28"/>
      <c r="N7" s="28"/>
      <c r="O7" s="28"/>
      <c r="P7" s="28"/>
      <c r="Q7" s="28"/>
      <c r="R7" s="28"/>
      <c r="S7" s="28"/>
      <c r="T7" s="28"/>
    </row>
    <row r="8" spans="1:20" s="32" customFormat="1">
      <c r="A8" s="33"/>
      <c r="B8" s="34"/>
      <c r="C8" s="34"/>
      <c r="D8" s="34"/>
      <c r="E8" s="35"/>
      <c r="F8" s="35"/>
      <c r="G8" s="35"/>
      <c r="H8" s="34"/>
      <c r="I8" s="34"/>
      <c r="J8" s="34"/>
      <c r="K8" s="34"/>
      <c r="L8" s="34"/>
      <c r="M8" s="34"/>
      <c r="N8" s="34"/>
      <c r="O8" s="34"/>
      <c r="P8" s="34"/>
      <c r="Q8" s="34"/>
      <c r="R8" s="34"/>
      <c r="S8" s="34"/>
      <c r="T8" s="35"/>
    </row>
    <row r="9" spans="1:20" s="14" customFormat="1" ht="12.95">
      <c r="A9" s="6"/>
      <c r="B9" s="36" t="s">
        <v>447</v>
      </c>
      <c r="C9" s="36" t="s">
        <v>236</v>
      </c>
      <c r="D9" s="36" t="s">
        <v>435</v>
      </c>
      <c r="E9" s="36" t="s">
        <v>237</v>
      </c>
      <c r="F9" s="36" t="s">
        <v>236</v>
      </c>
      <c r="G9" s="36" t="s">
        <v>367</v>
      </c>
      <c r="H9" s="59">
        <f xml:space="preserve"> SUMIFS('Summary Calculations'!H$10:H$32, 'Summary Calculations'!$D$10:$D$32, $E9, 'Summary Calculations'!$E$10:$E$32, $F9, 'Summary Calculations'!$F$10:$F$32, "Non-Delivery Mechanism") + SUMIFS('Summary Calculations'!H$173:H$174, 'Summary Calculations'!$D$173:$D$174, $E9, 'Summary Calculations'!$E$173:$E$174, $F9, 'Summary Calculations'!$F$173:$F$174, "Non-Delivery Mechanism")</f>
        <v>0</v>
      </c>
      <c r="I9" s="59">
        <f xml:space="preserve"> SUMIFS('Summary Calculations'!I$10:I$32, 'Summary Calculations'!$D$10:$D$32, $E9, 'Summary Calculations'!$E$10:$E$32, $F9, 'Summary Calculations'!$F$10:$F$32, "Non-Delivery Mechanism") + SUMIFS('Summary Calculations'!I$173:I$174, 'Summary Calculations'!$D$173:$D$174, $E9, 'Summary Calculations'!$E$173:$E$174, $F9, 'Summary Calculations'!$F$173:$F$174, "Non-Delivery Mechanism")</f>
        <v>0</v>
      </c>
      <c r="J9" s="59">
        <f xml:space="preserve"> SUMIFS('Summary Calculations'!J$10:J$32, 'Summary Calculations'!$D$10:$D$32, $E9, 'Summary Calculations'!$E$10:$E$32, $F9, 'Summary Calculations'!$F$10:$F$32, "Non-Delivery Mechanism") + SUMIFS('Summary Calculations'!J$173:J$174, 'Summary Calculations'!$D$173:$D$174, $E9, 'Summary Calculations'!$E$173:$E$174, $F9, 'Summary Calculations'!$F$173:$F$174, "Non-Delivery Mechanism")</f>
        <v>0</v>
      </c>
      <c r="K9" s="59">
        <f xml:space="preserve"> SUMIFS('Summary Calculations'!K$10:K$32, 'Summary Calculations'!$D$10:$D$32, $E9, 'Summary Calculations'!$E$10:$E$32, $F9, 'Summary Calculations'!$F$10:$F$32, "Non-Delivery Mechanism") + SUMIFS('Summary Calculations'!K$173:K$174, 'Summary Calculations'!$D$173:$D$174, $E9, 'Summary Calculations'!$E$173:$E$174, $F9, 'Summary Calculations'!$F$173:$F$174, "Non-Delivery Mechanism")</f>
        <v>0</v>
      </c>
      <c r="L9" s="59">
        <f xml:space="preserve"> SUMIFS('Summary Calculations'!L$10:L$32, 'Summary Calculations'!$D$10:$D$32, $E9, 'Summary Calculations'!$E$10:$E$32, $F9, 'Summary Calculations'!$F$10:$F$32, "Non-Delivery Mechanism") + SUMIFS('Summary Calculations'!L$173:L$174, 'Summary Calculations'!$D$173:$D$174, $E9, 'Summary Calculations'!$E$173:$E$174, $F9, 'Summary Calculations'!$F$173:$F$174, "Non-Delivery Mechanism")</f>
        <v>0</v>
      </c>
      <c r="M9" s="59">
        <f xml:space="preserve"> SUMIFS('Summary Calculations'!M$10:M$32, 'Summary Calculations'!$D$10:$D$32, $E9, 'Summary Calculations'!$E$10:$E$32, $F9, 'Summary Calculations'!$F$10:$F$32, "Non-Delivery Mechanism") + SUMIFS('Summary Calculations'!M$173:M$174, 'Summary Calculations'!$D$173:$D$174, $E9, 'Summary Calculations'!$E$173:$E$174, $F9, 'Summary Calculations'!$F$173:$F$174, "Non-Delivery Mechanism")</f>
        <v>0</v>
      </c>
      <c r="N9" s="59">
        <f xml:space="preserve"> SUMIFS('Summary Calculations'!N$10:N$32, 'Summary Calculations'!$D$10:$D$32, $E9, 'Summary Calculations'!$E$10:$E$32, $F9, 'Summary Calculations'!$F$10:$F$32, "Non-Delivery Mechanism") + SUMIFS('Summary Calculations'!N$173:N$174, 'Summary Calculations'!$D$173:$D$174, $E9, 'Summary Calculations'!$E$173:$E$174, $F9, 'Summary Calculations'!$F$173:$F$174, "Non-Delivery Mechanism")</f>
        <v>0</v>
      </c>
      <c r="O9" s="59"/>
      <c r="P9" s="59"/>
      <c r="Q9" s="59"/>
      <c r="R9" s="59"/>
      <c r="S9" s="59"/>
      <c r="T9" s="59">
        <f t="shared" ref="T9:T38" si="0">SUM(J9:N9)</f>
        <v>0</v>
      </c>
    </row>
    <row r="10" spans="1:20">
      <c r="A10" s="6"/>
      <c r="B10" s="36" t="s">
        <v>448</v>
      </c>
      <c r="C10" s="36" t="s">
        <v>236</v>
      </c>
      <c r="D10" s="36" t="s">
        <v>435</v>
      </c>
      <c r="E10" s="36" t="s">
        <v>242</v>
      </c>
      <c r="F10" s="36" t="s">
        <v>236</v>
      </c>
      <c r="G10" s="36" t="s">
        <v>367</v>
      </c>
      <c r="H10" s="59">
        <f xml:space="preserve"> SUMIFS('Summary Calculations'!H$10:H$32, 'Summary Calculations'!$D$10:$D$32, $E10, 'Summary Calculations'!$E$10:$E$32, $F10, 'Summary Calculations'!$F$10:$F$32, "Non-Delivery Mechanism") + SUMIFS('Summary Calculations'!H$173:H$174, 'Summary Calculations'!$D$173:$D$174, $E10, 'Summary Calculations'!$E$173:$E$174, $F10, 'Summary Calculations'!$F$173:$F$174, "Non-Delivery Mechanism")</f>
        <v>0</v>
      </c>
      <c r="I10" s="59">
        <f xml:space="preserve"> SUMIFS('Summary Calculations'!I$10:I$32, 'Summary Calculations'!$D$10:$D$32, $E10, 'Summary Calculations'!$E$10:$E$32, $F10, 'Summary Calculations'!$F$10:$F$32, "Non-Delivery Mechanism") + SUMIFS('Summary Calculations'!I$173:I$174, 'Summary Calculations'!$D$173:$D$174, $E10, 'Summary Calculations'!$E$173:$E$174, $F10, 'Summary Calculations'!$F$173:$F$174, "Non-Delivery Mechanism")</f>
        <v>0</v>
      </c>
      <c r="J10" s="59">
        <f xml:space="preserve"> SUMIFS('Summary Calculations'!J$10:J$32, 'Summary Calculations'!$D$10:$D$32, $E10, 'Summary Calculations'!$E$10:$E$32, $F10, 'Summary Calculations'!$F$10:$F$32, "Non-Delivery Mechanism") + SUMIFS('Summary Calculations'!J$173:J$174, 'Summary Calculations'!$D$173:$D$174, $E10, 'Summary Calculations'!$E$173:$E$174, $F10, 'Summary Calculations'!$F$173:$F$174, "Non-Delivery Mechanism")</f>
        <v>0</v>
      </c>
      <c r="K10" s="59">
        <f xml:space="preserve"> SUMIFS('Summary Calculations'!K$10:K$32, 'Summary Calculations'!$D$10:$D$32, $E10, 'Summary Calculations'!$E$10:$E$32, $F10, 'Summary Calculations'!$F$10:$F$32, "Non-Delivery Mechanism") + SUMIFS('Summary Calculations'!K$173:K$174, 'Summary Calculations'!$D$173:$D$174, $E10, 'Summary Calculations'!$E$173:$E$174, $F10, 'Summary Calculations'!$F$173:$F$174, "Non-Delivery Mechanism")</f>
        <v>0</v>
      </c>
      <c r="L10" s="59">
        <f xml:space="preserve"> SUMIFS('Summary Calculations'!L$10:L$32, 'Summary Calculations'!$D$10:$D$32, $E10, 'Summary Calculations'!$E$10:$E$32, $F10, 'Summary Calculations'!$F$10:$F$32, "Non-Delivery Mechanism") + SUMIFS('Summary Calculations'!L$173:L$174, 'Summary Calculations'!$D$173:$D$174, $E10, 'Summary Calculations'!$E$173:$E$174, $F10, 'Summary Calculations'!$F$173:$F$174, "Non-Delivery Mechanism")</f>
        <v>0</v>
      </c>
      <c r="M10" s="59">
        <f xml:space="preserve"> SUMIFS('Summary Calculations'!M$10:M$32, 'Summary Calculations'!$D$10:$D$32, $E10, 'Summary Calculations'!$E$10:$E$32, $F10, 'Summary Calculations'!$F$10:$F$32, "Non-Delivery Mechanism") + SUMIFS('Summary Calculations'!M$173:M$174, 'Summary Calculations'!$D$173:$D$174, $E10, 'Summary Calculations'!$E$173:$E$174, $F10, 'Summary Calculations'!$F$173:$F$174, "Non-Delivery Mechanism")</f>
        <v>0</v>
      </c>
      <c r="N10" s="59">
        <f xml:space="preserve"> SUMIFS('Summary Calculations'!N$10:N$32, 'Summary Calculations'!$D$10:$D$32, $E10, 'Summary Calculations'!$E$10:$E$32, $F10, 'Summary Calculations'!$F$10:$F$32, "Non-Delivery Mechanism") + SUMIFS('Summary Calculations'!N$173:N$174, 'Summary Calculations'!$D$173:$D$174, $E10, 'Summary Calculations'!$E$173:$E$174, $F10, 'Summary Calculations'!$F$173:$F$174, "Non-Delivery Mechanism")</f>
        <v>0</v>
      </c>
      <c r="O10" s="59"/>
      <c r="P10" s="59"/>
      <c r="Q10" s="59"/>
      <c r="R10" s="59"/>
      <c r="S10" s="59"/>
      <c r="T10" s="59">
        <f t="shared" si="0"/>
        <v>0</v>
      </c>
    </row>
    <row r="11" spans="1:20">
      <c r="A11" s="6"/>
      <c r="B11" s="36" t="s">
        <v>449</v>
      </c>
      <c r="C11" s="36" t="s">
        <v>236</v>
      </c>
      <c r="D11" s="36" t="s">
        <v>435</v>
      </c>
      <c r="E11" s="36" t="s">
        <v>248</v>
      </c>
      <c r="F11" s="36" t="s">
        <v>236</v>
      </c>
      <c r="G11" s="36" t="s">
        <v>367</v>
      </c>
      <c r="H11" s="59">
        <f xml:space="preserve"> SUMIFS('Summary Calculations'!H$10:H$32, 'Summary Calculations'!$D$10:$D$32, $E11, 'Summary Calculations'!$E$10:$E$32, $F11, 'Summary Calculations'!$F$10:$F$32, "Non-Delivery Mechanism") + SUMIFS('Summary Calculations'!H$173:H$174, 'Summary Calculations'!$D$173:$D$174, $E11, 'Summary Calculations'!$E$173:$E$174, $F11, 'Summary Calculations'!$F$173:$F$174, "Non-Delivery Mechanism")</f>
        <v>0</v>
      </c>
      <c r="I11" s="59">
        <f xml:space="preserve"> SUMIFS('Summary Calculations'!I$10:I$32, 'Summary Calculations'!$D$10:$D$32, $E11, 'Summary Calculations'!$E$10:$E$32, $F11, 'Summary Calculations'!$F$10:$F$32, "Non-Delivery Mechanism") + SUMIFS('Summary Calculations'!I$173:I$174, 'Summary Calculations'!$D$173:$D$174, $E11, 'Summary Calculations'!$E$173:$E$174, $F11, 'Summary Calculations'!$F$173:$F$174, "Non-Delivery Mechanism")</f>
        <v>0</v>
      </c>
      <c r="J11" s="59">
        <f xml:space="preserve"> SUMIFS('Summary Calculations'!J$10:J$32, 'Summary Calculations'!$D$10:$D$32, $E11, 'Summary Calculations'!$E$10:$E$32, $F11, 'Summary Calculations'!$F$10:$F$32, "Non-Delivery Mechanism") + SUMIFS('Summary Calculations'!J$173:J$174, 'Summary Calculations'!$D$173:$D$174, $E11, 'Summary Calculations'!$E$173:$E$174, $F11, 'Summary Calculations'!$F$173:$F$174, "Non-Delivery Mechanism")</f>
        <v>0</v>
      </c>
      <c r="K11" s="59">
        <f xml:space="preserve"> SUMIFS('Summary Calculations'!K$10:K$32, 'Summary Calculations'!$D$10:$D$32, $E11, 'Summary Calculations'!$E$10:$E$32, $F11, 'Summary Calculations'!$F$10:$F$32, "Non-Delivery Mechanism") + SUMIFS('Summary Calculations'!K$173:K$174, 'Summary Calculations'!$D$173:$D$174, $E11, 'Summary Calculations'!$E$173:$E$174, $F11, 'Summary Calculations'!$F$173:$F$174, "Non-Delivery Mechanism")</f>
        <v>0</v>
      </c>
      <c r="L11" s="59">
        <f xml:space="preserve"> SUMIFS('Summary Calculations'!L$10:L$32, 'Summary Calculations'!$D$10:$D$32, $E11, 'Summary Calculations'!$E$10:$E$32, $F11, 'Summary Calculations'!$F$10:$F$32, "Non-Delivery Mechanism") + SUMIFS('Summary Calculations'!L$173:L$174, 'Summary Calculations'!$D$173:$D$174, $E11, 'Summary Calculations'!$E$173:$E$174, $F11, 'Summary Calculations'!$F$173:$F$174, "Non-Delivery Mechanism")</f>
        <v>0</v>
      </c>
      <c r="M11" s="59">
        <f xml:space="preserve"> SUMIFS('Summary Calculations'!M$10:M$32, 'Summary Calculations'!$D$10:$D$32, $E11, 'Summary Calculations'!$E$10:$E$32, $F11, 'Summary Calculations'!$F$10:$F$32, "Non-Delivery Mechanism") + SUMIFS('Summary Calculations'!M$173:M$174, 'Summary Calculations'!$D$173:$D$174, $E11, 'Summary Calculations'!$E$173:$E$174, $F11, 'Summary Calculations'!$F$173:$F$174, "Non-Delivery Mechanism")</f>
        <v>0</v>
      </c>
      <c r="N11" s="59">
        <f xml:space="preserve"> SUMIFS('Summary Calculations'!N$10:N$32, 'Summary Calculations'!$D$10:$D$32, $E11, 'Summary Calculations'!$E$10:$E$32, $F11, 'Summary Calculations'!$F$10:$F$32, "Non-Delivery Mechanism") + SUMIFS('Summary Calculations'!N$173:N$174, 'Summary Calculations'!$D$173:$D$174, $E11, 'Summary Calculations'!$E$173:$E$174, $F11, 'Summary Calculations'!$F$173:$F$174, "Non-Delivery Mechanism")</f>
        <v>0</v>
      </c>
      <c r="O11" s="59"/>
      <c r="P11" s="59"/>
      <c r="Q11" s="59"/>
      <c r="R11" s="59"/>
      <c r="S11" s="59"/>
      <c r="T11" s="59">
        <f t="shared" si="0"/>
        <v>0</v>
      </c>
    </row>
    <row r="12" spans="1:20">
      <c r="A12" s="6"/>
      <c r="B12" s="36" t="s">
        <v>450</v>
      </c>
      <c r="C12" s="36" t="s">
        <v>236</v>
      </c>
      <c r="D12" s="36" t="s">
        <v>435</v>
      </c>
      <c r="E12" s="36" t="s">
        <v>251</v>
      </c>
      <c r="F12" s="36" t="s">
        <v>236</v>
      </c>
      <c r="G12" s="36" t="s">
        <v>367</v>
      </c>
      <c r="H12" s="59">
        <f xml:space="preserve"> SUMIFS('Summary Calculations'!H$10:H$32, 'Summary Calculations'!$D$10:$D$32, $E12, 'Summary Calculations'!$E$10:$E$32, $F12, 'Summary Calculations'!$F$10:$F$32, "Non-Delivery Mechanism") + SUMIFS('Summary Calculations'!H$173:H$174, 'Summary Calculations'!$D$173:$D$174, $E12, 'Summary Calculations'!$E$173:$E$174, $F12, 'Summary Calculations'!$F$173:$F$174, "Non-Delivery Mechanism")</f>
        <v>0</v>
      </c>
      <c r="I12" s="59">
        <f xml:space="preserve"> SUMIFS('Summary Calculations'!I$10:I$32, 'Summary Calculations'!$D$10:$D$32, $E12, 'Summary Calculations'!$E$10:$E$32, $F12, 'Summary Calculations'!$F$10:$F$32, "Non-Delivery Mechanism") + SUMIFS('Summary Calculations'!I$173:I$174, 'Summary Calculations'!$D$173:$D$174, $E12, 'Summary Calculations'!$E$173:$E$174, $F12, 'Summary Calculations'!$F$173:$F$174, "Non-Delivery Mechanism")</f>
        <v>0</v>
      </c>
      <c r="J12" s="59">
        <f xml:space="preserve"> SUMIFS('Summary Calculations'!J$10:J$32, 'Summary Calculations'!$D$10:$D$32, $E12, 'Summary Calculations'!$E$10:$E$32, $F12, 'Summary Calculations'!$F$10:$F$32, "Non-Delivery Mechanism") + SUMIFS('Summary Calculations'!J$173:J$174, 'Summary Calculations'!$D$173:$D$174, $E12, 'Summary Calculations'!$E$173:$E$174, $F12, 'Summary Calculations'!$F$173:$F$174, "Non-Delivery Mechanism")</f>
        <v>0</v>
      </c>
      <c r="K12" s="59">
        <f xml:space="preserve"> SUMIFS('Summary Calculations'!K$10:K$32, 'Summary Calculations'!$D$10:$D$32, $E12, 'Summary Calculations'!$E$10:$E$32, $F12, 'Summary Calculations'!$F$10:$F$32, "Non-Delivery Mechanism") + SUMIFS('Summary Calculations'!K$173:K$174, 'Summary Calculations'!$D$173:$D$174, $E12, 'Summary Calculations'!$E$173:$E$174, $F12, 'Summary Calculations'!$F$173:$F$174, "Non-Delivery Mechanism")</f>
        <v>0</v>
      </c>
      <c r="L12" s="59">
        <f xml:space="preserve"> SUMIFS('Summary Calculations'!L$10:L$32, 'Summary Calculations'!$D$10:$D$32, $E12, 'Summary Calculations'!$E$10:$E$32, $F12, 'Summary Calculations'!$F$10:$F$32, "Non-Delivery Mechanism") + SUMIFS('Summary Calculations'!L$173:L$174, 'Summary Calculations'!$D$173:$D$174, $E12, 'Summary Calculations'!$E$173:$E$174, $F12, 'Summary Calculations'!$F$173:$F$174, "Non-Delivery Mechanism")</f>
        <v>0</v>
      </c>
      <c r="M12" s="59">
        <f xml:space="preserve"> SUMIFS('Summary Calculations'!M$10:M$32, 'Summary Calculations'!$D$10:$D$32, $E12, 'Summary Calculations'!$E$10:$E$32, $F12, 'Summary Calculations'!$F$10:$F$32, "Non-Delivery Mechanism") + SUMIFS('Summary Calculations'!M$173:M$174, 'Summary Calculations'!$D$173:$D$174, $E12, 'Summary Calculations'!$E$173:$E$174, $F12, 'Summary Calculations'!$F$173:$F$174, "Non-Delivery Mechanism")</f>
        <v>0</v>
      </c>
      <c r="N12" s="59">
        <f xml:space="preserve"> SUMIFS('Summary Calculations'!N$10:N$32, 'Summary Calculations'!$D$10:$D$32, $E12, 'Summary Calculations'!$E$10:$E$32, $F12, 'Summary Calculations'!$F$10:$F$32, "Non-Delivery Mechanism") + SUMIFS('Summary Calculations'!N$173:N$174, 'Summary Calculations'!$D$173:$D$174, $E12, 'Summary Calculations'!$E$173:$E$174, $F12, 'Summary Calculations'!$F$173:$F$174, "Non-Delivery Mechanism")</f>
        <v>0</v>
      </c>
      <c r="O12" s="59"/>
      <c r="P12" s="59"/>
      <c r="Q12" s="59"/>
      <c r="R12" s="59"/>
      <c r="S12" s="59"/>
      <c r="T12" s="59">
        <f t="shared" si="0"/>
        <v>0</v>
      </c>
    </row>
    <row r="13" spans="1:20">
      <c r="A13" s="6"/>
      <c r="B13" s="36" t="s">
        <v>451</v>
      </c>
      <c r="C13" s="36" t="s">
        <v>236</v>
      </c>
      <c r="D13" s="36" t="s">
        <v>435</v>
      </c>
      <c r="E13" s="58" t="s">
        <v>254</v>
      </c>
      <c r="F13" s="36" t="s">
        <v>236</v>
      </c>
      <c r="G13" s="36" t="s">
        <v>367</v>
      </c>
      <c r="H13" s="59">
        <f xml:space="preserve"> SUMIFS('Summary Calculations'!H$10:H$32, 'Summary Calculations'!$D$10:$D$32, $E13, 'Summary Calculations'!$E$10:$E$32, $F13, 'Summary Calculations'!$F$10:$F$32, "Non-Delivery Mechanism") + SUMIFS('Summary Calculations'!H$173:H$174, 'Summary Calculations'!$D$173:$D$174, $E13, 'Summary Calculations'!$E$173:$E$174, $F13, 'Summary Calculations'!$F$173:$F$174, "Non-Delivery Mechanism")</f>
        <v>0</v>
      </c>
      <c r="I13" s="59">
        <f xml:space="preserve"> SUMIFS('Summary Calculations'!I$10:I$32, 'Summary Calculations'!$D$10:$D$32, $E13, 'Summary Calculations'!$E$10:$E$32, $F13, 'Summary Calculations'!$F$10:$F$32, "Non-Delivery Mechanism") + SUMIFS('Summary Calculations'!I$173:I$174, 'Summary Calculations'!$D$173:$D$174, $E13, 'Summary Calculations'!$E$173:$E$174, $F13, 'Summary Calculations'!$F$173:$F$174, "Non-Delivery Mechanism")</f>
        <v>0</v>
      </c>
      <c r="J13" s="59">
        <f xml:space="preserve"> SUMIFS('Summary Calculations'!J$10:J$32, 'Summary Calculations'!$D$10:$D$32, $E13, 'Summary Calculations'!$E$10:$E$32, $F13, 'Summary Calculations'!$F$10:$F$32, "Non-Delivery Mechanism") + SUMIFS('Summary Calculations'!J$173:J$174, 'Summary Calculations'!$D$173:$D$174, $E13, 'Summary Calculations'!$E$173:$E$174, $F13, 'Summary Calculations'!$F$173:$F$174, "Non-Delivery Mechanism")</f>
        <v>0</v>
      </c>
      <c r="K13" s="59">
        <f xml:space="preserve"> SUMIFS('Summary Calculations'!K$10:K$32, 'Summary Calculations'!$D$10:$D$32, $E13, 'Summary Calculations'!$E$10:$E$32, $F13, 'Summary Calculations'!$F$10:$F$32, "Non-Delivery Mechanism") + SUMIFS('Summary Calculations'!K$173:K$174, 'Summary Calculations'!$D$173:$D$174, $E13, 'Summary Calculations'!$E$173:$E$174, $F13, 'Summary Calculations'!$F$173:$F$174, "Non-Delivery Mechanism")</f>
        <v>0</v>
      </c>
      <c r="L13" s="59">
        <f xml:space="preserve"> SUMIFS('Summary Calculations'!L$10:L$32, 'Summary Calculations'!$D$10:$D$32, $E13, 'Summary Calculations'!$E$10:$E$32, $F13, 'Summary Calculations'!$F$10:$F$32, "Non-Delivery Mechanism") + SUMIFS('Summary Calculations'!L$173:L$174, 'Summary Calculations'!$D$173:$D$174, $E13, 'Summary Calculations'!$E$173:$E$174, $F13, 'Summary Calculations'!$F$173:$F$174, "Non-Delivery Mechanism")</f>
        <v>0</v>
      </c>
      <c r="M13" s="59">
        <f xml:space="preserve"> SUMIFS('Summary Calculations'!M$10:M$32, 'Summary Calculations'!$D$10:$D$32, $E13, 'Summary Calculations'!$E$10:$E$32, $F13, 'Summary Calculations'!$F$10:$F$32, "Non-Delivery Mechanism") + SUMIFS('Summary Calculations'!M$173:M$174, 'Summary Calculations'!$D$173:$D$174, $E13, 'Summary Calculations'!$E$173:$E$174, $F13, 'Summary Calculations'!$F$173:$F$174, "Non-Delivery Mechanism")</f>
        <v>0</v>
      </c>
      <c r="N13" s="59">
        <f xml:space="preserve"> SUMIFS('Summary Calculations'!N$10:N$32, 'Summary Calculations'!$D$10:$D$32, $E13, 'Summary Calculations'!$E$10:$E$32, $F13, 'Summary Calculations'!$F$10:$F$32, "Non-Delivery Mechanism") + SUMIFS('Summary Calculations'!N$173:N$174, 'Summary Calculations'!$D$173:$D$174, $E13, 'Summary Calculations'!$E$173:$E$174, $F13, 'Summary Calculations'!$F$173:$F$174, "Non-Delivery Mechanism")</f>
        <v>0</v>
      </c>
      <c r="O13" s="59"/>
      <c r="P13" s="59"/>
      <c r="Q13" s="59"/>
      <c r="R13" s="59"/>
      <c r="S13" s="59"/>
      <c r="T13" s="59">
        <f t="shared" si="0"/>
        <v>0</v>
      </c>
    </row>
    <row r="14" spans="1:20">
      <c r="A14" s="6"/>
      <c r="B14" s="36" t="s">
        <v>452</v>
      </c>
      <c r="C14" s="36" t="s">
        <v>236</v>
      </c>
      <c r="D14" s="36" t="s">
        <v>435</v>
      </c>
      <c r="E14" s="58" t="s">
        <v>256</v>
      </c>
      <c r="F14" s="36" t="s">
        <v>236</v>
      </c>
      <c r="G14" s="36" t="s">
        <v>367</v>
      </c>
      <c r="H14" s="59">
        <f xml:space="preserve"> SUMIFS('Summary Calculations'!H$10:H$32, 'Summary Calculations'!$D$10:$D$32, $E14, 'Summary Calculations'!$E$10:$E$32, $F14, 'Summary Calculations'!$F$10:$F$32, "Non-Delivery Mechanism") + SUMIFS('Summary Calculations'!H$173:H$174, 'Summary Calculations'!$D$173:$D$174, $E14, 'Summary Calculations'!$E$173:$E$174, $F14, 'Summary Calculations'!$F$173:$F$174, "Non-Delivery Mechanism")</f>
        <v>0</v>
      </c>
      <c r="I14" s="59">
        <f xml:space="preserve"> SUMIFS('Summary Calculations'!I$10:I$32, 'Summary Calculations'!$D$10:$D$32, $E14, 'Summary Calculations'!$E$10:$E$32, $F14, 'Summary Calculations'!$F$10:$F$32, "Non-Delivery Mechanism") + SUMIFS('Summary Calculations'!I$173:I$174, 'Summary Calculations'!$D$173:$D$174, $E14, 'Summary Calculations'!$E$173:$E$174, $F14, 'Summary Calculations'!$F$173:$F$174, "Non-Delivery Mechanism")</f>
        <v>0</v>
      </c>
      <c r="J14" s="59">
        <f xml:space="preserve"> SUMIFS('Summary Calculations'!J$10:J$32, 'Summary Calculations'!$D$10:$D$32, $E14, 'Summary Calculations'!$E$10:$E$32, $F14, 'Summary Calculations'!$F$10:$F$32, "Non-Delivery Mechanism") + SUMIFS('Summary Calculations'!J$173:J$174, 'Summary Calculations'!$D$173:$D$174, $E14, 'Summary Calculations'!$E$173:$E$174, $F14, 'Summary Calculations'!$F$173:$F$174, "Non-Delivery Mechanism")</f>
        <v>0</v>
      </c>
      <c r="K14" s="59">
        <f xml:space="preserve"> SUMIFS('Summary Calculations'!K$10:K$32, 'Summary Calculations'!$D$10:$D$32, $E14, 'Summary Calculations'!$E$10:$E$32, $F14, 'Summary Calculations'!$F$10:$F$32, "Non-Delivery Mechanism") + SUMIFS('Summary Calculations'!K$173:K$174, 'Summary Calculations'!$D$173:$D$174, $E14, 'Summary Calculations'!$E$173:$E$174, $F14, 'Summary Calculations'!$F$173:$F$174, "Non-Delivery Mechanism")</f>
        <v>0</v>
      </c>
      <c r="L14" s="59">
        <f xml:space="preserve"> SUMIFS('Summary Calculations'!L$10:L$32, 'Summary Calculations'!$D$10:$D$32, $E14, 'Summary Calculations'!$E$10:$E$32, $F14, 'Summary Calculations'!$F$10:$F$32, "Non-Delivery Mechanism") + SUMIFS('Summary Calculations'!L$173:L$174, 'Summary Calculations'!$D$173:$D$174, $E14, 'Summary Calculations'!$E$173:$E$174, $F14, 'Summary Calculations'!$F$173:$F$174, "Non-Delivery Mechanism")</f>
        <v>0</v>
      </c>
      <c r="M14" s="59">
        <f xml:space="preserve"> SUMIFS('Summary Calculations'!M$10:M$32, 'Summary Calculations'!$D$10:$D$32, $E14, 'Summary Calculations'!$E$10:$E$32, $F14, 'Summary Calculations'!$F$10:$F$32, "Non-Delivery Mechanism") + SUMIFS('Summary Calculations'!M$173:M$174, 'Summary Calculations'!$D$173:$D$174, $E14, 'Summary Calculations'!$E$173:$E$174, $F14, 'Summary Calculations'!$F$173:$F$174, "Non-Delivery Mechanism")</f>
        <v>0</v>
      </c>
      <c r="N14" s="59">
        <f xml:space="preserve"> SUMIFS('Summary Calculations'!N$10:N$32, 'Summary Calculations'!$D$10:$D$32, $E14, 'Summary Calculations'!$E$10:$E$32, $F14, 'Summary Calculations'!$F$10:$F$32, "Non-Delivery Mechanism") + SUMIFS('Summary Calculations'!N$173:N$174, 'Summary Calculations'!$D$173:$D$174, $E14, 'Summary Calculations'!$E$173:$E$174, $F14, 'Summary Calculations'!$F$173:$F$174, "Non-Delivery Mechanism")</f>
        <v>0</v>
      </c>
      <c r="O14" s="59"/>
      <c r="P14" s="59"/>
      <c r="Q14" s="59"/>
      <c r="R14" s="59"/>
      <c r="S14" s="59"/>
      <c r="T14" s="59">
        <f t="shared" si="0"/>
        <v>0</v>
      </c>
    </row>
    <row r="15" spans="1:20">
      <c r="A15" s="6"/>
      <c r="B15" s="36" t="s">
        <v>453</v>
      </c>
      <c r="C15" s="36" t="s">
        <v>241</v>
      </c>
      <c r="D15" s="36" t="s">
        <v>435</v>
      </c>
      <c r="E15" s="36" t="s">
        <v>237</v>
      </c>
      <c r="F15" s="58" t="s">
        <v>243</v>
      </c>
      <c r="G15" s="36" t="s">
        <v>367</v>
      </c>
      <c r="H15" s="59">
        <f xml:space="preserve"> SUMIFS('Summary Calculations'!H$10:H$32, 'Summary Calculations'!$D$10:$D$32, $E15, 'Summary Calculations'!$E$10:$E$32, $F15, 'Summary Calculations'!$F$10:$F$32, "Non-Delivery Mechanism") + SUMIFS('Summary Calculations'!H$173:H$174, 'Summary Calculations'!$D$173:$D$174, $E15, 'Summary Calculations'!$E$173:$E$174, $F15, 'Summary Calculations'!$F$173:$F$174, "Non-Delivery Mechanism")</f>
        <v>0</v>
      </c>
      <c r="I15" s="59">
        <f xml:space="preserve"> SUMIFS('Summary Calculations'!I$10:I$32, 'Summary Calculations'!$D$10:$D$32, $E15, 'Summary Calculations'!$E$10:$E$32, $F15, 'Summary Calculations'!$F$10:$F$32, "Non-Delivery Mechanism") + SUMIFS('Summary Calculations'!I$173:I$174, 'Summary Calculations'!$D$173:$D$174, $E15, 'Summary Calculations'!$E$173:$E$174, $F15, 'Summary Calculations'!$F$173:$F$174, "Non-Delivery Mechanism")</f>
        <v>0</v>
      </c>
      <c r="J15" s="59">
        <f xml:space="preserve"> SUMIFS('Summary Calculations'!J$10:J$32, 'Summary Calculations'!$D$10:$D$32, $E15, 'Summary Calculations'!$E$10:$E$32, $F15, 'Summary Calculations'!$F$10:$F$32, "Non-Delivery Mechanism") + SUMIFS('Summary Calculations'!J$173:J$174, 'Summary Calculations'!$D$173:$D$174, $E15, 'Summary Calculations'!$E$173:$E$174, $F15, 'Summary Calculations'!$F$173:$F$174, "Non-Delivery Mechanism")</f>
        <v>0</v>
      </c>
      <c r="K15" s="59">
        <f xml:space="preserve"> SUMIFS('Summary Calculations'!K$10:K$32, 'Summary Calculations'!$D$10:$D$32, $E15, 'Summary Calculations'!$E$10:$E$32, $F15, 'Summary Calculations'!$F$10:$F$32, "Non-Delivery Mechanism") + SUMIFS('Summary Calculations'!K$173:K$174, 'Summary Calculations'!$D$173:$D$174, $E15, 'Summary Calculations'!$E$173:$E$174, $F15, 'Summary Calculations'!$F$173:$F$174, "Non-Delivery Mechanism")</f>
        <v>0</v>
      </c>
      <c r="L15" s="59">
        <f xml:space="preserve"> SUMIFS('Summary Calculations'!L$10:L$32, 'Summary Calculations'!$D$10:$D$32, $E15, 'Summary Calculations'!$E$10:$E$32, $F15, 'Summary Calculations'!$F$10:$F$32, "Non-Delivery Mechanism") + SUMIFS('Summary Calculations'!L$173:L$174, 'Summary Calculations'!$D$173:$D$174, $E15, 'Summary Calculations'!$E$173:$E$174, $F15, 'Summary Calculations'!$F$173:$F$174, "Non-Delivery Mechanism")</f>
        <v>0</v>
      </c>
      <c r="M15" s="59">
        <f xml:space="preserve"> SUMIFS('Summary Calculations'!M$10:M$32, 'Summary Calculations'!$D$10:$D$32, $E15, 'Summary Calculations'!$E$10:$E$32, $F15, 'Summary Calculations'!$F$10:$F$32, "Non-Delivery Mechanism") + SUMIFS('Summary Calculations'!M$173:M$174, 'Summary Calculations'!$D$173:$D$174, $E15, 'Summary Calculations'!$E$173:$E$174, $F15, 'Summary Calculations'!$F$173:$F$174, "Non-Delivery Mechanism")</f>
        <v>0</v>
      </c>
      <c r="N15" s="59">
        <f xml:space="preserve"> SUMIFS('Summary Calculations'!N$10:N$32, 'Summary Calculations'!$D$10:$D$32, $E15, 'Summary Calculations'!$E$10:$E$32, $F15, 'Summary Calculations'!$F$10:$F$32, "Non-Delivery Mechanism") + SUMIFS('Summary Calculations'!N$173:N$174, 'Summary Calculations'!$D$173:$D$174, $E15, 'Summary Calculations'!$E$173:$E$174, $F15, 'Summary Calculations'!$F$173:$F$174, "Non-Delivery Mechanism")</f>
        <v>0</v>
      </c>
      <c r="O15" s="59"/>
      <c r="P15" s="59"/>
      <c r="Q15" s="59"/>
      <c r="R15" s="59"/>
      <c r="S15" s="59"/>
      <c r="T15" s="59">
        <f t="shared" si="0"/>
        <v>0</v>
      </c>
    </row>
    <row r="16" spans="1:20">
      <c r="A16" s="6"/>
      <c r="B16" s="36" t="s">
        <v>454</v>
      </c>
      <c r="C16" s="36" t="s">
        <v>241</v>
      </c>
      <c r="D16" s="36" t="s">
        <v>435</v>
      </c>
      <c r="E16" s="36" t="s">
        <v>242</v>
      </c>
      <c r="F16" s="58" t="s">
        <v>243</v>
      </c>
      <c r="G16" s="36" t="s">
        <v>367</v>
      </c>
      <c r="H16" s="59">
        <f xml:space="preserve"> SUMIFS('Summary Calculations'!H$10:H$32, 'Summary Calculations'!$D$10:$D$32, $E16, 'Summary Calculations'!$E$10:$E$32, $F16, 'Summary Calculations'!$F$10:$F$32, "Non-Delivery Mechanism") + SUMIFS('Summary Calculations'!H$173:H$174, 'Summary Calculations'!$D$173:$D$174, $E16, 'Summary Calculations'!$E$173:$E$174, $F16, 'Summary Calculations'!$F$173:$F$174, "Non-Delivery Mechanism")</f>
        <v>0</v>
      </c>
      <c r="I16" s="59">
        <f xml:space="preserve"> SUMIFS('Summary Calculations'!I$10:I$32, 'Summary Calculations'!$D$10:$D$32, $E16, 'Summary Calculations'!$E$10:$E$32, $F16, 'Summary Calculations'!$F$10:$F$32, "Non-Delivery Mechanism") + SUMIFS('Summary Calculations'!I$173:I$174, 'Summary Calculations'!$D$173:$D$174, $E16, 'Summary Calculations'!$E$173:$E$174, $F16, 'Summary Calculations'!$F$173:$F$174, "Non-Delivery Mechanism")</f>
        <v>0</v>
      </c>
      <c r="J16" s="59">
        <f xml:space="preserve"> SUMIFS('Summary Calculations'!J$10:J$32, 'Summary Calculations'!$D$10:$D$32, $E16, 'Summary Calculations'!$E$10:$E$32, $F16, 'Summary Calculations'!$F$10:$F$32, "Non-Delivery Mechanism") + SUMIFS('Summary Calculations'!J$173:J$174, 'Summary Calculations'!$D$173:$D$174, $E16, 'Summary Calculations'!$E$173:$E$174, $F16, 'Summary Calculations'!$F$173:$F$174, "Non-Delivery Mechanism")</f>
        <v>0</v>
      </c>
      <c r="K16" s="59">
        <f xml:space="preserve"> SUMIFS('Summary Calculations'!K$10:K$32, 'Summary Calculations'!$D$10:$D$32, $E16, 'Summary Calculations'!$E$10:$E$32, $F16, 'Summary Calculations'!$F$10:$F$32, "Non-Delivery Mechanism") + SUMIFS('Summary Calculations'!K$173:K$174, 'Summary Calculations'!$D$173:$D$174, $E16, 'Summary Calculations'!$E$173:$E$174, $F16, 'Summary Calculations'!$F$173:$F$174, "Non-Delivery Mechanism")</f>
        <v>0</v>
      </c>
      <c r="L16" s="59">
        <f xml:space="preserve"> SUMIFS('Summary Calculations'!L$10:L$32, 'Summary Calculations'!$D$10:$D$32, $E16, 'Summary Calculations'!$E$10:$E$32, $F16, 'Summary Calculations'!$F$10:$F$32, "Non-Delivery Mechanism") + SUMIFS('Summary Calculations'!L$173:L$174, 'Summary Calculations'!$D$173:$D$174, $E16, 'Summary Calculations'!$E$173:$E$174, $F16, 'Summary Calculations'!$F$173:$F$174, "Non-Delivery Mechanism")</f>
        <v>0</v>
      </c>
      <c r="M16" s="59">
        <f xml:space="preserve"> SUMIFS('Summary Calculations'!M$10:M$32, 'Summary Calculations'!$D$10:$D$32, $E16, 'Summary Calculations'!$E$10:$E$32, $F16, 'Summary Calculations'!$F$10:$F$32, "Non-Delivery Mechanism") + SUMIFS('Summary Calculations'!M$173:M$174, 'Summary Calculations'!$D$173:$D$174, $E16, 'Summary Calculations'!$E$173:$E$174, $F16, 'Summary Calculations'!$F$173:$F$174, "Non-Delivery Mechanism")</f>
        <v>0</v>
      </c>
      <c r="N16" s="59">
        <f xml:space="preserve"> SUMIFS('Summary Calculations'!N$10:N$32, 'Summary Calculations'!$D$10:$D$32, $E16, 'Summary Calculations'!$E$10:$E$32, $F16, 'Summary Calculations'!$F$10:$F$32, "Non-Delivery Mechanism") + SUMIFS('Summary Calculations'!N$173:N$174, 'Summary Calculations'!$D$173:$D$174, $E16, 'Summary Calculations'!$E$173:$E$174, $F16, 'Summary Calculations'!$F$173:$F$174, "Non-Delivery Mechanism")</f>
        <v>0</v>
      </c>
      <c r="O16" s="59"/>
      <c r="P16" s="59"/>
      <c r="Q16" s="59"/>
      <c r="R16" s="59"/>
      <c r="S16" s="59"/>
      <c r="T16" s="59">
        <f t="shared" si="0"/>
        <v>0</v>
      </c>
    </row>
    <row r="17" spans="1:20">
      <c r="A17" s="6"/>
      <c r="B17" s="36" t="s">
        <v>455</v>
      </c>
      <c r="C17" s="36" t="s">
        <v>241</v>
      </c>
      <c r="D17" s="36" t="s">
        <v>435</v>
      </c>
      <c r="E17" s="36" t="s">
        <v>248</v>
      </c>
      <c r="F17" s="58" t="s">
        <v>243</v>
      </c>
      <c r="G17" s="36" t="s">
        <v>367</v>
      </c>
      <c r="H17" s="59">
        <f xml:space="preserve"> SUMIFS('Summary Calculations'!H$10:H$32, 'Summary Calculations'!$D$10:$D$32, $E17, 'Summary Calculations'!$E$10:$E$32, $F17, 'Summary Calculations'!$F$10:$F$32, "Non-Delivery Mechanism") + SUMIFS('Summary Calculations'!H$173:H$174, 'Summary Calculations'!$D$173:$D$174, $E17, 'Summary Calculations'!$E$173:$E$174, $F17, 'Summary Calculations'!$F$173:$F$174, "Non-Delivery Mechanism")</f>
        <v>0</v>
      </c>
      <c r="I17" s="59">
        <f xml:space="preserve"> SUMIFS('Summary Calculations'!I$10:I$32, 'Summary Calculations'!$D$10:$D$32, $E17, 'Summary Calculations'!$E$10:$E$32, $F17, 'Summary Calculations'!$F$10:$F$32, "Non-Delivery Mechanism") + SUMIFS('Summary Calculations'!I$173:I$174, 'Summary Calculations'!$D$173:$D$174, $E17, 'Summary Calculations'!$E$173:$E$174, $F17, 'Summary Calculations'!$F$173:$F$174, "Non-Delivery Mechanism")</f>
        <v>0</v>
      </c>
      <c r="J17" s="59">
        <f xml:space="preserve"> SUMIFS('Summary Calculations'!J$10:J$32, 'Summary Calculations'!$D$10:$D$32, $E17, 'Summary Calculations'!$E$10:$E$32, $F17, 'Summary Calculations'!$F$10:$F$32, "Non-Delivery Mechanism") + SUMIFS('Summary Calculations'!J$173:J$174, 'Summary Calculations'!$D$173:$D$174, $E17, 'Summary Calculations'!$E$173:$E$174, $F17, 'Summary Calculations'!$F$173:$F$174, "Non-Delivery Mechanism")</f>
        <v>-2</v>
      </c>
      <c r="K17" s="59">
        <f xml:space="preserve"> SUMIFS('Summary Calculations'!K$10:K$32, 'Summary Calculations'!$D$10:$D$32, $E17, 'Summary Calculations'!$E$10:$E$32, $F17, 'Summary Calculations'!$F$10:$F$32, "Non-Delivery Mechanism") + SUMIFS('Summary Calculations'!K$173:K$174, 'Summary Calculations'!$D$173:$D$174, $E17, 'Summary Calculations'!$E$173:$E$174, $F17, 'Summary Calculations'!$F$173:$F$174, "Non-Delivery Mechanism")</f>
        <v>-3</v>
      </c>
      <c r="L17" s="59">
        <f xml:space="preserve"> SUMIFS('Summary Calculations'!L$10:L$32, 'Summary Calculations'!$D$10:$D$32, $E17, 'Summary Calculations'!$E$10:$E$32, $F17, 'Summary Calculations'!$F$10:$F$32, "Non-Delivery Mechanism") + SUMIFS('Summary Calculations'!L$173:L$174, 'Summary Calculations'!$D$173:$D$174, $E17, 'Summary Calculations'!$E$173:$E$174, $F17, 'Summary Calculations'!$F$173:$F$174, "Non-Delivery Mechanism")</f>
        <v>-4</v>
      </c>
      <c r="M17" s="59">
        <f xml:space="preserve"> SUMIFS('Summary Calculations'!M$10:M$32, 'Summary Calculations'!$D$10:$D$32, $E17, 'Summary Calculations'!$E$10:$E$32, $F17, 'Summary Calculations'!$F$10:$F$32, "Non-Delivery Mechanism") + SUMIFS('Summary Calculations'!M$173:M$174, 'Summary Calculations'!$D$173:$D$174, $E17, 'Summary Calculations'!$E$173:$E$174, $F17, 'Summary Calculations'!$F$173:$F$174, "Non-Delivery Mechanism")</f>
        <v>-5</v>
      </c>
      <c r="N17" s="59">
        <f xml:space="preserve"> SUMIFS('Summary Calculations'!N$10:N$32, 'Summary Calculations'!$D$10:$D$32, $E17, 'Summary Calculations'!$E$10:$E$32, $F17, 'Summary Calculations'!$F$10:$F$32, "Non-Delivery Mechanism") + SUMIFS('Summary Calculations'!N$173:N$174, 'Summary Calculations'!$D$173:$D$174, $E17, 'Summary Calculations'!$E$173:$E$174, $F17, 'Summary Calculations'!$F$173:$F$174, "Non-Delivery Mechanism")</f>
        <v>-0.71699999999999997</v>
      </c>
      <c r="O17" s="59"/>
      <c r="P17" s="59"/>
      <c r="Q17" s="59"/>
      <c r="R17" s="59"/>
      <c r="S17" s="59"/>
      <c r="T17" s="59">
        <f t="shared" si="0"/>
        <v>-14.717000000000001</v>
      </c>
    </row>
    <row r="18" spans="1:20">
      <c r="A18" s="6"/>
      <c r="B18" s="36" t="s">
        <v>456</v>
      </c>
      <c r="C18" s="36" t="s">
        <v>241</v>
      </c>
      <c r="D18" s="36" t="s">
        <v>435</v>
      </c>
      <c r="E18" s="36" t="s">
        <v>251</v>
      </c>
      <c r="F18" s="58" t="s">
        <v>243</v>
      </c>
      <c r="G18" s="36" t="s">
        <v>367</v>
      </c>
      <c r="H18" s="59">
        <f xml:space="preserve"> SUMIFS('Summary Calculations'!H$10:H$32, 'Summary Calculations'!$D$10:$D$32, $E18, 'Summary Calculations'!$E$10:$E$32, $F18, 'Summary Calculations'!$F$10:$F$32, "Non-Delivery Mechanism") + SUMIFS('Summary Calculations'!H$173:H$174, 'Summary Calculations'!$D$173:$D$174, $E18, 'Summary Calculations'!$E$173:$E$174, $F18, 'Summary Calculations'!$F$173:$F$174, "Non-Delivery Mechanism")</f>
        <v>0</v>
      </c>
      <c r="I18" s="59">
        <f xml:space="preserve"> SUMIFS('Summary Calculations'!I$10:I$32, 'Summary Calculations'!$D$10:$D$32, $E18, 'Summary Calculations'!$E$10:$E$32, $F18, 'Summary Calculations'!$F$10:$F$32, "Non-Delivery Mechanism") + SUMIFS('Summary Calculations'!I$173:I$174, 'Summary Calculations'!$D$173:$D$174, $E18, 'Summary Calculations'!$E$173:$E$174, $F18, 'Summary Calculations'!$F$173:$F$174, "Non-Delivery Mechanism")</f>
        <v>0</v>
      </c>
      <c r="J18" s="59">
        <f xml:space="preserve"> SUMIFS('Summary Calculations'!J$10:J$32, 'Summary Calculations'!$D$10:$D$32, $E18, 'Summary Calculations'!$E$10:$E$32, $F18, 'Summary Calculations'!$F$10:$F$32, "Non-Delivery Mechanism") + SUMIFS('Summary Calculations'!J$173:J$174, 'Summary Calculations'!$D$173:$D$174, $E18, 'Summary Calculations'!$E$173:$E$174, $F18, 'Summary Calculations'!$F$173:$F$174, "Non-Delivery Mechanism")</f>
        <v>0</v>
      </c>
      <c r="K18" s="59">
        <f xml:space="preserve"> SUMIFS('Summary Calculations'!K$10:K$32, 'Summary Calculations'!$D$10:$D$32, $E18, 'Summary Calculations'!$E$10:$E$32, $F18, 'Summary Calculations'!$F$10:$F$32, "Non-Delivery Mechanism") + SUMIFS('Summary Calculations'!K$173:K$174, 'Summary Calculations'!$D$173:$D$174, $E18, 'Summary Calculations'!$E$173:$E$174, $F18, 'Summary Calculations'!$F$173:$F$174, "Non-Delivery Mechanism")</f>
        <v>0</v>
      </c>
      <c r="L18" s="59">
        <f xml:space="preserve"> SUMIFS('Summary Calculations'!L$10:L$32, 'Summary Calculations'!$D$10:$D$32, $E18, 'Summary Calculations'!$E$10:$E$32, $F18, 'Summary Calculations'!$F$10:$F$32, "Non-Delivery Mechanism") + SUMIFS('Summary Calculations'!L$173:L$174, 'Summary Calculations'!$D$173:$D$174, $E18, 'Summary Calculations'!$E$173:$E$174, $F18, 'Summary Calculations'!$F$173:$F$174, "Non-Delivery Mechanism")</f>
        <v>0</v>
      </c>
      <c r="M18" s="59">
        <f xml:space="preserve"> SUMIFS('Summary Calculations'!M$10:M$32, 'Summary Calculations'!$D$10:$D$32, $E18, 'Summary Calculations'!$E$10:$E$32, $F18, 'Summary Calculations'!$F$10:$F$32, "Non-Delivery Mechanism") + SUMIFS('Summary Calculations'!M$173:M$174, 'Summary Calculations'!$D$173:$D$174, $E18, 'Summary Calculations'!$E$173:$E$174, $F18, 'Summary Calculations'!$F$173:$F$174, "Non-Delivery Mechanism")</f>
        <v>0</v>
      </c>
      <c r="N18" s="59">
        <f xml:space="preserve"> SUMIFS('Summary Calculations'!N$10:N$32, 'Summary Calculations'!$D$10:$D$32, $E18, 'Summary Calculations'!$E$10:$E$32, $F18, 'Summary Calculations'!$F$10:$F$32, "Non-Delivery Mechanism") + SUMIFS('Summary Calculations'!N$173:N$174, 'Summary Calculations'!$D$173:$D$174, $E18, 'Summary Calculations'!$E$173:$E$174, $F18, 'Summary Calculations'!$F$173:$F$174, "Non-Delivery Mechanism")</f>
        <v>0</v>
      </c>
      <c r="O18" s="59"/>
      <c r="P18" s="59"/>
      <c r="Q18" s="59"/>
      <c r="R18" s="59"/>
      <c r="S18" s="59"/>
      <c r="T18" s="59">
        <f t="shared" si="0"/>
        <v>0</v>
      </c>
    </row>
    <row r="19" spans="1:20">
      <c r="A19" s="6"/>
      <c r="B19" s="36" t="s">
        <v>457</v>
      </c>
      <c r="C19" s="36" t="s">
        <v>241</v>
      </c>
      <c r="D19" s="36" t="s">
        <v>435</v>
      </c>
      <c r="E19" s="58" t="s">
        <v>254</v>
      </c>
      <c r="F19" s="58" t="s">
        <v>243</v>
      </c>
      <c r="G19" s="36" t="s">
        <v>367</v>
      </c>
      <c r="H19" s="59">
        <f xml:space="preserve"> SUMIFS('Summary Calculations'!H$10:H$32, 'Summary Calculations'!$D$10:$D$32, $E19, 'Summary Calculations'!$E$10:$E$32, $F19, 'Summary Calculations'!$F$10:$F$32, "Non-Delivery Mechanism") + SUMIFS('Summary Calculations'!H$173:H$174, 'Summary Calculations'!$D$173:$D$174, $E19, 'Summary Calculations'!$E$173:$E$174, $F19, 'Summary Calculations'!$F$173:$F$174, "Non-Delivery Mechanism")</f>
        <v>0</v>
      </c>
      <c r="I19" s="59">
        <f xml:space="preserve"> SUMIFS('Summary Calculations'!I$10:I$32, 'Summary Calculations'!$D$10:$D$32, $E19, 'Summary Calculations'!$E$10:$E$32, $F19, 'Summary Calculations'!$F$10:$F$32, "Non-Delivery Mechanism") + SUMIFS('Summary Calculations'!I$173:I$174, 'Summary Calculations'!$D$173:$D$174, $E19, 'Summary Calculations'!$E$173:$E$174, $F19, 'Summary Calculations'!$F$173:$F$174, "Non-Delivery Mechanism")</f>
        <v>0</v>
      </c>
      <c r="J19" s="59">
        <f xml:space="preserve"> SUMIFS('Summary Calculations'!J$10:J$32, 'Summary Calculations'!$D$10:$D$32, $E19, 'Summary Calculations'!$E$10:$E$32, $F19, 'Summary Calculations'!$F$10:$F$32, "Non-Delivery Mechanism") + SUMIFS('Summary Calculations'!J$173:J$174, 'Summary Calculations'!$D$173:$D$174, $E19, 'Summary Calculations'!$E$173:$E$174, $F19, 'Summary Calculations'!$F$173:$F$174, "Non-Delivery Mechanism")</f>
        <v>0</v>
      </c>
      <c r="K19" s="59">
        <f xml:space="preserve"> SUMIFS('Summary Calculations'!K$10:K$32, 'Summary Calculations'!$D$10:$D$32, $E19, 'Summary Calculations'!$E$10:$E$32, $F19, 'Summary Calculations'!$F$10:$F$32, "Non-Delivery Mechanism") + SUMIFS('Summary Calculations'!K$173:K$174, 'Summary Calculations'!$D$173:$D$174, $E19, 'Summary Calculations'!$E$173:$E$174, $F19, 'Summary Calculations'!$F$173:$F$174, "Non-Delivery Mechanism")</f>
        <v>0</v>
      </c>
      <c r="L19" s="59">
        <f xml:space="preserve"> SUMIFS('Summary Calculations'!L$10:L$32, 'Summary Calculations'!$D$10:$D$32, $E19, 'Summary Calculations'!$E$10:$E$32, $F19, 'Summary Calculations'!$F$10:$F$32, "Non-Delivery Mechanism") + SUMIFS('Summary Calculations'!L$173:L$174, 'Summary Calculations'!$D$173:$D$174, $E19, 'Summary Calculations'!$E$173:$E$174, $F19, 'Summary Calculations'!$F$173:$F$174, "Non-Delivery Mechanism")</f>
        <v>0</v>
      </c>
      <c r="M19" s="59">
        <f xml:space="preserve"> SUMIFS('Summary Calculations'!M$10:M$32, 'Summary Calculations'!$D$10:$D$32, $E19, 'Summary Calculations'!$E$10:$E$32, $F19, 'Summary Calculations'!$F$10:$F$32, "Non-Delivery Mechanism") + SUMIFS('Summary Calculations'!M$173:M$174, 'Summary Calculations'!$D$173:$D$174, $E19, 'Summary Calculations'!$E$173:$E$174, $F19, 'Summary Calculations'!$F$173:$F$174, "Non-Delivery Mechanism")</f>
        <v>0</v>
      </c>
      <c r="N19" s="59">
        <f xml:space="preserve"> SUMIFS('Summary Calculations'!N$10:N$32, 'Summary Calculations'!$D$10:$D$32, $E19, 'Summary Calculations'!$E$10:$E$32, $F19, 'Summary Calculations'!$F$10:$F$32, "Non-Delivery Mechanism") + SUMIFS('Summary Calculations'!N$173:N$174, 'Summary Calculations'!$D$173:$D$174, $E19, 'Summary Calculations'!$E$173:$E$174, $F19, 'Summary Calculations'!$F$173:$F$174, "Non-Delivery Mechanism")</f>
        <v>0</v>
      </c>
      <c r="O19" s="59"/>
      <c r="P19" s="59"/>
      <c r="Q19" s="59"/>
      <c r="R19" s="59"/>
      <c r="S19" s="59"/>
      <c r="T19" s="59">
        <f t="shared" si="0"/>
        <v>0</v>
      </c>
    </row>
    <row r="20" spans="1:20">
      <c r="A20" s="6"/>
      <c r="B20" s="36" t="s">
        <v>458</v>
      </c>
      <c r="C20" s="36" t="s">
        <v>241</v>
      </c>
      <c r="D20" s="36" t="s">
        <v>435</v>
      </c>
      <c r="E20" s="58" t="s">
        <v>256</v>
      </c>
      <c r="F20" s="58" t="s">
        <v>243</v>
      </c>
      <c r="G20" s="36" t="s">
        <v>367</v>
      </c>
      <c r="H20" s="59">
        <f xml:space="preserve"> SUMIFS('Summary Calculations'!H$10:H$32, 'Summary Calculations'!$D$10:$D$32, $E20, 'Summary Calculations'!$E$10:$E$32, $F20, 'Summary Calculations'!$F$10:$F$32, "Non-Delivery Mechanism") + SUMIFS('Summary Calculations'!H$173:H$174, 'Summary Calculations'!$D$173:$D$174, $E20, 'Summary Calculations'!$E$173:$E$174, $F20, 'Summary Calculations'!$F$173:$F$174, "Non-Delivery Mechanism")</f>
        <v>0</v>
      </c>
      <c r="I20" s="59">
        <f xml:space="preserve"> SUMIFS('Summary Calculations'!I$10:I$32, 'Summary Calculations'!$D$10:$D$32, $E20, 'Summary Calculations'!$E$10:$E$32, $F20, 'Summary Calculations'!$F$10:$F$32, "Non-Delivery Mechanism") + SUMIFS('Summary Calculations'!I$173:I$174, 'Summary Calculations'!$D$173:$D$174, $E20, 'Summary Calculations'!$E$173:$E$174, $F20, 'Summary Calculations'!$F$173:$F$174, "Non-Delivery Mechanism")</f>
        <v>0</v>
      </c>
      <c r="J20" s="59">
        <f xml:space="preserve"> SUMIFS('Summary Calculations'!J$10:J$32, 'Summary Calculations'!$D$10:$D$32, $E20, 'Summary Calculations'!$E$10:$E$32, $F20, 'Summary Calculations'!$F$10:$F$32, "Non-Delivery Mechanism") + SUMIFS('Summary Calculations'!J$173:J$174, 'Summary Calculations'!$D$173:$D$174, $E20, 'Summary Calculations'!$E$173:$E$174, $F20, 'Summary Calculations'!$F$173:$F$174, "Non-Delivery Mechanism")</f>
        <v>0</v>
      </c>
      <c r="K20" s="59">
        <f xml:space="preserve"> SUMIFS('Summary Calculations'!K$10:K$32, 'Summary Calculations'!$D$10:$D$32, $E20, 'Summary Calculations'!$E$10:$E$32, $F20, 'Summary Calculations'!$F$10:$F$32, "Non-Delivery Mechanism") + SUMIFS('Summary Calculations'!K$173:K$174, 'Summary Calculations'!$D$173:$D$174, $E20, 'Summary Calculations'!$E$173:$E$174, $F20, 'Summary Calculations'!$F$173:$F$174, "Non-Delivery Mechanism")</f>
        <v>0</v>
      </c>
      <c r="L20" s="59">
        <f xml:space="preserve"> SUMIFS('Summary Calculations'!L$10:L$32, 'Summary Calculations'!$D$10:$D$32, $E20, 'Summary Calculations'!$E$10:$E$32, $F20, 'Summary Calculations'!$F$10:$F$32, "Non-Delivery Mechanism") + SUMIFS('Summary Calculations'!L$173:L$174, 'Summary Calculations'!$D$173:$D$174, $E20, 'Summary Calculations'!$E$173:$E$174, $F20, 'Summary Calculations'!$F$173:$F$174, "Non-Delivery Mechanism")</f>
        <v>0</v>
      </c>
      <c r="M20" s="59">
        <f xml:space="preserve"> SUMIFS('Summary Calculations'!M$10:M$32, 'Summary Calculations'!$D$10:$D$32, $E20, 'Summary Calculations'!$E$10:$E$32, $F20, 'Summary Calculations'!$F$10:$F$32, "Non-Delivery Mechanism") + SUMIFS('Summary Calculations'!M$173:M$174, 'Summary Calculations'!$D$173:$D$174, $E20, 'Summary Calculations'!$E$173:$E$174, $F20, 'Summary Calculations'!$F$173:$F$174, "Non-Delivery Mechanism")</f>
        <v>0</v>
      </c>
      <c r="N20" s="59">
        <f xml:space="preserve"> SUMIFS('Summary Calculations'!N$10:N$32, 'Summary Calculations'!$D$10:$D$32, $E20, 'Summary Calculations'!$E$10:$E$32, $F20, 'Summary Calculations'!$F$10:$F$32, "Non-Delivery Mechanism") + SUMIFS('Summary Calculations'!N$173:N$174, 'Summary Calculations'!$D$173:$D$174, $E20, 'Summary Calculations'!$E$173:$E$174, $F20, 'Summary Calculations'!$F$173:$F$174, "Non-Delivery Mechanism")</f>
        <v>0</v>
      </c>
      <c r="O20" s="59"/>
      <c r="P20" s="59"/>
      <c r="Q20" s="59"/>
      <c r="R20" s="59"/>
      <c r="S20" s="59"/>
      <c r="T20" s="59">
        <f t="shared" si="0"/>
        <v>0</v>
      </c>
    </row>
    <row r="21" spans="1:20">
      <c r="A21" s="6"/>
      <c r="B21" s="36" t="s">
        <v>459</v>
      </c>
      <c r="C21" s="36" t="s">
        <v>241</v>
      </c>
      <c r="D21" s="36" t="s">
        <v>435</v>
      </c>
      <c r="E21" s="36" t="s">
        <v>237</v>
      </c>
      <c r="F21" s="120" t="s">
        <v>249</v>
      </c>
      <c r="G21" s="36" t="s">
        <v>367</v>
      </c>
      <c r="H21" s="59">
        <f xml:space="preserve"> SUMIFS('Summary Calculations'!H$10:H$32, 'Summary Calculations'!$D$10:$D$32, $E21, 'Summary Calculations'!$E$10:$E$32, $F21, 'Summary Calculations'!$F$10:$F$32, "Non-Delivery Mechanism") + SUMIFS('Summary Calculations'!H$173:H$174, 'Summary Calculations'!$D$173:$D$174, $E21, 'Summary Calculations'!$E$173:$E$174, $F21, 'Summary Calculations'!$F$173:$F$174, "Non-Delivery Mechanism")</f>
        <v>0</v>
      </c>
      <c r="I21" s="59">
        <f xml:space="preserve"> SUMIFS('Summary Calculations'!I$10:I$32, 'Summary Calculations'!$D$10:$D$32, $E21, 'Summary Calculations'!$E$10:$E$32, $F21, 'Summary Calculations'!$F$10:$F$32, "Non-Delivery Mechanism") + SUMIFS('Summary Calculations'!I$173:I$174, 'Summary Calculations'!$D$173:$D$174, $E21, 'Summary Calculations'!$E$173:$E$174, $F21, 'Summary Calculations'!$F$173:$F$174, "Non-Delivery Mechanism")</f>
        <v>0</v>
      </c>
      <c r="J21" s="59">
        <f xml:space="preserve"> SUMIFS('Summary Calculations'!J$10:J$32, 'Summary Calculations'!$D$10:$D$32, $E21, 'Summary Calculations'!$E$10:$E$32, $F21, 'Summary Calculations'!$F$10:$F$32, "Non-Delivery Mechanism") + SUMIFS('Summary Calculations'!J$173:J$174, 'Summary Calculations'!$D$173:$D$174, $E21, 'Summary Calculations'!$E$173:$E$174, $F21, 'Summary Calculations'!$F$173:$F$174, "Non-Delivery Mechanism")</f>
        <v>0</v>
      </c>
      <c r="K21" s="59">
        <f xml:space="preserve"> SUMIFS('Summary Calculations'!K$10:K$32, 'Summary Calculations'!$D$10:$D$32, $E21, 'Summary Calculations'!$E$10:$E$32, $F21, 'Summary Calculations'!$F$10:$F$32, "Non-Delivery Mechanism") + SUMIFS('Summary Calculations'!K$173:K$174, 'Summary Calculations'!$D$173:$D$174, $E21, 'Summary Calculations'!$E$173:$E$174, $F21, 'Summary Calculations'!$F$173:$F$174, "Non-Delivery Mechanism")</f>
        <v>0</v>
      </c>
      <c r="L21" s="59">
        <f xml:space="preserve"> SUMIFS('Summary Calculations'!L$10:L$32, 'Summary Calculations'!$D$10:$D$32, $E21, 'Summary Calculations'!$E$10:$E$32, $F21, 'Summary Calculations'!$F$10:$F$32, "Non-Delivery Mechanism") + SUMIFS('Summary Calculations'!L$173:L$174, 'Summary Calculations'!$D$173:$D$174, $E21, 'Summary Calculations'!$E$173:$E$174, $F21, 'Summary Calculations'!$F$173:$F$174, "Non-Delivery Mechanism")</f>
        <v>0</v>
      </c>
      <c r="M21" s="59">
        <f xml:space="preserve"> SUMIFS('Summary Calculations'!M$10:M$32, 'Summary Calculations'!$D$10:$D$32, $E21, 'Summary Calculations'!$E$10:$E$32, $F21, 'Summary Calculations'!$F$10:$F$32, "Non-Delivery Mechanism") + SUMIFS('Summary Calculations'!M$173:M$174, 'Summary Calculations'!$D$173:$D$174, $E21, 'Summary Calculations'!$E$173:$E$174, $F21, 'Summary Calculations'!$F$173:$F$174, "Non-Delivery Mechanism")</f>
        <v>0</v>
      </c>
      <c r="N21" s="59">
        <f xml:space="preserve"> SUMIFS('Summary Calculations'!N$10:N$32, 'Summary Calculations'!$D$10:$D$32, $E21, 'Summary Calculations'!$E$10:$E$32, $F21, 'Summary Calculations'!$F$10:$F$32, "Non-Delivery Mechanism") + SUMIFS('Summary Calculations'!N$173:N$174, 'Summary Calculations'!$D$173:$D$174, $E21, 'Summary Calculations'!$E$173:$E$174, $F21, 'Summary Calculations'!$F$173:$F$174, "Non-Delivery Mechanism")</f>
        <v>0</v>
      </c>
      <c r="O21" s="59"/>
      <c r="P21" s="59"/>
      <c r="Q21" s="59"/>
      <c r="R21" s="59"/>
      <c r="S21" s="59"/>
      <c r="T21" s="59">
        <f t="shared" si="0"/>
        <v>0</v>
      </c>
    </row>
    <row r="22" spans="1:20">
      <c r="A22" s="6"/>
      <c r="B22" s="36" t="s">
        <v>460</v>
      </c>
      <c r="C22" s="36" t="s">
        <v>241</v>
      </c>
      <c r="D22" s="36" t="s">
        <v>435</v>
      </c>
      <c r="E22" s="36" t="s">
        <v>242</v>
      </c>
      <c r="F22" s="120" t="s">
        <v>249</v>
      </c>
      <c r="G22" s="36" t="s">
        <v>367</v>
      </c>
      <c r="H22" s="59">
        <f xml:space="preserve"> SUMIFS('Summary Calculations'!H$10:H$32, 'Summary Calculations'!$D$10:$D$32, $E22, 'Summary Calculations'!$E$10:$E$32, $F22, 'Summary Calculations'!$F$10:$F$32, "Non-Delivery Mechanism") + SUMIFS('Summary Calculations'!H$173:H$174, 'Summary Calculations'!$D$173:$D$174, $E22, 'Summary Calculations'!$E$173:$E$174, $F22, 'Summary Calculations'!$F$173:$F$174, "Non-Delivery Mechanism")</f>
        <v>0</v>
      </c>
      <c r="I22" s="59">
        <f xml:space="preserve"> SUMIFS('Summary Calculations'!I$10:I$32, 'Summary Calculations'!$D$10:$D$32, $E22, 'Summary Calculations'!$E$10:$E$32, $F22, 'Summary Calculations'!$F$10:$F$32, "Non-Delivery Mechanism") + SUMIFS('Summary Calculations'!I$173:I$174, 'Summary Calculations'!$D$173:$D$174, $E22, 'Summary Calculations'!$E$173:$E$174, $F22, 'Summary Calculations'!$F$173:$F$174, "Non-Delivery Mechanism")</f>
        <v>0</v>
      </c>
      <c r="J22" s="59">
        <f xml:space="preserve"> SUMIFS('Summary Calculations'!J$10:J$32, 'Summary Calculations'!$D$10:$D$32, $E22, 'Summary Calculations'!$E$10:$E$32, $F22, 'Summary Calculations'!$F$10:$F$32, "Non-Delivery Mechanism") + SUMIFS('Summary Calculations'!J$173:J$174, 'Summary Calculations'!$D$173:$D$174, $E22, 'Summary Calculations'!$E$173:$E$174, $F22, 'Summary Calculations'!$F$173:$F$174, "Non-Delivery Mechanism")</f>
        <v>0</v>
      </c>
      <c r="K22" s="59">
        <f xml:space="preserve"> SUMIFS('Summary Calculations'!K$10:K$32, 'Summary Calculations'!$D$10:$D$32, $E22, 'Summary Calculations'!$E$10:$E$32, $F22, 'Summary Calculations'!$F$10:$F$32, "Non-Delivery Mechanism") + SUMIFS('Summary Calculations'!K$173:K$174, 'Summary Calculations'!$D$173:$D$174, $E22, 'Summary Calculations'!$E$173:$E$174, $F22, 'Summary Calculations'!$F$173:$F$174, "Non-Delivery Mechanism")</f>
        <v>0</v>
      </c>
      <c r="L22" s="59">
        <f xml:space="preserve"> SUMIFS('Summary Calculations'!L$10:L$32, 'Summary Calculations'!$D$10:$D$32, $E22, 'Summary Calculations'!$E$10:$E$32, $F22, 'Summary Calculations'!$F$10:$F$32, "Non-Delivery Mechanism") + SUMIFS('Summary Calculations'!L$173:L$174, 'Summary Calculations'!$D$173:$D$174, $E22, 'Summary Calculations'!$E$173:$E$174, $F22, 'Summary Calculations'!$F$173:$F$174, "Non-Delivery Mechanism")</f>
        <v>0</v>
      </c>
      <c r="M22" s="59">
        <f xml:space="preserve"> SUMIFS('Summary Calculations'!M$10:M$32, 'Summary Calculations'!$D$10:$D$32, $E22, 'Summary Calculations'!$E$10:$E$32, $F22, 'Summary Calculations'!$F$10:$F$32, "Non-Delivery Mechanism") + SUMIFS('Summary Calculations'!M$173:M$174, 'Summary Calculations'!$D$173:$D$174, $E22, 'Summary Calculations'!$E$173:$E$174, $F22, 'Summary Calculations'!$F$173:$F$174, "Non-Delivery Mechanism")</f>
        <v>0</v>
      </c>
      <c r="N22" s="59">
        <f xml:space="preserve"> SUMIFS('Summary Calculations'!N$10:N$32, 'Summary Calculations'!$D$10:$D$32, $E22, 'Summary Calculations'!$E$10:$E$32, $F22, 'Summary Calculations'!$F$10:$F$32, "Non-Delivery Mechanism") + SUMIFS('Summary Calculations'!N$173:N$174, 'Summary Calculations'!$D$173:$D$174, $E22, 'Summary Calculations'!$E$173:$E$174, $F22, 'Summary Calculations'!$F$173:$F$174, "Non-Delivery Mechanism")</f>
        <v>0</v>
      </c>
      <c r="O22" s="59"/>
      <c r="P22" s="59"/>
      <c r="Q22" s="59"/>
      <c r="R22" s="59"/>
      <c r="S22" s="59"/>
      <c r="T22" s="59">
        <f t="shared" si="0"/>
        <v>0</v>
      </c>
    </row>
    <row r="23" spans="1:20">
      <c r="A23" s="6"/>
      <c r="B23" s="36" t="s">
        <v>461</v>
      </c>
      <c r="C23" s="36" t="s">
        <v>241</v>
      </c>
      <c r="D23" s="36" t="s">
        <v>435</v>
      </c>
      <c r="E23" s="36" t="s">
        <v>248</v>
      </c>
      <c r="F23" s="120" t="s">
        <v>249</v>
      </c>
      <c r="G23" s="36" t="s">
        <v>367</v>
      </c>
      <c r="H23" s="59">
        <f xml:space="preserve"> SUMIFS('Summary Calculations'!H$10:H$32, 'Summary Calculations'!$D$10:$D$32, $E23, 'Summary Calculations'!$E$10:$E$32, $F23, 'Summary Calculations'!$F$10:$F$32, "Non-Delivery Mechanism") + SUMIFS('Summary Calculations'!H$173:H$174, 'Summary Calculations'!$D$173:$D$174, $E23, 'Summary Calculations'!$E$173:$E$174, $F23, 'Summary Calculations'!$F$173:$F$174, "Non-Delivery Mechanism")</f>
        <v>0</v>
      </c>
      <c r="I23" s="59">
        <f xml:space="preserve"> SUMIFS('Summary Calculations'!I$10:I$32, 'Summary Calculations'!$D$10:$D$32, $E23, 'Summary Calculations'!$E$10:$E$32, $F23, 'Summary Calculations'!$F$10:$F$32, "Non-Delivery Mechanism") + SUMIFS('Summary Calculations'!I$173:I$174, 'Summary Calculations'!$D$173:$D$174, $E23, 'Summary Calculations'!$E$173:$E$174, $F23, 'Summary Calculations'!$F$173:$F$174, "Non-Delivery Mechanism")</f>
        <v>0</v>
      </c>
      <c r="J23" s="59">
        <f xml:space="preserve"> SUMIFS('Summary Calculations'!J$10:J$32, 'Summary Calculations'!$D$10:$D$32, $E23, 'Summary Calculations'!$E$10:$E$32, $F23, 'Summary Calculations'!$F$10:$F$32, "Non-Delivery Mechanism") + SUMIFS('Summary Calculations'!J$173:J$174, 'Summary Calculations'!$D$173:$D$174, $E23, 'Summary Calculations'!$E$173:$E$174, $F23, 'Summary Calculations'!$F$173:$F$174, "Non-Delivery Mechanism")</f>
        <v>0</v>
      </c>
      <c r="K23" s="59">
        <f xml:space="preserve"> SUMIFS('Summary Calculations'!K$10:K$32, 'Summary Calculations'!$D$10:$D$32, $E23, 'Summary Calculations'!$E$10:$E$32, $F23, 'Summary Calculations'!$F$10:$F$32, "Non-Delivery Mechanism") + SUMIFS('Summary Calculations'!K$173:K$174, 'Summary Calculations'!$D$173:$D$174, $E23, 'Summary Calculations'!$E$173:$E$174, $F23, 'Summary Calculations'!$F$173:$F$174, "Non-Delivery Mechanism")</f>
        <v>0</v>
      </c>
      <c r="L23" s="59">
        <f xml:space="preserve"> SUMIFS('Summary Calculations'!L$10:L$32, 'Summary Calculations'!$D$10:$D$32, $E23, 'Summary Calculations'!$E$10:$E$32, $F23, 'Summary Calculations'!$F$10:$F$32, "Non-Delivery Mechanism") + SUMIFS('Summary Calculations'!L$173:L$174, 'Summary Calculations'!$D$173:$D$174, $E23, 'Summary Calculations'!$E$173:$E$174, $F23, 'Summary Calculations'!$F$173:$F$174, "Non-Delivery Mechanism")</f>
        <v>0</v>
      </c>
      <c r="M23" s="59">
        <f xml:space="preserve"> SUMIFS('Summary Calculations'!M$10:M$32, 'Summary Calculations'!$D$10:$D$32, $E23, 'Summary Calculations'!$E$10:$E$32, $F23, 'Summary Calculations'!$F$10:$F$32, "Non-Delivery Mechanism") + SUMIFS('Summary Calculations'!M$173:M$174, 'Summary Calculations'!$D$173:$D$174, $E23, 'Summary Calculations'!$E$173:$E$174, $F23, 'Summary Calculations'!$F$173:$F$174, "Non-Delivery Mechanism")</f>
        <v>0</v>
      </c>
      <c r="N23" s="59">
        <f xml:space="preserve"> SUMIFS('Summary Calculations'!N$10:N$32, 'Summary Calculations'!$D$10:$D$32, $E23, 'Summary Calculations'!$E$10:$E$32, $F23, 'Summary Calculations'!$F$10:$F$32, "Non-Delivery Mechanism") + SUMIFS('Summary Calculations'!N$173:N$174, 'Summary Calculations'!$D$173:$D$174, $E23, 'Summary Calculations'!$E$173:$E$174, $F23, 'Summary Calculations'!$F$173:$F$174, "Non-Delivery Mechanism")</f>
        <v>0</v>
      </c>
      <c r="O23" s="59"/>
      <c r="P23" s="59"/>
      <c r="Q23" s="59"/>
      <c r="R23" s="59"/>
      <c r="S23" s="59"/>
      <c r="T23" s="59">
        <f t="shared" si="0"/>
        <v>0</v>
      </c>
    </row>
    <row r="24" spans="1:20">
      <c r="A24" s="6"/>
      <c r="B24" s="36" t="s">
        <v>462</v>
      </c>
      <c r="C24" s="36" t="s">
        <v>241</v>
      </c>
      <c r="D24" s="36" t="s">
        <v>435</v>
      </c>
      <c r="E24" s="36" t="s">
        <v>251</v>
      </c>
      <c r="F24" s="120" t="s">
        <v>249</v>
      </c>
      <c r="G24" s="36" t="s">
        <v>367</v>
      </c>
      <c r="H24" s="59">
        <f xml:space="preserve"> SUMIFS('Summary Calculations'!H$10:H$32, 'Summary Calculations'!$D$10:$D$32, $E24, 'Summary Calculations'!$E$10:$E$32, $F24, 'Summary Calculations'!$F$10:$F$32, "Non-Delivery Mechanism") + SUMIFS('Summary Calculations'!H$173:H$174, 'Summary Calculations'!$D$173:$D$174, $E24, 'Summary Calculations'!$E$173:$E$174, $F24, 'Summary Calculations'!$F$173:$F$174, "Non-Delivery Mechanism")</f>
        <v>0</v>
      </c>
      <c r="I24" s="59">
        <f xml:space="preserve"> SUMIFS('Summary Calculations'!I$10:I$32, 'Summary Calculations'!$D$10:$D$32, $E24, 'Summary Calculations'!$E$10:$E$32, $F24, 'Summary Calculations'!$F$10:$F$32, "Non-Delivery Mechanism") + SUMIFS('Summary Calculations'!I$173:I$174, 'Summary Calculations'!$D$173:$D$174, $E24, 'Summary Calculations'!$E$173:$E$174, $F24, 'Summary Calculations'!$F$173:$F$174, "Non-Delivery Mechanism")</f>
        <v>0</v>
      </c>
      <c r="J24" s="59">
        <f xml:space="preserve"> SUMIFS('Summary Calculations'!J$10:J$32, 'Summary Calculations'!$D$10:$D$32, $E24, 'Summary Calculations'!$E$10:$E$32, $F24, 'Summary Calculations'!$F$10:$F$32, "Non-Delivery Mechanism") + SUMIFS('Summary Calculations'!J$173:J$174, 'Summary Calculations'!$D$173:$D$174, $E24, 'Summary Calculations'!$E$173:$E$174, $F24, 'Summary Calculations'!$F$173:$F$174, "Non-Delivery Mechanism")</f>
        <v>0</v>
      </c>
      <c r="K24" s="59">
        <f xml:space="preserve"> SUMIFS('Summary Calculations'!K$10:K$32, 'Summary Calculations'!$D$10:$D$32, $E24, 'Summary Calculations'!$E$10:$E$32, $F24, 'Summary Calculations'!$F$10:$F$32, "Non-Delivery Mechanism") + SUMIFS('Summary Calculations'!K$173:K$174, 'Summary Calculations'!$D$173:$D$174, $E24, 'Summary Calculations'!$E$173:$E$174, $F24, 'Summary Calculations'!$F$173:$F$174, "Non-Delivery Mechanism")</f>
        <v>0</v>
      </c>
      <c r="L24" s="59">
        <f xml:space="preserve"> SUMIFS('Summary Calculations'!L$10:L$32, 'Summary Calculations'!$D$10:$D$32, $E24, 'Summary Calculations'!$E$10:$E$32, $F24, 'Summary Calculations'!$F$10:$F$32, "Non-Delivery Mechanism") + SUMIFS('Summary Calculations'!L$173:L$174, 'Summary Calculations'!$D$173:$D$174, $E24, 'Summary Calculations'!$E$173:$E$174, $F24, 'Summary Calculations'!$F$173:$F$174, "Non-Delivery Mechanism")</f>
        <v>0</v>
      </c>
      <c r="M24" s="59">
        <f xml:space="preserve"> SUMIFS('Summary Calculations'!M$10:M$32, 'Summary Calculations'!$D$10:$D$32, $E24, 'Summary Calculations'!$E$10:$E$32, $F24, 'Summary Calculations'!$F$10:$F$32, "Non-Delivery Mechanism") + SUMIFS('Summary Calculations'!M$173:M$174, 'Summary Calculations'!$D$173:$D$174, $E24, 'Summary Calculations'!$E$173:$E$174, $F24, 'Summary Calculations'!$F$173:$F$174, "Non-Delivery Mechanism")</f>
        <v>0</v>
      </c>
      <c r="N24" s="59">
        <f xml:space="preserve"> SUMIFS('Summary Calculations'!N$10:N$32, 'Summary Calculations'!$D$10:$D$32, $E24, 'Summary Calculations'!$E$10:$E$32, $F24, 'Summary Calculations'!$F$10:$F$32, "Non-Delivery Mechanism") + SUMIFS('Summary Calculations'!N$173:N$174, 'Summary Calculations'!$D$173:$D$174, $E24, 'Summary Calculations'!$E$173:$E$174, $F24, 'Summary Calculations'!$F$173:$F$174, "Non-Delivery Mechanism")</f>
        <v>0</v>
      </c>
      <c r="O24" s="59"/>
      <c r="P24" s="59"/>
      <c r="Q24" s="59"/>
      <c r="R24" s="59"/>
      <c r="S24" s="59"/>
      <c r="T24" s="59">
        <f t="shared" si="0"/>
        <v>0</v>
      </c>
    </row>
    <row r="25" spans="1:20">
      <c r="A25" s="6"/>
      <c r="B25" s="36" t="s">
        <v>463</v>
      </c>
      <c r="C25" s="36" t="s">
        <v>241</v>
      </c>
      <c r="D25" s="36" t="s">
        <v>435</v>
      </c>
      <c r="E25" s="58" t="s">
        <v>254</v>
      </c>
      <c r="F25" s="120" t="s">
        <v>249</v>
      </c>
      <c r="G25" s="36" t="s">
        <v>367</v>
      </c>
      <c r="H25" s="59">
        <f xml:space="preserve"> SUMIFS('Summary Calculations'!H$10:H$32, 'Summary Calculations'!$D$10:$D$32, $E25, 'Summary Calculations'!$E$10:$E$32, $F25, 'Summary Calculations'!$F$10:$F$32, "Non-Delivery Mechanism") + SUMIFS('Summary Calculations'!H$173:H$174, 'Summary Calculations'!$D$173:$D$174, $E25, 'Summary Calculations'!$E$173:$E$174, $F25, 'Summary Calculations'!$F$173:$F$174, "Non-Delivery Mechanism")</f>
        <v>0</v>
      </c>
      <c r="I25" s="59">
        <f xml:space="preserve"> SUMIFS('Summary Calculations'!I$10:I$32, 'Summary Calculations'!$D$10:$D$32, $E25, 'Summary Calculations'!$E$10:$E$32, $F25, 'Summary Calculations'!$F$10:$F$32, "Non-Delivery Mechanism") + SUMIFS('Summary Calculations'!I$173:I$174, 'Summary Calculations'!$D$173:$D$174, $E25, 'Summary Calculations'!$E$173:$E$174, $F25, 'Summary Calculations'!$F$173:$F$174, "Non-Delivery Mechanism")</f>
        <v>0</v>
      </c>
      <c r="J25" s="59">
        <f xml:space="preserve"> SUMIFS('Summary Calculations'!J$10:J$32, 'Summary Calculations'!$D$10:$D$32, $E25, 'Summary Calculations'!$E$10:$E$32, $F25, 'Summary Calculations'!$F$10:$F$32, "Non-Delivery Mechanism") + SUMIFS('Summary Calculations'!J$173:J$174, 'Summary Calculations'!$D$173:$D$174, $E25, 'Summary Calculations'!$E$173:$E$174, $F25, 'Summary Calculations'!$F$173:$F$174, "Non-Delivery Mechanism")</f>
        <v>0</v>
      </c>
      <c r="K25" s="59">
        <f xml:space="preserve"> SUMIFS('Summary Calculations'!K$10:K$32, 'Summary Calculations'!$D$10:$D$32, $E25, 'Summary Calculations'!$E$10:$E$32, $F25, 'Summary Calculations'!$F$10:$F$32, "Non-Delivery Mechanism") + SUMIFS('Summary Calculations'!K$173:K$174, 'Summary Calculations'!$D$173:$D$174, $E25, 'Summary Calculations'!$E$173:$E$174, $F25, 'Summary Calculations'!$F$173:$F$174, "Non-Delivery Mechanism")</f>
        <v>0</v>
      </c>
      <c r="L25" s="59">
        <f xml:space="preserve"> SUMIFS('Summary Calculations'!L$10:L$32, 'Summary Calculations'!$D$10:$D$32, $E25, 'Summary Calculations'!$E$10:$E$32, $F25, 'Summary Calculations'!$F$10:$F$32, "Non-Delivery Mechanism") + SUMIFS('Summary Calculations'!L$173:L$174, 'Summary Calculations'!$D$173:$D$174, $E25, 'Summary Calculations'!$E$173:$E$174, $F25, 'Summary Calculations'!$F$173:$F$174, "Non-Delivery Mechanism")</f>
        <v>0</v>
      </c>
      <c r="M25" s="59">
        <f xml:space="preserve"> SUMIFS('Summary Calculations'!M$10:M$32, 'Summary Calculations'!$D$10:$D$32, $E25, 'Summary Calculations'!$E$10:$E$32, $F25, 'Summary Calculations'!$F$10:$F$32, "Non-Delivery Mechanism") + SUMIFS('Summary Calculations'!M$173:M$174, 'Summary Calculations'!$D$173:$D$174, $E25, 'Summary Calculations'!$E$173:$E$174, $F25, 'Summary Calculations'!$F$173:$F$174, "Non-Delivery Mechanism")</f>
        <v>0</v>
      </c>
      <c r="N25" s="59">
        <f xml:space="preserve"> SUMIFS('Summary Calculations'!N$10:N$32, 'Summary Calculations'!$D$10:$D$32, $E25, 'Summary Calculations'!$E$10:$E$32, $F25, 'Summary Calculations'!$F$10:$F$32, "Non-Delivery Mechanism") + SUMIFS('Summary Calculations'!N$173:N$174, 'Summary Calculations'!$D$173:$D$174, $E25, 'Summary Calculations'!$E$173:$E$174, $F25, 'Summary Calculations'!$F$173:$F$174, "Non-Delivery Mechanism")</f>
        <v>0</v>
      </c>
      <c r="O25" s="59"/>
      <c r="P25" s="59"/>
      <c r="Q25" s="59"/>
      <c r="R25" s="59"/>
      <c r="S25" s="59"/>
      <c r="T25" s="59">
        <f t="shared" si="0"/>
        <v>0</v>
      </c>
    </row>
    <row r="26" spans="1:20">
      <c r="A26" s="6"/>
      <c r="B26" s="36" t="s">
        <v>464</v>
      </c>
      <c r="C26" s="36" t="s">
        <v>241</v>
      </c>
      <c r="D26" s="36" t="s">
        <v>435</v>
      </c>
      <c r="E26" s="58" t="s">
        <v>256</v>
      </c>
      <c r="F26" s="120" t="s">
        <v>249</v>
      </c>
      <c r="G26" s="36" t="s">
        <v>367</v>
      </c>
      <c r="H26" s="59">
        <f xml:space="preserve"> SUMIFS('Summary Calculations'!H$10:H$32, 'Summary Calculations'!$D$10:$D$32, $E26, 'Summary Calculations'!$E$10:$E$32, $F26, 'Summary Calculations'!$F$10:$F$32, "Non-Delivery Mechanism") + SUMIFS('Summary Calculations'!H$173:H$174, 'Summary Calculations'!$D$173:$D$174, $E26, 'Summary Calculations'!$E$173:$E$174, $F26, 'Summary Calculations'!$F$173:$F$174, "Non-Delivery Mechanism")</f>
        <v>0</v>
      </c>
      <c r="I26" s="59">
        <f xml:space="preserve"> SUMIFS('Summary Calculations'!I$10:I$32, 'Summary Calculations'!$D$10:$D$32, $E26, 'Summary Calculations'!$E$10:$E$32, $F26, 'Summary Calculations'!$F$10:$F$32, "Non-Delivery Mechanism") + SUMIFS('Summary Calculations'!I$173:I$174, 'Summary Calculations'!$D$173:$D$174, $E26, 'Summary Calculations'!$E$173:$E$174, $F26, 'Summary Calculations'!$F$173:$F$174, "Non-Delivery Mechanism")</f>
        <v>0</v>
      </c>
      <c r="J26" s="59">
        <f xml:space="preserve"> SUMIFS('Summary Calculations'!J$10:J$32, 'Summary Calculations'!$D$10:$D$32, $E26, 'Summary Calculations'!$E$10:$E$32, $F26, 'Summary Calculations'!$F$10:$F$32, "Non-Delivery Mechanism") + SUMIFS('Summary Calculations'!J$173:J$174, 'Summary Calculations'!$D$173:$D$174, $E26, 'Summary Calculations'!$E$173:$E$174, $F26, 'Summary Calculations'!$F$173:$F$174, "Non-Delivery Mechanism")</f>
        <v>0</v>
      </c>
      <c r="K26" s="59">
        <f xml:space="preserve"> SUMIFS('Summary Calculations'!K$10:K$32, 'Summary Calculations'!$D$10:$D$32, $E26, 'Summary Calculations'!$E$10:$E$32, $F26, 'Summary Calculations'!$F$10:$F$32, "Non-Delivery Mechanism") + SUMIFS('Summary Calculations'!K$173:K$174, 'Summary Calculations'!$D$173:$D$174, $E26, 'Summary Calculations'!$E$173:$E$174, $F26, 'Summary Calculations'!$F$173:$F$174, "Non-Delivery Mechanism")</f>
        <v>0</v>
      </c>
      <c r="L26" s="59">
        <f xml:space="preserve"> SUMIFS('Summary Calculations'!L$10:L$32, 'Summary Calculations'!$D$10:$D$32, $E26, 'Summary Calculations'!$E$10:$E$32, $F26, 'Summary Calculations'!$F$10:$F$32, "Non-Delivery Mechanism") + SUMIFS('Summary Calculations'!L$173:L$174, 'Summary Calculations'!$D$173:$D$174, $E26, 'Summary Calculations'!$E$173:$E$174, $F26, 'Summary Calculations'!$F$173:$F$174, "Non-Delivery Mechanism")</f>
        <v>0</v>
      </c>
      <c r="M26" s="59">
        <f xml:space="preserve"> SUMIFS('Summary Calculations'!M$10:M$32, 'Summary Calculations'!$D$10:$D$32, $E26, 'Summary Calculations'!$E$10:$E$32, $F26, 'Summary Calculations'!$F$10:$F$32, "Non-Delivery Mechanism") + SUMIFS('Summary Calculations'!M$173:M$174, 'Summary Calculations'!$D$173:$D$174, $E26, 'Summary Calculations'!$E$173:$E$174, $F26, 'Summary Calculations'!$F$173:$F$174, "Non-Delivery Mechanism")</f>
        <v>0</v>
      </c>
      <c r="N26" s="59">
        <f xml:space="preserve"> SUMIFS('Summary Calculations'!N$10:N$32, 'Summary Calculations'!$D$10:$D$32, $E26, 'Summary Calculations'!$E$10:$E$32, $F26, 'Summary Calculations'!$F$10:$F$32, "Non-Delivery Mechanism") + SUMIFS('Summary Calculations'!N$173:N$174, 'Summary Calculations'!$D$173:$D$174, $E26, 'Summary Calculations'!$E$173:$E$174, $F26, 'Summary Calculations'!$F$173:$F$174, "Non-Delivery Mechanism")</f>
        <v>0</v>
      </c>
      <c r="O26" s="59"/>
      <c r="P26" s="59"/>
      <c r="Q26" s="59"/>
      <c r="R26" s="59"/>
      <c r="S26" s="59"/>
      <c r="T26" s="59">
        <f t="shared" si="0"/>
        <v>0</v>
      </c>
    </row>
    <row r="27" spans="1:20">
      <c r="A27" s="6"/>
      <c r="B27" s="36" t="s">
        <v>465</v>
      </c>
      <c r="C27" s="36" t="s">
        <v>241</v>
      </c>
      <c r="D27" s="36" t="s">
        <v>435</v>
      </c>
      <c r="E27" s="36" t="s">
        <v>237</v>
      </c>
      <c r="F27" s="120" t="s">
        <v>252</v>
      </c>
      <c r="G27" s="36" t="s">
        <v>367</v>
      </c>
      <c r="H27" s="59">
        <f xml:space="preserve"> SUMIFS('Summary Calculations'!H$10:H$32, 'Summary Calculations'!$D$10:$D$32, $E27, 'Summary Calculations'!$E$10:$E$32, $F27, 'Summary Calculations'!$F$10:$F$32, "Non-Delivery Mechanism") + SUMIFS('Summary Calculations'!H$173:H$174, 'Summary Calculations'!$D$173:$D$174, $E27, 'Summary Calculations'!$E$173:$E$174, $F27, 'Summary Calculations'!$F$173:$F$174, "Non-Delivery Mechanism")</f>
        <v>0</v>
      </c>
      <c r="I27" s="59">
        <f xml:space="preserve"> SUMIFS('Summary Calculations'!I$10:I$32, 'Summary Calculations'!$D$10:$D$32, $E27, 'Summary Calculations'!$E$10:$E$32, $F27, 'Summary Calculations'!$F$10:$F$32, "Non-Delivery Mechanism") + SUMIFS('Summary Calculations'!I$173:I$174, 'Summary Calculations'!$D$173:$D$174, $E27, 'Summary Calculations'!$E$173:$E$174, $F27, 'Summary Calculations'!$F$173:$F$174, "Non-Delivery Mechanism")</f>
        <v>0</v>
      </c>
      <c r="J27" s="59">
        <f xml:space="preserve"> SUMIFS('Summary Calculations'!J$10:J$32, 'Summary Calculations'!$D$10:$D$32, $E27, 'Summary Calculations'!$E$10:$E$32, $F27, 'Summary Calculations'!$F$10:$F$32, "Non-Delivery Mechanism") + SUMIFS('Summary Calculations'!J$173:J$174, 'Summary Calculations'!$D$173:$D$174, $E27, 'Summary Calculations'!$E$173:$E$174, $F27, 'Summary Calculations'!$F$173:$F$174, "Non-Delivery Mechanism")</f>
        <v>0</v>
      </c>
      <c r="K27" s="59">
        <f xml:space="preserve"> SUMIFS('Summary Calculations'!K$10:K$32, 'Summary Calculations'!$D$10:$D$32, $E27, 'Summary Calculations'!$E$10:$E$32, $F27, 'Summary Calculations'!$F$10:$F$32, "Non-Delivery Mechanism") + SUMIFS('Summary Calculations'!K$173:K$174, 'Summary Calculations'!$D$173:$D$174, $E27, 'Summary Calculations'!$E$173:$E$174, $F27, 'Summary Calculations'!$F$173:$F$174, "Non-Delivery Mechanism")</f>
        <v>0</v>
      </c>
      <c r="L27" s="59">
        <f xml:space="preserve"> SUMIFS('Summary Calculations'!L$10:L$32, 'Summary Calculations'!$D$10:$D$32, $E27, 'Summary Calculations'!$E$10:$E$32, $F27, 'Summary Calculations'!$F$10:$F$32, "Non-Delivery Mechanism") + SUMIFS('Summary Calculations'!L$173:L$174, 'Summary Calculations'!$D$173:$D$174, $E27, 'Summary Calculations'!$E$173:$E$174, $F27, 'Summary Calculations'!$F$173:$F$174, "Non-Delivery Mechanism")</f>
        <v>0</v>
      </c>
      <c r="M27" s="59">
        <f xml:space="preserve"> SUMIFS('Summary Calculations'!M$10:M$32, 'Summary Calculations'!$D$10:$D$32, $E27, 'Summary Calculations'!$E$10:$E$32, $F27, 'Summary Calculations'!$F$10:$F$32, "Non-Delivery Mechanism") + SUMIFS('Summary Calculations'!M$173:M$174, 'Summary Calculations'!$D$173:$D$174, $E27, 'Summary Calculations'!$E$173:$E$174, $F27, 'Summary Calculations'!$F$173:$F$174, "Non-Delivery Mechanism")</f>
        <v>0</v>
      </c>
      <c r="N27" s="59">
        <f xml:space="preserve"> SUMIFS('Summary Calculations'!N$10:N$32, 'Summary Calculations'!$D$10:$D$32, $E27, 'Summary Calculations'!$E$10:$E$32, $F27, 'Summary Calculations'!$F$10:$F$32, "Non-Delivery Mechanism") + SUMIFS('Summary Calculations'!N$173:N$174, 'Summary Calculations'!$D$173:$D$174, $E27, 'Summary Calculations'!$E$173:$E$174, $F27, 'Summary Calculations'!$F$173:$F$174, "Non-Delivery Mechanism")</f>
        <v>0</v>
      </c>
      <c r="O27" s="59"/>
      <c r="P27" s="59"/>
      <c r="Q27" s="59"/>
      <c r="R27" s="59"/>
      <c r="S27" s="59"/>
      <c r="T27" s="59">
        <f t="shared" si="0"/>
        <v>0</v>
      </c>
    </row>
    <row r="28" spans="1:20">
      <c r="A28" s="6"/>
      <c r="B28" s="36" t="s">
        <v>466</v>
      </c>
      <c r="C28" s="36" t="s">
        <v>241</v>
      </c>
      <c r="D28" s="36" t="s">
        <v>435</v>
      </c>
      <c r="E28" s="36" t="s">
        <v>242</v>
      </c>
      <c r="F28" s="120" t="s">
        <v>252</v>
      </c>
      <c r="G28" s="36" t="s">
        <v>367</v>
      </c>
      <c r="H28" s="59">
        <f xml:space="preserve"> SUMIFS('Summary Calculations'!H$10:H$32, 'Summary Calculations'!$D$10:$D$32, $E28, 'Summary Calculations'!$E$10:$E$32, $F28, 'Summary Calculations'!$F$10:$F$32, "Non-Delivery Mechanism") + SUMIFS('Summary Calculations'!H$173:H$174, 'Summary Calculations'!$D$173:$D$174, $E28, 'Summary Calculations'!$E$173:$E$174, $F28, 'Summary Calculations'!$F$173:$F$174, "Non-Delivery Mechanism")</f>
        <v>0</v>
      </c>
      <c r="I28" s="59">
        <f xml:space="preserve"> SUMIFS('Summary Calculations'!I$10:I$32, 'Summary Calculations'!$D$10:$D$32, $E28, 'Summary Calculations'!$E$10:$E$32, $F28, 'Summary Calculations'!$F$10:$F$32, "Non-Delivery Mechanism") + SUMIFS('Summary Calculations'!I$173:I$174, 'Summary Calculations'!$D$173:$D$174, $E28, 'Summary Calculations'!$E$173:$E$174, $F28, 'Summary Calculations'!$F$173:$F$174, "Non-Delivery Mechanism")</f>
        <v>0</v>
      </c>
      <c r="J28" s="59">
        <f xml:space="preserve"> SUMIFS('Summary Calculations'!J$10:J$32, 'Summary Calculations'!$D$10:$D$32, $E28, 'Summary Calculations'!$E$10:$E$32, $F28, 'Summary Calculations'!$F$10:$F$32, "Non-Delivery Mechanism") + SUMIFS('Summary Calculations'!J$173:J$174, 'Summary Calculations'!$D$173:$D$174, $E28, 'Summary Calculations'!$E$173:$E$174, $F28, 'Summary Calculations'!$F$173:$F$174, "Non-Delivery Mechanism")</f>
        <v>0</v>
      </c>
      <c r="K28" s="59">
        <f xml:space="preserve"> SUMIFS('Summary Calculations'!K$10:K$32, 'Summary Calculations'!$D$10:$D$32, $E28, 'Summary Calculations'!$E$10:$E$32, $F28, 'Summary Calculations'!$F$10:$F$32, "Non-Delivery Mechanism") + SUMIFS('Summary Calculations'!K$173:K$174, 'Summary Calculations'!$D$173:$D$174, $E28, 'Summary Calculations'!$E$173:$E$174, $F28, 'Summary Calculations'!$F$173:$F$174, "Non-Delivery Mechanism")</f>
        <v>0</v>
      </c>
      <c r="L28" s="59">
        <f xml:space="preserve"> SUMIFS('Summary Calculations'!L$10:L$32, 'Summary Calculations'!$D$10:$D$32, $E28, 'Summary Calculations'!$E$10:$E$32, $F28, 'Summary Calculations'!$F$10:$F$32, "Non-Delivery Mechanism") + SUMIFS('Summary Calculations'!L$173:L$174, 'Summary Calculations'!$D$173:$D$174, $E28, 'Summary Calculations'!$E$173:$E$174, $F28, 'Summary Calculations'!$F$173:$F$174, "Non-Delivery Mechanism")</f>
        <v>0</v>
      </c>
      <c r="M28" s="59">
        <f xml:space="preserve"> SUMIFS('Summary Calculations'!M$10:M$32, 'Summary Calculations'!$D$10:$D$32, $E28, 'Summary Calculations'!$E$10:$E$32, $F28, 'Summary Calculations'!$F$10:$F$32, "Non-Delivery Mechanism") + SUMIFS('Summary Calculations'!M$173:M$174, 'Summary Calculations'!$D$173:$D$174, $E28, 'Summary Calculations'!$E$173:$E$174, $F28, 'Summary Calculations'!$F$173:$F$174, "Non-Delivery Mechanism")</f>
        <v>0</v>
      </c>
      <c r="N28" s="59">
        <f xml:space="preserve"> SUMIFS('Summary Calculations'!N$10:N$32, 'Summary Calculations'!$D$10:$D$32, $E28, 'Summary Calculations'!$E$10:$E$32, $F28, 'Summary Calculations'!$F$10:$F$32, "Non-Delivery Mechanism") + SUMIFS('Summary Calculations'!N$173:N$174, 'Summary Calculations'!$D$173:$D$174, $E28, 'Summary Calculations'!$E$173:$E$174, $F28, 'Summary Calculations'!$F$173:$F$174, "Non-Delivery Mechanism")</f>
        <v>0</v>
      </c>
      <c r="O28" s="59"/>
      <c r="P28" s="59"/>
      <c r="Q28" s="59"/>
      <c r="R28" s="59"/>
      <c r="S28" s="59"/>
      <c r="T28" s="59">
        <f t="shared" si="0"/>
        <v>0</v>
      </c>
    </row>
    <row r="29" spans="1:20">
      <c r="A29" s="6"/>
      <c r="B29" s="36" t="s">
        <v>467</v>
      </c>
      <c r="C29" s="36" t="s">
        <v>241</v>
      </c>
      <c r="D29" s="36" t="s">
        <v>435</v>
      </c>
      <c r="E29" s="36" t="s">
        <v>248</v>
      </c>
      <c r="F29" s="120" t="s">
        <v>252</v>
      </c>
      <c r="G29" s="36" t="s">
        <v>367</v>
      </c>
      <c r="H29" s="59">
        <f xml:space="preserve"> SUMIFS('Summary Calculations'!H$10:H$32, 'Summary Calculations'!$D$10:$D$32, $E29, 'Summary Calculations'!$E$10:$E$32, $F29, 'Summary Calculations'!$F$10:$F$32, "Non-Delivery Mechanism") + SUMIFS('Summary Calculations'!H$173:H$174, 'Summary Calculations'!$D$173:$D$174, $E29, 'Summary Calculations'!$E$173:$E$174, $F29, 'Summary Calculations'!$F$173:$F$174, "Non-Delivery Mechanism")</f>
        <v>0</v>
      </c>
      <c r="I29" s="59">
        <f xml:space="preserve"> SUMIFS('Summary Calculations'!I$10:I$32, 'Summary Calculations'!$D$10:$D$32, $E29, 'Summary Calculations'!$E$10:$E$32, $F29, 'Summary Calculations'!$F$10:$F$32, "Non-Delivery Mechanism") + SUMIFS('Summary Calculations'!I$173:I$174, 'Summary Calculations'!$D$173:$D$174, $E29, 'Summary Calculations'!$E$173:$E$174, $F29, 'Summary Calculations'!$F$173:$F$174, "Non-Delivery Mechanism")</f>
        <v>0</v>
      </c>
      <c r="J29" s="59">
        <f xml:space="preserve"> SUMIFS('Summary Calculations'!J$10:J$32, 'Summary Calculations'!$D$10:$D$32, $E29, 'Summary Calculations'!$E$10:$E$32, $F29, 'Summary Calculations'!$F$10:$F$32, "Non-Delivery Mechanism") + SUMIFS('Summary Calculations'!J$173:J$174, 'Summary Calculations'!$D$173:$D$174, $E29, 'Summary Calculations'!$E$173:$E$174, $F29, 'Summary Calculations'!$F$173:$F$174, "Non-Delivery Mechanism")</f>
        <v>9.9999999999999964E-2</v>
      </c>
      <c r="K29" s="59">
        <f xml:space="preserve"> SUMIFS('Summary Calculations'!K$10:K$32, 'Summary Calculations'!$D$10:$D$32, $E29, 'Summary Calculations'!$E$10:$E$32, $F29, 'Summary Calculations'!$F$10:$F$32, "Non-Delivery Mechanism") + SUMIFS('Summary Calculations'!K$173:K$174, 'Summary Calculations'!$D$173:$D$174, $E29, 'Summary Calculations'!$E$173:$E$174, $F29, 'Summary Calculations'!$F$173:$F$174, "Non-Delivery Mechanism")</f>
        <v>9.9999999999999964E-2</v>
      </c>
      <c r="L29" s="59">
        <f xml:space="preserve"> SUMIFS('Summary Calculations'!L$10:L$32, 'Summary Calculations'!$D$10:$D$32, $E29, 'Summary Calculations'!$E$10:$E$32, $F29, 'Summary Calculations'!$F$10:$F$32, "Non-Delivery Mechanism") + SUMIFS('Summary Calculations'!L$173:L$174, 'Summary Calculations'!$D$173:$D$174, $E29, 'Summary Calculations'!$E$173:$E$174, $F29, 'Summary Calculations'!$F$173:$F$174, "Non-Delivery Mechanism")</f>
        <v>9.9999999999999964E-2</v>
      </c>
      <c r="M29" s="59">
        <f xml:space="preserve"> SUMIFS('Summary Calculations'!M$10:M$32, 'Summary Calculations'!$D$10:$D$32, $E29, 'Summary Calculations'!$E$10:$E$32, $F29, 'Summary Calculations'!$F$10:$F$32, "Non-Delivery Mechanism") + SUMIFS('Summary Calculations'!M$173:M$174, 'Summary Calculations'!$D$173:$D$174, $E29, 'Summary Calculations'!$E$173:$E$174, $F29, 'Summary Calculations'!$F$173:$F$174, "Non-Delivery Mechanism")</f>
        <v>9.9999999999999964E-2</v>
      </c>
      <c r="N29" s="59">
        <f xml:space="preserve"> SUMIFS('Summary Calculations'!N$10:N$32, 'Summary Calculations'!$D$10:$D$32, $E29, 'Summary Calculations'!$E$10:$E$32, $F29, 'Summary Calculations'!$F$10:$F$32, "Non-Delivery Mechanism") + SUMIFS('Summary Calculations'!N$173:N$174, 'Summary Calculations'!$D$173:$D$174, $E29, 'Summary Calculations'!$E$173:$E$174, $F29, 'Summary Calculations'!$F$173:$F$174, "Non-Delivery Mechanism")</f>
        <v>9.9999999999999964E-2</v>
      </c>
      <c r="O29" s="59"/>
      <c r="P29" s="59"/>
      <c r="Q29" s="59"/>
      <c r="R29" s="59"/>
      <c r="S29" s="59"/>
      <c r="T29" s="59">
        <f t="shared" si="0"/>
        <v>0.49999999999999983</v>
      </c>
    </row>
    <row r="30" spans="1:20">
      <c r="A30" s="6"/>
      <c r="B30" s="36" t="s">
        <v>468</v>
      </c>
      <c r="C30" s="36" t="s">
        <v>241</v>
      </c>
      <c r="D30" s="36" t="s">
        <v>435</v>
      </c>
      <c r="E30" s="36" t="s">
        <v>251</v>
      </c>
      <c r="F30" s="120" t="s">
        <v>252</v>
      </c>
      <c r="G30" s="36" t="s">
        <v>367</v>
      </c>
      <c r="H30" s="59">
        <f xml:space="preserve"> SUMIFS('Summary Calculations'!H$10:H$32, 'Summary Calculations'!$D$10:$D$32, $E30, 'Summary Calculations'!$E$10:$E$32, $F30, 'Summary Calculations'!$F$10:$F$32, "Non-Delivery Mechanism") + SUMIFS('Summary Calculations'!H$173:H$174, 'Summary Calculations'!$D$173:$D$174, $E30, 'Summary Calculations'!$E$173:$E$174, $F30, 'Summary Calculations'!$F$173:$F$174, "Non-Delivery Mechanism")</f>
        <v>0</v>
      </c>
      <c r="I30" s="59">
        <f xml:space="preserve"> SUMIFS('Summary Calculations'!I$10:I$32, 'Summary Calculations'!$D$10:$D$32, $E30, 'Summary Calculations'!$E$10:$E$32, $F30, 'Summary Calculations'!$F$10:$F$32, "Non-Delivery Mechanism") + SUMIFS('Summary Calculations'!I$173:I$174, 'Summary Calculations'!$D$173:$D$174, $E30, 'Summary Calculations'!$E$173:$E$174, $F30, 'Summary Calculations'!$F$173:$F$174, "Non-Delivery Mechanism")</f>
        <v>0</v>
      </c>
      <c r="J30" s="59">
        <f xml:space="preserve"> SUMIFS('Summary Calculations'!J$10:J$32, 'Summary Calculations'!$D$10:$D$32, $E30, 'Summary Calculations'!$E$10:$E$32, $F30, 'Summary Calculations'!$F$10:$F$32, "Non-Delivery Mechanism") + SUMIFS('Summary Calculations'!J$173:J$174, 'Summary Calculations'!$D$173:$D$174, $E30, 'Summary Calculations'!$E$173:$E$174, $F30, 'Summary Calculations'!$F$173:$F$174, "Non-Delivery Mechanism")</f>
        <v>0</v>
      </c>
      <c r="K30" s="59">
        <f xml:space="preserve"> SUMIFS('Summary Calculations'!K$10:K$32, 'Summary Calculations'!$D$10:$D$32, $E30, 'Summary Calculations'!$E$10:$E$32, $F30, 'Summary Calculations'!$F$10:$F$32, "Non-Delivery Mechanism") + SUMIFS('Summary Calculations'!K$173:K$174, 'Summary Calculations'!$D$173:$D$174, $E30, 'Summary Calculations'!$E$173:$E$174, $F30, 'Summary Calculations'!$F$173:$F$174, "Non-Delivery Mechanism")</f>
        <v>0</v>
      </c>
      <c r="L30" s="59">
        <f xml:space="preserve"> SUMIFS('Summary Calculations'!L$10:L$32, 'Summary Calculations'!$D$10:$D$32, $E30, 'Summary Calculations'!$E$10:$E$32, $F30, 'Summary Calculations'!$F$10:$F$32, "Non-Delivery Mechanism") + SUMIFS('Summary Calculations'!L$173:L$174, 'Summary Calculations'!$D$173:$D$174, $E30, 'Summary Calculations'!$E$173:$E$174, $F30, 'Summary Calculations'!$F$173:$F$174, "Non-Delivery Mechanism")</f>
        <v>0</v>
      </c>
      <c r="M30" s="59">
        <f xml:space="preserve"> SUMIFS('Summary Calculations'!M$10:M$32, 'Summary Calculations'!$D$10:$D$32, $E30, 'Summary Calculations'!$E$10:$E$32, $F30, 'Summary Calculations'!$F$10:$F$32, "Non-Delivery Mechanism") + SUMIFS('Summary Calculations'!M$173:M$174, 'Summary Calculations'!$D$173:$D$174, $E30, 'Summary Calculations'!$E$173:$E$174, $F30, 'Summary Calculations'!$F$173:$F$174, "Non-Delivery Mechanism")</f>
        <v>0</v>
      </c>
      <c r="N30" s="59">
        <f xml:space="preserve"> SUMIFS('Summary Calculations'!N$10:N$32, 'Summary Calculations'!$D$10:$D$32, $E30, 'Summary Calculations'!$E$10:$E$32, $F30, 'Summary Calculations'!$F$10:$F$32, "Non-Delivery Mechanism") + SUMIFS('Summary Calculations'!N$173:N$174, 'Summary Calculations'!$D$173:$D$174, $E30, 'Summary Calculations'!$E$173:$E$174, $F30, 'Summary Calculations'!$F$173:$F$174, "Non-Delivery Mechanism")</f>
        <v>0</v>
      </c>
      <c r="O30" s="59"/>
      <c r="P30" s="59"/>
      <c r="Q30" s="59"/>
      <c r="R30" s="59"/>
      <c r="S30" s="59"/>
      <c r="T30" s="59">
        <f t="shared" si="0"/>
        <v>0</v>
      </c>
    </row>
    <row r="31" spans="1:20">
      <c r="A31" s="6"/>
      <c r="B31" s="36" t="s">
        <v>469</v>
      </c>
      <c r="C31" s="36" t="s">
        <v>241</v>
      </c>
      <c r="D31" s="36" t="s">
        <v>435</v>
      </c>
      <c r="E31" s="58" t="s">
        <v>254</v>
      </c>
      <c r="F31" s="120" t="s">
        <v>252</v>
      </c>
      <c r="G31" s="36" t="s">
        <v>367</v>
      </c>
      <c r="H31" s="59">
        <f xml:space="preserve"> SUMIFS('Summary Calculations'!H$10:H$32, 'Summary Calculations'!$D$10:$D$32, $E31, 'Summary Calculations'!$E$10:$E$32, $F31, 'Summary Calculations'!$F$10:$F$32, "Non-Delivery Mechanism") + SUMIFS('Summary Calculations'!H$173:H$174, 'Summary Calculations'!$D$173:$D$174, $E31, 'Summary Calculations'!$E$173:$E$174, $F31, 'Summary Calculations'!$F$173:$F$174, "Non-Delivery Mechanism")</f>
        <v>0</v>
      </c>
      <c r="I31" s="59">
        <f xml:space="preserve"> SUMIFS('Summary Calculations'!I$10:I$32, 'Summary Calculations'!$D$10:$D$32, $E31, 'Summary Calculations'!$E$10:$E$32, $F31, 'Summary Calculations'!$F$10:$F$32, "Non-Delivery Mechanism") + SUMIFS('Summary Calculations'!I$173:I$174, 'Summary Calculations'!$D$173:$D$174, $E31, 'Summary Calculations'!$E$173:$E$174, $F31, 'Summary Calculations'!$F$173:$F$174, "Non-Delivery Mechanism")</f>
        <v>0</v>
      </c>
      <c r="J31" s="59">
        <f xml:space="preserve"> SUMIFS('Summary Calculations'!J$10:J$32, 'Summary Calculations'!$D$10:$D$32, $E31, 'Summary Calculations'!$E$10:$E$32, $F31, 'Summary Calculations'!$F$10:$F$32, "Non-Delivery Mechanism") + SUMIFS('Summary Calculations'!J$173:J$174, 'Summary Calculations'!$D$173:$D$174, $E31, 'Summary Calculations'!$E$173:$E$174, $F31, 'Summary Calculations'!$F$173:$F$174, "Non-Delivery Mechanism")</f>
        <v>0</v>
      </c>
      <c r="K31" s="59">
        <f xml:space="preserve"> SUMIFS('Summary Calculations'!K$10:K$32, 'Summary Calculations'!$D$10:$D$32, $E31, 'Summary Calculations'!$E$10:$E$32, $F31, 'Summary Calculations'!$F$10:$F$32, "Non-Delivery Mechanism") + SUMIFS('Summary Calculations'!K$173:K$174, 'Summary Calculations'!$D$173:$D$174, $E31, 'Summary Calculations'!$E$173:$E$174, $F31, 'Summary Calculations'!$F$173:$F$174, "Non-Delivery Mechanism")</f>
        <v>0</v>
      </c>
      <c r="L31" s="59">
        <f xml:space="preserve"> SUMIFS('Summary Calculations'!L$10:L$32, 'Summary Calculations'!$D$10:$D$32, $E31, 'Summary Calculations'!$E$10:$E$32, $F31, 'Summary Calculations'!$F$10:$F$32, "Non-Delivery Mechanism") + SUMIFS('Summary Calculations'!L$173:L$174, 'Summary Calculations'!$D$173:$D$174, $E31, 'Summary Calculations'!$E$173:$E$174, $F31, 'Summary Calculations'!$F$173:$F$174, "Non-Delivery Mechanism")</f>
        <v>0</v>
      </c>
      <c r="M31" s="59">
        <f xml:space="preserve"> SUMIFS('Summary Calculations'!M$10:M$32, 'Summary Calculations'!$D$10:$D$32, $E31, 'Summary Calculations'!$E$10:$E$32, $F31, 'Summary Calculations'!$F$10:$F$32, "Non-Delivery Mechanism") + SUMIFS('Summary Calculations'!M$173:M$174, 'Summary Calculations'!$D$173:$D$174, $E31, 'Summary Calculations'!$E$173:$E$174, $F31, 'Summary Calculations'!$F$173:$F$174, "Non-Delivery Mechanism")</f>
        <v>0</v>
      </c>
      <c r="N31" s="59">
        <f xml:space="preserve"> SUMIFS('Summary Calculations'!N$10:N$32, 'Summary Calculations'!$D$10:$D$32, $E31, 'Summary Calculations'!$E$10:$E$32, $F31, 'Summary Calculations'!$F$10:$F$32, "Non-Delivery Mechanism") + SUMIFS('Summary Calculations'!N$173:N$174, 'Summary Calculations'!$D$173:$D$174, $E31, 'Summary Calculations'!$E$173:$E$174, $F31, 'Summary Calculations'!$F$173:$F$174, "Non-Delivery Mechanism")</f>
        <v>0</v>
      </c>
      <c r="O31" s="36"/>
      <c r="P31" s="36"/>
      <c r="Q31" s="36"/>
      <c r="R31" s="36"/>
      <c r="S31" s="36"/>
      <c r="T31" s="59">
        <f t="shared" si="0"/>
        <v>0</v>
      </c>
    </row>
    <row r="32" spans="1:20">
      <c r="A32" s="6"/>
      <c r="B32" s="36" t="s">
        <v>470</v>
      </c>
      <c r="C32" s="36" t="s">
        <v>241</v>
      </c>
      <c r="D32" s="36" t="s">
        <v>435</v>
      </c>
      <c r="E32" s="58" t="s">
        <v>256</v>
      </c>
      <c r="F32" s="120" t="s">
        <v>252</v>
      </c>
      <c r="G32" s="36" t="s">
        <v>367</v>
      </c>
      <c r="H32" s="59">
        <f xml:space="preserve"> SUMIFS('Summary Calculations'!H$10:H$32, 'Summary Calculations'!$D$10:$D$32, $E32, 'Summary Calculations'!$E$10:$E$32, $F32, 'Summary Calculations'!$F$10:$F$32, "Non-Delivery Mechanism") + SUMIFS('Summary Calculations'!H$173:H$174, 'Summary Calculations'!$D$173:$D$174, $E32, 'Summary Calculations'!$E$173:$E$174, $F32, 'Summary Calculations'!$F$173:$F$174, "Non-Delivery Mechanism")</f>
        <v>0</v>
      </c>
      <c r="I32" s="59">
        <f xml:space="preserve"> SUMIFS('Summary Calculations'!I$10:I$32, 'Summary Calculations'!$D$10:$D$32, $E32, 'Summary Calculations'!$E$10:$E$32, $F32, 'Summary Calculations'!$F$10:$F$32, "Non-Delivery Mechanism") + SUMIFS('Summary Calculations'!I$173:I$174, 'Summary Calculations'!$D$173:$D$174, $E32, 'Summary Calculations'!$E$173:$E$174, $F32, 'Summary Calculations'!$F$173:$F$174, "Non-Delivery Mechanism")</f>
        <v>0</v>
      </c>
      <c r="J32" s="59">
        <f xml:space="preserve"> SUMIFS('Summary Calculations'!J$10:J$32, 'Summary Calculations'!$D$10:$D$32, $E32, 'Summary Calculations'!$E$10:$E$32, $F32, 'Summary Calculations'!$F$10:$F$32, "Non-Delivery Mechanism") + SUMIFS('Summary Calculations'!J$173:J$174, 'Summary Calculations'!$D$173:$D$174, $E32, 'Summary Calculations'!$E$173:$E$174, $F32, 'Summary Calculations'!$F$173:$F$174, "Non-Delivery Mechanism")</f>
        <v>0</v>
      </c>
      <c r="K32" s="59">
        <f xml:space="preserve"> SUMIFS('Summary Calculations'!K$10:K$32, 'Summary Calculations'!$D$10:$D$32, $E32, 'Summary Calculations'!$E$10:$E$32, $F32, 'Summary Calculations'!$F$10:$F$32, "Non-Delivery Mechanism") + SUMIFS('Summary Calculations'!K$173:K$174, 'Summary Calculations'!$D$173:$D$174, $E32, 'Summary Calculations'!$E$173:$E$174, $F32, 'Summary Calculations'!$F$173:$F$174, "Non-Delivery Mechanism")</f>
        <v>0</v>
      </c>
      <c r="L32" s="59">
        <f xml:space="preserve"> SUMIFS('Summary Calculations'!L$10:L$32, 'Summary Calculations'!$D$10:$D$32, $E32, 'Summary Calculations'!$E$10:$E$32, $F32, 'Summary Calculations'!$F$10:$F$32, "Non-Delivery Mechanism") + SUMIFS('Summary Calculations'!L$173:L$174, 'Summary Calculations'!$D$173:$D$174, $E32, 'Summary Calculations'!$E$173:$E$174, $F32, 'Summary Calculations'!$F$173:$F$174, "Non-Delivery Mechanism")</f>
        <v>0</v>
      </c>
      <c r="M32" s="59">
        <f xml:space="preserve"> SUMIFS('Summary Calculations'!M$10:M$32, 'Summary Calculations'!$D$10:$D$32, $E32, 'Summary Calculations'!$E$10:$E$32, $F32, 'Summary Calculations'!$F$10:$F$32, "Non-Delivery Mechanism") + SUMIFS('Summary Calculations'!M$173:M$174, 'Summary Calculations'!$D$173:$D$174, $E32, 'Summary Calculations'!$E$173:$E$174, $F32, 'Summary Calculations'!$F$173:$F$174, "Non-Delivery Mechanism")</f>
        <v>0</v>
      </c>
      <c r="N32" s="59">
        <f xml:space="preserve"> SUMIFS('Summary Calculations'!N$10:N$32, 'Summary Calculations'!$D$10:$D$32, $E32, 'Summary Calculations'!$E$10:$E$32, $F32, 'Summary Calculations'!$F$10:$F$32, "Non-Delivery Mechanism") + SUMIFS('Summary Calculations'!N$173:N$174, 'Summary Calculations'!$D$173:$D$174, $E32, 'Summary Calculations'!$E$173:$E$174, $F32, 'Summary Calculations'!$F$173:$F$174, "Non-Delivery Mechanism")</f>
        <v>0</v>
      </c>
      <c r="O32" s="36"/>
      <c r="P32" s="36"/>
      <c r="Q32" s="36"/>
      <c r="R32" s="36"/>
      <c r="S32" s="36"/>
      <c r="T32" s="59">
        <f t="shared" si="0"/>
        <v>0</v>
      </c>
    </row>
    <row r="33" spans="1:20">
      <c r="A33" s="6"/>
      <c r="B33" s="36" t="s">
        <v>471</v>
      </c>
      <c r="C33" s="36" t="s">
        <v>241</v>
      </c>
      <c r="D33" s="36" t="s">
        <v>435</v>
      </c>
      <c r="E33" s="36" t="s">
        <v>237</v>
      </c>
      <c r="F33" s="120" t="s">
        <v>472</v>
      </c>
      <c r="G33" s="36" t="s">
        <v>367</v>
      </c>
      <c r="H33" s="36">
        <f xml:space="preserve"> SUMIFS('Summary Calculations'!H$10:H$32, 'Summary Calculations'!$D$10:$D$32, $E33, 'Summary Calculations'!$F$10:$F$32, $F33)</f>
        <v>0</v>
      </c>
      <c r="I33" s="36">
        <f xml:space="preserve"> SUMIFS('Summary Calculations'!I$10:I$32, 'Summary Calculations'!$D$10:$D$32, $E33, 'Summary Calculations'!$F$10:$F$32, $F33)</f>
        <v>0</v>
      </c>
      <c r="J33" s="36">
        <f xml:space="preserve"> SUMIFS('Summary Calculations'!J$10:J$32, 'Summary Calculations'!$D$10:$D$32, $E33, 'Summary Calculations'!$F$10:$F$32, $F33)</f>
        <v>0</v>
      </c>
      <c r="K33" s="36">
        <f xml:space="preserve"> SUMIFS('Summary Calculations'!K$10:K$32, 'Summary Calculations'!$D$10:$D$32, $E33, 'Summary Calculations'!$F$10:$F$32, $F33)</f>
        <v>0</v>
      </c>
      <c r="L33" s="36">
        <f xml:space="preserve"> SUMIFS('Summary Calculations'!L$10:L$32, 'Summary Calculations'!$D$10:$D$32, $E33, 'Summary Calculations'!$F$10:$F$32, $F33)</f>
        <v>0</v>
      </c>
      <c r="M33" s="36">
        <f xml:space="preserve"> SUMIFS('Summary Calculations'!M$10:M$32, 'Summary Calculations'!$D$10:$D$32, $E33, 'Summary Calculations'!$F$10:$F$32, $F33)</f>
        <v>0</v>
      </c>
      <c r="N33" s="36">
        <f xml:space="preserve"> SUMIFS('Summary Calculations'!N$10:N$32, 'Summary Calculations'!$D$10:$D$32, $E33, 'Summary Calculations'!$F$10:$F$32, $F33)</f>
        <v>0</v>
      </c>
      <c r="O33" s="36"/>
      <c r="P33" s="36"/>
      <c r="Q33" s="36"/>
      <c r="R33" s="36"/>
      <c r="S33" s="36"/>
      <c r="T33" s="59">
        <f t="shared" si="0"/>
        <v>0</v>
      </c>
    </row>
    <row r="34" spans="1:20">
      <c r="A34" s="6"/>
      <c r="B34" s="36" t="s">
        <v>473</v>
      </c>
      <c r="C34" s="36" t="s">
        <v>241</v>
      </c>
      <c r="D34" s="36" t="s">
        <v>435</v>
      </c>
      <c r="E34" s="36" t="s">
        <v>242</v>
      </c>
      <c r="F34" s="120" t="s">
        <v>472</v>
      </c>
      <c r="G34" s="36" t="s">
        <v>367</v>
      </c>
      <c r="H34" s="36">
        <f xml:space="preserve"> SUMIFS('Summary Calculations'!H$10:H$32, 'Summary Calculations'!$D$10:$D$32, $E34, 'Summary Calculations'!$F$10:$F$32, $F34)</f>
        <v>0</v>
      </c>
      <c r="I34" s="36">
        <f xml:space="preserve"> SUMIFS('Summary Calculations'!I$10:I$32, 'Summary Calculations'!$D$10:$D$32, $E34, 'Summary Calculations'!$F$10:$F$32, $F34)</f>
        <v>0</v>
      </c>
      <c r="J34" s="36">
        <f xml:space="preserve"> SUMIFS('Summary Calculations'!J$10:J$32, 'Summary Calculations'!$D$10:$D$32, $E34, 'Summary Calculations'!$F$10:$F$32, $F34)</f>
        <v>0</v>
      </c>
      <c r="K34" s="36">
        <f xml:space="preserve"> SUMIFS('Summary Calculations'!K$10:K$32, 'Summary Calculations'!$D$10:$D$32, $E34, 'Summary Calculations'!$F$10:$F$32, $F34)</f>
        <v>0</v>
      </c>
      <c r="L34" s="36">
        <f xml:space="preserve"> SUMIFS('Summary Calculations'!L$10:L$32, 'Summary Calculations'!$D$10:$D$32, $E34, 'Summary Calculations'!$F$10:$F$32, $F34)</f>
        <v>0</v>
      </c>
      <c r="M34" s="36">
        <f xml:space="preserve"> SUMIFS('Summary Calculations'!M$10:M$32, 'Summary Calculations'!$D$10:$D$32, $E34, 'Summary Calculations'!$F$10:$F$32, $F34)</f>
        <v>0</v>
      </c>
      <c r="N34" s="36">
        <f xml:space="preserve"> SUMIFS('Summary Calculations'!N$10:N$32, 'Summary Calculations'!$D$10:$D$32, $E34, 'Summary Calculations'!$F$10:$F$32, $F34)</f>
        <v>0</v>
      </c>
      <c r="O34" s="36"/>
      <c r="P34" s="36"/>
      <c r="Q34" s="36"/>
      <c r="R34" s="36"/>
      <c r="S34" s="36"/>
      <c r="T34" s="59">
        <f t="shared" si="0"/>
        <v>0</v>
      </c>
    </row>
    <row r="35" spans="1:20">
      <c r="A35" s="6"/>
      <c r="B35" s="36" t="s">
        <v>474</v>
      </c>
      <c r="C35" s="36" t="s">
        <v>241</v>
      </c>
      <c r="D35" s="36" t="s">
        <v>435</v>
      </c>
      <c r="E35" s="36" t="s">
        <v>248</v>
      </c>
      <c r="F35" s="120" t="s">
        <v>472</v>
      </c>
      <c r="G35" s="36" t="s">
        <v>367</v>
      </c>
      <c r="H35" s="36">
        <f xml:space="preserve"> SUMIFS('Summary Calculations'!H$10:H$32, 'Summary Calculations'!$D$10:$D$32, $E35, 'Summary Calculations'!$F$10:$F$32, $F35)</f>
        <v>0</v>
      </c>
      <c r="I35" s="36">
        <f xml:space="preserve"> SUMIFS('Summary Calculations'!I$10:I$32, 'Summary Calculations'!$D$10:$D$32, $E35, 'Summary Calculations'!$F$10:$F$32, $F35)</f>
        <v>0</v>
      </c>
      <c r="J35" s="36">
        <f xml:space="preserve"> SUMIFS('Summary Calculations'!J$10:J$32, 'Summary Calculations'!$D$10:$D$32, $E35, 'Summary Calculations'!$F$10:$F$32, $F35)</f>
        <v>3.6666666666666667E-2</v>
      </c>
      <c r="K35" s="36">
        <f xml:space="preserve"> SUMIFS('Summary Calculations'!K$10:K$32, 'Summary Calculations'!$D$10:$D$32, $E35, 'Summary Calculations'!$F$10:$F$32, $F35)</f>
        <v>5.1333333333333335E-2</v>
      </c>
      <c r="L35" s="36">
        <f xml:space="preserve"> SUMIFS('Summary Calculations'!L$10:L$32, 'Summary Calculations'!$D$10:$D$32, $E35, 'Summary Calculations'!$F$10:$F$32, $F35)</f>
        <v>5.1333333333333335E-2</v>
      </c>
      <c r="M35" s="36">
        <f xml:space="preserve"> SUMIFS('Summary Calculations'!M$10:M$32, 'Summary Calculations'!$D$10:$D$32, $E35, 'Summary Calculations'!$F$10:$F$32, $F35)</f>
        <v>5.8666666666666666E-2</v>
      </c>
      <c r="N35" s="36">
        <f xml:space="preserve"> SUMIFS('Summary Calculations'!N$10:N$32, 'Summary Calculations'!$D$10:$D$32, $E35, 'Summary Calculations'!$F$10:$F$32, $F35)</f>
        <v>2.2000000000000002E-2</v>
      </c>
      <c r="O35" s="36"/>
      <c r="P35" s="36"/>
      <c r="Q35" s="36"/>
      <c r="R35" s="36"/>
      <c r="S35" s="36"/>
      <c r="T35" s="59">
        <f t="shared" si="0"/>
        <v>0.22</v>
      </c>
    </row>
    <row r="36" spans="1:20">
      <c r="A36" s="6"/>
      <c r="B36" s="36" t="s">
        <v>475</v>
      </c>
      <c r="C36" s="36" t="s">
        <v>241</v>
      </c>
      <c r="D36" s="36" t="s">
        <v>435</v>
      </c>
      <c r="E36" s="36" t="s">
        <v>251</v>
      </c>
      <c r="F36" s="120" t="s">
        <v>472</v>
      </c>
      <c r="G36" s="36" t="s">
        <v>367</v>
      </c>
      <c r="H36" s="36">
        <f xml:space="preserve"> SUMIFS('Summary Calculations'!H$10:H$32, 'Summary Calculations'!$D$10:$D$32, $E36, 'Summary Calculations'!$F$10:$F$32, $F36)</f>
        <v>0</v>
      </c>
      <c r="I36" s="36">
        <f xml:space="preserve"> SUMIFS('Summary Calculations'!I$10:I$32, 'Summary Calculations'!$D$10:$D$32, $E36, 'Summary Calculations'!$F$10:$F$32, $F36)</f>
        <v>0</v>
      </c>
      <c r="J36" s="36">
        <f xml:space="preserve"> SUMIFS('Summary Calculations'!J$10:J$32, 'Summary Calculations'!$D$10:$D$32, $E36, 'Summary Calculations'!$F$10:$F$32, $F36)</f>
        <v>0</v>
      </c>
      <c r="K36" s="36">
        <f xml:space="preserve"> SUMIFS('Summary Calculations'!K$10:K$32, 'Summary Calculations'!$D$10:$D$32, $E36, 'Summary Calculations'!$F$10:$F$32, $F36)</f>
        <v>0</v>
      </c>
      <c r="L36" s="36">
        <f xml:space="preserve"> SUMIFS('Summary Calculations'!L$10:L$32, 'Summary Calculations'!$D$10:$D$32, $E36, 'Summary Calculations'!$F$10:$F$32, $F36)</f>
        <v>0</v>
      </c>
      <c r="M36" s="36">
        <f xml:space="preserve"> SUMIFS('Summary Calculations'!M$10:M$32, 'Summary Calculations'!$D$10:$D$32, $E36, 'Summary Calculations'!$F$10:$F$32, $F36)</f>
        <v>0</v>
      </c>
      <c r="N36" s="36">
        <f xml:space="preserve"> SUMIFS('Summary Calculations'!N$10:N$32, 'Summary Calculations'!$D$10:$D$32, $E36, 'Summary Calculations'!$F$10:$F$32, $F36)</f>
        <v>0</v>
      </c>
      <c r="O36" s="36"/>
      <c r="P36" s="36"/>
      <c r="Q36" s="36"/>
      <c r="R36" s="36"/>
      <c r="S36" s="36"/>
      <c r="T36" s="59">
        <f t="shared" si="0"/>
        <v>0</v>
      </c>
    </row>
    <row r="37" spans="1:20">
      <c r="A37" s="6"/>
      <c r="B37" s="36" t="s">
        <v>476</v>
      </c>
      <c r="C37" s="36" t="s">
        <v>241</v>
      </c>
      <c r="D37" s="36" t="s">
        <v>435</v>
      </c>
      <c r="E37" s="58" t="s">
        <v>254</v>
      </c>
      <c r="F37" s="120" t="s">
        <v>472</v>
      </c>
      <c r="G37" s="36" t="s">
        <v>367</v>
      </c>
      <c r="H37" s="36">
        <f xml:space="preserve"> SUMIFS('Summary Calculations'!H$10:H$32, 'Summary Calculations'!$D$10:$D$32, $E37, 'Summary Calculations'!$F$10:$F$32, $F37)</f>
        <v>0</v>
      </c>
      <c r="I37" s="36">
        <f xml:space="preserve"> SUMIFS('Summary Calculations'!I$10:I$32, 'Summary Calculations'!$D$10:$D$32, $E37, 'Summary Calculations'!$F$10:$F$32, $F37)</f>
        <v>0</v>
      </c>
      <c r="J37" s="36">
        <f xml:space="preserve"> SUMIFS('Summary Calculations'!J$10:J$32, 'Summary Calculations'!$D$10:$D$32, $E37, 'Summary Calculations'!$F$10:$F$32, $F37)</f>
        <v>0</v>
      </c>
      <c r="K37" s="36">
        <f xml:space="preserve"> SUMIFS('Summary Calculations'!K$10:K$32, 'Summary Calculations'!$D$10:$D$32, $E37, 'Summary Calculations'!$F$10:$F$32, $F37)</f>
        <v>0</v>
      </c>
      <c r="L37" s="36">
        <f xml:space="preserve"> SUMIFS('Summary Calculations'!L$10:L$32, 'Summary Calculations'!$D$10:$D$32, $E37, 'Summary Calculations'!$F$10:$F$32, $F37)</f>
        <v>0</v>
      </c>
      <c r="M37" s="36">
        <f xml:space="preserve"> SUMIFS('Summary Calculations'!M$10:M$32, 'Summary Calculations'!$D$10:$D$32, $E37, 'Summary Calculations'!$F$10:$F$32, $F37)</f>
        <v>0</v>
      </c>
      <c r="N37" s="36">
        <f xml:space="preserve"> SUMIFS('Summary Calculations'!N$10:N$32, 'Summary Calculations'!$D$10:$D$32, $E37, 'Summary Calculations'!$F$10:$F$32, $F37)</f>
        <v>0</v>
      </c>
      <c r="O37" s="36"/>
      <c r="P37" s="36"/>
      <c r="Q37" s="36"/>
      <c r="R37" s="36"/>
      <c r="S37" s="36"/>
      <c r="T37" s="59">
        <f t="shared" si="0"/>
        <v>0</v>
      </c>
    </row>
    <row r="38" spans="1:20">
      <c r="A38" s="6"/>
      <c r="B38" s="36" t="s">
        <v>477</v>
      </c>
      <c r="C38" s="36" t="s">
        <v>241</v>
      </c>
      <c r="D38" s="36" t="s">
        <v>435</v>
      </c>
      <c r="E38" s="58" t="s">
        <v>256</v>
      </c>
      <c r="F38" s="120" t="s">
        <v>472</v>
      </c>
      <c r="G38" s="36" t="s">
        <v>367</v>
      </c>
      <c r="H38" s="36">
        <f xml:space="preserve"> SUMIFS('Summary Calculations'!H$10:H$32, 'Summary Calculations'!$D$10:$D$32, $E38, 'Summary Calculations'!$F$10:$F$32, $F38)</f>
        <v>0</v>
      </c>
      <c r="I38" s="36">
        <f xml:space="preserve"> SUMIFS('Summary Calculations'!I$10:I$32, 'Summary Calculations'!$D$10:$D$32, $E38, 'Summary Calculations'!$F$10:$F$32, $F38)</f>
        <v>0</v>
      </c>
      <c r="J38" s="36">
        <f xml:space="preserve"> SUMIFS('Summary Calculations'!J$10:J$32, 'Summary Calculations'!$D$10:$D$32, $E38, 'Summary Calculations'!$F$10:$F$32, $F38)</f>
        <v>0</v>
      </c>
      <c r="K38" s="36">
        <f xml:space="preserve"> SUMIFS('Summary Calculations'!K$10:K$32, 'Summary Calculations'!$D$10:$D$32, $E38, 'Summary Calculations'!$F$10:$F$32, $F38)</f>
        <v>0</v>
      </c>
      <c r="L38" s="36">
        <f xml:space="preserve"> SUMIFS('Summary Calculations'!L$10:L$32, 'Summary Calculations'!$D$10:$D$32, $E38, 'Summary Calculations'!$F$10:$F$32, $F38)</f>
        <v>0</v>
      </c>
      <c r="M38" s="36">
        <f xml:space="preserve"> SUMIFS('Summary Calculations'!M$10:M$32, 'Summary Calculations'!$D$10:$D$32, $E38, 'Summary Calculations'!$F$10:$F$32, $F38)</f>
        <v>0</v>
      </c>
      <c r="N38" s="36">
        <f xml:space="preserve"> SUMIFS('Summary Calculations'!N$10:N$32, 'Summary Calculations'!$D$10:$D$32, $E38, 'Summary Calculations'!$F$10:$F$32, $F38)</f>
        <v>0</v>
      </c>
      <c r="O38" s="36"/>
      <c r="P38" s="36"/>
      <c r="Q38" s="36"/>
      <c r="R38" s="36"/>
      <c r="S38" s="36"/>
      <c r="T38" s="59">
        <f t="shared" si="0"/>
        <v>0</v>
      </c>
    </row>
    <row r="39" spans="1:20">
      <c r="A39" s="6"/>
      <c r="B39" s="36"/>
      <c r="C39" s="36"/>
      <c r="D39" s="36"/>
      <c r="E39" s="36"/>
      <c r="F39" s="36"/>
      <c r="G39" s="36"/>
      <c r="H39" s="36"/>
      <c r="I39" s="36"/>
      <c r="J39" s="36"/>
      <c r="K39" s="36"/>
      <c r="L39" s="36"/>
      <c r="M39" s="36"/>
      <c r="N39" s="36"/>
      <c r="O39" s="36"/>
      <c r="P39" s="36"/>
      <c r="Q39" s="36"/>
      <c r="R39" s="36"/>
      <c r="S39" s="36"/>
      <c r="T39" s="36"/>
    </row>
    <row r="40" spans="1:20">
      <c r="A40" s="6"/>
      <c r="B40" s="36"/>
      <c r="C40" s="36"/>
      <c r="D40" s="36"/>
      <c r="E40" s="36"/>
      <c r="F40" s="36"/>
      <c r="G40" s="36"/>
      <c r="H40" s="36"/>
      <c r="I40" s="36"/>
      <c r="J40" s="36"/>
      <c r="K40" s="36"/>
      <c r="L40" s="36"/>
      <c r="M40" s="36"/>
      <c r="N40" s="36"/>
      <c r="O40" s="36"/>
      <c r="P40" s="36"/>
      <c r="Q40" s="36"/>
      <c r="R40" s="36"/>
      <c r="S40" s="36"/>
      <c r="T40" s="36"/>
    </row>
  </sheetData>
  <conditionalFormatting sqref="H5:S5">
    <cfRule type="containsText" dxfId="8" priority="1" operator="containsText" text="Post Forecast">
      <formula>NOT(ISERROR(SEARCH("Post Forecast",H5)))</formula>
    </cfRule>
    <cfRule type="containsText" dxfId="7" priority="2" operator="containsText" text="Forecast">
      <formula>NOT(ISERROR(SEARCH("Forecast",H5)))</formula>
    </cfRule>
    <cfRule type="containsText" dxfId="6" priority="3" operator="containsText" text="Pre Fcst">
      <formula>NOT(ISERROR(SEARCH("Pre Fcst",H5)))</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F9C9-ED35-4F93-825C-4CEE676BD26A}">
  <sheetPr>
    <tabColor rgb="FF98C561"/>
  </sheetPr>
  <dimension ref="A1:T82"/>
  <sheetViews>
    <sheetView showGridLines="0" zoomScale="80" zoomScaleNormal="80" workbookViewId="0"/>
  </sheetViews>
  <sheetFormatPr defaultColWidth="8.7109375" defaultRowHeight="14.45"/>
  <cols>
    <col min="1" max="2" width="15.42578125" style="18" customWidth="1"/>
    <col min="3" max="3" width="31.5703125" style="18" customWidth="1"/>
    <col min="4" max="4" width="43.5703125" style="18" bestFit="1" customWidth="1"/>
    <col min="5" max="6" width="43.5703125" style="18" customWidth="1"/>
    <col min="7" max="7" width="15.42578125" style="18" customWidth="1"/>
    <col min="8" max="8" width="11.140625" style="18" customWidth="1"/>
    <col min="9" max="9" width="10.28515625" style="18" customWidth="1"/>
    <col min="10" max="10" width="10.140625" style="18" customWidth="1"/>
    <col min="11" max="11" width="11.7109375" style="18" customWidth="1"/>
    <col min="12" max="12" width="11.42578125" style="18" customWidth="1"/>
    <col min="13" max="13" width="12.5703125" style="18" customWidth="1"/>
    <col min="14" max="14" width="9.85546875" style="18" customWidth="1"/>
    <col min="15" max="19" width="9" style="18" bestFit="1" customWidth="1"/>
    <col min="20" max="20" width="15.42578125" style="18" customWidth="1"/>
    <col min="21" max="16384" width="8.7109375" style="18"/>
  </cols>
  <sheetData>
    <row r="1" spans="1:20" s="1" customFormat="1" ht="30.95">
      <c r="A1" s="126" t="e">
        <f ca="1">RIGHT(CELL("filename", A1), LEN(CELL("filename", A1)) - SEARCH("]", CELL("filename", A1)))</f>
        <v>#VALUE!</v>
      </c>
    </row>
    <row r="2" spans="1:20" s="14" customFormat="1">
      <c r="A2" s="23" t="s">
        <v>478</v>
      </c>
      <c r="B2" s="6"/>
      <c r="C2" s="7"/>
      <c r="D2" s="9"/>
      <c r="E2" s="9"/>
      <c r="F2" s="9"/>
      <c r="G2" s="9"/>
      <c r="T2" s="12"/>
    </row>
    <row r="3" spans="1:20" s="14" customFormat="1" ht="12.95">
      <c r="A3" s="60"/>
      <c r="B3" s="6"/>
      <c r="C3" s="7"/>
      <c r="D3" s="15"/>
      <c r="E3" s="15"/>
      <c r="F3" s="15"/>
      <c r="G3" s="15"/>
      <c r="H3" s="25" t="s">
        <v>432</v>
      </c>
      <c r="T3" s="12"/>
    </row>
    <row r="4" spans="1:20" s="14" customFormat="1" ht="12.95">
      <c r="A4" s="6" t="s">
        <v>298</v>
      </c>
      <c r="B4" s="36">
        <f>'Inputs - Allowed'!B4</f>
        <v>0</v>
      </c>
      <c r="C4" s="7"/>
      <c r="D4" s="15"/>
      <c r="E4" s="15"/>
      <c r="F4" s="15"/>
      <c r="G4" s="15"/>
      <c r="H4" s="13">
        <v>45382</v>
      </c>
      <c r="I4" s="13">
        <v>45747</v>
      </c>
      <c r="J4" s="13">
        <v>46112</v>
      </c>
      <c r="K4" s="13">
        <v>46477</v>
      </c>
      <c r="L4" s="13">
        <v>46843</v>
      </c>
      <c r="M4" s="13">
        <v>47208</v>
      </c>
      <c r="N4" s="13">
        <v>47573</v>
      </c>
      <c r="O4" s="13">
        <v>47938</v>
      </c>
      <c r="P4" s="13">
        <v>48304</v>
      </c>
      <c r="Q4" s="13">
        <v>48669</v>
      </c>
      <c r="R4" s="13">
        <v>49034</v>
      </c>
      <c r="S4" s="13">
        <v>49399</v>
      </c>
      <c r="T4" s="12"/>
    </row>
    <row r="5" spans="1:20" s="14" customFormat="1" ht="12.95">
      <c r="A5" s="6"/>
      <c r="B5" s="6"/>
      <c r="C5" s="7"/>
      <c r="D5" s="15"/>
      <c r="E5" s="15"/>
      <c r="F5" s="15"/>
      <c r="G5" s="15"/>
      <c r="H5" s="19" t="s">
        <v>300</v>
      </c>
      <c r="I5" s="19" t="s">
        <v>300</v>
      </c>
      <c r="J5" s="20" t="s">
        <v>301</v>
      </c>
      <c r="K5" s="20" t="s">
        <v>301</v>
      </c>
      <c r="L5" s="20" t="s">
        <v>301</v>
      </c>
      <c r="M5" s="20" t="s">
        <v>301</v>
      </c>
      <c r="N5" s="20" t="s">
        <v>301</v>
      </c>
      <c r="O5" s="21" t="s">
        <v>302</v>
      </c>
      <c r="P5" s="21" t="s">
        <v>302</v>
      </c>
      <c r="Q5" s="21" t="s">
        <v>302</v>
      </c>
      <c r="R5" s="21" t="s">
        <v>302</v>
      </c>
      <c r="S5" s="21" t="s">
        <v>302</v>
      </c>
      <c r="T5" s="12"/>
    </row>
    <row r="6" spans="1:20" s="27" customFormat="1" ht="26.1">
      <c r="A6" s="24"/>
      <c r="B6" s="28" t="s">
        <v>433</v>
      </c>
      <c r="C6" s="28" t="s">
        <v>479</v>
      </c>
      <c r="D6" s="29" t="s">
        <v>121</v>
      </c>
      <c r="E6" s="29" t="s">
        <v>124</v>
      </c>
      <c r="F6" s="29" t="s">
        <v>127</v>
      </c>
      <c r="G6" s="29" t="s">
        <v>111</v>
      </c>
      <c r="H6" s="17">
        <v>1</v>
      </c>
      <c r="I6" s="17">
        <v>2</v>
      </c>
      <c r="J6" s="17">
        <v>3</v>
      </c>
      <c r="K6" s="17">
        <v>4</v>
      </c>
      <c r="L6" s="17">
        <v>5</v>
      </c>
      <c r="M6" s="17">
        <v>6</v>
      </c>
      <c r="N6" s="17">
        <v>7</v>
      </c>
      <c r="O6" s="17">
        <v>8</v>
      </c>
      <c r="P6" s="17">
        <v>9</v>
      </c>
      <c r="Q6" s="17">
        <v>10</v>
      </c>
      <c r="R6" s="17">
        <v>11</v>
      </c>
      <c r="S6" s="17">
        <v>12</v>
      </c>
      <c r="T6" s="28" t="s">
        <v>370</v>
      </c>
    </row>
    <row r="7" spans="1:20" s="27" customFormat="1" ht="12.95">
      <c r="A7" s="24"/>
      <c r="B7" s="28"/>
      <c r="C7" s="28"/>
      <c r="D7" s="29"/>
      <c r="E7" s="29"/>
      <c r="F7" s="29"/>
      <c r="G7" s="29"/>
      <c r="H7" s="28"/>
      <c r="I7" s="28"/>
      <c r="J7" s="28"/>
      <c r="K7" s="28"/>
      <c r="L7" s="28"/>
      <c r="M7" s="28"/>
      <c r="N7" s="28"/>
      <c r="O7" s="28"/>
      <c r="P7" s="28"/>
      <c r="Q7" s="28"/>
      <c r="R7" s="28"/>
      <c r="S7" s="28"/>
      <c r="T7" s="28"/>
    </row>
    <row r="8" spans="1:20" s="32" customFormat="1">
      <c r="A8" s="33"/>
      <c r="B8" s="34"/>
      <c r="C8" s="34"/>
      <c r="D8" s="35"/>
      <c r="E8" s="35"/>
      <c r="F8" s="35"/>
      <c r="G8" s="35"/>
      <c r="H8" s="34"/>
      <c r="I8" s="34"/>
      <c r="J8" s="34"/>
      <c r="K8" s="34"/>
      <c r="L8" s="34"/>
      <c r="M8" s="34"/>
      <c r="N8" s="34"/>
      <c r="O8" s="34"/>
      <c r="P8" s="34"/>
      <c r="Q8" s="34"/>
      <c r="R8" s="34"/>
      <c r="S8" s="34"/>
      <c r="T8" s="35"/>
    </row>
    <row r="9" spans="1:20" customFormat="1">
      <c r="B9" s="78" t="s">
        <v>480</v>
      </c>
    </row>
    <row r="10" spans="1:20">
      <c r="A10" s="6"/>
      <c r="B10" s="36" t="s">
        <v>236</v>
      </c>
      <c r="C10" s="36" t="s">
        <v>437</v>
      </c>
      <c r="D10" s="36" t="s">
        <v>237</v>
      </c>
      <c r="E10" s="36" t="s">
        <v>236</v>
      </c>
      <c r="F10" s="58" t="s">
        <v>244</v>
      </c>
      <c r="G10" s="36" t="s">
        <v>367</v>
      </c>
      <c r="H10" s="59">
        <f>'Summary Calculations'!H37</f>
        <v>0</v>
      </c>
      <c r="I10" s="59">
        <f>'Summary Calculations'!I37</f>
        <v>0</v>
      </c>
      <c r="J10" s="59">
        <f>'Summary Calculations'!J37</f>
        <v>-8.306369999999999E-2</v>
      </c>
      <c r="K10" s="59">
        <f>'Summary Calculations'!K37</f>
        <v>-0.16633479999999998</v>
      </c>
      <c r="L10" s="59">
        <f>'Summary Calculations'!L37</f>
        <v>-0.24960589999999999</v>
      </c>
      <c r="M10" s="59">
        <f>'Summary Calculations'!M37</f>
        <v>-0.33298069999999996</v>
      </c>
      <c r="N10" s="59">
        <f>'Summary Calculations'!N37</f>
        <v>-0.41645919999999992</v>
      </c>
      <c r="O10" s="59"/>
      <c r="P10" s="59"/>
      <c r="Q10" s="59"/>
      <c r="R10" s="59"/>
      <c r="S10" s="59"/>
      <c r="T10" s="59">
        <f t="shared" ref="T10:T32" si="0">SUM(J10:N10)</f>
        <v>-1.2484442999999998</v>
      </c>
    </row>
    <row r="11" spans="1:20">
      <c r="A11" s="6"/>
      <c r="B11" s="36" t="s">
        <v>236</v>
      </c>
      <c r="C11" s="36" t="s">
        <v>437</v>
      </c>
      <c r="D11" s="36" t="s">
        <v>242</v>
      </c>
      <c r="E11" s="36" t="s">
        <v>236</v>
      </c>
      <c r="F11" s="58" t="s">
        <v>244</v>
      </c>
      <c r="G11" s="36" t="s">
        <v>367</v>
      </c>
      <c r="H11" s="59">
        <f>'Summary Calculations'!H38</f>
        <v>0</v>
      </c>
      <c r="I11" s="59">
        <f>'Summary Calculations'!I38</f>
        <v>0</v>
      </c>
      <c r="J11" s="59">
        <f>'Summary Calculations'!J38</f>
        <v>0</v>
      </c>
      <c r="K11" s="59">
        <f>'Summary Calculations'!K38</f>
        <v>0</v>
      </c>
      <c r="L11" s="59">
        <f>'Summary Calculations'!L38</f>
        <v>0</v>
      </c>
      <c r="M11" s="59">
        <f>'Summary Calculations'!M38</f>
        <v>0</v>
      </c>
      <c r="N11" s="59">
        <f>'Summary Calculations'!N38</f>
        <v>0</v>
      </c>
      <c r="O11" s="59"/>
      <c r="P11" s="59"/>
      <c r="Q11" s="59"/>
      <c r="R11" s="59"/>
      <c r="S11" s="59"/>
      <c r="T11" s="59">
        <f t="shared" si="0"/>
        <v>0</v>
      </c>
    </row>
    <row r="12" spans="1:20">
      <c r="A12" s="6"/>
      <c r="B12" s="36" t="s">
        <v>236</v>
      </c>
      <c r="C12" s="36" t="s">
        <v>437</v>
      </c>
      <c r="D12" s="36" t="s">
        <v>248</v>
      </c>
      <c r="E12" s="36" t="s">
        <v>236</v>
      </c>
      <c r="F12" s="58" t="s">
        <v>244</v>
      </c>
      <c r="G12" s="36" t="s">
        <v>367</v>
      </c>
      <c r="H12" s="59">
        <f>'Summary Calculations'!H39</f>
        <v>0</v>
      </c>
      <c r="I12" s="59">
        <f>'Summary Calculations'!I39</f>
        <v>0</v>
      </c>
      <c r="J12" s="59">
        <f>'Summary Calculations'!J39</f>
        <v>0</v>
      </c>
      <c r="K12" s="59">
        <f>'Summary Calculations'!K39</f>
        <v>0</v>
      </c>
      <c r="L12" s="59">
        <f>'Summary Calculations'!L39</f>
        <v>0</v>
      </c>
      <c r="M12" s="59">
        <f>'Summary Calculations'!M39</f>
        <v>0</v>
      </c>
      <c r="N12" s="59">
        <f>'Summary Calculations'!N39</f>
        <v>0</v>
      </c>
      <c r="O12" s="59"/>
      <c r="P12" s="59"/>
      <c r="Q12" s="59"/>
      <c r="R12" s="59"/>
      <c r="S12" s="59"/>
      <c r="T12" s="59">
        <f t="shared" si="0"/>
        <v>0</v>
      </c>
    </row>
    <row r="13" spans="1:20" s="22" customFormat="1">
      <c r="A13" s="6"/>
      <c r="B13" s="36" t="s">
        <v>236</v>
      </c>
      <c r="C13" s="36" t="s">
        <v>437</v>
      </c>
      <c r="D13" s="36" t="s">
        <v>251</v>
      </c>
      <c r="E13" s="36" t="s">
        <v>236</v>
      </c>
      <c r="F13" s="58" t="s">
        <v>244</v>
      </c>
      <c r="G13" s="36" t="s">
        <v>367</v>
      </c>
      <c r="H13" s="59">
        <f>'Summary Calculations'!H40</f>
        <v>0</v>
      </c>
      <c r="I13" s="59">
        <f>'Summary Calculations'!I40</f>
        <v>0</v>
      </c>
      <c r="J13" s="59">
        <f>'Summary Calculations'!J40</f>
        <v>0</v>
      </c>
      <c r="K13" s="59">
        <f>'Summary Calculations'!K40</f>
        <v>0</v>
      </c>
      <c r="L13" s="59">
        <f>'Summary Calculations'!L40</f>
        <v>0</v>
      </c>
      <c r="M13" s="59">
        <f>'Summary Calculations'!M40</f>
        <v>0</v>
      </c>
      <c r="N13" s="59">
        <f>'Summary Calculations'!N40</f>
        <v>0</v>
      </c>
      <c r="O13" s="59"/>
      <c r="P13" s="59"/>
      <c r="Q13" s="59"/>
      <c r="R13" s="59"/>
      <c r="S13" s="59"/>
      <c r="T13" s="59">
        <f t="shared" si="0"/>
        <v>0</v>
      </c>
    </row>
    <row r="14" spans="1:20" s="22" customFormat="1">
      <c r="A14" s="6"/>
      <c r="B14" s="36" t="s">
        <v>236</v>
      </c>
      <c r="C14" s="36" t="s">
        <v>437</v>
      </c>
      <c r="D14" s="58" t="s">
        <v>254</v>
      </c>
      <c r="E14" s="36" t="s">
        <v>236</v>
      </c>
      <c r="F14" s="58" t="s">
        <v>244</v>
      </c>
      <c r="G14" s="36" t="s">
        <v>367</v>
      </c>
      <c r="H14" s="59">
        <f>'Summary Calculations'!H41</f>
        <v>0</v>
      </c>
      <c r="I14" s="59">
        <f>'Summary Calculations'!I41</f>
        <v>0</v>
      </c>
      <c r="J14" s="59">
        <f>'Summary Calculations'!J41</f>
        <v>0</v>
      </c>
      <c r="K14" s="59">
        <f>'Summary Calculations'!K41</f>
        <v>0</v>
      </c>
      <c r="L14" s="59">
        <f>'Summary Calculations'!L41</f>
        <v>0</v>
      </c>
      <c r="M14" s="59">
        <f>'Summary Calculations'!M41</f>
        <v>0</v>
      </c>
      <c r="N14" s="59">
        <f>'Summary Calculations'!N41</f>
        <v>0</v>
      </c>
      <c r="O14" s="59"/>
      <c r="P14" s="59"/>
      <c r="Q14" s="59"/>
      <c r="R14" s="59"/>
      <c r="S14" s="59"/>
      <c r="T14" s="59">
        <f t="shared" si="0"/>
        <v>0</v>
      </c>
    </row>
    <row r="15" spans="1:20" s="22" customFormat="1">
      <c r="A15" s="6"/>
      <c r="B15" s="36" t="s">
        <v>236</v>
      </c>
      <c r="C15" s="36" t="s">
        <v>437</v>
      </c>
      <c r="D15" s="58" t="s">
        <v>256</v>
      </c>
      <c r="E15" s="36" t="s">
        <v>236</v>
      </c>
      <c r="F15" s="58" t="s">
        <v>244</v>
      </c>
      <c r="G15" s="36" t="s">
        <v>367</v>
      </c>
      <c r="H15" s="59">
        <f>'Summary Calculations'!H42</f>
        <v>0</v>
      </c>
      <c r="I15" s="59">
        <f>'Summary Calculations'!I42</f>
        <v>0</v>
      </c>
      <c r="J15" s="59">
        <f>'Summary Calculations'!J42</f>
        <v>0</v>
      </c>
      <c r="K15" s="59">
        <f>'Summary Calculations'!K42</f>
        <v>0</v>
      </c>
      <c r="L15" s="59">
        <f>'Summary Calculations'!L42</f>
        <v>0</v>
      </c>
      <c r="M15" s="59">
        <f>'Summary Calculations'!M42</f>
        <v>0</v>
      </c>
      <c r="N15" s="59">
        <f>'Summary Calculations'!N42</f>
        <v>0</v>
      </c>
      <c r="O15" s="59"/>
      <c r="P15" s="59"/>
      <c r="Q15" s="59"/>
      <c r="R15" s="59"/>
      <c r="S15" s="59"/>
      <c r="T15" s="59">
        <f t="shared" si="0"/>
        <v>0</v>
      </c>
    </row>
    <row r="16" spans="1:20">
      <c r="A16" s="6"/>
      <c r="B16" s="36" t="s">
        <v>241</v>
      </c>
      <c r="C16" s="36" t="s">
        <v>437</v>
      </c>
      <c r="D16" s="36" t="s">
        <v>237</v>
      </c>
      <c r="E16" s="58" t="s">
        <v>243</v>
      </c>
      <c r="F16" s="58" t="s">
        <v>244</v>
      </c>
      <c r="G16" s="36" t="s">
        <v>367</v>
      </c>
      <c r="H16" s="59">
        <f>'Summary Calculations'!H43</f>
        <v>0</v>
      </c>
      <c r="I16" s="59">
        <f>'Summary Calculations'!I43</f>
        <v>0</v>
      </c>
      <c r="J16" s="59">
        <f>'Summary Calculations'!J43</f>
        <v>0</v>
      </c>
      <c r="K16" s="59">
        <f>'Summary Calculations'!K43</f>
        <v>0</v>
      </c>
      <c r="L16" s="59">
        <f>'Summary Calculations'!L43</f>
        <v>0</v>
      </c>
      <c r="M16" s="59">
        <f>'Summary Calculations'!M43</f>
        <v>0</v>
      </c>
      <c r="N16" s="59">
        <f>'Summary Calculations'!N43</f>
        <v>0</v>
      </c>
      <c r="O16" s="59"/>
      <c r="P16" s="59"/>
      <c r="Q16" s="59"/>
      <c r="R16" s="59"/>
      <c r="S16" s="59"/>
      <c r="T16" s="59">
        <f t="shared" si="0"/>
        <v>0</v>
      </c>
    </row>
    <row r="17" spans="1:20">
      <c r="A17" s="6"/>
      <c r="B17" s="36" t="s">
        <v>241</v>
      </c>
      <c r="C17" s="36" t="s">
        <v>437</v>
      </c>
      <c r="D17" s="36" t="s">
        <v>242</v>
      </c>
      <c r="E17" s="58" t="s">
        <v>243</v>
      </c>
      <c r="F17" s="58" t="s">
        <v>244</v>
      </c>
      <c r="G17" s="36" t="s">
        <v>367</v>
      </c>
      <c r="H17" s="59">
        <f>'Summary Calculations'!H44</f>
        <v>0</v>
      </c>
      <c r="I17" s="59">
        <f>'Summary Calculations'!I44</f>
        <v>0</v>
      </c>
      <c r="J17" s="59">
        <f>'Summary Calculations'!J44</f>
        <v>-4.8000000000000001E-2</v>
      </c>
      <c r="K17" s="59">
        <f>'Summary Calculations'!K44</f>
        <v>0</v>
      </c>
      <c r="L17" s="59">
        <f>'Summary Calculations'!L44</f>
        <v>-49.86</v>
      </c>
      <c r="M17" s="59">
        <f>'Summary Calculations'!M44</f>
        <v>0</v>
      </c>
      <c r="N17" s="59">
        <f>'Summary Calculations'!N44</f>
        <v>-50.244099999999996</v>
      </c>
      <c r="O17" s="59"/>
      <c r="P17" s="59"/>
      <c r="Q17" s="59"/>
      <c r="R17" s="59"/>
      <c r="S17" s="59"/>
      <c r="T17" s="59">
        <f t="shared" si="0"/>
        <v>-100.15209999999999</v>
      </c>
    </row>
    <row r="18" spans="1:20">
      <c r="A18" s="6"/>
      <c r="B18" s="36" t="s">
        <v>241</v>
      </c>
      <c r="C18" s="36" t="s">
        <v>437</v>
      </c>
      <c r="D18" s="36" t="s">
        <v>242</v>
      </c>
      <c r="E18" s="120" t="s">
        <v>249</v>
      </c>
      <c r="F18" s="58" t="s">
        <v>244</v>
      </c>
      <c r="G18" s="36" t="s">
        <v>367</v>
      </c>
      <c r="H18" s="59">
        <f>'Summary Calculations'!H45</f>
        <v>0</v>
      </c>
      <c r="I18" s="59">
        <f>'Summary Calculations'!I45</f>
        <v>0</v>
      </c>
      <c r="J18" s="59">
        <f>'Summary Calculations'!J45</f>
        <v>0</v>
      </c>
      <c r="K18" s="59">
        <f>'Summary Calculations'!K45</f>
        <v>0</v>
      </c>
      <c r="L18" s="59">
        <f>'Summary Calculations'!L45</f>
        <v>0</v>
      </c>
      <c r="M18" s="59">
        <f>'Summary Calculations'!M45</f>
        <v>0</v>
      </c>
      <c r="N18" s="59">
        <f>'Summary Calculations'!N45</f>
        <v>0</v>
      </c>
      <c r="O18" s="59"/>
      <c r="P18" s="59"/>
      <c r="Q18" s="59"/>
      <c r="R18" s="59"/>
      <c r="S18" s="59"/>
      <c r="T18" s="59">
        <f t="shared" si="0"/>
        <v>0</v>
      </c>
    </row>
    <row r="19" spans="1:20">
      <c r="A19" s="6"/>
      <c r="B19" s="36" t="s">
        <v>241</v>
      </c>
      <c r="C19" s="36" t="s">
        <v>437</v>
      </c>
      <c r="D19" s="36" t="s">
        <v>242</v>
      </c>
      <c r="E19" s="120" t="s">
        <v>252</v>
      </c>
      <c r="F19" s="58" t="s">
        <v>244</v>
      </c>
      <c r="G19" s="36" t="s">
        <v>367</v>
      </c>
      <c r="H19" s="59">
        <f>'Summary Calculations'!H46</f>
        <v>0</v>
      </c>
      <c r="I19" s="59">
        <f>'Summary Calculations'!I46</f>
        <v>0</v>
      </c>
      <c r="J19" s="59">
        <f>'Summary Calculations'!J46</f>
        <v>0</v>
      </c>
      <c r="K19" s="59">
        <f>'Summary Calculations'!K46</f>
        <v>0</v>
      </c>
      <c r="L19" s="59">
        <f>'Summary Calculations'!L46</f>
        <v>0</v>
      </c>
      <c r="M19" s="59">
        <f>'Summary Calculations'!M46</f>
        <v>0</v>
      </c>
      <c r="N19" s="59">
        <f>'Summary Calculations'!N46</f>
        <v>0</v>
      </c>
      <c r="O19" s="59"/>
      <c r="P19" s="59"/>
      <c r="Q19" s="59"/>
      <c r="R19" s="59"/>
      <c r="S19" s="59"/>
      <c r="T19" s="59">
        <f t="shared" si="0"/>
        <v>0</v>
      </c>
    </row>
    <row r="20" spans="1:20">
      <c r="A20" s="6"/>
      <c r="B20" s="36" t="s">
        <v>241</v>
      </c>
      <c r="C20" s="36" t="s">
        <v>437</v>
      </c>
      <c r="D20" s="36" t="s">
        <v>248</v>
      </c>
      <c r="E20" s="58" t="s">
        <v>243</v>
      </c>
      <c r="F20" s="58" t="s">
        <v>127</v>
      </c>
      <c r="G20" s="36" t="s">
        <v>367</v>
      </c>
      <c r="H20" s="59">
        <f>'Summary Calculations'!H47</f>
        <v>0</v>
      </c>
      <c r="I20" s="59">
        <f>'Summary Calculations'!I47</f>
        <v>0</v>
      </c>
      <c r="J20" s="59">
        <f>'Summary Calculations'!J47</f>
        <v>-5.7746136833333327E-4</v>
      </c>
      <c r="K20" s="59">
        <f>'Summary Calculations'!K47</f>
        <v>-4.1895424149999997E-3</v>
      </c>
      <c r="L20" s="59">
        <f>'Summary Calculations'!L47</f>
        <v>-2.1992220253904167</v>
      </c>
      <c r="M20" s="59">
        <f>'Summary Calculations'!M47</f>
        <v>-2.2121328609369999</v>
      </c>
      <c r="N20" s="59">
        <f>'Summary Calculations'!N47</f>
        <v>-2.2268881015616664</v>
      </c>
      <c r="O20" s="59"/>
      <c r="P20" s="59"/>
      <c r="Q20" s="59"/>
      <c r="R20" s="59"/>
      <c r="S20" s="59"/>
      <c r="T20" s="59">
        <f t="shared" si="0"/>
        <v>-6.6430099916724163</v>
      </c>
    </row>
    <row r="21" spans="1:20">
      <c r="A21" s="6"/>
      <c r="B21" s="36" t="s">
        <v>241</v>
      </c>
      <c r="C21" s="36" t="s">
        <v>437</v>
      </c>
      <c r="D21" s="36" t="s">
        <v>248</v>
      </c>
      <c r="E21" s="58" t="s">
        <v>243</v>
      </c>
      <c r="F21" s="58" t="s">
        <v>244</v>
      </c>
      <c r="G21" s="36" t="s">
        <v>367</v>
      </c>
      <c r="H21" s="59">
        <f>'Summary Calculations'!H48</f>
        <v>0</v>
      </c>
      <c r="I21" s="59">
        <f>'Summary Calculations'!I48</f>
        <v>0</v>
      </c>
      <c r="J21" s="59">
        <f>'Summary Calculations'!J48</f>
        <v>0</v>
      </c>
      <c r="K21" s="59">
        <f>'Summary Calculations'!K48</f>
        <v>0</v>
      </c>
      <c r="L21" s="59">
        <f>'Summary Calculations'!L48</f>
        <v>0</v>
      </c>
      <c r="M21" s="59">
        <f>'Summary Calculations'!M48</f>
        <v>0</v>
      </c>
      <c r="N21" s="59">
        <f>'Summary Calculations'!N48</f>
        <v>0</v>
      </c>
      <c r="O21" s="59"/>
      <c r="P21" s="59"/>
      <c r="Q21" s="59"/>
      <c r="R21" s="59"/>
      <c r="S21" s="59"/>
      <c r="T21" s="59">
        <f t="shared" si="0"/>
        <v>0</v>
      </c>
    </row>
    <row r="22" spans="1:20">
      <c r="A22" s="6"/>
      <c r="B22" s="36" t="s">
        <v>241</v>
      </c>
      <c r="C22" s="36" t="s">
        <v>437</v>
      </c>
      <c r="D22" s="36" t="s">
        <v>248</v>
      </c>
      <c r="E22" s="120" t="s">
        <v>249</v>
      </c>
      <c r="F22" s="58" t="s">
        <v>127</v>
      </c>
      <c r="G22" s="36" t="s">
        <v>367</v>
      </c>
      <c r="H22" s="59">
        <f>'Summary Calculations'!H49</f>
        <v>0</v>
      </c>
      <c r="I22" s="59">
        <f>'Summary Calculations'!I49</f>
        <v>0</v>
      </c>
      <c r="J22" s="59">
        <f>'Summary Calculations'!J49</f>
        <v>0</v>
      </c>
      <c r="K22" s="59">
        <f>'Summary Calculations'!K49</f>
        <v>0</v>
      </c>
      <c r="L22" s="59">
        <f>'Summary Calculations'!L49</f>
        <v>0</v>
      </c>
      <c r="M22" s="59">
        <f>'Summary Calculations'!M49</f>
        <v>0</v>
      </c>
      <c r="N22" s="59">
        <f>'Summary Calculations'!N49</f>
        <v>0</v>
      </c>
      <c r="O22" s="59"/>
      <c r="P22" s="59"/>
      <c r="Q22" s="59"/>
      <c r="R22" s="59"/>
      <c r="S22" s="59"/>
      <c r="T22" s="59">
        <f t="shared" si="0"/>
        <v>0</v>
      </c>
    </row>
    <row r="23" spans="1:20">
      <c r="A23" s="6"/>
      <c r="B23" s="36" t="s">
        <v>241</v>
      </c>
      <c r="C23" s="36" t="s">
        <v>437</v>
      </c>
      <c r="D23" s="36" t="s">
        <v>248</v>
      </c>
      <c r="E23" s="120" t="s">
        <v>249</v>
      </c>
      <c r="F23" s="58" t="s">
        <v>244</v>
      </c>
      <c r="G23" s="36" t="s">
        <v>367</v>
      </c>
      <c r="H23" s="59">
        <f>'Summary Calculations'!H50</f>
        <v>0</v>
      </c>
      <c r="I23" s="59">
        <f>'Summary Calculations'!I50</f>
        <v>0</v>
      </c>
      <c r="J23" s="59">
        <f>'Summary Calculations'!J50</f>
        <v>0</v>
      </c>
      <c r="K23" s="59">
        <f>'Summary Calculations'!K50</f>
        <v>0</v>
      </c>
      <c r="L23" s="59">
        <f>'Summary Calculations'!L50</f>
        <v>0</v>
      </c>
      <c r="M23" s="59">
        <f>'Summary Calculations'!M50</f>
        <v>0</v>
      </c>
      <c r="N23" s="59">
        <f>'Summary Calculations'!N50</f>
        <v>0</v>
      </c>
      <c r="O23" s="59"/>
      <c r="P23" s="59"/>
      <c r="Q23" s="59"/>
      <c r="R23" s="59"/>
      <c r="S23" s="59"/>
      <c r="T23" s="59">
        <f t="shared" si="0"/>
        <v>0</v>
      </c>
    </row>
    <row r="24" spans="1:20">
      <c r="A24" s="6"/>
      <c r="B24" s="36" t="s">
        <v>241</v>
      </c>
      <c r="C24" s="36" t="s">
        <v>437</v>
      </c>
      <c r="D24" s="36" t="s">
        <v>248</v>
      </c>
      <c r="E24" s="120" t="s">
        <v>252</v>
      </c>
      <c r="F24" s="58" t="s">
        <v>127</v>
      </c>
      <c r="G24" s="36" t="s">
        <v>367</v>
      </c>
      <c r="H24" s="59">
        <f>'Summary Calculations'!H51</f>
        <v>0</v>
      </c>
      <c r="I24" s="59">
        <f>'Summary Calculations'!I51</f>
        <v>0</v>
      </c>
      <c r="J24" s="59">
        <f>'Summary Calculations'!J51</f>
        <v>0</v>
      </c>
      <c r="K24" s="59">
        <f>'Summary Calculations'!K51</f>
        <v>0</v>
      </c>
      <c r="L24" s="59">
        <f>'Summary Calculations'!L51</f>
        <v>0</v>
      </c>
      <c r="M24" s="59">
        <f>'Summary Calculations'!M51</f>
        <v>0</v>
      </c>
      <c r="N24" s="59">
        <f>'Summary Calculations'!N51</f>
        <v>0</v>
      </c>
      <c r="O24" s="59"/>
      <c r="P24" s="59"/>
      <c r="Q24" s="59"/>
      <c r="R24" s="59"/>
      <c r="S24" s="59"/>
      <c r="T24" s="59">
        <f t="shared" si="0"/>
        <v>0</v>
      </c>
    </row>
    <row r="25" spans="1:20">
      <c r="A25" s="6"/>
      <c r="B25" s="36" t="s">
        <v>241</v>
      </c>
      <c r="C25" s="36" t="s">
        <v>437</v>
      </c>
      <c r="D25" s="36" t="s">
        <v>248</v>
      </c>
      <c r="E25" s="120" t="s">
        <v>252</v>
      </c>
      <c r="F25" s="58" t="s">
        <v>244</v>
      </c>
      <c r="G25" s="36" t="s">
        <v>367</v>
      </c>
      <c r="H25" s="59">
        <f>'Summary Calculations'!H52</f>
        <v>0</v>
      </c>
      <c r="I25" s="59">
        <f>'Summary Calculations'!I52</f>
        <v>0</v>
      </c>
      <c r="J25" s="59">
        <f>'Summary Calculations'!J52</f>
        <v>0</v>
      </c>
      <c r="K25" s="59">
        <f>'Summary Calculations'!K52</f>
        <v>0</v>
      </c>
      <c r="L25" s="59">
        <f>'Summary Calculations'!L52</f>
        <v>0</v>
      </c>
      <c r="M25" s="59">
        <f>'Summary Calculations'!M52</f>
        <v>0</v>
      </c>
      <c r="N25" s="59">
        <f>'Summary Calculations'!N52</f>
        <v>0</v>
      </c>
      <c r="O25" s="59"/>
      <c r="P25" s="59"/>
      <c r="Q25" s="59"/>
      <c r="R25" s="59"/>
      <c r="S25" s="59"/>
      <c r="T25" s="59">
        <f t="shared" si="0"/>
        <v>0</v>
      </c>
    </row>
    <row r="26" spans="1:20">
      <c r="A26" s="6"/>
      <c r="B26" s="36" t="s">
        <v>241</v>
      </c>
      <c r="C26" s="36" t="s">
        <v>437</v>
      </c>
      <c r="D26" s="36" t="s">
        <v>251</v>
      </c>
      <c r="E26" s="58" t="s">
        <v>243</v>
      </c>
      <c r="F26" s="58" t="s">
        <v>244</v>
      </c>
      <c r="G26" s="36" t="s">
        <v>367</v>
      </c>
      <c r="H26" s="59">
        <f>'Summary Calculations'!H53</f>
        <v>0</v>
      </c>
      <c r="I26" s="59">
        <f>'Summary Calculations'!I53</f>
        <v>0</v>
      </c>
      <c r="J26" s="59">
        <f>'Summary Calculations'!J53</f>
        <v>0</v>
      </c>
      <c r="K26" s="59">
        <f>'Summary Calculations'!K53</f>
        <v>0</v>
      </c>
      <c r="L26" s="59">
        <f>'Summary Calculations'!L53</f>
        <v>0</v>
      </c>
      <c r="M26" s="59">
        <f>'Summary Calculations'!M53</f>
        <v>0</v>
      </c>
      <c r="N26" s="59">
        <f>'Summary Calculations'!N53</f>
        <v>0</v>
      </c>
      <c r="O26" s="59"/>
      <c r="P26" s="59"/>
      <c r="Q26" s="59"/>
      <c r="R26" s="59"/>
      <c r="S26" s="59"/>
      <c r="T26" s="59">
        <f t="shared" si="0"/>
        <v>0</v>
      </c>
    </row>
    <row r="27" spans="1:20">
      <c r="A27" s="6"/>
      <c r="B27" s="36" t="s">
        <v>241</v>
      </c>
      <c r="C27" s="36" t="s">
        <v>437</v>
      </c>
      <c r="D27" s="58" t="s">
        <v>254</v>
      </c>
      <c r="E27" s="58" t="s">
        <v>243</v>
      </c>
      <c r="F27" s="58" t="s">
        <v>244</v>
      </c>
      <c r="G27" s="36" t="s">
        <v>367</v>
      </c>
      <c r="H27" s="59">
        <f>'Summary Calculations'!H54</f>
        <v>0</v>
      </c>
      <c r="I27" s="59">
        <f>'Summary Calculations'!I54</f>
        <v>0</v>
      </c>
      <c r="J27" s="59">
        <f>'Summary Calculations'!J54</f>
        <v>0</v>
      </c>
      <c r="K27" s="59">
        <f>'Summary Calculations'!K54</f>
        <v>0</v>
      </c>
      <c r="L27" s="59">
        <f>'Summary Calculations'!L54</f>
        <v>0</v>
      </c>
      <c r="M27" s="59">
        <f>'Summary Calculations'!M54</f>
        <v>0</v>
      </c>
      <c r="N27" s="59">
        <f>'Summary Calculations'!N54</f>
        <v>0</v>
      </c>
      <c r="O27" s="36"/>
      <c r="P27" s="36"/>
      <c r="Q27" s="36"/>
      <c r="R27" s="36"/>
      <c r="S27" s="36"/>
      <c r="T27" s="59">
        <f t="shared" si="0"/>
        <v>0</v>
      </c>
    </row>
    <row r="28" spans="1:20">
      <c r="A28" s="6"/>
      <c r="B28" s="36" t="s">
        <v>241</v>
      </c>
      <c r="C28" s="36" t="s">
        <v>437</v>
      </c>
      <c r="D28" s="58" t="s">
        <v>254</v>
      </c>
      <c r="E28" s="120" t="s">
        <v>249</v>
      </c>
      <c r="F28" s="58" t="s">
        <v>244</v>
      </c>
      <c r="G28" s="36" t="s">
        <v>367</v>
      </c>
      <c r="H28" s="59">
        <f>'Summary Calculations'!H55</f>
        <v>0</v>
      </c>
      <c r="I28" s="59">
        <f>'Summary Calculations'!I55</f>
        <v>0</v>
      </c>
      <c r="J28" s="59">
        <f>'Summary Calculations'!J55</f>
        <v>0</v>
      </c>
      <c r="K28" s="59">
        <f>'Summary Calculations'!K55</f>
        <v>0</v>
      </c>
      <c r="L28" s="59">
        <f>'Summary Calculations'!L55</f>
        <v>0</v>
      </c>
      <c r="M28" s="59">
        <f>'Summary Calculations'!M55</f>
        <v>0</v>
      </c>
      <c r="N28" s="59">
        <f>'Summary Calculations'!N55</f>
        <v>0</v>
      </c>
      <c r="O28" s="36"/>
      <c r="P28" s="36"/>
      <c r="Q28" s="36"/>
      <c r="R28" s="36"/>
      <c r="S28" s="36"/>
      <c r="T28" s="59">
        <f t="shared" si="0"/>
        <v>0</v>
      </c>
    </row>
    <row r="29" spans="1:20">
      <c r="A29" s="6"/>
      <c r="B29" s="36" t="s">
        <v>241</v>
      </c>
      <c r="C29" s="36" t="s">
        <v>437</v>
      </c>
      <c r="D29" s="58" t="s">
        <v>254</v>
      </c>
      <c r="E29" s="120" t="s">
        <v>252</v>
      </c>
      <c r="F29" s="58" t="s">
        <v>244</v>
      </c>
      <c r="G29" s="36" t="s">
        <v>367</v>
      </c>
      <c r="H29" s="59">
        <f>'Summary Calculations'!H56</f>
        <v>0</v>
      </c>
      <c r="I29" s="59">
        <f>'Summary Calculations'!I56</f>
        <v>0</v>
      </c>
      <c r="J29" s="59">
        <f>'Summary Calculations'!J56</f>
        <v>0</v>
      </c>
      <c r="K29" s="59">
        <f>'Summary Calculations'!K56</f>
        <v>0</v>
      </c>
      <c r="L29" s="59">
        <f>'Summary Calculations'!L56</f>
        <v>0</v>
      </c>
      <c r="M29" s="59">
        <f>'Summary Calculations'!M56</f>
        <v>0</v>
      </c>
      <c r="N29" s="59">
        <f>'Summary Calculations'!N56</f>
        <v>0</v>
      </c>
      <c r="O29" s="36"/>
      <c r="P29" s="36"/>
      <c r="Q29" s="36"/>
      <c r="R29" s="36"/>
      <c r="S29" s="36"/>
      <c r="T29" s="59">
        <f t="shared" si="0"/>
        <v>0</v>
      </c>
    </row>
    <row r="30" spans="1:20">
      <c r="A30" s="6"/>
      <c r="B30" s="36" t="s">
        <v>241</v>
      </c>
      <c r="C30" s="36" t="s">
        <v>437</v>
      </c>
      <c r="D30" s="58" t="s">
        <v>256</v>
      </c>
      <c r="E30" s="58" t="s">
        <v>243</v>
      </c>
      <c r="F30" s="58" t="s">
        <v>244</v>
      </c>
      <c r="G30" s="36" t="s">
        <v>367</v>
      </c>
      <c r="H30" s="59">
        <f>'Summary Calculations'!H57</f>
        <v>0</v>
      </c>
      <c r="I30" s="59">
        <f>'Summary Calculations'!I57</f>
        <v>0</v>
      </c>
      <c r="J30" s="59">
        <f>'Summary Calculations'!J57</f>
        <v>0</v>
      </c>
      <c r="K30" s="59">
        <f>'Summary Calculations'!K57</f>
        <v>0</v>
      </c>
      <c r="L30" s="59">
        <f>'Summary Calculations'!L57</f>
        <v>0</v>
      </c>
      <c r="M30" s="59">
        <f>'Summary Calculations'!M57</f>
        <v>0</v>
      </c>
      <c r="N30" s="59">
        <f>'Summary Calculations'!N57</f>
        <v>0</v>
      </c>
      <c r="O30" s="36"/>
      <c r="P30" s="36"/>
      <c r="Q30" s="36"/>
      <c r="R30" s="36"/>
      <c r="S30" s="36"/>
      <c r="T30" s="59">
        <f t="shared" si="0"/>
        <v>0</v>
      </c>
    </row>
    <row r="31" spans="1:20">
      <c r="A31" s="6"/>
      <c r="B31" s="36" t="s">
        <v>241</v>
      </c>
      <c r="C31" s="36" t="s">
        <v>437</v>
      </c>
      <c r="D31" s="58" t="s">
        <v>256</v>
      </c>
      <c r="E31" s="120" t="s">
        <v>249</v>
      </c>
      <c r="F31" s="58" t="s">
        <v>244</v>
      </c>
      <c r="G31" s="36" t="s">
        <v>367</v>
      </c>
      <c r="H31" s="59">
        <f>'Summary Calculations'!H58</f>
        <v>0</v>
      </c>
      <c r="I31" s="59">
        <f>'Summary Calculations'!I58</f>
        <v>0</v>
      </c>
      <c r="J31" s="59">
        <f>'Summary Calculations'!J58</f>
        <v>0</v>
      </c>
      <c r="K31" s="59">
        <f>'Summary Calculations'!K58</f>
        <v>0</v>
      </c>
      <c r="L31" s="59">
        <f>'Summary Calculations'!L58</f>
        <v>0</v>
      </c>
      <c r="M31" s="59">
        <f>'Summary Calculations'!M58</f>
        <v>0</v>
      </c>
      <c r="N31" s="59">
        <f>'Summary Calculations'!N58</f>
        <v>0</v>
      </c>
      <c r="O31" s="36"/>
      <c r="P31" s="36"/>
      <c r="Q31" s="36"/>
      <c r="R31" s="36"/>
      <c r="S31" s="36"/>
      <c r="T31" s="59">
        <f t="shared" si="0"/>
        <v>0</v>
      </c>
    </row>
    <row r="32" spans="1:20">
      <c r="A32" s="6"/>
      <c r="B32" s="36" t="s">
        <v>241</v>
      </c>
      <c r="C32" s="36" t="s">
        <v>437</v>
      </c>
      <c r="D32" s="58" t="s">
        <v>256</v>
      </c>
      <c r="E32" s="120" t="s">
        <v>252</v>
      </c>
      <c r="F32" s="58" t="s">
        <v>244</v>
      </c>
      <c r="G32" s="36" t="s">
        <v>367</v>
      </c>
      <c r="H32" s="59">
        <f>'Summary Calculations'!H59</f>
        <v>0</v>
      </c>
      <c r="I32" s="59">
        <f>'Summary Calculations'!I59</f>
        <v>0</v>
      </c>
      <c r="J32" s="59">
        <f>'Summary Calculations'!J59</f>
        <v>0</v>
      </c>
      <c r="K32" s="59">
        <f>'Summary Calculations'!K59</f>
        <v>0</v>
      </c>
      <c r="L32" s="59">
        <f>'Summary Calculations'!L59</f>
        <v>0</v>
      </c>
      <c r="M32" s="59">
        <f>'Summary Calculations'!M59</f>
        <v>0</v>
      </c>
      <c r="N32" s="59">
        <f>'Summary Calculations'!N59</f>
        <v>0</v>
      </c>
      <c r="O32" s="36"/>
      <c r="P32" s="36"/>
      <c r="Q32" s="36"/>
      <c r="R32" s="36"/>
      <c r="S32" s="36"/>
      <c r="T32" s="59">
        <f t="shared" si="0"/>
        <v>0</v>
      </c>
    </row>
    <row r="33" spans="1:20">
      <c r="A33" s="6"/>
      <c r="B33" s="36"/>
      <c r="C33" s="36"/>
      <c r="D33" s="58"/>
      <c r="E33" s="58"/>
      <c r="F33" s="58"/>
      <c r="G33" s="36"/>
      <c r="H33" s="59"/>
      <c r="I33" s="59"/>
      <c r="J33" s="59"/>
      <c r="K33" s="59"/>
      <c r="L33" s="59"/>
      <c r="M33" s="59"/>
      <c r="N33" s="59"/>
      <c r="O33" s="59"/>
      <c r="P33" s="59"/>
      <c r="Q33" s="59"/>
      <c r="R33" s="59"/>
      <c r="S33" s="59"/>
      <c r="T33" s="59"/>
    </row>
    <row r="34" spans="1:20">
      <c r="A34" s="6"/>
      <c r="B34" s="74" t="s">
        <v>481</v>
      </c>
      <c r="C34" s="36"/>
      <c r="D34" s="36"/>
      <c r="E34" s="58"/>
      <c r="F34" s="58"/>
      <c r="G34" s="36"/>
      <c r="H34" s="59"/>
      <c r="I34" s="59"/>
      <c r="J34" s="59"/>
      <c r="K34" s="59"/>
      <c r="L34" s="59"/>
      <c r="M34" s="59"/>
      <c r="N34" s="59"/>
      <c r="O34" s="59"/>
      <c r="P34" s="59"/>
      <c r="Q34" s="59"/>
      <c r="R34" s="59"/>
      <c r="S34" s="59"/>
      <c r="T34" s="59"/>
    </row>
    <row r="35" spans="1:20">
      <c r="A35" s="6"/>
      <c r="B35" s="36" t="s">
        <v>236</v>
      </c>
      <c r="C35" s="36" t="s">
        <v>437</v>
      </c>
      <c r="D35" s="36" t="s">
        <v>237</v>
      </c>
      <c r="E35" s="36" t="s">
        <v>236</v>
      </c>
      <c r="F35" s="58" t="s">
        <v>244</v>
      </c>
      <c r="G35" s="36" t="s">
        <v>367</v>
      </c>
      <c r="H35" s="59">
        <f>'Summary Calculations'!H98</f>
        <v>0</v>
      </c>
      <c r="I35" s="59">
        <f>'Summary Calculations'!I98</f>
        <v>0</v>
      </c>
      <c r="J35" s="59">
        <f>'Summary Calculations'!J98</f>
        <v>-1.5904909918823276E-2</v>
      </c>
      <c r="K35" s="59">
        <f>'Summary Calculations'!K98</f>
        <v>-2.4282043773830038E-2</v>
      </c>
      <c r="L35" s="59">
        <f>'Summary Calculations'!L98</f>
        <v>-2.5515869829783128E-2</v>
      </c>
      <c r="M35" s="59">
        <f>'Summary Calculations'!M98</f>
        <v>-2.0024520348122011E-2</v>
      </c>
      <c r="N35" s="59">
        <f>'Summary Calculations'!N98</f>
        <v>-8.1862572883668553E-3</v>
      </c>
      <c r="O35" s="59"/>
      <c r="P35" s="59"/>
      <c r="Q35" s="59"/>
      <c r="R35" s="59"/>
      <c r="S35" s="59"/>
      <c r="T35" s="59">
        <f t="shared" ref="T35:T57" si="1">SUM(J35:N35)</f>
        <v>-9.3913601158925317E-2</v>
      </c>
    </row>
    <row r="36" spans="1:20">
      <c r="A36" s="6"/>
      <c r="B36" s="36" t="s">
        <v>236</v>
      </c>
      <c r="C36" s="36" t="s">
        <v>437</v>
      </c>
      <c r="D36" s="36" t="s">
        <v>242</v>
      </c>
      <c r="E36" s="36" t="s">
        <v>236</v>
      </c>
      <c r="F36" s="58" t="s">
        <v>244</v>
      </c>
      <c r="G36" s="36" t="s">
        <v>367</v>
      </c>
      <c r="H36" s="59">
        <f>'Summary Calculations'!H99</f>
        <v>0</v>
      </c>
      <c r="I36" s="59">
        <f>'Summary Calculations'!I99</f>
        <v>0</v>
      </c>
      <c r="J36" s="59">
        <f>'Summary Calculations'!J99</f>
        <v>0</v>
      </c>
      <c r="K36" s="59">
        <f>'Summary Calculations'!K99</f>
        <v>0</v>
      </c>
      <c r="L36" s="59">
        <f>'Summary Calculations'!L99</f>
        <v>0</v>
      </c>
      <c r="M36" s="59">
        <f>'Summary Calculations'!M99</f>
        <v>0</v>
      </c>
      <c r="N36" s="59">
        <f>'Summary Calculations'!N99</f>
        <v>0</v>
      </c>
      <c r="O36" s="59"/>
      <c r="P36" s="59"/>
      <c r="Q36" s="59"/>
      <c r="R36" s="59"/>
      <c r="S36" s="59"/>
      <c r="T36" s="59">
        <f t="shared" si="1"/>
        <v>0</v>
      </c>
    </row>
    <row r="37" spans="1:20">
      <c r="A37" s="6"/>
      <c r="B37" s="36" t="s">
        <v>236</v>
      </c>
      <c r="C37" s="36" t="s">
        <v>437</v>
      </c>
      <c r="D37" s="36" t="s">
        <v>248</v>
      </c>
      <c r="E37" s="36" t="s">
        <v>236</v>
      </c>
      <c r="F37" s="58" t="s">
        <v>244</v>
      </c>
      <c r="G37" s="36" t="s">
        <v>367</v>
      </c>
      <c r="H37" s="59">
        <f>'Summary Calculations'!H100</f>
        <v>0</v>
      </c>
      <c r="I37" s="59">
        <f>'Summary Calculations'!I100</f>
        <v>0</v>
      </c>
      <c r="J37" s="59">
        <f>'Summary Calculations'!J100</f>
        <v>0</v>
      </c>
      <c r="K37" s="59">
        <f>'Summary Calculations'!K100</f>
        <v>0</v>
      </c>
      <c r="L37" s="59">
        <f>'Summary Calculations'!L100</f>
        <v>0</v>
      </c>
      <c r="M37" s="59">
        <f>'Summary Calculations'!M100</f>
        <v>0</v>
      </c>
      <c r="N37" s="59">
        <f>'Summary Calculations'!N100</f>
        <v>0</v>
      </c>
      <c r="O37" s="59"/>
      <c r="P37" s="59"/>
      <c r="Q37" s="59"/>
      <c r="R37" s="59"/>
      <c r="S37" s="59"/>
      <c r="T37" s="59">
        <f t="shared" si="1"/>
        <v>0</v>
      </c>
    </row>
    <row r="38" spans="1:20" s="22" customFormat="1">
      <c r="A38" s="6"/>
      <c r="B38" s="36" t="s">
        <v>236</v>
      </c>
      <c r="C38" s="36" t="s">
        <v>437</v>
      </c>
      <c r="D38" s="36" t="s">
        <v>251</v>
      </c>
      <c r="E38" s="36" t="s">
        <v>236</v>
      </c>
      <c r="F38" s="58" t="s">
        <v>244</v>
      </c>
      <c r="G38" s="36" t="s">
        <v>367</v>
      </c>
      <c r="H38" s="59">
        <f>'Summary Calculations'!H101</f>
        <v>0</v>
      </c>
      <c r="I38" s="59">
        <f>'Summary Calculations'!I101</f>
        <v>0</v>
      </c>
      <c r="J38" s="59">
        <f>'Summary Calculations'!J101</f>
        <v>0</v>
      </c>
      <c r="K38" s="59">
        <f>'Summary Calculations'!K101</f>
        <v>0</v>
      </c>
      <c r="L38" s="59">
        <f>'Summary Calculations'!L101</f>
        <v>0</v>
      </c>
      <c r="M38" s="59">
        <f>'Summary Calculations'!M101</f>
        <v>0</v>
      </c>
      <c r="N38" s="59">
        <f>'Summary Calculations'!N101</f>
        <v>0</v>
      </c>
      <c r="O38" s="59"/>
      <c r="P38" s="59"/>
      <c r="Q38" s="59"/>
      <c r="R38" s="59"/>
      <c r="S38" s="59"/>
      <c r="T38" s="59">
        <f t="shared" si="1"/>
        <v>0</v>
      </c>
    </row>
    <row r="39" spans="1:20" s="22" customFormat="1">
      <c r="A39" s="6"/>
      <c r="B39" s="36" t="s">
        <v>236</v>
      </c>
      <c r="C39" s="36" t="s">
        <v>437</v>
      </c>
      <c r="D39" s="58" t="s">
        <v>254</v>
      </c>
      <c r="E39" s="36" t="s">
        <v>236</v>
      </c>
      <c r="F39" s="58" t="s">
        <v>244</v>
      </c>
      <c r="G39" s="36" t="s">
        <v>367</v>
      </c>
      <c r="H39" s="59">
        <f>'Summary Calculations'!H102</f>
        <v>0</v>
      </c>
      <c r="I39" s="59">
        <f>'Summary Calculations'!I102</f>
        <v>0</v>
      </c>
      <c r="J39" s="59">
        <f>'Summary Calculations'!J102</f>
        <v>0</v>
      </c>
      <c r="K39" s="59">
        <f>'Summary Calculations'!K102</f>
        <v>0</v>
      </c>
      <c r="L39" s="59">
        <f>'Summary Calculations'!L102</f>
        <v>0</v>
      </c>
      <c r="M39" s="59">
        <f>'Summary Calculations'!M102</f>
        <v>0</v>
      </c>
      <c r="N39" s="59">
        <f>'Summary Calculations'!N102</f>
        <v>0</v>
      </c>
      <c r="O39" s="59"/>
      <c r="P39" s="59"/>
      <c r="Q39" s="59"/>
      <c r="R39" s="59"/>
      <c r="S39" s="59"/>
      <c r="T39" s="59">
        <f t="shared" si="1"/>
        <v>0</v>
      </c>
    </row>
    <row r="40" spans="1:20" s="22" customFormat="1">
      <c r="A40" s="6"/>
      <c r="B40" s="36" t="s">
        <v>236</v>
      </c>
      <c r="C40" s="36" t="s">
        <v>437</v>
      </c>
      <c r="D40" s="58" t="s">
        <v>256</v>
      </c>
      <c r="E40" s="36" t="s">
        <v>236</v>
      </c>
      <c r="F40" s="58" t="s">
        <v>244</v>
      </c>
      <c r="G40" s="36" t="s">
        <v>367</v>
      </c>
      <c r="H40" s="59">
        <f>'Summary Calculations'!H103</f>
        <v>0</v>
      </c>
      <c r="I40" s="59">
        <f>'Summary Calculations'!I103</f>
        <v>0</v>
      </c>
      <c r="J40" s="59">
        <f>'Summary Calculations'!J103</f>
        <v>0</v>
      </c>
      <c r="K40" s="59">
        <f>'Summary Calculations'!K103</f>
        <v>0</v>
      </c>
      <c r="L40" s="59">
        <f>'Summary Calculations'!L103</f>
        <v>0</v>
      </c>
      <c r="M40" s="59">
        <f>'Summary Calculations'!M103</f>
        <v>0</v>
      </c>
      <c r="N40" s="59">
        <f>'Summary Calculations'!N103</f>
        <v>0</v>
      </c>
      <c r="O40" s="59"/>
      <c r="P40" s="59"/>
      <c r="Q40" s="59"/>
      <c r="R40" s="59"/>
      <c r="S40" s="59"/>
      <c r="T40" s="59">
        <f t="shared" si="1"/>
        <v>0</v>
      </c>
    </row>
    <row r="41" spans="1:20">
      <c r="A41" s="6"/>
      <c r="B41" s="36" t="s">
        <v>241</v>
      </c>
      <c r="C41" s="36" t="s">
        <v>437</v>
      </c>
      <c r="D41" s="36" t="s">
        <v>237</v>
      </c>
      <c r="E41" s="58" t="s">
        <v>243</v>
      </c>
      <c r="F41" s="58" t="s">
        <v>244</v>
      </c>
      <c r="G41" s="36" t="s">
        <v>367</v>
      </c>
      <c r="H41" s="59">
        <f>'Summary Calculations'!H104</f>
        <v>0</v>
      </c>
      <c r="I41" s="59">
        <f>'Summary Calculations'!I104</f>
        <v>0</v>
      </c>
      <c r="J41" s="59">
        <f>'Summary Calculations'!J104</f>
        <v>0</v>
      </c>
      <c r="K41" s="59">
        <f>'Summary Calculations'!K104</f>
        <v>0</v>
      </c>
      <c r="L41" s="59">
        <f>'Summary Calculations'!L104</f>
        <v>0</v>
      </c>
      <c r="M41" s="59">
        <f>'Summary Calculations'!M104</f>
        <v>0</v>
      </c>
      <c r="N41" s="59">
        <f>'Summary Calculations'!N104</f>
        <v>0</v>
      </c>
      <c r="O41" s="59"/>
      <c r="P41" s="59"/>
      <c r="Q41" s="59"/>
      <c r="R41" s="59"/>
      <c r="S41" s="59"/>
      <c r="T41" s="59">
        <f t="shared" si="1"/>
        <v>0</v>
      </c>
    </row>
    <row r="42" spans="1:20">
      <c r="A42" s="6"/>
      <c r="B42" s="36" t="s">
        <v>241</v>
      </c>
      <c r="C42" s="36" t="s">
        <v>437</v>
      </c>
      <c r="D42" s="36" t="s">
        <v>242</v>
      </c>
      <c r="E42" s="58" t="s">
        <v>243</v>
      </c>
      <c r="F42" s="58" t="s">
        <v>244</v>
      </c>
      <c r="G42" s="36" t="s">
        <v>367</v>
      </c>
      <c r="H42" s="59">
        <f>'Summary Calculations'!H105</f>
        <v>0</v>
      </c>
      <c r="I42" s="59">
        <f>'Summary Calculations'!I105</f>
        <v>0</v>
      </c>
      <c r="J42" s="59">
        <f>'Summary Calculations'!J105</f>
        <v>-9.1909664041394425E-3</v>
      </c>
      <c r="K42" s="59">
        <f>'Summary Calculations'!K105</f>
        <v>0</v>
      </c>
      <c r="L42" s="59">
        <f>'Summary Calculations'!L105</f>
        <v>-5.0969198633244925</v>
      </c>
      <c r="M42" s="59">
        <f>'Summary Calculations'!M105</f>
        <v>0</v>
      </c>
      <c r="N42" s="59">
        <f>'Summary Calculations'!N105</f>
        <v>-0.98763847652407055</v>
      </c>
      <c r="O42" s="59"/>
      <c r="P42" s="59"/>
      <c r="Q42" s="59"/>
      <c r="R42" s="59"/>
      <c r="S42" s="59"/>
      <c r="T42" s="59">
        <f t="shared" si="1"/>
        <v>-6.0937493062527022</v>
      </c>
    </row>
    <row r="43" spans="1:20">
      <c r="A43" s="6"/>
      <c r="B43" s="36" t="s">
        <v>241</v>
      </c>
      <c r="C43" s="36" t="s">
        <v>437</v>
      </c>
      <c r="D43" s="36" t="s">
        <v>242</v>
      </c>
      <c r="E43" s="120" t="s">
        <v>249</v>
      </c>
      <c r="F43" s="58" t="s">
        <v>244</v>
      </c>
      <c r="G43" s="36" t="s">
        <v>367</v>
      </c>
      <c r="H43" s="59">
        <f>'Summary Calculations'!H106</f>
        <v>0</v>
      </c>
      <c r="I43" s="59">
        <f>'Summary Calculations'!I106</f>
        <v>0</v>
      </c>
      <c r="J43" s="59">
        <f>'Summary Calculations'!J106</f>
        <v>0</v>
      </c>
      <c r="K43" s="59">
        <f>'Summary Calculations'!K106</f>
        <v>0</v>
      </c>
      <c r="L43" s="59">
        <f>'Summary Calculations'!L106</f>
        <v>0</v>
      </c>
      <c r="M43" s="59">
        <f>'Summary Calculations'!M106</f>
        <v>0</v>
      </c>
      <c r="N43" s="59">
        <f>'Summary Calculations'!N106</f>
        <v>0</v>
      </c>
      <c r="O43" s="59"/>
      <c r="P43" s="59"/>
      <c r="Q43" s="59"/>
      <c r="R43" s="59"/>
      <c r="S43" s="59"/>
      <c r="T43" s="59">
        <f t="shared" si="1"/>
        <v>0</v>
      </c>
    </row>
    <row r="44" spans="1:20">
      <c r="A44" s="6"/>
      <c r="B44" s="36" t="s">
        <v>241</v>
      </c>
      <c r="C44" s="36" t="s">
        <v>437</v>
      </c>
      <c r="D44" s="36" t="s">
        <v>242</v>
      </c>
      <c r="E44" s="120" t="s">
        <v>252</v>
      </c>
      <c r="F44" s="58" t="s">
        <v>244</v>
      </c>
      <c r="G44" s="36" t="s">
        <v>367</v>
      </c>
      <c r="H44" s="59">
        <f>'Summary Calculations'!H107</f>
        <v>0</v>
      </c>
      <c r="I44" s="59">
        <f>'Summary Calculations'!I107</f>
        <v>0</v>
      </c>
      <c r="J44" s="59">
        <f>'Summary Calculations'!J107</f>
        <v>0</v>
      </c>
      <c r="K44" s="59">
        <f>'Summary Calculations'!K107</f>
        <v>0</v>
      </c>
      <c r="L44" s="59">
        <f>'Summary Calculations'!L107</f>
        <v>0</v>
      </c>
      <c r="M44" s="59">
        <f>'Summary Calculations'!M107</f>
        <v>0</v>
      </c>
      <c r="N44" s="59">
        <f>'Summary Calculations'!N107</f>
        <v>0</v>
      </c>
      <c r="O44" s="59"/>
      <c r="P44" s="59"/>
      <c r="Q44" s="59"/>
      <c r="R44" s="59"/>
      <c r="S44" s="59"/>
      <c r="T44" s="59">
        <f t="shared" si="1"/>
        <v>0</v>
      </c>
    </row>
    <row r="45" spans="1:20">
      <c r="A45" s="6"/>
      <c r="B45" s="36" t="s">
        <v>241</v>
      </c>
      <c r="C45" s="36" t="s">
        <v>437</v>
      </c>
      <c r="D45" s="36" t="s">
        <v>248</v>
      </c>
      <c r="E45" s="58" t="s">
        <v>243</v>
      </c>
      <c r="F45" s="58" t="s">
        <v>127</v>
      </c>
      <c r="G45" s="36" t="s">
        <v>367</v>
      </c>
      <c r="H45" s="59">
        <f>'Summary Calculations'!H108</f>
        <v>0</v>
      </c>
      <c r="I45" s="59">
        <f>'Summary Calculations'!I108</f>
        <v>0</v>
      </c>
      <c r="J45" s="59">
        <f>'Summary Calculations'!J108</f>
        <v>-1.1057141741750119E-4</v>
      </c>
      <c r="K45" s="59">
        <f>'Summary Calculations'!K108</f>
        <v>-6.1160173525532616E-4</v>
      </c>
      <c r="L45" s="59">
        <f>'Summary Calculations'!L108</f>
        <v>-0.22481464952011904</v>
      </c>
      <c r="M45" s="59">
        <f>'Summary Calculations'!M108</f>
        <v>-0.13303143241209572</v>
      </c>
      <c r="N45" s="59">
        <f>'Summary Calculations'!N108</f>
        <v>-4.3773505187991106E-2</v>
      </c>
      <c r="O45" s="59"/>
      <c r="P45" s="59"/>
      <c r="Q45" s="59"/>
      <c r="R45" s="59"/>
      <c r="S45" s="59"/>
      <c r="T45" s="59">
        <f t="shared" si="1"/>
        <v>-0.40234176027287871</v>
      </c>
    </row>
    <row r="46" spans="1:20">
      <c r="A46" s="6"/>
      <c r="B46" s="36" t="s">
        <v>241</v>
      </c>
      <c r="C46" s="36" t="s">
        <v>437</v>
      </c>
      <c r="D46" s="36" t="s">
        <v>248</v>
      </c>
      <c r="E46" s="58" t="s">
        <v>243</v>
      </c>
      <c r="F46" s="58" t="s">
        <v>244</v>
      </c>
      <c r="G46" s="36" t="s">
        <v>367</v>
      </c>
      <c r="H46" s="59">
        <f>'Summary Calculations'!H109</f>
        <v>0</v>
      </c>
      <c r="I46" s="59">
        <f>'Summary Calculations'!I109</f>
        <v>0</v>
      </c>
      <c r="J46" s="59">
        <f>'Summary Calculations'!J109</f>
        <v>0</v>
      </c>
      <c r="K46" s="59">
        <f>'Summary Calculations'!K109</f>
        <v>0</v>
      </c>
      <c r="L46" s="59">
        <f>'Summary Calculations'!L109</f>
        <v>0</v>
      </c>
      <c r="M46" s="59">
        <f>'Summary Calculations'!M109</f>
        <v>0</v>
      </c>
      <c r="N46" s="59">
        <f>'Summary Calculations'!N109</f>
        <v>0</v>
      </c>
      <c r="O46" s="59"/>
      <c r="P46" s="59"/>
      <c r="Q46" s="59"/>
      <c r="R46" s="59"/>
      <c r="S46" s="59"/>
      <c r="T46" s="59">
        <f t="shared" si="1"/>
        <v>0</v>
      </c>
    </row>
    <row r="47" spans="1:20">
      <c r="A47" s="6"/>
      <c r="B47" s="36" t="s">
        <v>241</v>
      </c>
      <c r="C47" s="36" t="s">
        <v>437</v>
      </c>
      <c r="D47" s="36" t="s">
        <v>248</v>
      </c>
      <c r="E47" s="120" t="s">
        <v>249</v>
      </c>
      <c r="F47" s="58" t="s">
        <v>127</v>
      </c>
      <c r="G47" s="36" t="s">
        <v>367</v>
      </c>
      <c r="H47" s="59">
        <f>'Summary Calculations'!H110</f>
        <v>0</v>
      </c>
      <c r="I47" s="59">
        <f>'Summary Calculations'!I110</f>
        <v>0</v>
      </c>
      <c r="J47" s="59">
        <f>'Summary Calculations'!J110</f>
        <v>0</v>
      </c>
      <c r="K47" s="59">
        <f>'Summary Calculations'!K110</f>
        <v>0</v>
      </c>
      <c r="L47" s="59">
        <f>'Summary Calculations'!L110</f>
        <v>0</v>
      </c>
      <c r="M47" s="59">
        <f>'Summary Calculations'!M110</f>
        <v>0</v>
      </c>
      <c r="N47" s="59">
        <f>'Summary Calculations'!N110</f>
        <v>0</v>
      </c>
      <c r="O47" s="59"/>
      <c r="P47" s="59"/>
      <c r="Q47" s="59"/>
      <c r="R47" s="59"/>
      <c r="S47" s="59"/>
      <c r="T47" s="59">
        <f t="shared" si="1"/>
        <v>0</v>
      </c>
    </row>
    <row r="48" spans="1:20">
      <c r="A48" s="6"/>
      <c r="B48" s="36" t="s">
        <v>241</v>
      </c>
      <c r="C48" s="36" t="s">
        <v>437</v>
      </c>
      <c r="D48" s="36" t="s">
        <v>248</v>
      </c>
      <c r="E48" s="120" t="s">
        <v>249</v>
      </c>
      <c r="F48" s="58" t="s">
        <v>244</v>
      </c>
      <c r="G48" s="36" t="s">
        <v>367</v>
      </c>
      <c r="H48" s="59">
        <f>'Summary Calculations'!H111</f>
        <v>0</v>
      </c>
      <c r="I48" s="59">
        <f>'Summary Calculations'!I111</f>
        <v>0</v>
      </c>
      <c r="J48" s="59">
        <f>'Summary Calculations'!J111</f>
        <v>0</v>
      </c>
      <c r="K48" s="59">
        <f>'Summary Calculations'!K111</f>
        <v>0</v>
      </c>
      <c r="L48" s="59">
        <f>'Summary Calculations'!L111</f>
        <v>0</v>
      </c>
      <c r="M48" s="59">
        <f>'Summary Calculations'!M111</f>
        <v>0</v>
      </c>
      <c r="N48" s="59">
        <f>'Summary Calculations'!N111</f>
        <v>0</v>
      </c>
      <c r="O48" s="59"/>
      <c r="P48" s="59"/>
      <c r="Q48" s="59"/>
      <c r="R48" s="59"/>
      <c r="S48" s="59"/>
      <c r="T48" s="59">
        <f t="shared" si="1"/>
        <v>0</v>
      </c>
    </row>
    <row r="49" spans="1:20">
      <c r="A49" s="6"/>
      <c r="B49" s="36" t="s">
        <v>241</v>
      </c>
      <c r="C49" s="36" t="s">
        <v>437</v>
      </c>
      <c r="D49" s="36" t="s">
        <v>248</v>
      </c>
      <c r="E49" s="120" t="s">
        <v>252</v>
      </c>
      <c r="F49" s="58" t="s">
        <v>127</v>
      </c>
      <c r="G49" s="36" t="s">
        <v>367</v>
      </c>
      <c r="H49" s="59">
        <f>'Summary Calculations'!H112</f>
        <v>0</v>
      </c>
      <c r="I49" s="59">
        <f>'Summary Calculations'!I112</f>
        <v>0</v>
      </c>
      <c r="J49" s="59">
        <f>'Summary Calculations'!J112</f>
        <v>0</v>
      </c>
      <c r="K49" s="59">
        <f>'Summary Calculations'!K112</f>
        <v>0</v>
      </c>
      <c r="L49" s="59">
        <f>'Summary Calculations'!L112</f>
        <v>0</v>
      </c>
      <c r="M49" s="59">
        <f>'Summary Calculations'!M112</f>
        <v>0</v>
      </c>
      <c r="N49" s="59">
        <f>'Summary Calculations'!N112</f>
        <v>0</v>
      </c>
      <c r="O49" s="59"/>
      <c r="P49" s="59"/>
      <c r="Q49" s="59"/>
      <c r="R49" s="59"/>
      <c r="S49" s="59"/>
      <c r="T49" s="59">
        <f t="shared" si="1"/>
        <v>0</v>
      </c>
    </row>
    <row r="50" spans="1:20">
      <c r="A50" s="6"/>
      <c r="B50" s="36" t="s">
        <v>241</v>
      </c>
      <c r="C50" s="36" t="s">
        <v>437</v>
      </c>
      <c r="D50" s="36" t="s">
        <v>248</v>
      </c>
      <c r="E50" s="120" t="s">
        <v>252</v>
      </c>
      <c r="F50" s="58" t="s">
        <v>244</v>
      </c>
      <c r="G50" s="36" t="s">
        <v>367</v>
      </c>
      <c r="H50" s="59">
        <f>'Summary Calculations'!H113</f>
        <v>0</v>
      </c>
      <c r="I50" s="59">
        <f>'Summary Calculations'!I113</f>
        <v>0</v>
      </c>
      <c r="J50" s="59">
        <f>'Summary Calculations'!J113</f>
        <v>0</v>
      </c>
      <c r="K50" s="59">
        <f>'Summary Calculations'!K113</f>
        <v>0</v>
      </c>
      <c r="L50" s="59">
        <f>'Summary Calculations'!L113</f>
        <v>0</v>
      </c>
      <c r="M50" s="59">
        <f>'Summary Calculations'!M113</f>
        <v>0</v>
      </c>
      <c r="N50" s="59">
        <f>'Summary Calculations'!N113</f>
        <v>0</v>
      </c>
      <c r="O50" s="59"/>
      <c r="P50" s="59"/>
      <c r="Q50" s="59"/>
      <c r="R50" s="59"/>
      <c r="S50" s="59"/>
      <c r="T50" s="59">
        <f t="shared" si="1"/>
        <v>0</v>
      </c>
    </row>
    <row r="51" spans="1:20">
      <c r="A51" s="6"/>
      <c r="B51" s="36" t="s">
        <v>241</v>
      </c>
      <c r="C51" s="36" t="s">
        <v>437</v>
      </c>
      <c r="D51" s="36" t="s">
        <v>251</v>
      </c>
      <c r="E51" s="58" t="s">
        <v>243</v>
      </c>
      <c r="F51" s="58" t="s">
        <v>244</v>
      </c>
      <c r="G51" s="36" t="s">
        <v>367</v>
      </c>
      <c r="H51" s="59">
        <f>'Summary Calculations'!H114</f>
        <v>0</v>
      </c>
      <c r="I51" s="59">
        <f>'Summary Calculations'!I114</f>
        <v>0</v>
      </c>
      <c r="J51" s="59">
        <f>'Summary Calculations'!J114</f>
        <v>0</v>
      </c>
      <c r="K51" s="59">
        <f>'Summary Calculations'!K114</f>
        <v>0</v>
      </c>
      <c r="L51" s="59">
        <f>'Summary Calculations'!L114</f>
        <v>0</v>
      </c>
      <c r="M51" s="59">
        <f>'Summary Calculations'!M114</f>
        <v>0</v>
      </c>
      <c r="N51" s="59">
        <f>'Summary Calculations'!N114</f>
        <v>0</v>
      </c>
      <c r="O51" s="59"/>
      <c r="P51" s="59"/>
      <c r="Q51" s="59"/>
      <c r="R51" s="59"/>
      <c r="S51" s="59"/>
      <c r="T51" s="59">
        <f t="shared" si="1"/>
        <v>0</v>
      </c>
    </row>
    <row r="52" spans="1:20">
      <c r="A52" s="6"/>
      <c r="B52" s="36" t="s">
        <v>241</v>
      </c>
      <c r="C52" s="36" t="s">
        <v>437</v>
      </c>
      <c r="D52" s="58" t="s">
        <v>254</v>
      </c>
      <c r="E52" s="58" t="s">
        <v>243</v>
      </c>
      <c r="F52" s="58" t="s">
        <v>244</v>
      </c>
      <c r="G52" s="36" t="s">
        <v>367</v>
      </c>
      <c r="H52" s="59">
        <f>'Summary Calculations'!H115</f>
        <v>0</v>
      </c>
      <c r="I52" s="59">
        <f>'Summary Calculations'!I115</f>
        <v>0</v>
      </c>
      <c r="J52" s="59">
        <f>'Summary Calculations'!J115</f>
        <v>0</v>
      </c>
      <c r="K52" s="59">
        <f>'Summary Calculations'!K115</f>
        <v>0</v>
      </c>
      <c r="L52" s="59">
        <f>'Summary Calculations'!L115</f>
        <v>0</v>
      </c>
      <c r="M52" s="59">
        <f>'Summary Calculations'!M115</f>
        <v>0</v>
      </c>
      <c r="N52" s="59">
        <f>'Summary Calculations'!N115</f>
        <v>0</v>
      </c>
      <c r="O52" s="36"/>
      <c r="P52" s="36"/>
      <c r="Q52" s="36"/>
      <c r="R52" s="36"/>
      <c r="S52" s="36"/>
      <c r="T52" s="59">
        <f t="shared" si="1"/>
        <v>0</v>
      </c>
    </row>
    <row r="53" spans="1:20">
      <c r="A53" s="6"/>
      <c r="B53" s="36" t="s">
        <v>241</v>
      </c>
      <c r="C53" s="36" t="s">
        <v>437</v>
      </c>
      <c r="D53" s="58" t="s">
        <v>254</v>
      </c>
      <c r="E53" s="120" t="s">
        <v>249</v>
      </c>
      <c r="F53" s="58" t="s">
        <v>244</v>
      </c>
      <c r="G53" s="36" t="s">
        <v>367</v>
      </c>
      <c r="H53" s="59">
        <f>'Summary Calculations'!H116</f>
        <v>0</v>
      </c>
      <c r="I53" s="59">
        <f>'Summary Calculations'!I116</f>
        <v>0</v>
      </c>
      <c r="J53" s="59">
        <f>'Summary Calculations'!J116</f>
        <v>0</v>
      </c>
      <c r="K53" s="59">
        <f>'Summary Calculations'!K116</f>
        <v>0</v>
      </c>
      <c r="L53" s="59">
        <f>'Summary Calculations'!L116</f>
        <v>0</v>
      </c>
      <c r="M53" s="59">
        <f>'Summary Calculations'!M116</f>
        <v>0</v>
      </c>
      <c r="N53" s="59">
        <f>'Summary Calculations'!N116</f>
        <v>0</v>
      </c>
      <c r="O53" s="36"/>
      <c r="P53" s="36"/>
      <c r="Q53" s="36"/>
      <c r="R53" s="36"/>
      <c r="S53" s="36"/>
      <c r="T53" s="59">
        <f t="shared" si="1"/>
        <v>0</v>
      </c>
    </row>
    <row r="54" spans="1:20">
      <c r="A54" s="6"/>
      <c r="B54" s="36" t="s">
        <v>241</v>
      </c>
      <c r="C54" s="36" t="s">
        <v>437</v>
      </c>
      <c r="D54" s="58" t="s">
        <v>254</v>
      </c>
      <c r="E54" s="120" t="s">
        <v>252</v>
      </c>
      <c r="F54" s="58" t="s">
        <v>244</v>
      </c>
      <c r="G54" s="36" t="s">
        <v>367</v>
      </c>
      <c r="H54" s="59">
        <f>'Summary Calculations'!H117</f>
        <v>0</v>
      </c>
      <c r="I54" s="59">
        <f>'Summary Calculations'!I117</f>
        <v>0</v>
      </c>
      <c r="J54" s="59">
        <f>'Summary Calculations'!J117</f>
        <v>0</v>
      </c>
      <c r="K54" s="59">
        <f>'Summary Calculations'!K117</f>
        <v>0</v>
      </c>
      <c r="L54" s="59">
        <f>'Summary Calculations'!L117</f>
        <v>0</v>
      </c>
      <c r="M54" s="59">
        <f>'Summary Calculations'!M117</f>
        <v>0</v>
      </c>
      <c r="N54" s="59">
        <f>'Summary Calculations'!N117</f>
        <v>0</v>
      </c>
      <c r="O54" s="36"/>
      <c r="P54" s="36"/>
      <c r="Q54" s="36"/>
      <c r="R54" s="36"/>
      <c r="S54" s="36"/>
      <c r="T54" s="59">
        <f t="shared" si="1"/>
        <v>0</v>
      </c>
    </row>
    <row r="55" spans="1:20">
      <c r="A55" s="6"/>
      <c r="B55" s="36" t="s">
        <v>241</v>
      </c>
      <c r="C55" s="36" t="s">
        <v>437</v>
      </c>
      <c r="D55" s="58" t="s">
        <v>256</v>
      </c>
      <c r="E55" s="58" t="s">
        <v>243</v>
      </c>
      <c r="F55" s="58" t="s">
        <v>244</v>
      </c>
      <c r="G55" s="36" t="s">
        <v>367</v>
      </c>
      <c r="H55" s="59">
        <f>'Summary Calculations'!H118</f>
        <v>0</v>
      </c>
      <c r="I55" s="59">
        <f>'Summary Calculations'!I118</f>
        <v>0</v>
      </c>
      <c r="J55" s="59">
        <f>'Summary Calculations'!J118</f>
        <v>0</v>
      </c>
      <c r="K55" s="59">
        <f>'Summary Calculations'!K118</f>
        <v>0</v>
      </c>
      <c r="L55" s="59">
        <f>'Summary Calculations'!L118</f>
        <v>0</v>
      </c>
      <c r="M55" s="59">
        <f>'Summary Calculations'!M118</f>
        <v>0</v>
      </c>
      <c r="N55" s="59">
        <f>'Summary Calculations'!N118</f>
        <v>0</v>
      </c>
      <c r="O55" s="36"/>
      <c r="P55" s="36"/>
      <c r="Q55" s="36"/>
      <c r="R55" s="36"/>
      <c r="S55" s="36"/>
      <c r="T55" s="59">
        <f t="shared" si="1"/>
        <v>0</v>
      </c>
    </row>
    <row r="56" spans="1:20">
      <c r="A56" s="6"/>
      <c r="B56" s="36" t="s">
        <v>241</v>
      </c>
      <c r="C56" s="36" t="s">
        <v>437</v>
      </c>
      <c r="D56" s="58" t="s">
        <v>256</v>
      </c>
      <c r="E56" s="120" t="s">
        <v>249</v>
      </c>
      <c r="F56" s="58" t="s">
        <v>244</v>
      </c>
      <c r="G56" s="36" t="s">
        <v>367</v>
      </c>
      <c r="H56" s="59">
        <f>'Summary Calculations'!H119</f>
        <v>0</v>
      </c>
      <c r="I56" s="59">
        <f>'Summary Calculations'!I119</f>
        <v>0</v>
      </c>
      <c r="J56" s="59">
        <f>'Summary Calculations'!J119</f>
        <v>0</v>
      </c>
      <c r="K56" s="59">
        <f>'Summary Calculations'!K119</f>
        <v>0</v>
      </c>
      <c r="L56" s="59">
        <f>'Summary Calculations'!L119</f>
        <v>0</v>
      </c>
      <c r="M56" s="59">
        <f>'Summary Calculations'!M119</f>
        <v>0</v>
      </c>
      <c r="N56" s="59">
        <f>'Summary Calculations'!N119</f>
        <v>0</v>
      </c>
      <c r="O56" s="36"/>
      <c r="P56" s="36"/>
      <c r="Q56" s="36"/>
      <c r="R56" s="36"/>
      <c r="S56" s="36"/>
      <c r="T56" s="59">
        <f t="shared" si="1"/>
        <v>0</v>
      </c>
    </row>
    <row r="57" spans="1:20">
      <c r="A57" s="6"/>
      <c r="B57" s="36" t="s">
        <v>241</v>
      </c>
      <c r="C57" s="36" t="s">
        <v>437</v>
      </c>
      <c r="D57" s="58" t="s">
        <v>256</v>
      </c>
      <c r="E57" s="120" t="s">
        <v>252</v>
      </c>
      <c r="F57" s="58" t="s">
        <v>244</v>
      </c>
      <c r="G57" s="36" t="s">
        <v>367</v>
      </c>
      <c r="H57" s="59">
        <f>'Summary Calculations'!H120</f>
        <v>0</v>
      </c>
      <c r="I57" s="59">
        <f>'Summary Calculations'!I120</f>
        <v>0</v>
      </c>
      <c r="J57" s="59">
        <f>'Summary Calculations'!J120</f>
        <v>0</v>
      </c>
      <c r="K57" s="59">
        <f>'Summary Calculations'!K120</f>
        <v>0</v>
      </c>
      <c r="L57" s="59">
        <f>'Summary Calculations'!L120</f>
        <v>0</v>
      </c>
      <c r="M57" s="59">
        <f>'Summary Calculations'!M120</f>
        <v>0</v>
      </c>
      <c r="N57" s="59">
        <f>'Summary Calculations'!N120</f>
        <v>0</v>
      </c>
      <c r="O57" s="36"/>
      <c r="P57" s="36"/>
      <c r="Q57" s="36"/>
      <c r="R57" s="36"/>
      <c r="S57" s="36"/>
      <c r="T57" s="59">
        <f t="shared" si="1"/>
        <v>0</v>
      </c>
    </row>
    <row r="59" spans="1:20">
      <c r="B59" s="74" t="s">
        <v>363</v>
      </c>
    </row>
    <row r="60" spans="1:20">
      <c r="A60" s="6"/>
      <c r="B60" s="36" t="s">
        <v>236</v>
      </c>
      <c r="C60" s="36" t="s">
        <v>437</v>
      </c>
      <c r="D60" s="36" t="s">
        <v>237</v>
      </c>
      <c r="E60" s="36" t="s">
        <v>236</v>
      </c>
      <c r="F60" s="58" t="s">
        <v>244</v>
      </c>
      <c r="G60" s="36" t="s">
        <v>367</v>
      </c>
      <c r="H60" s="59">
        <f>'Summary Calculations'!H148</f>
        <v>0</v>
      </c>
      <c r="I60" s="59">
        <f>'Summary Calculations'!I148</f>
        <v>0</v>
      </c>
      <c r="J60" s="59">
        <f>'Summary Calculations'!J148</f>
        <v>-9.8968609918823267E-2</v>
      </c>
      <c r="K60" s="59">
        <f>'Summary Calculations'!K148</f>
        <v>-0.19061684377383001</v>
      </c>
      <c r="L60" s="59">
        <f>'Summary Calculations'!L148</f>
        <v>-0.27512176982978309</v>
      </c>
      <c r="M60" s="59">
        <f>'Summary Calculations'!M148</f>
        <v>-0.35300522034812198</v>
      </c>
      <c r="N60" s="59">
        <f>'Summary Calculations'!N148</f>
        <v>-0.42464545728836678</v>
      </c>
      <c r="O60" s="59"/>
      <c r="P60" s="59"/>
      <c r="Q60" s="59"/>
      <c r="R60" s="59"/>
      <c r="S60" s="59"/>
      <c r="T60" s="59">
        <f t="shared" ref="T60:T82" si="2">SUM(J60:N60)</f>
        <v>-1.3423579011589251</v>
      </c>
    </row>
    <row r="61" spans="1:20">
      <c r="A61" s="6"/>
      <c r="B61" s="36" t="s">
        <v>236</v>
      </c>
      <c r="C61" s="36" t="s">
        <v>437</v>
      </c>
      <c r="D61" s="36" t="s">
        <v>242</v>
      </c>
      <c r="E61" s="36" t="s">
        <v>236</v>
      </c>
      <c r="F61" s="58" t="s">
        <v>244</v>
      </c>
      <c r="G61" s="36" t="s">
        <v>367</v>
      </c>
      <c r="H61" s="59">
        <f>'Summary Calculations'!H149</f>
        <v>0</v>
      </c>
      <c r="I61" s="59">
        <f>'Summary Calculations'!I149</f>
        <v>0</v>
      </c>
      <c r="J61" s="59">
        <f>'Summary Calculations'!J149</f>
        <v>0</v>
      </c>
      <c r="K61" s="59">
        <f>'Summary Calculations'!K149</f>
        <v>0</v>
      </c>
      <c r="L61" s="59">
        <f>'Summary Calculations'!L149</f>
        <v>0</v>
      </c>
      <c r="M61" s="59">
        <f>'Summary Calculations'!M149</f>
        <v>0</v>
      </c>
      <c r="N61" s="59">
        <f>'Summary Calculations'!N149</f>
        <v>0</v>
      </c>
      <c r="O61" s="59"/>
      <c r="P61" s="59"/>
      <c r="Q61" s="59"/>
      <c r="R61" s="59"/>
      <c r="S61" s="59"/>
      <c r="T61" s="59">
        <f t="shared" si="2"/>
        <v>0</v>
      </c>
    </row>
    <row r="62" spans="1:20">
      <c r="A62" s="6"/>
      <c r="B62" s="36" t="s">
        <v>236</v>
      </c>
      <c r="C62" s="36" t="s">
        <v>437</v>
      </c>
      <c r="D62" s="36" t="s">
        <v>248</v>
      </c>
      <c r="E62" s="36" t="s">
        <v>236</v>
      </c>
      <c r="F62" s="58" t="s">
        <v>244</v>
      </c>
      <c r="G62" s="36" t="s">
        <v>367</v>
      </c>
      <c r="H62" s="59">
        <f>'Summary Calculations'!H150</f>
        <v>0</v>
      </c>
      <c r="I62" s="59">
        <f>'Summary Calculations'!I150</f>
        <v>0</v>
      </c>
      <c r="J62" s="59">
        <f>'Summary Calculations'!J150</f>
        <v>0</v>
      </c>
      <c r="K62" s="59">
        <f>'Summary Calculations'!K150</f>
        <v>0</v>
      </c>
      <c r="L62" s="59">
        <f>'Summary Calculations'!L150</f>
        <v>0</v>
      </c>
      <c r="M62" s="59">
        <f>'Summary Calculations'!M150</f>
        <v>0</v>
      </c>
      <c r="N62" s="59">
        <f>'Summary Calculations'!N150</f>
        <v>0</v>
      </c>
      <c r="O62" s="59"/>
      <c r="P62" s="59"/>
      <c r="Q62" s="59"/>
      <c r="R62" s="59"/>
      <c r="S62" s="59"/>
      <c r="T62" s="59">
        <f t="shared" si="2"/>
        <v>0</v>
      </c>
    </row>
    <row r="63" spans="1:20" s="22" customFormat="1">
      <c r="A63" s="6"/>
      <c r="B63" s="36" t="s">
        <v>236</v>
      </c>
      <c r="C63" s="36" t="s">
        <v>437</v>
      </c>
      <c r="D63" s="36" t="s">
        <v>251</v>
      </c>
      <c r="E63" s="36" t="s">
        <v>236</v>
      </c>
      <c r="F63" s="58" t="s">
        <v>244</v>
      </c>
      <c r="G63" s="36" t="s">
        <v>367</v>
      </c>
      <c r="H63" s="59">
        <f>'Summary Calculations'!H151</f>
        <v>0</v>
      </c>
      <c r="I63" s="59">
        <f>'Summary Calculations'!I151</f>
        <v>0</v>
      </c>
      <c r="J63" s="59">
        <f>'Summary Calculations'!J151</f>
        <v>0</v>
      </c>
      <c r="K63" s="59">
        <f>'Summary Calculations'!K151</f>
        <v>0</v>
      </c>
      <c r="L63" s="59">
        <f>'Summary Calculations'!L151</f>
        <v>0</v>
      </c>
      <c r="M63" s="59">
        <f>'Summary Calculations'!M151</f>
        <v>0</v>
      </c>
      <c r="N63" s="59">
        <f>'Summary Calculations'!N151</f>
        <v>0</v>
      </c>
      <c r="O63" s="59"/>
      <c r="P63" s="59"/>
      <c r="Q63" s="59"/>
      <c r="R63" s="59"/>
      <c r="S63" s="59"/>
      <c r="T63" s="59">
        <f t="shared" si="2"/>
        <v>0</v>
      </c>
    </row>
    <row r="64" spans="1:20" s="22" customFormat="1">
      <c r="A64" s="6"/>
      <c r="B64" s="36" t="s">
        <v>236</v>
      </c>
      <c r="C64" s="36" t="s">
        <v>437</v>
      </c>
      <c r="D64" s="58" t="s">
        <v>254</v>
      </c>
      <c r="E64" s="36" t="s">
        <v>236</v>
      </c>
      <c r="F64" s="58" t="s">
        <v>244</v>
      </c>
      <c r="G64" s="36" t="s">
        <v>367</v>
      </c>
      <c r="H64" s="59">
        <f>'Summary Calculations'!H152</f>
        <v>0</v>
      </c>
      <c r="I64" s="59">
        <f>'Summary Calculations'!I152</f>
        <v>0</v>
      </c>
      <c r="J64" s="59">
        <f>'Summary Calculations'!J152</f>
        <v>0</v>
      </c>
      <c r="K64" s="59">
        <f>'Summary Calculations'!K152</f>
        <v>0</v>
      </c>
      <c r="L64" s="59">
        <f>'Summary Calculations'!L152</f>
        <v>0</v>
      </c>
      <c r="M64" s="59">
        <f>'Summary Calculations'!M152</f>
        <v>0</v>
      </c>
      <c r="N64" s="59">
        <f>'Summary Calculations'!N152</f>
        <v>0</v>
      </c>
      <c r="O64" s="59"/>
      <c r="P64" s="59"/>
      <c r="Q64" s="59"/>
      <c r="R64" s="59"/>
      <c r="S64" s="59"/>
      <c r="T64" s="59">
        <f t="shared" si="2"/>
        <v>0</v>
      </c>
    </row>
    <row r="65" spans="1:20" s="22" customFormat="1">
      <c r="A65" s="6"/>
      <c r="B65" s="36" t="s">
        <v>236</v>
      </c>
      <c r="C65" s="36" t="s">
        <v>437</v>
      </c>
      <c r="D65" s="58" t="s">
        <v>256</v>
      </c>
      <c r="E65" s="36" t="s">
        <v>236</v>
      </c>
      <c r="F65" s="58" t="s">
        <v>244</v>
      </c>
      <c r="G65" s="36" t="s">
        <v>367</v>
      </c>
      <c r="H65" s="59">
        <f>'Summary Calculations'!H153</f>
        <v>0</v>
      </c>
      <c r="I65" s="59">
        <f>'Summary Calculations'!I153</f>
        <v>0</v>
      </c>
      <c r="J65" s="59">
        <f>'Summary Calculations'!J153</f>
        <v>0</v>
      </c>
      <c r="K65" s="59">
        <f>'Summary Calculations'!K153</f>
        <v>0</v>
      </c>
      <c r="L65" s="59">
        <f>'Summary Calculations'!L153</f>
        <v>0</v>
      </c>
      <c r="M65" s="59">
        <f>'Summary Calculations'!M153</f>
        <v>0</v>
      </c>
      <c r="N65" s="59">
        <f>'Summary Calculations'!N153</f>
        <v>0</v>
      </c>
      <c r="O65" s="59"/>
      <c r="P65" s="59"/>
      <c r="Q65" s="59"/>
      <c r="R65" s="59"/>
      <c r="S65" s="59"/>
      <c r="T65" s="59">
        <f t="shared" si="2"/>
        <v>0</v>
      </c>
    </row>
    <row r="66" spans="1:20">
      <c r="A66" s="6"/>
      <c r="B66" s="36" t="s">
        <v>241</v>
      </c>
      <c r="C66" s="36" t="s">
        <v>437</v>
      </c>
      <c r="D66" s="36" t="s">
        <v>237</v>
      </c>
      <c r="E66" s="58" t="s">
        <v>243</v>
      </c>
      <c r="F66" s="58" t="s">
        <v>244</v>
      </c>
      <c r="G66" s="36" t="s">
        <v>367</v>
      </c>
      <c r="H66" s="59">
        <f>'Summary Calculations'!H154</f>
        <v>0</v>
      </c>
      <c r="I66" s="59">
        <f>'Summary Calculations'!I154</f>
        <v>0</v>
      </c>
      <c r="J66" s="59">
        <f>'Summary Calculations'!J154</f>
        <v>0</v>
      </c>
      <c r="K66" s="59">
        <f>'Summary Calculations'!K154</f>
        <v>0</v>
      </c>
      <c r="L66" s="59">
        <f>'Summary Calculations'!L154</f>
        <v>0</v>
      </c>
      <c r="M66" s="59">
        <f>'Summary Calculations'!M154</f>
        <v>0</v>
      </c>
      <c r="N66" s="59">
        <f>'Summary Calculations'!N154</f>
        <v>0</v>
      </c>
      <c r="O66" s="59"/>
      <c r="P66" s="59"/>
      <c r="Q66" s="59"/>
      <c r="R66" s="59"/>
      <c r="S66" s="59"/>
      <c r="T66" s="59">
        <f t="shared" si="2"/>
        <v>0</v>
      </c>
    </row>
    <row r="67" spans="1:20">
      <c r="A67" s="6"/>
      <c r="B67" s="36" t="s">
        <v>241</v>
      </c>
      <c r="C67" s="36" t="s">
        <v>437</v>
      </c>
      <c r="D67" s="36" t="s">
        <v>242</v>
      </c>
      <c r="E67" s="58" t="s">
        <v>243</v>
      </c>
      <c r="F67" s="58" t="s">
        <v>244</v>
      </c>
      <c r="G67" s="36" t="s">
        <v>367</v>
      </c>
      <c r="H67" s="59">
        <f>'Summary Calculations'!H155</f>
        <v>0</v>
      </c>
      <c r="I67" s="59">
        <f>'Summary Calculations'!I155</f>
        <v>0</v>
      </c>
      <c r="J67" s="59">
        <f>'Summary Calculations'!J155</f>
        <v>-5.719096640413944E-2</v>
      </c>
      <c r="K67" s="59">
        <f>'Summary Calculations'!K155</f>
        <v>0</v>
      </c>
      <c r="L67" s="59">
        <f>'Summary Calculations'!L155</f>
        <v>-54.956919863324494</v>
      </c>
      <c r="M67" s="59">
        <f>'Summary Calculations'!M155</f>
        <v>0</v>
      </c>
      <c r="N67" s="59">
        <f>'Summary Calculations'!N155</f>
        <v>-51.231738476524065</v>
      </c>
      <c r="O67" s="59"/>
      <c r="P67" s="59"/>
      <c r="Q67" s="59"/>
      <c r="R67" s="59"/>
      <c r="S67" s="59"/>
      <c r="T67" s="59">
        <f t="shared" si="2"/>
        <v>-106.24584930625269</v>
      </c>
    </row>
    <row r="68" spans="1:20">
      <c r="A68" s="6"/>
      <c r="B68" s="36" t="s">
        <v>241</v>
      </c>
      <c r="C68" s="36" t="s">
        <v>437</v>
      </c>
      <c r="D68" s="36" t="s">
        <v>242</v>
      </c>
      <c r="E68" s="120" t="s">
        <v>249</v>
      </c>
      <c r="F68" s="58" t="s">
        <v>244</v>
      </c>
      <c r="G68" s="36" t="s">
        <v>367</v>
      </c>
      <c r="H68" s="59">
        <f>'Summary Calculations'!H156</f>
        <v>0</v>
      </c>
      <c r="I68" s="59">
        <f>'Summary Calculations'!I156</f>
        <v>0</v>
      </c>
      <c r="J68" s="59">
        <f>'Summary Calculations'!J156</f>
        <v>0</v>
      </c>
      <c r="K68" s="59">
        <f>'Summary Calculations'!K156</f>
        <v>0</v>
      </c>
      <c r="L68" s="59">
        <f>'Summary Calculations'!L156</f>
        <v>0</v>
      </c>
      <c r="M68" s="59">
        <f>'Summary Calculations'!M156</f>
        <v>0</v>
      </c>
      <c r="N68" s="59">
        <f>'Summary Calculations'!N156</f>
        <v>0</v>
      </c>
      <c r="O68" s="59"/>
      <c r="P68" s="59"/>
      <c r="Q68" s="59"/>
      <c r="R68" s="59"/>
      <c r="S68" s="59"/>
      <c r="T68" s="59">
        <f t="shared" si="2"/>
        <v>0</v>
      </c>
    </row>
    <row r="69" spans="1:20">
      <c r="A69" s="6"/>
      <c r="B69" s="36" t="s">
        <v>241</v>
      </c>
      <c r="C69" s="36" t="s">
        <v>437</v>
      </c>
      <c r="D69" s="36" t="s">
        <v>242</v>
      </c>
      <c r="E69" s="120" t="s">
        <v>252</v>
      </c>
      <c r="F69" s="58" t="s">
        <v>244</v>
      </c>
      <c r="G69" s="36" t="s">
        <v>367</v>
      </c>
      <c r="H69" s="59">
        <f>'Summary Calculations'!H157</f>
        <v>0</v>
      </c>
      <c r="I69" s="59">
        <f>'Summary Calculations'!I157</f>
        <v>0</v>
      </c>
      <c r="J69" s="59">
        <f>'Summary Calculations'!J157</f>
        <v>0</v>
      </c>
      <c r="K69" s="59">
        <f>'Summary Calculations'!K157</f>
        <v>0</v>
      </c>
      <c r="L69" s="59">
        <f>'Summary Calculations'!L157</f>
        <v>0</v>
      </c>
      <c r="M69" s="59">
        <f>'Summary Calculations'!M157</f>
        <v>0</v>
      </c>
      <c r="N69" s="59">
        <f>'Summary Calculations'!N157</f>
        <v>0</v>
      </c>
      <c r="O69" s="59"/>
      <c r="P69" s="59"/>
      <c r="Q69" s="59"/>
      <c r="R69" s="59"/>
      <c r="S69" s="59"/>
      <c r="T69" s="59">
        <f t="shared" si="2"/>
        <v>0</v>
      </c>
    </row>
    <row r="70" spans="1:20">
      <c r="A70" s="6"/>
      <c r="B70" s="36" t="s">
        <v>241</v>
      </c>
      <c r="C70" s="36" t="s">
        <v>437</v>
      </c>
      <c r="D70" s="36" t="s">
        <v>248</v>
      </c>
      <c r="E70" s="58" t="s">
        <v>243</v>
      </c>
      <c r="F70" s="58" t="s">
        <v>127</v>
      </c>
      <c r="G70" s="36" t="s">
        <v>367</v>
      </c>
      <c r="H70" s="59">
        <f>'Summary Calculations'!H158</f>
        <v>0</v>
      </c>
      <c r="I70" s="59">
        <f>'Summary Calculations'!I158</f>
        <v>0</v>
      </c>
      <c r="J70" s="59">
        <f>'Summary Calculations'!J158</f>
        <v>-6.880327857508345E-4</v>
      </c>
      <c r="K70" s="59">
        <f>'Summary Calculations'!K158</f>
        <v>-4.8011441502553258E-3</v>
      </c>
      <c r="L70" s="59">
        <f>'Summary Calculations'!L158</f>
        <v>-2.4240366749105355</v>
      </c>
      <c r="M70" s="59">
        <f>'Summary Calculations'!M158</f>
        <v>-2.3451642933490957</v>
      </c>
      <c r="N70" s="59">
        <f>'Summary Calculations'!N158</f>
        <v>-2.2706616067496577</v>
      </c>
      <c r="O70" s="59"/>
      <c r="P70" s="59"/>
      <c r="Q70" s="59"/>
      <c r="R70" s="59"/>
      <c r="S70" s="59"/>
      <c r="T70" s="59">
        <f t="shared" si="2"/>
        <v>-7.0453517519452955</v>
      </c>
    </row>
    <row r="71" spans="1:20">
      <c r="A71" s="6"/>
      <c r="B71" s="36" t="s">
        <v>241</v>
      </c>
      <c r="C71" s="36" t="s">
        <v>437</v>
      </c>
      <c r="D71" s="36" t="s">
        <v>248</v>
      </c>
      <c r="E71" s="58" t="s">
        <v>243</v>
      </c>
      <c r="F71" s="58" t="s">
        <v>244</v>
      </c>
      <c r="G71" s="36" t="s">
        <v>367</v>
      </c>
      <c r="H71" s="59">
        <f>'Summary Calculations'!H159</f>
        <v>0</v>
      </c>
      <c r="I71" s="59">
        <f>'Summary Calculations'!I159</f>
        <v>0</v>
      </c>
      <c r="J71" s="59">
        <f>'Summary Calculations'!J159</f>
        <v>0</v>
      </c>
      <c r="K71" s="59">
        <f>'Summary Calculations'!K159</f>
        <v>0</v>
      </c>
      <c r="L71" s="59">
        <f>'Summary Calculations'!L159</f>
        <v>0</v>
      </c>
      <c r="M71" s="59">
        <f>'Summary Calculations'!M159</f>
        <v>0</v>
      </c>
      <c r="N71" s="59">
        <f>'Summary Calculations'!N159</f>
        <v>0</v>
      </c>
      <c r="O71" s="59"/>
      <c r="P71" s="59"/>
      <c r="Q71" s="59"/>
      <c r="R71" s="59"/>
      <c r="S71" s="59"/>
      <c r="T71" s="59">
        <f t="shared" si="2"/>
        <v>0</v>
      </c>
    </row>
    <row r="72" spans="1:20">
      <c r="A72" s="6"/>
      <c r="B72" s="36" t="s">
        <v>241</v>
      </c>
      <c r="C72" s="36" t="s">
        <v>437</v>
      </c>
      <c r="D72" s="36" t="s">
        <v>248</v>
      </c>
      <c r="E72" s="120" t="s">
        <v>249</v>
      </c>
      <c r="F72" s="58" t="s">
        <v>127</v>
      </c>
      <c r="G72" s="36" t="s">
        <v>367</v>
      </c>
      <c r="H72" s="59">
        <f>'Summary Calculations'!H160</f>
        <v>0</v>
      </c>
      <c r="I72" s="59">
        <f>'Summary Calculations'!I160</f>
        <v>0</v>
      </c>
      <c r="J72" s="59">
        <f>'Summary Calculations'!J160</f>
        <v>0</v>
      </c>
      <c r="K72" s="59">
        <f>'Summary Calculations'!K160</f>
        <v>0</v>
      </c>
      <c r="L72" s="59">
        <f>'Summary Calculations'!L160</f>
        <v>0</v>
      </c>
      <c r="M72" s="59">
        <f>'Summary Calculations'!M160</f>
        <v>0</v>
      </c>
      <c r="N72" s="59">
        <f>'Summary Calculations'!N160</f>
        <v>0</v>
      </c>
      <c r="O72" s="59"/>
      <c r="P72" s="59"/>
      <c r="Q72" s="59"/>
      <c r="R72" s="59"/>
      <c r="S72" s="59"/>
      <c r="T72" s="59">
        <f t="shared" si="2"/>
        <v>0</v>
      </c>
    </row>
    <row r="73" spans="1:20">
      <c r="A73" s="6"/>
      <c r="B73" s="36" t="s">
        <v>241</v>
      </c>
      <c r="C73" s="36" t="s">
        <v>437</v>
      </c>
      <c r="D73" s="36" t="s">
        <v>248</v>
      </c>
      <c r="E73" s="120" t="s">
        <v>249</v>
      </c>
      <c r="F73" s="58" t="s">
        <v>244</v>
      </c>
      <c r="G73" s="36" t="s">
        <v>367</v>
      </c>
      <c r="H73" s="59">
        <f>'Summary Calculations'!H161</f>
        <v>0</v>
      </c>
      <c r="I73" s="59">
        <f>'Summary Calculations'!I161</f>
        <v>0</v>
      </c>
      <c r="J73" s="59">
        <f>'Summary Calculations'!J161</f>
        <v>0</v>
      </c>
      <c r="K73" s="59">
        <f>'Summary Calculations'!K161</f>
        <v>0</v>
      </c>
      <c r="L73" s="59">
        <f>'Summary Calculations'!L161</f>
        <v>0</v>
      </c>
      <c r="M73" s="59">
        <f>'Summary Calculations'!M161</f>
        <v>0</v>
      </c>
      <c r="N73" s="59">
        <f>'Summary Calculations'!N161</f>
        <v>0</v>
      </c>
      <c r="O73" s="59"/>
      <c r="P73" s="59"/>
      <c r="Q73" s="59"/>
      <c r="R73" s="59"/>
      <c r="S73" s="59"/>
      <c r="T73" s="59">
        <f t="shared" si="2"/>
        <v>0</v>
      </c>
    </row>
    <row r="74" spans="1:20">
      <c r="A74" s="6"/>
      <c r="B74" s="36" t="s">
        <v>241</v>
      </c>
      <c r="C74" s="36" t="s">
        <v>437</v>
      </c>
      <c r="D74" s="36" t="s">
        <v>248</v>
      </c>
      <c r="E74" s="120" t="s">
        <v>252</v>
      </c>
      <c r="F74" s="58" t="s">
        <v>127</v>
      </c>
      <c r="G74" s="36" t="s">
        <v>367</v>
      </c>
      <c r="H74" s="59">
        <f>'Summary Calculations'!H162</f>
        <v>0</v>
      </c>
      <c r="I74" s="59">
        <f>'Summary Calculations'!I162</f>
        <v>0</v>
      </c>
      <c r="J74" s="59">
        <f>'Summary Calculations'!J162</f>
        <v>0</v>
      </c>
      <c r="K74" s="59">
        <f>'Summary Calculations'!K162</f>
        <v>0</v>
      </c>
      <c r="L74" s="59">
        <f>'Summary Calculations'!L162</f>
        <v>0</v>
      </c>
      <c r="M74" s="59">
        <f>'Summary Calculations'!M162</f>
        <v>0</v>
      </c>
      <c r="N74" s="59">
        <f>'Summary Calculations'!N162</f>
        <v>0</v>
      </c>
      <c r="O74" s="59"/>
      <c r="P74" s="59"/>
      <c r="Q74" s="59"/>
      <c r="R74" s="59"/>
      <c r="S74" s="59"/>
      <c r="T74" s="59">
        <f t="shared" si="2"/>
        <v>0</v>
      </c>
    </row>
    <row r="75" spans="1:20">
      <c r="A75" s="6"/>
      <c r="B75" s="36" t="s">
        <v>241</v>
      </c>
      <c r="C75" s="36" t="s">
        <v>437</v>
      </c>
      <c r="D75" s="36" t="s">
        <v>248</v>
      </c>
      <c r="E75" s="120" t="s">
        <v>252</v>
      </c>
      <c r="F75" s="58" t="s">
        <v>244</v>
      </c>
      <c r="G75" s="36" t="s">
        <v>367</v>
      </c>
      <c r="H75" s="59">
        <f>'Summary Calculations'!H163</f>
        <v>0</v>
      </c>
      <c r="I75" s="59">
        <f>'Summary Calculations'!I163</f>
        <v>0</v>
      </c>
      <c r="J75" s="59">
        <f>'Summary Calculations'!J163</f>
        <v>0</v>
      </c>
      <c r="K75" s="59">
        <f>'Summary Calculations'!K163</f>
        <v>0</v>
      </c>
      <c r="L75" s="59">
        <f>'Summary Calculations'!L163</f>
        <v>0</v>
      </c>
      <c r="M75" s="59">
        <f>'Summary Calculations'!M163</f>
        <v>0</v>
      </c>
      <c r="N75" s="59">
        <f>'Summary Calculations'!N163</f>
        <v>0</v>
      </c>
      <c r="O75" s="59"/>
      <c r="P75" s="59"/>
      <c r="Q75" s="59"/>
      <c r="R75" s="59"/>
      <c r="S75" s="59"/>
      <c r="T75" s="59">
        <f t="shared" si="2"/>
        <v>0</v>
      </c>
    </row>
    <row r="76" spans="1:20">
      <c r="A76" s="6"/>
      <c r="B76" s="36" t="s">
        <v>241</v>
      </c>
      <c r="C76" s="36" t="s">
        <v>437</v>
      </c>
      <c r="D76" s="36" t="s">
        <v>251</v>
      </c>
      <c r="E76" s="58" t="s">
        <v>243</v>
      </c>
      <c r="F76" s="58" t="s">
        <v>244</v>
      </c>
      <c r="G76" s="36" t="s">
        <v>367</v>
      </c>
      <c r="H76" s="59">
        <f>'Summary Calculations'!H164</f>
        <v>0</v>
      </c>
      <c r="I76" s="59">
        <f>'Summary Calculations'!I164</f>
        <v>0</v>
      </c>
      <c r="J76" s="59">
        <f>'Summary Calculations'!J164</f>
        <v>0</v>
      </c>
      <c r="K76" s="59">
        <f>'Summary Calculations'!K164</f>
        <v>0</v>
      </c>
      <c r="L76" s="59">
        <f>'Summary Calculations'!L164</f>
        <v>0</v>
      </c>
      <c r="M76" s="59">
        <f>'Summary Calculations'!M164</f>
        <v>0</v>
      </c>
      <c r="N76" s="59">
        <f>'Summary Calculations'!N164</f>
        <v>0</v>
      </c>
      <c r="O76" s="59"/>
      <c r="P76" s="59"/>
      <c r="Q76" s="59"/>
      <c r="R76" s="59"/>
      <c r="S76" s="59"/>
      <c r="T76" s="59">
        <f t="shared" si="2"/>
        <v>0</v>
      </c>
    </row>
    <row r="77" spans="1:20">
      <c r="A77" s="6"/>
      <c r="B77" s="36" t="s">
        <v>241</v>
      </c>
      <c r="C77" s="36" t="s">
        <v>437</v>
      </c>
      <c r="D77" s="58" t="s">
        <v>254</v>
      </c>
      <c r="E77" s="58" t="s">
        <v>243</v>
      </c>
      <c r="F77" s="58" t="s">
        <v>244</v>
      </c>
      <c r="G77" s="36" t="s">
        <v>367</v>
      </c>
      <c r="H77" s="59">
        <f>'Summary Calculations'!H165</f>
        <v>0</v>
      </c>
      <c r="I77" s="59">
        <f>'Summary Calculations'!I165</f>
        <v>0</v>
      </c>
      <c r="J77" s="59">
        <f>'Summary Calculations'!J165</f>
        <v>0</v>
      </c>
      <c r="K77" s="59">
        <f>'Summary Calculations'!K165</f>
        <v>0</v>
      </c>
      <c r="L77" s="59">
        <f>'Summary Calculations'!L165</f>
        <v>0</v>
      </c>
      <c r="M77" s="59">
        <f>'Summary Calculations'!M165</f>
        <v>0</v>
      </c>
      <c r="N77" s="59">
        <f>'Summary Calculations'!N165</f>
        <v>0</v>
      </c>
      <c r="O77" s="36"/>
      <c r="P77" s="36"/>
      <c r="Q77" s="36"/>
      <c r="R77" s="36"/>
      <c r="S77" s="36"/>
      <c r="T77" s="59">
        <f t="shared" si="2"/>
        <v>0</v>
      </c>
    </row>
    <row r="78" spans="1:20">
      <c r="A78" s="6"/>
      <c r="B78" s="36" t="s">
        <v>241</v>
      </c>
      <c r="C78" s="36" t="s">
        <v>437</v>
      </c>
      <c r="D78" s="58" t="s">
        <v>254</v>
      </c>
      <c r="E78" s="120" t="s">
        <v>249</v>
      </c>
      <c r="F78" s="58" t="s">
        <v>244</v>
      </c>
      <c r="G78" s="36" t="s">
        <v>367</v>
      </c>
      <c r="H78" s="59">
        <f>'Summary Calculations'!H166</f>
        <v>0</v>
      </c>
      <c r="I78" s="59">
        <f>'Summary Calculations'!I166</f>
        <v>0</v>
      </c>
      <c r="J78" s="59">
        <f>'Summary Calculations'!J166</f>
        <v>0</v>
      </c>
      <c r="K78" s="59">
        <f>'Summary Calculations'!K166</f>
        <v>0</v>
      </c>
      <c r="L78" s="59">
        <f>'Summary Calculations'!L166</f>
        <v>0</v>
      </c>
      <c r="M78" s="59">
        <f>'Summary Calculations'!M166</f>
        <v>0</v>
      </c>
      <c r="N78" s="59">
        <f>'Summary Calculations'!N166</f>
        <v>0</v>
      </c>
      <c r="O78" s="36"/>
      <c r="P78" s="36"/>
      <c r="Q78" s="36"/>
      <c r="R78" s="36"/>
      <c r="S78" s="36"/>
      <c r="T78" s="59">
        <f t="shared" si="2"/>
        <v>0</v>
      </c>
    </row>
    <row r="79" spans="1:20">
      <c r="A79" s="6"/>
      <c r="B79" s="36" t="s">
        <v>241</v>
      </c>
      <c r="C79" s="36" t="s">
        <v>437</v>
      </c>
      <c r="D79" s="58" t="s">
        <v>254</v>
      </c>
      <c r="E79" s="120" t="s">
        <v>252</v>
      </c>
      <c r="F79" s="58" t="s">
        <v>244</v>
      </c>
      <c r="G79" s="36" t="s">
        <v>367</v>
      </c>
      <c r="H79" s="59">
        <f>'Summary Calculations'!H167</f>
        <v>0</v>
      </c>
      <c r="I79" s="59">
        <f>'Summary Calculations'!I167</f>
        <v>0</v>
      </c>
      <c r="J79" s="59">
        <f>'Summary Calculations'!J167</f>
        <v>0</v>
      </c>
      <c r="K79" s="59">
        <f>'Summary Calculations'!K167</f>
        <v>0</v>
      </c>
      <c r="L79" s="59">
        <f>'Summary Calculations'!L167</f>
        <v>0</v>
      </c>
      <c r="M79" s="59">
        <f>'Summary Calculations'!M167</f>
        <v>0</v>
      </c>
      <c r="N79" s="59">
        <f>'Summary Calculations'!N167</f>
        <v>0</v>
      </c>
      <c r="O79" s="36"/>
      <c r="P79" s="36"/>
      <c r="Q79" s="36"/>
      <c r="R79" s="36"/>
      <c r="S79" s="36"/>
      <c r="T79" s="59">
        <f t="shared" si="2"/>
        <v>0</v>
      </c>
    </row>
    <row r="80" spans="1:20">
      <c r="A80" s="6"/>
      <c r="B80" s="36" t="s">
        <v>241</v>
      </c>
      <c r="C80" s="36" t="s">
        <v>437</v>
      </c>
      <c r="D80" s="58" t="s">
        <v>256</v>
      </c>
      <c r="E80" s="58" t="s">
        <v>243</v>
      </c>
      <c r="F80" s="58" t="s">
        <v>244</v>
      </c>
      <c r="G80" s="36" t="s">
        <v>367</v>
      </c>
      <c r="H80" s="59">
        <f>'Summary Calculations'!H168</f>
        <v>0</v>
      </c>
      <c r="I80" s="59">
        <f>'Summary Calculations'!I168</f>
        <v>0</v>
      </c>
      <c r="J80" s="59">
        <f>'Summary Calculations'!J168</f>
        <v>0</v>
      </c>
      <c r="K80" s="59">
        <f>'Summary Calculations'!K168</f>
        <v>0</v>
      </c>
      <c r="L80" s="59">
        <f>'Summary Calculations'!L168</f>
        <v>0</v>
      </c>
      <c r="M80" s="59">
        <f>'Summary Calculations'!M168</f>
        <v>0</v>
      </c>
      <c r="N80" s="59">
        <f>'Summary Calculations'!N168</f>
        <v>0</v>
      </c>
      <c r="O80" s="36"/>
      <c r="P80" s="36"/>
      <c r="Q80" s="36"/>
      <c r="R80" s="36"/>
      <c r="S80" s="36"/>
      <c r="T80" s="59">
        <f t="shared" si="2"/>
        <v>0</v>
      </c>
    </row>
    <row r="81" spans="1:20">
      <c r="A81" s="6"/>
      <c r="B81" s="36" t="s">
        <v>241</v>
      </c>
      <c r="C81" s="36" t="s">
        <v>437</v>
      </c>
      <c r="D81" s="58" t="s">
        <v>256</v>
      </c>
      <c r="E81" s="120" t="s">
        <v>249</v>
      </c>
      <c r="F81" s="58" t="s">
        <v>244</v>
      </c>
      <c r="G81" s="36" t="s">
        <v>367</v>
      </c>
      <c r="H81" s="59">
        <f>'Summary Calculations'!H169</f>
        <v>0</v>
      </c>
      <c r="I81" s="59">
        <f>'Summary Calculations'!I169</f>
        <v>0</v>
      </c>
      <c r="J81" s="59">
        <f>'Summary Calculations'!J169</f>
        <v>0</v>
      </c>
      <c r="K81" s="59">
        <f>'Summary Calculations'!K169</f>
        <v>0</v>
      </c>
      <c r="L81" s="59">
        <f>'Summary Calculations'!L169</f>
        <v>0</v>
      </c>
      <c r="M81" s="59">
        <f>'Summary Calculations'!M169</f>
        <v>0</v>
      </c>
      <c r="N81" s="59">
        <f>'Summary Calculations'!N169</f>
        <v>0</v>
      </c>
      <c r="O81" s="36"/>
      <c r="P81" s="36"/>
      <c r="Q81" s="36"/>
      <c r="R81" s="36"/>
      <c r="S81" s="36"/>
      <c r="T81" s="59">
        <f t="shared" si="2"/>
        <v>0</v>
      </c>
    </row>
    <row r="82" spans="1:20">
      <c r="A82" s="6"/>
      <c r="B82" s="36" t="s">
        <v>241</v>
      </c>
      <c r="C82" s="36" t="s">
        <v>437</v>
      </c>
      <c r="D82" s="58" t="s">
        <v>256</v>
      </c>
      <c r="E82" s="120" t="s">
        <v>252</v>
      </c>
      <c r="F82" s="58" t="s">
        <v>244</v>
      </c>
      <c r="G82" s="36" t="s">
        <v>367</v>
      </c>
      <c r="H82" s="59">
        <f>'Summary Calculations'!H170</f>
        <v>0</v>
      </c>
      <c r="I82" s="59">
        <f>'Summary Calculations'!I170</f>
        <v>0</v>
      </c>
      <c r="J82" s="59">
        <f>'Summary Calculations'!J170</f>
        <v>0</v>
      </c>
      <c r="K82" s="59">
        <f>'Summary Calculations'!K170</f>
        <v>0</v>
      </c>
      <c r="L82" s="59">
        <f>'Summary Calculations'!L170</f>
        <v>0</v>
      </c>
      <c r="M82" s="59">
        <f>'Summary Calculations'!M170</f>
        <v>0</v>
      </c>
      <c r="N82" s="59">
        <f>'Summary Calculations'!N170</f>
        <v>0</v>
      </c>
      <c r="O82" s="36"/>
      <c r="P82" s="36"/>
      <c r="Q82" s="36"/>
      <c r="R82" s="36"/>
      <c r="S82" s="36"/>
      <c r="T82" s="59">
        <f t="shared" si="2"/>
        <v>0</v>
      </c>
    </row>
  </sheetData>
  <conditionalFormatting sqref="H5:S5">
    <cfRule type="containsText" dxfId="5" priority="1" operator="containsText" text="Post Forecast">
      <formula>NOT(ISERROR(SEARCH("Post Forecast",H5)))</formula>
    </cfRule>
    <cfRule type="containsText" dxfId="4" priority="2" operator="containsText" text="Forecast">
      <formula>NOT(ISERROR(SEARCH("Forecast",H5)))</formula>
    </cfRule>
    <cfRule type="containsText" dxfId="3" priority="3" operator="containsText" text="Pre Fcst">
      <formula>NOT(ISERROR(SEARCH("Pre Fcst",H5)))</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2F0D2-B2B9-4246-B3C2-DE8C11219A51}">
  <sheetPr>
    <tabColor rgb="FF98C561"/>
  </sheetPr>
  <dimension ref="A1:T277"/>
  <sheetViews>
    <sheetView showGridLines="0" zoomScale="80" zoomScaleNormal="80" workbookViewId="0"/>
  </sheetViews>
  <sheetFormatPr defaultColWidth="8.7109375" defaultRowHeight="14.45"/>
  <cols>
    <col min="1" max="1" width="6.85546875" style="18" customWidth="1"/>
    <col min="2" max="3" width="14.140625" style="18" customWidth="1"/>
    <col min="4" max="4" width="42.42578125" style="18" bestFit="1" customWidth="1"/>
    <col min="5" max="5" width="15" style="18" customWidth="1"/>
    <col min="6" max="6" width="15.42578125" style="18" customWidth="1"/>
    <col min="7" max="7" width="12.85546875" style="18" customWidth="1"/>
    <col min="8" max="8" width="11.140625" style="18" customWidth="1"/>
    <col min="9" max="9" width="10.28515625" style="18" customWidth="1"/>
    <col min="10" max="10" width="10.140625" style="18" customWidth="1"/>
    <col min="11" max="11" width="11.7109375" style="18" customWidth="1"/>
    <col min="12" max="12" width="11.42578125" style="18" customWidth="1"/>
    <col min="13" max="13" width="12.5703125" style="18" customWidth="1"/>
    <col min="14" max="14" width="9.85546875" style="18" customWidth="1"/>
    <col min="15" max="19" width="9" style="18" bestFit="1" customWidth="1"/>
    <col min="20" max="20" width="15.42578125" style="18" customWidth="1"/>
    <col min="21" max="16384" width="8.7109375" style="18"/>
  </cols>
  <sheetData>
    <row r="1" spans="1:20" s="1" customFormat="1" ht="30.95">
      <c r="A1" s="126" t="e">
        <f ca="1">RIGHT(CELL("filename", A1), LEN(CELL("filename", A1)) - SEARCH("]", CELL("filename", A1)))</f>
        <v>#VALUE!</v>
      </c>
    </row>
    <row r="2" spans="1:20" s="14" customFormat="1">
      <c r="A2" s="23" t="s">
        <v>482</v>
      </c>
      <c r="B2" s="7"/>
      <c r="C2" s="7"/>
      <c r="D2" s="7"/>
      <c r="E2" s="9"/>
      <c r="F2" s="9"/>
      <c r="G2" s="9"/>
      <c r="T2" s="12"/>
    </row>
    <row r="3" spans="1:20" s="14" customFormat="1" ht="12.95">
      <c r="A3" s="60"/>
      <c r="B3" s="7"/>
      <c r="C3" s="7"/>
      <c r="D3" s="7"/>
      <c r="E3" s="15"/>
      <c r="F3" s="15"/>
      <c r="G3" s="15"/>
      <c r="H3" s="212"/>
      <c r="I3" s="211"/>
      <c r="J3" s="211"/>
      <c r="K3" s="211"/>
      <c r="L3" s="211"/>
      <c r="M3" s="211"/>
      <c r="N3" s="211"/>
      <c r="O3" s="211"/>
      <c r="P3" s="211"/>
      <c r="Q3" s="211"/>
      <c r="R3" s="211"/>
      <c r="S3" s="211"/>
      <c r="T3" s="12"/>
    </row>
    <row r="4" spans="1:20" s="14" customFormat="1" ht="12.95">
      <c r="A4" s="6" t="s">
        <v>298</v>
      </c>
      <c r="B4" s="7"/>
      <c r="C4" s="7"/>
      <c r="D4" s="7"/>
      <c r="E4" s="15"/>
      <c r="F4" s="15"/>
      <c r="G4" s="15"/>
      <c r="H4" s="104"/>
      <c r="I4" s="104"/>
      <c r="J4" s="104"/>
      <c r="K4" s="104"/>
      <c r="L4" s="104"/>
      <c r="M4" s="104"/>
      <c r="N4" s="104"/>
      <c r="O4" s="104"/>
      <c r="P4" s="104"/>
      <c r="Q4" s="104"/>
      <c r="R4" s="104"/>
      <c r="S4" s="104"/>
      <c r="T4" s="12"/>
    </row>
    <row r="5" spans="1:20" s="14" customFormat="1" ht="12.95">
      <c r="A5" s="6"/>
      <c r="B5" s="7"/>
      <c r="C5" s="7"/>
      <c r="D5" s="7"/>
      <c r="E5" s="15"/>
      <c r="F5" s="15"/>
      <c r="G5" s="15"/>
      <c r="H5" s="213"/>
      <c r="I5" s="213"/>
      <c r="J5" s="213"/>
      <c r="K5" s="213"/>
      <c r="L5" s="213"/>
      <c r="M5" s="213"/>
      <c r="N5" s="213"/>
      <c r="O5" s="213"/>
      <c r="P5" s="213"/>
      <c r="Q5" s="213"/>
      <c r="R5" s="213"/>
      <c r="S5" s="213"/>
      <c r="T5" s="12"/>
    </row>
    <row r="6" spans="1:20" s="27" customFormat="1" ht="12.95">
      <c r="A6" s="24"/>
      <c r="B6" s="28"/>
      <c r="C6" s="28" t="s">
        <v>433</v>
      </c>
      <c r="D6" s="28" t="s">
        <v>109</v>
      </c>
      <c r="E6" s="29" t="s">
        <v>121</v>
      </c>
      <c r="F6" s="29" t="s">
        <v>111</v>
      </c>
      <c r="G6" s="29" t="s">
        <v>257</v>
      </c>
      <c r="H6" s="213"/>
      <c r="I6" s="213"/>
      <c r="J6" s="213"/>
      <c r="K6" s="213"/>
      <c r="L6" s="213"/>
      <c r="M6" s="213"/>
      <c r="N6" s="213"/>
      <c r="O6" s="213"/>
      <c r="P6" s="213"/>
      <c r="Q6" s="213"/>
      <c r="R6" s="213"/>
      <c r="S6" s="213"/>
      <c r="T6" s="28"/>
    </row>
    <row r="7" spans="1:20" s="27" customFormat="1" ht="12.95">
      <c r="B7" s="77" t="s">
        <v>483</v>
      </c>
      <c r="C7" s="77"/>
      <c r="D7" s="28"/>
      <c r="E7" s="29"/>
      <c r="F7" s="29"/>
      <c r="G7" s="29"/>
      <c r="H7" s="214"/>
      <c r="I7" s="214"/>
      <c r="J7" s="214"/>
      <c r="K7" s="214"/>
      <c r="L7" s="214"/>
      <c r="M7" s="214"/>
      <c r="N7" s="214"/>
      <c r="O7" s="214"/>
      <c r="P7" s="214"/>
      <c r="Q7" s="214"/>
      <c r="R7" s="214"/>
      <c r="S7" s="214"/>
      <c r="T7" s="28"/>
    </row>
    <row r="8" spans="1:20" s="14" customFormat="1" ht="14.25" customHeight="1">
      <c r="A8" s="6"/>
      <c r="B8" s="36"/>
      <c r="C8" s="106" t="s">
        <v>236</v>
      </c>
      <c r="D8" s="106" t="s">
        <v>435</v>
      </c>
      <c r="E8" s="106" t="s">
        <v>237</v>
      </c>
      <c r="F8" s="106" t="s">
        <v>367</v>
      </c>
      <c r="G8" s="106">
        <f>SUMIFS('Summary Calculations'!$T$118:$T$141,'Summary Calculations'!$D$118:$D$141, $E8,'Summary Calculations'!$B$118:$B$141, $C8)</f>
        <v>0</v>
      </c>
      <c r="H8" s="59"/>
      <c r="I8" s="59"/>
      <c r="J8" s="59"/>
      <c r="K8" s="59"/>
      <c r="L8" s="59"/>
      <c r="M8" s="59"/>
      <c r="N8" s="59"/>
      <c r="O8" s="59"/>
      <c r="P8" s="59"/>
      <c r="Q8" s="59"/>
      <c r="R8" s="59"/>
      <c r="S8" s="59"/>
      <c r="T8" s="59"/>
    </row>
    <row r="9" spans="1:20">
      <c r="A9" s="6"/>
      <c r="B9" s="36"/>
      <c r="C9" s="106" t="s">
        <v>236</v>
      </c>
      <c r="D9" s="106" t="s">
        <v>435</v>
      </c>
      <c r="E9" s="106" t="s">
        <v>242</v>
      </c>
      <c r="F9" s="106" t="s">
        <v>367</v>
      </c>
      <c r="G9" s="106">
        <f>SUMIFS('Summary Calculations'!$T$118:$T$141,'Summary Calculations'!$D$118:$D$141, $E9,'Summary Calculations'!$B$118:$B$141, $C9)</f>
        <v>0</v>
      </c>
      <c r="H9" s="59"/>
      <c r="I9" s="59"/>
      <c r="J9" s="59"/>
      <c r="K9" s="59"/>
      <c r="L9" s="59"/>
      <c r="M9" s="59"/>
      <c r="N9" s="59"/>
      <c r="O9" s="59"/>
      <c r="P9" s="59"/>
      <c r="Q9" s="59"/>
      <c r="R9" s="59"/>
      <c r="S9" s="59"/>
      <c r="T9" s="59"/>
    </row>
    <row r="10" spans="1:20">
      <c r="A10" s="6"/>
      <c r="B10" s="36"/>
      <c r="C10" s="106" t="s">
        <v>236</v>
      </c>
      <c r="D10" s="106" t="s">
        <v>435</v>
      </c>
      <c r="E10" s="106" t="s">
        <v>248</v>
      </c>
      <c r="F10" s="106" t="s">
        <v>367</v>
      </c>
      <c r="G10" s="106">
        <f>SUMIFS('Summary Calculations'!$T$118:$T$141,'Summary Calculations'!$D$118:$D$141, $E10,'Summary Calculations'!$B$118:$B$141, $C10)</f>
        <v>0</v>
      </c>
      <c r="H10" s="59"/>
      <c r="I10" s="59"/>
      <c r="J10" s="59"/>
      <c r="K10" s="59"/>
      <c r="L10" s="59"/>
      <c r="M10" s="59"/>
      <c r="N10" s="59"/>
      <c r="O10" s="59"/>
      <c r="P10" s="59"/>
      <c r="Q10" s="59"/>
      <c r="R10" s="59"/>
      <c r="S10" s="59"/>
      <c r="T10" s="59"/>
    </row>
    <row r="11" spans="1:20">
      <c r="A11" s="6"/>
      <c r="B11" s="36"/>
      <c r="C11" s="106" t="s">
        <v>236</v>
      </c>
      <c r="D11" s="106" t="s">
        <v>435</v>
      </c>
      <c r="E11" s="106" t="s">
        <v>251</v>
      </c>
      <c r="F11" s="106" t="s">
        <v>367</v>
      </c>
      <c r="G11" s="106">
        <f>SUMIFS('Summary Calculations'!$T$118:$T$141,'Summary Calculations'!$D$118:$D$141, $E11,'Summary Calculations'!$B$118:$B$141, $C11)</f>
        <v>0</v>
      </c>
      <c r="H11" s="59"/>
      <c r="I11" s="59"/>
      <c r="J11" s="59"/>
      <c r="K11" s="59"/>
      <c r="L11" s="59"/>
      <c r="M11" s="59"/>
      <c r="N11" s="59"/>
      <c r="O11" s="59"/>
      <c r="P11" s="59"/>
      <c r="Q11" s="59"/>
      <c r="R11" s="59"/>
      <c r="S11" s="59"/>
      <c r="T11" s="59"/>
    </row>
    <row r="12" spans="1:20">
      <c r="A12" s="6"/>
      <c r="B12" s="36"/>
      <c r="C12" s="106" t="s">
        <v>236</v>
      </c>
      <c r="D12" s="106" t="s">
        <v>435</v>
      </c>
      <c r="E12" s="107" t="s">
        <v>254</v>
      </c>
      <c r="F12" s="106" t="s">
        <v>367</v>
      </c>
      <c r="G12" s="106">
        <f>SUMIFS('Summary Calculations'!$T$118:$T$141,'Summary Calculations'!$D$118:$D$141, $E12,'Summary Calculations'!$B$118:$B$141, $C12)</f>
        <v>0</v>
      </c>
      <c r="H12" s="59"/>
      <c r="I12" s="59"/>
      <c r="J12" s="59"/>
      <c r="K12" s="59"/>
      <c r="L12" s="59"/>
      <c r="M12" s="59"/>
      <c r="N12" s="59"/>
      <c r="O12" s="59"/>
      <c r="P12" s="59"/>
      <c r="Q12" s="59"/>
      <c r="R12" s="59"/>
      <c r="S12" s="59"/>
      <c r="T12" s="59"/>
    </row>
    <row r="13" spans="1:20">
      <c r="A13" s="6"/>
      <c r="B13" s="36"/>
      <c r="C13" s="106" t="s">
        <v>236</v>
      </c>
      <c r="D13" s="106" t="s">
        <v>435</v>
      </c>
      <c r="E13" s="107" t="s">
        <v>256</v>
      </c>
      <c r="F13" s="106" t="s">
        <v>367</v>
      </c>
      <c r="G13" s="106">
        <f>SUMIFS('Summary Calculations'!$T$118:$T$141,'Summary Calculations'!$D$118:$D$141, $E13,'Summary Calculations'!$B$118:$B$141, $C13)</f>
        <v>0</v>
      </c>
      <c r="H13" s="59"/>
      <c r="I13" s="59"/>
      <c r="J13" s="59"/>
      <c r="K13" s="59"/>
      <c r="L13" s="59"/>
      <c r="M13" s="59"/>
      <c r="N13" s="59"/>
      <c r="O13" s="59"/>
      <c r="P13" s="59"/>
      <c r="Q13" s="59"/>
      <c r="R13" s="59"/>
      <c r="S13" s="59"/>
      <c r="T13" s="59"/>
    </row>
    <row r="14" spans="1:20">
      <c r="A14" s="6"/>
      <c r="B14" s="36"/>
      <c r="C14" s="106" t="s">
        <v>236</v>
      </c>
      <c r="D14" s="106" t="s">
        <v>484</v>
      </c>
      <c r="E14" s="106" t="s">
        <v>237</v>
      </c>
      <c r="F14" s="106" t="s">
        <v>262</v>
      </c>
      <c r="G14" s="108" cm="1">
        <f t="array" ref="G14">1 -INDEX(Inputs!$G$9:$G$14,MATCH('RCV and Revenue Adj'!E14,Inputs!$D$9:$D$14,0),)</f>
        <v>0.4</v>
      </c>
      <c r="H14" s="59"/>
      <c r="I14" s="59"/>
      <c r="J14" s="59"/>
      <c r="K14" s="59"/>
      <c r="L14" s="59"/>
      <c r="M14" s="59"/>
      <c r="N14" s="59"/>
      <c r="O14" s="59"/>
      <c r="P14" s="59"/>
      <c r="Q14" s="59"/>
      <c r="R14" s="59"/>
      <c r="S14" s="59"/>
      <c r="T14" s="59"/>
    </row>
    <row r="15" spans="1:20">
      <c r="A15" s="6"/>
      <c r="B15" s="36"/>
      <c r="C15" s="106" t="s">
        <v>236</v>
      </c>
      <c r="D15" s="106" t="s">
        <v>484</v>
      </c>
      <c r="E15" s="106" t="s">
        <v>242</v>
      </c>
      <c r="F15" s="106" t="s">
        <v>262</v>
      </c>
      <c r="G15" s="108" cm="1">
        <f t="array" ref="G15">1 - INDEX(Inputs!$G$9:$G$14,MATCH('RCV and Revenue Adj'!E15,Inputs!$D$9:$D$14,0),)</f>
        <v>0.4</v>
      </c>
      <c r="H15" s="59"/>
      <c r="I15" s="59"/>
      <c r="J15" s="59"/>
      <c r="K15" s="59"/>
      <c r="L15" s="59"/>
      <c r="M15" s="59"/>
      <c r="N15" s="59"/>
      <c r="O15" s="59"/>
      <c r="P15" s="59"/>
      <c r="Q15" s="59"/>
      <c r="R15" s="59"/>
      <c r="S15" s="59"/>
      <c r="T15" s="59"/>
    </row>
    <row r="16" spans="1:20">
      <c r="A16" s="6"/>
      <c r="B16" s="36"/>
      <c r="C16" s="106" t="s">
        <v>236</v>
      </c>
      <c r="D16" s="106" t="s">
        <v>484</v>
      </c>
      <c r="E16" s="106" t="s">
        <v>248</v>
      </c>
      <c r="F16" s="106" t="s">
        <v>262</v>
      </c>
      <c r="G16" s="108" cm="1">
        <f t="array" ref="G16">1 - INDEX(Inputs!$G$9:$G$14,MATCH('RCV and Revenue Adj'!E16,Inputs!$D$9:$D$14,0),)</f>
        <v>0.4</v>
      </c>
      <c r="H16" s="59"/>
      <c r="I16" s="59"/>
      <c r="J16" s="59"/>
      <c r="K16" s="59"/>
      <c r="L16" s="59"/>
      <c r="M16" s="59"/>
      <c r="N16" s="59"/>
      <c r="O16" s="59"/>
      <c r="P16" s="59"/>
      <c r="Q16" s="59"/>
      <c r="R16" s="59"/>
      <c r="S16" s="59"/>
      <c r="T16" s="59"/>
    </row>
    <row r="17" spans="1:20">
      <c r="A17" s="6"/>
      <c r="B17" s="36"/>
      <c r="C17" s="106" t="s">
        <v>236</v>
      </c>
      <c r="D17" s="106" t="s">
        <v>484</v>
      </c>
      <c r="E17" s="106" t="s">
        <v>251</v>
      </c>
      <c r="F17" s="106" t="s">
        <v>262</v>
      </c>
      <c r="G17" s="108" cm="1">
        <f t="array" ref="G17">1 - INDEX(Inputs!$G$9:$G$14,MATCH('RCV and Revenue Adj'!E17,Inputs!$D$9:$D$14,0),)</f>
        <v>0.4</v>
      </c>
      <c r="H17" s="59"/>
      <c r="I17" s="59"/>
      <c r="J17" s="59"/>
      <c r="K17" s="59"/>
      <c r="L17" s="59"/>
      <c r="M17" s="59"/>
      <c r="N17" s="59"/>
      <c r="O17" s="59"/>
      <c r="P17" s="59"/>
      <c r="Q17" s="59"/>
      <c r="R17" s="59"/>
      <c r="S17" s="59"/>
      <c r="T17" s="59"/>
    </row>
    <row r="18" spans="1:20">
      <c r="A18" s="6"/>
      <c r="B18" s="36"/>
      <c r="C18" s="106" t="s">
        <v>236</v>
      </c>
      <c r="D18" s="106" t="s">
        <v>484</v>
      </c>
      <c r="E18" s="107" t="s">
        <v>254</v>
      </c>
      <c r="F18" s="106" t="s">
        <v>262</v>
      </c>
      <c r="G18" s="108" cm="1">
        <f t="array" ref="G18">1 - INDEX(Inputs!$G$9:$G$14,MATCH('RCV and Revenue Adj'!E18,Inputs!$D$9:$D$14,0),)</f>
        <v>0.4</v>
      </c>
      <c r="H18" s="59"/>
      <c r="I18" s="59"/>
      <c r="J18" s="59"/>
      <c r="K18" s="59"/>
      <c r="L18" s="59"/>
      <c r="M18" s="59"/>
      <c r="N18" s="59"/>
      <c r="O18" s="59"/>
      <c r="P18" s="59"/>
      <c r="Q18" s="59"/>
      <c r="R18" s="59"/>
      <c r="S18" s="59"/>
      <c r="T18" s="59"/>
    </row>
    <row r="19" spans="1:20">
      <c r="A19" s="6"/>
      <c r="B19" s="36"/>
      <c r="C19" s="106" t="s">
        <v>236</v>
      </c>
      <c r="D19" s="106" t="s">
        <v>484</v>
      </c>
      <c r="E19" s="107" t="s">
        <v>256</v>
      </c>
      <c r="F19" s="106" t="s">
        <v>262</v>
      </c>
      <c r="G19" s="108" cm="1">
        <f t="array" ref="G19">1 - INDEX(Inputs!$G$9:$G$14,MATCH('RCV and Revenue Adj'!E19,Inputs!$D$9:$D$14,0),)</f>
        <v>0.4</v>
      </c>
      <c r="H19" s="59"/>
      <c r="I19" s="59"/>
      <c r="J19" s="59"/>
      <c r="K19" s="59"/>
      <c r="L19" s="59"/>
      <c r="M19" s="59"/>
      <c r="N19" s="59"/>
      <c r="O19" s="59"/>
      <c r="P19" s="59"/>
      <c r="Q19" s="59"/>
      <c r="R19" s="59"/>
      <c r="S19" s="59"/>
      <c r="T19" s="59"/>
    </row>
    <row r="20" spans="1:20">
      <c r="A20" s="6"/>
      <c r="B20" s="36"/>
      <c r="C20" s="106" t="s">
        <v>236</v>
      </c>
      <c r="D20" s="106" t="s">
        <v>485</v>
      </c>
      <c r="E20" s="106" t="s">
        <v>237</v>
      </c>
      <c r="F20" s="106" t="s">
        <v>367</v>
      </c>
      <c r="G20" s="106">
        <f t="shared" ref="G20:G25" si="0">G8*G14</f>
        <v>0</v>
      </c>
      <c r="H20" s="59"/>
      <c r="I20" s="59"/>
      <c r="J20" s="59"/>
      <c r="K20" s="59"/>
      <c r="L20" s="59"/>
      <c r="M20" s="59"/>
      <c r="N20" s="59"/>
      <c r="O20" s="59"/>
      <c r="P20" s="59"/>
      <c r="Q20" s="59"/>
      <c r="R20" s="59"/>
      <c r="S20" s="59"/>
      <c r="T20" s="59"/>
    </row>
    <row r="21" spans="1:20">
      <c r="A21" s="6"/>
      <c r="B21" s="36"/>
      <c r="C21" s="106" t="s">
        <v>236</v>
      </c>
      <c r="D21" s="106" t="s">
        <v>485</v>
      </c>
      <c r="E21" s="106" t="s">
        <v>242</v>
      </c>
      <c r="F21" s="106" t="s">
        <v>367</v>
      </c>
      <c r="G21" s="106">
        <f>G9*G15</f>
        <v>0</v>
      </c>
      <c r="H21" s="59"/>
      <c r="I21" s="59"/>
      <c r="J21" s="59"/>
      <c r="K21" s="59"/>
      <c r="L21" s="59"/>
      <c r="M21" s="59"/>
      <c r="N21" s="59"/>
      <c r="O21" s="59"/>
      <c r="P21" s="59"/>
      <c r="Q21" s="59"/>
      <c r="R21" s="59"/>
      <c r="S21" s="59"/>
      <c r="T21" s="59"/>
    </row>
    <row r="22" spans="1:20">
      <c r="A22" s="6"/>
      <c r="B22" s="36"/>
      <c r="C22" s="106" t="s">
        <v>236</v>
      </c>
      <c r="D22" s="106" t="s">
        <v>485</v>
      </c>
      <c r="E22" s="106" t="s">
        <v>248</v>
      </c>
      <c r="F22" s="106" t="s">
        <v>367</v>
      </c>
      <c r="G22" s="106">
        <f>G10*G16</f>
        <v>0</v>
      </c>
      <c r="H22" s="59"/>
      <c r="I22" s="59"/>
      <c r="J22" s="59"/>
      <c r="K22" s="59"/>
      <c r="L22" s="59"/>
      <c r="M22" s="59"/>
      <c r="N22" s="59"/>
      <c r="O22" s="59"/>
      <c r="P22" s="59"/>
      <c r="Q22" s="59"/>
      <c r="R22" s="59"/>
      <c r="S22" s="59"/>
      <c r="T22" s="59"/>
    </row>
    <row r="23" spans="1:20">
      <c r="A23" s="6"/>
      <c r="B23" s="36"/>
      <c r="C23" s="106" t="s">
        <v>236</v>
      </c>
      <c r="D23" s="106" t="s">
        <v>485</v>
      </c>
      <c r="E23" s="106" t="s">
        <v>251</v>
      </c>
      <c r="F23" s="106" t="s">
        <v>367</v>
      </c>
      <c r="G23" s="106">
        <f t="shared" si="0"/>
        <v>0</v>
      </c>
      <c r="H23" s="59"/>
      <c r="I23" s="59"/>
      <c r="J23" s="59"/>
      <c r="K23" s="59"/>
      <c r="L23" s="59"/>
      <c r="M23" s="59"/>
      <c r="N23" s="59"/>
      <c r="O23" s="59"/>
      <c r="P23" s="59"/>
      <c r="Q23" s="59"/>
      <c r="R23" s="59"/>
      <c r="S23" s="59"/>
      <c r="T23" s="59"/>
    </row>
    <row r="24" spans="1:20">
      <c r="A24" s="6"/>
      <c r="B24" s="36"/>
      <c r="C24" s="106" t="s">
        <v>236</v>
      </c>
      <c r="D24" s="106" t="s">
        <v>485</v>
      </c>
      <c r="E24" s="107" t="s">
        <v>254</v>
      </c>
      <c r="F24" s="106" t="s">
        <v>367</v>
      </c>
      <c r="G24" s="106">
        <f t="shared" si="0"/>
        <v>0</v>
      </c>
      <c r="H24" s="59"/>
      <c r="I24" s="59"/>
      <c r="J24" s="59"/>
      <c r="K24" s="59"/>
      <c r="L24" s="59"/>
      <c r="M24" s="59"/>
      <c r="N24" s="59"/>
      <c r="O24" s="59"/>
      <c r="P24" s="59"/>
      <c r="Q24" s="59"/>
      <c r="R24" s="59"/>
      <c r="S24" s="59"/>
      <c r="T24" s="59"/>
    </row>
    <row r="25" spans="1:20">
      <c r="A25" s="6"/>
      <c r="B25" s="36"/>
      <c r="C25" s="106" t="s">
        <v>236</v>
      </c>
      <c r="D25" s="106" t="s">
        <v>485</v>
      </c>
      <c r="E25" s="107" t="s">
        <v>256</v>
      </c>
      <c r="F25" s="106" t="s">
        <v>367</v>
      </c>
      <c r="G25" s="106">
        <f t="shared" si="0"/>
        <v>0</v>
      </c>
      <c r="H25" s="59"/>
      <c r="I25" s="59"/>
      <c r="J25" s="59"/>
      <c r="K25" s="59"/>
      <c r="L25" s="59"/>
      <c r="M25" s="59"/>
      <c r="N25" s="59"/>
      <c r="O25" s="59"/>
      <c r="P25" s="59"/>
      <c r="Q25" s="59"/>
      <c r="R25" s="59"/>
      <c r="S25" s="59"/>
      <c r="T25" s="59"/>
    </row>
    <row r="26" spans="1:20">
      <c r="A26" s="6"/>
      <c r="B26" s="36"/>
      <c r="C26" s="106"/>
      <c r="D26" s="106"/>
      <c r="E26" s="107"/>
      <c r="F26" s="106"/>
      <c r="G26" s="106"/>
      <c r="H26" s="59"/>
      <c r="I26" s="59"/>
      <c r="J26" s="59"/>
      <c r="K26" s="59"/>
      <c r="L26" s="59"/>
      <c r="M26" s="59"/>
      <c r="N26" s="59"/>
      <c r="O26" s="59"/>
      <c r="P26" s="59"/>
      <c r="Q26" s="59"/>
      <c r="R26" s="59"/>
      <c r="S26" s="59"/>
      <c r="T26" s="59"/>
    </row>
    <row r="27" spans="1:20">
      <c r="A27" s="6"/>
      <c r="B27" s="36"/>
      <c r="C27" s="106" t="s">
        <v>241</v>
      </c>
      <c r="D27" s="106" t="s">
        <v>435</v>
      </c>
      <c r="E27" s="106" t="s">
        <v>237</v>
      </c>
      <c r="F27" s="106" t="s">
        <v>367</v>
      </c>
      <c r="G27" s="106">
        <f>SUMIFS('Summary Calculations'!$T$118:$T$141,'Summary Calculations'!$D$118:$D$141,$E27, 'Summary Calculations'!$B$118:$B$141, $C27)</f>
        <v>0</v>
      </c>
      <c r="H27" s="59"/>
      <c r="I27" s="59"/>
      <c r="J27" s="59"/>
      <c r="K27" s="59"/>
      <c r="L27" s="59"/>
      <c r="M27" s="59"/>
      <c r="N27" s="59"/>
      <c r="O27" s="59"/>
      <c r="P27" s="59"/>
      <c r="Q27" s="59"/>
      <c r="R27" s="59"/>
      <c r="S27" s="59"/>
      <c r="T27" s="59"/>
    </row>
    <row r="28" spans="1:20">
      <c r="A28" s="6"/>
      <c r="B28" s="36"/>
      <c r="C28" s="106" t="s">
        <v>241</v>
      </c>
      <c r="D28" s="106" t="s">
        <v>435</v>
      </c>
      <c r="E28" s="106" t="s">
        <v>242</v>
      </c>
      <c r="F28" s="106" t="s">
        <v>367</v>
      </c>
      <c r="G28" s="106">
        <f>SUMIFS('Summary Calculations'!$T$118:$T$141,'Summary Calculations'!$D$118:$D$141,$E28, 'Summary Calculations'!$B$118:$B$141, $C28)</f>
        <v>0</v>
      </c>
      <c r="H28" s="59"/>
      <c r="I28" s="59"/>
      <c r="J28" s="59"/>
      <c r="K28" s="59"/>
      <c r="L28" s="59"/>
      <c r="M28" s="59"/>
      <c r="N28" s="59"/>
      <c r="O28" s="59"/>
      <c r="P28" s="59"/>
      <c r="Q28" s="59"/>
      <c r="R28" s="59"/>
      <c r="S28" s="59"/>
      <c r="T28" s="59"/>
    </row>
    <row r="29" spans="1:20">
      <c r="A29" s="6"/>
      <c r="B29" s="36"/>
      <c r="C29" s="106" t="s">
        <v>241</v>
      </c>
      <c r="D29" s="106" t="s">
        <v>435</v>
      </c>
      <c r="E29" s="106" t="s">
        <v>248</v>
      </c>
      <c r="F29" s="106" t="s">
        <v>367</v>
      </c>
      <c r="G29" s="106">
        <f>SUMIFS('Summary Calculations'!$T$118:$T$141,'Summary Calculations'!$D$118:$D$141,$E29, 'Summary Calculations'!$B$118:$B$141, $C29)</f>
        <v>-16.017861403395866</v>
      </c>
      <c r="H29" s="59"/>
      <c r="I29" s="59"/>
      <c r="J29" s="59"/>
      <c r="K29" s="59"/>
      <c r="L29" s="59"/>
      <c r="M29" s="59"/>
      <c r="N29" s="59"/>
      <c r="O29" s="59"/>
      <c r="P29" s="59"/>
      <c r="Q29" s="59"/>
      <c r="R29" s="59"/>
      <c r="S29" s="59"/>
      <c r="T29" s="59"/>
    </row>
    <row r="30" spans="1:20">
      <c r="A30" s="6"/>
      <c r="B30" s="36"/>
      <c r="C30" s="106" t="s">
        <v>241</v>
      </c>
      <c r="D30" s="106" t="s">
        <v>435</v>
      </c>
      <c r="E30" s="106" t="s">
        <v>251</v>
      </c>
      <c r="F30" s="106" t="s">
        <v>367</v>
      </c>
      <c r="G30" s="106">
        <f>SUMIFS('Summary Calculations'!$T$118:$T$141,'Summary Calculations'!$D$118:$D$141,$E30, 'Summary Calculations'!$B$118:$B$141, $C30)</f>
        <v>0</v>
      </c>
      <c r="H30" s="59"/>
      <c r="I30" s="59"/>
      <c r="J30" s="59"/>
      <c r="K30" s="59"/>
      <c r="L30" s="59"/>
      <c r="M30" s="59"/>
      <c r="N30" s="59"/>
      <c r="O30" s="59"/>
      <c r="P30" s="59"/>
      <c r="Q30" s="59"/>
      <c r="R30" s="59"/>
      <c r="S30" s="59"/>
      <c r="T30" s="59"/>
    </row>
    <row r="31" spans="1:20">
      <c r="A31" s="6"/>
      <c r="B31" s="36"/>
      <c r="C31" s="106" t="s">
        <v>241</v>
      </c>
      <c r="D31" s="106" t="s">
        <v>435</v>
      </c>
      <c r="E31" s="107" t="s">
        <v>254</v>
      </c>
      <c r="F31" s="106" t="s">
        <v>367</v>
      </c>
      <c r="G31" s="106">
        <f>SUMIFS('Summary Calculations'!$T$118:$T$141,'Summary Calculations'!$D$118:$D$141,$E31, 'Summary Calculations'!$B$118:$B$141, $C31)</f>
        <v>0</v>
      </c>
      <c r="H31" s="59"/>
      <c r="I31" s="59"/>
      <c r="J31" s="59"/>
      <c r="K31" s="59"/>
      <c r="L31" s="59"/>
      <c r="M31" s="59"/>
      <c r="N31" s="59"/>
      <c r="O31" s="59"/>
      <c r="P31" s="59"/>
      <c r="Q31" s="59"/>
      <c r="R31" s="59"/>
      <c r="S31" s="59"/>
      <c r="T31" s="59"/>
    </row>
    <row r="32" spans="1:20">
      <c r="A32" s="6"/>
      <c r="B32" s="36"/>
      <c r="C32" s="106" t="s">
        <v>241</v>
      </c>
      <c r="D32" s="106" t="s">
        <v>435</v>
      </c>
      <c r="E32" s="107" t="s">
        <v>256</v>
      </c>
      <c r="F32" s="106" t="s">
        <v>367</v>
      </c>
      <c r="G32" s="106">
        <f>SUMIFS('Summary Calculations'!$T$118:$T$141,'Summary Calculations'!$D$118:$D$141,$E32, 'Summary Calculations'!$B$118:$B$141, $C32)</f>
        <v>0</v>
      </c>
      <c r="H32" s="59"/>
      <c r="I32" s="59"/>
      <c r="J32" s="59"/>
      <c r="K32" s="59"/>
      <c r="L32" s="59"/>
      <c r="M32" s="59"/>
      <c r="N32" s="59"/>
      <c r="O32" s="59"/>
      <c r="P32" s="59"/>
      <c r="Q32" s="59"/>
      <c r="R32" s="59"/>
      <c r="S32" s="59"/>
      <c r="T32" s="59"/>
    </row>
    <row r="33" spans="1:20">
      <c r="A33" s="6"/>
      <c r="B33" s="36"/>
      <c r="C33" s="106" t="s">
        <v>241</v>
      </c>
      <c r="D33" s="106" t="s">
        <v>484</v>
      </c>
      <c r="E33" s="106" t="s">
        <v>237</v>
      </c>
      <c r="F33" s="106" t="s">
        <v>262</v>
      </c>
      <c r="G33" s="108" cm="1">
        <f t="array" ref="G33">1 -INDEX(Inputs!$G$9:$G$14,MATCH('RCV and Revenue Adj'!E33,Inputs!$D$16:$D$21,0),)</f>
        <v>0.4</v>
      </c>
      <c r="H33" s="59"/>
      <c r="I33" s="59"/>
      <c r="J33" s="59"/>
      <c r="K33" s="59"/>
      <c r="L33" s="59"/>
      <c r="M33" s="59"/>
      <c r="N33" s="59"/>
      <c r="O33" s="59"/>
      <c r="P33" s="59"/>
      <c r="Q33" s="59"/>
      <c r="R33" s="59"/>
      <c r="S33" s="59"/>
      <c r="T33" s="59"/>
    </row>
    <row r="34" spans="1:20">
      <c r="A34" s="6"/>
      <c r="B34" s="36"/>
      <c r="C34" s="106" t="s">
        <v>241</v>
      </c>
      <c r="D34" s="106" t="s">
        <v>484</v>
      </c>
      <c r="E34" s="106" t="s">
        <v>242</v>
      </c>
      <c r="F34" s="106" t="s">
        <v>262</v>
      </c>
      <c r="G34" s="108" cm="1">
        <f t="array" ref="G34">1 -INDEX(Inputs!$G$9:$G$14,MATCH('RCV and Revenue Adj'!E34,Inputs!$D$16:$D$21,0),)</f>
        <v>0.4</v>
      </c>
      <c r="H34" s="59"/>
      <c r="I34" s="59"/>
      <c r="J34" s="59"/>
      <c r="K34" s="59"/>
      <c r="L34" s="59"/>
      <c r="M34" s="59"/>
      <c r="N34" s="59"/>
      <c r="O34" s="59"/>
      <c r="P34" s="59"/>
      <c r="Q34" s="59"/>
      <c r="R34" s="59"/>
      <c r="S34" s="59"/>
      <c r="T34" s="59"/>
    </row>
    <row r="35" spans="1:20">
      <c r="A35" s="6"/>
      <c r="B35" s="36"/>
      <c r="C35" s="106" t="s">
        <v>241</v>
      </c>
      <c r="D35" s="106" t="s">
        <v>484</v>
      </c>
      <c r="E35" s="106" t="s">
        <v>248</v>
      </c>
      <c r="F35" s="106" t="s">
        <v>262</v>
      </c>
      <c r="G35" s="108" cm="1">
        <f t="array" ref="G35">1 -INDEX(Inputs!$G$9:$G$14,MATCH('RCV and Revenue Adj'!E35,Inputs!$D$16:$D$21,0),)</f>
        <v>0.4</v>
      </c>
      <c r="H35" s="59"/>
      <c r="I35" s="59"/>
      <c r="J35" s="59"/>
      <c r="K35" s="59"/>
      <c r="L35" s="59"/>
      <c r="M35" s="59"/>
      <c r="N35" s="59"/>
      <c r="O35" s="59"/>
      <c r="P35" s="59"/>
      <c r="Q35" s="59"/>
      <c r="R35" s="59"/>
      <c r="S35" s="59"/>
      <c r="T35" s="59"/>
    </row>
    <row r="36" spans="1:20">
      <c r="A36" s="6"/>
      <c r="B36" s="36"/>
      <c r="C36" s="106" t="s">
        <v>241</v>
      </c>
      <c r="D36" s="106" t="s">
        <v>484</v>
      </c>
      <c r="E36" s="106" t="s">
        <v>251</v>
      </c>
      <c r="F36" s="106" t="s">
        <v>262</v>
      </c>
      <c r="G36" s="108" cm="1">
        <f t="array" ref="G36">1 -INDEX(Inputs!$G$9:$G$14,MATCH('RCV and Revenue Adj'!E36,Inputs!$D$16:$D$21,0),)</f>
        <v>0.4</v>
      </c>
      <c r="H36" s="59"/>
      <c r="I36" s="59"/>
      <c r="J36" s="59"/>
      <c r="K36" s="59"/>
      <c r="L36" s="59"/>
      <c r="M36" s="59"/>
      <c r="N36" s="59"/>
      <c r="O36" s="59"/>
      <c r="P36" s="59"/>
      <c r="Q36" s="59"/>
      <c r="R36" s="59"/>
      <c r="S36" s="59"/>
      <c r="T36" s="59"/>
    </row>
    <row r="37" spans="1:20">
      <c r="A37" s="6"/>
      <c r="B37" s="36"/>
      <c r="C37" s="106" t="s">
        <v>241</v>
      </c>
      <c r="D37" s="106" t="s">
        <v>484</v>
      </c>
      <c r="E37" s="107" t="s">
        <v>254</v>
      </c>
      <c r="F37" s="106" t="s">
        <v>262</v>
      </c>
      <c r="G37" s="108" cm="1">
        <f t="array" ref="G37">1 -INDEX(Inputs!$G$9:$G$14,MATCH('RCV and Revenue Adj'!E37,Inputs!$D$16:$D$21,0),)</f>
        <v>0.4</v>
      </c>
      <c r="H37" s="59"/>
      <c r="I37" s="59"/>
      <c r="J37" s="59"/>
      <c r="K37" s="59"/>
      <c r="L37" s="59"/>
      <c r="M37" s="59"/>
      <c r="N37" s="59"/>
      <c r="O37" s="59"/>
      <c r="P37" s="59"/>
      <c r="Q37" s="59"/>
      <c r="R37" s="59"/>
      <c r="S37" s="59"/>
      <c r="T37" s="59"/>
    </row>
    <row r="38" spans="1:20">
      <c r="A38" s="6"/>
      <c r="B38" s="36"/>
      <c r="C38" s="106" t="s">
        <v>241</v>
      </c>
      <c r="D38" s="106" t="s">
        <v>484</v>
      </c>
      <c r="E38" s="107" t="s">
        <v>256</v>
      </c>
      <c r="F38" s="106" t="s">
        <v>262</v>
      </c>
      <c r="G38" s="108" cm="1">
        <f t="array" ref="G38">1 -INDEX(Inputs!$G$9:$G$14,MATCH('RCV and Revenue Adj'!E38,Inputs!$D$16:$D$21,0),)</f>
        <v>0.4</v>
      </c>
      <c r="H38" s="59"/>
      <c r="I38" s="59"/>
      <c r="J38" s="59"/>
      <c r="K38" s="59"/>
      <c r="L38" s="59"/>
      <c r="M38" s="59"/>
      <c r="N38" s="59"/>
      <c r="O38" s="59"/>
      <c r="P38" s="59"/>
      <c r="Q38" s="59"/>
      <c r="R38" s="59"/>
      <c r="S38" s="59"/>
      <c r="T38" s="59"/>
    </row>
    <row r="39" spans="1:20">
      <c r="A39" s="6"/>
      <c r="B39" s="36"/>
      <c r="C39" s="106" t="s">
        <v>241</v>
      </c>
      <c r="D39" s="106" t="s">
        <v>485</v>
      </c>
      <c r="E39" s="106" t="s">
        <v>237</v>
      </c>
      <c r="F39" s="106" t="s">
        <v>367</v>
      </c>
      <c r="G39" s="106">
        <f t="shared" ref="G39:G44" si="1">G27*G33</f>
        <v>0</v>
      </c>
      <c r="H39" s="59"/>
      <c r="I39" s="59"/>
      <c r="J39" s="59"/>
      <c r="K39" s="59"/>
      <c r="L39" s="59"/>
      <c r="M39" s="59"/>
      <c r="N39" s="59"/>
      <c r="O39" s="59"/>
      <c r="P39" s="59"/>
      <c r="Q39" s="59"/>
      <c r="R39" s="59"/>
      <c r="S39" s="59"/>
      <c r="T39" s="59"/>
    </row>
    <row r="40" spans="1:20">
      <c r="A40" s="6"/>
      <c r="B40" s="36"/>
      <c r="C40" s="106" t="s">
        <v>241</v>
      </c>
      <c r="D40" s="106" t="s">
        <v>485</v>
      </c>
      <c r="E40" s="106" t="s">
        <v>242</v>
      </c>
      <c r="F40" s="106" t="s">
        <v>367</v>
      </c>
      <c r="G40" s="106">
        <f>G28*G34</f>
        <v>0</v>
      </c>
      <c r="H40" s="59"/>
      <c r="I40" s="59"/>
      <c r="J40" s="59"/>
      <c r="K40" s="59"/>
      <c r="L40" s="59"/>
      <c r="M40" s="59"/>
      <c r="N40" s="59"/>
      <c r="O40" s="59"/>
      <c r="P40" s="59"/>
      <c r="Q40" s="59"/>
      <c r="R40" s="59"/>
      <c r="S40" s="59"/>
      <c r="T40" s="59"/>
    </row>
    <row r="41" spans="1:20">
      <c r="A41" s="6"/>
      <c r="B41" s="36"/>
      <c r="C41" s="106" t="s">
        <v>241</v>
      </c>
      <c r="D41" s="106" t="s">
        <v>485</v>
      </c>
      <c r="E41" s="106" t="s">
        <v>248</v>
      </c>
      <c r="F41" s="106" t="s">
        <v>367</v>
      </c>
      <c r="G41" s="106">
        <f t="shared" si="1"/>
        <v>-6.4071445613583471</v>
      </c>
      <c r="H41" s="59"/>
      <c r="I41" s="59"/>
      <c r="J41" s="59"/>
      <c r="K41" s="59"/>
      <c r="L41" s="59"/>
      <c r="M41" s="59"/>
      <c r="N41" s="59"/>
      <c r="O41" s="59"/>
      <c r="P41" s="59"/>
      <c r="Q41" s="59"/>
      <c r="R41" s="59"/>
      <c r="S41" s="59"/>
      <c r="T41" s="59"/>
    </row>
    <row r="42" spans="1:20">
      <c r="A42" s="6"/>
      <c r="B42" s="36"/>
      <c r="C42" s="106" t="s">
        <v>241</v>
      </c>
      <c r="D42" s="106" t="s">
        <v>485</v>
      </c>
      <c r="E42" s="106" t="s">
        <v>251</v>
      </c>
      <c r="F42" s="106" t="s">
        <v>367</v>
      </c>
      <c r="G42" s="106">
        <f t="shared" si="1"/>
        <v>0</v>
      </c>
      <c r="H42" s="59"/>
      <c r="I42" s="59"/>
      <c r="J42" s="59"/>
      <c r="K42" s="59"/>
      <c r="L42" s="59"/>
      <c r="M42" s="59"/>
      <c r="N42" s="59"/>
      <c r="O42" s="59"/>
      <c r="P42" s="59"/>
      <c r="Q42" s="59"/>
      <c r="R42" s="59"/>
      <c r="S42" s="59"/>
      <c r="T42" s="59"/>
    </row>
    <row r="43" spans="1:20">
      <c r="A43" s="6"/>
      <c r="B43" s="36"/>
      <c r="C43" s="106" t="s">
        <v>241</v>
      </c>
      <c r="D43" s="106" t="s">
        <v>485</v>
      </c>
      <c r="E43" s="107" t="s">
        <v>254</v>
      </c>
      <c r="F43" s="106" t="s">
        <v>367</v>
      </c>
      <c r="G43" s="106">
        <f t="shared" si="1"/>
        <v>0</v>
      </c>
      <c r="H43" s="59"/>
      <c r="I43" s="59"/>
      <c r="J43" s="59"/>
      <c r="K43" s="59"/>
      <c r="L43" s="59"/>
      <c r="M43" s="59"/>
      <c r="N43" s="59"/>
      <c r="O43" s="59"/>
      <c r="P43" s="59"/>
      <c r="Q43" s="59"/>
      <c r="R43" s="59"/>
      <c r="S43" s="59"/>
      <c r="T43" s="59"/>
    </row>
    <row r="44" spans="1:20">
      <c r="A44" s="42"/>
      <c r="B44" s="36"/>
      <c r="C44" s="106" t="s">
        <v>241</v>
      </c>
      <c r="D44" s="106" t="s">
        <v>485</v>
      </c>
      <c r="E44" s="107" t="s">
        <v>256</v>
      </c>
      <c r="F44" s="106" t="s">
        <v>367</v>
      </c>
      <c r="G44" s="106">
        <f t="shared" si="1"/>
        <v>0</v>
      </c>
      <c r="H44" s="36"/>
      <c r="I44" s="36"/>
      <c r="J44" s="36"/>
      <c r="K44" s="36"/>
      <c r="L44" s="36"/>
      <c r="M44" s="36"/>
      <c r="N44" s="36"/>
      <c r="O44" s="36"/>
      <c r="P44" s="36"/>
      <c r="Q44" s="36"/>
      <c r="R44" s="36"/>
      <c r="S44" s="36"/>
      <c r="T44" s="36"/>
    </row>
    <row r="45" spans="1:20" customFormat="1">
      <c r="A45" s="119"/>
      <c r="B45" s="36"/>
      <c r="C45" s="36"/>
      <c r="D45" s="36"/>
      <c r="E45" s="58"/>
      <c r="F45" s="36"/>
      <c r="G45" s="36"/>
      <c r="H45" s="36"/>
      <c r="I45" s="36"/>
      <c r="J45" s="36"/>
      <c r="K45" s="36"/>
      <c r="L45" s="36"/>
      <c r="M45" s="36"/>
      <c r="N45" s="36"/>
      <c r="O45" s="36"/>
      <c r="P45" s="36"/>
      <c r="Q45" s="36"/>
      <c r="R45" s="36"/>
      <c r="S45" s="36"/>
      <c r="T45" s="36"/>
    </row>
    <row r="46" spans="1:20" ht="15" customHeight="1">
      <c r="A46" s="42"/>
      <c r="B46" s="36"/>
      <c r="C46" s="109" t="s">
        <v>236</v>
      </c>
      <c r="D46" s="109" t="s">
        <v>437</v>
      </c>
      <c r="E46" s="109" t="s">
        <v>237</v>
      </c>
      <c r="F46" s="109" t="s">
        <v>367</v>
      </c>
      <c r="G46" s="109">
        <f>SUMIFS('Summary Calculations'!$T$144:$T$166,'Summary Calculations'!$D$144:$D$166,$E46,'Summary Calculations'!$B$144:$B$166,$C46)</f>
        <v>-1.3423579011589251</v>
      </c>
      <c r="H46" s="36"/>
      <c r="I46" s="36"/>
      <c r="J46" s="36"/>
      <c r="K46" s="36"/>
      <c r="L46" s="36"/>
      <c r="M46" s="36"/>
      <c r="N46" s="36"/>
      <c r="O46" s="36"/>
      <c r="P46" s="36"/>
      <c r="Q46" s="36"/>
      <c r="R46" s="36"/>
      <c r="S46" s="36"/>
      <c r="T46" s="36"/>
    </row>
    <row r="47" spans="1:20">
      <c r="A47" s="42"/>
      <c r="B47" s="36"/>
      <c r="C47" s="109" t="s">
        <v>236</v>
      </c>
      <c r="D47" s="109" t="s">
        <v>437</v>
      </c>
      <c r="E47" s="109" t="s">
        <v>242</v>
      </c>
      <c r="F47" s="109" t="s">
        <v>367</v>
      </c>
      <c r="G47" s="109">
        <f>SUMIFS('Summary Calculations'!$T$144:$T$166,'Summary Calculations'!$D$144:$D$166,$E47,'Summary Calculations'!$B$144:$B$166,$C47)</f>
        <v>0</v>
      </c>
      <c r="H47" s="36"/>
      <c r="I47" s="36"/>
      <c r="J47" s="36"/>
      <c r="K47" s="36"/>
      <c r="L47" s="36"/>
      <c r="M47" s="36"/>
      <c r="N47" s="36"/>
      <c r="O47" s="36"/>
      <c r="P47" s="36"/>
      <c r="Q47" s="36"/>
      <c r="R47" s="36"/>
      <c r="S47" s="36"/>
      <c r="T47" s="36"/>
    </row>
    <row r="48" spans="1:20">
      <c r="A48" s="42"/>
      <c r="B48" s="36"/>
      <c r="C48" s="109" t="s">
        <v>236</v>
      </c>
      <c r="D48" s="109" t="s">
        <v>437</v>
      </c>
      <c r="E48" s="109" t="s">
        <v>248</v>
      </c>
      <c r="F48" s="109" t="s">
        <v>367</v>
      </c>
      <c r="G48" s="109">
        <f>SUMIFS('Summary Calculations'!$T$144:$T$166,'Summary Calculations'!$D$144:$D$166,$E48,'Summary Calculations'!$B$144:$B$166,$C48)</f>
        <v>0</v>
      </c>
      <c r="H48" s="36"/>
      <c r="I48" s="36"/>
      <c r="J48" s="36"/>
      <c r="K48" s="36"/>
      <c r="L48" s="36"/>
      <c r="M48" s="36"/>
      <c r="N48" s="36"/>
      <c r="O48" s="36"/>
      <c r="P48" s="36"/>
      <c r="Q48" s="36"/>
      <c r="R48" s="36"/>
      <c r="S48" s="36"/>
      <c r="T48" s="36"/>
    </row>
    <row r="49" spans="1:20">
      <c r="A49" s="42"/>
      <c r="B49" s="36"/>
      <c r="C49" s="109" t="s">
        <v>236</v>
      </c>
      <c r="D49" s="109" t="s">
        <v>437</v>
      </c>
      <c r="E49" s="109" t="s">
        <v>251</v>
      </c>
      <c r="F49" s="109" t="s">
        <v>367</v>
      </c>
      <c r="G49" s="109">
        <f>SUMIFS('Summary Calculations'!$T$144:$T$166,'Summary Calculations'!$D$144:$D$166,$E49,'Summary Calculations'!$B$144:$B$166,$C49)</f>
        <v>0</v>
      </c>
      <c r="H49" s="36"/>
      <c r="I49" s="36"/>
      <c r="J49" s="36"/>
      <c r="K49" s="36"/>
      <c r="L49" s="36"/>
      <c r="M49" s="36"/>
      <c r="N49" s="36"/>
      <c r="O49" s="36"/>
      <c r="P49" s="36"/>
      <c r="Q49" s="36"/>
      <c r="R49" s="36"/>
      <c r="S49" s="36"/>
      <c r="T49" s="36"/>
    </row>
    <row r="50" spans="1:20">
      <c r="A50" s="42"/>
      <c r="B50" s="36"/>
      <c r="C50" s="109" t="s">
        <v>236</v>
      </c>
      <c r="D50" s="109" t="s">
        <v>437</v>
      </c>
      <c r="E50" s="110" t="s">
        <v>254</v>
      </c>
      <c r="F50" s="109" t="s">
        <v>367</v>
      </c>
      <c r="G50" s="109">
        <f>SUMIFS('Summary Calculations'!$T$144:$T$166,'Summary Calculations'!$D$144:$D$166,$E50,'Summary Calculations'!$B$144:$B$166,$C50)</f>
        <v>0</v>
      </c>
      <c r="H50" s="36"/>
      <c r="I50" s="36"/>
      <c r="J50" s="36"/>
      <c r="K50" s="36"/>
      <c r="L50" s="36"/>
      <c r="M50" s="36"/>
      <c r="N50" s="36"/>
      <c r="O50" s="36"/>
      <c r="P50" s="36"/>
      <c r="Q50" s="36"/>
      <c r="R50" s="36"/>
      <c r="S50" s="36"/>
      <c r="T50" s="36"/>
    </row>
    <row r="51" spans="1:20">
      <c r="A51" s="42"/>
      <c r="B51" s="36"/>
      <c r="C51" s="109" t="s">
        <v>236</v>
      </c>
      <c r="D51" s="109" t="s">
        <v>437</v>
      </c>
      <c r="E51" s="110" t="s">
        <v>256</v>
      </c>
      <c r="F51" s="109" t="s">
        <v>367</v>
      </c>
      <c r="G51" s="109">
        <f>SUMIFS('Summary Calculations'!$T$144:$T$166,'Summary Calculations'!$D$144:$D$166,$E51,'Summary Calculations'!$B$144:$B$166,$C51)</f>
        <v>0</v>
      </c>
      <c r="H51" s="36"/>
      <c r="I51" s="36"/>
      <c r="J51" s="36"/>
      <c r="K51" s="36"/>
      <c r="L51" s="36"/>
      <c r="M51" s="36"/>
      <c r="N51" s="36"/>
      <c r="O51" s="36"/>
      <c r="P51" s="36"/>
      <c r="Q51" s="36"/>
      <c r="R51" s="36"/>
      <c r="S51" s="36"/>
      <c r="T51" s="36"/>
    </row>
    <row r="52" spans="1:20">
      <c r="A52" s="42"/>
      <c r="B52" s="36"/>
      <c r="C52" s="109" t="s">
        <v>236</v>
      </c>
      <c r="D52" s="109" t="s">
        <v>484</v>
      </c>
      <c r="E52" s="109" t="s">
        <v>237</v>
      </c>
      <c r="F52" s="109" t="s">
        <v>262</v>
      </c>
      <c r="G52" s="111" cm="1">
        <f t="array" ref="G52">1 - INDEX(Inputs!$G$25:$G$30,MATCH('RCV and Revenue Adj'!E52,Inputs!$D$25:$D$30,0),)</f>
        <v>0.4</v>
      </c>
      <c r="H52" s="59"/>
      <c r="I52" s="59"/>
      <c r="J52" s="59"/>
      <c r="K52" s="59"/>
      <c r="L52" s="59"/>
      <c r="M52" s="59"/>
      <c r="N52" s="59"/>
      <c r="O52" s="59"/>
      <c r="P52" s="59"/>
      <c r="Q52" s="59"/>
      <c r="R52" s="59"/>
      <c r="S52" s="59"/>
      <c r="T52" s="59"/>
    </row>
    <row r="53" spans="1:20">
      <c r="A53" s="42"/>
      <c r="B53" s="36"/>
      <c r="C53" s="109" t="s">
        <v>236</v>
      </c>
      <c r="D53" s="109" t="s">
        <v>484</v>
      </c>
      <c r="E53" s="109" t="s">
        <v>242</v>
      </c>
      <c r="F53" s="109" t="s">
        <v>262</v>
      </c>
      <c r="G53" s="111" cm="1">
        <f t="array" ref="G53">1 - INDEX(Inputs!$G$25:$G$30,MATCH('RCV and Revenue Adj'!E53,Inputs!$D$25:$D$30,0),)</f>
        <v>0.4</v>
      </c>
      <c r="H53" s="59"/>
      <c r="I53" s="59"/>
      <c r="J53" s="59"/>
      <c r="K53" s="59"/>
      <c r="L53" s="59"/>
      <c r="M53" s="59"/>
      <c r="N53" s="59"/>
      <c r="O53" s="59"/>
      <c r="P53" s="59"/>
      <c r="Q53" s="59"/>
      <c r="R53" s="59"/>
      <c r="S53" s="59"/>
      <c r="T53" s="59"/>
    </row>
    <row r="54" spans="1:20">
      <c r="A54" s="42"/>
      <c r="B54" s="36"/>
      <c r="C54" s="109" t="s">
        <v>236</v>
      </c>
      <c r="D54" s="109" t="s">
        <v>484</v>
      </c>
      <c r="E54" s="109" t="s">
        <v>248</v>
      </c>
      <c r="F54" s="109" t="s">
        <v>262</v>
      </c>
      <c r="G54" s="111" cm="1">
        <f t="array" ref="G54">1 - INDEX(Inputs!$G$25:$G$30,MATCH('RCV and Revenue Adj'!E54,Inputs!$D$25:$D$30,0),)</f>
        <v>0.4</v>
      </c>
      <c r="H54" s="59"/>
      <c r="I54" s="59"/>
      <c r="J54" s="59"/>
      <c r="K54" s="59"/>
      <c r="L54" s="59"/>
      <c r="M54" s="59"/>
      <c r="N54" s="59"/>
      <c r="O54" s="59"/>
      <c r="P54" s="59"/>
      <c r="Q54" s="59"/>
      <c r="R54" s="59"/>
      <c r="S54" s="59"/>
      <c r="T54" s="59"/>
    </row>
    <row r="55" spans="1:20">
      <c r="A55" s="42"/>
      <c r="B55" s="36"/>
      <c r="C55" s="109" t="s">
        <v>236</v>
      </c>
      <c r="D55" s="109" t="s">
        <v>484</v>
      </c>
      <c r="E55" s="109" t="s">
        <v>251</v>
      </c>
      <c r="F55" s="109" t="s">
        <v>262</v>
      </c>
      <c r="G55" s="111" cm="1">
        <f t="array" ref="G55">1 - INDEX(Inputs!$G$25:$G$30,MATCH('RCV and Revenue Adj'!E55,Inputs!$D$25:$D$30,0),)</f>
        <v>0.4</v>
      </c>
      <c r="H55" s="59"/>
      <c r="I55" s="59"/>
      <c r="J55" s="59"/>
      <c r="K55" s="59"/>
      <c r="L55" s="59"/>
      <c r="M55" s="59"/>
      <c r="N55" s="59"/>
      <c r="O55" s="59"/>
      <c r="P55" s="59"/>
      <c r="Q55" s="59"/>
      <c r="R55" s="59"/>
      <c r="S55" s="59"/>
      <c r="T55" s="59"/>
    </row>
    <row r="56" spans="1:20">
      <c r="A56" s="42"/>
      <c r="B56" s="36"/>
      <c r="C56" s="109" t="s">
        <v>236</v>
      </c>
      <c r="D56" s="109" t="s">
        <v>484</v>
      </c>
      <c r="E56" s="110" t="s">
        <v>254</v>
      </c>
      <c r="F56" s="109" t="s">
        <v>262</v>
      </c>
      <c r="G56" s="111" cm="1">
        <f t="array" ref="G56">1 - INDEX(Inputs!$G$25:$G$30,MATCH('RCV and Revenue Adj'!E56,Inputs!$D$25:$D$30,0),)</f>
        <v>0.4</v>
      </c>
      <c r="H56" s="59"/>
      <c r="I56" s="59"/>
      <c r="J56" s="59"/>
      <c r="K56" s="59"/>
      <c r="L56" s="59"/>
      <c r="M56" s="59"/>
      <c r="N56" s="59"/>
      <c r="O56" s="59"/>
      <c r="P56" s="59"/>
      <c r="Q56" s="59"/>
      <c r="R56" s="59"/>
      <c r="S56" s="59"/>
      <c r="T56" s="59"/>
    </row>
    <row r="57" spans="1:20">
      <c r="A57" s="42"/>
      <c r="B57" s="36"/>
      <c r="C57" s="109" t="s">
        <v>236</v>
      </c>
      <c r="D57" s="109" t="s">
        <v>484</v>
      </c>
      <c r="E57" s="110" t="s">
        <v>256</v>
      </c>
      <c r="F57" s="109" t="s">
        <v>262</v>
      </c>
      <c r="G57" s="111" cm="1">
        <f t="array" ref="G57">1 - INDEX(Inputs!$G$25:$G$30,MATCH('RCV and Revenue Adj'!E57,Inputs!$D$25:$D$30,0),)</f>
        <v>0.4</v>
      </c>
      <c r="H57" s="59"/>
      <c r="I57" s="59"/>
      <c r="J57" s="59"/>
      <c r="K57" s="59"/>
      <c r="L57" s="59"/>
      <c r="M57" s="59"/>
      <c r="N57" s="59"/>
      <c r="O57" s="59"/>
      <c r="P57" s="59"/>
      <c r="Q57" s="59"/>
      <c r="R57" s="59"/>
      <c r="S57" s="59"/>
      <c r="T57" s="59"/>
    </row>
    <row r="58" spans="1:20">
      <c r="A58" s="42"/>
      <c r="B58" s="36"/>
      <c r="C58" s="109" t="s">
        <v>236</v>
      </c>
      <c r="D58" s="109" t="s">
        <v>486</v>
      </c>
      <c r="E58" s="109" t="s">
        <v>237</v>
      </c>
      <c r="F58" s="109" t="s">
        <v>367</v>
      </c>
      <c r="G58" s="109">
        <f t="shared" ref="G58:G63" si="2">G46*G52</f>
        <v>-0.53694316046357005</v>
      </c>
      <c r="H58" s="36"/>
      <c r="I58" s="36"/>
      <c r="J58" s="36"/>
      <c r="K58" s="36"/>
      <c r="L58" s="36"/>
      <c r="M58" s="36"/>
      <c r="N58" s="36"/>
      <c r="O58" s="36"/>
      <c r="P58" s="36"/>
      <c r="Q58" s="36"/>
      <c r="R58" s="36"/>
      <c r="S58" s="36"/>
      <c r="T58" s="36"/>
    </row>
    <row r="59" spans="1:20">
      <c r="A59" s="42"/>
      <c r="B59" s="36"/>
      <c r="C59" s="109" t="s">
        <v>236</v>
      </c>
      <c r="D59" s="109" t="s">
        <v>486</v>
      </c>
      <c r="E59" s="109" t="s">
        <v>242</v>
      </c>
      <c r="F59" s="109" t="s">
        <v>367</v>
      </c>
      <c r="G59" s="109">
        <f>G47*G53</f>
        <v>0</v>
      </c>
      <c r="H59" s="36"/>
      <c r="I59" s="36"/>
      <c r="J59" s="36"/>
      <c r="K59" s="36"/>
      <c r="L59" s="36"/>
      <c r="M59" s="36"/>
      <c r="N59" s="36"/>
      <c r="O59" s="36"/>
      <c r="P59" s="36"/>
      <c r="Q59" s="36"/>
      <c r="R59" s="36"/>
      <c r="S59" s="36"/>
      <c r="T59" s="36"/>
    </row>
    <row r="60" spans="1:20">
      <c r="A60" s="42"/>
      <c r="B60" s="36"/>
      <c r="C60" s="109" t="s">
        <v>236</v>
      </c>
      <c r="D60" s="109" t="s">
        <v>486</v>
      </c>
      <c r="E60" s="109" t="s">
        <v>248</v>
      </c>
      <c r="F60" s="109" t="s">
        <v>367</v>
      </c>
      <c r="G60" s="109">
        <f>G48*G54</f>
        <v>0</v>
      </c>
      <c r="H60" s="36"/>
      <c r="I60" s="36"/>
      <c r="J60" s="36"/>
      <c r="K60" s="36"/>
      <c r="L60" s="36"/>
      <c r="M60" s="36"/>
      <c r="N60" s="36"/>
      <c r="O60" s="36"/>
      <c r="P60" s="36"/>
      <c r="Q60" s="36"/>
      <c r="R60" s="36"/>
      <c r="S60" s="36"/>
      <c r="T60" s="36"/>
    </row>
    <row r="61" spans="1:20">
      <c r="A61" s="42"/>
      <c r="B61" s="36"/>
      <c r="C61" s="109" t="s">
        <v>236</v>
      </c>
      <c r="D61" s="109" t="s">
        <v>486</v>
      </c>
      <c r="E61" s="109" t="s">
        <v>251</v>
      </c>
      <c r="F61" s="109" t="s">
        <v>367</v>
      </c>
      <c r="G61" s="109">
        <f t="shared" si="2"/>
        <v>0</v>
      </c>
      <c r="H61" s="36"/>
      <c r="I61" s="36"/>
      <c r="J61" s="36"/>
      <c r="K61" s="36"/>
      <c r="L61" s="36"/>
      <c r="M61" s="36"/>
      <c r="N61" s="36"/>
      <c r="O61" s="36"/>
      <c r="P61" s="36"/>
      <c r="Q61" s="36"/>
      <c r="R61" s="36"/>
      <c r="S61" s="36"/>
      <c r="T61" s="36"/>
    </row>
    <row r="62" spans="1:20">
      <c r="A62" s="42"/>
      <c r="B62" s="36"/>
      <c r="C62" s="109" t="s">
        <v>236</v>
      </c>
      <c r="D62" s="109" t="s">
        <v>486</v>
      </c>
      <c r="E62" s="110" t="s">
        <v>254</v>
      </c>
      <c r="F62" s="109" t="s">
        <v>367</v>
      </c>
      <c r="G62" s="109">
        <f t="shared" si="2"/>
        <v>0</v>
      </c>
      <c r="H62" s="36"/>
      <c r="I62" s="36"/>
      <c r="J62" s="36"/>
      <c r="K62" s="36"/>
      <c r="L62" s="36"/>
      <c r="M62" s="36"/>
      <c r="N62" s="36"/>
      <c r="O62" s="36"/>
      <c r="P62" s="36"/>
      <c r="Q62" s="36"/>
      <c r="R62" s="36"/>
      <c r="S62" s="36"/>
      <c r="T62" s="36"/>
    </row>
    <row r="63" spans="1:20">
      <c r="A63" s="42"/>
      <c r="B63" s="36"/>
      <c r="C63" s="109" t="s">
        <v>236</v>
      </c>
      <c r="D63" s="109" t="s">
        <v>486</v>
      </c>
      <c r="E63" s="110" t="s">
        <v>256</v>
      </c>
      <c r="F63" s="109" t="s">
        <v>367</v>
      </c>
      <c r="G63" s="109">
        <f t="shared" si="2"/>
        <v>0</v>
      </c>
      <c r="H63" s="36"/>
      <c r="I63" s="36"/>
      <c r="J63" s="36"/>
      <c r="K63" s="36"/>
      <c r="L63" s="36"/>
      <c r="M63" s="36"/>
      <c r="N63" s="36"/>
      <c r="O63" s="36"/>
      <c r="P63" s="36"/>
      <c r="Q63" s="36"/>
      <c r="R63" s="36"/>
      <c r="S63" s="36"/>
      <c r="T63" s="36"/>
    </row>
    <row r="64" spans="1:20">
      <c r="A64" s="42"/>
      <c r="B64" s="36"/>
      <c r="C64" s="109"/>
      <c r="D64" s="109"/>
      <c r="E64" s="110"/>
      <c r="F64" s="109"/>
      <c r="G64" s="109"/>
      <c r="H64" s="36"/>
      <c r="I64" s="36"/>
      <c r="J64" s="36"/>
      <c r="K64" s="36"/>
      <c r="L64" s="36"/>
      <c r="M64" s="36"/>
      <c r="N64" s="36"/>
      <c r="O64" s="36"/>
      <c r="P64" s="36"/>
      <c r="Q64" s="36"/>
      <c r="R64" s="36"/>
      <c r="S64" s="36"/>
      <c r="T64" s="36"/>
    </row>
    <row r="65" spans="1:20">
      <c r="A65" s="42"/>
      <c r="B65" s="36"/>
      <c r="C65" s="109" t="s">
        <v>241</v>
      </c>
      <c r="D65" s="109" t="s">
        <v>437</v>
      </c>
      <c r="E65" s="109" t="s">
        <v>237</v>
      </c>
      <c r="F65" s="109" t="s">
        <v>367</v>
      </c>
      <c r="G65" s="109">
        <f>SUMIFS('Summary Calculations'!$T$144:$T$166,'Summary Calculations'!$D$144:$D$166,$E65,'Summary Calculations'!$B$144:$B$166,$C65)</f>
        <v>0</v>
      </c>
      <c r="H65" s="36"/>
      <c r="I65" s="36"/>
      <c r="J65" s="36"/>
      <c r="K65" s="36"/>
      <c r="L65" s="36"/>
      <c r="M65" s="36"/>
      <c r="N65" s="36"/>
      <c r="O65" s="36"/>
      <c r="P65" s="36"/>
      <c r="Q65" s="36"/>
      <c r="R65" s="36"/>
      <c r="S65" s="36"/>
      <c r="T65" s="36"/>
    </row>
    <row r="66" spans="1:20">
      <c r="A66" s="42"/>
      <c r="B66" s="36"/>
      <c r="C66" s="109" t="s">
        <v>241</v>
      </c>
      <c r="D66" s="109" t="s">
        <v>437</v>
      </c>
      <c r="E66" s="109" t="s">
        <v>242</v>
      </c>
      <c r="F66" s="109" t="s">
        <v>367</v>
      </c>
      <c r="G66" s="109">
        <f>SUMIFS('Summary Calculations'!$T$144:$T$166,'Summary Calculations'!$D$144:$D$166,$E66,'Summary Calculations'!$B$144:$B$166,$C66)</f>
        <v>-106.24584930625269</v>
      </c>
      <c r="H66" s="36"/>
      <c r="I66" s="36"/>
      <c r="J66" s="36"/>
      <c r="K66" s="36"/>
      <c r="L66" s="36"/>
      <c r="M66" s="36"/>
      <c r="N66" s="36"/>
      <c r="O66" s="36"/>
      <c r="P66" s="36"/>
      <c r="Q66" s="36"/>
      <c r="R66" s="36"/>
      <c r="S66" s="36"/>
      <c r="T66" s="36"/>
    </row>
    <row r="67" spans="1:20">
      <c r="A67" s="42"/>
      <c r="B67" s="36"/>
      <c r="C67" s="109" t="s">
        <v>241</v>
      </c>
      <c r="D67" s="109" t="s">
        <v>437</v>
      </c>
      <c r="E67" s="109" t="s">
        <v>248</v>
      </c>
      <c r="F67" s="109" t="s">
        <v>367</v>
      </c>
      <c r="G67" s="109">
        <f>SUMIFS('Summary Calculations'!$T$144:$T$166,'Summary Calculations'!$D$144:$D$166,$E67,'Summary Calculations'!$B$144:$B$166,$C67)</f>
        <v>-7.0453517519452955</v>
      </c>
      <c r="H67" s="36"/>
      <c r="I67" s="36"/>
      <c r="J67" s="36"/>
      <c r="K67" s="36"/>
      <c r="L67" s="36"/>
      <c r="M67" s="36"/>
      <c r="N67" s="36"/>
      <c r="O67" s="36"/>
      <c r="P67" s="36"/>
      <c r="Q67" s="36"/>
      <c r="R67" s="36"/>
      <c r="S67" s="36"/>
      <c r="T67" s="36"/>
    </row>
    <row r="68" spans="1:20">
      <c r="A68" s="42"/>
      <c r="B68" s="36"/>
      <c r="C68" s="109" t="s">
        <v>241</v>
      </c>
      <c r="D68" s="109" t="s">
        <v>437</v>
      </c>
      <c r="E68" s="109" t="s">
        <v>251</v>
      </c>
      <c r="F68" s="109" t="s">
        <v>367</v>
      </c>
      <c r="G68" s="109">
        <f>SUMIFS('Summary Calculations'!$T$144:$T$166,'Summary Calculations'!$D$144:$D$166,$E68,'Summary Calculations'!$B$144:$B$166,$C68)</f>
        <v>0</v>
      </c>
      <c r="H68" s="36"/>
      <c r="I68" s="36"/>
      <c r="J68" s="36"/>
      <c r="K68" s="36"/>
      <c r="L68" s="36"/>
      <c r="M68" s="36"/>
      <c r="N68" s="36"/>
      <c r="O68" s="36"/>
      <c r="P68" s="36"/>
      <c r="Q68" s="36"/>
      <c r="R68" s="36"/>
      <c r="S68" s="36"/>
      <c r="T68" s="36"/>
    </row>
    <row r="69" spans="1:20">
      <c r="A69" s="42"/>
      <c r="B69" s="36"/>
      <c r="C69" s="109" t="s">
        <v>241</v>
      </c>
      <c r="D69" s="109" t="s">
        <v>437</v>
      </c>
      <c r="E69" s="110" t="s">
        <v>254</v>
      </c>
      <c r="F69" s="109" t="s">
        <v>367</v>
      </c>
      <c r="G69" s="109">
        <f>SUMIFS('Summary Calculations'!$T$144:$T$166,'Summary Calculations'!$D$144:$D$166,$E69,'Summary Calculations'!$B$144:$B$166,$C69)</f>
        <v>0</v>
      </c>
      <c r="H69" s="36"/>
      <c r="I69" s="36"/>
      <c r="J69" s="36"/>
      <c r="K69" s="36"/>
      <c r="L69" s="36"/>
      <c r="M69" s="36"/>
      <c r="N69" s="36"/>
      <c r="O69" s="36"/>
      <c r="P69" s="36"/>
      <c r="Q69" s="36"/>
      <c r="R69" s="36"/>
      <c r="S69" s="36"/>
      <c r="T69" s="36"/>
    </row>
    <row r="70" spans="1:20">
      <c r="A70" s="42"/>
      <c r="B70" s="36"/>
      <c r="C70" s="109" t="s">
        <v>241</v>
      </c>
      <c r="D70" s="109" t="s">
        <v>437</v>
      </c>
      <c r="E70" s="110" t="s">
        <v>256</v>
      </c>
      <c r="F70" s="109" t="s">
        <v>367</v>
      </c>
      <c r="G70" s="109">
        <f>SUMIFS('Summary Calculations'!$T$144:$T$166,'Summary Calculations'!$D$144:$D$166,$E70,'Summary Calculations'!$B$144:$B$166,$C70)</f>
        <v>0</v>
      </c>
      <c r="H70" s="36"/>
      <c r="I70" s="36"/>
      <c r="J70" s="36"/>
      <c r="K70" s="36"/>
      <c r="L70" s="36"/>
      <c r="M70" s="36"/>
      <c r="N70" s="36"/>
      <c r="O70" s="36"/>
      <c r="P70" s="36"/>
      <c r="Q70" s="36"/>
      <c r="R70" s="36"/>
      <c r="S70" s="36"/>
      <c r="T70" s="36"/>
    </row>
    <row r="71" spans="1:20">
      <c r="A71" s="42"/>
      <c r="B71" s="36"/>
      <c r="C71" s="109" t="s">
        <v>241</v>
      </c>
      <c r="D71" s="109" t="s">
        <v>484</v>
      </c>
      <c r="E71" s="109" t="s">
        <v>237</v>
      </c>
      <c r="F71" s="109" t="s">
        <v>262</v>
      </c>
      <c r="G71" s="111" cm="1">
        <f t="array" ref="G71">1 - INDEX(Inputs!$G$25:$G$30,MATCH('RCV and Revenue Adj'!E71,Inputs!$D$32:$D$37,0),)</f>
        <v>0.4</v>
      </c>
      <c r="H71" s="36"/>
      <c r="I71" s="36"/>
      <c r="J71" s="36"/>
      <c r="K71" s="36"/>
      <c r="L71" s="36"/>
      <c r="M71" s="36"/>
      <c r="N71" s="36"/>
      <c r="O71" s="36"/>
      <c r="P71" s="36"/>
      <c r="Q71" s="36"/>
      <c r="R71" s="36"/>
      <c r="S71" s="36"/>
      <c r="T71" s="36"/>
    </row>
    <row r="72" spans="1:20">
      <c r="A72" s="42"/>
      <c r="B72" s="36"/>
      <c r="C72" s="109" t="s">
        <v>241</v>
      </c>
      <c r="D72" s="109" t="s">
        <v>484</v>
      </c>
      <c r="E72" s="109" t="s">
        <v>242</v>
      </c>
      <c r="F72" s="109" t="s">
        <v>262</v>
      </c>
      <c r="G72" s="111" cm="1">
        <f t="array" ref="G72">1 - INDEX(Inputs!$G$25:$G$30,MATCH('RCV and Revenue Adj'!E72,Inputs!$D$32:$D$37,0),)</f>
        <v>0.4</v>
      </c>
      <c r="H72" s="36"/>
      <c r="I72" s="36"/>
      <c r="J72" s="36"/>
      <c r="K72" s="36"/>
      <c r="L72" s="36"/>
      <c r="M72" s="36"/>
      <c r="N72" s="36"/>
      <c r="O72" s="36"/>
      <c r="P72" s="36"/>
      <c r="Q72" s="36"/>
      <c r="R72" s="36"/>
      <c r="S72" s="36"/>
      <c r="T72" s="36"/>
    </row>
    <row r="73" spans="1:20">
      <c r="A73" s="42"/>
      <c r="B73" s="36"/>
      <c r="C73" s="109" t="s">
        <v>241</v>
      </c>
      <c r="D73" s="109" t="s">
        <v>484</v>
      </c>
      <c r="E73" s="109" t="s">
        <v>248</v>
      </c>
      <c r="F73" s="109" t="s">
        <v>262</v>
      </c>
      <c r="G73" s="111" cm="1">
        <f t="array" ref="G73">1 - INDEX(Inputs!$G$25:$G$30,MATCH('RCV and Revenue Adj'!E73,Inputs!$D$32:$D$37,0),)</f>
        <v>0.4</v>
      </c>
      <c r="H73" s="36"/>
      <c r="I73" s="36"/>
      <c r="J73" s="36"/>
      <c r="K73" s="36"/>
      <c r="L73" s="36"/>
      <c r="M73" s="36"/>
      <c r="N73" s="36"/>
      <c r="O73" s="36"/>
      <c r="P73" s="36"/>
      <c r="Q73" s="36"/>
      <c r="R73" s="36"/>
      <c r="S73" s="36"/>
      <c r="T73" s="36"/>
    </row>
    <row r="74" spans="1:20">
      <c r="A74" s="42"/>
      <c r="B74" s="36"/>
      <c r="C74" s="109" t="s">
        <v>241</v>
      </c>
      <c r="D74" s="109" t="s">
        <v>484</v>
      </c>
      <c r="E74" s="109" t="s">
        <v>251</v>
      </c>
      <c r="F74" s="109" t="s">
        <v>262</v>
      </c>
      <c r="G74" s="111" cm="1">
        <f t="array" ref="G74">1 - INDEX(Inputs!$G$25:$G$30,MATCH('RCV and Revenue Adj'!E74,Inputs!$D$32:$D$37,0),)</f>
        <v>0.4</v>
      </c>
      <c r="H74" s="36"/>
      <c r="I74" s="36"/>
      <c r="J74" s="36"/>
      <c r="K74" s="36"/>
      <c r="L74" s="36"/>
      <c r="M74" s="36"/>
      <c r="N74" s="36"/>
      <c r="O74" s="36"/>
      <c r="P74" s="36"/>
      <c r="Q74" s="36"/>
      <c r="R74" s="36"/>
      <c r="S74" s="36"/>
      <c r="T74" s="36"/>
    </row>
    <row r="75" spans="1:20">
      <c r="A75" s="42"/>
      <c r="B75" s="36"/>
      <c r="C75" s="109" t="s">
        <v>241</v>
      </c>
      <c r="D75" s="109" t="s">
        <v>484</v>
      </c>
      <c r="E75" s="110" t="s">
        <v>254</v>
      </c>
      <c r="F75" s="109" t="s">
        <v>262</v>
      </c>
      <c r="G75" s="111" cm="1">
        <f t="array" ref="G75">1 - INDEX(Inputs!$G$25:$G$30,MATCH('RCV and Revenue Adj'!E75,Inputs!$D$32:$D$37,0),)</f>
        <v>0.4</v>
      </c>
      <c r="H75" s="36"/>
      <c r="I75" s="36"/>
      <c r="J75" s="36"/>
      <c r="K75" s="36"/>
      <c r="L75" s="36"/>
      <c r="M75" s="36"/>
      <c r="N75" s="36"/>
      <c r="O75" s="36"/>
      <c r="P75" s="36"/>
      <c r="Q75" s="36"/>
      <c r="R75" s="36"/>
      <c r="S75" s="36"/>
      <c r="T75" s="36"/>
    </row>
    <row r="76" spans="1:20">
      <c r="A76" s="42"/>
      <c r="B76" s="36"/>
      <c r="C76" s="109" t="s">
        <v>241</v>
      </c>
      <c r="D76" s="109" t="s">
        <v>484</v>
      </c>
      <c r="E76" s="110" t="s">
        <v>256</v>
      </c>
      <c r="F76" s="109" t="s">
        <v>262</v>
      </c>
      <c r="G76" s="111" cm="1">
        <f t="array" ref="G76">1 - INDEX(Inputs!$G$25:$G$30,MATCH('RCV and Revenue Adj'!E76,Inputs!$D$32:$D$37,0),)</f>
        <v>0.4</v>
      </c>
      <c r="H76" s="36"/>
      <c r="I76" s="36"/>
      <c r="J76" s="36"/>
      <c r="K76" s="36"/>
      <c r="L76" s="36"/>
      <c r="M76" s="36"/>
      <c r="N76" s="36"/>
      <c r="O76" s="36"/>
      <c r="P76" s="36"/>
      <c r="Q76" s="36"/>
      <c r="R76" s="36"/>
      <c r="S76" s="36"/>
      <c r="T76" s="36"/>
    </row>
    <row r="77" spans="1:20">
      <c r="A77" s="42"/>
      <c r="B77" s="36"/>
      <c r="C77" s="109" t="s">
        <v>241</v>
      </c>
      <c r="D77" s="109" t="s">
        <v>486</v>
      </c>
      <c r="E77" s="109" t="s">
        <v>237</v>
      </c>
      <c r="F77" s="109" t="s">
        <v>367</v>
      </c>
      <c r="G77" s="109">
        <f t="shared" ref="G77:G82" si="3">G65*G71</f>
        <v>0</v>
      </c>
      <c r="H77" s="36"/>
      <c r="I77" s="36"/>
      <c r="J77" s="36"/>
      <c r="K77" s="36"/>
      <c r="L77" s="36"/>
      <c r="M77" s="36"/>
      <c r="N77" s="36"/>
      <c r="O77" s="36"/>
      <c r="P77" s="36"/>
      <c r="Q77" s="36"/>
      <c r="R77" s="36"/>
      <c r="S77" s="36"/>
      <c r="T77" s="36"/>
    </row>
    <row r="78" spans="1:20">
      <c r="A78" s="42"/>
      <c r="B78" s="36"/>
      <c r="C78" s="109" t="s">
        <v>241</v>
      </c>
      <c r="D78" s="109" t="s">
        <v>486</v>
      </c>
      <c r="E78" s="109" t="s">
        <v>242</v>
      </c>
      <c r="F78" s="109" t="s">
        <v>367</v>
      </c>
      <c r="G78" s="109">
        <f>G66*G72</f>
        <v>-42.498339722501079</v>
      </c>
      <c r="H78" s="36"/>
      <c r="I78" s="36"/>
      <c r="J78" s="36"/>
      <c r="K78" s="36"/>
      <c r="L78" s="36"/>
      <c r="M78" s="36"/>
      <c r="N78" s="36"/>
      <c r="O78" s="36"/>
      <c r="P78" s="36"/>
      <c r="Q78" s="36"/>
      <c r="R78" s="36"/>
      <c r="S78" s="36"/>
      <c r="T78" s="36"/>
    </row>
    <row r="79" spans="1:20">
      <c r="A79" s="42"/>
      <c r="B79" s="36"/>
      <c r="C79" s="109" t="s">
        <v>241</v>
      </c>
      <c r="D79" s="109" t="s">
        <v>486</v>
      </c>
      <c r="E79" s="109" t="s">
        <v>248</v>
      </c>
      <c r="F79" s="109" t="s">
        <v>367</v>
      </c>
      <c r="G79" s="109">
        <f>G67*G73</f>
        <v>-2.8181407007781183</v>
      </c>
      <c r="H79" s="36"/>
      <c r="I79" s="36"/>
      <c r="J79" s="36"/>
      <c r="K79" s="36"/>
      <c r="L79" s="36"/>
      <c r="M79" s="36"/>
      <c r="N79" s="36"/>
      <c r="O79" s="36"/>
      <c r="P79" s="36"/>
      <c r="Q79" s="36"/>
      <c r="R79" s="36"/>
      <c r="S79" s="36"/>
      <c r="T79" s="36"/>
    </row>
    <row r="80" spans="1:20">
      <c r="A80" s="42"/>
      <c r="B80" s="36"/>
      <c r="C80" s="109" t="s">
        <v>241</v>
      </c>
      <c r="D80" s="109" t="s">
        <v>486</v>
      </c>
      <c r="E80" s="109" t="s">
        <v>251</v>
      </c>
      <c r="F80" s="109" t="s">
        <v>367</v>
      </c>
      <c r="G80" s="109">
        <f t="shared" si="3"/>
        <v>0</v>
      </c>
      <c r="H80" s="36"/>
      <c r="I80" s="36"/>
      <c r="J80" s="36"/>
      <c r="K80" s="36"/>
      <c r="L80" s="36"/>
      <c r="M80" s="36"/>
      <c r="N80" s="36"/>
      <c r="O80" s="36"/>
      <c r="P80" s="36"/>
      <c r="Q80" s="36"/>
      <c r="R80" s="36"/>
      <c r="S80" s="36"/>
      <c r="T80" s="36"/>
    </row>
    <row r="81" spans="1:20">
      <c r="A81" s="42"/>
      <c r="B81" s="36"/>
      <c r="C81" s="109" t="s">
        <v>241</v>
      </c>
      <c r="D81" s="109" t="s">
        <v>486</v>
      </c>
      <c r="E81" s="110" t="s">
        <v>254</v>
      </c>
      <c r="F81" s="109" t="s">
        <v>367</v>
      </c>
      <c r="G81" s="109">
        <f t="shared" si="3"/>
        <v>0</v>
      </c>
      <c r="H81" s="36"/>
      <c r="I81" s="36"/>
      <c r="J81" s="36"/>
      <c r="K81" s="36"/>
      <c r="L81" s="36"/>
      <c r="M81" s="36"/>
      <c r="N81" s="36"/>
      <c r="O81" s="36"/>
      <c r="P81" s="36"/>
      <c r="Q81" s="36"/>
      <c r="R81" s="36"/>
      <c r="S81" s="36"/>
      <c r="T81" s="36"/>
    </row>
    <row r="82" spans="1:20">
      <c r="A82" s="42"/>
      <c r="B82" s="36"/>
      <c r="C82" s="109" t="s">
        <v>241</v>
      </c>
      <c r="D82" s="109" t="s">
        <v>486</v>
      </c>
      <c r="E82" s="110" t="s">
        <v>256</v>
      </c>
      <c r="F82" s="109" t="s">
        <v>367</v>
      </c>
      <c r="G82" s="109">
        <f t="shared" si="3"/>
        <v>0</v>
      </c>
      <c r="H82" s="36"/>
      <c r="I82" s="36"/>
      <c r="J82" s="36"/>
      <c r="K82" s="36"/>
      <c r="L82" s="36"/>
      <c r="M82" s="36"/>
      <c r="N82" s="36"/>
      <c r="O82" s="36"/>
      <c r="P82" s="36"/>
      <c r="Q82" s="36"/>
      <c r="R82" s="36"/>
      <c r="S82" s="36"/>
      <c r="T82" s="36"/>
    </row>
    <row r="83" spans="1:20">
      <c r="A83" s="42"/>
      <c r="B83" s="36"/>
      <c r="C83" s="36"/>
      <c r="D83" s="36"/>
      <c r="E83" s="58"/>
      <c r="F83" s="36"/>
      <c r="G83" s="36"/>
      <c r="H83" s="36"/>
      <c r="I83" s="36"/>
      <c r="J83" s="36"/>
      <c r="K83" s="36"/>
      <c r="L83" s="36"/>
      <c r="M83" s="36"/>
      <c r="N83" s="36"/>
      <c r="O83" s="36"/>
      <c r="P83" s="36"/>
      <c r="Q83" s="36"/>
      <c r="R83" s="36"/>
      <c r="S83" s="36"/>
      <c r="T83" s="36"/>
    </row>
    <row r="84" spans="1:20" ht="12" customHeight="1">
      <c r="A84" s="42"/>
      <c r="B84" s="36"/>
      <c r="C84" s="112"/>
      <c r="D84" s="112" t="s">
        <v>442</v>
      </c>
      <c r="E84" s="112" t="s">
        <v>248</v>
      </c>
      <c r="F84" s="112" t="s">
        <v>367</v>
      </c>
      <c r="G84" s="112">
        <f xml:space="preserve"> SUMIFS('Summary Calculations'!$T$181:$T$182, 'Summary Calculations'!$D$181:$D$182, 'RCV and Revenue Adj'!E84)</f>
        <v>0.55194800220293394</v>
      </c>
      <c r="H84" s="36"/>
      <c r="I84" s="36"/>
      <c r="J84" s="36"/>
      <c r="K84" s="36"/>
      <c r="L84" s="36"/>
      <c r="M84" s="36"/>
      <c r="N84" s="36"/>
      <c r="O84" s="36"/>
      <c r="P84" s="36"/>
      <c r="Q84" s="36"/>
      <c r="R84" s="36"/>
      <c r="S84" s="36"/>
      <c r="T84" s="36"/>
    </row>
    <row r="85" spans="1:20">
      <c r="A85" s="42"/>
      <c r="B85" s="36"/>
      <c r="C85" s="112"/>
      <c r="D85" s="112" t="s">
        <v>484</v>
      </c>
      <c r="E85" s="112" t="s">
        <v>248</v>
      </c>
      <c r="F85" s="112" t="s">
        <v>262</v>
      </c>
      <c r="G85" s="113" cm="1">
        <f t="array" ref="G85">1 - INDEX(Inputs!$G$25:$G$30,MATCH('RCV and Revenue Adj'!E85,Inputs!$D$25:$D$30,0),)</f>
        <v>0.4</v>
      </c>
      <c r="H85" s="36"/>
      <c r="I85" s="36"/>
      <c r="J85" s="36"/>
      <c r="K85" s="36"/>
      <c r="L85" s="36"/>
      <c r="M85" s="36"/>
      <c r="N85" s="36"/>
      <c r="O85" s="36"/>
      <c r="P85" s="36"/>
      <c r="Q85" s="36"/>
      <c r="R85" s="36"/>
      <c r="S85" s="36"/>
      <c r="T85" s="36"/>
    </row>
    <row r="86" spans="1:20">
      <c r="A86" s="42"/>
      <c r="B86" s="36"/>
      <c r="C86" s="112"/>
      <c r="D86" s="112" t="s">
        <v>487</v>
      </c>
      <c r="E86" s="112" t="s">
        <v>248</v>
      </c>
      <c r="F86" s="112" t="s">
        <v>367</v>
      </c>
      <c r="G86" s="112">
        <f xml:space="preserve"> G84 * G85</f>
        <v>0.22077920088117359</v>
      </c>
      <c r="H86" s="36"/>
      <c r="I86" s="36"/>
      <c r="J86" s="36"/>
      <c r="K86" s="36"/>
      <c r="L86" s="36"/>
      <c r="M86" s="36"/>
      <c r="N86" s="36"/>
      <c r="O86" s="36"/>
      <c r="P86" s="36"/>
      <c r="Q86" s="36"/>
      <c r="R86" s="36"/>
      <c r="S86" s="36"/>
      <c r="T86" s="36"/>
    </row>
    <row r="87" spans="1:20">
      <c r="A87" s="42"/>
      <c r="B87" s="36"/>
      <c r="C87" s="36"/>
      <c r="D87" s="36"/>
      <c r="E87" s="36"/>
      <c r="F87" s="36"/>
      <c r="G87" s="36"/>
      <c r="H87" s="36"/>
      <c r="I87" s="36"/>
      <c r="J87" s="36"/>
      <c r="K87" s="36"/>
      <c r="L87" s="36"/>
      <c r="M87" s="36"/>
      <c r="N87" s="36"/>
      <c r="O87" s="36"/>
      <c r="P87" s="36"/>
      <c r="Q87" s="36"/>
      <c r="R87" s="36"/>
      <c r="S87" s="36"/>
      <c r="T87" s="36"/>
    </row>
    <row r="88" spans="1:20">
      <c r="A88" s="42"/>
      <c r="B88" s="36"/>
      <c r="C88" s="114"/>
      <c r="D88" s="114" t="s">
        <v>488</v>
      </c>
      <c r="E88" s="114" t="s">
        <v>237</v>
      </c>
      <c r="F88" s="114" t="s">
        <v>367</v>
      </c>
      <c r="G88" s="114">
        <f>G20+G58</f>
        <v>-0.53694316046357005</v>
      </c>
      <c r="H88" s="36"/>
      <c r="I88" s="36"/>
      <c r="J88" s="36"/>
      <c r="K88" s="36"/>
      <c r="L88" s="36"/>
      <c r="M88" s="36"/>
      <c r="N88" s="36"/>
      <c r="O88" s="36"/>
      <c r="P88" s="36"/>
      <c r="Q88" s="36"/>
      <c r="R88" s="36"/>
      <c r="S88" s="36"/>
      <c r="T88" s="36"/>
    </row>
    <row r="89" spans="1:20">
      <c r="A89" s="42"/>
      <c r="B89" s="36"/>
      <c r="C89" s="114"/>
      <c r="D89" s="114" t="s">
        <v>488</v>
      </c>
      <c r="E89" s="114" t="s">
        <v>242</v>
      </c>
      <c r="F89" s="114" t="s">
        <v>367</v>
      </c>
      <c r="G89" s="114">
        <f>G21+G59</f>
        <v>0</v>
      </c>
      <c r="H89" s="36"/>
      <c r="I89" s="36"/>
      <c r="J89" s="36"/>
      <c r="K89" s="36"/>
      <c r="L89" s="36"/>
      <c r="M89" s="36"/>
      <c r="N89" s="36"/>
      <c r="O89" s="36"/>
      <c r="P89" s="36"/>
      <c r="Q89" s="36"/>
      <c r="R89" s="36"/>
      <c r="S89" s="36"/>
      <c r="T89" s="36"/>
    </row>
    <row r="90" spans="1:20">
      <c r="A90" s="42"/>
      <c r="B90" s="36"/>
      <c r="C90" s="114"/>
      <c r="D90" s="114" t="s">
        <v>488</v>
      </c>
      <c r="E90" s="114" t="s">
        <v>248</v>
      </c>
      <c r="F90" s="114" t="s">
        <v>367</v>
      </c>
      <c r="G90" s="114">
        <f>G22+G60+G86</f>
        <v>0.22077920088117359</v>
      </c>
      <c r="H90" s="36"/>
      <c r="I90" s="36"/>
      <c r="J90" s="36"/>
      <c r="K90" s="36"/>
      <c r="L90" s="36"/>
      <c r="M90" s="36"/>
      <c r="N90" s="36"/>
      <c r="O90" s="36"/>
      <c r="P90" s="36"/>
      <c r="Q90" s="36"/>
      <c r="R90" s="36"/>
      <c r="S90" s="36"/>
      <c r="T90" s="36"/>
    </row>
    <row r="91" spans="1:20">
      <c r="A91" s="42"/>
      <c r="B91" s="36"/>
      <c r="C91" s="114"/>
      <c r="D91" s="114" t="s">
        <v>488</v>
      </c>
      <c r="E91" s="114" t="s">
        <v>251</v>
      </c>
      <c r="F91" s="114" t="s">
        <v>367</v>
      </c>
      <c r="G91" s="114">
        <f>G23+G61</f>
        <v>0</v>
      </c>
      <c r="H91" s="36"/>
      <c r="I91" s="36"/>
      <c r="J91" s="36"/>
      <c r="K91" s="36"/>
      <c r="L91" s="36"/>
      <c r="M91" s="36"/>
      <c r="N91" s="36"/>
      <c r="O91" s="36"/>
      <c r="P91" s="36"/>
      <c r="Q91" s="36"/>
      <c r="R91" s="36"/>
      <c r="S91" s="36"/>
      <c r="T91" s="36"/>
    </row>
    <row r="92" spans="1:20">
      <c r="A92" s="42"/>
      <c r="B92" s="36"/>
      <c r="C92" s="114"/>
      <c r="D92" s="114" t="s">
        <v>488</v>
      </c>
      <c r="E92" s="115" t="s">
        <v>254</v>
      </c>
      <c r="F92" s="114" t="s">
        <v>367</v>
      </c>
      <c r="G92" s="114">
        <f>G24+G62</f>
        <v>0</v>
      </c>
      <c r="H92" s="36"/>
      <c r="I92" s="36"/>
      <c r="J92" s="36"/>
      <c r="K92" s="36"/>
      <c r="L92" s="36"/>
      <c r="M92" s="36"/>
      <c r="N92" s="36"/>
      <c r="O92" s="36"/>
      <c r="P92" s="36"/>
      <c r="Q92" s="36"/>
      <c r="R92" s="36"/>
      <c r="S92" s="36"/>
      <c r="T92" s="36"/>
    </row>
    <row r="93" spans="1:20">
      <c r="A93" s="42"/>
      <c r="B93" s="36"/>
      <c r="C93" s="114"/>
      <c r="D93" s="114" t="s">
        <v>488</v>
      </c>
      <c r="E93" s="115" t="s">
        <v>256</v>
      </c>
      <c r="F93" s="114" t="s">
        <v>367</v>
      </c>
      <c r="G93" s="114">
        <f>G25+G63</f>
        <v>0</v>
      </c>
      <c r="H93" s="36"/>
      <c r="I93" s="36"/>
      <c r="J93" s="36"/>
      <c r="K93" s="36"/>
      <c r="L93" s="36"/>
      <c r="M93" s="36"/>
      <c r="N93" s="36"/>
      <c r="O93" s="36"/>
      <c r="P93" s="36"/>
      <c r="Q93" s="36"/>
      <c r="R93" s="36"/>
      <c r="S93" s="36"/>
      <c r="T93" s="36"/>
    </row>
    <row r="94" spans="1:20">
      <c r="A94" s="6"/>
      <c r="B94" s="36"/>
      <c r="C94" s="36"/>
      <c r="D94" s="36"/>
      <c r="E94" s="58"/>
      <c r="F94" s="36"/>
      <c r="G94" s="36"/>
      <c r="H94" s="59"/>
      <c r="I94" s="59"/>
      <c r="J94" s="59"/>
      <c r="K94" s="59"/>
      <c r="L94" s="59"/>
      <c r="M94" s="59"/>
      <c r="N94" s="59"/>
      <c r="O94" s="59"/>
      <c r="P94" s="59"/>
      <c r="Q94" s="59"/>
      <c r="R94" s="59"/>
      <c r="S94" s="59"/>
      <c r="T94" s="59"/>
    </row>
    <row r="95" spans="1:20">
      <c r="A95" s="6"/>
      <c r="B95" s="74" t="s">
        <v>489</v>
      </c>
      <c r="C95" s="36"/>
      <c r="D95" s="36"/>
      <c r="E95" s="36"/>
      <c r="F95" s="36"/>
      <c r="G95" s="36"/>
      <c r="H95" s="59"/>
      <c r="I95" s="59"/>
      <c r="J95" s="59"/>
      <c r="K95" s="59"/>
      <c r="L95" s="59"/>
      <c r="M95" s="59"/>
      <c r="N95" s="59"/>
      <c r="O95" s="59"/>
      <c r="P95" s="59"/>
      <c r="Q95" s="59"/>
      <c r="R95" s="59"/>
      <c r="S95" s="59"/>
      <c r="T95" s="59"/>
    </row>
    <row r="96" spans="1:20" ht="14.25" customHeight="1">
      <c r="A96" s="6"/>
      <c r="B96" s="36"/>
      <c r="C96" s="106" t="s">
        <v>236</v>
      </c>
      <c r="D96" s="106" t="s">
        <v>435</v>
      </c>
      <c r="E96" s="106" t="s">
        <v>237</v>
      </c>
      <c r="F96" s="106" t="s">
        <v>367</v>
      </c>
      <c r="G96" s="106">
        <f>SUMIFS('Summary Calculations'!$T$118:$T$141,'Summary Calculations'!$D$118:$D$141,'RCV and Revenue Adj'!E96)</f>
        <v>0</v>
      </c>
      <c r="H96" s="59"/>
      <c r="I96" s="59"/>
      <c r="J96" s="59"/>
      <c r="K96" s="59"/>
      <c r="L96" s="59"/>
      <c r="M96" s="59"/>
      <c r="N96" s="59"/>
      <c r="O96" s="59"/>
      <c r="P96" s="59"/>
      <c r="Q96" s="59"/>
      <c r="R96" s="59"/>
      <c r="S96" s="59"/>
      <c r="T96" s="59"/>
    </row>
    <row r="97" spans="1:20">
      <c r="A97" s="6"/>
      <c r="B97" s="36"/>
      <c r="C97" s="106" t="s">
        <v>236</v>
      </c>
      <c r="D97" s="106" t="s">
        <v>435</v>
      </c>
      <c r="E97" s="106" t="s">
        <v>242</v>
      </c>
      <c r="F97" s="106" t="s">
        <v>367</v>
      </c>
      <c r="G97" s="106">
        <f>SUMIFS('Summary Calculations'!$T$118:$T$141,'Summary Calculations'!$D$118:$D$141,'RCV and Revenue Adj'!E97)</f>
        <v>0</v>
      </c>
      <c r="H97" s="59"/>
      <c r="I97" s="59"/>
      <c r="J97" s="59"/>
      <c r="K97" s="59"/>
      <c r="L97" s="59"/>
      <c r="M97" s="59"/>
      <c r="N97" s="59"/>
      <c r="O97" s="59"/>
      <c r="P97" s="59"/>
      <c r="Q97" s="59"/>
      <c r="R97" s="59"/>
      <c r="S97" s="59"/>
      <c r="T97" s="59"/>
    </row>
    <row r="98" spans="1:20">
      <c r="A98" s="6"/>
      <c r="B98" s="36"/>
      <c r="C98" s="106" t="s">
        <v>236</v>
      </c>
      <c r="D98" s="106" t="s">
        <v>435</v>
      </c>
      <c r="E98" s="106" t="s">
        <v>248</v>
      </c>
      <c r="F98" s="106" t="s">
        <v>367</v>
      </c>
      <c r="G98" s="106">
        <f>SUMIFS('Summary Calculations'!$T$118:$T$141,'Summary Calculations'!$D$118:$D$141,'RCV and Revenue Adj'!E98)</f>
        <v>-16.017861403395866</v>
      </c>
      <c r="H98" s="59"/>
      <c r="I98" s="59"/>
      <c r="J98" s="59"/>
      <c r="K98" s="59"/>
      <c r="L98" s="59"/>
      <c r="M98" s="59"/>
      <c r="N98" s="59"/>
      <c r="O98" s="59"/>
      <c r="P98" s="59"/>
      <c r="Q98" s="59"/>
      <c r="R98" s="59"/>
      <c r="S98" s="59"/>
      <c r="T98" s="59"/>
    </row>
    <row r="99" spans="1:20" s="22" customFormat="1">
      <c r="A99" s="6"/>
      <c r="B99" s="36"/>
      <c r="C99" s="106" t="s">
        <v>236</v>
      </c>
      <c r="D99" s="106" t="s">
        <v>435</v>
      </c>
      <c r="E99" s="106" t="s">
        <v>251</v>
      </c>
      <c r="F99" s="106" t="s">
        <v>367</v>
      </c>
      <c r="G99" s="106">
        <f>SUMIFS('Summary Calculations'!$T$118:$T$141,'Summary Calculations'!$D$118:$D$141,'RCV and Revenue Adj'!E99)</f>
        <v>0</v>
      </c>
      <c r="H99" s="59"/>
      <c r="I99" s="59"/>
      <c r="J99" s="59"/>
      <c r="K99" s="59"/>
      <c r="L99" s="59"/>
      <c r="M99" s="59"/>
      <c r="N99" s="59"/>
      <c r="O99" s="59"/>
      <c r="P99" s="59"/>
      <c r="Q99" s="59"/>
      <c r="R99" s="59"/>
      <c r="S99" s="59"/>
      <c r="T99" s="59"/>
    </row>
    <row r="100" spans="1:20">
      <c r="A100" s="6"/>
      <c r="B100" s="36"/>
      <c r="C100" s="106" t="s">
        <v>236</v>
      </c>
      <c r="D100" s="106" t="s">
        <v>435</v>
      </c>
      <c r="E100" s="107" t="s">
        <v>254</v>
      </c>
      <c r="F100" s="106" t="s">
        <v>367</v>
      </c>
      <c r="G100" s="106">
        <f>SUMIFS('Summary Calculations'!$T$118:$T$141,'Summary Calculations'!$D$118:$D$141,'RCV and Revenue Adj'!E100)</f>
        <v>0</v>
      </c>
      <c r="H100" s="59"/>
      <c r="I100" s="59"/>
      <c r="J100" s="59"/>
      <c r="K100" s="59"/>
      <c r="L100" s="59"/>
      <c r="M100" s="59"/>
      <c r="N100" s="59"/>
      <c r="O100" s="59"/>
      <c r="P100" s="59"/>
      <c r="Q100" s="59"/>
      <c r="R100" s="59"/>
      <c r="S100" s="59"/>
      <c r="T100" s="59"/>
    </row>
    <row r="101" spans="1:20">
      <c r="A101" s="6"/>
      <c r="B101" s="36"/>
      <c r="C101" s="106" t="s">
        <v>236</v>
      </c>
      <c r="D101" s="106" t="s">
        <v>435</v>
      </c>
      <c r="E101" s="107" t="s">
        <v>256</v>
      </c>
      <c r="F101" s="106" t="s">
        <v>367</v>
      </c>
      <c r="G101" s="106">
        <f>SUMIFS('Summary Calculations'!$T$118:$T$141,'Summary Calculations'!$D$118:$D$141,'RCV and Revenue Adj'!E101)</f>
        <v>0</v>
      </c>
      <c r="H101" s="59"/>
      <c r="I101" s="59"/>
      <c r="J101" s="59"/>
      <c r="K101" s="59"/>
      <c r="L101" s="59"/>
      <c r="M101" s="59"/>
      <c r="N101" s="59"/>
      <c r="O101" s="59"/>
      <c r="P101" s="59"/>
      <c r="Q101" s="59"/>
      <c r="R101" s="59"/>
      <c r="S101" s="59"/>
      <c r="T101" s="59"/>
    </row>
    <row r="102" spans="1:20">
      <c r="A102" s="6"/>
      <c r="B102" s="36"/>
      <c r="C102" s="106" t="s">
        <v>236</v>
      </c>
      <c r="D102" s="106" t="s">
        <v>490</v>
      </c>
      <c r="E102" s="106" t="s">
        <v>237</v>
      </c>
      <c r="F102" s="106" t="s">
        <v>262</v>
      </c>
      <c r="G102" s="108" cm="1">
        <f t="array" ref="G102">INDEX(Inputs!$G$9:$G$14,MATCH('RCV and Revenue Adj'!E102,Inputs!$D$9:$D$14,0),)</f>
        <v>0.6</v>
      </c>
      <c r="H102" s="59"/>
      <c r="I102" s="59"/>
      <c r="J102" s="59"/>
      <c r="K102" s="59"/>
      <c r="L102" s="59"/>
      <c r="M102" s="59"/>
      <c r="N102" s="59"/>
      <c r="O102" s="59"/>
      <c r="P102" s="59"/>
      <c r="Q102" s="59"/>
      <c r="R102" s="59"/>
      <c r="S102" s="59"/>
      <c r="T102" s="59"/>
    </row>
    <row r="103" spans="1:20">
      <c r="A103" s="6"/>
      <c r="B103" s="36"/>
      <c r="C103" s="106" t="s">
        <v>236</v>
      </c>
      <c r="D103" s="106" t="s">
        <v>490</v>
      </c>
      <c r="E103" s="106" t="s">
        <v>242</v>
      </c>
      <c r="F103" s="106" t="s">
        <v>262</v>
      </c>
      <c r="G103" s="108" cm="1">
        <f t="array" ref="G103">INDEX(Inputs!$G$9:$G$14,MATCH('RCV and Revenue Adj'!E103,Inputs!$D$9:$D$14,0),)</f>
        <v>0.6</v>
      </c>
      <c r="H103" s="59"/>
      <c r="I103" s="59"/>
      <c r="J103" s="59"/>
      <c r="K103" s="59"/>
      <c r="L103" s="59"/>
      <c r="M103" s="59"/>
      <c r="N103" s="59"/>
      <c r="O103" s="59"/>
      <c r="P103" s="59"/>
      <c r="Q103" s="59"/>
      <c r="R103" s="59"/>
      <c r="S103" s="59"/>
      <c r="T103" s="59"/>
    </row>
    <row r="104" spans="1:20">
      <c r="A104" s="6"/>
      <c r="B104" s="36"/>
      <c r="C104" s="106" t="s">
        <v>236</v>
      </c>
      <c r="D104" s="106" t="s">
        <v>490</v>
      </c>
      <c r="E104" s="106" t="s">
        <v>248</v>
      </c>
      <c r="F104" s="106" t="s">
        <v>262</v>
      </c>
      <c r="G104" s="108" cm="1">
        <f t="array" ref="G104">INDEX(Inputs!$G$9:$G$14,MATCH('RCV and Revenue Adj'!E104,Inputs!$D$9:$D$14,0),)</f>
        <v>0.6</v>
      </c>
      <c r="H104" s="59"/>
      <c r="I104" s="59"/>
      <c r="J104" s="59"/>
      <c r="K104" s="59"/>
      <c r="L104" s="59"/>
      <c r="M104" s="59"/>
      <c r="N104" s="59"/>
      <c r="O104" s="59"/>
      <c r="P104" s="59"/>
      <c r="Q104" s="59"/>
      <c r="R104" s="59"/>
      <c r="S104" s="59"/>
      <c r="T104" s="59"/>
    </row>
    <row r="105" spans="1:20">
      <c r="A105" s="6"/>
      <c r="B105" s="36"/>
      <c r="C105" s="106" t="s">
        <v>236</v>
      </c>
      <c r="D105" s="106" t="s">
        <v>490</v>
      </c>
      <c r="E105" s="106" t="s">
        <v>251</v>
      </c>
      <c r="F105" s="106" t="s">
        <v>262</v>
      </c>
      <c r="G105" s="108" cm="1">
        <f t="array" ref="G105">INDEX(Inputs!$G$9:$G$14,MATCH('RCV and Revenue Adj'!E105,Inputs!$D$9:$D$14,0),)</f>
        <v>0.6</v>
      </c>
      <c r="H105" s="59"/>
      <c r="I105" s="59"/>
      <c r="J105" s="59"/>
      <c r="K105" s="59"/>
      <c r="L105" s="59"/>
      <c r="M105" s="59"/>
      <c r="N105" s="59"/>
      <c r="O105" s="59"/>
      <c r="P105" s="59"/>
      <c r="Q105" s="59"/>
      <c r="R105" s="59"/>
      <c r="S105" s="59"/>
      <c r="T105" s="59"/>
    </row>
    <row r="106" spans="1:20">
      <c r="A106" s="6"/>
      <c r="B106" s="36"/>
      <c r="C106" s="106" t="s">
        <v>236</v>
      </c>
      <c r="D106" s="106" t="s">
        <v>490</v>
      </c>
      <c r="E106" s="107" t="s">
        <v>254</v>
      </c>
      <c r="F106" s="106" t="s">
        <v>262</v>
      </c>
      <c r="G106" s="108" cm="1">
        <f t="array" ref="G106">INDEX(Inputs!$G$9:$G$14,MATCH('RCV and Revenue Adj'!E106,Inputs!$D$9:$D$14,0),)</f>
        <v>0.6</v>
      </c>
      <c r="H106" s="59"/>
      <c r="I106" s="59"/>
      <c r="J106" s="59"/>
      <c r="K106" s="59"/>
      <c r="L106" s="59"/>
      <c r="M106" s="59"/>
      <c r="N106" s="59"/>
      <c r="O106" s="59"/>
      <c r="P106" s="59"/>
      <c r="Q106" s="59"/>
      <c r="R106" s="59"/>
      <c r="S106" s="59"/>
      <c r="T106" s="59"/>
    </row>
    <row r="107" spans="1:20">
      <c r="A107" s="6"/>
      <c r="B107" s="36"/>
      <c r="C107" s="106" t="s">
        <v>236</v>
      </c>
      <c r="D107" s="106" t="s">
        <v>490</v>
      </c>
      <c r="E107" s="107" t="s">
        <v>256</v>
      </c>
      <c r="F107" s="106" t="s">
        <v>262</v>
      </c>
      <c r="G107" s="108" cm="1">
        <f t="array" ref="G107">INDEX(Inputs!$G$9:$G$14,MATCH('RCV and Revenue Adj'!E107,Inputs!$D$9:$D$14,0),)</f>
        <v>0.6</v>
      </c>
      <c r="H107" s="59"/>
      <c r="I107" s="59"/>
      <c r="J107" s="59"/>
      <c r="K107" s="59"/>
      <c r="L107" s="59"/>
      <c r="M107" s="59"/>
      <c r="N107" s="59"/>
      <c r="O107" s="59"/>
      <c r="P107" s="59"/>
      <c r="Q107" s="59"/>
      <c r="R107" s="59"/>
      <c r="S107" s="59"/>
      <c r="T107" s="59"/>
    </row>
    <row r="108" spans="1:20">
      <c r="A108" s="6"/>
      <c r="B108" s="36"/>
      <c r="C108" s="106" t="s">
        <v>236</v>
      </c>
      <c r="D108" s="106" t="s">
        <v>491</v>
      </c>
      <c r="E108" s="106" t="s">
        <v>237</v>
      </c>
      <c r="F108" s="106" t="s">
        <v>367</v>
      </c>
      <c r="G108" s="106">
        <f>G96*G102</f>
        <v>0</v>
      </c>
      <c r="H108" s="36"/>
      <c r="I108" s="36"/>
      <c r="J108" s="36"/>
      <c r="K108" s="36"/>
      <c r="L108" s="36"/>
      <c r="M108" s="36"/>
      <c r="N108" s="36"/>
      <c r="O108" s="36"/>
      <c r="P108" s="36"/>
      <c r="Q108" s="36"/>
      <c r="R108" s="36"/>
      <c r="S108" s="36"/>
      <c r="T108" s="36"/>
    </row>
    <row r="109" spans="1:20">
      <c r="A109" s="6"/>
      <c r="B109" s="36"/>
      <c r="C109" s="106" t="s">
        <v>236</v>
      </c>
      <c r="D109" s="106" t="s">
        <v>491</v>
      </c>
      <c r="E109" s="106" t="s">
        <v>242</v>
      </c>
      <c r="F109" s="106" t="s">
        <v>367</v>
      </c>
      <c r="G109" s="106">
        <f>G97*G103</f>
        <v>0</v>
      </c>
      <c r="H109" s="36"/>
      <c r="I109" s="36"/>
      <c r="J109" s="36"/>
      <c r="K109" s="36"/>
      <c r="L109" s="36"/>
      <c r="M109" s="36"/>
      <c r="N109" s="36"/>
      <c r="O109" s="36"/>
      <c r="P109" s="36"/>
      <c r="Q109" s="36"/>
      <c r="R109" s="36"/>
      <c r="S109" s="36"/>
      <c r="T109" s="36"/>
    </row>
    <row r="110" spans="1:20">
      <c r="A110" s="6"/>
      <c r="B110" s="36"/>
      <c r="C110" s="106" t="s">
        <v>236</v>
      </c>
      <c r="D110" s="106" t="s">
        <v>491</v>
      </c>
      <c r="E110" s="106" t="s">
        <v>248</v>
      </c>
      <c r="F110" s="106" t="s">
        <v>367</v>
      </c>
      <c r="G110" s="106">
        <f>G98*G104</f>
        <v>-9.6107168420375189</v>
      </c>
      <c r="H110" s="36"/>
      <c r="I110" s="36"/>
      <c r="J110" s="36"/>
      <c r="K110" s="36"/>
      <c r="L110" s="36"/>
      <c r="M110" s="36"/>
      <c r="N110" s="36"/>
      <c r="O110" s="36"/>
      <c r="P110" s="36"/>
      <c r="Q110" s="36"/>
      <c r="R110" s="36"/>
      <c r="S110" s="36"/>
      <c r="T110" s="36"/>
    </row>
    <row r="111" spans="1:20">
      <c r="A111" s="6"/>
      <c r="B111" s="36"/>
      <c r="C111" s="106" t="s">
        <v>236</v>
      </c>
      <c r="D111" s="106" t="s">
        <v>491</v>
      </c>
      <c r="E111" s="106" t="s">
        <v>251</v>
      </c>
      <c r="F111" s="106" t="s">
        <v>367</v>
      </c>
      <c r="G111" s="106">
        <f t="shared" ref="G111:G113" si="4">G99*G105</f>
        <v>0</v>
      </c>
      <c r="H111" s="36"/>
      <c r="I111" s="36"/>
      <c r="J111" s="36"/>
      <c r="K111" s="36"/>
      <c r="L111" s="36"/>
      <c r="M111" s="36"/>
      <c r="N111" s="36"/>
      <c r="O111" s="36"/>
      <c r="P111" s="36"/>
      <c r="Q111" s="36"/>
      <c r="R111" s="36"/>
      <c r="S111" s="36"/>
      <c r="T111" s="36"/>
    </row>
    <row r="112" spans="1:20">
      <c r="A112" s="6"/>
      <c r="B112" s="36"/>
      <c r="C112" s="106" t="s">
        <v>236</v>
      </c>
      <c r="D112" s="106" t="s">
        <v>491</v>
      </c>
      <c r="E112" s="107" t="s">
        <v>254</v>
      </c>
      <c r="F112" s="106" t="s">
        <v>367</v>
      </c>
      <c r="G112" s="106">
        <f t="shared" si="4"/>
        <v>0</v>
      </c>
      <c r="H112" s="36"/>
      <c r="I112" s="36"/>
      <c r="J112" s="36"/>
      <c r="K112" s="36"/>
      <c r="L112" s="36"/>
      <c r="M112" s="36"/>
      <c r="N112" s="36"/>
      <c r="O112" s="36"/>
      <c r="P112" s="36"/>
      <c r="Q112" s="36"/>
      <c r="R112" s="36"/>
      <c r="S112" s="36"/>
      <c r="T112" s="36"/>
    </row>
    <row r="113" spans="1:20">
      <c r="A113" s="6"/>
      <c r="B113" s="36"/>
      <c r="C113" s="106" t="s">
        <v>236</v>
      </c>
      <c r="D113" s="106" t="s">
        <v>491</v>
      </c>
      <c r="E113" s="107" t="s">
        <v>256</v>
      </c>
      <c r="F113" s="106" t="s">
        <v>367</v>
      </c>
      <c r="G113" s="106">
        <f t="shared" si="4"/>
        <v>0</v>
      </c>
      <c r="H113" s="36"/>
      <c r="I113" s="36"/>
      <c r="J113" s="36"/>
      <c r="K113" s="36"/>
      <c r="L113" s="36"/>
      <c r="M113" s="36"/>
      <c r="N113" s="36"/>
      <c r="O113" s="36"/>
      <c r="P113" s="36"/>
      <c r="Q113" s="36"/>
      <c r="R113" s="36"/>
      <c r="S113" s="36"/>
      <c r="T113" s="36"/>
    </row>
    <row r="114" spans="1:20">
      <c r="A114" s="6"/>
      <c r="B114" s="36"/>
      <c r="C114" s="106"/>
      <c r="D114" s="106"/>
      <c r="E114" s="107"/>
      <c r="F114" s="106"/>
      <c r="G114" s="106"/>
      <c r="H114" s="36"/>
      <c r="I114" s="36"/>
      <c r="J114" s="36"/>
      <c r="K114" s="36"/>
      <c r="L114" s="36"/>
      <c r="M114" s="36"/>
      <c r="N114" s="36"/>
      <c r="O114" s="36"/>
      <c r="P114" s="36"/>
      <c r="Q114" s="36"/>
      <c r="R114" s="36"/>
      <c r="S114" s="36"/>
      <c r="T114" s="36"/>
    </row>
    <row r="115" spans="1:20">
      <c r="A115" s="6"/>
      <c r="B115" s="36"/>
      <c r="C115" s="106" t="s">
        <v>241</v>
      </c>
      <c r="D115" s="106" t="s">
        <v>435</v>
      </c>
      <c r="E115" s="106" t="s">
        <v>237</v>
      </c>
      <c r="F115" s="106" t="s">
        <v>367</v>
      </c>
      <c r="G115" s="106">
        <f>SUMIFS('Summary Calculations'!$T$118:$T$141,'Summary Calculations'!$D$118:$D$141,'RCV and Revenue Adj'!E115)</f>
        <v>0</v>
      </c>
      <c r="H115" s="36"/>
      <c r="I115" s="36"/>
      <c r="J115" s="36"/>
      <c r="K115" s="36"/>
      <c r="L115" s="36"/>
      <c r="M115" s="36"/>
      <c r="N115" s="36"/>
      <c r="O115" s="36"/>
      <c r="P115" s="36"/>
      <c r="Q115" s="36"/>
      <c r="R115" s="36"/>
      <c r="S115" s="36"/>
      <c r="T115" s="36"/>
    </row>
    <row r="116" spans="1:20">
      <c r="A116" s="6"/>
      <c r="B116" s="36"/>
      <c r="C116" s="106" t="s">
        <v>241</v>
      </c>
      <c r="D116" s="106" t="s">
        <v>435</v>
      </c>
      <c r="E116" s="106" t="s">
        <v>242</v>
      </c>
      <c r="F116" s="106" t="s">
        <v>367</v>
      </c>
      <c r="G116" s="106">
        <f>SUMIFS('Summary Calculations'!$T$118:$T$141,'Summary Calculations'!$D$118:$D$141,'RCV and Revenue Adj'!E116)</f>
        <v>0</v>
      </c>
      <c r="H116" s="36"/>
      <c r="I116" s="36"/>
      <c r="J116" s="36"/>
      <c r="K116" s="36"/>
      <c r="L116" s="36"/>
      <c r="M116" s="36"/>
      <c r="N116" s="36"/>
      <c r="O116" s="36"/>
      <c r="P116" s="36"/>
      <c r="Q116" s="36"/>
      <c r="R116" s="36"/>
      <c r="S116" s="36"/>
      <c r="T116" s="36"/>
    </row>
    <row r="117" spans="1:20">
      <c r="A117" s="6"/>
      <c r="B117" s="36"/>
      <c r="C117" s="106" t="s">
        <v>241</v>
      </c>
      <c r="D117" s="106" t="s">
        <v>435</v>
      </c>
      <c r="E117" s="106" t="s">
        <v>248</v>
      </c>
      <c r="F117" s="106" t="s">
        <v>367</v>
      </c>
      <c r="G117" s="106">
        <f>SUMIFS('Summary Calculations'!$T$118:$T$141,'Summary Calculations'!$D$118:$D$141,'RCV and Revenue Adj'!E117)</f>
        <v>-16.017861403395866</v>
      </c>
      <c r="H117" s="36"/>
      <c r="I117" s="36"/>
      <c r="J117" s="36"/>
      <c r="K117" s="36"/>
      <c r="L117" s="36"/>
      <c r="M117" s="36"/>
      <c r="N117" s="36"/>
      <c r="O117" s="36"/>
      <c r="P117" s="36"/>
      <c r="Q117" s="36"/>
      <c r="R117" s="36"/>
      <c r="S117" s="36"/>
      <c r="T117" s="36"/>
    </row>
    <row r="118" spans="1:20">
      <c r="A118" s="6"/>
      <c r="B118" s="36"/>
      <c r="C118" s="106" t="s">
        <v>241</v>
      </c>
      <c r="D118" s="106" t="s">
        <v>435</v>
      </c>
      <c r="E118" s="106" t="s">
        <v>251</v>
      </c>
      <c r="F118" s="106" t="s">
        <v>367</v>
      </c>
      <c r="G118" s="106">
        <f>SUMIFS('Summary Calculations'!$T$118:$T$141,'Summary Calculations'!$D$118:$D$141,'RCV and Revenue Adj'!E118)</f>
        <v>0</v>
      </c>
      <c r="H118" s="36"/>
      <c r="I118" s="36"/>
      <c r="J118" s="36"/>
      <c r="K118" s="36"/>
      <c r="L118" s="36"/>
      <c r="M118" s="36"/>
      <c r="N118" s="36"/>
      <c r="O118" s="36"/>
      <c r="P118" s="36"/>
      <c r="Q118" s="36"/>
      <c r="R118" s="36"/>
      <c r="S118" s="36"/>
      <c r="T118" s="36"/>
    </row>
    <row r="119" spans="1:20">
      <c r="A119" s="6"/>
      <c r="B119" s="36"/>
      <c r="C119" s="106" t="s">
        <v>241</v>
      </c>
      <c r="D119" s="106" t="s">
        <v>435</v>
      </c>
      <c r="E119" s="107" t="s">
        <v>254</v>
      </c>
      <c r="F119" s="106" t="s">
        <v>367</v>
      </c>
      <c r="G119" s="106">
        <f>SUMIFS('Summary Calculations'!$T$118:$T$141,'Summary Calculations'!$D$118:$D$141,'RCV and Revenue Adj'!E119)</f>
        <v>0</v>
      </c>
      <c r="H119" s="36"/>
      <c r="I119" s="36"/>
      <c r="J119" s="36"/>
      <c r="K119" s="36"/>
      <c r="L119" s="36"/>
      <c r="M119" s="36"/>
      <c r="N119" s="36"/>
      <c r="O119" s="36"/>
      <c r="P119" s="36"/>
      <c r="Q119" s="36"/>
      <c r="R119" s="36"/>
      <c r="S119" s="36"/>
      <c r="T119" s="36"/>
    </row>
    <row r="120" spans="1:20">
      <c r="A120" s="6"/>
      <c r="B120" s="36"/>
      <c r="C120" s="106" t="s">
        <v>241</v>
      </c>
      <c r="D120" s="106" t="s">
        <v>435</v>
      </c>
      <c r="E120" s="107" t="s">
        <v>256</v>
      </c>
      <c r="F120" s="106" t="s">
        <v>367</v>
      </c>
      <c r="G120" s="106">
        <f>SUMIFS('Summary Calculations'!$T$118:$T$141,'Summary Calculations'!$D$118:$D$141,'RCV and Revenue Adj'!E120)</f>
        <v>0</v>
      </c>
      <c r="H120" s="36"/>
      <c r="I120" s="36"/>
      <c r="J120" s="36"/>
      <c r="K120" s="36"/>
      <c r="L120" s="36"/>
      <c r="M120" s="36"/>
      <c r="N120" s="36"/>
      <c r="O120" s="36"/>
      <c r="P120" s="36"/>
      <c r="Q120" s="36"/>
      <c r="R120" s="36"/>
      <c r="S120" s="36"/>
      <c r="T120" s="36"/>
    </row>
    <row r="121" spans="1:20">
      <c r="A121" s="6"/>
      <c r="B121" s="36"/>
      <c r="C121" s="106" t="s">
        <v>241</v>
      </c>
      <c r="D121" s="106" t="s">
        <v>490</v>
      </c>
      <c r="E121" s="106" t="s">
        <v>237</v>
      </c>
      <c r="F121" s="106" t="s">
        <v>262</v>
      </c>
      <c r="G121" s="108" cm="1">
        <f t="array" ref="G121">INDEX(Inputs!$G$9:$G$14,MATCH('RCV and Revenue Adj'!E121,Inputs!$D$16:$D$21,0),)</f>
        <v>0.6</v>
      </c>
      <c r="H121" s="36"/>
      <c r="I121" s="36"/>
      <c r="J121" s="36"/>
      <c r="K121" s="36"/>
      <c r="L121" s="36"/>
      <c r="M121" s="36"/>
      <c r="N121" s="36"/>
      <c r="O121" s="36"/>
      <c r="P121" s="36"/>
      <c r="Q121" s="36"/>
      <c r="R121" s="36"/>
      <c r="S121" s="36"/>
      <c r="T121" s="36"/>
    </row>
    <row r="122" spans="1:20">
      <c r="A122" s="6"/>
      <c r="B122" s="36"/>
      <c r="C122" s="106" t="s">
        <v>241</v>
      </c>
      <c r="D122" s="106" t="s">
        <v>490</v>
      </c>
      <c r="E122" s="106" t="s">
        <v>242</v>
      </c>
      <c r="F122" s="106" t="s">
        <v>262</v>
      </c>
      <c r="G122" s="108" cm="1">
        <f t="array" ref="G122">INDEX(Inputs!$G$9:$G$14,MATCH('RCV and Revenue Adj'!E122,Inputs!$D$16:$D$21,0),)</f>
        <v>0.6</v>
      </c>
      <c r="H122" s="36"/>
      <c r="I122" s="36"/>
      <c r="J122" s="36"/>
      <c r="K122" s="36"/>
      <c r="L122" s="36"/>
      <c r="M122" s="36"/>
      <c r="N122" s="36"/>
      <c r="O122" s="36"/>
      <c r="P122" s="36"/>
      <c r="Q122" s="36"/>
      <c r="R122" s="36"/>
      <c r="S122" s="36"/>
      <c r="T122" s="36"/>
    </row>
    <row r="123" spans="1:20">
      <c r="A123" s="6"/>
      <c r="B123" s="36"/>
      <c r="C123" s="106" t="s">
        <v>241</v>
      </c>
      <c r="D123" s="106" t="s">
        <v>490</v>
      </c>
      <c r="E123" s="106" t="s">
        <v>248</v>
      </c>
      <c r="F123" s="106" t="s">
        <v>262</v>
      </c>
      <c r="G123" s="108" cm="1">
        <f t="array" ref="G123">INDEX(Inputs!$G$9:$G$14,MATCH('RCV and Revenue Adj'!E123,Inputs!$D$16:$D$21,0),)</f>
        <v>0.6</v>
      </c>
      <c r="H123" s="36"/>
      <c r="I123" s="36"/>
      <c r="J123" s="36"/>
      <c r="K123" s="36"/>
      <c r="L123" s="36"/>
      <c r="M123" s="36"/>
      <c r="N123" s="36"/>
      <c r="O123" s="36"/>
      <c r="P123" s="36"/>
      <c r="Q123" s="36"/>
      <c r="R123" s="36"/>
      <c r="S123" s="36"/>
      <c r="T123" s="36"/>
    </row>
    <row r="124" spans="1:20">
      <c r="A124" s="6"/>
      <c r="B124" s="36"/>
      <c r="C124" s="106" t="s">
        <v>241</v>
      </c>
      <c r="D124" s="106" t="s">
        <v>490</v>
      </c>
      <c r="E124" s="106" t="s">
        <v>251</v>
      </c>
      <c r="F124" s="106" t="s">
        <v>262</v>
      </c>
      <c r="G124" s="108" cm="1">
        <f t="array" ref="G124">INDEX(Inputs!$G$9:$G$14,MATCH('RCV and Revenue Adj'!E124,Inputs!$D$16:$D$21,0),)</f>
        <v>0.6</v>
      </c>
      <c r="H124" s="36"/>
      <c r="I124" s="36"/>
      <c r="J124" s="36"/>
      <c r="K124" s="36"/>
      <c r="L124" s="36"/>
      <c r="M124" s="36"/>
      <c r="N124" s="36"/>
      <c r="O124" s="36"/>
      <c r="P124" s="36"/>
      <c r="Q124" s="36"/>
      <c r="R124" s="36"/>
      <c r="S124" s="36"/>
      <c r="T124" s="36"/>
    </row>
    <row r="125" spans="1:20">
      <c r="A125" s="6"/>
      <c r="B125" s="36"/>
      <c r="C125" s="106" t="s">
        <v>241</v>
      </c>
      <c r="D125" s="106" t="s">
        <v>490</v>
      </c>
      <c r="E125" s="107" t="s">
        <v>254</v>
      </c>
      <c r="F125" s="106" t="s">
        <v>262</v>
      </c>
      <c r="G125" s="108" cm="1">
        <f t="array" ref="G125">INDEX(Inputs!$G$9:$G$14,MATCH('RCV and Revenue Adj'!E125,Inputs!$D$16:$D$21,0),)</f>
        <v>0.6</v>
      </c>
      <c r="H125" s="36"/>
      <c r="I125" s="36"/>
      <c r="J125" s="36"/>
      <c r="K125" s="36"/>
      <c r="L125" s="36"/>
      <c r="M125" s="36"/>
      <c r="N125" s="36"/>
      <c r="O125" s="36"/>
      <c r="P125" s="36"/>
      <c r="Q125" s="36"/>
      <c r="R125" s="36"/>
      <c r="S125" s="36"/>
      <c r="T125" s="36"/>
    </row>
    <row r="126" spans="1:20">
      <c r="A126" s="6"/>
      <c r="B126" s="36"/>
      <c r="C126" s="106" t="s">
        <v>241</v>
      </c>
      <c r="D126" s="106" t="s">
        <v>490</v>
      </c>
      <c r="E126" s="107" t="s">
        <v>256</v>
      </c>
      <c r="F126" s="106" t="s">
        <v>262</v>
      </c>
      <c r="G126" s="108" cm="1">
        <f t="array" ref="G126">INDEX(Inputs!$G$9:$G$14,MATCH('RCV and Revenue Adj'!E126,Inputs!$D$16:$D$21,0),)</f>
        <v>0.6</v>
      </c>
      <c r="H126" s="36"/>
      <c r="I126" s="36"/>
      <c r="J126" s="36"/>
      <c r="K126" s="36"/>
      <c r="L126" s="36"/>
      <c r="M126" s="36"/>
      <c r="N126" s="36"/>
      <c r="O126" s="36"/>
      <c r="P126" s="36"/>
      <c r="Q126" s="36"/>
      <c r="R126" s="36"/>
      <c r="S126" s="36"/>
      <c r="T126" s="36"/>
    </row>
    <row r="127" spans="1:20">
      <c r="A127" s="6"/>
      <c r="B127" s="36"/>
      <c r="C127" s="106" t="s">
        <v>241</v>
      </c>
      <c r="D127" s="106" t="s">
        <v>491</v>
      </c>
      <c r="E127" s="106" t="s">
        <v>237</v>
      </c>
      <c r="F127" s="106" t="s">
        <v>367</v>
      </c>
      <c r="G127" s="106">
        <f>G115*G121</f>
        <v>0</v>
      </c>
      <c r="H127" s="36"/>
      <c r="I127" s="36"/>
      <c r="J127" s="36"/>
      <c r="K127" s="36"/>
      <c r="L127" s="36"/>
      <c r="M127" s="36"/>
      <c r="N127" s="36"/>
      <c r="O127" s="36"/>
      <c r="P127" s="36"/>
      <c r="Q127" s="36"/>
      <c r="R127" s="36"/>
      <c r="S127" s="36"/>
      <c r="T127" s="36"/>
    </row>
    <row r="128" spans="1:20">
      <c r="A128" s="6"/>
      <c r="B128" s="36"/>
      <c r="C128" s="106" t="s">
        <v>241</v>
      </c>
      <c r="D128" s="106" t="s">
        <v>491</v>
      </c>
      <c r="E128" s="106" t="s">
        <v>242</v>
      </c>
      <c r="F128" s="106" t="s">
        <v>367</v>
      </c>
      <c r="G128" s="106">
        <f>G116*G122</f>
        <v>0</v>
      </c>
      <c r="H128" s="36"/>
      <c r="I128" s="36"/>
      <c r="J128" s="36"/>
      <c r="K128" s="36"/>
      <c r="L128" s="36"/>
      <c r="M128" s="36"/>
      <c r="N128" s="36"/>
      <c r="O128" s="36"/>
      <c r="P128" s="36"/>
      <c r="Q128" s="36"/>
      <c r="R128" s="36"/>
      <c r="S128" s="36"/>
      <c r="T128" s="36"/>
    </row>
    <row r="129" spans="1:20">
      <c r="A129" s="6"/>
      <c r="B129" s="36"/>
      <c r="C129" s="106" t="s">
        <v>241</v>
      </c>
      <c r="D129" s="106" t="s">
        <v>491</v>
      </c>
      <c r="E129" s="106" t="s">
        <v>248</v>
      </c>
      <c r="F129" s="106" t="s">
        <v>367</v>
      </c>
      <c r="G129" s="106">
        <f>G117*G123</f>
        <v>-9.6107168420375189</v>
      </c>
      <c r="H129" s="36"/>
      <c r="I129" s="36"/>
      <c r="J129" s="36"/>
      <c r="K129" s="36"/>
      <c r="L129" s="36"/>
      <c r="M129" s="36"/>
      <c r="N129" s="36"/>
      <c r="O129" s="36"/>
      <c r="P129" s="36"/>
      <c r="Q129" s="36"/>
      <c r="R129" s="36"/>
      <c r="S129" s="36"/>
      <c r="T129" s="36"/>
    </row>
    <row r="130" spans="1:20">
      <c r="A130" s="6"/>
      <c r="B130" s="36"/>
      <c r="C130" s="106" t="s">
        <v>241</v>
      </c>
      <c r="D130" s="106" t="s">
        <v>491</v>
      </c>
      <c r="E130" s="106" t="s">
        <v>251</v>
      </c>
      <c r="F130" s="106" t="s">
        <v>367</v>
      </c>
      <c r="G130" s="106">
        <f t="shared" ref="G130:G132" si="5">G118*G124</f>
        <v>0</v>
      </c>
      <c r="H130" s="36"/>
      <c r="I130" s="36"/>
      <c r="J130" s="36"/>
      <c r="K130" s="36"/>
      <c r="L130" s="36"/>
      <c r="M130" s="36"/>
      <c r="N130" s="36"/>
      <c r="O130" s="36"/>
      <c r="P130" s="36"/>
      <c r="Q130" s="36"/>
      <c r="R130" s="36"/>
      <c r="S130" s="36"/>
      <c r="T130" s="36"/>
    </row>
    <row r="131" spans="1:20">
      <c r="A131" s="6"/>
      <c r="B131" s="36"/>
      <c r="C131" s="106" t="s">
        <v>241</v>
      </c>
      <c r="D131" s="106" t="s">
        <v>491</v>
      </c>
      <c r="E131" s="107" t="s">
        <v>254</v>
      </c>
      <c r="F131" s="106" t="s">
        <v>367</v>
      </c>
      <c r="G131" s="106">
        <f t="shared" si="5"/>
        <v>0</v>
      </c>
      <c r="H131" s="36"/>
      <c r="I131" s="36"/>
      <c r="J131" s="36"/>
      <c r="K131" s="36"/>
      <c r="L131" s="36"/>
      <c r="M131" s="36"/>
      <c r="N131" s="36"/>
      <c r="O131" s="36"/>
      <c r="P131" s="36"/>
      <c r="Q131" s="36"/>
      <c r="R131" s="36"/>
      <c r="S131" s="36"/>
      <c r="T131" s="36"/>
    </row>
    <row r="132" spans="1:20">
      <c r="A132" s="6"/>
      <c r="B132" s="36"/>
      <c r="C132" s="106" t="s">
        <v>241</v>
      </c>
      <c r="D132" s="106" t="s">
        <v>491</v>
      </c>
      <c r="E132" s="107" t="s">
        <v>256</v>
      </c>
      <c r="F132" s="106" t="s">
        <v>367</v>
      </c>
      <c r="G132" s="106">
        <f t="shared" si="5"/>
        <v>0</v>
      </c>
      <c r="H132" s="36"/>
      <c r="I132" s="36"/>
      <c r="J132" s="36"/>
      <c r="K132" s="36"/>
      <c r="L132" s="36"/>
      <c r="M132" s="36"/>
      <c r="N132" s="36"/>
      <c r="O132" s="36"/>
      <c r="P132" s="36"/>
      <c r="Q132" s="36"/>
      <c r="R132" s="36"/>
      <c r="S132" s="36"/>
      <c r="T132" s="36"/>
    </row>
    <row r="133" spans="1:20">
      <c r="A133" s="6"/>
      <c r="B133" s="36"/>
      <c r="C133" s="36"/>
      <c r="D133" s="36"/>
      <c r="E133" s="36"/>
      <c r="F133" s="36"/>
      <c r="G133" s="36"/>
      <c r="H133" s="36"/>
      <c r="I133" s="36"/>
      <c r="J133" s="36"/>
      <c r="K133" s="36"/>
      <c r="L133" s="36"/>
      <c r="M133" s="36"/>
      <c r="N133" s="36"/>
      <c r="O133" s="36"/>
      <c r="P133" s="36"/>
      <c r="Q133" s="36"/>
      <c r="R133" s="36"/>
      <c r="S133" s="36"/>
      <c r="T133" s="36"/>
    </row>
    <row r="134" spans="1:20" ht="14.25" customHeight="1">
      <c r="A134" s="6"/>
      <c r="B134" s="36"/>
      <c r="C134" s="109" t="s">
        <v>236</v>
      </c>
      <c r="D134" s="109" t="s">
        <v>437</v>
      </c>
      <c r="E134" s="109" t="s">
        <v>237</v>
      </c>
      <c r="F134" s="109" t="s">
        <v>367</v>
      </c>
      <c r="G134" s="109">
        <f>SUMIFS('Summary Calculations'!$T$144:$T$166,'Summary Calculations'!$D$144:$D$166,'RCV and Revenue Adj'!E134)</f>
        <v>-1.3423579011589251</v>
      </c>
      <c r="H134" s="36"/>
      <c r="I134" s="36"/>
      <c r="J134" s="36"/>
      <c r="K134" s="36"/>
      <c r="L134" s="36"/>
      <c r="M134" s="36"/>
      <c r="N134" s="36"/>
      <c r="O134" s="36"/>
      <c r="P134" s="36"/>
      <c r="Q134" s="36"/>
      <c r="R134" s="36"/>
      <c r="S134" s="36"/>
      <c r="T134" s="36"/>
    </row>
    <row r="135" spans="1:20">
      <c r="A135" s="6"/>
      <c r="B135" s="36"/>
      <c r="C135" s="109" t="s">
        <v>236</v>
      </c>
      <c r="D135" s="109" t="s">
        <v>437</v>
      </c>
      <c r="E135" s="109" t="s">
        <v>242</v>
      </c>
      <c r="F135" s="109" t="s">
        <v>367</v>
      </c>
      <c r="G135" s="109">
        <f>SUMIFS('Summary Calculations'!$T$144:$T$166,'Summary Calculations'!$D$144:$D$166,'RCV and Revenue Adj'!E135)</f>
        <v>-106.24584930625269</v>
      </c>
      <c r="H135" s="36"/>
      <c r="I135" s="36"/>
      <c r="J135" s="36"/>
      <c r="K135" s="36"/>
      <c r="L135" s="36"/>
      <c r="M135" s="36"/>
      <c r="N135" s="36"/>
      <c r="O135" s="36"/>
      <c r="P135" s="36"/>
      <c r="Q135" s="36"/>
      <c r="R135" s="36"/>
      <c r="S135" s="36"/>
      <c r="T135" s="36"/>
    </row>
    <row r="136" spans="1:20">
      <c r="A136" s="6"/>
      <c r="B136" s="36"/>
      <c r="C136" s="109" t="s">
        <v>236</v>
      </c>
      <c r="D136" s="109" t="s">
        <v>437</v>
      </c>
      <c r="E136" s="109" t="s">
        <v>248</v>
      </c>
      <c r="F136" s="109" t="s">
        <v>367</v>
      </c>
      <c r="G136" s="109">
        <f>SUMIFS('Summary Calculations'!$T$144:$T$166,'Summary Calculations'!$D$144:$D$166,'RCV and Revenue Adj'!E136)</f>
        <v>-7.0453517519452955</v>
      </c>
      <c r="H136" s="36"/>
      <c r="I136" s="36"/>
      <c r="J136" s="36"/>
      <c r="K136" s="36"/>
      <c r="L136" s="36"/>
      <c r="M136" s="36"/>
      <c r="N136" s="36"/>
      <c r="O136" s="36"/>
      <c r="P136" s="36"/>
      <c r="Q136" s="36"/>
      <c r="R136" s="36"/>
      <c r="S136" s="36"/>
      <c r="T136" s="36"/>
    </row>
    <row r="137" spans="1:20">
      <c r="A137" s="6"/>
      <c r="B137" s="36"/>
      <c r="C137" s="109" t="s">
        <v>236</v>
      </c>
      <c r="D137" s="109" t="s">
        <v>437</v>
      </c>
      <c r="E137" s="109" t="s">
        <v>251</v>
      </c>
      <c r="F137" s="109" t="s">
        <v>367</v>
      </c>
      <c r="G137" s="109">
        <f>SUMIFS('Summary Calculations'!$T$144:$T$166,'Summary Calculations'!$D$144:$D$166,'RCV and Revenue Adj'!E137)</f>
        <v>0</v>
      </c>
      <c r="H137" s="36"/>
      <c r="I137" s="36"/>
      <c r="J137" s="36"/>
      <c r="K137" s="36"/>
      <c r="L137" s="36"/>
      <c r="M137" s="36"/>
      <c r="N137" s="36"/>
      <c r="O137" s="36"/>
      <c r="P137" s="36"/>
      <c r="Q137" s="36"/>
      <c r="R137" s="36"/>
      <c r="S137" s="36"/>
      <c r="T137" s="36"/>
    </row>
    <row r="138" spans="1:20">
      <c r="A138" s="6"/>
      <c r="B138" s="36"/>
      <c r="C138" s="109" t="s">
        <v>236</v>
      </c>
      <c r="D138" s="109" t="s">
        <v>437</v>
      </c>
      <c r="E138" s="110" t="s">
        <v>254</v>
      </c>
      <c r="F138" s="109" t="s">
        <v>367</v>
      </c>
      <c r="G138" s="109">
        <f>SUMIFS('Summary Calculations'!$T$144:$T$166,'Summary Calculations'!$D$144:$D$166,'RCV and Revenue Adj'!E138)</f>
        <v>0</v>
      </c>
      <c r="H138" s="36"/>
      <c r="I138" s="36"/>
      <c r="J138" s="36"/>
      <c r="K138" s="36"/>
      <c r="L138" s="36"/>
      <c r="M138" s="36"/>
      <c r="N138" s="36"/>
      <c r="O138" s="36"/>
      <c r="P138" s="36"/>
      <c r="Q138" s="36"/>
      <c r="R138" s="36"/>
      <c r="S138" s="36"/>
      <c r="T138" s="36"/>
    </row>
    <row r="139" spans="1:20">
      <c r="A139" s="6"/>
      <c r="B139" s="36"/>
      <c r="C139" s="109" t="s">
        <v>236</v>
      </c>
      <c r="D139" s="109" t="s">
        <v>437</v>
      </c>
      <c r="E139" s="110" t="s">
        <v>256</v>
      </c>
      <c r="F139" s="109" t="s">
        <v>367</v>
      </c>
      <c r="G139" s="109">
        <f>SUMIFS('Summary Calculations'!$T$144:$T$166,'Summary Calculations'!$D$144:$D$166,'RCV and Revenue Adj'!E139)</f>
        <v>0</v>
      </c>
      <c r="H139" s="36"/>
      <c r="I139" s="36"/>
      <c r="J139" s="36"/>
      <c r="K139" s="36"/>
      <c r="L139" s="36"/>
      <c r="M139" s="36"/>
      <c r="N139" s="36"/>
      <c r="O139" s="36"/>
      <c r="P139" s="36"/>
      <c r="Q139" s="36"/>
      <c r="R139" s="36"/>
      <c r="S139" s="36"/>
      <c r="T139" s="36"/>
    </row>
    <row r="140" spans="1:20">
      <c r="A140" s="42"/>
      <c r="B140" s="36"/>
      <c r="C140" s="109" t="s">
        <v>236</v>
      </c>
      <c r="D140" s="109" t="s">
        <v>490</v>
      </c>
      <c r="E140" s="109" t="s">
        <v>237</v>
      </c>
      <c r="F140" s="109" t="s">
        <v>262</v>
      </c>
      <c r="G140" s="111" cm="1">
        <f t="array" ref="G140">INDEX(Inputs!$G$25:$G$30,MATCH('RCV and Revenue Adj'!E140,Inputs!$D$25:$D$30,0),)</f>
        <v>0.6</v>
      </c>
      <c r="H140" s="59"/>
      <c r="I140" s="59"/>
      <c r="J140" s="59"/>
      <c r="K140" s="59"/>
      <c r="L140" s="59"/>
      <c r="M140" s="59"/>
      <c r="N140" s="59"/>
      <c r="O140" s="59"/>
      <c r="P140" s="59"/>
      <c r="Q140" s="59"/>
      <c r="R140" s="59"/>
      <c r="S140" s="59"/>
      <c r="T140" s="59"/>
    </row>
    <row r="141" spans="1:20">
      <c r="A141" s="42"/>
      <c r="B141" s="36"/>
      <c r="C141" s="109" t="s">
        <v>236</v>
      </c>
      <c r="D141" s="109" t="s">
        <v>490</v>
      </c>
      <c r="E141" s="109" t="s">
        <v>242</v>
      </c>
      <c r="F141" s="109" t="s">
        <v>262</v>
      </c>
      <c r="G141" s="111" cm="1">
        <f t="array" ref="G141">INDEX(Inputs!$G$25:$G$30,MATCH('RCV and Revenue Adj'!E141,Inputs!$D$25:$D$30,0),)</f>
        <v>0.6</v>
      </c>
      <c r="H141" s="59"/>
      <c r="I141" s="59"/>
      <c r="J141" s="59"/>
      <c r="K141" s="59"/>
      <c r="L141" s="59"/>
      <c r="M141" s="59"/>
      <c r="N141" s="59"/>
      <c r="O141" s="59"/>
      <c r="P141" s="59"/>
      <c r="Q141" s="59"/>
      <c r="R141" s="59"/>
      <c r="S141" s="59"/>
      <c r="T141" s="59"/>
    </row>
    <row r="142" spans="1:20">
      <c r="A142" s="42"/>
      <c r="B142" s="36"/>
      <c r="C142" s="109" t="s">
        <v>236</v>
      </c>
      <c r="D142" s="109" t="s">
        <v>490</v>
      </c>
      <c r="E142" s="109" t="s">
        <v>248</v>
      </c>
      <c r="F142" s="109" t="s">
        <v>262</v>
      </c>
      <c r="G142" s="111" cm="1">
        <f t="array" ref="G142">INDEX(Inputs!$G$25:$G$30,MATCH('RCV and Revenue Adj'!E142,Inputs!$D$25:$D$30,0),)</f>
        <v>0.6</v>
      </c>
      <c r="H142" s="59"/>
      <c r="I142" s="59"/>
      <c r="J142" s="59"/>
      <c r="K142" s="59"/>
      <c r="L142" s="59"/>
      <c r="M142" s="59"/>
      <c r="N142" s="59"/>
      <c r="O142" s="59"/>
      <c r="P142" s="59"/>
      <c r="Q142" s="59"/>
      <c r="R142" s="59"/>
      <c r="S142" s="59"/>
      <c r="T142" s="59"/>
    </row>
    <row r="143" spans="1:20">
      <c r="A143" s="42"/>
      <c r="B143" s="36"/>
      <c r="C143" s="109" t="s">
        <v>236</v>
      </c>
      <c r="D143" s="109" t="s">
        <v>490</v>
      </c>
      <c r="E143" s="109" t="s">
        <v>251</v>
      </c>
      <c r="F143" s="109" t="s">
        <v>262</v>
      </c>
      <c r="G143" s="111" cm="1">
        <f t="array" ref="G143">INDEX(Inputs!$G$25:$G$30,MATCH('RCV and Revenue Adj'!E143,Inputs!$D$25:$D$30,0),)</f>
        <v>0.6</v>
      </c>
      <c r="H143" s="59"/>
      <c r="I143" s="59"/>
      <c r="J143" s="59"/>
      <c r="K143" s="59"/>
      <c r="L143" s="59"/>
      <c r="M143" s="59"/>
      <c r="N143" s="59"/>
      <c r="O143" s="59"/>
      <c r="P143" s="59"/>
      <c r="Q143" s="59"/>
      <c r="R143" s="59"/>
      <c r="S143" s="59"/>
      <c r="T143" s="59"/>
    </row>
    <row r="144" spans="1:20">
      <c r="A144" s="42"/>
      <c r="B144" s="36"/>
      <c r="C144" s="109" t="s">
        <v>236</v>
      </c>
      <c r="D144" s="109" t="s">
        <v>490</v>
      </c>
      <c r="E144" s="110" t="s">
        <v>254</v>
      </c>
      <c r="F144" s="109" t="s">
        <v>262</v>
      </c>
      <c r="G144" s="111" cm="1">
        <f t="array" ref="G144">INDEX(Inputs!$G$25:$G$30,MATCH('RCV and Revenue Adj'!E144,Inputs!$D$25:$D$30,0),)</f>
        <v>0.6</v>
      </c>
      <c r="H144" s="59"/>
      <c r="I144" s="59"/>
      <c r="J144" s="59"/>
      <c r="K144" s="59"/>
      <c r="L144" s="59"/>
      <c r="M144" s="59"/>
      <c r="N144" s="59"/>
      <c r="O144" s="59"/>
      <c r="P144" s="59"/>
      <c r="Q144" s="59"/>
      <c r="R144" s="59"/>
      <c r="S144" s="59"/>
      <c r="T144" s="59"/>
    </row>
    <row r="145" spans="1:20">
      <c r="A145" s="42"/>
      <c r="B145" s="36"/>
      <c r="C145" s="109" t="s">
        <v>236</v>
      </c>
      <c r="D145" s="109" t="s">
        <v>490</v>
      </c>
      <c r="E145" s="110" t="s">
        <v>256</v>
      </c>
      <c r="F145" s="109" t="s">
        <v>262</v>
      </c>
      <c r="G145" s="111" cm="1">
        <f t="array" ref="G145">INDEX(Inputs!$G$25:$G$30,MATCH('RCV and Revenue Adj'!E145,Inputs!$D$25:$D$30,0),)</f>
        <v>0.6</v>
      </c>
      <c r="H145" s="59"/>
      <c r="I145" s="59"/>
      <c r="J145" s="59"/>
      <c r="K145" s="59"/>
      <c r="L145" s="59"/>
      <c r="M145" s="59"/>
      <c r="N145" s="59"/>
      <c r="O145" s="59"/>
      <c r="P145" s="59"/>
      <c r="Q145" s="59"/>
      <c r="R145" s="59"/>
      <c r="S145" s="59"/>
      <c r="T145" s="59"/>
    </row>
    <row r="146" spans="1:20">
      <c r="A146" s="6"/>
      <c r="B146" s="36"/>
      <c r="C146" s="109" t="s">
        <v>236</v>
      </c>
      <c r="D146" s="109" t="s">
        <v>492</v>
      </c>
      <c r="E146" s="109" t="s">
        <v>237</v>
      </c>
      <c r="F146" s="109" t="s">
        <v>367</v>
      </c>
      <c r="G146" s="109">
        <f t="shared" ref="G146:G151" si="6">G134*G140</f>
        <v>-0.80541474069535501</v>
      </c>
      <c r="H146" s="36"/>
      <c r="I146" s="36"/>
      <c r="J146" s="36"/>
      <c r="K146" s="36"/>
      <c r="L146" s="36"/>
      <c r="M146" s="36"/>
      <c r="N146" s="36"/>
      <c r="O146" s="36"/>
      <c r="P146" s="36"/>
      <c r="Q146" s="36"/>
      <c r="R146" s="36"/>
      <c r="S146" s="36"/>
      <c r="T146" s="36"/>
    </row>
    <row r="147" spans="1:20">
      <c r="A147" s="6"/>
      <c r="B147" s="36"/>
      <c r="C147" s="109" t="s">
        <v>236</v>
      </c>
      <c r="D147" s="109" t="s">
        <v>492</v>
      </c>
      <c r="E147" s="109" t="s">
        <v>242</v>
      </c>
      <c r="F147" s="109" t="s">
        <v>367</v>
      </c>
      <c r="G147" s="109">
        <f t="shared" si="6"/>
        <v>-63.747509583751615</v>
      </c>
      <c r="H147" s="36"/>
      <c r="I147" s="36"/>
      <c r="J147" s="36"/>
      <c r="K147" s="36"/>
      <c r="L147" s="36"/>
      <c r="M147" s="36"/>
      <c r="N147" s="36"/>
      <c r="O147" s="36"/>
      <c r="P147" s="36"/>
      <c r="Q147" s="36"/>
      <c r="R147" s="36"/>
      <c r="S147" s="36"/>
      <c r="T147" s="36"/>
    </row>
    <row r="148" spans="1:20">
      <c r="A148" s="6"/>
      <c r="B148" s="36"/>
      <c r="C148" s="109" t="s">
        <v>236</v>
      </c>
      <c r="D148" s="109" t="s">
        <v>492</v>
      </c>
      <c r="E148" s="109" t="s">
        <v>248</v>
      </c>
      <c r="F148" s="109" t="s">
        <v>367</v>
      </c>
      <c r="G148" s="109">
        <f t="shared" si="6"/>
        <v>-4.2272110511671768</v>
      </c>
      <c r="H148" s="36"/>
      <c r="I148" s="36"/>
      <c r="J148" s="36"/>
      <c r="K148" s="36"/>
      <c r="L148" s="36"/>
      <c r="M148" s="36"/>
      <c r="N148" s="36"/>
      <c r="O148" s="36"/>
      <c r="P148" s="36"/>
      <c r="Q148" s="36"/>
      <c r="R148" s="36"/>
      <c r="S148" s="36"/>
      <c r="T148" s="36"/>
    </row>
    <row r="149" spans="1:20">
      <c r="A149" s="6"/>
      <c r="B149" s="36"/>
      <c r="C149" s="109" t="s">
        <v>236</v>
      </c>
      <c r="D149" s="109" t="s">
        <v>492</v>
      </c>
      <c r="E149" s="109" t="s">
        <v>251</v>
      </c>
      <c r="F149" s="109" t="s">
        <v>367</v>
      </c>
      <c r="G149" s="109">
        <f t="shared" si="6"/>
        <v>0</v>
      </c>
      <c r="H149" s="36"/>
      <c r="I149" s="36"/>
      <c r="J149" s="36"/>
      <c r="K149" s="36"/>
      <c r="L149" s="36"/>
      <c r="M149" s="36"/>
      <c r="N149" s="36"/>
      <c r="O149" s="36"/>
      <c r="P149" s="36"/>
      <c r="Q149" s="36"/>
      <c r="R149" s="36"/>
      <c r="S149" s="36"/>
      <c r="T149" s="36"/>
    </row>
    <row r="150" spans="1:20">
      <c r="A150" s="6"/>
      <c r="B150" s="36"/>
      <c r="C150" s="109" t="s">
        <v>236</v>
      </c>
      <c r="D150" s="109" t="s">
        <v>492</v>
      </c>
      <c r="E150" s="110" t="s">
        <v>254</v>
      </c>
      <c r="F150" s="109" t="s">
        <v>367</v>
      </c>
      <c r="G150" s="109">
        <f t="shared" si="6"/>
        <v>0</v>
      </c>
      <c r="H150" s="36"/>
      <c r="I150" s="36"/>
      <c r="J150" s="36"/>
      <c r="K150" s="36"/>
      <c r="L150" s="36"/>
      <c r="M150" s="36"/>
      <c r="N150" s="36"/>
      <c r="O150" s="36"/>
      <c r="P150" s="36"/>
      <c r="Q150" s="36"/>
      <c r="R150" s="36"/>
      <c r="S150" s="36"/>
      <c r="T150" s="36"/>
    </row>
    <row r="151" spans="1:20">
      <c r="A151" s="6"/>
      <c r="B151" s="36"/>
      <c r="C151" s="109" t="s">
        <v>236</v>
      </c>
      <c r="D151" s="109" t="s">
        <v>492</v>
      </c>
      <c r="E151" s="110" t="s">
        <v>256</v>
      </c>
      <c r="F151" s="109" t="s">
        <v>367</v>
      </c>
      <c r="G151" s="109">
        <f t="shared" si="6"/>
        <v>0</v>
      </c>
      <c r="H151" s="36"/>
      <c r="I151" s="36"/>
      <c r="J151" s="36"/>
      <c r="K151" s="36"/>
      <c r="L151" s="36"/>
      <c r="M151" s="36"/>
      <c r="N151" s="36"/>
      <c r="O151" s="36"/>
      <c r="P151" s="36"/>
      <c r="Q151" s="36"/>
      <c r="R151" s="36"/>
      <c r="S151" s="36"/>
      <c r="T151" s="36"/>
    </row>
    <row r="152" spans="1:20">
      <c r="A152" s="6"/>
      <c r="B152" s="36"/>
      <c r="C152" s="109"/>
      <c r="D152" s="109"/>
      <c r="E152" s="110"/>
      <c r="F152" s="109"/>
      <c r="G152" s="109"/>
      <c r="H152" s="36"/>
      <c r="I152" s="36"/>
      <c r="J152" s="36"/>
      <c r="K152" s="36"/>
      <c r="L152" s="36"/>
      <c r="M152" s="36"/>
      <c r="N152" s="36"/>
      <c r="O152" s="36"/>
      <c r="P152" s="36"/>
      <c r="Q152" s="36"/>
      <c r="R152" s="36"/>
      <c r="S152" s="36"/>
      <c r="T152" s="36"/>
    </row>
    <row r="153" spans="1:20">
      <c r="A153" s="6"/>
      <c r="B153" s="36"/>
      <c r="C153" s="109" t="s">
        <v>241</v>
      </c>
      <c r="D153" s="109" t="s">
        <v>437</v>
      </c>
      <c r="E153" s="109" t="s">
        <v>237</v>
      </c>
      <c r="F153" s="109" t="s">
        <v>367</v>
      </c>
      <c r="G153" s="109">
        <f>SUMIFS('Summary Calculations'!$T$144:$T$166,'Summary Calculations'!$D$144:$D$166,'RCV and Revenue Adj'!E153)</f>
        <v>-1.3423579011589251</v>
      </c>
      <c r="H153" s="36"/>
      <c r="I153" s="36"/>
      <c r="J153" s="36"/>
      <c r="K153" s="36"/>
      <c r="L153" s="36"/>
      <c r="M153" s="36"/>
      <c r="N153" s="36"/>
      <c r="O153" s="36"/>
      <c r="P153" s="36"/>
      <c r="Q153" s="36"/>
      <c r="R153" s="36"/>
      <c r="S153" s="36"/>
      <c r="T153" s="36"/>
    </row>
    <row r="154" spans="1:20">
      <c r="A154" s="6"/>
      <c r="B154" s="36"/>
      <c r="C154" s="109" t="s">
        <v>241</v>
      </c>
      <c r="D154" s="109" t="s">
        <v>437</v>
      </c>
      <c r="E154" s="109" t="s">
        <v>242</v>
      </c>
      <c r="F154" s="109" t="s">
        <v>367</v>
      </c>
      <c r="G154" s="109">
        <f>SUMIFS('Summary Calculations'!$T$144:$T$166,'Summary Calculations'!$D$144:$D$166,'RCV and Revenue Adj'!E154)</f>
        <v>-106.24584930625269</v>
      </c>
      <c r="H154" s="36"/>
      <c r="I154" s="36"/>
      <c r="J154" s="36"/>
      <c r="K154" s="36"/>
      <c r="L154" s="36"/>
      <c r="M154" s="36"/>
      <c r="N154" s="36"/>
      <c r="O154" s="36"/>
      <c r="P154" s="36"/>
      <c r="Q154" s="36"/>
      <c r="R154" s="36"/>
      <c r="S154" s="36"/>
      <c r="T154" s="36"/>
    </row>
    <row r="155" spans="1:20">
      <c r="A155" s="6"/>
      <c r="B155" s="36"/>
      <c r="C155" s="109" t="s">
        <v>241</v>
      </c>
      <c r="D155" s="109" t="s">
        <v>437</v>
      </c>
      <c r="E155" s="109" t="s">
        <v>248</v>
      </c>
      <c r="F155" s="109" t="s">
        <v>367</v>
      </c>
      <c r="G155" s="109">
        <f>SUMIFS('Summary Calculations'!$T$144:$T$166,'Summary Calculations'!$D$144:$D$166,'RCV and Revenue Adj'!E155)</f>
        <v>-7.0453517519452955</v>
      </c>
      <c r="H155" s="36"/>
      <c r="I155" s="36"/>
      <c r="J155" s="36"/>
      <c r="K155" s="36"/>
      <c r="L155" s="36"/>
      <c r="M155" s="36"/>
      <c r="N155" s="36"/>
      <c r="O155" s="36"/>
      <c r="P155" s="36"/>
      <c r="Q155" s="36"/>
      <c r="R155" s="36"/>
      <c r="S155" s="36"/>
      <c r="T155" s="36"/>
    </row>
    <row r="156" spans="1:20">
      <c r="A156" s="6"/>
      <c r="B156" s="36"/>
      <c r="C156" s="109" t="s">
        <v>241</v>
      </c>
      <c r="D156" s="109" t="s">
        <v>437</v>
      </c>
      <c r="E156" s="109" t="s">
        <v>251</v>
      </c>
      <c r="F156" s="109" t="s">
        <v>367</v>
      </c>
      <c r="G156" s="109">
        <f>SUMIFS('Summary Calculations'!$T$144:$T$166,'Summary Calculations'!$D$144:$D$166,'RCV and Revenue Adj'!E156)</f>
        <v>0</v>
      </c>
      <c r="H156" s="36"/>
      <c r="I156" s="36"/>
      <c r="J156" s="36"/>
      <c r="K156" s="36"/>
      <c r="L156" s="36"/>
      <c r="M156" s="36"/>
      <c r="N156" s="36"/>
      <c r="O156" s="36"/>
      <c r="P156" s="36"/>
      <c r="Q156" s="36"/>
      <c r="R156" s="36"/>
      <c r="S156" s="36"/>
      <c r="T156" s="36"/>
    </row>
    <row r="157" spans="1:20">
      <c r="A157" s="6"/>
      <c r="B157" s="36"/>
      <c r="C157" s="109" t="s">
        <v>241</v>
      </c>
      <c r="D157" s="109" t="s">
        <v>437</v>
      </c>
      <c r="E157" s="110" t="s">
        <v>254</v>
      </c>
      <c r="F157" s="109" t="s">
        <v>367</v>
      </c>
      <c r="G157" s="109">
        <f>SUMIFS('Summary Calculations'!$T$144:$T$166,'Summary Calculations'!$D$144:$D$166,'RCV and Revenue Adj'!E157)</f>
        <v>0</v>
      </c>
      <c r="H157" s="36"/>
      <c r="I157" s="36"/>
      <c r="J157" s="36"/>
      <c r="K157" s="36"/>
      <c r="L157" s="36"/>
      <c r="M157" s="36"/>
      <c r="N157" s="36"/>
      <c r="O157" s="36"/>
      <c r="P157" s="36"/>
      <c r="Q157" s="36"/>
      <c r="R157" s="36"/>
      <c r="S157" s="36"/>
      <c r="T157" s="36"/>
    </row>
    <row r="158" spans="1:20">
      <c r="A158" s="6"/>
      <c r="B158" s="36"/>
      <c r="C158" s="109" t="s">
        <v>241</v>
      </c>
      <c r="D158" s="109" t="s">
        <v>437</v>
      </c>
      <c r="E158" s="110" t="s">
        <v>256</v>
      </c>
      <c r="F158" s="109" t="s">
        <v>367</v>
      </c>
      <c r="G158" s="109">
        <f>SUMIFS('Summary Calculations'!$T$144:$T$166,'Summary Calculations'!$D$144:$D$166,'RCV and Revenue Adj'!E158)</f>
        <v>0</v>
      </c>
      <c r="H158" s="36"/>
      <c r="I158" s="36"/>
      <c r="J158" s="36"/>
      <c r="K158" s="36"/>
      <c r="L158" s="36"/>
      <c r="M158" s="36"/>
      <c r="N158" s="36"/>
      <c r="O158" s="36"/>
      <c r="P158" s="36"/>
      <c r="Q158" s="36"/>
      <c r="R158" s="36"/>
      <c r="S158" s="36"/>
      <c r="T158" s="36"/>
    </row>
    <row r="159" spans="1:20">
      <c r="A159" s="6"/>
      <c r="B159" s="36"/>
      <c r="C159" s="109" t="s">
        <v>241</v>
      </c>
      <c r="D159" s="109" t="s">
        <v>490</v>
      </c>
      <c r="E159" s="109" t="s">
        <v>237</v>
      </c>
      <c r="F159" s="109" t="s">
        <v>262</v>
      </c>
      <c r="G159" s="111" cm="1">
        <f t="array" ref="G159">INDEX(Inputs!$G$25:$G$30,MATCH('RCV and Revenue Adj'!E159,Inputs!$D$32:$D$37,0),)</f>
        <v>0.6</v>
      </c>
      <c r="H159" s="36"/>
      <c r="I159" s="36"/>
      <c r="J159" s="36"/>
      <c r="K159" s="36"/>
      <c r="L159" s="36"/>
      <c r="M159" s="36"/>
      <c r="N159" s="36"/>
      <c r="O159" s="36"/>
      <c r="P159" s="36"/>
      <c r="Q159" s="36"/>
      <c r="R159" s="36"/>
      <c r="S159" s="36"/>
      <c r="T159" s="36"/>
    </row>
    <row r="160" spans="1:20">
      <c r="A160" s="6"/>
      <c r="B160" s="36"/>
      <c r="C160" s="109" t="s">
        <v>241</v>
      </c>
      <c r="D160" s="109" t="s">
        <v>490</v>
      </c>
      <c r="E160" s="109" t="s">
        <v>242</v>
      </c>
      <c r="F160" s="109" t="s">
        <v>262</v>
      </c>
      <c r="G160" s="111" cm="1">
        <f t="array" ref="G160">INDEX(Inputs!$G$25:$G$30,MATCH('RCV and Revenue Adj'!E160,Inputs!$D$32:$D$37,0),)</f>
        <v>0.6</v>
      </c>
      <c r="H160" s="36"/>
      <c r="I160" s="36"/>
      <c r="J160" s="36"/>
      <c r="K160" s="36"/>
      <c r="L160" s="36"/>
      <c r="M160" s="36"/>
      <c r="N160" s="36"/>
      <c r="O160" s="36"/>
      <c r="P160" s="36"/>
      <c r="Q160" s="36"/>
      <c r="R160" s="36"/>
      <c r="S160" s="36"/>
      <c r="T160" s="36"/>
    </row>
    <row r="161" spans="1:20">
      <c r="A161" s="6"/>
      <c r="B161" s="36"/>
      <c r="C161" s="109" t="s">
        <v>241</v>
      </c>
      <c r="D161" s="109" t="s">
        <v>490</v>
      </c>
      <c r="E161" s="109" t="s">
        <v>248</v>
      </c>
      <c r="F161" s="109" t="s">
        <v>262</v>
      </c>
      <c r="G161" s="111" cm="1">
        <f t="array" ref="G161">INDEX(Inputs!$G$25:$G$30,MATCH('RCV and Revenue Adj'!E161,Inputs!$D$32:$D$37,0),)</f>
        <v>0.6</v>
      </c>
      <c r="H161" s="36"/>
      <c r="I161" s="36"/>
      <c r="J161" s="36"/>
      <c r="K161" s="36"/>
      <c r="L161" s="36"/>
      <c r="M161" s="36"/>
      <c r="N161" s="36"/>
      <c r="O161" s="36"/>
      <c r="P161" s="36"/>
      <c r="Q161" s="36"/>
      <c r="R161" s="36"/>
      <c r="S161" s="36"/>
      <c r="T161" s="36"/>
    </row>
    <row r="162" spans="1:20">
      <c r="A162" s="6"/>
      <c r="B162" s="36"/>
      <c r="C162" s="109" t="s">
        <v>241</v>
      </c>
      <c r="D162" s="109" t="s">
        <v>490</v>
      </c>
      <c r="E162" s="109" t="s">
        <v>251</v>
      </c>
      <c r="F162" s="109" t="s">
        <v>262</v>
      </c>
      <c r="G162" s="111" cm="1">
        <f t="array" ref="G162">INDEX(Inputs!$G$25:$G$30,MATCH('RCV and Revenue Adj'!E162,Inputs!$D$32:$D$37,0),)</f>
        <v>0.6</v>
      </c>
      <c r="H162" s="36"/>
      <c r="I162" s="36"/>
      <c r="J162" s="36"/>
      <c r="K162" s="36"/>
      <c r="L162" s="36"/>
      <c r="M162" s="36"/>
      <c r="N162" s="36"/>
      <c r="O162" s="36"/>
      <c r="P162" s="36"/>
      <c r="Q162" s="36"/>
      <c r="R162" s="36"/>
      <c r="S162" s="36"/>
      <c r="T162" s="36"/>
    </row>
    <row r="163" spans="1:20">
      <c r="A163" s="6"/>
      <c r="B163" s="36"/>
      <c r="C163" s="109" t="s">
        <v>241</v>
      </c>
      <c r="D163" s="109" t="s">
        <v>490</v>
      </c>
      <c r="E163" s="110" t="s">
        <v>254</v>
      </c>
      <c r="F163" s="109" t="s">
        <v>262</v>
      </c>
      <c r="G163" s="111" cm="1">
        <f t="array" ref="G163">INDEX(Inputs!$G$25:$G$30,MATCH('RCV and Revenue Adj'!E163,Inputs!$D$32:$D$37,0),)</f>
        <v>0.6</v>
      </c>
      <c r="H163" s="36"/>
      <c r="I163" s="36"/>
      <c r="J163" s="36"/>
      <c r="K163" s="36"/>
      <c r="L163" s="36"/>
      <c r="M163" s="36"/>
      <c r="N163" s="36"/>
      <c r="O163" s="36"/>
      <c r="P163" s="36"/>
      <c r="Q163" s="36"/>
      <c r="R163" s="36"/>
      <c r="S163" s="36"/>
      <c r="T163" s="36"/>
    </row>
    <row r="164" spans="1:20">
      <c r="A164" s="6"/>
      <c r="B164" s="36"/>
      <c r="C164" s="109" t="s">
        <v>241</v>
      </c>
      <c r="D164" s="109" t="s">
        <v>490</v>
      </c>
      <c r="E164" s="110" t="s">
        <v>256</v>
      </c>
      <c r="F164" s="109" t="s">
        <v>262</v>
      </c>
      <c r="G164" s="111" cm="1">
        <f t="array" ref="G164">INDEX(Inputs!$G$25:$G$30,MATCH('RCV and Revenue Adj'!E164,Inputs!$D$32:$D$37,0),)</f>
        <v>0.6</v>
      </c>
      <c r="H164" s="36"/>
      <c r="I164" s="36"/>
      <c r="J164" s="36"/>
      <c r="K164" s="36"/>
      <c r="L164" s="36"/>
      <c r="M164" s="36"/>
      <c r="N164" s="36"/>
      <c r="O164" s="36"/>
      <c r="P164" s="36"/>
      <c r="Q164" s="36"/>
      <c r="R164" s="36"/>
      <c r="S164" s="36"/>
      <c r="T164" s="36"/>
    </row>
    <row r="165" spans="1:20">
      <c r="A165" s="6"/>
      <c r="B165" s="36"/>
      <c r="C165" s="109" t="s">
        <v>241</v>
      </c>
      <c r="D165" s="109" t="s">
        <v>492</v>
      </c>
      <c r="E165" s="109" t="s">
        <v>237</v>
      </c>
      <c r="F165" s="109" t="s">
        <v>367</v>
      </c>
      <c r="G165" s="109">
        <f t="shared" ref="G165:G170" si="7">G153*G159</f>
        <v>-0.80541474069535501</v>
      </c>
      <c r="H165" s="36"/>
      <c r="I165" s="36"/>
      <c r="J165" s="36"/>
      <c r="K165" s="36"/>
      <c r="L165" s="36"/>
      <c r="M165" s="36"/>
      <c r="N165" s="36"/>
      <c r="O165" s="36"/>
      <c r="P165" s="36"/>
      <c r="Q165" s="36"/>
      <c r="R165" s="36"/>
      <c r="S165" s="36"/>
      <c r="T165" s="36"/>
    </row>
    <row r="166" spans="1:20">
      <c r="A166" s="6"/>
      <c r="B166" s="36"/>
      <c r="C166" s="109" t="s">
        <v>241</v>
      </c>
      <c r="D166" s="109" t="s">
        <v>492</v>
      </c>
      <c r="E166" s="109" t="s">
        <v>242</v>
      </c>
      <c r="F166" s="109" t="s">
        <v>367</v>
      </c>
      <c r="G166" s="109">
        <f t="shared" si="7"/>
        <v>-63.747509583751615</v>
      </c>
      <c r="H166" s="36"/>
      <c r="I166" s="36"/>
      <c r="J166" s="36"/>
      <c r="K166" s="36"/>
      <c r="L166" s="36"/>
      <c r="M166" s="36"/>
      <c r="N166" s="36"/>
      <c r="O166" s="36"/>
      <c r="P166" s="36"/>
      <c r="Q166" s="36"/>
      <c r="R166" s="36"/>
      <c r="S166" s="36"/>
      <c r="T166" s="36"/>
    </row>
    <row r="167" spans="1:20">
      <c r="A167" s="6"/>
      <c r="B167" s="36"/>
      <c r="C167" s="109" t="s">
        <v>241</v>
      </c>
      <c r="D167" s="109" t="s">
        <v>492</v>
      </c>
      <c r="E167" s="109" t="s">
        <v>248</v>
      </c>
      <c r="F167" s="109" t="s">
        <v>367</v>
      </c>
      <c r="G167" s="109">
        <f t="shared" si="7"/>
        <v>-4.2272110511671768</v>
      </c>
      <c r="H167" s="36"/>
      <c r="I167" s="36"/>
      <c r="J167" s="36"/>
      <c r="K167" s="36"/>
      <c r="L167" s="36"/>
      <c r="M167" s="36"/>
      <c r="N167" s="36"/>
      <c r="O167" s="36"/>
      <c r="P167" s="36"/>
      <c r="Q167" s="36"/>
      <c r="R167" s="36"/>
      <c r="S167" s="36"/>
      <c r="T167" s="36"/>
    </row>
    <row r="168" spans="1:20">
      <c r="A168" s="6"/>
      <c r="B168" s="36"/>
      <c r="C168" s="109" t="s">
        <v>241</v>
      </c>
      <c r="D168" s="109" t="s">
        <v>492</v>
      </c>
      <c r="E168" s="109" t="s">
        <v>251</v>
      </c>
      <c r="F168" s="109" t="s">
        <v>367</v>
      </c>
      <c r="G168" s="109">
        <f t="shared" si="7"/>
        <v>0</v>
      </c>
      <c r="H168" s="36"/>
      <c r="I168" s="36"/>
      <c r="J168" s="36"/>
      <c r="K168" s="36"/>
      <c r="L168" s="36"/>
      <c r="M168" s="36"/>
      <c r="N168" s="36"/>
      <c r="O168" s="36"/>
      <c r="P168" s="36"/>
      <c r="Q168" s="36"/>
      <c r="R168" s="36"/>
      <c r="S168" s="36"/>
      <c r="T168" s="36"/>
    </row>
    <row r="169" spans="1:20">
      <c r="A169" s="6"/>
      <c r="B169" s="36"/>
      <c r="C169" s="109" t="s">
        <v>241</v>
      </c>
      <c r="D169" s="109" t="s">
        <v>492</v>
      </c>
      <c r="E169" s="110" t="s">
        <v>254</v>
      </c>
      <c r="F169" s="109" t="s">
        <v>367</v>
      </c>
      <c r="G169" s="109">
        <f t="shared" si="7"/>
        <v>0</v>
      </c>
      <c r="H169" s="36"/>
      <c r="I169" s="36"/>
      <c r="J169" s="36"/>
      <c r="K169" s="36"/>
      <c r="L169" s="36"/>
      <c r="M169" s="36"/>
      <c r="N169" s="36"/>
      <c r="O169" s="36"/>
      <c r="P169" s="36"/>
      <c r="Q169" s="36"/>
      <c r="R169" s="36"/>
      <c r="S169" s="36"/>
      <c r="T169" s="36"/>
    </row>
    <row r="170" spans="1:20">
      <c r="A170" s="6"/>
      <c r="B170" s="36"/>
      <c r="C170" s="109" t="s">
        <v>241</v>
      </c>
      <c r="D170" s="109" t="s">
        <v>492</v>
      </c>
      <c r="E170" s="110" t="s">
        <v>256</v>
      </c>
      <c r="F170" s="109" t="s">
        <v>367</v>
      </c>
      <c r="G170" s="109">
        <f t="shared" si="7"/>
        <v>0</v>
      </c>
      <c r="H170" s="36"/>
      <c r="I170" s="36"/>
      <c r="J170" s="36"/>
      <c r="K170" s="36"/>
      <c r="L170" s="36"/>
      <c r="M170" s="36"/>
      <c r="N170" s="36"/>
      <c r="O170" s="36"/>
      <c r="P170" s="36"/>
      <c r="Q170" s="36"/>
      <c r="R170" s="36"/>
      <c r="S170" s="36"/>
      <c r="T170" s="36"/>
    </row>
    <row r="171" spans="1:20">
      <c r="A171" s="6"/>
      <c r="B171" s="36"/>
      <c r="C171" s="36"/>
      <c r="D171" s="36"/>
      <c r="E171" s="36"/>
      <c r="F171" s="36"/>
      <c r="G171" s="36"/>
      <c r="H171" s="36"/>
      <c r="I171" s="36"/>
      <c r="J171" s="36"/>
      <c r="K171" s="36"/>
      <c r="L171" s="36"/>
      <c r="M171" s="36"/>
      <c r="N171" s="36"/>
      <c r="O171" s="36"/>
      <c r="P171" s="36"/>
      <c r="Q171" s="36"/>
      <c r="R171" s="36"/>
      <c r="S171" s="36"/>
      <c r="T171" s="36"/>
    </row>
    <row r="172" spans="1:20">
      <c r="A172" s="6"/>
      <c r="B172" s="36"/>
      <c r="C172" s="36"/>
      <c r="D172" s="112" t="s">
        <v>442</v>
      </c>
      <c r="E172" s="112" t="s">
        <v>248</v>
      </c>
      <c r="F172" s="112" t="s">
        <v>367</v>
      </c>
      <c r="G172" s="112">
        <f xml:space="preserve"> SUMIFS('Summary Calculations'!$T$181:$T$182, 'Summary Calculations'!$D$181:$D$182, 'RCV and Revenue Adj'!E172)</f>
        <v>0.55194800220293394</v>
      </c>
      <c r="H172" s="36"/>
      <c r="I172" s="36"/>
      <c r="J172" s="36"/>
      <c r="K172" s="36"/>
      <c r="L172" s="36"/>
      <c r="M172" s="36"/>
      <c r="N172" s="36"/>
      <c r="O172" s="36"/>
      <c r="P172" s="36"/>
      <c r="Q172" s="36"/>
      <c r="R172" s="36"/>
      <c r="S172" s="36"/>
      <c r="T172" s="36"/>
    </row>
    <row r="173" spans="1:20">
      <c r="A173" s="6"/>
      <c r="B173" s="36"/>
      <c r="C173" s="36"/>
      <c r="D173" s="112" t="s">
        <v>490</v>
      </c>
      <c r="E173" s="112" t="s">
        <v>248</v>
      </c>
      <c r="F173" s="112" t="s">
        <v>262</v>
      </c>
      <c r="G173" s="113" cm="1">
        <f t="array" ref="G173">INDEX(Inputs!$G$25:$G$30,MATCH('RCV and Revenue Adj'!E173,Inputs!$D$25:$D$30,0),)</f>
        <v>0.6</v>
      </c>
      <c r="H173" s="36"/>
      <c r="I173" s="36"/>
      <c r="J173" s="36"/>
      <c r="K173" s="36"/>
      <c r="L173" s="36"/>
      <c r="M173" s="36"/>
      <c r="N173" s="36"/>
      <c r="O173" s="36"/>
      <c r="P173" s="36"/>
      <c r="Q173" s="36"/>
      <c r="R173" s="36"/>
      <c r="S173" s="36"/>
      <c r="T173" s="36"/>
    </row>
    <row r="174" spans="1:20">
      <c r="A174" s="6"/>
      <c r="B174" s="36"/>
      <c r="C174" s="36"/>
      <c r="D174" s="112" t="s">
        <v>487</v>
      </c>
      <c r="E174" s="112" t="s">
        <v>248</v>
      </c>
      <c r="F174" s="112" t="s">
        <v>367</v>
      </c>
      <c r="G174" s="112">
        <f xml:space="preserve"> G172 * G173</f>
        <v>0.33116880132176035</v>
      </c>
      <c r="H174" s="36"/>
      <c r="I174" s="36"/>
      <c r="J174" s="36"/>
      <c r="K174" s="36"/>
      <c r="L174" s="36"/>
      <c r="M174" s="36"/>
      <c r="N174" s="36"/>
      <c r="O174" s="36"/>
      <c r="P174" s="36"/>
      <c r="Q174" s="36"/>
      <c r="R174" s="36"/>
      <c r="S174" s="36"/>
      <c r="T174" s="36"/>
    </row>
    <row r="175" spans="1:20">
      <c r="A175" s="6"/>
      <c r="B175" s="36"/>
      <c r="C175" s="36"/>
      <c r="D175" s="36"/>
      <c r="E175" s="36"/>
      <c r="F175" s="36"/>
      <c r="G175" s="36"/>
      <c r="H175" s="36"/>
      <c r="I175" s="36"/>
      <c r="J175" s="36"/>
      <c r="K175" s="36"/>
      <c r="L175" s="36"/>
      <c r="M175" s="36"/>
      <c r="N175" s="36"/>
      <c r="O175" s="36"/>
      <c r="P175" s="36"/>
      <c r="Q175" s="36"/>
      <c r="R175" s="36"/>
      <c r="S175" s="36"/>
      <c r="T175" s="36"/>
    </row>
    <row r="176" spans="1:20">
      <c r="A176" s="6"/>
      <c r="B176" s="36"/>
      <c r="C176" s="36"/>
      <c r="D176" s="114" t="s">
        <v>493</v>
      </c>
      <c r="E176" s="114" t="s">
        <v>237</v>
      </c>
      <c r="F176" s="114" t="s">
        <v>367</v>
      </c>
      <c r="G176" s="114">
        <f>G108+G146</f>
        <v>-0.80541474069535501</v>
      </c>
      <c r="H176" s="36"/>
      <c r="I176" s="36"/>
      <c r="J176" s="36"/>
      <c r="K176" s="36"/>
      <c r="L176" s="36"/>
      <c r="M176" s="36"/>
      <c r="N176" s="36"/>
      <c r="O176" s="36"/>
      <c r="P176" s="36"/>
      <c r="Q176" s="36"/>
      <c r="R176" s="36"/>
      <c r="S176" s="36"/>
      <c r="T176" s="36"/>
    </row>
    <row r="177" spans="1:20">
      <c r="A177" s="6"/>
      <c r="B177" s="36"/>
      <c r="C177" s="36"/>
      <c r="D177" s="114" t="s">
        <v>493</v>
      </c>
      <c r="E177" s="114" t="s">
        <v>242</v>
      </c>
      <c r="F177" s="114" t="s">
        <v>367</v>
      </c>
      <c r="G177" s="114">
        <f>G109+G147</f>
        <v>-63.747509583751615</v>
      </c>
      <c r="H177" s="36"/>
      <c r="I177" s="36"/>
      <c r="J177" s="36"/>
      <c r="K177" s="36"/>
      <c r="L177" s="36"/>
      <c r="M177" s="36"/>
      <c r="N177" s="36"/>
      <c r="O177" s="36"/>
      <c r="P177" s="36"/>
      <c r="Q177" s="36"/>
      <c r="R177" s="36"/>
      <c r="S177" s="36"/>
      <c r="T177" s="36"/>
    </row>
    <row r="178" spans="1:20">
      <c r="A178" s="6"/>
      <c r="B178" s="36"/>
      <c r="C178" s="36"/>
      <c r="D178" s="114" t="s">
        <v>493</v>
      </c>
      <c r="E178" s="114" t="s">
        <v>248</v>
      </c>
      <c r="F178" s="114" t="s">
        <v>367</v>
      </c>
      <c r="G178" s="114">
        <f>G110+G148+G174</f>
        <v>-13.506759091882936</v>
      </c>
      <c r="H178" s="36"/>
      <c r="I178" s="36"/>
      <c r="J178" s="36"/>
      <c r="K178" s="36"/>
      <c r="L178" s="36"/>
      <c r="M178" s="36"/>
      <c r="N178" s="36"/>
      <c r="O178" s="36"/>
      <c r="P178" s="36"/>
      <c r="Q178" s="36"/>
      <c r="R178" s="36"/>
      <c r="S178" s="36"/>
      <c r="T178" s="36"/>
    </row>
    <row r="179" spans="1:20">
      <c r="A179" s="6"/>
      <c r="B179" s="36"/>
      <c r="C179" s="36"/>
      <c r="D179" s="114" t="s">
        <v>493</v>
      </c>
      <c r="E179" s="114" t="s">
        <v>251</v>
      </c>
      <c r="F179" s="114" t="s">
        <v>367</v>
      </c>
      <c r="G179" s="114">
        <f>G111+G149</f>
        <v>0</v>
      </c>
      <c r="H179" s="36"/>
      <c r="I179" s="36"/>
      <c r="J179" s="36"/>
      <c r="K179" s="36"/>
      <c r="L179" s="36"/>
      <c r="M179" s="36"/>
      <c r="N179" s="36"/>
      <c r="O179" s="36"/>
      <c r="P179" s="36"/>
      <c r="Q179" s="36"/>
      <c r="R179" s="36"/>
      <c r="S179" s="36"/>
      <c r="T179" s="36"/>
    </row>
    <row r="180" spans="1:20">
      <c r="A180" s="6"/>
      <c r="B180" s="36"/>
      <c r="C180" s="36"/>
      <c r="D180" s="114" t="s">
        <v>493</v>
      </c>
      <c r="E180" s="115" t="s">
        <v>254</v>
      </c>
      <c r="F180" s="114" t="s">
        <v>367</v>
      </c>
      <c r="G180" s="114">
        <f>G112+G150</f>
        <v>0</v>
      </c>
      <c r="H180" s="36"/>
      <c r="I180" s="36"/>
      <c r="J180" s="36"/>
      <c r="K180" s="36"/>
      <c r="L180" s="36"/>
      <c r="M180" s="36"/>
      <c r="N180" s="36"/>
      <c r="O180" s="36"/>
      <c r="P180" s="36"/>
      <c r="Q180" s="36"/>
      <c r="R180" s="36"/>
      <c r="S180" s="36"/>
      <c r="T180" s="36"/>
    </row>
    <row r="181" spans="1:20">
      <c r="A181" s="6"/>
      <c r="B181" s="36"/>
      <c r="C181" s="36"/>
      <c r="D181" s="114" t="s">
        <v>493</v>
      </c>
      <c r="E181" s="115" t="s">
        <v>256</v>
      </c>
      <c r="F181" s="114" t="s">
        <v>367</v>
      </c>
      <c r="G181" s="114">
        <f>G113+G151</f>
        <v>0</v>
      </c>
      <c r="H181" s="36"/>
      <c r="I181" s="36"/>
      <c r="J181" s="36"/>
      <c r="K181" s="36"/>
      <c r="L181" s="36"/>
      <c r="M181" s="36"/>
      <c r="N181" s="36"/>
      <c r="O181" s="36"/>
      <c r="P181" s="36"/>
      <c r="Q181" s="36"/>
      <c r="R181" s="36"/>
      <c r="S181" s="36"/>
      <c r="T181" s="36"/>
    </row>
    <row r="182" spans="1:20">
      <c r="A182" s="6"/>
      <c r="B182" s="36"/>
      <c r="C182" s="36"/>
      <c r="D182" s="36"/>
      <c r="E182" s="36"/>
      <c r="F182" s="36"/>
      <c r="G182" s="36"/>
      <c r="H182" s="36"/>
      <c r="I182" s="36"/>
      <c r="J182" s="36"/>
      <c r="K182" s="36"/>
      <c r="L182" s="36"/>
      <c r="M182" s="36"/>
      <c r="N182" s="36"/>
      <c r="O182" s="36"/>
      <c r="P182" s="36"/>
      <c r="Q182" s="36"/>
      <c r="R182" s="36"/>
      <c r="S182" s="36"/>
      <c r="T182" s="36"/>
    </row>
    <row r="183" spans="1:20">
      <c r="A183" s="6"/>
      <c r="B183" s="36"/>
      <c r="C183" s="36"/>
      <c r="D183" s="36"/>
      <c r="E183" s="36"/>
      <c r="F183" s="36"/>
      <c r="G183" s="36"/>
      <c r="H183" s="36"/>
      <c r="I183" s="36"/>
      <c r="J183" s="36"/>
      <c r="K183" s="36"/>
      <c r="L183" s="36"/>
      <c r="M183" s="36"/>
      <c r="N183" s="36"/>
      <c r="O183" s="36"/>
      <c r="P183" s="36"/>
      <c r="Q183" s="36"/>
      <c r="R183" s="36"/>
      <c r="S183" s="36"/>
      <c r="T183" s="36"/>
    </row>
    <row r="184" spans="1:20">
      <c r="A184" s="6"/>
      <c r="B184" s="36"/>
      <c r="C184" s="36"/>
      <c r="D184" s="36"/>
      <c r="E184" s="36"/>
      <c r="F184" s="36"/>
      <c r="G184" s="36"/>
      <c r="H184" s="36"/>
      <c r="I184" s="36"/>
      <c r="J184" s="36"/>
      <c r="K184" s="36"/>
      <c r="L184" s="36"/>
      <c r="M184" s="36"/>
      <c r="N184" s="36"/>
      <c r="O184" s="36"/>
      <c r="P184" s="36"/>
      <c r="Q184" s="36"/>
      <c r="R184" s="36"/>
      <c r="S184" s="36"/>
      <c r="T184" s="36"/>
    </row>
    <row r="185" spans="1:20">
      <c r="A185" s="6"/>
      <c r="B185" s="36"/>
      <c r="C185" s="36"/>
      <c r="D185" s="36"/>
      <c r="E185" s="36"/>
      <c r="F185" s="36"/>
      <c r="G185" s="36"/>
      <c r="H185" s="36"/>
      <c r="I185" s="36"/>
      <c r="J185" s="36"/>
      <c r="K185" s="36"/>
      <c r="L185" s="36"/>
      <c r="M185" s="36"/>
      <c r="N185" s="36"/>
      <c r="O185" s="36"/>
      <c r="P185" s="36"/>
      <c r="Q185" s="36"/>
      <c r="R185" s="36"/>
      <c r="S185" s="36"/>
      <c r="T185" s="36"/>
    </row>
    <row r="186" spans="1:20">
      <c r="A186" s="6"/>
      <c r="B186" s="36"/>
      <c r="C186" s="36"/>
      <c r="D186" s="36"/>
      <c r="E186" s="36"/>
      <c r="F186" s="36"/>
      <c r="G186" s="36"/>
      <c r="H186" s="36"/>
      <c r="I186" s="36"/>
      <c r="J186" s="36"/>
      <c r="K186" s="36"/>
      <c r="L186" s="36"/>
      <c r="M186" s="36"/>
      <c r="N186" s="36"/>
      <c r="O186" s="36"/>
      <c r="P186" s="36"/>
      <c r="Q186" s="36"/>
      <c r="R186" s="36"/>
      <c r="S186" s="36"/>
      <c r="T186" s="36"/>
    </row>
    <row r="187" spans="1:20">
      <c r="A187" s="6"/>
      <c r="B187" s="36"/>
      <c r="C187" s="36"/>
      <c r="D187" s="36"/>
      <c r="E187" s="36"/>
      <c r="F187" s="36"/>
      <c r="G187" s="36"/>
      <c r="H187" s="36"/>
      <c r="I187" s="36"/>
      <c r="J187" s="36"/>
      <c r="K187" s="36"/>
      <c r="L187" s="36"/>
      <c r="M187" s="36"/>
      <c r="N187" s="36"/>
      <c r="O187" s="36"/>
      <c r="P187" s="36"/>
      <c r="Q187" s="36"/>
      <c r="R187" s="36"/>
      <c r="S187" s="36"/>
      <c r="T187" s="36"/>
    </row>
    <row r="188" spans="1:20">
      <c r="A188" s="6"/>
      <c r="B188" s="36"/>
      <c r="C188" s="36"/>
      <c r="D188" s="36"/>
      <c r="E188" s="36"/>
      <c r="F188" s="36"/>
      <c r="G188" s="36"/>
      <c r="H188" s="36"/>
      <c r="I188" s="36"/>
      <c r="J188" s="36"/>
      <c r="K188" s="36"/>
      <c r="L188" s="36"/>
      <c r="M188" s="36"/>
      <c r="N188" s="36"/>
      <c r="O188" s="36"/>
      <c r="P188" s="36"/>
      <c r="Q188" s="36"/>
      <c r="R188" s="36"/>
      <c r="S188" s="36"/>
      <c r="T188" s="36"/>
    </row>
    <row r="189" spans="1:20">
      <c r="A189" s="6"/>
      <c r="B189" s="36"/>
      <c r="C189" s="36"/>
      <c r="D189" s="36"/>
      <c r="E189" s="36"/>
      <c r="F189" s="36"/>
      <c r="G189" s="36"/>
      <c r="H189" s="36"/>
      <c r="I189" s="36"/>
      <c r="J189" s="36"/>
      <c r="K189" s="36"/>
      <c r="L189" s="36"/>
      <c r="M189" s="36"/>
      <c r="N189" s="36"/>
      <c r="O189" s="36"/>
      <c r="P189" s="36"/>
      <c r="Q189" s="36"/>
      <c r="R189" s="36"/>
      <c r="S189" s="36"/>
      <c r="T189" s="36"/>
    </row>
    <row r="190" spans="1:20">
      <c r="A190" s="6"/>
      <c r="B190" s="36"/>
      <c r="C190" s="36"/>
      <c r="D190" s="36"/>
      <c r="E190" s="36"/>
      <c r="F190" s="36"/>
      <c r="G190" s="36"/>
      <c r="H190" s="36"/>
      <c r="I190" s="36"/>
      <c r="J190" s="36"/>
      <c r="K190" s="36"/>
      <c r="L190" s="36"/>
      <c r="M190" s="36"/>
      <c r="N190" s="36"/>
      <c r="O190" s="36"/>
      <c r="P190" s="36"/>
      <c r="Q190" s="36"/>
      <c r="R190" s="36"/>
      <c r="S190" s="36"/>
      <c r="T190" s="36"/>
    </row>
    <row r="191" spans="1:20">
      <c r="A191" s="6"/>
      <c r="B191" s="36"/>
      <c r="C191" s="36"/>
      <c r="D191" s="36"/>
      <c r="E191" s="36"/>
      <c r="F191" s="36"/>
      <c r="G191" s="36"/>
      <c r="H191" s="36"/>
      <c r="I191" s="36"/>
      <c r="J191" s="36"/>
      <c r="K191" s="36"/>
      <c r="L191" s="36"/>
      <c r="M191" s="36"/>
      <c r="N191" s="36"/>
      <c r="O191" s="36"/>
      <c r="P191" s="36"/>
      <c r="Q191" s="36"/>
      <c r="R191" s="36"/>
      <c r="S191" s="36"/>
      <c r="T191" s="36"/>
    </row>
    <row r="192" spans="1:20">
      <c r="A192" s="6"/>
      <c r="B192" s="36"/>
      <c r="C192" s="36"/>
      <c r="D192" s="36"/>
      <c r="E192" s="36"/>
      <c r="F192" s="36"/>
      <c r="G192" s="36"/>
      <c r="H192" s="36"/>
      <c r="I192" s="36"/>
      <c r="J192" s="36"/>
      <c r="K192" s="36"/>
      <c r="L192" s="36"/>
      <c r="M192" s="36"/>
      <c r="N192" s="36"/>
      <c r="O192" s="36"/>
      <c r="P192" s="36"/>
      <c r="Q192" s="36"/>
      <c r="R192" s="36"/>
      <c r="S192" s="36"/>
      <c r="T192" s="36"/>
    </row>
    <row r="193" spans="1:20">
      <c r="A193" s="6"/>
      <c r="B193" s="36"/>
      <c r="C193" s="36"/>
      <c r="D193" s="36"/>
      <c r="E193" s="36"/>
      <c r="F193" s="36"/>
      <c r="G193" s="36"/>
      <c r="H193" s="36"/>
      <c r="I193" s="36"/>
      <c r="J193" s="36"/>
      <c r="K193" s="36"/>
      <c r="L193" s="36"/>
      <c r="M193" s="36"/>
      <c r="N193" s="36"/>
      <c r="O193" s="36"/>
      <c r="P193" s="36"/>
      <c r="Q193" s="36"/>
      <c r="R193" s="36"/>
      <c r="S193" s="36"/>
      <c r="T193" s="36"/>
    </row>
    <row r="194" spans="1:20">
      <c r="A194" s="6"/>
      <c r="B194" s="36"/>
      <c r="C194" s="36"/>
      <c r="D194" s="36"/>
      <c r="E194" s="36"/>
      <c r="F194" s="36"/>
      <c r="G194" s="36"/>
      <c r="H194" s="36"/>
      <c r="I194" s="36"/>
      <c r="J194" s="36"/>
      <c r="K194" s="36"/>
      <c r="L194" s="36"/>
      <c r="M194" s="36"/>
      <c r="N194" s="36"/>
      <c r="O194" s="36"/>
      <c r="P194" s="36"/>
      <c r="Q194" s="36"/>
      <c r="R194" s="36"/>
      <c r="S194" s="36"/>
      <c r="T194" s="36"/>
    </row>
    <row r="195" spans="1:20">
      <c r="A195" s="6"/>
      <c r="B195" s="36"/>
      <c r="C195" s="36"/>
      <c r="D195" s="36"/>
      <c r="E195" s="36"/>
      <c r="F195" s="36"/>
      <c r="G195" s="36"/>
      <c r="H195" s="36"/>
      <c r="I195" s="36"/>
      <c r="J195" s="36"/>
      <c r="K195" s="36"/>
      <c r="L195" s="36"/>
      <c r="M195" s="36"/>
      <c r="N195" s="36"/>
      <c r="O195" s="36"/>
      <c r="P195" s="36"/>
      <c r="Q195" s="36"/>
      <c r="R195" s="36"/>
      <c r="S195" s="36"/>
      <c r="T195" s="36"/>
    </row>
    <row r="196" spans="1:20">
      <c r="A196" s="6"/>
      <c r="B196" s="36"/>
      <c r="C196" s="36"/>
      <c r="D196" s="36"/>
      <c r="E196" s="36"/>
      <c r="F196" s="36"/>
      <c r="G196" s="36"/>
      <c r="H196" s="36"/>
      <c r="I196" s="36"/>
      <c r="J196" s="36"/>
      <c r="K196" s="36"/>
      <c r="L196" s="36"/>
      <c r="M196" s="36"/>
      <c r="N196" s="36"/>
      <c r="O196" s="36"/>
      <c r="P196" s="36"/>
      <c r="Q196" s="36"/>
      <c r="R196" s="36"/>
      <c r="S196" s="36"/>
      <c r="T196" s="36"/>
    </row>
    <row r="197" spans="1:20">
      <c r="A197" s="6"/>
      <c r="B197" s="36"/>
      <c r="C197" s="36"/>
      <c r="D197" s="36"/>
      <c r="E197" s="36"/>
      <c r="F197" s="36"/>
      <c r="G197" s="36"/>
      <c r="H197" s="36"/>
      <c r="I197" s="36"/>
      <c r="J197" s="36"/>
      <c r="K197" s="36"/>
      <c r="L197" s="36"/>
      <c r="M197" s="36"/>
      <c r="N197" s="36"/>
      <c r="O197" s="36"/>
      <c r="P197" s="36"/>
      <c r="Q197" s="36"/>
      <c r="R197" s="36"/>
      <c r="S197" s="36"/>
      <c r="T197" s="36"/>
    </row>
    <row r="198" spans="1:20">
      <c r="A198" s="6"/>
      <c r="B198" s="36"/>
      <c r="C198" s="36"/>
      <c r="D198" s="36"/>
      <c r="E198" s="36"/>
      <c r="F198" s="36"/>
      <c r="G198" s="36"/>
      <c r="H198" s="36"/>
      <c r="I198" s="36"/>
      <c r="J198" s="36"/>
      <c r="K198" s="36"/>
      <c r="L198" s="36"/>
      <c r="M198" s="36"/>
      <c r="N198" s="36"/>
      <c r="O198" s="36"/>
      <c r="P198" s="36"/>
      <c r="Q198" s="36"/>
      <c r="R198" s="36"/>
      <c r="S198" s="36"/>
      <c r="T198" s="36"/>
    </row>
    <row r="199" spans="1:20">
      <c r="A199" s="6"/>
      <c r="B199" s="36"/>
      <c r="C199" s="36"/>
      <c r="D199" s="36"/>
      <c r="E199" s="36"/>
      <c r="F199" s="36"/>
      <c r="G199" s="36"/>
      <c r="H199" s="36"/>
      <c r="I199" s="36"/>
      <c r="J199" s="36"/>
      <c r="K199" s="36"/>
      <c r="L199" s="36"/>
      <c r="M199" s="36"/>
      <c r="N199" s="36"/>
      <c r="O199" s="36"/>
      <c r="P199" s="36"/>
      <c r="Q199" s="36"/>
      <c r="R199" s="36"/>
      <c r="S199" s="36"/>
      <c r="T199" s="36"/>
    </row>
    <row r="200" spans="1:20">
      <c r="A200" s="6"/>
      <c r="B200" s="36"/>
      <c r="C200" s="36"/>
      <c r="D200" s="36"/>
      <c r="E200" s="36"/>
      <c r="F200" s="36"/>
      <c r="G200" s="36"/>
      <c r="H200" s="36"/>
      <c r="I200" s="36"/>
      <c r="J200" s="36"/>
      <c r="K200" s="36"/>
      <c r="L200" s="36"/>
      <c r="M200" s="36"/>
      <c r="N200" s="36"/>
      <c r="O200" s="36"/>
      <c r="P200" s="36"/>
      <c r="Q200" s="36"/>
      <c r="R200" s="36"/>
      <c r="S200" s="36"/>
      <c r="T200" s="36"/>
    </row>
    <row r="201" spans="1:20">
      <c r="A201" s="6"/>
      <c r="B201" s="36"/>
      <c r="C201" s="36"/>
      <c r="D201" s="36"/>
      <c r="E201" s="36"/>
      <c r="F201" s="36"/>
      <c r="G201" s="36"/>
      <c r="H201" s="36"/>
      <c r="I201" s="36"/>
      <c r="J201" s="36"/>
      <c r="K201" s="36"/>
      <c r="L201" s="36"/>
      <c r="M201" s="36"/>
      <c r="N201" s="36"/>
      <c r="O201" s="36"/>
      <c r="P201" s="36"/>
      <c r="Q201" s="36"/>
      <c r="R201" s="36"/>
      <c r="S201" s="36"/>
      <c r="T201" s="36"/>
    </row>
    <row r="202" spans="1:20">
      <c r="A202" s="6"/>
      <c r="B202" s="36"/>
      <c r="C202" s="36"/>
      <c r="D202" s="36"/>
      <c r="E202" s="36"/>
      <c r="F202" s="36"/>
      <c r="G202" s="36"/>
      <c r="H202" s="36"/>
      <c r="I202" s="36"/>
      <c r="J202" s="36"/>
      <c r="K202" s="36"/>
      <c r="L202" s="36"/>
      <c r="M202" s="36"/>
      <c r="N202" s="36"/>
      <c r="O202" s="36"/>
      <c r="P202" s="36"/>
      <c r="Q202" s="36"/>
      <c r="R202" s="36"/>
      <c r="S202" s="36"/>
      <c r="T202" s="36"/>
    </row>
    <row r="203" spans="1:20">
      <c r="A203" s="6"/>
      <c r="B203" s="36"/>
      <c r="C203" s="36"/>
      <c r="D203" s="36"/>
      <c r="E203" s="36"/>
      <c r="F203" s="36"/>
      <c r="G203" s="36"/>
      <c r="H203" s="36"/>
      <c r="I203" s="36"/>
      <c r="J203" s="36"/>
      <c r="K203" s="36"/>
      <c r="L203" s="36"/>
      <c r="M203" s="36"/>
      <c r="N203" s="36"/>
      <c r="O203" s="36"/>
      <c r="P203" s="36"/>
      <c r="Q203" s="36"/>
      <c r="R203" s="36"/>
      <c r="S203" s="36"/>
      <c r="T203" s="36"/>
    </row>
    <row r="204" spans="1:20">
      <c r="A204" s="6"/>
      <c r="B204" s="36"/>
      <c r="C204" s="36"/>
      <c r="D204" s="36"/>
      <c r="E204" s="36"/>
      <c r="F204" s="36"/>
      <c r="G204" s="36"/>
      <c r="H204" s="36"/>
      <c r="I204" s="36"/>
      <c r="J204" s="36"/>
      <c r="K204" s="36"/>
      <c r="L204" s="36"/>
      <c r="M204" s="36"/>
      <c r="N204" s="36"/>
      <c r="O204" s="36"/>
      <c r="P204" s="36"/>
      <c r="Q204" s="36"/>
      <c r="R204" s="36"/>
      <c r="S204" s="36"/>
      <c r="T204" s="36"/>
    </row>
    <row r="205" spans="1:20">
      <c r="A205" s="6"/>
      <c r="B205" s="36"/>
      <c r="C205" s="36"/>
      <c r="D205" s="36"/>
      <c r="E205" s="36"/>
      <c r="F205" s="36"/>
      <c r="G205" s="36"/>
      <c r="H205" s="36"/>
      <c r="I205" s="36"/>
      <c r="J205" s="36"/>
      <c r="K205" s="36"/>
      <c r="L205" s="36"/>
      <c r="M205" s="36"/>
      <c r="N205" s="36"/>
      <c r="O205" s="36"/>
      <c r="P205" s="36"/>
      <c r="Q205" s="36"/>
      <c r="R205" s="36"/>
      <c r="S205" s="36"/>
      <c r="T205" s="36"/>
    </row>
    <row r="206" spans="1:20">
      <c r="A206" s="6"/>
      <c r="B206" s="36"/>
      <c r="C206" s="36"/>
      <c r="D206" s="36"/>
      <c r="E206" s="36"/>
      <c r="F206" s="36"/>
      <c r="G206" s="36"/>
      <c r="H206" s="36"/>
      <c r="I206" s="36"/>
      <c r="J206" s="36"/>
      <c r="K206" s="36"/>
      <c r="L206" s="36"/>
      <c r="M206" s="36"/>
      <c r="N206" s="36"/>
      <c r="O206" s="36"/>
      <c r="P206" s="36"/>
      <c r="Q206" s="36"/>
      <c r="R206" s="36"/>
      <c r="S206" s="36"/>
      <c r="T206" s="36"/>
    </row>
    <row r="207" spans="1:20">
      <c r="A207" s="6"/>
      <c r="B207" s="36"/>
      <c r="C207" s="36"/>
      <c r="D207" s="36"/>
      <c r="E207" s="36"/>
      <c r="F207" s="36"/>
      <c r="G207" s="36"/>
      <c r="H207" s="36"/>
      <c r="I207" s="36"/>
      <c r="J207" s="36"/>
      <c r="K207" s="36"/>
      <c r="L207" s="36"/>
      <c r="M207" s="36"/>
      <c r="N207" s="36"/>
      <c r="O207" s="36"/>
      <c r="P207" s="36"/>
      <c r="Q207" s="36"/>
      <c r="R207" s="36"/>
      <c r="S207" s="36"/>
      <c r="T207" s="36"/>
    </row>
    <row r="208" spans="1:20">
      <c r="A208" s="6"/>
      <c r="B208" s="36"/>
      <c r="C208" s="36"/>
      <c r="D208" s="36"/>
      <c r="E208" s="36"/>
      <c r="F208" s="36"/>
      <c r="G208" s="36"/>
      <c r="H208" s="36"/>
      <c r="I208" s="36"/>
      <c r="J208" s="36"/>
      <c r="K208" s="36"/>
      <c r="L208" s="36"/>
      <c r="M208" s="36"/>
      <c r="N208" s="36"/>
      <c r="O208" s="36"/>
      <c r="P208" s="36"/>
      <c r="Q208" s="36"/>
      <c r="R208" s="36"/>
      <c r="S208" s="36"/>
      <c r="T208" s="36"/>
    </row>
    <row r="209" spans="1:20">
      <c r="A209" s="6"/>
      <c r="B209" s="36"/>
      <c r="C209" s="36"/>
      <c r="D209" s="36"/>
      <c r="E209" s="36"/>
      <c r="F209" s="36"/>
      <c r="G209" s="36"/>
      <c r="H209" s="36"/>
      <c r="I209" s="36"/>
      <c r="J209" s="36"/>
      <c r="K209" s="36"/>
      <c r="L209" s="36"/>
      <c r="M209" s="36"/>
      <c r="N209" s="36"/>
      <c r="O209" s="36"/>
      <c r="P209" s="36"/>
      <c r="Q209" s="36"/>
      <c r="R209" s="36"/>
      <c r="S209" s="36"/>
      <c r="T209" s="36"/>
    </row>
    <row r="210" spans="1:20">
      <c r="A210" s="6"/>
      <c r="B210" s="36"/>
      <c r="C210" s="36"/>
      <c r="D210" s="36"/>
      <c r="E210" s="36"/>
      <c r="F210" s="36"/>
      <c r="G210" s="36"/>
      <c r="H210" s="36"/>
      <c r="I210" s="36"/>
      <c r="J210" s="36"/>
      <c r="K210" s="36"/>
      <c r="L210" s="36"/>
      <c r="M210" s="36"/>
      <c r="N210" s="36"/>
      <c r="O210" s="36"/>
      <c r="P210" s="36"/>
      <c r="Q210" s="36"/>
      <c r="R210" s="36"/>
      <c r="S210" s="36"/>
      <c r="T210" s="36"/>
    </row>
    <row r="211" spans="1:20">
      <c r="A211" s="6"/>
      <c r="B211" s="36"/>
      <c r="C211" s="36"/>
      <c r="D211" s="36"/>
      <c r="E211" s="36"/>
      <c r="F211" s="36"/>
      <c r="G211" s="36"/>
      <c r="H211" s="36"/>
      <c r="I211" s="36"/>
      <c r="J211" s="36"/>
      <c r="K211" s="36"/>
      <c r="L211" s="36"/>
      <c r="M211" s="36"/>
      <c r="N211" s="36"/>
      <c r="O211" s="36"/>
      <c r="P211" s="36"/>
      <c r="Q211" s="36"/>
      <c r="R211" s="36"/>
      <c r="S211" s="36"/>
      <c r="T211" s="36"/>
    </row>
    <row r="212" spans="1:20">
      <c r="A212" s="6"/>
      <c r="B212" s="36"/>
      <c r="C212" s="36"/>
      <c r="D212" s="36"/>
      <c r="E212" s="36"/>
      <c r="F212" s="36"/>
      <c r="G212" s="36"/>
      <c r="H212" s="36"/>
      <c r="I212" s="36"/>
      <c r="J212" s="36"/>
      <c r="K212" s="36"/>
      <c r="L212" s="36"/>
      <c r="M212" s="36"/>
      <c r="N212" s="36"/>
      <c r="O212" s="36"/>
      <c r="P212" s="36"/>
      <c r="Q212" s="36"/>
      <c r="R212" s="36"/>
      <c r="S212" s="36"/>
      <c r="T212" s="36"/>
    </row>
    <row r="213" spans="1:20">
      <c r="A213" s="6"/>
      <c r="B213" s="36"/>
      <c r="C213" s="36"/>
      <c r="D213" s="36"/>
      <c r="E213" s="36"/>
      <c r="F213" s="36"/>
      <c r="G213" s="36"/>
      <c r="H213" s="36"/>
      <c r="I213" s="36"/>
      <c r="J213" s="36"/>
      <c r="K213" s="36"/>
      <c r="L213" s="36"/>
      <c r="M213" s="36"/>
      <c r="N213" s="36"/>
      <c r="O213" s="36"/>
      <c r="P213" s="36"/>
      <c r="Q213" s="36"/>
      <c r="R213" s="36"/>
      <c r="S213" s="36"/>
      <c r="T213" s="36"/>
    </row>
    <row r="214" spans="1:20">
      <c r="A214" s="6"/>
      <c r="B214" s="36"/>
      <c r="C214" s="36"/>
      <c r="D214" s="36"/>
      <c r="E214" s="36"/>
      <c r="F214" s="36"/>
      <c r="G214" s="36"/>
      <c r="H214" s="36"/>
      <c r="I214" s="36"/>
      <c r="J214" s="36"/>
      <c r="K214" s="36"/>
      <c r="L214" s="36"/>
      <c r="M214" s="36"/>
      <c r="N214" s="36"/>
      <c r="O214" s="36"/>
      <c r="P214" s="36"/>
      <c r="Q214" s="36"/>
      <c r="R214" s="36"/>
      <c r="S214" s="36"/>
      <c r="T214" s="36"/>
    </row>
    <row r="215" spans="1:20">
      <c r="A215" s="6"/>
      <c r="B215" s="36"/>
      <c r="C215" s="36"/>
      <c r="D215" s="36"/>
      <c r="E215" s="36"/>
      <c r="F215" s="36"/>
      <c r="G215" s="36"/>
      <c r="H215" s="36"/>
      <c r="I215" s="36"/>
      <c r="J215" s="36"/>
      <c r="K215" s="36"/>
      <c r="L215" s="36"/>
      <c r="M215" s="36"/>
      <c r="N215" s="36"/>
      <c r="O215" s="36"/>
      <c r="P215" s="36"/>
      <c r="Q215" s="36"/>
      <c r="R215" s="36"/>
      <c r="S215" s="36"/>
      <c r="T215" s="36"/>
    </row>
    <row r="216" spans="1:20">
      <c r="A216" s="6"/>
      <c r="B216" s="36"/>
      <c r="C216" s="36"/>
      <c r="D216" s="36"/>
      <c r="E216" s="36"/>
      <c r="F216" s="36"/>
      <c r="G216" s="36"/>
      <c r="H216" s="36"/>
      <c r="I216" s="36"/>
      <c r="J216" s="36"/>
      <c r="K216" s="36"/>
      <c r="L216" s="36"/>
      <c r="M216" s="36"/>
      <c r="N216" s="36"/>
      <c r="O216" s="36"/>
      <c r="P216" s="36"/>
      <c r="Q216" s="36"/>
      <c r="R216" s="36"/>
      <c r="S216" s="36"/>
      <c r="T216" s="36"/>
    </row>
    <row r="217" spans="1:20">
      <c r="A217" s="6"/>
      <c r="B217" s="36"/>
      <c r="C217" s="36"/>
      <c r="D217" s="36"/>
      <c r="E217" s="36"/>
      <c r="F217" s="36"/>
      <c r="G217" s="36"/>
      <c r="H217" s="36"/>
      <c r="I217" s="36"/>
      <c r="J217" s="36"/>
      <c r="K217" s="36"/>
      <c r="L217" s="36"/>
      <c r="M217" s="36"/>
      <c r="N217" s="36"/>
      <c r="O217" s="36"/>
      <c r="P217" s="36"/>
      <c r="Q217" s="36"/>
      <c r="R217" s="36"/>
      <c r="S217" s="36"/>
      <c r="T217" s="36"/>
    </row>
    <row r="218" spans="1:20">
      <c r="A218" s="6"/>
      <c r="B218" s="36"/>
      <c r="C218" s="36"/>
      <c r="D218" s="36"/>
      <c r="E218" s="36"/>
      <c r="F218" s="36"/>
      <c r="G218" s="36"/>
      <c r="H218" s="36"/>
      <c r="I218" s="36"/>
      <c r="J218" s="36"/>
      <c r="K218" s="36"/>
      <c r="L218" s="36"/>
      <c r="M218" s="36"/>
      <c r="N218" s="36"/>
      <c r="O218" s="36"/>
      <c r="P218" s="36"/>
      <c r="Q218" s="36"/>
      <c r="R218" s="36"/>
      <c r="S218" s="36"/>
      <c r="T218" s="36"/>
    </row>
    <row r="219" spans="1:20">
      <c r="A219" s="6"/>
      <c r="B219" s="36"/>
      <c r="C219" s="36"/>
      <c r="D219" s="36"/>
      <c r="E219" s="36"/>
      <c r="F219" s="36"/>
      <c r="G219" s="36"/>
      <c r="H219" s="36"/>
      <c r="I219" s="36"/>
      <c r="J219" s="36"/>
      <c r="K219" s="36"/>
      <c r="L219" s="36"/>
      <c r="M219" s="36"/>
      <c r="N219" s="36"/>
      <c r="O219" s="36"/>
      <c r="P219" s="36"/>
      <c r="Q219" s="36"/>
      <c r="R219" s="36"/>
      <c r="S219" s="36"/>
      <c r="T219" s="36"/>
    </row>
    <row r="220" spans="1:20">
      <c r="A220" s="6"/>
      <c r="B220" s="36"/>
      <c r="C220" s="36"/>
      <c r="D220" s="36"/>
      <c r="E220" s="36"/>
      <c r="F220" s="36"/>
      <c r="G220" s="36"/>
      <c r="H220" s="36"/>
      <c r="I220" s="36"/>
      <c r="J220" s="36"/>
      <c r="K220" s="36"/>
      <c r="L220" s="36"/>
      <c r="M220" s="36"/>
      <c r="N220" s="36"/>
      <c r="O220" s="36"/>
      <c r="P220" s="36"/>
      <c r="Q220" s="36"/>
      <c r="R220" s="36"/>
      <c r="S220" s="36"/>
      <c r="T220" s="36"/>
    </row>
    <row r="221" spans="1:20">
      <c r="A221" s="6"/>
      <c r="B221" s="36"/>
      <c r="C221" s="36"/>
      <c r="D221" s="36"/>
      <c r="E221" s="36"/>
      <c r="F221" s="36"/>
      <c r="G221" s="36"/>
      <c r="H221" s="36"/>
      <c r="I221" s="36"/>
      <c r="J221" s="36"/>
      <c r="K221" s="36"/>
      <c r="L221" s="36"/>
      <c r="M221" s="36"/>
      <c r="N221" s="36"/>
      <c r="O221" s="36"/>
      <c r="P221" s="36"/>
      <c r="Q221" s="36"/>
      <c r="R221" s="36"/>
      <c r="S221" s="36"/>
      <c r="T221" s="36"/>
    </row>
    <row r="222" spans="1:20">
      <c r="A222" s="6"/>
      <c r="B222" s="36"/>
      <c r="C222" s="36"/>
      <c r="D222" s="36"/>
      <c r="E222" s="36"/>
      <c r="F222" s="36"/>
      <c r="G222" s="36"/>
      <c r="H222" s="36"/>
      <c r="I222" s="36"/>
      <c r="J222" s="36"/>
      <c r="K222" s="36"/>
      <c r="L222" s="36"/>
      <c r="M222" s="36"/>
      <c r="N222" s="36"/>
      <c r="O222" s="36"/>
      <c r="P222" s="36"/>
      <c r="Q222" s="36"/>
      <c r="R222" s="36"/>
      <c r="S222" s="36"/>
      <c r="T222" s="36"/>
    </row>
    <row r="223" spans="1:20">
      <c r="A223" s="6"/>
      <c r="B223" s="36"/>
      <c r="C223" s="36"/>
      <c r="D223" s="36"/>
      <c r="E223" s="36"/>
      <c r="F223" s="36"/>
      <c r="G223" s="36"/>
      <c r="H223" s="36"/>
      <c r="I223" s="36"/>
      <c r="J223" s="36"/>
      <c r="K223" s="36"/>
      <c r="L223" s="36"/>
      <c r="M223" s="36"/>
      <c r="N223" s="36"/>
      <c r="O223" s="36"/>
      <c r="P223" s="36"/>
      <c r="Q223" s="36"/>
      <c r="R223" s="36"/>
      <c r="S223" s="36"/>
      <c r="T223" s="36"/>
    </row>
    <row r="224" spans="1:20">
      <c r="A224" s="6"/>
      <c r="B224" s="36"/>
      <c r="C224" s="36"/>
      <c r="D224" s="36"/>
      <c r="E224" s="36"/>
      <c r="F224" s="36"/>
      <c r="G224" s="36"/>
      <c r="H224" s="36"/>
      <c r="I224" s="36"/>
      <c r="J224" s="36"/>
      <c r="K224" s="36"/>
      <c r="L224" s="36"/>
      <c r="M224" s="36"/>
      <c r="N224" s="36"/>
      <c r="O224" s="36"/>
      <c r="P224" s="36"/>
      <c r="Q224" s="36"/>
      <c r="R224" s="36"/>
      <c r="S224" s="36"/>
      <c r="T224" s="36"/>
    </row>
    <row r="225" spans="1:20">
      <c r="A225" s="6"/>
      <c r="B225" s="36"/>
      <c r="C225" s="36"/>
      <c r="D225" s="36"/>
      <c r="E225" s="36"/>
      <c r="F225" s="36"/>
      <c r="G225" s="36"/>
      <c r="H225" s="36"/>
      <c r="I225" s="36"/>
      <c r="J225" s="36"/>
      <c r="K225" s="36"/>
      <c r="L225" s="36"/>
      <c r="M225" s="36"/>
      <c r="N225" s="36"/>
      <c r="O225" s="36"/>
      <c r="P225" s="36"/>
      <c r="Q225" s="36"/>
      <c r="R225" s="36"/>
      <c r="S225" s="36"/>
      <c r="T225" s="36"/>
    </row>
    <row r="226" spans="1:20">
      <c r="A226" s="6"/>
      <c r="B226" s="36"/>
      <c r="C226" s="36"/>
      <c r="D226" s="36"/>
      <c r="E226" s="36"/>
      <c r="F226" s="36"/>
      <c r="G226" s="36"/>
      <c r="H226" s="36"/>
      <c r="I226" s="36"/>
      <c r="J226" s="36"/>
      <c r="K226" s="36"/>
      <c r="L226" s="36"/>
      <c r="M226" s="36"/>
      <c r="N226" s="36"/>
      <c r="O226" s="36"/>
      <c r="P226" s="36"/>
      <c r="Q226" s="36"/>
      <c r="R226" s="36"/>
      <c r="S226" s="36"/>
      <c r="T226" s="36"/>
    </row>
    <row r="227" spans="1:20">
      <c r="A227" s="6"/>
      <c r="B227" s="36"/>
      <c r="C227" s="36"/>
      <c r="D227" s="36"/>
      <c r="E227" s="36"/>
      <c r="F227" s="36"/>
      <c r="G227" s="36"/>
      <c r="H227" s="36"/>
      <c r="I227" s="36"/>
      <c r="J227" s="36"/>
      <c r="K227" s="36"/>
      <c r="L227" s="36"/>
      <c r="M227" s="36"/>
      <c r="N227" s="36"/>
      <c r="O227" s="36"/>
      <c r="P227" s="36"/>
      <c r="Q227" s="36"/>
      <c r="R227" s="36"/>
      <c r="S227" s="36"/>
      <c r="T227" s="36"/>
    </row>
    <row r="228" spans="1:20">
      <c r="A228" s="6"/>
      <c r="B228" s="36"/>
      <c r="C228" s="36"/>
      <c r="D228" s="36"/>
      <c r="E228" s="36"/>
      <c r="F228" s="36"/>
      <c r="G228" s="36"/>
      <c r="H228" s="36"/>
      <c r="I228" s="36"/>
      <c r="J228" s="36"/>
      <c r="K228" s="36"/>
      <c r="L228" s="36"/>
      <c r="M228" s="36"/>
      <c r="N228" s="36"/>
      <c r="O228" s="36"/>
      <c r="P228" s="36"/>
      <c r="Q228" s="36"/>
      <c r="R228" s="36"/>
      <c r="S228" s="36"/>
      <c r="T228" s="36"/>
    </row>
    <row r="229" spans="1:20">
      <c r="A229" s="6"/>
      <c r="B229" s="36"/>
      <c r="C229" s="36"/>
      <c r="D229" s="36"/>
      <c r="E229" s="36"/>
      <c r="F229" s="36"/>
      <c r="G229" s="36"/>
      <c r="H229" s="36"/>
      <c r="I229" s="36"/>
      <c r="J229" s="36"/>
      <c r="K229" s="36"/>
      <c r="L229" s="36"/>
      <c r="M229" s="36"/>
      <c r="N229" s="36"/>
      <c r="O229" s="36"/>
      <c r="P229" s="36"/>
      <c r="Q229" s="36"/>
      <c r="R229" s="36"/>
      <c r="S229" s="36"/>
      <c r="T229" s="36"/>
    </row>
    <row r="230" spans="1:20">
      <c r="A230" s="6"/>
      <c r="B230" s="36"/>
      <c r="C230" s="36"/>
      <c r="D230" s="36"/>
      <c r="E230" s="36"/>
      <c r="F230" s="36"/>
      <c r="G230" s="36"/>
      <c r="H230" s="36"/>
      <c r="I230" s="36"/>
      <c r="J230" s="36"/>
      <c r="K230" s="36"/>
      <c r="L230" s="36"/>
      <c r="M230" s="36"/>
      <c r="N230" s="36"/>
      <c r="O230" s="36"/>
      <c r="P230" s="36"/>
      <c r="Q230" s="36"/>
      <c r="R230" s="36"/>
      <c r="S230" s="36"/>
      <c r="T230" s="36"/>
    </row>
    <row r="231" spans="1:20">
      <c r="A231" s="6"/>
      <c r="B231" s="36"/>
      <c r="C231" s="36"/>
      <c r="D231" s="36"/>
      <c r="E231" s="36"/>
      <c r="F231" s="36"/>
      <c r="G231" s="36"/>
      <c r="H231" s="36"/>
      <c r="I231" s="36"/>
      <c r="J231" s="36"/>
      <c r="K231" s="36"/>
      <c r="L231" s="36"/>
      <c r="M231" s="36"/>
      <c r="N231" s="36"/>
      <c r="O231" s="36"/>
      <c r="P231" s="36"/>
      <c r="Q231" s="36"/>
      <c r="R231" s="36"/>
      <c r="S231" s="36"/>
      <c r="T231" s="36"/>
    </row>
    <row r="232" spans="1:20">
      <c r="A232" s="6"/>
      <c r="B232" s="36"/>
      <c r="C232" s="36"/>
      <c r="D232" s="36"/>
      <c r="E232" s="36"/>
      <c r="F232" s="36"/>
      <c r="G232" s="36"/>
      <c r="H232" s="36"/>
      <c r="I232" s="36"/>
      <c r="J232" s="36"/>
      <c r="K232" s="36"/>
      <c r="L232" s="36"/>
      <c r="M232" s="36"/>
      <c r="N232" s="36"/>
      <c r="O232" s="36"/>
      <c r="P232" s="36"/>
      <c r="Q232" s="36"/>
      <c r="R232" s="36"/>
      <c r="S232" s="36"/>
      <c r="T232" s="36"/>
    </row>
    <row r="233" spans="1:20">
      <c r="A233" s="6"/>
      <c r="B233" s="36"/>
      <c r="C233" s="36"/>
      <c r="D233" s="36"/>
      <c r="E233" s="36"/>
      <c r="F233" s="36"/>
      <c r="G233" s="36"/>
      <c r="H233" s="36"/>
      <c r="I233" s="36"/>
      <c r="J233" s="36"/>
      <c r="K233" s="36"/>
      <c r="L233" s="36"/>
      <c r="M233" s="36"/>
      <c r="N233" s="36"/>
      <c r="O233" s="36"/>
      <c r="P233" s="36"/>
      <c r="Q233" s="36"/>
      <c r="R233" s="36"/>
      <c r="S233" s="36"/>
      <c r="T233" s="36"/>
    </row>
    <row r="234" spans="1:20">
      <c r="A234" s="6"/>
      <c r="B234" s="36"/>
      <c r="C234" s="36"/>
      <c r="D234" s="36"/>
      <c r="E234" s="36"/>
      <c r="F234" s="36"/>
      <c r="G234" s="36"/>
      <c r="H234" s="36"/>
      <c r="I234" s="36"/>
      <c r="J234" s="36"/>
      <c r="K234" s="36"/>
      <c r="L234" s="36"/>
      <c r="M234" s="36"/>
      <c r="N234" s="36"/>
      <c r="O234" s="36"/>
      <c r="P234" s="36"/>
      <c r="Q234" s="36"/>
      <c r="R234" s="36"/>
      <c r="S234" s="36"/>
      <c r="T234" s="36"/>
    </row>
    <row r="235" spans="1:20">
      <c r="A235" s="6"/>
      <c r="B235" s="36"/>
      <c r="C235" s="36"/>
      <c r="D235" s="36"/>
      <c r="E235" s="36"/>
      <c r="F235" s="36"/>
      <c r="G235" s="36"/>
      <c r="H235" s="36"/>
      <c r="I235" s="36"/>
      <c r="J235" s="36"/>
      <c r="K235" s="36"/>
      <c r="L235" s="36"/>
      <c r="M235" s="36"/>
      <c r="N235" s="36"/>
      <c r="O235" s="36"/>
      <c r="P235" s="36"/>
      <c r="Q235" s="36"/>
      <c r="R235" s="36"/>
      <c r="S235" s="36"/>
      <c r="T235" s="36"/>
    </row>
    <row r="236" spans="1:20">
      <c r="A236" s="6"/>
      <c r="B236" s="36"/>
      <c r="C236" s="36"/>
      <c r="D236" s="36"/>
      <c r="E236" s="36"/>
      <c r="F236" s="36"/>
      <c r="G236" s="36"/>
      <c r="H236" s="36"/>
      <c r="I236" s="36"/>
      <c r="J236" s="36"/>
      <c r="K236" s="36"/>
      <c r="L236" s="36"/>
      <c r="M236" s="36"/>
      <c r="N236" s="36"/>
      <c r="O236" s="36"/>
      <c r="P236" s="36"/>
      <c r="Q236" s="36"/>
      <c r="R236" s="36"/>
      <c r="S236" s="36"/>
      <c r="T236" s="36"/>
    </row>
    <row r="237" spans="1:20">
      <c r="A237" s="6"/>
      <c r="B237" s="36"/>
      <c r="C237" s="36"/>
      <c r="D237" s="36"/>
      <c r="E237" s="36"/>
      <c r="F237" s="36"/>
      <c r="G237" s="36"/>
      <c r="H237" s="36"/>
      <c r="I237" s="36"/>
      <c r="J237" s="36"/>
      <c r="K237" s="36"/>
      <c r="L237" s="36"/>
      <c r="M237" s="36"/>
      <c r="N237" s="36"/>
      <c r="O237" s="36"/>
      <c r="P237" s="36"/>
      <c r="Q237" s="36"/>
      <c r="R237" s="36"/>
      <c r="S237" s="36"/>
      <c r="T237" s="36"/>
    </row>
    <row r="238" spans="1:20">
      <c r="A238" s="6"/>
      <c r="B238" s="36"/>
      <c r="C238" s="36"/>
      <c r="D238" s="36"/>
      <c r="E238" s="36"/>
      <c r="F238" s="36"/>
      <c r="G238" s="36"/>
      <c r="H238" s="36"/>
      <c r="I238" s="36"/>
      <c r="J238" s="36"/>
      <c r="K238" s="36"/>
      <c r="L238" s="36"/>
      <c r="M238" s="36"/>
      <c r="N238" s="36"/>
      <c r="O238" s="36"/>
      <c r="P238" s="36"/>
      <c r="Q238" s="36"/>
      <c r="R238" s="36"/>
      <c r="S238" s="36"/>
      <c r="T238" s="36"/>
    </row>
    <row r="239" spans="1:20">
      <c r="A239" s="6"/>
      <c r="B239" s="36"/>
      <c r="C239" s="36"/>
      <c r="D239" s="36"/>
      <c r="E239" s="36"/>
      <c r="F239" s="36"/>
      <c r="G239" s="36"/>
      <c r="H239" s="36"/>
      <c r="I239" s="36"/>
      <c r="J239" s="36"/>
      <c r="K239" s="36"/>
      <c r="L239" s="36"/>
      <c r="M239" s="36"/>
      <c r="N239" s="36"/>
      <c r="O239" s="36"/>
      <c r="P239" s="36"/>
      <c r="Q239" s="36"/>
      <c r="R239" s="36"/>
      <c r="S239" s="36"/>
      <c r="T239" s="36"/>
    </row>
    <row r="240" spans="1:20">
      <c r="A240" s="6"/>
      <c r="B240" s="36"/>
      <c r="C240" s="36"/>
      <c r="D240" s="36"/>
      <c r="E240" s="36"/>
      <c r="F240" s="36"/>
      <c r="G240" s="36"/>
      <c r="H240" s="36"/>
      <c r="I240" s="36"/>
      <c r="J240" s="36"/>
      <c r="K240" s="36"/>
      <c r="L240" s="36"/>
      <c r="M240" s="36"/>
      <c r="N240" s="36"/>
      <c r="O240" s="36"/>
      <c r="P240" s="36"/>
      <c r="Q240" s="36"/>
      <c r="R240" s="36"/>
      <c r="S240" s="36"/>
      <c r="T240" s="36"/>
    </row>
    <row r="241" spans="1:20">
      <c r="A241" s="6"/>
      <c r="B241" s="36"/>
      <c r="C241" s="36"/>
      <c r="D241" s="36"/>
      <c r="E241" s="36"/>
      <c r="F241" s="36"/>
      <c r="G241" s="36"/>
      <c r="H241" s="36"/>
      <c r="I241" s="36"/>
      <c r="J241" s="36"/>
      <c r="K241" s="36"/>
      <c r="L241" s="36"/>
      <c r="M241" s="36"/>
      <c r="N241" s="36"/>
      <c r="O241" s="36"/>
      <c r="P241" s="36"/>
      <c r="Q241" s="36"/>
      <c r="R241" s="36"/>
      <c r="S241" s="36"/>
      <c r="T241" s="36"/>
    </row>
    <row r="242" spans="1:20">
      <c r="A242" s="6"/>
      <c r="B242" s="36"/>
      <c r="C242" s="36"/>
      <c r="D242" s="36"/>
      <c r="E242" s="36"/>
      <c r="F242" s="36"/>
      <c r="G242" s="36"/>
      <c r="H242" s="36"/>
      <c r="I242" s="36"/>
      <c r="J242" s="36"/>
      <c r="K242" s="36"/>
      <c r="L242" s="36"/>
      <c r="M242" s="36"/>
      <c r="N242" s="36"/>
      <c r="O242" s="36"/>
      <c r="P242" s="36"/>
      <c r="Q242" s="36"/>
      <c r="R242" s="36"/>
      <c r="S242" s="36"/>
      <c r="T242" s="36"/>
    </row>
    <row r="243" spans="1:20">
      <c r="A243" s="6"/>
      <c r="B243" s="36"/>
      <c r="C243" s="36"/>
      <c r="D243" s="36"/>
      <c r="E243" s="36"/>
      <c r="F243" s="36"/>
      <c r="G243" s="36"/>
      <c r="H243" s="36"/>
      <c r="I243" s="36"/>
      <c r="J243" s="36"/>
      <c r="K243" s="36"/>
      <c r="L243" s="36"/>
      <c r="M243" s="36"/>
      <c r="N243" s="36"/>
      <c r="O243" s="36"/>
      <c r="P243" s="36"/>
      <c r="Q243" s="36"/>
      <c r="R243" s="36"/>
      <c r="S243" s="36"/>
      <c r="T243" s="36"/>
    </row>
    <row r="244" spans="1:20">
      <c r="A244" s="6"/>
      <c r="B244" s="36"/>
      <c r="C244" s="36"/>
      <c r="D244" s="36"/>
      <c r="E244" s="36"/>
      <c r="F244" s="36"/>
      <c r="G244" s="36"/>
      <c r="H244" s="36"/>
      <c r="I244" s="36"/>
      <c r="J244" s="36"/>
      <c r="K244" s="36"/>
      <c r="L244" s="36"/>
      <c r="M244" s="36"/>
      <c r="N244" s="36"/>
      <c r="O244" s="36"/>
      <c r="P244" s="36"/>
      <c r="Q244" s="36"/>
      <c r="R244" s="36"/>
      <c r="S244" s="36"/>
      <c r="T244" s="36"/>
    </row>
    <row r="245" spans="1:20">
      <c r="A245" s="6"/>
      <c r="B245" s="36"/>
      <c r="C245" s="36"/>
      <c r="D245" s="36"/>
      <c r="E245" s="36"/>
      <c r="F245" s="36"/>
      <c r="G245" s="36"/>
      <c r="H245" s="36"/>
      <c r="I245" s="36"/>
      <c r="J245" s="36"/>
      <c r="K245" s="36"/>
      <c r="L245" s="36"/>
      <c r="M245" s="36"/>
      <c r="N245" s="36"/>
      <c r="O245" s="36"/>
      <c r="P245" s="36"/>
      <c r="Q245" s="36"/>
      <c r="R245" s="36"/>
      <c r="S245" s="36"/>
      <c r="T245" s="36"/>
    </row>
    <row r="246" spans="1:20">
      <c r="A246" s="6"/>
      <c r="B246" s="36"/>
      <c r="C246" s="36"/>
      <c r="D246" s="36"/>
      <c r="E246" s="36"/>
      <c r="F246" s="36"/>
      <c r="G246" s="36"/>
      <c r="H246" s="36"/>
      <c r="I246" s="36"/>
      <c r="J246" s="36"/>
      <c r="K246" s="36"/>
      <c r="L246" s="36"/>
      <c r="M246" s="36"/>
      <c r="N246" s="36"/>
      <c r="O246" s="36"/>
      <c r="P246" s="36"/>
      <c r="Q246" s="36"/>
      <c r="R246" s="36"/>
      <c r="S246" s="36"/>
      <c r="T246" s="36"/>
    </row>
    <row r="247" spans="1:20">
      <c r="A247" s="6"/>
      <c r="B247" s="36"/>
      <c r="C247" s="36"/>
      <c r="D247" s="36"/>
      <c r="E247" s="36"/>
      <c r="F247" s="36"/>
      <c r="G247" s="36"/>
      <c r="H247" s="36"/>
      <c r="I247" s="36"/>
      <c r="J247" s="36"/>
      <c r="K247" s="36"/>
      <c r="L247" s="36"/>
      <c r="M247" s="36"/>
      <c r="N247" s="36"/>
      <c r="O247" s="36"/>
      <c r="P247" s="36"/>
      <c r="Q247" s="36"/>
      <c r="R247" s="36"/>
      <c r="S247" s="36"/>
      <c r="T247" s="36"/>
    </row>
    <row r="248" spans="1:20">
      <c r="A248" s="6"/>
      <c r="B248" s="36"/>
      <c r="C248" s="36"/>
      <c r="D248" s="36"/>
      <c r="E248" s="36"/>
      <c r="F248" s="36"/>
      <c r="G248" s="36"/>
      <c r="H248" s="36"/>
      <c r="I248" s="36"/>
      <c r="J248" s="36"/>
      <c r="K248" s="36"/>
      <c r="L248" s="36"/>
      <c r="M248" s="36"/>
      <c r="N248" s="36"/>
      <c r="O248" s="36"/>
      <c r="P248" s="36"/>
      <c r="Q248" s="36"/>
      <c r="R248" s="36"/>
      <c r="S248" s="36"/>
      <c r="T248" s="36"/>
    </row>
    <row r="249" spans="1:20">
      <c r="A249" s="6"/>
      <c r="B249" s="36"/>
      <c r="C249" s="36"/>
      <c r="D249" s="36"/>
      <c r="E249" s="36"/>
      <c r="F249" s="36"/>
      <c r="G249" s="36"/>
      <c r="H249" s="36"/>
      <c r="I249" s="36"/>
      <c r="J249" s="36"/>
      <c r="K249" s="36"/>
      <c r="L249" s="36"/>
      <c r="M249" s="36"/>
      <c r="N249" s="36"/>
      <c r="O249" s="36"/>
      <c r="P249" s="36"/>
      <c r="Q249" s="36"/>
      <c r="R249" s="36"/>
      <c r="S249" s="36"/>
      <c r="T249" s="36"/>
    </row>
    <row r="250" spans="1:20">
      <c r="A250" s="6"/>
      <c r="B250" s="36"/>
      <c r="C250" s="36"/>
      <c r="D250" s="36"/>
      <c r="E250" s="36"/>
      <c r="F250" s="36"/>
      <c r="G250" s="36"/>
      <c r="H250" s="36"/>
      <c r="I250" s="36"/>
      <c r="J250" s="36"/>
      <c r="K250" s="36"/>
      <c r="L250" s="36"/>
      <c r="M250" s="36"/>
      <c r="N250" s="36"/>
      <c r="O250" s="36"/>
      <c r="P250" s="36"/>
      <c r="Q250" s="36"/>
      <c r="R250" s="36"/>
      <c r="S250" s="36"/>
      <c r="T250" s="36"/>
    </row>
    <row r="251" spans="1:20">
      <c r="A251" s="6"/>
      <c r="B251" s="36"/>
      <c r="C251" s="36"/>
      <c r="D251" s="36"/>
      <c r="E251" s="36"/>
      <c r="F251" s="36"/>
      <c r="G251" s="36"/>
      <c r="H251" s="36"/>
      <c r="I251" s="36"/>
      <c r="J251" s="36"/>
      <c r="K251" s="36"/>
      <c r="L251" s="36"/>
      <c r="M251" s="36"/>
      <c r="N251" s="36"/>
      <c r="O251" s="36"/>
      <c r="P251" s="36"/>
      <c r="Q251" s="36"/>
      <c r="R251" s="36"/>
      <c r="S251" s="36"/>
      <c r="T251" s="36"/>
    </row>
    <row r="252" spans="1:20">
      <c r="A252" s="6"/>
      <c r="B252" s="36"/>
      <c r="C252" s="36"/>
      <c r="D252" s="36"/>
      <c r="E252" s="36"/>
      <c r="F252" s="36"/>
      <c r="G252" s="36"/>
      <c r="H252" s="36"/>
      <c r="I252" s="36"/>
      <c r="J252" s="36"/>
      <c r="K252" s="36"/>
      <c r="L252" s="36"/>
      <c r="M252" s="36"/>
      <c r="N252" s="36"/>
      <c r="O252" s="36"/>
      <c r="P252" s="36"/>
      <c r="Q252" s="36"/>
      <c r="R252" s="36"/>
      <c r="S252" s="36"/>
      <c r="T252" s="36"/>
    </row>
    <row r="253" spans="1:20">
      <c r="A253" s="6"/>
      <c r="B253" s="36"/>
      <c r="C253" s="36"/>
      <c r="D253" s="36"/>
      <c r="E253" s="36"/>
      <c r="F253" s="36"/>
      <c r="G253" s="36"/>
      <c r="H253" s="36"/>
      <c r="I253" s="36"/>
      <c r="J253" s="36"/>
      <c r="K253" s="36"/>
      <c r="L253" s="36"/>
      <c r="M253" s="36"/>
      <c r="N253" s="36"/>
      <c r="O253" s="36"/>
      <c r="P253" s="36"/>
      <c r="Q253" s="36"/>
      <c r="R253" s="36"/>
      <c r="S253" s="36"/>
      <c r="T253" s="36"/>
    </row>
    <row r="254" spans="1:20">
      <c r="A254" s="6"/>
      <c r="B254" s="36"/>
      <c r="C254" s="36"/>
      <c r="D254" s="36"/>
      <c r="E254" s="36"/>
      <c r="F254" s="36"/>
      <c r="G254" s="36"/>
      <c r="H254" s="36"/>
      <c r="I254" s="36"/>
      <c r="J254" s="36"/>
      <c r="K254" s="36"/>
      <c r="L254" s="36"/>
      <c r="M254" s="36"/>
      <c r="N254" s="36"/>
      <c r="O254" s="36"/>
      <c r="P254" s="36"/>
      <c r="Q254" s="36"/>
      <c r="R254" s="36"/>
      <c r="S254" s="36"/>
      <c r="T254" s="36"/>
    </row>
    <row r="255" spans="1:20">
      <c r="A255" s="6"/>
      <c r="B255" s="36"/>
      <c r="C255" s="36"/>
      <c r="D255" s="36"/>
      <c r="E255" s="36"/>
      <c r="F255" s="36"/>
      <c r="G255" s="36"/>
      <c r="H255" s="36"/>
      <c r="I255" s="36"/>
      <c r="J255" s="36"/>
      <c r="K255" s="36"/>
      <c r="L255" s="36"/>
      <c r="M255" s="36"/>
      <c r="N255" s="36"/>
      <c r="O255" s="36"/>
      <c r="P255" s="36"/>
      <c r="Q255" s="36"/>
      <c r="R255" s="36"/>
      <c r="S255" s="36"/>
      <c r="T255" s="36"/>
    </row>
    <row r="256" spans="1:20">
      <c r="A256" s="6"/>
      <c r="B256" s="36"/>
      <c r="C256" s="36"/>
      <c r="D256" s="36"/>
      <c r="E256" s="36"/>
      <c r="F256" s="36"/>
      <c r="G256" s="36"/>
      <c r="H256" s="36"/>
      <c r="I256" s="36"/>
      <c r="J256" s="36"/>
      <c r="K256" s="36"/>
      <c r="L256" s="36"/>
      <c r="M256" s="36"/>
      <c r="N256" s="36"/>
      <c r="O256" s="36"/>
      <c r="P256" s="36"/>
      <c r="Q256" s="36"/>
      <c r="R256" s="36"/>
      <c r="S256" s="36"/>
      <c r="T256" s="36"/>
    </row>
    <row r="257" spans="1:20">
      <c r="A257" s="6"/>
      <c r="B257" s="36"/>
      <c r="C257" s="36"/>
      <c r="D257" s="36"/>
      <c r="E257" s="36"/>
      <c r="F257" s="36"/>
      <c r="G257" s="36"/>
      <c r="H257" s="36"/>
      <c r="I257" s="36"/>
      <c r="J257" s="36"/>
      <c r="K257" s="36"/>
      <c r="L257" s="36"/>
      <c r="M257" s="36"/>
      <c r="N257" s="36"/>
      <c r="O257" s="36"/>
      <c r="P257" s="36"/>
      <c r="Q257" s="36"/>
      <c r="R257" s="36"/>
      <c r="S257" s="36"/>
      <c r="T257" s="36"/>
    </row>
    <row r="258" spans="1:20">
      <c r="A258" s="6"/>
      <c r="B258" s="36"/>
      <c r="C258" s="36"/>
      <c r="D258" s="36"/>
      <c r="E258" s="36"/>
      <c r="F258" s="36"/>
      <c r="G258" s="36"/>
      <c r="H258" s="36"/>
      <c r="I258" s="36"/>
      <c r="J258" s="36"/>
      <c r="K258" s="36"/>
      <c r="L258" s="36"/>
      <c r="M258" s="36"/>
      <c r="N258" s="36"/>
      <c r="O258" s="36"/>
      <c r="P258" s="36"/>
      <c r="Q258" s="36"/>
      <c r="R258" s="36"/>
      <c r="S258" s="36"/>
      <c r="T258" s="36"/>
    </row>
    <row r="259" spans="1:20">
      <c r="A259" s="6"/>
      <c r="B259" s="36"/>
      <c r="C259" s="36"/>
      <c r="D259" s="36"/>
      <c r="E259" s="36"/>
      <c r="F259" s="36"/>
      <c r="G259" s="36"/>
      <c r="H259" s="36"/>
      <c r="I259" s="36"/>
      <c r="J259" s="36"/>
      <c r="K259" s="36"/>
      <c r="L259" s="36"/>
      <c r="M259" s="36"/>
      <c r="N259" s="36"/>
      <c r="O259" s="36"/>
      <c r="P259" s="36"/>
      <c r="Q259" s="36"/>
      <c r="R259" s="36"/>
      <c r="S259" s="36"/>
      <c r="T259" s="36"/>
    </row>
    <row r="260" spans="1:20">
      <c r="A260" s="6"/>
      <c r="B260" s="36"/>
      <c r="C260" s="36"/>
      <c r="D260" s="36"/>
      <c r="E260" s="36"/>
      <c r="F260" s="36"/>
      <c r="G260" s="36"/>
      <c r="H260" s="36"/>
      <c r="I260" s="36"/>
      <c r="J260" s="36"/>
      <c r="K260" s="36"/>
      <c r="L260" s="36"/>
      <c r="M260" s="36"/>
      <c r="N260" s="36"/>
      <c r="O260" s="36"/>
      <c r="P260" s="36"/>
      <c r="Q260" s="36"/>
      <c r="R260" s="36"/>
      <c r="S260" s="36"/>
      <c r="T260" s="36"/>
    </row>
    <row r="261" spans="1:20">
      <c r="A261" s="6"/>
      <c r="B261" s="36"/>
      <c r="C261" s="36"/>
      <c r="D261" s="36"/>
      <c r="E261" s="36"/>
      <c r="F261" s="36"/>
      <c r="G261" s="36"/>
      <c r="H261" s="36"/>
      <c r="I261" s="36"/>
      <c r="J261" s="36"/>
      <c r="K261" s="36"/>
      <c r="L261" s="36"/>
      <c r="M261" s="36"/>
      <c r="N261" s="36"/>
      <c r="O261" s="36"/>
      <c r="P261" s="36"/>
      <c r="Q261" s="36"/>
      <c r="R261" s="36"/>
      <c r="S261" s="36"/>
      <c r="T261" s="36"/>
    </row>
    <row r="262" spans="1:20">
      <c r="A262" s="6"/>
      <c r="B262" s="36"/>
      <c r="C262" s="36"/>
      <c r="D262" s="36"/>
      <c r="E262" s="36"/>
      <c r="F262" s="36"/>
      <c r="G262" s="36"/>
      <c r="H262" s="36"/>
      <c r="I262" s="36"/>
      <c r="J262" s="36"/>
      <c r="K262" s="36"/>
      <c r="L262" s="36"/>
      <c r="M262" s="36"/>
      <c r="N262" s="36"/>
      <c r="O262" s="36"/>
      <c r="P262" s="36"/>
      <c r="Q262" s="36"/>
      <c r="R262" s="36"/>
      <c r="S262" s="36"/>
      <c r="T262" s="36"/>
    </row>
    <row r="263" spans="1:20">
      <c r="A263" s="6"/>
      <c r="B263" s="36"/>
      <c r="C263" s="36"/>
      <c r="D263" s="36"/>
      <c r="E263" s="36"/>
      <c r="F263" s="36"/>
      <c r="G263" s="36"/>
      <c r="H263" s="36"/>
      <c r="I263" s="36"/>
      <c r="J263" s="36"/>
      <c r="K263" s="36"/>
      <c r="L263" s="36"/>
      <c r="M263" s="36"/>
      <c r="N263" s="36"/>
      <c r="O263" s="36"/>
      <c r="P263" s="36"/>
      <c r="Q263" s="36"/>
      <c r="R263" s="36"/>
      <c r="S263" s="36"/>
      <c r="T263" s="36"/>
    </row>
    <row r="264" spans="1:20">
      <c r="A264" s="6"/>
      <c r="B264" s="36"/>
      <c r="C264" s="36"/>
      <c r="D264" s="36"/>
      <c r="E264" s="36"/>
      <c r="F264" s="36"/>
      <c r="G264" s="36"/>
      <c r="H264" s="36"/>
      <c r="I264" s="36"/>
      <c r="J264" s="36"/>
      <c r="K264" s="36"/>
      <c r="L264" s="36"/>
      <c r="M264" s="36"/>
      <c r="N264" s="36"/>
      <c r="O264" s="36"/>
      <c r="P264" s="36"/>
      <c r="Q264" s="36"/>
      <c r="R264" s="36"/>
      <c r="S264" s="36"/>
      <c r="T264" s="36"/>
    </row>
    <row r="265" spans="1:20">
      <c r="A265" s="6"/>
      <c r="B265" s="36"/>
      <c r="C265" s="36"/>
      <c r="D265" s="36"/>
      <c r="E265" s="36"/>
      <c r="F265" s="36"/>
      <c r="G265" s="36"/>
      <c r="H265" s="36"/>
      <c r="I265" s="36"/>
      <c r="J265" s="36"/>
      <c r="K265" s="36"/>
      <c r="L265" s="36"/>
      <c r="M265" s="36"/>
      <c r="N265" s="36"/>
      <c r="O265" s="36"/>
      <c r="P265" s="36"/>
      <c r="Q265" s="36"/>
      <c r="R265" s="36"/>
      <c r="S265" s="36"/>
      <c r="T265" s="36"/>
    </row>
    <row r="266" spans="1:20">
      <c r="A266" s="6"/>
      <c r="B266" s="36"/>
      <c r="C266" s="36"/>
      <c r="D266" s="36"/>
      <c r="E266" s="36"/>
      <c r="F266" s="36"/>
      <c r="G266" s="36"/>
      <c r="H266" s="36"/>
      <c r="I266" s="36"/>
      <c r="J266" s="36"/>
      <c r="K266" s="36"/>
      <c r="L266" s="36"/>
      <c r="M266" s="36"/>
      <c r="N266" s="36"/>
      <c r="O266" s="36"/>
      <c r="P266" s="36"/>
      <c r="Q266" s="36"/>
      <c r="R266" s="36"/>
      <c r="S266" s="36"/>
      <c r="T266" s="36"/>
    </row>
    <row r="267" spans="1:20">
      <c r="A267" s="6"/>
      <c r="B267" s="36"/>
      <c r="C267" s="36"/>
      <c r="D267" s="36"/>
      <c r="E267" s="36"/>
      <c r="F267" s="36"/>
      <c r="G267" s="36"/>
      <c r="H267" s="36"/>
      <c r="I267" s="36"/>
      <c r="J267" s="36"/>
      <c r="K267" s="36"/>
      <c r="L267" s="36"/>
      <c r="M267" s="36"/>
      <c r="N267" s="36"/>
      <c r="O267" s="36"/>
      <c r="P267" s="36"/>
      <c r="Q267" s="36"/>
      <c r="R267" s="36"/>
      <c r="S267" s="36"/>
      <c r="T267" s="36"/>
    </row>
    <row r="268" spans="1:20">
      <c r="A268" s="6"/>
      <c r="B268" s="36"/>
      <c r="C268" s="36"/>
      <c r="D268" s="36"/>
      <c r="E268" s="36"/>
      <c r="F268" s="36"/>
      <c r="G268" s="36"/>
      <c r="H268" s="36"/>
      <c r="I268" s="36"/>
      <c r="J268" s="36"/>
      <c r="K268" s="36"/>
      <c r="L268" s="36"/>
      <c r="M268" s="36"/>
      <c r="N268" s="36"/>
      <c r="O268" s="36"/>
      <c r="P268" s="36"/>
      <c r="Q268" s="36"/>
      <c r="R268" s="36"/>
      <c r="S268" s="36"/>
      <c r="T268" s="36"/>
    </row>
    <row r="269" spans="1:20">
      <c r="A269" s="6"/>
      <c r="B269" s="36"/>
      <c r="C269" s="36"/>
      <c r="D269" s="36"/>
      <c r="E269" s="36"/>
      <c r="F269" s="36"/>
      <c r="G269" s="36"/>
      <c r="H269" s="36"/>
      <c r="I269" s="36"/>
      <c r="J269" s="36"/>
      <c r="K269" s="36"/>
      <c r="L269" s="36"/>
      <c r="M269" s="36"/>
      <c r="N269" s="36"/>
      <c r="O269" s="36"/>
      <c r="P269" s="36"/>
      <c r="Q269" s="36"/>
      <c r="R269" s="36"/>
      <c r="S269" s="36"/>
      <c r="T269" s="36"/>
    </row>
    <row r="270" spans="1:20">
      <c r="A270" s="6"/>
      <c r="B270" s="36"/>
      <c r="C270" s="36"/>
      <c r="D270" s="36"/>
      <c r="E270" s="36"/>
      <c r="F270" s="36"/>
      <c r="G270" s="36"/>
      <c r="H270" s="36"/>
      <c r="I270" s="36"/>
      <c r="J270" s="36"/>
      <c r="K270" s="36"/>
      <c r="L270" s="36"/>
      <c r="M270" s="36"/>
      <c r="N270" s="36"/>
      <c r="O270" s="36"/>
      <c r="P270" s="36"/>
      <c r="Q270" s="36"/>
      <c r="R270" s="36"/>
      <c r="S270" s="36"/>
      <c r="T270" s="36"/>
    </row>
    <row r="271" spans="1:20">
      <c r="A271" s="6"/>
      <c r="B271" s="36"/>
      <c r="C271" s="36"/>
      <c r="D271" s="36"/>
      <c r="E271" s="36"/>
      <c r="F271" s="36"/>
      <c r="G271" s="36"/>
      <c r="H271" s="36"/>
      <c r="I271" s="36"/>
      <c r="J271" s="36"/>
      <c r="K271" s="36"/>
      <c r="L271" s="36"/>
      <c r="M271" s="36"/>
      <c r="N271" s="36"/>
      <c r="O271" s="36"/>
      <c r="P271" s="36"/>
      <c r="Q271" s="36"/>
      <c r="R271" s="36"/>
      <c r="S271" s="36"/>
      <c r="T271" s="36"/>
    </row>
    <row r="272" spans="1:20">
      <c r="A272" s="6"/>
      <c r="B272" s="36"/>
      <c r="C272" s="36"/>
      <c r="D272" s="36"/>
      <c r="E272" s="36"/>
      <c r="F272" s="36"/>
      <c r="G272" s="36"/>
      <c r="H272" s="36"/>
      <c r="I272" s="36"/>
      <c r="J272" s="36"/>
      <c r="K272" s="36"/>
      <c r="L272" s="36"/>
      <c r="M272" s="36"/>
      <c r="N272" s="36"/>
      <c r="O272" s="36"/>
      <c r="P272" s="36"/>
      <c r="Q272" s="36"/>
      <c r="R272" s="36"/>
      <c r="S272" s="36"/>
      <c r="T272" s="36"/>
    </row>
    <row r="273" spans="1:20">
      <c r="A273" s="6"/>
      <c r="B273" s="36"/>
      <c r="C273" s="36"/>
      <c r="D273" s="36"/>
      <c r="E273" s="36"/>
      <c r="F273" s="36"/>
      <c r="G273" s="36"/>
      <c r="H273" s="36"/>
      <c r="I273" s="36"/>
      <c r="J273" s="36"/>
      <c r="K273" s="36"/>
      <c r="L273" s="36"/>
      <c r="M273" s="36"/>
      <c r="N273" s="36"/>
      <c r="O273" s="36"/>
      <c r="P273" s="36"/>
      <c r="Q273" s="36"/>
      <c r="R273" s="36"/>
      <c r="S273" s="36"/>
      <c r="T273" s="36"/>
    </row>
    <row r="274" spans="1:20">
      <c r="A274" s="6"/>
      <c r="B274" s="36"/>
      <c r="C274" s="36"/>
      <c r="D274" s="36"/>
      <c r="E274" s="36"/>
      <c r="F274" s="36"/>
      <c r="G274" s="36"/>
      <c r="H274" s="36"/>
      <c r="I274" s="36"/>
      <c r="J274" s="36"/>
      <c r="K274" s="36"/>
      <c r="L274" s="36"/>
      <c r="M274" s="36"/>
      <c r="N274" s="36"/>
      <c r="O274" s="36"/>
      <c r="P274" s="36"/>
      <c r="Q274" s="36"/>
      <c r="R274" s="36"/>
      <c r="S274" s="36"/>
      <c r="T274" s="36"/>
    </row>
    <row r="275" spans="1:20">
      <c r="A275" s="6"/>
      <c r="B275" s="36"/>
      <c r="C275" s="36"/>
      <c r="D275" s="36"/>
      <c r="E275" s="36"/>
      <c r="F275" s="36"/>
      <c r="G275" s="36"/>
      <c r="H275" s="36"/>
      <c r="I275" s="36"/>
      <c r="J275" s="36"/>
      <c r="K275" s="36"/>
      <c r="L275" s="36"/>
      <c r="M275" s="36"/>
      <c r="N275" s="36"/>
      <c r="O275" s="36"/>
      <c r="P275" s="36"/>
      <c r="Q275" s="36"/>
      <c r="R275" s="36"/>
      <c r="S275" s="36"/>
      <c r="T275" s="36"/>
    </row>
    <row r="276" spans="1:20">
      <c r="A276" s="6"/>
      <c r="B276" s="36"/>
      <c r="C276" s="36"/>
      <c r="D276" s="36"/>
      <c r="E276" s="36"/>
      <c r="F276" s="36"/>
      <c r="G276" s="36"/>
      <c r="H276" s="36"/>
      <c r="I276" s="36"/>
      <c r="J276" s="36"/>
      <c r="K276" s="36"/>
      <c r="L276" s="36"/>
      <c r="M276" s="36"/>
      <c r="N276" s="36"/>
      <c r="O276" s="36"/>
      <c r="P276" s="36"/>
      <c r="Q276" s="36"/>
      <c r="R276" s="36"/>
      <c r="S276" s="36"/>
      <c r="T276" s="36"/>
    </row>
    <row r="277" spans="1:20">
      <c r="A277" s="6"/>
      <c r="B277" s="36"/>
      <c r="C277" s="36"/>
      <c r="D277" s="36"/>
      <c r="E277" s="36"/>
      <c r="F277" s="36"/>
      <c r="G277" s="36"/>
      <c r="H277" s="36"/>
      <c r="I277" s="36"/>
      <c r="J277" s="36"/>
      <c r="K277" s="36"/>
      <c r="L277" s="36"/>
      <c r="M277" s="36"/>
      <c r="N277" s="36"/>
      <c r="O277" s="36"/>
      <c r="P277" s="36"/>
      <c r="Q277" s="36"/>
      <c r="R277" s="36"/>
      <c r="S277" s="36"/>
      <c r="T277" s="36"/>
    </row>
  </sheetData>
  <conditionalFormatting sqref="H5:S5">
    <cfRule type="containsText" dxfId="2" priority="1" operator="containsText" text="Post Forecast">
      <formula>NOT(ISERROR(SEARCH("Post Forecast",H5)))</formula>
    </cfRule>
    <cfRule type="containsText" dxfId="1" priority="2" operator="containsText" text="Forecast">
      <formula>NOT(ISERROR(SEARCH("Forecast",H5)))</formula>
    </cfRule>
    <cfRule type="containsText" dxfId="0" priority="3" operator="containsText" text="Pre Fcst">
      <formula>NOT(ISERROR(SEARCH("Pre Fcst",H5)))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0D46-9386-45B2-9426-4BC9B2177E8B}">
  <sheetPr>
    <tabColor theme="7" tint="-0.499984740745262"/>
  </sheetPr>
  <dimension ref="A1:AA2"/>
  <sheetViews>
    <sheetView zoomScale="80" zoomScaleNormal="80" workbookViewId="0"/>
  </sheetViews>
  <sheetFormatPr defaultColWidth="9" defaultRowHeight="14.45"/>
  <cols>
    <col min="1" max="16384" width="9" style="18"/>
  </cols>
  <sheetData>
    <row r="1" spans="1:27" s="3" customFormat="1" ht="30.95">
      <c r="A1" s="126" t="e">
        <f ca="1">RIGHT(CELL("filename", A1), LEN(CELL("filename", A1)) - SEARCH("]", CELL("filename", A1)))</f>
        <v>#VALUE!</v>
      </c>
      <c r="B1" s="1"/>
      <c r="C1" s="2"/>
      <c r="D1" s="2"/>
      <c r="E1" s="2"/>
      <c r="F1" s="2"/>
      <c r="G1" s="2"/>
      <c r="H1" s="2"/>
      <c r="I1" s="2"/>
      <c r="J1" s="2"/>
      <c r="K1" s="66"/>
      <c r="L1" s="66"/>
      <c r="M1" s="66"/>
      <c r="N1" s="66"/>
      <c r="O1" s="66"/>
      <c r="P1" s="66"/>
      <c r="Q1" s="66"/>
      <c r="R1" s="66"/>
      <c r="S1" s="66"/>
      <c r="T1" s="66"/>
      <c r="U1" s="66"/>
      <c r="V1" s="66"/>
      <c r="W1" s="66"/>
      <c r="X1" s="66"/>
      <c r="Y1" s="66"/>
      <c r="Z1" s="66"/>
      <c r="AA1" s="66"/>
    </row>
    <row r="2" spans="1:27" s="66" customFormat="1" ht="30.95">
      <c r="A2" s="84"/>
      <c r="B2" s="8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C27F-7DF0-47FA-BA22-6537DB666F5D}">
  <dimension ref="A1:W71"/>
  <sheetViews>
    <sheetView showGridLines="0" zoomScale="80" zoomScaleNormal="80" workbookViewId="0"/>
  </sheetViews>
  <sheetFormatPr defaultColWidth="0" defaultRowHeight="12.75" customHeight="1" zeroHeight="1"/>
  <cols>
    <col min="1" max="1" width="9.5703125" style="167" customWidth="1"/>
    <col min="2" max="2" width="10.28515625" style="167" customWidth="1"/>
    <col min="3" max="3" width="43.85546875" style="167" customWidth="1"/>
    <col min="4" max="4" width="61.140625" style="167" customWidth="1"/>
    <col min="5" max="5" width="42.140625" style="167" customWidth="1"/>
    <col min="6" max="6" width="9.140625" style="167" customWidth="1"/>
    <col min="7" max="7" width="9.5703125" style="167" customWidth="1"/>
    <col min="8" max="16384" width="9.5703125" style="167" hidden="1"/>
  </cols>
  <sheetData>
    <row r="1" spans="1:23" ht="30.95">
      <c r="A1" s="165" t="e">
        <f ca="1" xml:space="preserve"> RIGHT(CELL("filename", $A$1), LEN(CELL("filename", $A$1)) - SEARCH("]", CELL("filename", $A$1)))</f>
        <v>#VALUE!</v>
      </c>
      <c r="B1" s="166"/>
      <c r="C1" s="166"/>
      <c r="D1" s="166"/>
      <c r="E1" s="166"/>
      <c r="F1" s="166"/>
      <c r="G1" s="166"/>
      <c r="H1" s="166"/>
      <c r="I1" s="166"/>
      <c r="J1" s="166"/>
      <c r="K1" s="166"/>
      <c r="L1" s="166"/>
    </row>
    <row r="2" spans="1:23" ht="12.95"/>
    <row r="3" spans="1:23" ht="12.95">
      <c r="B3" s="168" t="s">
        <v>94</v>
      </c>
      <c r="C3" s="168"/>
      <c r="D3" s="168"/>
      <c r="E3" s="168"/>
    </row>
    <row r="4" spans="1:23" ht="12.95"/>
    <row r="5" spans="1:23" ht="12.95">
      <c r="B5" s="169" t="s">
        <v>95</v>
      </c>
      <c r="C5" s="169" t="s">
        <v>96</v>
      </c>
      <c r="D5" s="169" t="s">
        <v>97</v>
      </c>
      <c r="E5" s="170" t="s">
        <v>98</v>
      </c>
    </row>
    <row r="6" spans="1:23" ht="73.900000000000006" customHeight="1">
      <c r="B6" s="171">
        <v>1</v>
      </c>
      <c r="C6" s="172" t="s">
        <v>99</v>
      </c>
      <c r="D6" s="173" t="s">
        <v>100</v>
      </c>
      <c r="E6" s="174" t="s">
        <v>101</v>
      </c>
    </row>
    <row r="7" spans="1:23" ht="12.95">
      <c r="B7" s="171">
        <v>2</v>
      </c>
      <c r="C7" s="172" t="e">
        <f ca="1">'Inputs - Allowed'!A1</f>
        <v>#VALUE!</v>
      </c>
      <c r="D7" s="175" t="s">
        <v>102</v>
      </c>
      <c r="E7" s="172" t="str">
        <f>'Inputs - Allowed'!P6</f>
        <v>One-year lag for underperformance payments</v>
      </c>
    </row>
    <row r="8" spans="1:23" ht="26.1">
      <c r="B8" s="171">
        <v>3</v>
      </c>
      <c r="C8" s="172" t="e">
        <f ca="1">'TI - Underperformance'!A1</f>
        <v>#VALUE!</v>
      </c>
      <c r="D8" s="175" t="s">
        <v>103</v>
      </c>
      <c r="E8" s="172" t="str">
        <f>'Inputs - Allowed'!I6</f>
        <v>Is non-delivery penalty waived?</v>
      </c>
    </row>
    <row r="9" spans="1:23" s="176" customFormat="1" ht="12.75" customHeight="1">
      <c r="F9" s="177"/>
    </row>
    <row r="10" spans="1:23" s="178" customFormat="1" ht="12.75" customHeight="1">
      <c r="A10" s="101" t="s">
        <v>9</v>
      </c>
      <c r="B10" s="101"/>
      <c r="C10" s="101"/>
      <c r="D10" s="101"/>
      <c r="E10" s="101"/>
      <c r="F10" s="101"/>
      <c r="G10" s="101"/>
      <c r="H10" s="101"/>
      <c r="I10" s="101"/>
      <c r="J10" s="101"/>
      <c r="K10" s="101"/>
      <c r="L10" s="101"/>
      <c r="M10" s="101"/>
      <c r="N10" s="101"/>
      <c r="O10" s="101"/>
      <c r="P10" s="101"/>
      <c r="Q10" s="101"/>
      <c r="R10" s="101"/>
      <c r="S10" s="101"/>
      <c r="T10" s="101"/>
      <c r="U10" s="101"/>
      <c r="V10" s="101"/>
      <c r="W10" s="101"/>
    </row>
    <row r="11" spans="1:23" ht="12.75" customHeight="1"/>
    <row r="12" spans="1:23" ht="12.75" customHeight="1"/>
    <row r="13" spans="1:23" ht="12.75" customHeight="1"/>
    <row r="14" spans="1:23" ht="12.75" customHeight="1"/>
    <row r="15" spans="1:23" ht="12.75" customHeight="1"/>
    <row r="16" spans="1:23" ht="12.75" customHeight="1"/>
    <row r="23" ht="12.75" customHeight="1"/>
    <row r="24" ht="12.75" customHeight="1"/>
    <row r="25" ht="12.75" customHeight="1"/>
    <row r="26" ht="12.75" customHeight="1"/>
    <row r="27" ht="12.75" customHeight="1"/>
    <row r="28" ht="12.75" customHeight="1"/>
    <row r="29" ht="12.75" customHeight="1"/>
    <row r="56" ht="12.75" customHeight="1"/>
    <row r="60" ht="12.75" customHeight="1"/>
    <row r="61" ht="12.75" customHeight="1"/>
    <row r="62" ht="12.75" customHeight="1"/>
    <row r="65" ht="12.75" customHeight="1"/>
    <row r="69" ht="12.75" customHeight="1"/>
    <row r="70" ht="12.75" customHeight="1"/>
    <row r="71" ht="12.75" customHeight="1"/>
  </sheetData>
  <hyperlinks>
    <hyperlink ref="E6" r:id="rId1" location=":~:text=There%20are%20six%20PCD%20reconciliation,overflows%20model%20and%20supply%20interconnectors." display="https://www.ofwat.gov.uk/regulated-companies/price-review/2024-price-review/pr24-reconciliations/ - :~:text=There%20are%20six%20PCD%20reconciliation,overflows%20model%20and%20supply%20interconnectors." xr:uid="{566FA650-B941-4956-A54C-B637A238EE62}"/>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9D1C-901E-4B4C-8DE9-5A9A62210A7C}">
  <dimension ref="A1:K105"/>
  <sheetViews>
    <sheetView showGridLines="0" zoomScale="80" zoomScaleNormal="80" workbookViewId="0"/>
  </sheetViews>
  <sheetFormatPr defaultColWidth="0" defaultRowHeight="13.5" customHeight="1" zeroHeight="1"/>
  <cols>
    <col min="1" max="1" width="9.5703125" style="179" customWidth="1"/>
    <col min="2" max="2" width="5.42578125" style="179" customWidth="1"/>
    <col min="3" max="3" width="23.140625" style="179" bestFit="1" customWidth="1"/>
    <col min="4" max="4" width="30.42578125" style="179" customWidth="1"/>
    <col min="5" max="5" width="43" style="179" customWidth="1"/>
    <col min="6" max="6" width="27" style="179" customWidth="1"/>
    <col min="7" max="7" width="20.7109375" style="179" customWidth="1"/>
    <col min="8" max="8" width="9.5703125" style="179" customWidth="1"/>
    <col min="9" max="11" width="7" style="179" customWidth="1"/>
    <col min="12" max="16384" width="9.5703125" style="179" hidden="1"/>
  </cols>
  <sheetData>
    <row r="1" spans="1:11" s="167" customFormat="1" ht="30.95">
      <c r="A1" s="165" t="e">
        <f ca="1" xml:space="preserve"> RIGHT(CELL("filename", $A$1), LEN(CELL("filename", $A$1)) - SEARCH("]", CELL("filename", $A$1)))</f>
        <v>#VALUE!</v>
      </c>
      <c r="B1" s="166"/>
      <c r="C1" s="166"/>
      <c r="D1" s="166"/>
      <c r="E1" s="166"/>
      <c r="F1" s="166"/>
      <c r="G1" s="166"/>
      <c r="H1" s="166"/>
      <c r="I1" s="166"/>
      <c r="J1" s="166"/>
      <c r="K1" s="166"/>
    </row>
    <row r="2" spans="1:11" ht="14.1"/>
    <row r="3" spans="1:11" ht="14.45">
      <c r="C3" s="180" t="s">
        <v>104</v>
      </c>
    </row>
    <row r="4" spans="1:11" ht="14.1">
      <c r="G4" s="178"/>
    </row>
    <row r="5" spans="1:11" ht="18.600000000000001">
      <c r="A5" s="181" t="s">
        <v>105</v>
      </c>
      <c r="B5" s="181"/>
      <c r="C5" s="181"/>
      <c r="D5" s="182"/>
      <c r="E5" s="183"/>
      <c r="F5" s="184"/>
      <c r="G5" s="184"/>
    </row>
    <row r="6" spans="1:11" ht="14.1"/>
    <row r="7" spans="1:11" ht="14.1">
      <c r="B7" s="169" t="s">
        <v>106</v>
      </c>
      <c r="C7" s="169" t="s">
        <v>107</v>
      </c>
      <c r="D7" s="169" t="s">
        <v>108</v>
      </c>
      <c r="E7" s="169" t="s">
        <v>109</v>
      </c>
      <c r="F7" s="169" t="s">
        <v>110</v>
      </c>
      <c r="G7" s="169" t="s">
        <v>111</v>
      </c>
    </row>
    <row r="8" spans="1:11" ht="26.1">
      <c r="B8" s="185">
        <v>1</v>
      </c>
      <c r="C8" s="186" t="e">
        <f ca="1">'Inputs - Allowed'!$A$1</f>
        <v>#VALUE!</v>
      </c>
      <c r="D8" s="102" t="s">
        <v>112</v>
      </c>
      <c r="E8" s="187" t="s">
        <v>113</v>
      </c>
      <c r="F8" s="188" t="s">
        <v>114</v>
      </c>
      <c r="G8" s="186">
        <f>'Inputs - Allowed'!B7</f>
        <v>0</v>
      </c>
    </row>
    <row r="9" spans="1:11" ht="26.1">
      <c r="B9" s="185">
        <v>2</v>
      </c>
      <c r="C9" s="186" t="e">
        <f ca="1">'Inputs - Allowed'!$A$1</f>
        <v>#VALUE!</v>
      </c>
      <c r="D9" s="102" t="s">
        <v>115</v>
      </c>
      <c r="E9" s="187" t="s">
        <v>116</v>
      </c>
      <c r="F9" s="188" t="s">
        <v>114</v>
      </c>
      <c r="G9" s="186">
        <f>'Inputs - Allowed'!C7</f>
        <v>0</v>
      </c>
    </row>
    <row r="10" spans="1:11" ht="26.1">
      <c r="B10" s="185">
        <v>3</v>
      </c>
      <c r="C10" s="186" t="e">
        <f ca="1">'Inputs - Allowed'!$A$1</f>
        <v>#VALUE!</v>
      </c>
      <c r="D10" s="102" t="s">
        <v>117</v>
      </c>
      <c r="E10" s="187" t="s">
        <v>118</v>
      </c>
      <c r="F10" s="188" t="s">
        <v>114</v>
      </c>
      <c r="G10" s="186">
        <f>'Inputs - Allowed'!C8</f>
        <v>0</v>
      </c>
    </row>
    <row r="11" spans="1:11" ht="26.1">
      <c r="B11" s="185">
        <v>4</v>
      </c>
      <c r="C11" s="186" t="e">
        <f ca="1">'Inputs - Allowed'!$A$1</f>
        <v>#VALUE!</v>
      </c>
      <c r="D11" s="102" t="s">
        <v>119</v>
      </c>
      <c r="E11" s="187" t="s">
        <v>120</v>
      </c>
      <c r="F11" s="188" t="s">
        <v>114</v>
      </c>
      <c r="G11" s="186" t="str">
        <f>'Inputs - Allowed'!E7</f>
        <v>Base/Enhancement</v>
      </c>
    </row>
    <row r="12" spans="1:11" ht="14.1">
      <c r="B12" s="185">
        <v>5</v>
      </c>
      <c r="C12" s="186" t="e">
        <f ca="1">'Inputs - Allowed'!$A$1</f>
        <v>#VALUE!</v>
      </c>
      <c r="D12" s="102" t="s">
        <v>121</v>
      </c>
      <c r="E12" s="187" t="s">
        <v>122</v>
      </c>
      <c r="F12" s="188" t="s">
        <v>123</v>
      </c>
      <c r="G12" s="186" t="str">
        <f>'Inputs - Allowed'!F7</f>
        <v>WR / WN+ / WWN + / BIO</v>
      </c>
    </row>
    <row r="13" spans="1:11" ht="26.1">
      <c r="B13" s="189">
        <v>6</v>
      </c>
      <c r="C13" s="186" t="e">
        <f ca="1">'Inputs - Allowed'!$A$1</f>
        <v>#VALUE!</v>
      </c>
      <c r="D13" s="102" t="s">
        <v>124</v>
      </c>
      <c r="E13" s="190" t="s">
        <v>125</v>
      </c>
      <c r="F13" s="188" t="s">
        <v>126</v>
      </c>
      <c r="G13" s="172" t="str">
        <f>'Inputs - Allowed'!G7</f>
        <v>Base, Standard enh, IED, CWQM/Investigations</v>
      </c>
    </row>
    <row r="14" spans="1:11" ht="26.1">
      <c r="B14" s="189">
        <v>7</v>
      </c>
      <c r="C14" s="186" t="e">
        <f ca="1">'Inputs - Allowed'!$A$1</f>
        <v>#VALUE!</v>
      </c>
      <c r="D14" s="102" t="s">
        <v>127</v>
      </c>
      <c r="E14" s="190" t="s">
        <v>128</v>
      </c>
      <c r="F14" s="188" t="s">
        <v>129</v>
      </c>
      <c r="G14" s="172" t="str">
        <f>'Inputs - Allowed'!H7</f>
        <v>Delivery/Non-Delivery Mechanism</v>
      </c>
    </row>
    <row r="15" spans="1:11" ht="26.1">
      <c r="B15" s="189">
        <v>8</v>
      </c>
      <c r="C15" s="186" t="e">
        <f ca="1">'Inputs - Allowed'!$A$1</f>
        <v>#VALUE!</v>
      </c>
      <c r="D15" s="102" t="s">
        <v>130</v>
      </c>
      <c r="E15" s="190" t="s">
        <v>131</v>
      </c>
      <c r="F15" s="188" t="s">
        <v>114</v>
      </c>
      <c r="G15" s="172" t="str">
        <f>'Inputs - Allowed'!J7</f>
        <v>Y/N</v>
      </c>
    </row>
    <row r="16" spans="1:11" ht="26.1">
      <c r="B16" s="189">
        <v>9</v>
      </c>
      <c r="C16" s="186" t="e">
        <f ca="1">'Inputs - Allowed'!$A$1</f>
        <v>#VALUE!</v>
      </c>
      <c r="D16" s="102" t="s">
        <v>132</v>
      </c>
      <c r="E16" s="190" t="s">
        <v>133</v>
      </c>
      <c r="F16" s="188" t="s">
        <v>114</v>
      </c>
      <c r="G16" s="172" t="str">
        <f>'Inputs - Allowed'!K7</f>
        <v>Yearly/Monthly</v>
      </c>
    </row>
    <row r="17" spans="2:7" ht="26.1">
      <c r="B17" s="189">
        <v>10</v>
      </c>
      <c r="C17" s="186" t="e">
        <f ca="1">'Inputs - Allowed'!$A$1</f>
        <v>#VALUE!</v>
      </c>
      <c r="D17" s="102" t="s">
        <v>134</v>
      </c>
      <c r="E17" s="190" t="s">
        <v>135</v>
      </c>
      <c r="F17" s="188" t="s">
        <v>114</v>
      </c>
      <c r="G17" s="172" t="str">
        <f>'Inputs - Allowed'!L7</f>
        <v>Y/N</v>
      </c>
    </row>
    <row r="18" spans="2:7" ht="26.1">
      <c r="B18" s="189">
        <v>11</v>
      </c>
      <c r="C18" s="186" t="e">
        <f ca="1">'Inputs - Allowed'!$A$1</f>
        <v>#VALUE!</v>
      </c>
      <c r="D18" s="102" t="s">
        <v>136</v>
      </c>
      <c r="E18" s="190" t="s">
        <v>137</v>
      </c>
      <c r="F18" s="188" t="s">
        <v>114</v>
      </c>
      <c r="G18" s="172" t="str">
        <f>'Inputs - Allowed'!M7</f>
        <v>Y/N</v>
      </c>
    </row>
    <row r="19" spans="2:7" ht="14.1">
      <c r="B19" s="189">
        <v>12</v>
      </c>
      <c r="C19" s="186" t="e">
        <f ca="1">'Inputs - Allowed'!$A$1</f>
        <v>#VALUE!</v>
      </c>
      <c r="D19" s="102" t="s">
        <v>138</v>
      </c>
      <c r="E19" s="190" t="s">
        <v>139</v>
      </c>
      <c r="F19" s="188" t="s">
        <v>140</v>
      </c>
      <c r="G19" s="172" t="str">
        <f>'Inputs - Allowed'!N7</f>
        <v>level</v>
      </c>
    </row>
    <row r="20" spans="2:7" ht="26.1">
      <c r="B20" s="189">
        <v>13</v>
      </c>
      <c r="C20" s="186" t="e">
        <f ca="1">'Inputs - Allowed'!$A$1</f>
        <v>#VALUE!</v>
      </c>
      <c r="D20" s="102" t="s">
        <v>141</v>
      </c>
      <c r="E20" s="190" t="s">
        <v>142</v>
      </c>
      <c r="F20" s="188" t="s">
        <v>114</v>
      </c>
      <c r="G20" s="172" t="str">
        <f>'Inputs - Allowed'!P7</f>
        <v>Y/N</v>
      </c>
    </row>
    <row r="21" spans="2:7" ht="26.1">
      <c r="B21" s="189">
        <v>14</v>
      </c>
      <c r="C21" s="186" t="e">
        <f ca="1">'Inputs - Allowed'!$A$1</f>
        <v>#VALUE!</v>
      </c>
      <c r="D21" s="102" t="s">
        <v>143</v>
      </c>
      <c r="E21" s="190" t="s">
        <v>144</v>
      </c>
      <c r="F21" s="188" t="s">
        <v>114</v>
      </c>
      <c r="G21" s="172" t="str">
        <f>'Inputs - Allowed'!O8</f>
        <v>N</v>
      </c>
    </row>
    <row r="22" spans="2:7" ht="26.1">
      <c r="B22" s="189">
        <v>15</v>
      </c>
      <c r="C22" s="186" t="e">
        <f ca="1">'Inputs - Allowed'!$A$1</f>
        <v>#VALUE!</v>
      </c>
      <c r="D22" s="102" t="s">
        <v>145</v>
      </c>
      <c r="E22" s="190" t="s">
        <v>146</v>
      </c>
      <c r="F22" s="188" t="s">
        <v>114</v>
      </c>
      <c r="G22" s="172" t="str">
        <f>'Inputs - Allowed'!Q7</f>
        <v>£ per unit</v>
      </c>
    </row>
    <row r="23" spans="2:7" ht="26.1">
      <c r="B23" s="189">
        <v>16</v>
      </c>
      <c r="C23" s="186" t="e">
        <f ca="1">'Inputs - Allowed'!$A$1</f>
        <v>#VALUE!</v>
      </c>
      <c r="D23" s="102" t="s">
        <v>147</v>
      </c>
      <c r="E23" s="190" t="s">
        <v>148</v>
      </c>
      <c r="F23" s="188" t="s">
        <v>114</v>
      </c>
      <c r="G23" s="172" t="str">
        <f>'Inputs - Allowed'!R7</f>
        <v>units</v>
      </c>
    </row>
    <row r="24" spans="2:7" ht="26.1">
      <c r="B24" s="189">
        <v>17</v>
      </c>
      <c r="C24" s="186" t="e">
        <f ca="1">'Inputs - Allowed'!$A$1</f>
        <v>#VALUE!</v>
      </c>
      <c r="D24" s="102" t="s">
        <v>149</v>
      </c>
      <c r="E24" s="190" t="s">
        <v>150</v>
      </c>
      <c r="F24" s="188" t="s">
        <v>114</v>
      </c>
      <c r="G24" s="172" t="str">
        <f>'Inputs - Allowed'!S7</f>
        <v>£ per unit</v>
      </c>
    </row>
    <row r="25" spans="2:7" ht="26.1">
      <c r="B25" s="189">
        <v>18</v>
      </c>
      <c r="C25" s="186" t="e">
        <f ca="1">'Inputs - Allowed'!$A$1</f>
        <v>#VALUE!</v>
      </c>
      <c r="D25" s="102" t="s">
        <v>151</v>
      </c>
      <c r="E25" s="190" t="s">
        <v>152</v>
      </c>
      <c r="F25" s="188" t="s">
        <v>114</v>
      </c>
      <c r="G25" s="172" t="s">
        <v>153</v>
      </c>
    </row>
    <row r="26" spans="2:7" ht="26.1">
      <c r="B26" s="189">
        <v>19</v>
      </c>
      <c r="C26" s="186" t="e">
        <f ca="1">'Inputs - Allowed'!$A$1</f>
        <v>#VALUE!</v>
      </c>
      <c r="D26" s="102" t="s">
        <v>154</v>
      </c>
      <c r="E26" s="190" t="s">
        <v>155</v>
      </c>
      <c r="F26" s="188" t="s">
        <v>114</v>
      </c>
      <c r="G26" s="172" t="str">
        <f>'Inputs - Allowed'!T7</f>
        <v>£ per unit</v>
      </c>
    </row>
    <row r="27" spans="2:7" ht="26.1">
      <c r="B27" s="189">
        <v>20</v>
      </c>
      <c r="C27" s="186" t="e">
        <f ca="1">'Inputs - Allowed'!$A$1</f>
        <v>#VALUE!</v>
      </c>
      <c r="D27" s="102" t="s">
        <v>156</v>
      </c>
      <c r="E27" s="190" t="s">
        <v>157</v>
      </c>
      <c r="F27" s="191" t="s">
        <v>114</v>
      </c>
      <c r="G27" s="172" t="str">
        <f>'Inputs - Allowed'!V7</f>
        <v>units</v>
      </c>
    </row>
    <row r="28" spans="2:7" ht="26.1">
      <c r="B28" s="189">
        <v>21</v>
      </c>
      <c r="C28" s="186" t="e">
        <f ca="1">'Inputs - Allowed'!$A$1</f>
        <v>#VALUE!</v>
      </c>
      <c r="D28" s="102" t="s">
        <v>158</v>
      </c>
      <c r="E28" s="190" t="s">
        <v>159</v>
      </c>
      <c r="F28" s="191" t="s">
        <v>114</v>
      </c>
      <c r="G28" s="172" t="str">
        <f>'Inputs - Allowed'!AI7</f>
        <v>£</v>
      </c>
    </row>
    <row r="29" spans="2:7" ht="104.1">
      <c r="B29" s="189">
        <v>22</v>
      </c>
      <c r="C29" s="186" t="e">
        <f ca="1">'Inputs - Actual'!$A$1</f>
        <v>#VALUE!</v>
      </c>
      <c r="D29" s="102" t="s">
        <v>160</v>
      </c>
      <c r="E29" s="190" t="s">
        <v>161</v>
      </c>
      <c r="F29" s="188" t="s">
        <v>162</v>
      </c>
      <c r="G29" s="172" t="str">
        <f>'Inputs - Actual'!I7</f>
        <v>units</v>
      </c>
    </row>
    <row r="30" spans="2:7" ht="26.1">
      <c r="B30" s="189">
        <v>23</v>
      </c>
      <c r="C30" s="186" t="e">
        <f ca="1">'Inputs - Substitution'!$A$1</f>
        <v>#VALUE!</v>
      </c>
      <c r="D30" s="102" t="s">
        <v>138</v>
      </c>
      <c r="E30" s="190" t="s">
        <v>163</v>
      </c>
      <c r="F30" s="188" t="s">
        <v>164</v>
      </c>
      <c r="G30" s="172">
        <f>'Inputs - Substitution'!I7</f>
        <v>0</v>
      </c>
    </row>
    <row r="31" spans="2:7" ht="26.1">
      <c r="B31" s="189">
        <v>24</v>
      </c>
      <c r="C31" s="186" t="e">
        <f ca="1">'Inputs - Substitution'!$A$1</f>
        <v>#VALUE!</v>
      </c>
      <c r="D31" s="102" t="s">
        <v>165</v>
      </c>
      <c r="E31" s="190" t="s">
        <v>166</v>
      </c>
      <c r="F31" s="188" t="s">
        <v>164</v>
      </c>
      <c r="G31" s="172" t="str">
        <f>'Inputs - Substitution'!N7</f>
        <v>£ per unit</v>
      </c>
    </row>
    <row r="32" spans="2:7" ht="26.1">
      <c r="B32" s="189">
        <v>25</v>
      </c>
      <c r="C32" s="186" t="e">
        <f ca="1">'Inputs - Substitution'!$A$1</f>
        <v>#VALUE!</v>
      </c>
      <c r="D32" s="102" t="s">
        <v>167</v>
      </c>
      <c r="E32" s="190" t="s">
        <v>168</v>
      </c>
      <c r="F32" s="188" t="s">
        <v>164</v>
      </c>
      <c r="G32" s="172" t="str">
        <f>'Inputs - Substitution'!O7</f>
        <v>£ per unit</v>
      </c>
    </row>
    <row r="33" spans="2:7" ht="26.1">
      <c r="B33" s="189">
        <v>26</v>
      </c>
      <c r="C33" s="186" t="e">
        <f ca="1">'Inputs - Substitution'!$A$1</f>
        <v>#VALUE!</v>
      </c>
      <c r="D33" s="102" t="s">
        <v>169</v>
      </c>
      <c r="E33" s="190" t="s">
        <v>170</v>
      </c>
      <c r="F33" s="188" t="s">
        <v>164</v>
      </c>
      <c r="G33" s="172" t="str">
        <f>'Inputs - Substitution'!P7</f>
        <v>£ per unit</v>
      </c>
    </row>
    <row r="34" spans="2:7" ht="26.1">
      <c r="B34" s="189">
        <v>27</v>
      </c>
      <c r="C34" s="186" t="e">
        <f ca="1">'Inputs - Substitution'!$A$1</f>
        <v>#VALUE!</v>
      </c>
      <c r="D34" s="102" t="s">
        <v>171</v>
      </c>
      <c r="E34" s="190" t="s">
        <v>172</v>
      </c>
      <c r="F34" s="188" t="s">
        <v>164</v>
      </c>
      <c r="G34" s="172" t="str">
        <f>'Inputs - Substitution'!Q7</f>
        <v>£ per unit</v>
      </c>
    </row>
    <row r="35" spans="2:7" ht="26.1">
      <c r="B35" s="189">
        <v>28</v>
      </c>
      <c r="C35" s="186" t="e">
        <f ca="1">'Inputs - Substitution'!$A$1</f>
        <v>#VALUE!</v>
      </c>
      <c r="D35" s="102" t="s">
        <v>173</v>
      </c>
      <c r="E35" s="190" t="s">
        <v>174</v>
      </c>
      <c r="F35" s="188" t="s">
        <v>164</v>
      </c>
      <c r="G35" s="172" t="str">
        <f>'Inputs - Substitution'!R7</f>
        <v>£ per unit</v>
      </c>
    </row>
    <row r="36" spans="2:7" ht="26.1">
      <c r="B36" s="189">
        <v>29</v>
      </c>
      <c r="C36" s="186" t="s">
        <v>175</v>
      </c>
      <c r="D36" s="102" t="s">
        <v>176</v>
      </c>
      <c r="E36" s="190" t="s">
        <v>177</v>
      </c>
      <c r="F36" s="188" t="s">
        <v>164</v>
      </c>
      <c r="G36" s="172" t="str">
        <f>'Inputs - Substitution'!S7</f>
        <v>units</v>
      </c>
    </row>
    <row r="37" spans="2:7" ht="26.1">
      <c r="B37" s="189">
        <v>30</v>
      </c>
      <c r="C37" s="186" t="s">
        <v>175</v>
      </c>
      <c r="D37" s="102" t="s">
        <v>178</v>
      </c>
      <c r="E37" s="190" t="s">
        <v>179</v>
      </c>
      <c r="F37" s="188" t="s">
        <v>164</v>
      </c>
      <c r="G37" s="172" t="str">
        <f>'Inputs - Substitution'!T7</f>
        <v>units</v>
      </c>
    </row>
    <row r="38" spans="2:7" ht="26.1">
      <c r="B38" s="189">
        <v>31</v>
      </c>
      <c r="C38" s="186" t="s">
        <v>175</v>
      </c>
      <c r="D38" s="102" t="s">
        <v>180</v>
      </c>
      <c r="E38" s="190" t="s">
        <v>181</v>
      </c>
      <c r="F38" s="188" t="s">
        <v>164</v>
      </c>
      <c r="G38" s="172" t="str">
        <f>'Inputs - Substitution'!U7</f>
        <v>units</v>
      </c>
    </row>
    <row r="39" spans="2:7" ht="26.1">
      <c r="B39" s="189">
        <v>32</v>
      </c>
      <c r="C39" s="186" t="s">
        <v>175</v>
      </c>
      <c r="D39" s="102" t="s">
        <v>182</v>
      </c>
      <c r="E39" s="190" t="s">
        <v>183</v>
      </c>
      <c r="F39" s="188" t="s">
        <v>164</v>
      </c>
      <c r="G39" s="172" t="str">
        <f>'Inputs - Substitution'!V7</f>
        <v>units</v>
      </c>
    </row>
    <row r="40" spans="2:7" ht="26.1">
      <c r="B40" s="189">
        <v>33</v>
      </c>
      <c r="C40" s="186" t="s">
        <v>175</v>
      </c>
      <c r="D40" s="102" t="s">
        <v>184</v>
      </c>
      <c r="E40" s="190" t="s">
        <v>185</v>
      </c>
      <c r="F40" s="188" t="s">
        <v>164</v>
      </c>
      <c r="G40" s="172" t="str">
        <f>'Inputs - Substitution'!W7</f>
        <v>units</v>
      </c>
    </row>
    <row r="41" spans="2:7" ht="26.1">
      <c r="B41" s="189">
        <v>34</v>
      </c>
      <c r="C41" s="186" t="e">
        <f ca="1">'Inputs - Scheme Level Models'!$A$1</f>
        <v>#VALUE!</v>
      </c>
      <c r="D41" s="102" t="s">
        <v>186</v>
      </c>
      <c r="E41" s="190" t="s">
        <v>187</v>
      </c>
      <c r="F41" s="188" t="s">
        <v>164</v>
      </c>
      <c r="G41" s="172" t="str">
        <f>'Inputs - Scheme Level Models'!I7</f>
        <v>£m</v>
      </c>
    </row>
    <row r="42" spans="2:7" ht="26.1">
      <c r="B42" s="189">
        <v>35</v>
      </c>
      <c r="C42" s="186" t="e">
        <f ca="1">'Inputs - Scheme Level Models'!$A$1</f>
        <v>#VALUE!</v>
      </c>
      <c r="D42" s="102" t="s">
        <v>188</v>
      </c>
      <c r="E42" s="102" t="s">
        <v>189</v>
      </c>
      <c r="F42" s="188" t="s">
        <v>164</v>
      </c>
      <c r="G42" s="172" t="str">
        <f>'Inputs - Scheme Level Models'!Q7</f>
        <v>£m</v>
      </c>
    </row>
    <row r="43" spans="2:7" ht="14.1">
      <c r="B43" s="189">
        <v>36</v>
      </c>
      <c r="C43" s="186" t="e">
        <f ca="1">'Inputs - PR19 Legacy PCDs'!$A$1</f>
        <v>#VALUE!</v>
      </c>
      <c r="D43" s="102" t="s">
        <v>190</v>
      </c>
      <c r="E43" s="190" t="s">
        <v>191</v>
      </c>
      <c r="F43" s="192" t="s">
        <v>192</v>
      </c>
      <c r="G43" s="172" t="str">
        <f>'Inputs - PR19 Legacy PCDs'!Q7</f>
        <v>Months</v>
      </c>
    </row>
    <row r="44" spans="2:7" ht="14.1">
      <c r="B44" s="189">
        <v>37</v>
      </c>
      <c r="C44" s="186" t="e">
        <f ca="1">'Inputs - PR19 Legacy PCDs'!$A$1</f>
        <v>#VALUE!</v>
      </c>
      <c r="D44" s="102" t="s">
        <v>193</v>
      </c>
      <c r="E44" s="190" t="s">
        <v>194</v>
      </c>
      <c r="F44" s="192" t="s">
        <v>192</v>
      </c>
      <c r="G44" s="172" t="str">
        <f>'Inputs - PR19 Legacy PCDs'!R7</f>
        <v>units</v>
      </c>
    </row>
    <row r="45" spans="2:7" ht="14.1">
      <c r="B45" s="189">
        <v>38</v>
      </c>
      <c r="C45" s="186" t="e">
        <f ca="1">'Inputs - PR19 Legacy PCDs'!$A$1</f>
        <v>#VALUE!</v>
      </c>
      <c r="D45" s="102" t="s">
        <v>195</v>
      </c>
      <c r="E45" s="190" t="s">
        <v>196</v>
      </c>
      <c r="F45" s="192" t="s">
        <v>192</v>
      </c>
      <c r="G45" s="172" t="str">
        <f>'Inputs - PR19 Legacy PCDs'!S7</f>
        <v>units</v>
      </c>
    </row>
    <row r="46" spans="2:7" ht="14.1">
      <c r="B46" s="189">
        <v>39</v>
      </c>
      <c r="C46" s="186" t="e">
        <f ca="1">'Inputs - PR19 Legacy PCDs'!$A$1</f>
        <v>#VALUE!</v>
      </c>
      <c r="D46" s="102" t="s">
        <v>197</v>
      </c>
      <c r="E46" s="190" t="s">
        <v>198</v>
      </c>
      <c r="F46" s="192" t="s">
        <v>192</v>
      </c>
      <c r="G46" s="172" t="str">
        <f>'Inputs - PR19 Legacy PCDs'!T7</f>
        <v>months</v>
      </c>
    </row>
    <row r="47" spans="2:7" ht="26.1">
      <c r="B47" s="189">
        <v>40</v>
      </c>
      <c r="C47" s="186" t="e">
        <f ca="1">'Inputs - PR19 Legacy PCDs'!$A$1</f>
        <v>#VALUE!</v>
      </c>
      <c r="D47" s="102" t="s">
        <v>199</v>
      </c>
      <c r="E47" s="190" t="s">
        <v>200</v>
      </c>
      <c r="F47" s="192" t="s">
        <v>192</v>
      </c>
      <c r="G47" s="172" t="str">
        <f>'Inputs - PR19 Legacy PCDs'!U7</f>
        <v>Year ending</v>
      </c>
    </row>
    <row r="48" spans="2:7" ht="26.1">
      <c r="B48" s="189">
        <v>41</v>
      </c>
      <c r="C48" s="186" t="e">
        <f ca="1">'Inputs - SO investigations'!$A$1</f>
        <v>#VALUE!</v>
      </c>
      <c r="D48" s="102" t="s">
        <v>201</v>
      </c>
      <c r="E48" s="190" t="s">
        <v>202</v>
      </c>
      <c r="F48" s="192" t="s">
        <v>203</v>
      </c>
      <c r="G48" s="172" t="str">
        <f>'Inputs - SO investigations'!C4</f>
        <v> </v>
      </c>
    </row>
    <row r="49" spans="1:7" ht="26.1">
      <c r="B49" s="189">
        <v>42</v>
      </c>
      <c r="C49" s="186" t="e">
        <f ca="1">'Inputs - SO investigations'!$A$1</f>
        <v>#VALUE!</v>
      </c>
      <c r="D49" s="102" t="s">
        <v>204</v>
      </c>
      <c r="E49" s="190" t="s">
        <v>205</v>
      </c>
      <c r="F49" s="192" t="s">
        <v>203</v>
      </c>
      <c r="G49" s="172" t="str">
        <f>'Inputs - SO investigations'!D4</f>
        <v>£m</v>
      </c>
    </row>
    <row r="50" spans="1:7" ht="26.1">
      <c r="B50" s="189">
        <v>43</v>
      </c>
      <c r="C50" s="186" t="e">
        <f ca="1">'Inputs - SO investigations'!$A$1</f>
        <v>#VALUE!</v>
      </c>
      <c r="D50" s="102" t="s">
        <v>206</v>
      </c>
      <c r="E50" s="190" t="s">
        <v>207</v>
      </c>
      <c r="F50" s="192" t="s">
        <v>208</v>
      </c>
      <c r="G50" s="172" t="str">
        <f>'Inputs - SO investigations'!F4</f>
        <v> </v>
      </c>
    </row>
    <row r="51" spans="1:7" ht="14.1">
      <c r="B51" s="189">
        <v>44</v>
      </c>
      <c r="C51" s="186" t="e">
        <f ca="1">'Inputs - SO investigations'!$A$1</f>
        <v>#VALUE!</v>
      </c>
      <c r="D51" s="102" t="s">
        <v>209</v>
      </c>
      <c r="E51" s="190" t="s">
        <v>210</v>
      </c>
      <c r="F51" s="192" t="s">
        <v>192</v>
      </c>
      <c r="G51" s="172" t="str">
        <f>'Inputs - SO investigations'!G4</f>
        <v> </v>
      </c>
    </row>
    <row r="52" spans="1:7" ht="26.1">
      <c r="B52" s="189">
        <v>45</v>
      </c>
      <c r="C52" s="186" t="e">
        <f ca="1">'Inputs - SO investigations'!$A$1</f>
        <v>#VALUE!</v>
      </c>
      <c r="D52" s="102" t="s">
        <v>211</v>
      </c>
      <c r="E52" s="190" t="s">
        <v>212</v>
      </c>
      <c r="F52" s="192" t="s">
        <v>208</v>
      </c>
      <c r="G52" s="172" t="str">
        <f>'Inputs - SO investigations'!J4</f>
        <v> </v>
      </c>
    </row>
    <row r="53" spans="1:7" ht="14.1">
      <c r="B53" s="189">
        <v>46</v>
      </c>
      <c r="C53" s="186" t="e">
        <f ca="1">'Inputs - SO investigations'!$A$1</f>
        <v>#VALUE!</v>
      </c>
      <c r="D53" s="102" t="s">
        <v>213</v>
      </c>
      <c r="E53" s="190" t="s">
        <v>214</v>
      </c>
      <c r="F53" s="192" t="s">
        <v>192</v>
      </c>
      <c r="G53" s="172" t="str">
        <f>'Inputs - SO investigations'!K4</f>
        <v>£m</v>
      </c>
    </row>
    <row r="54" spans="1:7" ht="14.1">
      <c r="B54" s="189">
        <v>47</v>
      </c>
      <c r="C54" s="186" t="e">
        <f ca="1">'Inputs - UM'!$A$1</f>
        <v>#VALUE!</v>
      </c>
      <c r="D54" s="102" t="s">
        <v>215</v>
      </c>
      <c r="E54" s="190" t="s">
        <v>215</v>
      </c>
      <c r="F54" s="192" t="s">
        <v>192</v>
      </c>
      <c r="G54" s="172" t="str">
        <f>'Inputs - UM'!D4</f>
        <v>£m</v>
      </c>
    </row>
    <row r="55" spans="1:7" ht="14.1">
      <c r="B55" s="189">
        <v>48</v>
      </c>
      <c r="C55" s="186" t="e">
        <f ca="1">'Inputs - UM'!$A$1</f>
        <v>#VALUE!</v>
      </c>
      <c r="D55" s="102" t="s">
        <v>216</v>
      </c>
      <c r="E55" s="190" t="s">
        <v>216</v>
      </c>
      <c r="F55" s="192" t="s">
        <v>192</v>
      </c>
      <c r="G55" s="172" t="str">
        <f>'Inputs - UM'!E4</f>
        <v>£m</v>
      </c>
    </row>
    <row r="56" spans="1:7" ht="14.1">
      <c r="B56" s="189">
        <v>49</v>
      </c>
      <c r="C56" s="186" t="e">
        <f ca="1">'Inputs - UM'!$A$1</f>
        <v>#VALUE!</v>
      </c>
      <c r="D56" s="102" t="s">
        <v>217</v>
      </c>
      <c r="E56" s="190" t="s">
        <v>218</v>
      </c>
      <c r="F56" s="192" t="s">
        <v>192</v>
      </c>
      <c r="G56" s="172" t="str">
        <f>'Inputs - UM'!G4</f>
        <v>£m</v>
      </c>
    </row>
    <row r="57" spans="1:7" ht="13.5" customHeight="1"/>
    <row r="58" spans="1:7" ht="13.5" customHeight="1"/>
    <row r="59" spans="1:7" ht="22.9" customHeight="1">
      <c r="A59" s="181" t="s">
        <v>219</v>
      </c>
      <c r="B59" s="181"/>
      <c r="C59" s="181"/>
      <c r="D59" s="181"/>
      <c r="E59" s="181"/>
      <c r="F59" s="181"/>
      <c r="G59" s="181"/>
    </row>
    <row r="60" spans="1:7" ht="13.5" customHeight="1"/>
    <row r="61" spans="1:7" ht="13.5" customHeight="1">
      <c r="B61" s="193" t="s">
        <v>106</v>
      </c>
      <c r="C61" s="193" t="s">
        <v>107</v>
      </c>
      <c r="D61" s="193" t="s">
        <v>220</v>
      </c>
      <c r="E61" s="193" t="s">
        <v>109</v>
      </c>
      <c r="F61" s="193" t="s">
        <v>221</v>
      </c>
      <c r="G61" s="193" t="s">
        <v>111</v>
      </c>
    </row>
    <row r="62" spans="1:7" ht="39">
      <c r="B62" s="194">
        <v>1</v>
      </c>
      <c r="C62" s="186" t="e">
        <f ca="1">'RCV and Revenue Adj'!A1</f>
        <v>#VALUE!</v>
      </c>
      <c r="D62" s="195" t="s">
        <v>222</v>
      </c>
      <c r="E62" s="196" t="s">
        <v>223</v>
      </c>
      <c r="F62" s="196" t="s">
        <v>224</v>
      </c>
      <c r="G62" s="188" t="str">
        <f>'RCV and Revenue Adj'!F8</f>
        <v>£m</v>
      </c>
    </row>
    <row r="63" spans="1:7" ht="39">
      <c r="B63" s="194">
        <v>2</v>
      </c>
      <c r="C63" s="186" t="s">
        <v>225</v>
      </c>
      <c r="D63" s="195" t="s">
        <v>226</v>
      </c>
      <c r="E63" s="196" t="s">
        <v>227</v>
      </c>
      <c r="F63" s="196" t="s">
        <v>228</v>
      </c>
      <c r="G63" s="188" t="str">
        <f>'Output for Cost Sharing'!G9</f>
        <v>£m</v>
      </c>
    </row>
    <row r="64" spans="1:7" ht="28.9" customHeight="1">
      <c r="B64" s="194">
        <v>3</v>
      </c>
      <c r="C64" s="186" t="s">
        <v>229</v>
      </c>
      <c r="D64" s="195" t="s">
        <v>230</v>
      </c>
      <c r="E64" s="196" t="s">
        <v>230</v>
      </c>
      <c r="F64" s="197" t="s">
        <v>231</v>
      </c>
      <c r="G64" s="188" t="str">
        <f>'Output for Cost Sharing'!G10</f>
        <v>£m</v>
      </c>
    </row>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67F1-5672-438B-9D49-7CAF1C637628}">
  <sheetPr>
    <tabColor rgb="FFFFDB8E"/>
  </sheetPr>
  <dimension ref="A1"/>
  <sheetViews>
    <sheetView workbookViewId="0"/>
  </sheetViews>
  <sheetFormatPr defaultRowHeight="14.4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EC42F-4873-4417-BCC5-6FB245CE149E}">
  <sheetPr>
    <tabColor theme="5" tint="0.79998168889431442"/>
  </sheetPr>
  <dimension ref="A1:T18"/>
  <sheetViews>
    <sheetView showGridLines="0" zoomScale="80" zoomScaleNormal="80" workbookViewId="0"/>
  </sheetViews>
  <sheetFormatPr defaultRowHeight="14.45"/>
  <cols>
    <col min="2" max="3" width="19.28515625" customWidth="1"/>
    <col min="4" max="4" width="23.5703125" bestFit="1" customWidth="1"/>
    <col min="5" max="11" width="19.28515625" customWidth="1"/>
  </cols>
  <sheetData>
    <row r="1" spans="1:20" ht="30.95">
      <c r="A1" s="126" t="e">
        <f ca="1">RIGHT(CELL("filename", A1), LEN(CELL("filename", A1)) - SEARCH("]", CELL("filename", A1)))</f>
        <v>#VALUE!</v>
      </c>
      <c r="B1" s="1"/>
      <c r="C1" s="1"/>
      <c r="D1" s="1"/>
      <c r="E1" s="1"/>
      <c r="F1" s="5"/>
      <c r="G1" s="5"/>
      <c r="H1" s="1"/>
      <c r="I1" s="1"/>
      <c r="J1" s="1"/>
      <c r="K1" s="1"/>
      <c r="L1" s="1"/>
      <c r="M1" s="1"/>
      <c r="N1" s="1"/>
      <c r="O1" s="1"/>
      <c r="P1" s="1"/>
      <c r="Q1" s="1"/>
      <c r="R1" s="1"/>
      <c r="S1" s="1"/>
      <c r="T1" s="1"/>
    </row>
    <row r="2" spans="1:20">
      <c r="A2" s="23" t="s">
        <v>232</v>
      </c>
    </row>
    <row r="6" spans="1:20">
      <c r="B6" s="28" t="s">
        <v>233</v>
      </c>
      <c r="C6" s="28" t="s">
        <v>121</v>
      </c>
      <c r="D6" s="28" t="s">
        <v>124</v>
      </c>
      <c r="E6" s="28" t="s">
        <v>127</v>
      </c>
      <c r="F6" s="29" t="s">
        <v>130</v>
      </c>
      <c r="G6" s="29" t="s">
        <v>132</v>
      </c>
      <c r="H6" s="30" t="s">
        <v>134</v>
      </c>
      <c r="I6" s="31" t="s">
        <v>136</v>
      </c>
      <c r="J6" s="67" t="s">
        <v>234</v>
      </c>
      <c r="K6" s="64" t="s">
        <v>235</v>
      </c>
    </row>
    <row r="7" spans="1:20">
      <c r="B7" s="58" t="s">
        <v>236</v>
      </c>
      <c r="C7" s="58" t="s">
        <v>237</v>
      </c>
      <c r="D7" s="120" t="s">
        <v>236</v>
      </c>
      <c r="E7" s="58" t="s">
        <v>127</v>
      </c>
      <c r="F7" t="s">
        <v>238</v>
      </c>
      <c r="G7" t="s">
        <v>239</v>
      </c>
      <c r="H7" t="s">
        <v>238</v>
      </c>
      <c r="I7" t="s">
        <v>238</v>
      </c>
      <c r="J7" t="s">
        <v>240</v>
      </c>
      <c r="K7" s="44">
        <v>45382</v>
      </c>
    </row>
    <row r="8" spans="1:20">
      <c r="B8" s="58" t="s">
        <v>241</v>
      </c>
      <c r="C8" s="58" t="s">
        <v>242</v>
      </c>
      <c r="D8" s="120" t="s">
        <v>243</v>
      </c>
      <c r="E8" s="58" t="s">
        <v>244</v>
      </c>
      <c r="F8" t="s">
        <v>245</v>
      </c>
      <c r="G8" t="s">
        <v>246</v>
      </c>
      <c r="H8" t="s">
        <v>245</v>
      </c>
      <c r="I8" t="s">
        <v>245</v>
      </c>
      <c r="J8" t="s">
        <v>247</v>
      </c>
      <c r="K8" s="44">
        <v>45747</v>
      </c>
    </row>
    <row r="9" spans="1:20">
      <c r="B9" s="58"/>
      <c r="C9" s="58" t="s">
        <v>248</v>
      </c>
      <c r="D9" s="120" t="s">
        <v>249</v>
      </c>
      <c r="E9" s="58"/>
      <c r="J9" t="s">
        <v>250</v>
      </c>
      <c r="K9" s="44">
        <v>46112</v>
      </c>
    </row>
    <row r="10" spans="1:20">
      <c r="B10" s="58"/>
      <c r="C10" s="58" t="s">
        <v>251</v>
      </c>
      <c r="D10" s="120" t="s">
        <v>252</v>
      </c>
      <c r="E10" s="58"/>
      <c r="J10" t="s">
        <v>253</v>
      </c>
      <c r="K10" s="44">
        <v>46477</v>
      </c>
    </row>
    <row r="11" spans="1:20">
      <c r="C11" s="58" t="s">
        <v>254</v>
      </c>
      <c r="D11" s="58"/>
      <c r="E11" s="58"/>
      <c r="J11" t="s">
        <v>255</v>
      </c>
      <c r="K11" s="44">
        <v>46843</v>
      </c>
    </row>
    <row r="12" spans="1:20">
      <c r="C12" s="58" t="s">
        <v>256</v>
      </c>
      <c r="D12" s="58"/>
      <c r="E12" s="58"/>
      <c r="J12" t="s">
        <v>257</v>
      </c>
      <c r="K12" s="44">
        <v>47208</v>
      </c>
    </row>
    <row r="13" spans="1:20">
      <c r="K13" s="44">
        <v>47573</v>
      </c>
    </row>
    <row r="14" spans="1:20">
      <c r="K14" s="44">
        <v>47938</v>
      </c>
    </row>
    <row r="15" spans="1:20">
      <c r="K15" s="44">
        <v>48304</v>
      </c>
    </row>
    <row r="16" spans="1:20">
      <c r="K16" s="44">
        <v>48669</v>
      </c>
    </row>
    <row r="17" spans="11:11">
      <c r="K17" s="44">
        <v>49034</v>
      </c>
    </row>
    <row r="18" spans="11:11">
      <c r="K18" s="44">
        <v>49399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AE11-1AAE-4ADA-A045-F87F4061C399}">
  <sheetPr>
    <tabColor rgb="FFFFDB8E"/>
  </sheetPr>
  <dimension ref="A1:S76"/>
  <sheetViews>
    <sheetView showGridLines="0" zoomScale="80" zoomScaleNormal="80" workbookViewId="0"/>
  </sheetViews>
  <sheetFormatPr defaultRowHeight="14.45"/>
  <cols>
    <col min="2" max="2" width="4.140625" customWidth="1"/>
    <col min="3" max="3" width="43.140625" customWidth="1"/>
    <col min="4" max="4" width="14" customWidth="1"/>
    <col min="5" max="5" width="11.140625" customWidth="1"/>
    <col min="6" max="6" width="13.7109375" customWidth="1"/>
    <col min="7" max="7" width="18.7109375" customWidth="1"/>
    <col min="8" max="8" width="15.28515625" customWidth="1"/>
    <col min="9" max="9" width="23" customWidth="1"/>
    <col min="10" max="10" width="17" customWidth="1"/>
  </cols>
  <sheetData>
    <row r="1" spans="1:19" ht="30.95">
      <c r="A1" s="126" t="e">
        <f ca="1">RIGHT(CELL("filename", A1), LEN(CELL("filename", A1)) - SEARCH("]", CELL("filename", A1)))</f>
        <v>#VALUE!</v>
      </c>
      <c r="B1" s="1"/>
      <c r="C1" s="1"/>
      <c r="D1" s="1"/>
      <c r="E1" s="5"/>
      <c r="F1" s="5"/>
      <c r="G1" s="1"/>
      <c r="H1" s="1"/>
      <c r="I1" s="1"/>
      <c r="J1" s="1"/>
      <c r="K1" s="1"/>
      <c r="L1" s="1"/>
      <c r="M1" s="1"/>
      <c r="N1" s="1"/>
      <c r="O1" s="1"/>
      <c r="P1" s="1"/>
      <c r="Q1" s="1"/>
      <c r="R1" s="1"/>
      <c r="S1" s="1"/>
    </row>
    <row r="2" spans="1:19">
      <c r="A2" s="23" t="s">
        <v>232</v>
      </c>
    </row>
    <row r="5" spans="1:19">
      <c r="D5" s="122" t="s">
        <v>121</v>
      </c>
      <c r="F5" s="123" t="s">
        <v>258</v>
      </c>
      <c r="G5" s="123" t="s">
        <v>259</v>
      </c>
    </row>
    <row r="6" spans="1:19">
      <c r="B6" s="28"/>
      <c r="C6" s="28"/>
      <c r="D6" s="28"/>
      <c r="E6" s="29"/>
      <c r="F6" s="29"/>
      <c r="G6" s="30"/>
      <c r="H6" s="31"/>
      <c r="I6" s="67"/>
      <c r="J6" s="64"/>
    </row>
    <row r="7" spans="1:19">
      <c r="J7" s="44"/>
    </row>
    <row r="8" spans="1:19">
      <c r="B8" s="69" t="s">
        <v>260</v>
      </c>
      <c r="D8" s="70"/>
      <c r="J8" s="44"/>
    </row>
    <row r="9" spans="1:19">
      <c r="B9" s="69"/>
      <c r="C9" s="71" t="s">
        <v>261</v>
      </c>
      <c r="D9" s="36" t="s">
        <v>237</v>
      </c>
      <c r="E9" s="72"/>
      <c r="F9" s="36" t="s">
        <v>262</v>
      </c>
      <c r="G9" s="127">
        <v>0.6</v>
      </c>
      <c r="J9" s="44"/>
    </row>
    <row r="10" spans="1:19">
      <c r="B10" s="69"/>
      <c r="C10" s="71" t="s">
        <v>263</v>
      </c>
      <c r="D10" s="36" t="s">
        <v>242</v>
      </c>
      <c r="E10" s="72"/>
      <c r="F10" s="36" t="s">
        <v>262</v>
      </c>
      <c r="G10" s="127">
        <v>0.6</v>
      </c>
      <c r="J10" s="44"/>
    </row>
    <row r="11" spans="1:19">
      <c r="B11" s="69"/>
      <c r="C11" s="71" t="s">
        <v>264</v>
      </c>
      <c r="D11" s="36" t="s">
        <v>248</v>
      </c>
      <c r="E11" s="72"/>
      <c r="F11" s="36" t="s">
        <v>262</v>
      </c>
      <c r="G11" s="127">
        <v>0.6</v>
      </c>
      <c r="J11" s="44"/>
    </row>
    <row r="12" spans="1:19">
      <c r="B12" s="69"/>
      <c r="C12" s="71" t="s">
        <v>265</v>
      </c>
      <c r="D12" s="36" t="s">
        <v>251</v>
      </c>
      <c r="E12" s="72"/>
      <c r="F12" s="36" t="s">
        <v>262</v>
      </c>
      <c r="G12" s="127">
        <v>0.6</v>
      </c>
      <c r="J12" s="44"/>
    </row>
    <row r="13" spans="1:19">
      <c r="B13" s="69"/>
      <c r="C13" s="71" t="s">
        <v>266</v>
      </c>
      <c r="D13" s="58" t="s">
        <v>254</v>
      </c>
      <c r="E13" s="72"/>
      <c r="F13" s="36" t="s">
        <v>262</v>
      </c>
      <c r="G13" s="127">
        <v>0.6</v>
      </c>
      <c r="J13" s="44"/>
    </row>
    <row r="14" spans="1:19">
      <c r="B14" s="69"/>
      <c r="C14" s="71" t="s">
        <v>267</v>
      </c>
      <c r="D14" s="58" t="s">
        <v>256</v>
      </c>
      <c r="E14" s="72"/>
      <c r="F14" s="36" t="s">
        <v>262</v>
      </c>
      <c r="G14" s="127">
        <v>0.6</v>
      </c>
      <c r="J14" s="44"/>
    </row>
    <row r="15" spans="1:19">
      <c r="B15" s="69"/>
      <c r="C15" s="71"/>
      <c r="D15" s="58"/>
      <c r="E15" s="72"/>
      <c r="G15" s="118"/>
      <c r="J15" s="44"/>
    </row>
    <row r="16" spans="1:19">
      <c r="B16" s="69"/>
      <c r="C16" s="71" t="s">
        <v>268</v>
      </c>
      <c r="D16" s="36" t="s">
        <v>237</v>
      </c>
      <c r="E16" s="72"/>
      <c r="F16" s="36" t="s">
        <v>262</v>
      </c>
      <c r="G16" s="127">
        <v>0.6</v>
      </c>
      <c r="J16" s="44"/>
    </row>
    <row r="17" spans="2:10">
      <c r="B17" s="69"/>
      <c r="C17" s="71" t="s">
        <v>269</v>
      </c>
      <c r="D17" s="36" t="s">
        <v>242</v>
      </c>
      <c r="E17" s="72"/>
      <c r="F17" s="36" t="s">
        <v>262</v>
      </c>
      <c r="G17" s="127">
        <v>0.6</v>
      </c>
      <c r="J17" s="44"/>
    </row>
    <row r="18" spans="2:10">
      <c r="B18" s="69"/>
      <c r="C18" s="71" t="s">
        <v>270</v>
      </c>
      <c r="D18" s="36" t="s">
        <v>248</v>
      </c>
      <c r="E18" s="72"/>
      <c r="F18" s="36" t="s">
        <v>262</v>
      </c>
      <c r="G18" s="127">
        <v>0.6</v>
      </c>
      <c r="J18" s="44"/>
    </row>
    <row r="19" spans="2:10">
      <c r="B19" s="69"/>
      <c r="C19" s="71" t="s">
        <v>271</v>
      </c>
      <c r="D19" s="36" t="s">
        <v>251</v>
      </c>
      <c r="E19" s="72"/>
      <c r="F19" s="36" t="s">
        <v>262</v>
      </c>
      <c r="G19" s="127">
        <v>0.6</v>
      </c>
      <c r="J19" s="44"/>
    </row>
    <row r="20" spans="2:10">
      <c r="B20" s="69"/>
      <c r="C20" s="71" t="s">
        <v>272</v>
      </c>
      <c r="D20" s="58" t="s">
        <v>254</v>
      </c>
      <c r="E20" s="72"/>
      <c r="F20" s="36" t="s">
        <v>262</v>
      </c>
      <c r="G20" s="127">
        <v>0.6</v>
      </c>
      <c r="J20" s="44"/>
    </row>
    <row r="21" spans="2:10">
      <c r="B21" s="69"/>
      <c r="C21" s="71" t="s">
        <v>273</v>
      </c>
      <c r="D21" s="58" t="s">
        <v>256</v>
      </c>
      <c r="E21" s="72"/>
      <c r="F21" s="36" t="s">
        <v>262</v>
      </c>
      <c r="G21" s="127">
        <v>0.6</v>
      </c>
      <c r="J21" s="44"/>
    </row>
    <row r="22" spans="2:10">
      <c r="C22" s="124" t="s">
        <v>274</v>
      </c>
    </row>
    <row r="23" spans="2:10">
      <c r="J23" s="44"/>
    </row>
    <row r="24" spans="2:10">
      <c r="B24" s="69" t="s">
        <v>275</v>
      </c>
      <c r="D24" s="70"/>
      <c r="J24" s="44"/>
    </row>
    <row r="25" spans="2:10">
      <c r="B25" s="69"/>
      <c r="C25" s="71" t="s">
        <v>276</v>
      </c>
      <c r="D25" s="36" t="s">
        <v>237</v>
      </c>
      <c r="E25" s="72"/>
      <c r="F25" s="36" t="s">
        <v>262</v>
      </c>
      <c r="G25" s="127">
        <v>0.6</v>
      </c>
      <c r="J25" s="44"/>
    </row>
    <row r="26" spans="2:10">
      <c r="B26" s="69"/>
      <c r="C26" s="71" t="s">
        <v>277</v>
      </c>
      <c r="D26" s="36" t="s">
        <v>242</v>
      </c>
      <c r="E26" s="72"/>
      <c r="F26" s="36" t="s">
        <v>262</v>
      </c>
      <c r="G26" s="127">
        <v>0.6</v>
      </c>
      <c r="J26" s="44"/>
    </row>
    <row r="27" spans="2:10">
      <c r="B27" s="69"/>
      <c r="C27" s="71" t="s">
        <v>278</v>
      </c>
      <c r="D27" s="36" t="s">
        <v>248</v>
      </c>
      <c r="E27" s="72"/>
      <c r="F27" s="36" t="s">
        <v>262</v>
      </c>
      <c r="G27" s="127">
        <v>0.6</v>
      </c>
      <c r="J27" s="44"/>
    </row>
    <row r="28" spans="2:10">
      <c r="B28" s="69"/>
      <c r="C28" s="71" t="s">
        <v>279</v>
      </c>
      <c r="D28" s="36" t="s">
        <v>251</v>
      </c>
      <c r="E28" s="72"/>
      <c r="F28" s="36" t="s">
        <v>262</v>
      </c>
      <c r="G28" s="127">
        <v>0.6</v>
      </c>
      <c r="J28" s="44"/>
    </row>
    <row r="29" spans="2:10">
      <c r="B29" s="69"/>
      <c r="C29" s="71" t="s">
        <v>280</v>
      </c>
      <c r="D29" s="58" t="s">
        <v>254</v>
      </c>
      <c r="E29" s="72"/>
      <c r="F29" s="36" t="s">
        <v>262</v>
      </c>
      <c r="G29" s="127">
        <v>0.6</v>
      </c>
      <c r="J29" s="44"/>
    </row>
    <row r="30" spans="2:10">
      <c r="B30" s="69"/>
      <c r="C30" s="71" t="s">
        <v>281</v>
      </c>
      <c r="D30" s="58" t="s">
        <v>256</v>
      </c>
      <c r="E30" s="72"/>
      <c r="F30" s="36" t="s">
        <v>262</v>
      </c>
      <c r="G30" s="127">
        <v>0.6</v>
      </c>
      <c r="J30" s="44"/>
    </row>
    <row r="31" spans="2:10">
      <c r="B31" s="69"/>
      <c r="C31" s="71"/>
      <c r="D31" s="58"/>
      <c r="E31" s="72"/>
      <c r="G31" s="118"/>
      <c r="J31" s="44"/>
    </row>
    <row r="32" spans="2:10">
      <c r="B32" s="69"/>
      <c r="C32" s="71" t="s">
        <v>282</v>
      </c>
      <c r="D32" s="36" t="s">
        <v>237</v>
      </c>
      <c r="E32" s="72"/>
      <c r="F32" s="36" t="s">
        <v>262</v>
      </c>
      <c r="G32" s="127">
        <v>0.6</v>
      </c>
      <c r="J32" s="44"/>
    </row>
    <row r="33" spans="2:10">
      <c r="B33" s="69"/>
      <c r="C33" s="71" t="s">
        <v>283</v>
      </c>
      <c r="D33" s="36" t="s">
        <v>242</v>
      </c>
      <c r="E33" s="72"/>
      <c r="F33" s="36" t="s">
        <v>262</v>
      </c>
      <c r="G33" s="127">
        <v>0.6</v>
      </c>
      <c r="J33" s="44"/>
    </row>
    <row r="34" spans="2:10">
      <c r="B34" s="69"/>
      <c r="C34" s="71" t="s">
        <v>284</v>
      </c>
      <c r="D34" s="36" t="s">
        <v>248</v>
      </c>
      <c r="E34" s="72"/>
      <c r="F34" s="36" t="s">
        <v>262</v>
      </c>
      <c r="G34" s="127">
        <v>0.6</v>
      </c>
      <c r="J34" s="44"/>
    </row>
    <row r="35" spans="2:10">
      <c r="B35" s="69"/>
      <c r="C35" s="71" t="s">
        <v>285</v>
      </c>
      <c r="D35" s="36" t="s">
        <v>251</v>
      </c>
      <c r="E35" s="72"/>
      <c r="F35" s="36" t="s">
        <v>262</v>
      </c>
      <c r="G35" s="127">
        <v>0.6</v>
      </c>
      <c r="J35" s="44"/>
    </row>
    <row r="36" spans="2:10">
      <c r="B36" s="69"/>
      <c r="C36" s="71" t="s">
        <v>286</v>
      </c>
      <c r="D36" s="58" t="s">
        <v>254</v>
      </c>
      <c r="E36" s="72"/>
      <c r="F36" s="36" t="s">
        <v>262</v>
      </c>
      <c r="G36" s="127">
        <v>0.6</v>
      </c>
      <c r="J36" s="44"/>
    </row>
    <row r="37" spans="2:10">
      <c r="B37" s="69"/>
      <c r="C37" s="71" t="s">
        <v>287</v>
      </c>
      <c r="D37" s="58" t="s">
        <v>256</v>
      </c>
      <c r="E37" s="72"/>
      <c r="F37" s="36" t="s">
        <v>262</v>
      </c>
      <c r="G37" s="127">
        <v>0.6</v>
      </c>
      <c r="J37" s="44"/>
    </row>
    <row r="38" spans="2:10">
      <c r="C38" s="124" t="s">
        <v>288</v>
      </c>
    </row>
    <row r="39" spans="2:10">
      <c r="J39" s="44"/>
    </row>
    <row r="40" spans="2:10">
      <c r="B40" s="69" t="s">
        <v>289</v>
      </c>
      <c r="D40" s="70"/>
      <c r="J40" s="44"/>
    </row>
    <row r="41" spans="2:10">
      <c r="B41" s="69"/>
      <c r="C41" s="71" t="s">
        <v>290</v>
      </c>
      <c r="D41" s="36" t="s">
        <v>237</v>
      </c>
      <c r="E41" s="72"/>
      <c r="F41" t="s">
        <v>262</v>
      </c>
      <c r="G41" s="128">
        <v>3.9699999999999999E-2</v>
      </c>
      <c r="J41" s="44"/>
    </row>
    <row r="42" spans="2:10">
      <c r="B42" s="69"/>
      <c r="C42" s="71" t="s">
        <v>291</v>
      </c>
      <c r="D42" s="36" t="s">
        <v>242</v>
      </c>
      <c r="E42" s="72"/>
      <c r="F42" t="s">
        <v>262</v>
      </c>
      <c r="G42" s="128">
        <v>3.9699999999999999E-2</v>
      </c>
      <c r="J42" s="44"/>
    </row>
    <row r="43" spans="2:10">
      <c r="B43" s="69"/>
      <c r="C43" s="71" t="s">
        <v>292</v>
      </c>
      <c r="D43" s="36" t="s">
        <v>248</v>
      </c>
      <c r="E43" s="72"/>
      <c r="F43" t="s">
        <v>262</v>
      </c>
      <c r="G43" s="128">
        <v>3.9699999999999999E-2</v>
      </c>
      <c r="J43" s="44"/>
    </row>
    <row r="44" spans="2:10">
      <c r="B44" s="69"/>
      <c r="C44" s="71" t="s">
        <v>293</v>
      </c>
      <c r="D44" s="36" t="s">
        <v>251</v>
      </c>
      <c r="E44" s="72"/>
      <c r="F44" t="s">
        <v>262</v>
      </c>
      <c r="G44" s="128">
        <v>3.9699999999999999E-2</v>
      </c>
      <c r="J44" s="44"/>
    </row>
    <row r="45" spans="2:10">
      <c r="B45" s="69"/>
      <c r="C45" s="71" t="s">
        <v>294</v>
      </c>
      <c r="D45" s="58" t="s">
        <v>254</v>
      </c>
      <c r="E45" s="72"/>
      <c r="F45" t="s">
        <v>262</v>
      </c>
      <c r="G45" s="128">
        <v>3.9699999999999999E-2</v>
      </c>
      <c r="J45" s="44"/>
    </row>
    <row r="46" spans="2:10">
      <c r="B46" s="69"/>
      <c r="C46" s="71" t="s">
        <v>295</v>
      </c>
      <c r="D46" s="58" t="s">
        <v>256</v>
      </c>
      <c r="E46" s="72"/>
      <c r="F46" t="s">
        <v>262</v>
      </c>
      <c r="G46" s="128">
        <v>3.9699999999999999E-2</v>
      </c>
      <c r="J46" s="44"/>
    </row>
    <row r="76" ht="10.5" customHeight="1"/>
  </sheetData>
  <dataValidations count="1">
    <dataValidation type="decimal" allowBlank="1" showInputMessage="1" showErrorMessage="1" sqref="G9:G22 G25:G38" xr:uid="{7F36C14A-B63E-44EF-900C-EA4EE35DDFC5}">
      <formula1>0</formula1>
      <formula2>1</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55D4-880F-421E-804C-B567D08BA53A}">
  <sheetPr>
    <tabColor rgb="FFFFDB8E"/>
  </sheetPr>
  <dimension ref="A1:AY158"/>
  <sheetViews>
    <sheetView zoomScale="80" zoomScaleNormal="80" workbookViewId="0"/>
  </sheetViews>
  <sheetFormatPr defaultColWidth="8.7109375" defaultRowHeight="14.45"/>
  <cols>
    <col min="1" max="2" width="15.42578125" style="18" customWidth="1"/>
    <col min="3" max="3" width="20.85546875" style="18" bestFit="1" customWidth="1"/>
    <col min="4" max="4" width="31.5703125" style="18" customWidth="1"/>
    <col min="5" max="9" width="25" style="18" customWidth="1"/>
    <col min="10" max="13" width="15.42578125" style="18" customWidth="1"/>
    <col min="14" max="14" width="18.140625" style="18" bestFit="1" customWidth="1"/>
    <col min="15" max="21" width="15.42578125" style="18" customWidth="1"/>
    <col min="22" max="22" width="9" style="18" bestFit="1" customWidth="1"/>
    <col min="23" max="23" width="10.28515625" style="18" customWidth="1"/>
    <col min="24" max="24" width="11.28515625" style="18" customWidth="1"/>
    <col min="25" max="25" width="10.42578125" style="18" bestFit="1" customWidth="1"/>
    <col min="26" max="26" width="11.28515625" style="18" customWidth="1"/>
    <col min="27" max="27" width="10.85546875" style="18" customWidth="1"/>
    <col min="28" max="28" width="10.5703125" style="18" customWidth="1"/>
    <col min="29" max="33" width="9" style="18" bestFit="1" customWidth="1"/>
    <col min="34" max="34" width="15.42578125" style="18" customWidth="1"/>
    <col min="35" max="35" width="9" style="18" bestFit="1" customWidth="1"/>
    <col min="36" max="36" width="10.42578125" style="18" customWidth="1"/>
    <col min="37" max="37" width="11.42578125" style="18" customWidth="1"/>
    <col min="38" max="38" width="10.42578125" style="18" bestFit="1" customWidth="1"/>
    <col min="39" max="39" width="11.42578125" style="18" customWidth="1"/>
    <col min="40" max="40" width="10.85546875" style="18" customWidth="1"/>
    <col min="41" max="41" width="10.42578125" style="18" customWidth="1"/>
    <col min="42" max="46" width="9" style="18" bestFit="1" customWidth="1"/>
    <col min="47" max="47" width="12.140625" style="18" customWidth="1"/>
    <col min="48" max="48" width="47.140625" style="18" bestFit="1" customWidth="1"/>
    <col min="49" max="49" width="13.28515625" style="18" customWidth="1"/>
    <col min="50" max="50" width="14.140625" style="18" customWidth="1"/>
    <col min="51" max="51" width="15.42578125" style="18" customWidth="1"/>
    <col min="52" max="16384" width="8.7109375" style="18"/>
  </cols>
  <sheetData>
    <row r="1" spans="1:51" s="1" customFormat="1" ht="30.95">
      <c r="A1" s="126" t="e">
        <f ca="1">RIGHT(CELL("filename", A1), LEN(CELL("filename", A1)) - SEARCH("]", CELL("filename", A1)))</f>
        <v>#VALUE!</v>
      </c>
      <c r="E1" s="5"/>
      <c r="F1" s="5"/>
      <c r="G1" s="5"/>
      <c r="H1" s="5"/>
      <c r="I1" s="5"/>
    </row>
    <row r="2" spans="1:51" s="14" customFormat="1">
      <c r="A2" s="23" t="s">
        <v>296</v>
      </c>
      <c r="B2" s="6"/>
      <c r="C2" s="6"/>
      <c r="D2" s="7"/>
      <c r="E2" s="8"/>
      <c r="F2" s="8"/>
      <c r="G2" s="8"/>
      <c r="H2" s="8"/>
      <c r="I2" s="8"/>
      <c r="J2" s="9"/>
      <c r="K2" s="9"/>
      <c r="L2" s="10"/>
      <c r="M2" s="11"/>
      <c r="N2" s="11"/>
      <c r="O2" s="12"/>
      <c r="P2" s="12"/>
      <c r="Q2" s="12"/>
      <c r="R2" s="12"/>
      <c r="S2" s="12"/>
      <c r="T2" s="12"/>
      <c r="U2" s="12"/>
      <c r="AH2" s="12"/>
      <c r="AI2" s="39"/>
      <c r="AJ2" s="39"/>
      <c r="AK2" s="39"/>
      <c r="AL2" s="39"/>
      <c r="AM2" s="39"/>
      <c r="AN2" s="39"/>
      <c r="AO2" s="39"/>
      <c r="AP2" s="39"/>
      <c r="AQ2" s="39"/>
      <c r="AR2" s="39"/>
      <c r="AS2" s="39"/>
      <c r="AT2" s="39"/>
      <c r="AU2" s="45"/>
      <c r="AV2" s="45"/>
      <c r="AW2" s="45"/>
      <c r="AX2" s="45"/>
      <c r="AY2" s="12"/>
    </row>
    <row r="3" spans="1:51" s="14" customFormat="1" ht="12.95">
      <c r="A3" s="6"/>
      <c r="B3" s="6"/>
      <c r="C3" s="6"/>
      <c r="D3" s="7"/>
      <c r="E3" s="8"/>
      <c r="F3" s="8"/>
      <c r="G3" s="8"/>
      <c r="H3" s="8"/>
      <c r="I3" s="8"/>
      <c r="J3" s="15"/>
      <c r="K3" s="15"/>
      <c r="L3" s="16"/>
      <c r="M3" s="11"/>
      <c r="N3" s="11"/>
      <c r="O3" s="12"/>
      <c r="P3" s="12"/>
      <c r="Q3" s="12"/>
      <c r="R3" s="12"/>
      <c r="S3" s="12"/>
      <c r="T3" s="12"/>
      <c r="U3" s="12"/>
      <c r="V3" s="25" t="s">
        <v>297</v>
      </c>
      <c r="AH3" s="12"/>
      <c r="AI3" s="47" t="s">
        <v>158</v>
      </c>
      <c r="AJ3" s="39"/>
      <c r="AK3" s="39"/>
      <c r="AL3" s="39"/>
      <c r="AM3" s="39"/>
      <c r="AN3" s="39"/>
      <c r="AO3" s="39"/>
      <c r="AP3" s="39"/>
      <c r="AQ3" s="39"/>
      <c r="AR3" s="39"/>
      <c r="AS3" s="39"/>
      <c r="AT3" s="39"/>
      <c r="AU3" s="45"/>
      <c r="AV3" s="45"/>
      <c r="AW3" s="45"/>
      <c r="AX3" s="45"/>
      <c r="AY3" s="12"/>
    </row>
    <row r="4" spans="1:51" s="14" customFormat="1" ht="12.95">
      <c r="A4" s="6" t="s">
        <v>298</v>
      </c>
      <c r="B4" s="26"/>
      <c r="C4" s="7"/>
      <c r="D4" s="7"/>
      <c r="E4" s="8"/>
      <c r="F4" s="8"/>
      <c r="G4" s="8"/>
      <c r="H4" s="8"/>
      <c r="I4" s="8"/>
      <c r="J4" s="15"/>
      <c r="K4" s="15"/>
      <c r="L4" s="16"/>
      <c r="M4" s="11"/>
      <c r="N4" s="11"/>
      <c r="O4" s="12"/>
      <c r="P4" s="12"/>
      <c r="Q4" s="12"/>
      <c r="R4" s="12"/>
      <c r="S4" s="12"/>
      <c r="T4" s="12"/>
      <c r="U4" s="12"/>
      <c r="V4" s="57" t="s">
        <v>299</v>
      </c>
      <c r="W4" s="13">
        <v>45747</v>
      </c>
      <c r="X4" s="13">
        <v>46112</v>
      </c>
      <c r="Y4" s="13">
        <v>46477</v>
      </c>
      <c r="Z4" s="13">
        <v>46843</v>
      </c>
      <c r="AA4" s="13">
        <v>47208</v>
      </c>
      <c r="AB4" s="13">
        <v>47573</v>
      </c>
      <c r="AC4" s="13">
        <v>47938</v>
      </c>
      <c r="AD4" s="13">
        <v>48304</v>
      </c>
      <c r="AE4" s="13">
        <v>48669</v>
      </c>
      <c r="AF4" s="13">
        <v>49034</v>
      </c>
      <c r="AG4" s="13">
        <v>49399</v>
      </c>
      <c r="AH4" s="12"/>
      <c r="AI4" s="83" t="s">
        <v>299</v>
      </c>
      <c r="AJ4" s="48">
        <v>45747</v>
      </c>
      <c r="AK4" s="48">
        <v>46112</v>
      </c>
      <c r="AL4" s="48">
        <v>46477</v>
      </c>
      <c r="AM4" s="48">
        <v>46843</v>
      </c>
      <c r="AN4" s="48">
        <v>47208</v>
      </c>
      <c r="AO4" s="48">
        <v>47573</v>
      </c>
      <c r="AP4" s="48">
        <v>47938</v>
      </c>
      <c r="AQ4" s="48">
        <v>48304</v>
      </c>
      <c r="AR4" s="48">
        <v>48669</v>
      </c>
      <c r="AS4" s="48">
        <v>49034</v>
      </c>
      <c r="AT4" s="48">
        <v>49399</v>
      </c>
      <c r="AU4" s="45"/>
      <c r="AV4" s="45"/>
      <c r="AW4" s="45"/>
      <c r="AX4" s="45"/>
      <c r="AY4" s="12"/>
    </row>
    <row r="5" spans="1:51" s="14" customFormat="1" ht="12.95">
      <c r="A5" s="6"/>
      <c r="B5" s="6"/>
      <c r="C5" s="6"/>
      <c r="D5" s="7"/>
      <c r="E5" s="8"/>
      <c r="F5" s="8"/>
      <c r="G5" s="8"/>
      <c r="H5" s="8"/>
      <c r="I5" s="8"/>
      <c r="J5" s="15"/>
      <c r="K5" s="15"/>
      <c r="L5" s="16"/>
      <c r="M5" s="11"/>
      <c r="N5" s="11"/>
      <c r="O5" s="12"/>
      <c r="P5" s="12"/>
      <c r="Q5" s="12"/>
      <c r="R5" s="12"/>
      <c r="S5" s="12"/>
      <c r="T5" s="12"/>
      <c r="U5" s="12"/>
      <c r="V5" s="19" t="s">
        <v>300</v>
      </c>
      <c r="W5" s="19" t="s">
        <v>300</v>
      </c>
      <c r="X5" s="20" t="s">
        <v>301</v>
      </c>
      <c r="Y5" s="20" t="s">
        <v>301</v>
      </c>
      <c r="Z5" s="20" t="s">
        <v>301</v>
      </c>
      <c r="AA5" s="20" t="s">
        <v>301</v>
      </c>
      <c r="AB5" s="20" t="s">
        <v>301</v>
      </c>
      <c r="AC5" s="21" t="s">
        <v>302</v>
      </c>
      <c r="AD5" s="21" t="s">
        <v>302</v>
      </c>
      <c r="AE5" s="21" t="s">
        <v>302</v>
      </c>
      <c r="AF5" s="21" t="s">
        <v>302</v>
      </c>
      <c r="AG5" s="21" t="s">
        <v>302</v>
      </c>
      <c r="AH5" s="12"/>
      <c r="AI5" s="49" t="s">
        <v>300</v>
      </c>
      <c r="AJ5" s="49" t="s">
        <v>300</v>
      </c>
      <c r="AK5" s="50" t="s">
        <v>301</v>
      </c>
      <c r="AL5" s="50" t="s">
        <v>301</v>
      </c>
      <c r="AM5" s="50" t="s">
        <v>301</v>
      </c>
      <c r="AN5" s="50" t="s">
        <v>301</v>
      </c>
      <c r="AO5" s="50" t="s">
        <v>301</v>
      </c>
      <c r="AP5" s="51" t="s">
        <v>302</v>
      </c>
      <c r="AQ5" s="51" t="s">
        <v>302</v>
      </c>
      <c r="AR5" s="51" t="s">
        <v>302</v>
      </c>
      <c r="AS5" s="51" t="s">
        <v>302</v>
      </c>
      <c r="AT5" s="51" t="s">
        <v>302</v>
      </c>
      <c r="AU5" s="45"/>
      <c r="AV5" s="45"/>
      <c r="AW5" s="45"/>
      <c r="AX5" s="45"/>
      <c r="AY5" s="12"/>
    </row>
    <row r="6" spans="1:51" s="27" customFormat="1" ht="39">
      <c r="A6" s="24"/>
      <c r="B6" s="28" t="s">
        <v>112</v>
      </c>
      <c r="C6" s="28" t="s">
        <v>115</v>
      </c>
      <c r="D6" s="28" t="s">
        <v>117</v>
      </c>
      <c r="E6" s="28" t="s">
        <v>119</v>
      </c>
      <c r="F6" s="28" t="s">
        <v>121</v>
      </c>
      <c r="G6" s="28" t="s">
        <v>124</v>
      </c>
      <c r="H6" s="28" t="s">
        <v>127</v>
      </c>
      <c r="I6" s="28" t="s">
        <v>303</v>
      </c>
      <c r="J6" s="29" t="s">
        <v>130</v>
      </c>
      <c r="K6" s="29" t="s">
        <v>132</v>
      </c>
      <c r="L6" s="30" t="s">
        <v>134</v>
      </c>
      <c r="M6" s="31" t="s">
        <v>136</v>
      </c>
      <c r="N6" s="31" t="s">
        <v>138</v>
      </c>
      <c r="O6" s="28" t="s">
        <v>141</v>
      </c>
      <c r="P6" s="28" t="s">
        <v>143</v>
      </c>
      <c r="Q6" s="28" t="s">
        <v>145</v>
      </c>
      <c r="R6" s="28" t="s">
        <v>147</v>
      </c>
      <c r="S6" s="28" t="s">
        <v>149</v>
      </c>
      <c r="T6" s="28" t="s">
        <v>151</v>
      </c>
      <c r="U6" s="28" t="s">
        <v>154</v>
      </c>
      <c r="V6" s="17">
        <v>1</v>
      </c>
      <c r="W6" s="17">
        <v>2</v>
      </c>
      <c r="X6" s="17">
        <v>3</v>
      </c>
      <c r="Y6" s="17">
        <v>4</v>
      </c>
      <c r="Z6" s="17">
        <v>5</v>
      </c>
      <c r="AA6" s="17">
        <v>6</v>
      </c>
      <c r="AB6" s="17">
        <v>7</v>
      </c>
      <c r="AC6" s="17">
        <v>8</v>
      </c>
      <c r="AD6" s="17">
        <v>9</v>
      </c>
      <c r="AE6" s="17">
        <v>10</v>
      </c>
      <c r="AF6" s="17">
        <v>11</v>
      </c>
      <c r="AG6" s="17">
        <v>12</v>
      </c>
      <c r="AH6" s="28" t="s">
        <v>304</v>
      </c>
      <c r="AI6" s="54">
        <v>1</v>
      </c>
      <c r="AJ6" s="54">
        <v>2</v>
      </c>
      <c r="AK6" s="54">
        <v>3</v>
      </c>
      <c r="AL6" s="54">
        <v>4</v>
      </c>
      <c r="AM6" s="54">
        <v>5</v>
      </c>
      <c r="AN6" s="54">
        <v>6</v>
      </c>
      <c r="AO6" s="54">
        <v>7</v>
      </c>
      <c r="AP6" s="54">
        <v>8</v>
      </c>
      <c r="AQ6" s="54">
        <v>9</v>
      </c>
      <c r="AR6" s="54">
        <v>10</v>
      </c>
      <c r="AS6" s="54">
        <v>11</v>
      </c>
      <c r="AT6" s="54">
        <v>12</v>
      </c>
      <c r="AU6" s="38" t="s">
        <v>305</v>
      </c>
      <c r="AV6" s="38" t="s">
        <v>306</v>
      </c>
      <c r="AW6" s="38" t="s">
        <v>307</v>
      </c>
      <c r="AX6" s="38" t="s">
        <v>308</v>
      </c>
      <c r="AY6" s="38" t="s">
        <v>309</v>
      </c>
    </row>
    <row r="7" spans="1:51" s="27" customFormat="1" ht="26.1">
      <c r="A7" s="24" t="s">
        <v>111</v>
      </c>
      <c r="B7" s="28"/>
      <c r="C7" s="28"/>
      <c r="D7" s="28"/>
      <c r="E7" s="28" t="s">
        <v>119</v>
      </c>
      <c r="F7" s="28" t="s">
        <v>310</v>
      </c>
      <c r="G7" s="28" t="s">
        <v>311</v>
      </c>
      <c r="H7" s="28" t="s">
        <v>312</v>
      </c>
      <c r="I7" s="28" t="s">
        <v>313</v>
      </c>
      <c r="J7" s="29" t="s">
        <v>313</v>
      </c>
      <c r="K7" s="29" t="s">
        <v>314</v>
      </c>
      <c r="L7" s="30" t="s">
        <v>313</v>
      </c>
      <c r="M7" s="31" t="s">
        <v>313</v>
      </c>
      <c r="N7" s="31" t="s">
        <v>315</v>
      </c>
      <c r="O7" s="28" t="s">
        <v>313</v>
      </c>
      <c r="P7" s="28" t="s">
        <v>313</v>
      </c>
      <c r="Q7" s="28" t="s">
        <v>153</v>
      </c>
      <c r="R7" s="28" t="s">
        <v>316</v>
      </c>
      <c r="S7" s="28" t="s">
        <v>153</v>
      </c>
      <c r="T7" s="28" t="s">
        <v>153</v>
      </c>
      <c r="U7" s="28" t="s">
        <v>316</v>
      </c>
      <c r="V7" s="28" t="s">
        <v>316</v>
      </c>
      <c r="W7" s="28" t="s">
        <v>316</v>
      </c>
      <c r="X7" s="28" t="s">
        <v>316</v>
      </c>
      <c r="Y7" s="28" t="s">
        <v>316</v>
      </c>
      <c r="Z7" s="28" t="s">
        <v>316</v>
      </c>
      <c r="AA7" s="28" t="s">
        <v>316</v>
      </c>
      <c r="AB7" s="28" t="s">
        <v>316</v>
      </c>
      <c r="AC7" s="28" t="s">
        <v>316</v>
      </c>
      <c r="AD7" s="28" t="s">
        <v>316</v>
      </c>
      <c r="AE7" s="28" t="s">
        <v>316</v>
      </c>
      <c r="AF7" s="28" t="s">
        <v>316</v>
      </c>
      <c r="AG7" s="28" t="s">
        <v>316</v>
      </c>
      <c r="AH7" s="28" t="s">
        <v>316</v>
      </c>
      <c r="AI7" s="38" t="s">
        <v>317</v>
      </c>
      <c r="AJ7" s="38" t="s">
        <v>317</v>
      </c>
      <c r="AK7" s="38" t="s">
        <v>317</v>
      </c>
      <c r="AL7" s="38" t="s">
        <v>317</v>
      </c>
      <c r="AM7" s="38" t="s">
        <v>317</v>
      </c>
      <c r="AN7" s="38" t="s">
        <v>317</v>
      </c>
      <c r="AO7" s="38" t="s">
        <v>317</v>
      </c>
      <c r="AP7" s="38" t="s">
        <v>317</v>
      </c>
      <c r="AQ7" s="38" t="s">
        <v>317</v>
      </c>
      <c r="AR7" s="38" t="s">
        <v>317</v>
      </c>
      <c r="AS7" s="38" t="s">
        <v>317</v>
      </c>
      <c r="AT7" s="38" t="s">
        <v>317</v>
      </c>
      <c r="AU7" s="38" t="s">
        <v>317</v>
      </c>
      <c r="AV7" s="38"/>
      <c r="AW7" s="38" t="s">
        <v>318</v>
      </c>
      <c r="AX7" s="38" t="s">
        <v>318</v>
      </c>
      <c r="AY7" s="28" t="s">
        <v>318</v>
      </c>
    </row>
    <row r="8" spans="1:51" s="32" customFormat="1">
      <c r="A8" s="33" t="s">
        <v>319</v>
      </c>
      <c r="B8" s="129" t="s">
        <v>320</v>
      </c>
      <c r="C8" s="129"/>
      <c r="D8" s="129" t="s">
        <v>321</v>
      </c>
      <c r="E8" s="129" t="s">
        <v>236</v>
      </c>
      <c r="F8" s="129" t="s">
        <v>237</v>
      </c>
      <c r="G8" s="160" t="s">
        <v>236</v>
      </c>
      <c r="H8" s="160" t="s">
        <v>244</v>
      </c>
      <c r="I8" s="129" t="s">
        <v>245</v>
      </c>
      <c r="J8" s="129" t="s">
        <v>238</v>
      </c>
      <c r="K8" s="129" t="s">
        <v>239</v>
      </c>
      <c r="L8" s="129" t="s">
        <v>245</v>
      </c>
      <c r="M8" s="129" t="s">
        <v>245</v>
      </c>
      <c r="N8" s="129"/>
      <c r="O8" s="129" t="s">
        <v>245</v>
      </c>
      <c r="P8" s="129" t="s">
        <v>245</v>
      </c>
      <c r="Q8" s="161">
        <v>283.24</v>
      </c>
      <c r="R8" s="161" t="s">
        <v>322</v>
      </c>
      <c r="S8" s="161">
        <v>10.37</v>
      </c>
      <c r="T8" s="161">
        <v>2.59</v>
      </c>
      <c r="U8" s="161" t="s">
        <v>322</v>
      </c>
      <c r="V8" s="161"/>
      <c r="W8" s="161"/>
      <c r="X8" s="161">
        <v>8010</v>
      </c>
      <c r="Y8" s="161">
        <v>16040</v>
      </c>
      <c r="Z8" s="161">
        <v>24070</v>
      </c>
      <c r="AA8" s="161">
        <v>32110</v>
      </c>
      <c r="AB8" s="161">
        <v>40160</v>
      </c>
      <c r="AC8" s="161"/>
      <c r="AD8" s="161"/>
      <c r="AE8" s="161"/>
      <c r="AF8" s="161"/>
      <c r="AG8" s="161"/>
      <c r="AH8" s="161" t="s">
        <v>322</v>
      </c>
      <c r="AI8" s="161"/>
      <c r="AJ8" s="161"/>
      <c r="AK8" s="161"/>
      <c r="AL8" s="161"/>
      <c r="AM8" s="161"/>
      <c r="AN8" s="161"/>
      <c r="AO8" s="161"/>
      <c r="AP8" s="161"/>
      <c r="AQ8" s="161"/>
      <c r="AR8" s="161"/>
      <c r="AS8" s="161"/>
      <c r="AT8" s="161"/>
      <c r="AU8" s="161">
        <f t="shared" ref="AU8:AU39" si="0">SUM(AK8:AO8)</f>
        <v>0</v>
      </c>
      <c r="AV8" s="161" t="str">
        <f t="shared" ref="AV8:AV9" si="1">IF(M8="Y","Please input using the Substitution tab",IF(K8="Monthly","Please input using the Inputs - PR19 Legacy PCDs tab",IF(O8="Y","Please input using the Inputs - Revised allowances tab","")))</f>
        <v/>
      </c>
      <c r="AW8" s="161" t="b">
        <f>(M8="N")*(O8="N")*(K8&lt;&gt;"Monthly")=1</f>
        <v>1</v>
      </c>
      <c r="AX8" s="161" t="b">
        <f t="shared" ref="AX8:AX39" si="2">(J8="Y")*(K8="Yearly")*OR(ISBLANK(N8),N8="Total")=1</f>
        <v>1</v>
      </c>
      <c r="AY8" s="161" t="b">
        <f>R8=AH8</f>
        <v>1</v>
      </c>
    </row>
    <row r="9" spans="1:51" s="14" customFormat="1" ht="12.95">
      <c r="A9" s="6">
        <v>1</v>
      </c>
      <c r="B9" s="129" t="s">
        <v>323</v>
      </c>
      <c r="C9" s="129"/>
      <c r="D9" s="129" t="s">
        <v>324</v>
      </c>
      <c r="E9" s="129" t="s">
        <v>241</v>
      </c>
      <c r="F9" s="129" t="s">
        <v>248</v>
      </c>
      <c r="G9" s="160" t="s">
        <v>243</v>
      </c>
      <c r="H9" s="160" t="s">
        <v>244</v>
      </c>
      <c r="I9" s="129" t="s">
        <v>245</v>
      </c>
      <c r="J9" s="129" t="s">
        <v>245</v>
      </c>
      <c r="K9" s="129"/>
      <c r="L9" s="129" t="s">
        <v>238</v>
      </c>
      <c r="M9" s="129" t="s">
        <v>245</v>
      </c>
      <c r="N9" s="129"/>
      <c r="O9" s="129" t="s">
        <v>245</v>
      </c>
      <c r="P9" s="129" t="s">
        <v>245</v>
      </c>
      <c r="Q9" s="161"/>
      <c r="R9" s="161" t="s">
        <v>325</v>
      </c>
      <c r="S9" s="161"/>
      <c r="T9" s="161"/>
      <c r="U9" s="161"/>
      <c r="V9" s="161"/>
      <c r="W9" s="161"/>
      <c r="X9" s="161"/>
      <c r="Y9" s="161"/>
      <c r="Z9" s="161"/>
      <c r="AA9" s="161"/>
      <c r="AB9" s="161">
        <v>14.717000000000001</v>
      </c>
      <c r="AC9" s="161"/>
      <c r="AD9" s="161"/>
      <c r="AE9" s="161"/>
      <c r="AF9" s="161"/>
      <c r="AG9" s="161"/>
      <c r="AH9" s="161" t="s">
        <v>325</v>
      </c>
      <c r="AI9" s="161"/>
      <c r="AJ9" s="161"/>
      <c r="AK9" s="161">
        <v>2</v>
      </c>
      <c r="AL9" s="161">
        <v>3</v>
      </c>
      <c r="AM9" s="161">
        <v>4</v>
      </c>
      <c r="AN9" s="161">
        <v>5</v>
      </c>
      <c r="AO9" s="161">
        <v>0.71699999999999997</v>
      </c>
      <c r="AP9" s="161"/>
      <c r="AQ9" s="161"/>
      <c r="AR9" s="161"/>
      <c r="AS9" s="161"/>
      <c r="AT9" s="161"/>
      <c r="AU9" s="162">
        <f t="shared" si="0"/>
        <v>14.717000000000001</v>
      </c>
      <c r="AV9" s="161" t="str">
        <f t="shared" si="1"/>
        <v/>
      </c>
      <c r="AW9" s="161" t="b">
        <f t="shared" ref="AW9:AW39" si="3">(M9="N")*(O9="N")*(K9&lt;&gt;"Monthly")=1</f>
        <v>1</v>
      </c>
      <c r="AX9" s="161" t="b">
        <f t="shared" si="2"/>
        <v>0</v>
      </c>
      <c r="AY9" s="161" t="b">
        <f>R9=AH9</f>
        <v>1</v>
      </c>
    </row>
    <row r="10" spans="1:51">
      <c r="A10" s="6">
        <v>2</v>
      </c>
      <c r="B10" s="129" t="s">
        <v>326</v>
      </c>
      <c r="C10" s="129" t="s">
        <v>327</v>
      </c>
      <c r="D10" s="129" t="s">
        <v>328</v>
      </c>
      <c r="E10" s="129" t="s">
        <v>241</v>
      </c>
      <c r="F10" s="129" t="s">
        <v>242</v>
      </c>
      <c r="G10" s="160" t="s">
        <v>243</v>
      </c>
      <c r="H10" s="160" t="s">
        <v>244</v>
      </c>
      <c r="I10" s="129" t="s">
        <v>245</v>
      </c>
      <c r="J10" s="129" t="s">
        <v>245</v>
      </c>
      <c r="K10" s="129" t="s">
        <v>246</v>
      </c>
      <c r="L10" s="129" t="s">
        <v>245</v>
      </c>
      <c r="M10" s="129" t="s">
        <v>245</v>
      </c>
      <c r="N10" s="129"/>
      <c r="O10" s="129" t="s">
        <v>245</v>
      </c>
      <c r="P10" s="129" t="s">
        <v>245</v>
      </c>
      <c r="Q10" s="161">
        <v>509000</v>
      </c>
      <c r="R10" s="161" t="s">
        <v>329</v>
      </c>
      <c r="S10" s="161"/>
      <c r="T10" s="161"/>
      <c r="U10" s="161"/>
      <c r="V10" s="161">
        <v>0</v>
      </c>
      <c r="W10" s="161">
        <v>416</v>
      </c>
      <c r="X10" s="161">
        <v>416</v>
      </c>
      <c r="Y10" s="161">
        <v>416</v>
      </c>
      <c r="Z10" s="161">
        <v>416</v>
      </c>
      <c r="AA10" s="161">
        <v>416</v>
      </c>
      <c r="AB10" s="161">
        <v>416</v>
      </c>
      <c r="AC10" s="161"/>
      <c r="AD10" s="161"/>
      <c r="AE10" s="161"/>
      <c r="AF10" s="161"/>
      <c r="AG10" s="161"/>
      <c r="AH10" s="161" t="s">
        <v>329</v>
      </c>
      <c r="AI10" s="161"/>
      <c r="AJ10" s="161"/>
      <c r="AK10" s="161"/>
      <c r="AL10" s="161"/>
      <c r="AM10" s="161"/>
      <c r="AN10" s="161"/>
      <c r="AO10" s="161"/>
      <c r="AP10" s="161"/>
      <c r="AQ10" s="161"/>
      <c r="AR10" s="161"/>
      <c r="AS10" s="161"/>
      <c r="AT10" s="161"/>
      <c r="AU10" s="162">
        <f t="shared" si="0"/>
        <v>0</v>
      </c>
      <c r="AV10" s="161" t="str">
        <f>IF(H10="Delivery mechanism","please input using the Inputs- Delivery mechanism tab",IF(M10="Y","Please input using the Substitution tab",IF(K10="Monthly","Please input using the Inputs - PR19 Legacy PCDs tab",IF(O10="Y","Please input using the Inputs - Revised allowances tab",""))))</f>
        <v>Please input using the Inputs - PR19 Legacy PCDs tab</v>
      </c>
      <c r="AW10" s="161" t="b">
        <f>(M10="N")*(O10="N")*(K10&lt;&gt;"Monthly")=1</f>
        <v>0</v>
      </c>
      <c r="AX10" s="161" t="b">
        <f t="shared" si="2"/>
        <v>0</v>
      </c>
      <c r="AY10" s="161" t="b">
        <f>R10=AH10</f>
        <v>1</v>
      </c>
    </row>
    <row r="11" spans="1:51" s="22" customFormat="1">
      <c r="A11" s="6">
        <v>3</v>
      </c>
      <c r="B11" s="129" t="s">
        <v>330</v>
      </c>
      <c r="C11" s="129" t="s">
        <v>331</v>
      </c>
      <c r="D11" s="129" t="s">
        <v>332</v>
      </c>
      <c r="E11" s="129" t="s">
        <v>241</v>
      </c>
      <c r="F11" s="129" t="s">
        <v>248</v>
      </c>
      <c r="G11" s="160" t="s">
        <v>243</v>
      </c>
      <c r="H11" s="160" t="s">
        <v>244</v>
      </c>
      <c r="I11" s="129" t="s">
        <v>245</v>
      </c>
      <c r="J11" s="129" t="s">
        <v>245</v>
      </c>
      <c r="K11" s="129" t="s">
        <v>239</v>
      </c>
      <c r="L11" s="129" t="s">
        <v>245</v>
      </c>
      <c r="M11" s="129" t="s">
        <v>238</v>
      </c>
      <c r="N11" s="129" t="s">
        <v>257</v>
      </c>
      <c r="O11" s="129" t="s">
        <v>245</v>
      </c>
      <c r="P11" s="129" t="s">
        <v>245</v>
      </c>
      <c r="Q11" s="161"/>
      <c r="R11" s="161"/>
      <c r="S11" s="161">
        <v>166000</v>
      </c>
      <c r="T11" s="161">
        <v>41000</v>
      </c>
      <c r="U11" s="161" t="s">
        <v>329</v>
      </c>
      <c r="V11" s="161">
        <v>0</v>
      </c>
      <c r="W11" s="161">
        <v>0</v>
      </c>
      <c r="X11" s="161">
        <v>0</v>
      </c>
      <c r="Y11" s="161">
        <v>0</v>
      </c>
      <c r="Z11" s="161">
        <v>0</v>
      </c>
      <c r="AA11" s="161">
        <v>0</v>
      </c>
      <c r="AB11" s="161">
        <v>0</v>
      </c>
      <c r="AC11" s="161">
        <v>41.01</v>
      </c>
      <c r="AD11" s="161">
        <v>41.01</v>
      </c>
      <c r="AE11" s="161">
        <v>41.01</v>
      </c>
      <c r="AF11" s="161">
        <v>41.01</v>
      </c>
      <c r="AG11" s="161">
        <v>41.01</v>
      </c>
      <c r="AH11" s="161" t="s">
        <v>329</v>
      </c>
      <c r="AI11" s="161"/>
      <c r="AJ11" s="161"/>
      <c r="AK11" s="161">
        <v>25</v>
      </c>
      <c r="AL11" s="161">
        <v>35</v>
      </c>
      <c r="AM11" s="161">
        <v>35</v>
      </c>
      <c r="AN11" s="161">
        <v>40</v>
      </c>
      <c r="AO11" s="161">
        <v>15</v>
      </c>
      <c r="AP11" s="161"/>
      <c r="AQ11" s="161"/>
      <c r="AR11" s="161"/>
      <c r="AS11" s="161"/>
      <c r="AT11" s="161"/>
      <c r="AU11" s="162">
        <f>SUM(AK11:AO11)</f>
        <v>150</v>
      </c>
      <c r="AV11" s="161" t="str">
        <f t="shared" ref="AV11:AV74" si="4">IF(H11="Delivery mechanism","please input using the Inputs- Delivery mechanism tab",IF(M11="Y","Please input using the Substitution tab",IF(K11="Monthly","Please input using the Inputs - PR19 Legacy PCDs tab",IF(O11="Y","Please input using the Inputs - Revised allowances tab",""))))</f>
        <v>Please input using the Substitution tab</v>
      </c>
      <c r="AW11" s="161" t="b">
        <f>(M11="N")*(O11="N")*(K11&lt;&gt;"Monthly")=1</f>
        <v>0</v>
      </c>
      <c r="AX11" s="161" t="b">
        <f t="shared" si="2"/>
        <v>0</v>
      </c>
      <c r="AY11" s="161" t="b">
        <f t="shared" ref="AY11:AY39" si="5">R11=AH11</f>
        <v>0</v>
      </c>
    </row>
    <row r="12" spans="1:51">
      <c r="A12" s="6">
        <v>4</v>
      </c>
      <c r="B12" s="129" t="s">
        <v>330</v>
      </c>
      <c r="C12" s="129" t="s">
        <v>331</v>
      </c>
      <c r="D12" s="129" t="s">
        <v>333</v>
      </c>
      <c r="E12" s="129" t="s">
        <v>241</v>
      </c>
      <c r="F12" s="129" t="s">
        <v>248</v>
      </c>
      <c r="G12" s="160" t="s">
        <v>243</v>
      </c>
      <c r="H12" s="160" t="s">
        <v>244</v>
      </c>
      <c r="I12" s="129" t="s">
        <v>245</v>
      </c>
      <c r="J12" s="129" t="s">
        <v>238</v>
      </c>
      <c r="K12" s="129" t="s">
        <v>239</v>
      </c>
      <c r="L12" s="129" t="s">
        <v>245</v>
      </c>
      <c r="M12" s="129" t="s">
        <v>238</v>
      </c>
      <c r="N12" s="129" t="s">
        <v>240</v>
      </c>
      <c r="O12" s="129" t="s">
        <v>245</v>
      </c>
      <c r="P12" s="129" t="s">
        <v>245</v>
      </c>
      <c r="Q12" s="161">
        <v>11520000</v>
      </c>
      <c r="R12" s="161" t="s">
        <v>329</v>
      </c>
      <c r="S12" s="161"/>
      <c r="T12" s="161"/>
      <c r="U12" s="161"/>
      <c r="V12" s="161"/>
      <c r="W12" s="161"/>
      <c r="X12" s="161"/>
      <c r="Y12" s="161"/>
      <c r="Z12" s="161"/>
      <c r="AA12" s="161"/>
      <c r="AB12" s="161"/>
      <c r="AC12" s="161">
        <v>0</v>
      </c>
      <c r="AD12" s="161">
        <v>0</v>
      </c>
      <c r="AE12" s="161">
        <v>0</v>
      </c>
      <c r="AF12" s="161">
        <v>0</v>
      </c>
      <c r="AG12" s="161">
        <v>0</v>
      </c>
      <c r="AH12" s="161" t="s">
        <v>329</v>
      </c>
      <c r="AI12" s="161"/>
      <c r="AJ12" s="161"/>
      <c r="AK12" s="161">
        <v>25</v>
      </c>
      <c r="AL12" s="161">
        <v>35</v>
      </c>
      <c r="AM12" s="161">
        <v>35</v>
      </c>
      <c r="AN12" s="161">
        <v>40</v>
      </c>
      <c r="AO12" s="161">
        <v>15</v>
      </c>
      <c r="AP12" s="161"/>
      <c r="AQ12" s="161"/>
      <c r="AR12" s="161"/>
      <c r="AS12" s="161"/>
      <c r="AT12" s="161"/>
      <c r="AU12" s="162">
        <f t="shared" si="0"/>
        <v>150</v>
      </c>
      <c r="AV12" s="161" t="str">
        <f t="shared" si="4"/>
        <v>Please input using the Substitution tab</v>
      </c>
      <c r="AW12" s="161" t="b">
        <f t="shared" si="3"/>
        <v>0</v>
      </c>
      <c r="AX12" s="161" t="b">
        <f t="shared" si="2"/>
        <v>0</v>
      </c>
      <c r="AY12" s="161" t="b">
        <f t="shared" si="5"/>
        <v>1</v>
      </c>
    </row>
    <row r="13" spans="1:51">
      <c r="A13" s="6">
        <v>5</v>
      </c>
      <c r="B13" s="129" t="s">
        <v>330</v>
      </c>
      <c r="C13" s="129" t="s">
        <v>331</v>
      </c>
      <c r="D13" s="129" t="s">
        <v>334</v>
      </c>
      <c r="E13" s="129" t="s">
        <v>241</v>
      </c>
      <c r="F13" s="129" t="s">
        <v>248</v>
      </c>
      <c r="G13" s="160" t="s">
        <v>243</v>
      </c>
      <c r="H13" s="160" t="s">
        <v>244</v>
      </c>
      <c r="I13" s="129" t="s">
        <v>245</v>
      </c>
      <c r="J13" s="129" t="s">
        <v>238</v>
      </c>
      <c r="K13" s="129" t="s">
        <v>239</v>
      </c>
      <c r="L13" s="129" t="s">
        <v>245</v>
      </c>
      <c r="M13" s="129" t="s">
        <v>238</v>
      </c>
      <c r="N13" s="129" t="s">
        <v>247</v>
      </c>
      <c r="O13" s="129" t="s">
        <v>245</v>
      </c>
      <c r="P13" s="129" t="s">
        <v>245</v>
      </c>
      <c r="Q13" s="161">
        <v>5480000</v>
      </c>
      <c r="R13" s="161" t="s">
        <v>329</v>
      </c>
      <c r="S13" s="161"/>
      <c r="T13" s="161"/>
      <c r="U13" s="161"/>
      <c r="V13" s="161"/>
      <c r="W13" s="161"/>
      <c r="X13" s="161"/>
      <c r="Y13" s="161"/>
      <c r="Z13" s="161"/>
      <c r="AA13" s="161"/>
      <c r="AB13" s="161"/>
      <c r="AC13" s="161">
        <v>16.5</v>
      </c>
      <c r="AD13" s="161">
        <v>16.5</v>
      </c>
      <c r="AE13" s="161">
        <v>16.5</v>
      </c>
      <c r="AF13" s="161">
        <v>16.5</v>
      </c>
      <c r="AG13" s="161">
        <v>16.5</v>
      </c>
      <c r="AH13" s="161" t="s">
        <v>329</v>
      </c>
      <c r="AI13" s="161"/>
      <c r="AJ13" s="161"/>
      <c r="AK13" s="161"/>
      <c r="AL13" s="161"/>
      <c r="AM13" s="161"/>
      <c r="AN13" s="161"/>
      <c r="AO13" s="161"/>
      <c r="AP13" s="161"/>
      <c r="AQ13" s="161"/>
      <c r="AR13" s="161"/>
      <c r="AS13" s="161"/>
      <c r="AT13" s="161"/>
      <c r="AU13" s="162">
        <f t="shared" si="0"/>
        <v>0</v>
      </c>
      <c r="AV13" s="161" t="str">
        <f t="shared" si="4"/>
        <v>Please input using the Substitution tab</v>
      </c>
      <c r="AW13" s="161" t="b">
        <f>(M13="N")*(O13="N")*(K13&lt;&gt;"Monthly")=1</f>
        <v>0</v>
      </c>
      <c r="AX13" s="161" t="b">
        <f t="shared" si="2"/>
        <v>0</v>
      </c>
      <c r="AY13" s="161" t="b">
        <f t="shared" si="5"/>
        <v>1</v>
      </c>
    </row>
    <row r="14" spans="1:51">
      <c r="A14" s="6">
        <v>6</v>
      </c>
      <c r="B14" s="129" t="s">
        <v>330</v>
      </c>
      <c r="C14" s="129" t="s">
        <v>331</v>
      </c>
      <c r="D14" s="129" t="s">
        <v>335</v>
      </c>
      <c r="E14" s="129" t="s">
        <v>241</v>
      </c>
      <c r="F14" s="129" t="s">
        <v>248</v>
      </c>
      <c r="G14" s="160" t="s">
        <v>243</v>
      </c>
      <c r="H14" s="160" t="s">
        <v>127</v>
      </c>
      <c r="I14" s="129" t="s">
        <v>245</v>
      </c>
      <c r="J14" s="129" t="s">
        <v>238</v>
      </c>
      <c r="K14" s="129" t="s">
        <v>239</v>
      </c>
      <c r="L14" s="129" t="s">
        <v>245</v>
      </c>
      <c r="M14" s="129" t="s">
        <v>238</v>
      </c>
      <c r="N14" s="129" t="s">
        <v>250</v>
      </c>
      <c r="O14" s="129" t="s">
        <v>245</v>
      </c>
      <c r="P14" s="129" t="s">
        <v>245</v>
      </c>
      <c r="Q14" s="161">
        <v>3560000</v>
      </c>
      <c r="R14" s="161" t="s">
        <v>329</v>
      </c>
      <c r="S14" s="161"/>
      <c r="T14" s="161"/>
      <c r="U14" s="161"/>
      <c r="V14" s="161"/>
      <c r="W14" s="161"/>
      <c r="X14" s="161"/>
      <c r="Y14" s="161"/>
      <c r="Z14" s="161"/>
      <c r="AA14" s="161"/>
      <c r="AB14" s="161"/>
      <c r="AC14" s="161">
        <v>20.420000000000002</v>
      </c>
      <c r="AD14" s="161">
        <v>20.420000000000002</v>
      </c>
      <c r="AE14" s="161">
        <v>20.420000000000002</v>
      </c>
      <c r="AF14" s="161">
        <v>20.420000000000002</v>
      </c>
      <c r="AG14" s="161">
        <v>20.420000000000002</v>
      </c>
      <c r="AH14" s="161" t="s">
        <v>329</v>
      </c>
      <c r="AI14" s="161"/>
      <c r="AJ14" s="161"/>
      <c r="AK14" s="161"/>
      <c r="AL14" s="161"/>
      <c r="AM14" s="161"/>
      <c r="AN14" s="161"/>
      <c r="AO14" s="161"/>
      <c r="AP14" s="161"/>
      <c r="AQ14" s="161"/>
      <c r="AR14" s="161"/>
      <c r="AS14" s="161"/>
      <c r="AT14" s="161"/>
      <c r="AU14" s="162">
        <f t="shared" si="0"/>
        <v>0</v>
      </c>
      <c r="AV14" s="161" t="str">
        <f t="shared" si="4"/>
        <v>please input using the Inputs- Delivery mechanism tab</v>
      </c>
      <c r="AW14" s="161" t="b">
        <f t="shared" si="3"/>
        <v>0</v>
      </c>
      <c r="AX14" s="161" t="b">
        <f t="shared" si="2"/>
        <v>0</v>
      </c>
      <c r="AY14" s="161" t="b">
        <f t="shared" si="5"/>
        <v>1</v>
      </c>
    </row>
    <row r="15" spans="1:51">
      <c r="A15" s="6">
        <v>7</v>
      </c>
      <c r="B15" s="129" t="s">
        <v>330</v>
      </c>
      <c r="C15" s="129" t="s">
        <v>331</v>
      </c>
      <c r="D15" s="129" t="s">
        <v>336</v>
      </c>
      <c r="E15" s="129" t="s">
        <v>241</v>
      </c>
      <c r="F15" s="129" t="s">
        <v>248</v>
      </c>
      <c r="G15" s="160" t="s">
        <v>243</v>
      </c>
      <c r="H15" s="160" t="s">
        <v>127</v>
      </c>
      <c r="I15" s="129" t="s">
        <v>245</v>
      </c>
      <c r="J15" s="129" t="s">
        <v>238</v>
      </c>
      <c r="K15" s="129" t="s">
        <v>239</v>
      </c>
      <c r="L15" s="129" t="s">
        <v>245</v>
      </c>
      <c r="M15" s="129" t="s">
        <v>238</v>
      </c>
      <c r="N15" s="129" t="s">
        <v>253</v>
      </c>
      <c r="O15" s="129" t="s">
        <v>245</v>
      </c>
      <c r="P15" s="129" t="s">
        <v>245</v>
      </c>
      <c r="Q15" s="161">
        <v>680000</v>
      </c>
      <c r="R15" s="161" t="s">
        <v>329</v>
      </c>
      <c r="S15" s="161"/>
      <c r="T15" s="161"/>
      <c r="U15" s="161"/>
      <c r="V15" s="161"/>
      <c r="W15" s="161"/>
      <c r="X15" s="161"/>
      <c r="Y15" s="161"/>
      <c r="Z15" s="161"/>
      <c r="AA15" s="161"/>
      <c r="AB15" s="161"/>
      <c r="AC15" s="161">
        <v>4.09</v>
      </c>
      <c r="AD15" s="161">
        <v>4.09</v>
      </c>
      <c r="AE15" s="161">
        <v>4.09</v>
      </c>
      <c r="AF15" s="161">
        <v>4.09</v>
      </c>
      <c r="AG15" s="161">
        <v>4.09</v>
      </c>
      <c r="AH15" s="161" t="s">
        <v>329</v>
      </c>
      <c r="AI15" s="161"/>
      <c r="AJ15" s="161"/>
      <c r="AK15" s="161">
        <v>25</v>
      </c>
      <c r="AL15" s="161">
        <v>35</v>
      </c>
      <c r="AM15" s="161">
        <v>35</v>
      </c>
      <c r="AN15" s="161">
        <v>40</v>
      </c>
      <c r="AO15" s="161">
        <v>15</v>
      </c>
      <c r="AP15" s="161"/>
      <c r="AQ15" s="161"/>
      <c r="AR15" s="161"/>
      <c r="AS15" s="161"/>
      <c r="AT15" s="161"/>
      <c r="AU15" s="162">
        <f t="shared" si="0"/>
        <v>150</v>
      </c>
      <c r="AV15" s="161" t="str">
        <f t="shared" si="4"/>
        <v>please input using the Inputs- Delivery mechanism tab</v>
      </c>
      <c r="AW15" s="161" t="b">
        <f>(M15="N")*(O15="N")*(K15&lt;&gt;"Monthly")=1</f>
        <v>0</v>
      </c>
      <c r="AX15" s="161" t="b">
        <f t="shared" si="2"/>
        <v>0</v>
      </c>
      <c r="AY15" s="161" t="b">
        <f t="shared" si="5"/>
        <v>1</v>
      </c>
    </row>
    <row r="16" spans="1:51">
      <c r="A16" s="6">
        <v>8</v>
      </c>
      <c r="B16" s="129" t="s">
        <v>330</v>
      </c>
      <c r="C16" s="129" t="s">
        <v>331</v>
      </c>
      <c r="D16" s="129" t="s">
        <v>337</v>
      </c>
      <c r="E16" s="129" t="s">
        <v>241</v>
      </c>
      <c r="F16" s="129" t="s">
        <v>248</v>
      </c>
      <c r="G16" s="160" t="s">
        <v>243</v>
      </c>
      <c r="H16" s="160" t="s">
        <v>244</v>
      </c>
      <c r="I16" s="129" t="s">
        <v>245</v>
      </c>
      <c r="J16" s="129" t="s">
        <v>238</v>
      </c>
      <c r="K16" s="129" t="s">
        <v>239</v>
      </c>
      <c r="L16" s="129" t="s">
        <v>245</v>
      </c>
      <c r="M16" s="129" t="s">
        <v>238</v>
      </c>
      <c r="N16" s="129" t="s">
        <v>255</v>
      </c>
      <c r="O16" s="129" t="s">
        <v>245</v>
      </c>
      <c r="P16" s="129" t="s">
        <v>245</v>
      </c>
      <c r="Q16" s="161">
        <v>70000</v>
      </c>
      <c r="R16" s="161" t="s">
        <v>329</v>
      </c>
      <c r="S16" s="161"/>
      <c r="T16" s="161"/>
      <c r="U16" s="161"/>
      <c r="V16" s="161"/>
      <c r="W16" s="161"/>
      <c r="X16" s="161"/>
      <c r="Y16" s="161"/>
      <c r="Z16" s="161"/>
      <c r="AA16" s="161"/>
      <c r="AB16" s="161"/>
      <c r="AC16" s="161">
        <v>0</v>
      </c>
      <c r="AD16" s="161">
        <v>0</v>
      </c>
      <c r="AE16" s="161">
        <v>0</v>
      </c>
      <c r="AF16" s="161">
        <v>0</v>
      </c>
      <c r="AG16" s="161">
        <v>0</v>
      </c>
      <c r="AH16" s="161" t="s">
        <v>329</v>
      </c>
      <c r="AI16" s="161"/>
      <c r="AJ16" s="161"/>
      <c r="AK16" s="161"/>
      <c r="AL16" s="161"/>
      <c r="AM16" s="161"/>
      <c r="AN16" s="161"/>
      <c r="AO16" s="161"/>
      <c r="AP16" s="161"/>
      <c r="AQ16" s="161"/>
      <c r="AR16" s="161"/>
      <c r="AS16" s="161"/>
      <c r="AT16" s="161"/>
      <c r="AU16" s="162">
        <f t="shared" si="0"/>
        <v>0</v>
      </c>
      <c r="AV16" s="161" t="str">
        <f t="shared" si="4"/>
        <v>Please input using the Substitution tab</v>
      </c>
      <c r="AW16" s="161" t="b">
        <f t="shared" si="3"/>
        <v>0</v>
      </c>
      <c r="AX16" s="161" t="b">
        <f t="shared" si="2"/>
        <v>0</v>
      </c>
      <c r="AY16" s="161" t="b">
        <f t="shared" si="5"/>
        <v>1</v>
      </c>
    </row>
    <row r="17" spans="1:51">
      <c r="A17" s="6">
        <v>9</v>
      </c>
      <c r="B17" s="129" t="s">
        <v>330</v>
      </c>
      <c r="C17" s="129" t="s">
        <v>331</v>
      </c>
      <c r="D17" s="129" t="s">
        <v>332</v>
      </c>
      <c r="E17" s="129" t="s">
        <v>241</v>
      </c>
      <c r="F17" s="129" t="s">
        <v>248</v>
      </c>
      <c r="G17" s="160" t="s">
        <v>243</v>
      </c>
      <c r="H17" s="160" t="s">
        <v>127</v>
      </c>
      <c r="I17" s="129" t="s">
        <v>245</v>
      </c>
      <c r="J17" s="129" t="s">
        <v>238</v>
      </c>
      <c r="K17" s="129" t="s">
        <v>239</v>
      </c>
      <c r="L17" s="129" t="s">
        <v>245</v>
      </c>
      <c r="M17" s="129" t="s">
        <v>238</v>
      </c>
      <c r="N17" s="129" t="s">
        <v>257</v>
      </c>
      <c r="O17" s="129" t="s">
        <v>245</v>
      </c>
      <c r="P17" s="129" t="s">
        <v>245</v>
      </c>
      <c r="Q17" s="161"/>
      <c r="R17" s="161"/>
      <c r="S17" s="161">
        <v>219000</v>
      </c>
      <c r="T17" s="161">
        <v>55000</v>
      </c>
      <c r="U17" s="161" t="s">
        <v>329</v>
      </c>
      <c r="V17" s="161"/>
      <c r="W17" s="161"/>
      <c r="X17" s="161"/>
      <c r="Y17" s="161"/>
      <c r="Z17" s="161">
        <v>10</v>
      </c>
      <c r="AA17" s="161">
        <v>10</v>
      </c>
      <c r="AB17" s="161">
        <v>10</v>
      </c>
      <c r="AC17" s="161">
        <v>23.99</v>
      </c>
      <c r="AD17" s="161">
        <v>23.99</v>
      </c>
      <c r="AE17" s="161">
        <v>23.99</v>
      </c>
      <c r="AF17" s="161">
        <v>23.99</v>
      </c>
      <c r="AG17" s="161">
        <v>23.99</v>
      </c>
      <c r="AH17" s="161" t="s">
        <v>329</v>
      </c>
      <c r="AI17" s="161"/>
      <c r="AJ17" s="161"/>
      <c r="AK17" s="161"/>
      <c r="AL17" s="161"/>
      <c r="AM17" s="161"/>
      <c r="AN17" s="161"/>
      <c r="AO17" s="161"/>
      <c r="AP17" s="161"/>
      <c r="AQ17" s="161"/>
      <c r="AR17" s="161"/>
      <c r="AS17" s="161"/>
      <c r="AT17" s="161"/>
      <c r="AU17" s="162">
        <f t="shared" si="0"/>
        <v>0</v>
      </c>
      <c r="AV17" s="161" t="str">
        <f t="shared" si="4"/>
        <v>please input using the Inputs- Delivery mechanism tab</v>
      </c>
      <c r="AW17" s="161" t="b">
        <f t="shared" si="3"/>
        <v>0</v>
      </c>
      <c r="AX17" s="161" t="b">
        <f t="shared" si="2"/>
        <v>1</v>
      </c>
      <c r="AY17" s="161" t="b">
        <f t="shared" si="5"/>
        <v>0</v>
      </c>
    </row>
    <row r="18" spans="1:51">
      <c r="A18" s="6">
        <v>10</v>
      </c>
      <c r="B18" s="129" t="s">
        <v>330</v>
      </c>
      <c r="C18" s="129" t="s">
        <v>331</v>
      </c>
      <c r="D18" s="129" t="s">
        <v>333</v>
      </c>
      <c r="E18" s="129" t="s">
        <v>241</v>
      </c>
      <c r="F18" s="129" t="s">
        <v>248</v>
      </c>
      <c r="G18" s="160" t="s">
        <v>243</v>
      </c>
      <c r="H18" s="160" t="s">
        <v>127</v>
      </c>
      <c r="I18" s="129" t="s">
        <v>245</v>
      </c>
      <c r="J18" s="129" t="s">
        <v>238</v>
      </c>
      <c r="K18" s="129" t="s">
        <v>239</v>
      </c>
      <c r="L18" s="129" t="s">
        <v>245</v>
      </c>
      <c r="M18" s="129" t="s">
        <v>238</v>
      </c>
      <c r="N18" s="129" t="s">
        <v>240</v>
      </c>
      <c r="O18" s="129" t="s">
        <v>245</v>
      </c>
      <c r="P18" s="129" t="s">
        <v>245</v>
      </c>
      <c r="Q18" s="161">
        <v>11630000</v>
      </c>
      <c r="R18" s="161" t="s">
        <v>329</v>
      </c>
      <c r="S18" s="161"/>
      <c r="T18" s="161"/>
      <c r="U18" s="161"/>
      <c r="V18" s="161"/>
      <c r="W18" s="161"/>
      <c r="X18" s="161"/>
      <c r="Y18" s="161"/>
      <c r="Z18" s="161"/>
      <c r="AA18" s="161"/>
      <c r="AB18" s="161"/>
      <c r="AC18" s="161"/>
      <c r="AD18" s="161"/>
      <c r="AE18" s="161"/>
      <c r="AF18" s="161"/>
      <c r="AG18" s="161"/>
      <c r="AH18" s="161" t="s">
        <v>329</v>
      </c>
      <c r="AI18" s="161"/>
      <c r="AJ18" s="161"/>
      <c r="AK18" s="161"/>
      <c r="AL18" s="161"/>
      <c r="AM18" s="161"/>
      <c r="AN18" s="161"/>
      <c r="AO18" s="161"/>
      <c r="AP18" s="161"/>
      <c r="AQ18" s="161"/>
      <c r="AR18" s="161"/>
      <c r="AS18" s="161"/>
      <c r="AT18" s="161"/>
      <c r="AU18" s="162">
        <f t="shared" si="0"/>
        <v>0</v>
      </c>
      <c r="AV18" s="161" t="str">
        <f t="shared" si="4"/>
        <v>please input using the Inputs- Delivery mechanism tab</v>
      </c>
      <c r="AW18" s="161" t="b">
        <f t="shared" si="3"/>
        <v>0</v>
      </c>
      <c r="AX18" s="161" t="b">
        <f t="shared" si="2"/>
        <v>0</v>
      </c>
      <c r="AY18" s="161" t="b">
        <f t="shared" si="5"/>
        <v>1</v>
      </c>
    </row>
    <row r="19" spans="1:51">
      <c r="A19" s="6">
        <v>11</v>
      </c>
      <c r="B19" s="129" t="s">
        <v>330</v>
      </c>
      <c r="C19" s="129" t="s">
        <v>331</v>
      </c>
      <c r="D19" s="129" t="s">
        <v>334</v>
      </c>
      <c r="E19" s="129" t="s">
        <v>241</v>
      </c>
      <c r="F19" s="129" t="s">
        <v>248</v>
      </c>
      <c r="G19" s="160" t="s">
        <v>243</v>
      </c>
      <c r="H19" s="160" t="s">
        <v>244</v>
      </c>
      <c r="I19" s="129" t="s">
        <v>245</v>
      </c>
      <c r="J19" s="129" t="s">
        <v>238</v>
      </c>
      <c r="K19" s="129" t="s">
        <v>239</v>
      </c>
      <c r="L19" s="129" t="s">
        <v>245</v>
      </c>
      <c r="M19" s="129" t="s">
        <v>238</v>
      </c>
      <c r="N19" s="129" t="s">
        <v>247</v>
      </c>
      <c r="O19" s="129" t="s">
        <v>245</v>
      </c>
      <c r="P19" s="129" t="s">
        <v>245</v>
      </c>
      <c r="Q19" s="161">
        <v>5530000</v>
      </c>
      <c r="R19" s="161" t="s">
        <v>329</v>
      </c>
      <c r="S19" s="161"/>
      <c r="T19" s="161"/>
      <c r="U19" s="161"/>
      <c r="V19" s="161"/>
      <c r="W19" s="161"/>
      <c r="X19" s="161"/>
      <c r="Y19" s="161"/>
      <c r="Z19" s="161"/>
      <c r="AA19" s="161"/>
      <c r="AB19" s="161"/>
      <c r="AC19" s="161">
        <v>13.99</v>
      </c>
      <c r="AD19" s="161">
        <v>13.99</v>
      </c>
      <c r="AE19" s="161">
        <v>13.99</v>
      </c>
      <c r="AF19" s="161">
        <v>13.99</v>
      </c>
      <c r="AG19" s="161">
        <v>13.99</v>
      </c>
      <c r="AH19" s="161" t="s">
        <v>329</v>
      </c>
      <c r="AI19" s="161"/>
      <c r="AJ19" s="161"/>
      <c r="AK19" s="161"/>
      <c r="AL19" s="161"/>
      <c r="AM19" s="161"/>
      <c r="AN19" s="161"/>
      <c r="AO19" s="161"/>
      <c r="AP19" s="161"/>
      <c r="AQ19" s="161"/>
      <c r="AR19" s="161"/>
      <c r="AS19" s="161"/>
      <c r="AT19" s="161"/>
      <c r="AU19" s="162">
        <f t="shared" si="0"/>
        <v>0</v>
      </c>
      <c r="AV19" s="161" t="str">
        <f t="shared" si="4"/>
        <v>Please input using the Substitution tab</v>
      </c>
      <c r="AW19" s="161" t="b">
        <f t="shared" si="3"/>
        <v>0</v>
      </c>
      <c r="AX19" s="161" t="b">
        <f t="shared" si="2"/>
        <v>0</v>
      </c>
      <c r="AY19" s="161" t="b">
        <f t="shared" si="5"/>
        <v>1</v>
      </c>
    </row>
    <row r="20" spans="1:51">
      <c r="A20" s="6">
        <v>12</v>
      </c>
      <c r="B20" s="129" t="s">
        <v>330</v>
      </c>
      <c r="C20" s="129" t="s">
        <v>331</v>
      </c>
      <c r="D20" s="129" t="s">
        <v>335</v>
      </c>
      <c r="E20" s="129" t="s">
        <v>241</v>
      </c>
      <c r="F20" s="129" t="s">
        <v>248</v>
      </c>
      <c r="G20" s="160" t="s">
        <v>243</v>
      </c>
      <c r="H20" s="160" t="s">
        <v>127</v>
      </c>
      <c r="I20" s="129" t="s">
        <v>245</v>
      </c>
      <c r="J20" s="129" t="s">
        <v>238</v>
      </c>
      <c r="K20" s="129" t="s">
        <v>239</v>
      </c>
      <c r="L20" s="129" t="s">
        <v>245</v>
      </c>
      <c r="M20" s="129" t="s">
        <v>238</v>
      </c>
      <c r="N20" s="129" t="s">
        <v>250</v>
      </c>
      <c r="O20" s="129" t="s">
        <v>245</v>
      </c>
      <c r="P20" s="129" t="s">
        <v>245</v>
      </c>
      <c r="Q20" s="161">
        <v>3590000</v>
      </c>
      <c r="R20" s="161" t="s">
        <v>329</v>
      </c>
      <c r="S20" s="161"/>
      <c r="T20" s="161"/>
      <c r="U20" s="161"/>
      <c r="V20" s="161"/>
      <c r="W20" s="161"/>
      <c r="X20" s="161"/>
      <c r="Y20" s="161"/>
      <c r="Z20" s="161">
        <v>10</v>
      </c>
      <c r="AA20" s="161">
        <v>10</v>
      </c>
      <c r="AB20" s="161">
        <v>10</v>
      </c>
      <c r="AC20" s="161">
        <v>10</v>
      </c>
      <c r="AD20" s="161">
        <v>10</v>
      </c>
      <c r="AE20" s="161">
        <v>10</v>
      </c>
      <c r="AF20" s="161">
        <v>10</v>
      </c>
      <c r="AG20" s="161">
        <v>10</v>
      </c>
      <c r="AH20" s="161" t="s">
        <v>329</v>
      </c>
      <c r="AI20" s="161"/>
      <c r="AJ20" s="161"/>
      <c r="AK20" s="161"/>
      <c r="AL20" s="161"/>
      <c r="AM20" s="161"/>
      <c r="AN20" s="161"/>
      <c r="AO20" s="161"/>
      <c r="AP20" s="161"/>
      <c r="AQ20" s="161"/>
      <c r="AR20" s="161"/>
      <c r="AS20" s="161"/>
      <c r="AT20" s="161"/>
      <c r="AU20" s="162">
        <f t="shared" si="0"/>
        <v>0</v>
      </c>
      <c r="AV20" s="161" t="str">
        <f t="shared" si="4"/>
        <v>please input using the Inputs- Delivery mechanism tab</v>
      </c>
      <c r="AW20" s="161" t="b">
        <f t="shared" si="3"/>
        <v>0</v>
      </c>
      <c r="AX20" s="161" t="b">
        <f t="shared" si="2"/>
        <v>0</v>
      </c>
      <c r="AY20" s="161" t="b">
        <f t="shared" si="5"/>
        <v>1</v>
      </c>
    </row>
    <row r="21" spans="1:51">
      <c r="A21" s="6">
        <v>13</v>
      </c>
      <c r="B21" s="129" t="s">
        <v>330</v>
      </c>
      <c r="C21" s="129" t="s">
        <v>331</v>
      </c>
      <c r="D21" s="129" t="s">
        <v>336</v>
      </c>
      <c r="E21" s="129" t="s">
        <v>241</v>
      </c>
      <c r="F21" s="129" t="s">
        <v>248</v>
      </c>
      <c r="G21" s="160" t="s">
        <v>243</v>
      </c>
      <c r="H21" s="160" t="s">
        <v>127</v>
      </c>
      <c r="I21" s="129" t="s">
        <v>245</v>
      </c>
      <c r="J21" s="129" t="s">
        <v>238</v>
      </c>
      <c r="K21" s="129" t="s">
        <v>239</v>
      </c>
      <c r="L21" s="129" t="s">
        <v>245</v>
      </c>
      <c r="M21" s="129" t="s">
        <v>238</v>
      </c>
      <c r="N21" s="129" t="s">
        <v>253</v>
      </c>
      <c r="O21" s="129" t="s">
        <v>245</v>
      </c>
      <c r="P21" s="129" t="s">
        <v>245</v>
      </c>
      <c r="Q21" s="161">
        <v>690000</v>
      </c>
      <c r="R21" s="161" t="s">
        <v>329</v>
      </c>
      <c r="S21" s="161"/>
      <c r="T21" s="161"/>
      <c r="U21" s="161"/>
      <c r="V21" s="161"/>
      <c r="W21" s="161"/>
      <c r="X21" s="161"/>
      <c r="Y21" s="161"/>
      <c r="Z21" s="161"/>
      <c r="AA21" s="161"/>
      <c r="AB21" s="161"/>
      <c r="AC21" s="161"/>
      <c r="AD21" s="161"/>
      <c r="AE21" s="161"/>
      <c r="AF21" s="161"/>
      <c r="AG21" s="161"/>
      <c r="AH21" s="161" t="s">
        <v>329</v>
      </c>
      <c r="AI21" s="161"/>
      <c r="AJ21" s="161"/>
      <c r="AK21" s="161"/>
      <c r="AL21" s="161"/>
      <c r="AM21" s="161"/>
      <c r="AN21" s="161"/>
      <c r="AO21" s="161"/>
      <c r="AP21" s="161"/>
      <c r="AQ21" s="161"/>
      <c r="AR21" s="161"/>
      <c r="AS21" s="161"/>
      <c r="AT21" s="161"/>
      <c r="AU21" s="162">
        <f t="shared" si="0"/>
        <v>0</v>
      </c>
      <c r="AV21" s="161" t="str">
        <f t="shared" si="4"/>
        <v>please input using the Inputs- Delivery mechanism tab</v>
      </c>
      <c r="AW21" s="161" t="b">
        <f t="shared" si="3"/>
        <v>0</v>
      </c>
      <c r="AX21" s="161" t="b">
        <f t="shared" si="2"/>
        <v>0</v>
      </c>
      <c r="AY21" s="161" t="b">
        <f t="shared" si="5"/>
        <v>1</v>
      </c>
    </row>
    <row r="22" spans="1:51">
      <c r="A22" s="6">
        <v>14</v>
      </c>
      <c r="B22" s="129" t="s">
        <v>330</v>
      </c>
      <c r="C22" s="129" t="s">
        <v>331</v>
      </c>
      <c r="D22" s="129" t="s">
        <v>337</v>
      </c>
      <c r="E22" s="129" t="s">
        <v>241</v>
      </c>
      <c r="F22" s="129" t="s">
        <v>248</v>
      </c>
      <c r="G22" s="160" t="s">
        <v>243</v>
      </c>
      <c r="H22" s="160" t="s">
        <v>127</v>
      </c>
      <c r="I22" s="129" t="s">
        <v>245</v>
      </c>
      <c r="J22" s="129" t="s">
        <v>238</v>
      </c>
      <c r="K22" s="129" t="s">
        <v>239</v>
      </c>
      <c r="L22" s="129" t="s">
        <v>245</v>
      </c>
      <c r="M22" s="129" t="s">
        <v>238</v>
      </c>
      <c r="N22" s="129" t="s">
        <v>255</v>
      </c>
      <c r="O22" s="129" t="s">
        <v>245</v>
      </c>
      <c r="P22" s="129" t="s">
        <v>245</v>
      </c>
      <c r="Q22" s="161">
        <v>70000</v>
      </c>
      <c r="R22" s="161" t="s">
        <v>329</v>
      </c>
      <c r="S22" s="161"/>
      <c r="T22" s="161"/>
      <c r="U22" s="161"/>
      <c r="V22" s="161"/>
      <c r="W22" s="161"/>
      <c r="X22" s="161"/>
      <c r="Y22" s="161"/>
      <c r="Z22" s="161"/>
      <c r="AA22" s="161"/>
      <c r="AB22" s="161"/>
      <c r="AC22" s="161"/>
      <c r="AD22" s="161"/>
      <c r="AE22" s="161"/>
      <c r="AF22" s="161"/>
      <c r="AG22" s="161"/>
      <c r="AH22" s="161" t="s">
        <v>329</v>
      </c>
      <c r="AI22" s="161"/>
      <c r="AJ22" s="161"/>
      <c r="AK22" s="161"/>
      <c r="AL22" s="161"/>
      <c r="AM22" s="161"/>
      <c r="AN22" s="161"/>
      <c r="AO22" s="161"/>
      <c r="AP22" s="161"/>
      <c r="AQ22" s="161"/>
      <c r="AR22" s="161"/>
      <c r="AS22" s="161"/>
      <c r="AT22" s="161"/>
      <c r="AU22" s="162">
        <f t="shared" si="0"/>
        <v>0</v>
      </c>
      <c r="AV22" s="161" t="str">
        <f t="shared" si="4"/>
        <v>please input using the Inputs- Delivery mechanism tab</v>
      </c>
      <c r="AW22" s="161" t="b">
        <f t="shared" si="3"/>
        <v>0</v>
      </c>
      <c r="AX22" s="161" t="b">
        <f t="shared" si="2"/>
        <v>0</v>
      </c>
      <c r="AY22" s="161" t="b">
        <f t="shared" si="5"/>
        <v>1</v>
      </c>
    </row>
    <row r="23" spans="1:51">
      <c r="A23" s="6">
        <v>15</v>
      </c>
      <c r="B23" s="129" t="s">
        <v>338</v>
      </c>
      <c r="C23" s="129" t="s">
        <v>339</v>
      </c>
      <c r="D23" s="129" t="s">
        <v>339</v>
      </c>
      <c r="E23" s="129" t="s">
        <v>241</v>
      </c>
      <c r="F23" s="129" t="s">
        <v>248</v>
      </c>
      <c r="G23" s="160" t="s">
        <v>243</v>
      </c>
      <c r="H23" s="160" t="s">
        <v>127</v>
      </c>
      <c r="I23" s="129" t="s">
        <v>245</v>
      </c>
      <c r="J23" s="129" t="s">
        <v>238</v>
      </c>
      <c r="K23" s="129" t="s">
        <v>239</v>
      </c>
      <c r="L23" s="129" t="s">
        <v>245</v>
      </c>
      <c r="M23" s="129" t="s">
        <v>245</v>
      </c>
      <c r="N23" s="129"/>
      <c r="O23" s="129" t="s">
        <v>238</v>
      </c>
      <c r="P23" s="129" t="s">
        <v>245</v>
      </c>
      <c r="Q23" s="161"/>
      <c r="R23" s="161"/>
      <c r="S23" s="161">
        <v>13.03</v>
      </c>
      <c r="T23" s="161">
        <v>4.34</v>
      </c>
      <c r="U23" s="161" t="s">
        <v>340</v>
      </c>
      <c r="V23" s="161"/>
      <c r="W23" s="161"/>
      <c r="X23" s="161">
        <v>44.317833333333333</v>
      </c>
      <c r="Y23" s="161">
        <v>321.53050000000002</v>
      </c>
      <c r="Z23" s="161">
        <v>707.75329166666631</v>
      </c>
      <c r="AA23" s="161">
        <v>1698.6078999999991</v>
      </c>
      <c r="AB23" s="161">
        <v>2831.0131666666653</v>
      </c>
      <c r="AC23" s="161"/>
      <c r="AD23" s="161"/>
      <c r="AE23" s="161"/>
      <c r="AF23" s="161"/>
      <c r="AG23" s="161"/>
      <c r="AH23" s="161" t="s">
        <v>341</v>
      </c>
      <c r="AI23" s="161"/>
      <c r="AJ23" s="161"/>
      <c r="AK23" s="161">
        <v>66</v>
      </c>
      <c r="AL23" s="161">
        <f>194-66</f>
        <v>128</v>
      </c>
      <c r="AM23" s="161">
        <f>436-194</f>
        <v>242</v>
      </c>
      <c r="AN23" s="161">
        <f>754-436</f>
        <v>318</v>
      </c>
      <c r="AO23" s="161">
        <f>929-754</f>
        <v>175</v>
      </c>
      <c r="AP23" s="161"/>
      <c r="AQ23" s="161"/>
      <c r="AR23" s="161"/>
      <c r="AS23" s="161"/>
      <c r="AT23" s="161"/>
      <c r="AU23" s="162">
        <f t="shared" si="0"/>
        <v>929</v>
      </c>
      <c r="AV23" s="161" t="str">
        <f t="shared" si="4"/>
        <v>please input using the Inputs- Delivery mechanism tab</v>
      </c>
      <c r="AW23" s="161" t="b">
        <f t="shared" si="3"/>
        <v>0</v>
      </c>
      <c r="AX23" s="161" t="b">
        <f t="shared" si="2"/>
        <v>1</v>
      </c>
      <c r="AY23" s="161" t="b">
        <f t="shared" si="5"/>
        <v>0</v>
      </c>
    </row>
    <row r="24" spans="1:51">
      <c r="A24" s="6">
        <v>16</v>
      </c>
      <c r="B24" s="129" t="s">
        <v>342</v>
      </c>
      <c r="C24" s="129" t="s">
        <v>343</v>
      </c>
      <c r="D24" s="129" t="s">
        <v>344</v>
      </c>
      <c r="E24" s="129" t="s">
        <v>241</v>
      </c>
      <c r="F24" s="129" t="s">
        <v>242</v>
      </c>
      <c r="G24" s="160" t="s">
        <v>243</v>
      </c>
      <c r="H24" s="160" t="s">
        <v>244</v>
      </c>
      <c r="I24" s="129" t="s">
        <v>238</v>
      </c>
      <c r="J24" s="129" t="s">
        <v>238</v>
      </c>
      <c r="K24" s="129" t="s">
        <v>239</v>
      </c>
      <c r="L24" s="129" t="s">
        <v>245</v>
      </c>
      <c r="M24" s="129" t="s">
        <v>245</v>
      </c>
      <c r="N24" s="129"/>
      <c r="O24" s="129" t="s">
        <v>245</v>
      </c>
      <c r="P24" s="129" t="s">
        <v>245</v>
      </c>
      <c r="Q24" s="161">
        <v>575000</v>
      </c>
      <c r="R24" s="161" t="s">
        <v>345</v>
      </c>
      <c r="S24" s="161">
        <v>23000</v>
      </c>
      <c r="T24" s="161">
        <v>8000</v>
      </c>
      <c r="U24" s="161" t="s">
        <v>346</v>
      </c>
      <c r="V24" s="161"/>
      <c r="W24" s="161"/>
      <c r="X24" s="161">
        <v>0</v>
      </c>
      <c r="Y24" s="161">
        <v>0</v>
      </c>
      <c r="Z24" s="161">
        <v>0</v>
      </c>
      <c r="AA24" s="161">
        <v>0</v>
      </c>
      <c r="AB24" s="161">
        <v>16.7</v>
      </c>
      <c r="AC24" s="161"/>
      <c r="AD24" s="161"/>
      <c r="AE24" s="161"/>
      <c r="AF24" s="161"/>
      <c r="AG24" s="161"/>
      <c r="AH24" s="161" t="s">
        <v>345</v>
      </c>
      <c r="AI24" s="161"/>
      <c r="AJ24" s="161"/>
      <c r="AK24" s="161"/>
      <c r="AL24" s="161"/>
      <c r="AM24" s="161"/>
      <c r="AN24" s="161"/>
      <c r="AO24" s="161"/>
      <c r="AP24" s="161"/>
      <c r="AQ24" s="161"/>
      <c r="AR24" s="161"/>
      <c r="AS24" s="161"/>
      <c r="AT24" s="161"/>
      <c r="AU24" s="162">
        <f t="shared" si="0"/>
        <v>0</v>
      </c>
      <c r="AV24" s="161" t="str">
        <f t="shared" si="4"/>
        <v/>
      </c>
      <c r="AW24" s="161" t="b">
        <f t="shared" si="3"/>
        <v>1</v>
      </c>
      <c r="AX24" s="161" t="b">
        <f t="shared" si="2"/>
        <v>1</v>
      </c>
      <c r="AY24" s="161" t="b">
        <f t="shared" si="5"/>
        <v>1</v>
      </c>
    </row>
    <row r="25" spans="1:51">
      <c r="A25" s="6">
        <v>17</v>
      </c>
      <c r="B25" s="129"/>
      <c r="C25" s="129"/>
      <c r="D25" s="129"/>
      <c r="E25" s="129"/>
      <c r="F25" s="129"/>
      <c r="G25" s="160"/>
      <c r="H25" s="160"/>
      <c r="I25" s="129"/>
      <c r="J25" s="129"/>
      <c r="K25" s="129"/>
      <c r="L25" s="129"/>
      <c r="M25" s="129"/>
      <c r="N25" s="129"/>
      <c r="O25" s="129"/>
      <c r="P25" s="129"/>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2">
        <f t="shared" si="0"/>
        <v>0</v>
      </c>
      <c r="AV25" s="161" t="str">
        <f t="shared" si="4"/>
        <v/>
      </c>
      <c r="AW25" s="161" t="b">
        <f t="shared" si="3"/>
        <v>0</v>
      </c>
      <c r="AX25" s="161" t="b">
        <f t="shared" si="2"/>
        <v>0</v>
      </c>
      <c r="AY25" s="161" t="b">
        <f t="shared" si="5"/>
        <v>1</v>
      </c>
    </row>
    <row r="26" spans="1:51">
      <c r="A26" s="6">
        <v>18</v>
      </c>
      <c r="B26" s="129"/>
      <c r="C26" s="129"/>
      <c r="D26" s="129"/>
      <c r="E26" s="129"/>
      <c r="F26" s="129"/>
      <c r="G26" s="160"/>
      <c r="H26" s="160"/>
      <c r="I26" s="129"/>
      <c r="J26" s="129"/>
      <c r="K26" s="129"/>
      <c r="L26" s="129"/>
      <c r="M26" s="129"/>
      <c r="N26" s="129"/>
      <c r="O26" s="129"/>
      <c r="P26" s="129"/>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2">
        <f t="shared" si="0"/>
        <v>0</v>
      </c>
      <c r="AV26" s="161" t="str">
        <f t="shared" si="4"/>
        <v/>
      </c>
      <c r="AW26" s="161" t="b">
        <f t="shared" si="3"/>
        <v>0</v>
      </c>
      <c r="AX26" s="161" t="b">
        <f t="shared" si="2"/>
        <v>0</v>
      </c>
      <c r="AY26" s="161" t="b">
        <f t="shared" si="5"/>
        <v>1</v>
      </c>
    </row>
    <row r="27" spans="1:51">
      <c r="A27" s="6">
        <v>19</v>
      </c>
      <c r="B27" s="129"/>
      <c r="C27" s="129"/>
      <c r="D27" s="129"/>
      <c r="E27" s="129"/>
      <c r="F27" s="129"/>
      <c r="G27" s="160"/>
      <c r="H27" s="160"/>
      <c r="I27" s="129"/>
      <c r="J27" s="129"/>
      <c r="K27" s="129"/>
      <c r="L27" s="129"/>
      <c r="M27" s="129"/>
      <c r="N27" s="129"/>
      <c r="O27" s="129"/>
      <c r="P27" s="129"/>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2">
        <f t="shared" si="0"/>
        <v>0</v>
      </c>
      <c r="AV27" s="161" t="str">
        <f t="shared" si="4"/>
        <v/>
      </c>
      <c r="AW27" s="161" t="b">
        <f t="shared" si="3"/>
        <v>0</v>
      </c>
      <c r="AX27" s="161" t="b">
        <f t="shared" si="2"/>
        <v>0</v>
      </c>
      <c r="AY27" s="161" t="b">
        <f t="shared" si="5"/>
        <v>1</v>
      </c>
    </row>
    <row r="28" spans="1:51">
      <c r="A28" s="6">
        <v>20</v>
      </c>
      <c r="B28" s="129"/>
      <c r="C28" s="129"/>
      <c r="D28" s="129"/>
      <c r="E28" s="129"/>
      <c r="F28" s="129"/>
      <c r="G28" s="160"/>
      <c r="H28" s="160"/>
      <c r="I28" s="129"/>
      <c r="J28" s="129"/>
      <c r="K28" s="129"/>
      <c r="L28" s="129"/>
      <c r="M28" s="129"/>
      <c r="N28" s="129"/>
      <c r="O28" s="129"/>
      <c r="P28" s="129"/>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2">
        <f t="shared" si="0"/>
        <v>0</v>
      </c>
      <c r="AV28" s="161" t="str">
        <f t="shared" si="4"/>
        <v/>
      </c>
      <c r="AW28" s="161" t="b">
        <f t="shared" si="3"/>
        <v>0</v>
      </c>
      <c r="AX28" s="161" t="b">
        <f t="shared" si="2"/>
        <v>0</v>
      </c>
      <c r="AY28" s="161" t="b">
        <f t="shared" si="5"/>
        <v>1</v>
      </c>
    </row>
    <row r="29" spans="1:51">
      <c r="A29" s="6">
        <v>21</v>
      </c>
      <c r="B29" s="129"/>
      <c r="C29" s="129"/>
      <c r="D29" s="129"/>
      <c r="E29" s="129"/>
      <c r="F29" s="129"/>
      <c r="G29" s="160"/>
      <c r="H29" s="160"/>
      <c r="I29" s="129"/>
      <c r="J29" s="129"/>
      <c r="K29" s="129"/>
      <c r="L29" s="129"/>
      <c r="M29" s="129"/>
      <c r="N29" s="129"/>
      <c r="O29" s="129"/>
      <c r="P29" s="129"/>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2">
        <f t="shared" si="0"/>
        <v>0</v>
      </c>
      <c r="AV29" s="161" t="str">
        <f t="shared" si="4"/>
        <v/>
      </c>
      <c r="AW29" s="161" t="b">
        <f t="shared" si="3"/>
        <v>0</v>
      </c>
      <c r="AX29" s="161" t="b">
        <f t="shared" si="2"/>
        <v>0</v>
      </c>
      <c r="AY29" s="161" t="b">
        <f t="shared" si="5"/>
        <v>1</v>
      </c>
    </row>
    <row r="30" spans="1:51">
      <c r="A30" s="6">
        <v>22</v>
      </c>
      <c r="B30" s="129"/>
      <c r="C30" s="129"/>
      <c r="D30" s="129"/>
      <c r="E30" s="129"/>
      <c r="F30" s="129"/>
      <c r="G30" s="160"/>
      <c r="H30" s="160"/>
      <c r="I30" s="129"/>
      <c r="J30" s="129"/>
      <c r="K30" s="129"/>
      <c r="L30" s="129"/>
      <c r="M30" s="129"/>
      <c r="N30" s="129"/>
      <c r="O30" s="129"/>
      <c r="P30" s="129"/>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2">
        <f t="shared" si="0"/>
        <v>0</v>
      </c>
      <c r="AV30" s="161" t="str">
        <f t="shared" si="4"/>
        <v/>
      </c>
      <c r="AW30" s="161" t="b">
        <f t="shared" si="3"/>
        <v>0</v>
      </c>
      <c r="AX30" s="161" t="b">
        <f t="shared" si="2"/>
        <v>0</v>
      </c>
      <c r="AY30" s="161" t="b">
        <f t="shared" si="5"/>
        <v>1</v>
      </c>
    </row>
    <row r="31" spans="1:51">
      <c r="A31" s="6">
        <v>23</v>
      </c>
      <c r="B31" s="129"/>
      <c r="C31" s="129"/>
      <c r="D31" s="129"/>
      <c r="E31" s="129"/>
      <c r="F31" s="129"/>
      <c r="G31" s="160"/>
      <c r="H31" s="160"/>
      <c r="I31" s="129"/>
      <c r="J31" s="129"/>
      <c r="K31" s="129"/>
      <c r="L31" s="129"/>
      <c r="M31" s="129"/>
      <c r="N31" s="129"/>
      <c r="O31" s="129"/>
      <c r="P31" s="129"/>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2">
        <f t="shared" si="0"/>
        <v>0</v>
      </c>
      <c r="AV31" s="161" t="str">
        <f t="shared" si="4"/>
        <v/>
      </c>
      <c r="AW31" s="161" t="b">
        <f t="shared" si="3"/>
        <v>0</v>
      </c>
      <c r="AX31" s="161" t="b">
        <f t="shared" si="2"/>
        <v>0</v>
      </c>
      <c r="AY31" s="161" t="b">
        <f t="shared" si="5"/>
        <v>1</v>
      </c>
    </row>
    <row r="32" spans="1:51">
      <c r="A32" s="6">
        <v>24</v>
      </c>
      <c r="B32" s="129"/>
      <c r="C32" s="129"/>
      <c r="D32" s="129"/>
      <c r="E32" s="129"/>
      <c r="F32" s="129"/>
      <c r="G32" s="160"/>
      <c r="H32" s="160"/>
      <c r="I32" s="129"/>
      <c r="J32" s="129"/>
      <c r="K32" s="129"/>
      <c r="L32" s="129"/>
      <c r="M32" s="129"/>
      <c r="N32" s="129"/>
      <c r="O32" s="129"/>
      <c r="P32" s="129"/>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2">
        <f t="shared" si="0"/>
        <v>0</v>
      </c>
      <c r="AV32" s="161" t="str">
        <f t="shared" si="4"/>
        <v/>
      </c>
      <c r="AW32" s="161" t="b">
        <f t="shared" si="3"/>
        <v>0</v>
      </c>
      <c r="AX32" s="161" t="b">
        <f t="shared" si="2"/>
        <v>0</v>
      </c>
      <c r="AY32" s="161" t="b">
        <f t="shared" si="5"/>
        <v>1</v>
      </c>
    </row>
    <row r="33" spans="1:51">
      <c r="A33" s="6">
        <v>25</v>
      </c>
      <c r="B33" s="129"/>
      <c r="C33" s="129"/>
      <c r="D33" s="129"/>
      <c r="E33" s="129"/>
      <c r="F33" s="129"/>
      <c r="G33" s="160"/>
      <c r="H33" s="160"/>
      <c r="I33" s="129"/>
      <c r="J33" s="129"/>
      <c r="K33" s="129"/>
      <c r="L33" s="129"/>
      <c r="M33" s="129"/>
      <c r="N33" s="129"/>
      <c r="O33" s="129"/>
      <c r="P33" s="129"/>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2">
        <f t="shared" si="0"/>
        <v>0</v>
      </c>
      <c r="AV33" s="161" t="str">
        <f t="shared" si="4"/>
        <v/>
      </c>
      <c r="AW33" s="161" t="b">
        <f t="shared" si="3"/>
        <v>0</v>
      </c>
      <c r="AX33" s="161" t="b">
        <f t="shared" si="2"/>
        <v>0</v>
      </c>
      <c r="AY33" s="161" t="b">
        <f t="shared" si="5"/>
        <v>1</v>
      </c>
    </row>
    <row r="34" spans="1:51">
      <c r="A34" s="6">
        <v>26</v>
      </c>
      <c r="B34" s="129"/>
      <c r="C34" s="129"/>
      <c r="D34" s="129"/>
      <c r="E34" s="129"/>
      <c r="F34" s="129"/>
      <c r="G34" s="160"/>
      <c r="H34" s="160"/>
      <c r="I34" s="129"/>
      <c r="J34" s="129"/>
      <c r="K34" s="129"/>
      <c r="L34" s="129"/>
      <c r="M34" s="129"/>
      <c r="N34" s="129"/>
      <c r="O34" s="129"/>
      <c r="P34" s="129"/>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2">
        <f t="shared" si="0"/>
        <v>0</v>
      </c>
      <c r="AV34" s="161" t="str">
        <f t="shared" si="4"/>
        <v/>
      </c>
      <c r="AW34" s="161" t="b">
        <f t="shared" si="3"/>
        <v>0</v>
      </c>
      <c r="AX34" s="161" t="b">
        <f t="shared" si="2"/>
        <v>0</v>
      </c>
      <c r="AY34" s="161" t="b">
        <f t="shared" si="5"/>
        <v>1</v>
      </c>
    </row>
    <row r="35" spans="1:51">
      <c r="A35" s="6">
        <v>27</v>
      </c>
      <c r="B35" s="129"/>
      <c r="C35" s="129"/>
      <c r="D35" s="129"/>
      <c r="E35" s="129"/>
      <c r="F35" s="129"/>
      <c r="G35" s="160"/>
      <c r="H35" s="160"/>
      <c r="I35" s="129"/>
      <c r="J35" s="129"/>
      <c r="K35" s="129"/>
      <c r="L35" s="129"/>
      <c r="M35" s="129"/>
      <c r="N35" s="129"/>
      <c r="O35" s="129"/>
      <c r="P35" s="129"/>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2">
        <f t="shared" si="0"/>
        <v>0</v>
      </c>
      <c r="AV35" s="161" t="str">
        <f t="shared" si="4"/>
        <v/>
      </c>
      <c r="AW35" s="161" t="b">
        <f t="shared" si="3"/>
        <v>0</v>
      </c>
      <c r="AX35" s="161" t="b">
        <f t="shared" si="2"/>
        <v>0</v>
      </c>
      <c r="AY35" s="161" t="b">
        <f t="shared" si="5"/>
        <v>1</v>
      </c>
    </row>
    <row r="36" spans="1:51">
      <c r="A36" s="6">
        <v>28</v>
      </c>
      <c r="B36" s="129"/>
      <c r="C36" s="129"/>
      <c r="D36" s="129"/>
      <c r="E36" s="129"/>
      <c r="F36" s="129"/>
      <c r="G36" s="160"/>
      <c r="H36" s="160"/>
      <c r="I36" s="129"/>
      <c r="J36" s="129"/>
      <c r="K36" s="129"/>
      <c r="L36" s="129"/>
      <c r="M36" s="129"/>
      <c r="N36" s="129"/>
      <c r="O36" s="129"/>
      <c r="P36" s="129"/>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2">
        <f t="shared" si="0"/>
        <v>0</v>
      </c>
      <c r="AV36" s="161" t="str">
        <f t="shared" si="4"/>
        <v/>
      </c>
      <c r="AW36" s="161" t="b">
        <f t="shared" si="3"/>
        <v>0</v>
      </c>
      <c r="AX36" s="161" t="b">
        <f t="shared" si="2"/>
        <v>0</v>
      </c>
      <c r="AY36" s="161" t="b">
        <f t="shared" si="5"/>
        <v>1</v>
      </c>
    </row>
    <row r="37" spans="1:51">
      <c r="A37" s="6">
        <v>29</v>
      </c>
      <c r="B37" s="129"/>
      <c r="C37" s="129"/>
      <c r="D37" s="129"/>
      <c r="E37" s="129"/>
      <c r="F37" s="129"/>
      <c r="G37" s="160"/>
      <c r="H37" s="160"/>
      <c r="I37" s="129"/>
      <c r="J37" s="129"/>
      <c r="K37" s="129"/>
      <c r="L37" s="129"/>
      <c r="M37" s="129"/>
      <c r="N37" s="129"/>
      <c r="O37" s="129"/>
      <c r="P37" s="129"/>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2">
        <f t="shared" si="0"/>
        <v>0</v>
      </c>
      <c r="AV37" s="161" t="str">
        <f t="shared" si="4"/>
        <v/>
      </c>
      <c r="AW37" s="161" t="b">
        <f t="shared" si="3"/>
        <v>0</v>
      </c>
      <c r="AX37" s="161" t="b">
        <f t="shared" si="2"/>
        <v>0</v>
      </c>
      <c r="AY37" s="161" t="b">
        <f t="shared" si="5"/>
        <v>1</v>
      </c>
    </row>
    <row r="38" spans="1:51">
      <c r="A38" s="6">
        <v>30</v>
      </c>
      <c r="B38" s="129"/>
      <c r="C38" s="129"/>
      <c r="D38" s="129"/>
      <c r="E38" s="129"/>
      <c r="F38" s="129"/>
      <c r="G38" s="160"/>
      <c r="H38" s="160"/>
      <c r="I38" s="129"/>
      <c r="J38" s="129"/>
      <c r="K38" s="129"/>
      <c r="L38" s="129"/>
      <c r="M38" s="129"/>
      <c r="N38" s="129"/>
      <c r="O38" s="129"/>
      <c r="P38" s="129"/>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2">
        <f t="shared" si="0"/>
        <v>0</v>
      </c>
      <c r="AV38" s="161" t="str">
        <f t="shared" si="4"/>
        <v/>
      </c>
      <c r="AW38" s="161" t="b">
        <f t="shared" si="3"/>
        <v>0</v>
      </c>
      <c r="AX38" s="161" t="b">
        <f t="shared" si="2"/>
        <v>0</v>
      </c>
      <c r="AY38" s="161" t="b">
        <f t="shared" si="5"/>
        <v>1</v>
      </c>
    </row>
    <row r="39" spans="1:51">
      <c r="A39" s="6">
        <v>31</v>
      </c>
      <c r="B39" s="129"/>
      <c r="C39" s="129"/>
      <c r="D39" s="129"/>
      <c r="E39" s="129"/>
      <c r="F39" s="129"/>
      <c r="G39" s="160"/>
      <c r="H39" s="160"/>
      <c r="I39" s="129"/>
      <c r="J39" s="129"/>
      <c r="K39" s="129"/>
      <c r="L39" s="129"/>
      <c r="M39" s="129"/>
      <c r="N39" s="129"/>
      <c r="O39" s="129"/>
      <c r="P39" s="129"/>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2">
        <f t="shared" si="0"/>
        <v>0</v>
      </c>
      <c r="AV39" s="161" t="str">
        <f t="shared" si="4"/>
        <v/>
      </c>
      <c r="AW39" s="161" t="b">
        <f t="shared" si="3"/>
        <v>0</v>
      </c>
      <c r="AX39" s="161" t="b">
        <f t="shared" si="2"/>
        <v>0</v>
      </c>
      <c r="AY39" s="161" t="b">
        <f t="shared" si="5"/>
        <v>1</v>
      </c>
    </row>
    <row r="40" spans="1:51">
      <c r="A40" s="6">
        <v>32</v>
      </c>
      <c r="B40" s="129"/>
      <c r="C40" s="129"/>
      <c r="D40" s="129"/>
      <c r="E40" s="129"/>
      <c r="F40" s="129"/>
      <c r="G40" s="160"/>
      <c r="H40" s="160"/>
      <c r="I40" s="129"/>
      <c r="J40" s="129"/>
      <c r="K40" s="129"/>
      <c r="L40" s="129"/>
      <c r="M40" s="129"/>
      <c r="N40" s="129"/>
      <c r="O40" s="129"/>
      <c r="P40" s="129"/>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2">
        <f t="shared" ref="AU40:AU71" si="6">SUM(AK40:AO40)</f>
        <v>0</v>
      </c>
      <c r="AV40" s="161" t="str">
        <f t="shared" si="4"/>
        <v/>
      </c>
      <c r="AW40" s="161" t="b">
        <f t="shared" ref="AW40:AW71" si="7">(M40="N")*(O40="N")*(K40&lt;&gt;"Monthly")=1</f>
        <v>0</v>
      </c>
      <c r="AX40" s="161" t="b">
        <f t="shared" ref="AX40:AX71" si="8">(J40="Y")*(K40="Yearly")*OR(ISBLANK(N40),N40="Total")=1</f>
        <v>0</v>
      </c>
      <c r="AY40" s="161" t="b">
        <f t="shared" ref="AY40:AY71" si="9">R40=AH40</f>
        <v>1</v>
      </c>
    </row>
    <row r="41" spans="1:51">
      <c r="A41" s="6">
        <v>33</v>
      </c>
      <c r="B41" s="129"/>
      <c r="C41" s="129"/>
      <c r="D41" s="129"/>
      <c r="E41" s="129"/>
      <c r="F41" s="129"/>
      <c r="G41" s="160"/>
      <c r="H41" s="160"/>
      <c r="I41" s="129"/>
      <c r="J41" s="129"/>
      <c r="K41" s="129"/>
      <c r="L41" s="129"/>
      <c r="M41" s="129"/>
      <c r="N41" s="129"/>
      <c r="O41" s="129"/>
      <c r="P41" s="129"/>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2">
        <f t="shared" si="6"/>
        <v>0</v>
      </c>
      <c r="AV41" s="161" t="str">
        <f t="shared" si="4"/>
        <v/>
      </c>
      <c r="AW41" s="161" t="b">
        <f t="shared" si="7"/>
        <v>0</v>
      </c>
      <c r="AX41" s="161" t="b">
        <f t="shared" si="8"/>
        <v>0</v>
      </c>
      <c r="AY41" s="161" t="b">
        <f t="shared" si="9"/>
        <v>1</v>
      </c>
    </row>
    <row r="42" spans="1:51">
      <c r="A42" s="6">
        <v>34</v>
      </c>
      <c r="B42" s="129"/>
      <c r="C42" s="129"/>
      <c r="D42" s="129"/>
      <c r="E42" s="129"/>
      <c r="F42" s="129"/>
      <c r="G42" s="160"/>
      <c r="H42" s="160"/>
      <c r="I42" s="129"/>
      <c r="J42" s="129"/>
      <c r="K42" s="129"/>
      <c r="L42" s="129"/>
      <c r="M42" s="129"/>
      <c r="N42" s="129"/>
      <c r="O42" s="129"/>
      <c r="P42" s="129"/>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2">
        <f t="shared" si="6"/>
        <v>0</v>
      </c>
      <c r="AV42" s="161" t="str">
        <f t="shared" si="4"/>
        <v/>
      </c>
      <c r="AW42" s="161" t="b">
        <f t="shared" si="7"/>
        <v>0</v>
      </c>
      <c r="AX42" s="161" t="b">
        <f t="shared" si="8"/>
        <v>0</v>
      </c>
      <c r="AY42" s="161" t="b">
        <f t="shared" si="9"/>
        <v>1</v>
      </c>
    </row>
    <row r="43" spans="1:51">
      <c r="A43" s="6">
        <v>35</v>
      </c>
      <c r="B43" s="129"/>
      <c r="C43" s="129"/>
      <c r="D43" s="129"/>
      <c r="E43" s="129"/>
      <c r="F43" s="129"/>
      <c r="G43" s="160"/>
      <c r="H43" s="160"/>
      <c r="I43" s="129"/>
      <c r="J43" s="129"/>
      <c r="K43" s="129"/>
      <c r="L43" s="129"/>
      <c r="M43" s="129"/>
      <c r="N43" s="129"/>
      <c r="O43" s="129"/>
      <c r="P43" s="129"/>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2">
        <f t="shared" si="6"/>
        <v>0</v>
      </c>
      <c r="AV43" s="161" t="str">
        <f t="shared" si="4"/>
        <v/>
      </c>
      <c r="AW43" s="161" t="b">
        <f t="shared" si="7"/>
        <v>0</v>
      </c>
      <c r="AX43" s="161" t="b">
        <f t="shared" si="8"/>
        <v>0</v>
      </c>
      <c r="AY43" s="161" t="b">
        <f t="shared" si="9"/>
        <v>1</v>
      </c>
    </row>
    <row r="44" spans="1:51">
      <c r="A44" s="6">
        <v>36</v>
      </c>
      <c r="B44" s="129"/>
      <c r="C44" s="129"/>
      <c r="D44" s="129"/>
      <c r="E44" s="129"/>
      <c r="F44" s="129"/>
      <c r="G44" s="160"/>
      <c r="H44" s="160"/>
      <c r="I44" s="129"/>
      <c r="J44" s="129"/>
      <c r="K44" s="129"/>
      <c r="L44" s="129"/>
      <c r="M44" s="129"/>
      <c r="N44" s="129"/>
      <c r="O44" s="129"/>
      <c r="P44" s="129"/>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2">
        <f t="shared" si="6"/>
        <v>0</v>
      </c>
      <c r="AV44" s="161" t="str">
        <f t="shared" si="4"/>
        <v/>
      </c>
      <c r="AW44" s="161" t="b">
        <f t="shared" si="7"/>
        <v>0</v>
      </c>
      <c r="AX44" s="161" t="b">
        <f t="shared" si="8"/>
        <v>0</v>
      </c>
      <c r="AY44" s="161" t="b">
        <f t="shared" si="9"/>
        <v>1</v>
      </c>
    </row>
    <row r="45" spans="1:51">
      <c r="A45" s="6">
        <v>37</v>
      </c>
      <c r="B45" s="129"/>
      <c r="C45" s="129"/>
      <c r="D45" s="129"/>
      <c r="E45" s="129"/>
      <c r="F45" s="129"/>
      <c r="G45" s="160"/>
      <c r="H45" s="160"/>
      <c r="I45" s="129"/>
      <c r="J45" s="129"/>
      <c r="K45" s="129"/>
      <c r="L45" s="129"/>
      <c r="M45" s="129"/>
      <c r="N45" s="129"/>
      <c r="O45" s="129"/>
      <c r="P45" s="129"/>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2">
        <f t="shared" si="6"/>
        <v>0</v>
      </c>
      <c r="AV45" s="161" t="str">
        <f t="shared" si="4"/>
        <v/>
      </c>
      <c r="AW45" s="161" t="b">
        <f t="shared" si="7"/>
        <v>0</v>
      </c>
      <c r="AX45" s="161" t="b">
        <f t="shared" si="8"/>
        <v>0</v>
      </c>
      <c r="AY45" s="161" t="b">
        <f t="shared" si="9"/>
        <v>1</v>
      </c>
    </row>
    <row r="46" spans="1:51">
      <c r="A46" s="6">
        <v>38</v>
      </c>
      <c r="B46" s="129"/>
      <c r="C46" s="129"/>
      <c r="D46" s="129"/>
      <c r="E46" s="129"/>
      <c r="F46" s="129"/>
      <c r="G46" s="160"/>
      <c r="H46" s="160"/>
      <c r="I46" s="129"/>
      <c r="J46" s="129"/>
      <c r="K46" s="129"/>
      <c r="L46" s="129"/>
      <c r="M46" s="129"/>
      <c r="N46" s="129"/>
      <c r="O46" s="129"/>
      <c r="P46" s="129"/>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2">
        <f t="shared" si="6"/>
        <v>0</v>
      </c>
      <c r="AV46" s="161" t="str">
        <f t="shared" si="4"/>
        <v/>
      </c>
      <c r="AW46" s="161" t="b">
        <f t="shared" si="7"/>
        <v>0</v>
      </c>
      <c r="AX46" s="161" t="b">
        <f t="shared" si="8"/>
        <v>0</v>
      </c>
      <c r="AY46" s="161" t="b">
        <f t="shared" si="9"/>
        <v>1</v>
      </c>
    </row>
    <row r="47" spans="1:51">
      <c r="A47" s="6">
        <v>39</v>
      </c>
      <c r="B47" s="129"/>
      <c r="C47" s="129"/>
      <c r="D47" s="129"/>
      <c r="E47" s="129"/>
      <c r="F47" s="129"/>
      <c r="G47" s="160"/>
      <c r="H47" s="160"/>
      <c r="I47" s="129"/>
      <c r="J47" s="129"/>
      <c r="K47" s="129"/>
      <c r="L47" s="129"/>
      <c r="M47" s="129"/>
      <c r="N47" s="129"/>
      <c r="O47" s="129"/>
      <c r="P47" s="129"/>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2">
        <f t="shared" si="6"/>
        <v>0</v>
      </c>
      <c r="AV47" s="161" t="str">
        <f t="shared" si="4"/>
        <v/>
      </c>
      <c r="AW47" s="161" t="b">
        <f t="shared" si="7"/>
        <v>0</v>
      </c>
      <c r="AX47" s="161" t="b">
        <f t="shared" si="8"/>
        <v>0</v>
      </c>
      <c r="AY47" s="161" t="b">
        <f t="shared" si="9"/>
        <v>1</v>
      </c>
    </row>
    <row r="48" spans="1:51">
      <c r="A48" s="6">
        <v>40</v>
      </c>
      <c r="B48" s="129"/>
      <c r="C48" s="129"/>
      <c r="D48" s="129"/>
      <c r="E48" s="129"/>
      <c r="F48" s="129"/>
      <c r="G48" s="160"/>
      <c r="H48" s="160"/>
      <c r="I48" s="129"/>
      <c r="J48" s="129"/>
      <c r="K48" s="129"/>
      <c r="L48" s="129"/>
      <c r="M48" s="129"/>
      <c r="N48" s="129"/>
      <c r="O48" s="129"/>
      <c r="P48" s="129"/>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2">
        <f t="shared" si="6"/>
        <v>0</v>
      </c>
      <c r="AV48" s="161" t="str">
        <f t="shared" si="4"/>
        <v/>
      </c>
      <c r="AW48" s="161" t="b">
        <f t="shared" si="7"/>
        <v>0</v>
      </c>
      <c r="AX48" s="161" t="b">
        <f t="shared" si="8"/>
        <v>0</v>
      </c>
      <c r="AY48" s="161" t="b">
        <f t="shared" si="9"/>
        <v>1</v>
      </c>
    </row>
    <row r="49" spans="1:51">
      <c r="A49" s="6">
        <v>41</v>
      </c>
      <c r="B49" s="129"/>
      <c r="C49" s="129"/>
      <c r="D49" s="129"/>
      <c r="E49" s="129"/>
      <c r="F49" s="129"/>
      <c r="G49" s="160"/>
      <c r="H49" s="160"/>
      <c r="I49" s="129"/>
      <c r="J49" s="129"/>
      <c r="K49" s="129"/>
      <c r="L49" s="129"/>
      <c r="M49" s="129"/>
      <c r="N49" s="129"/>
      <c r="O49" s="129"/>
      <c r="P49" s="129"/>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2">
        <f t="shared" si="6"/>
        <v>0</v>
      </c>
      <c r="AV49" s="161" t="str">
        <f t="shared" si="4"/>
        <v/>
      </c>
      <c r="AW49" s="161" t="b">
        <f t="shared" si="7"/>
        <v>0</v>
      </c>
      <c r="AX49" s="161" t="b">
        <f t="shared" si="8"/>
        <v>0</v>
      </c>
      <c r="AY49" s="161" t="b">
        <f t="shared" si="9"/>
        <v>1</v>
      </c>
    </row>
    <row r="50" spans="1:51">
      <c r="A50" s="6">
        <v>42</v>
      </c>
      <c r="B50" s="129"/>
      <c r="C50" s="129"/>
      <c r="D50" s="129"/>
      <c r="E50" s="129"/>
      <c r="F50" s="129"/>
      <c r="G50" s="160"/>
      <c r="H50" s="160"/>
      <c r="I50" s="129"/>
      <c r="J50" s="129"/>
      <c r="K50" s="129"/>
      <c r="L50" s="129"/>
      <c r="M50" s="129"/>
      <c r="N50" s="129"/>
      <c r="O50" s="129"/>
      <c r="P50" s="129"/>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2">
        <f t="shared" si="6"/>
        <v>0</v>
      </c>
      <c r="AV50" s="161" t="str">
        <f t="shared" si="4"/>
        <v/>
      </c>
      <c r="AW50" s="161" t="b">
        <f t="shared" si="7"/>
        <v>0</v>
      </c>
      <c r="AX50" s="161" t="b">
        <f t="shared" si="8"/>
        <v>0</v>
      </c>
      <c r="AY50" s="161" t="b">
        <f t="shared" si="9"/>
        <v>1</v>
      </c>
    </row>
    <row r="51" spans="1:51">
      <c r="A51" s="6">
        <v>43</v>
      </c>
      <c r="B51" s="129"/>
      <c r="C51" s="129"/>
      <c r="D51" s="129"/>
      <c r="E51" s="129"/>
      <c r="F51" s="129"/>
      <c r="G51" s="160"/>
      <c r="H51" s="160"/>
      <c r="I51" s="129"/>
      <c r="J51" s="129"/>
      <c r="K51" s="129"/>
      <c r="L51" s="129"/>
      <c r="M51" s="129"/>
      <c r="N51" s="129"/>
      <c r="O51" s="129"/>
      <c r="P51" s="129"/>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2">
        <f t="shared" si="6"/>
        <v>0</v>
      </c>
      <c r="AV51" s="161" t="str">
        <f t="shared" si="4"/>
        <v/>
      </c>
      <c r="AW51" s="161" t="b">
        <f t="shared" si="7"/>
        <v>0</v>
      </c>
      <c r="AX51" s="161" t="b">
        <f t="shared" si="8"/>
        <v>0</v>
      </c>
      <c r="AY51" s="161" t="b">
        <f t="shared" si="9"/>
        <v>1</v>
      </c>
    </row>
    <row r="52" spans="1:51">
      <c r="A52" s="6">
        <v>44</v>
      </c>
      <c r="B52" s="129"/>
      <c r="C52" s="129"/>
      <c r="D52" s="129"/>
      <c r="E52" s="129"/>
      <c r="F52" s="129"/>
      <c r="G52" s="160"/>
      <c r="H52" s="160"/>
      <c r="I52" s="129"/>
      <c r="J52" s="129"/>
      <c r="K52" s="129"/>
      <c r="L52" s="129"/>
      <c r="M52" s="129"/>
      <c r="N52" s="129"/>
      <c r="O52" s="129"/>
      <c r="P52" s="129"/>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2">
        <f t="shared" si="6"/>
        <v>0</v>
      </c>
      <c r="AV52" s="161" t="str">
        <f t="shared" si="4"/>
        <v/>
      </c>
      <c r="AW52" s="161" t="b">
        <f t="shared" si="7"/>
        <v>0</v>
      </c>
      <c r="AX52" s="161" t="b">
        <f t="shared" si="8"/>
        <v>0</v>
      </c>
      <c r="AY52" s="161" t="b">
        <f t="shared" si="9"/>
        <v>1</v>
      </c>
    </row>
    <row r="53" spans="1:51">
      <c r="A53" s="6">
        <v>45</v>
      </c>
      <c r="B53" s="129"/>
      <c r="C53" s="129"/>
      <c r="D53" s="129"/>
      <c r="E53" s="129"/>
      <c r="F53" s="129"/>
      <c r="G53" s="160"/>
      <c r="H53" s="160"/>
      <c r="I53" s="129"/>
      <c r="J53" s="129"/>
      <c r="K53" s="129"/>
      <c r="L53" s="129"/>
      <c r="M53" s="129"/>
      <c r="N53" s="129"/>
      <c r="O53" s="129"/>
      <c r="P53" s="129"/>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2">
        <f t="shared" si="6"/>
        <v>0</v>
      </c>
      <c r="AV53" s="161" t="str">
        <f t="shared" si="4"/>
        <v/>
      </c>
      <c r="AW53" s="161" t="b">
        <f t="shared" si="7"/>
        <v>0</v>
      </c>
      <c r="AX53" s="161" t="b">
        <f t="shared" si="8"/>
        <v>0</v>
      </c>
      <c r="AY53" s="161" t="b">
        <f t="shared" si="9"/>
        <v>1</v>
      </c>
    </row>
    <row r="54" spans="1:51">
      <c r="A54" s="6">
        <v>46</v>
      </c>
      <c r="B54" s="129"/>
      <c r="C54" s="129"/>
      <c r="D54" s="129"/>
      <c r="E54" s="129"/>
      <c r="F54" s="129"/>
      <c r="G54" s="160"/>
      <c r="H54" s="160"/>
      <c r="I54" s="129"/>
      <c r="J54" s="129"/>
      <c r="K54" s="129"/>
      <c r="L54" s="129"/>
      <c r="M54" s="129"/>
      <c r="N54" s="129"/>
      <c r="O54" s="129"/>
      <c r="P54" s="129"/>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2">
        <f t="shared" si="6"/>
        <v>0</v>
      </c>
      <c r="AV54" s="161" t="str">
        <f t="shared" si="4"/>
        <v/>
      </c>
      <c r="AW54" s="161" t="b">
        <f t="shared" si="7"/>
        <v>0</v>
      </c>
      <c r="AX54" s="161" t="b">
        <f t="shared" si="8"/>
        <v>0</v>
      </c>
      <c r="AY54" s="161" t="b">
        <f t="shared" si="9"/>
        <v>1</v>
      </c>
    </row>
    <row r="55" spans="1:51">
      <c r="A55" s="6">
        <v>47</v>
      </c>
      <c r="B55" s="129"/>
      <c r="C55" s="129"/>
      <c r="D55" s="129"/>
      <c r="E55" s="129"/>
      <c r="F55" s="129"/>
      <c r="G55" s="160"/>
      <c r="H55" s="160"/>
      <c r="I55" s="129"/>
      <c r="J55" s="129"/>
      <c r="K55" s="129"/>
      <c r="L55" s="129"/>
      <c r="M55" s="129"/>
      <c r="N55" s="129"/>
      <c r="O55" s="129"/>
      <c r="P55" s="129"/>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2">
        <f t="shared" si="6"/>
        <v>0</v>
      </c>
      <c r="AV55" s="161" t="str">
        <f t="shared" si="4"/>
        <v/>
      </c>
      <c r="AW55" s="161" t="b">
        <f t="shared" si="7"/>
        <v>0</v>
      </c>
      <c r="AX55" s="161" t="b">
        <f t="shared" si="8"/>
        <v>0</v>
      </c>
      <c r="AY55" s="161" t="b">
        <f t="shared" si="9"/>
        <v>1</v>
      </c>
    </row>
    <row r="56" spans="1:51">
      <c r="A56" s="6">
        <v>48</v>
      </c>
      <c r="B56" s="129"/>
      <c r="C56" s="129"/>
      <c r="D56" s="129"/>
      <c r="E56" s="129"/>
      <c r="F56" s="129"/>
      <c r="G56" s="160"/>
      <c r="H56" s="160"/>
      <c r="I56" s="129"/>
      <c r="J56" s="129"/>
      <c r="K56" s="129"/>
      <c r="L56" s="129"/>
      <c r="M56" s="129"/>
      <c r="N56" s="129"/>
      <c r="O56" s="129"/>
      <c r="P56" s="129"/>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2">
        <f t="shared" si="6"/>
        <v>0</v>
      </c>
      <c r="AV56" s="161" t="str">
        <f t="shared" si="4"/>
        <v/>
      </c>
      <c r="AW56" s="161" t="b">
        <f t="shared" si="7"/>
        <v>0</v>
      </c>
      <c r="AX56" s="161" t="b">
        <f t="shared" si="8"/>
        <v>0</v>
      </c>
      <c r="AY56" s="161" t="b">
        <f t="shared" si="9"/>
        <v>1</v>
      </c>
    </row>
    <row r="57" spans="1:51">
      <c r="A57" s="6">
        <v>49</v>
      </c>
      <c r="B57" s="129"/>
      <c r="C57" s="129"/>
      <c r="D57" s="129"/>
      <c r="E57" s="129"/>
      <c r="F57" s="129"/>
      <c r="G57" s="160"/>
      <c r="H57" s="160"/>
      <c r="I57" s="129"/>
      <c r="J57" s="129"/>
      <c r="K57" s="129"/>
      <c r="L57" s="129"/>
      <c r="M57" s="129"/>
      <c r="N57" s="129"/>
      <c r="O57" s="129"/>
      <c r="P57" s="129"/>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2">
        <f t="shared" si="6"/>
        <v>0</v>
      </c>
      <c r="AV57" s="161" t="str">
        <f t="shared" si="4"/>
        <v/>
      </c>
      <c r="AW57" s="161" t="b">
        <f t="shared" si="7"/>
        <v>0</v>
      </c>
      <c r="AX57" s="161" t="b">
        <f t="shared" si="8"/>
        <v>0</v>
      </c>
      <c r="AY57" s="161" t="b">
        <f t="shared" si="9"/>
        <v>1</v>
      </c>
    </row>
    <row r="58" spans="1:51">
      <c r="A58" s="6">
        <v>50</v>
      </c>
      <c r="B58" s="129"/>
      <c r="C58" s="129"/>
      <c r="D58" s="129"/>
      <c r="E58" s="129"/>
      <c r="F58" s="129"/>
      <c r="G58" s="160"/>
      <c r="H58" s="160"/>
      <c r="I58" s="129"/>
      <c r="J58" s="129"/>
      <c r="K58" s="129"/>
      <c r="L58" s="129"/>
      <c r="M58" s="129"/>
      <c r="N58" s="129"/>
      <c r="O58" s="129"/>
      <c r="P58" s="129"/>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2">
        <f t="shared" si="6"/>
        <v>0</v>
      </c>
      <c r="AV58" s="161" t="str">
        <f t="shared" si="4"/>
        <v/>
      </c>
      <c r="AW58" s="161" t="b">
        <f t="shared" si="7"/>
        <v>0</v>
      </c>
      <c r="AX58" s="161" t="b">
        <f t="shared" si="8"/>
        <v>0</v>
      </c>
      <c r="AY58" s="161" t="b">
        <f t="shared" si="9"/>
        <v>1</v>
      </c>
    </row>
    <row r="59" spans="1:51">
      <c r="A59" s="6">
        <v>51</v>
      </c>
      <c r="B59" s="129"/>
      <c r="C59" s="129"/>
      <c r="D59" s="129"/>
      <c r="E59" s="129"/>
      <c r="F59" s="129"/>
      <c r="G59" s="160"/>
      <c r="H59" s="160"/>
      <c r="I59" s="129"/>
      <c r="J59" s="129"/>
      <c r="K59" s="129"/>
      <c r="L59" s="129"/>
      <c r="M59" s="129"/>
      <c r="N59" s="129"/>
      <c r="O59" s="129"/>
      <c r="P59" s="129"/>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2">
        <f t="shared" si="6"/>
        <v>0</v>
      </c>
      <c r="AV59" s="161" t="str">
        <f t="shared" si="4"/>
        <v/>
      </c>
      <c r="AW59" s="161" t="b">
        <f t="shared" si="7"/>
        <v>0</v>
      </c>
      <c r="AX59" s="161" t="b">
        <f t="shared" si="8"/>
        <v>0</v>
      </c>
      <c r="AY59" s="161" t="b">
        <f t="shared" si="9"/>
        <v>1</v>
      </c>
    </row>
    <row r="60" spans="1:51">
      <c r="A60" s="6">
        <v>52</v>
      </c>
      <c r="B60" s="129"/>
      <c r="C60" s="129"/>
      <c r="D60" s="129"/>
      <c r="E60" s="129"/>
      <c r="F60" s="129"/>
      <c r="G60" s="160"/>
      <c r="H60" s="160"/>
      <c r="I60" s="129"/>
      <c r="J60" s="129"/>
      <c r="K60" s="129"/>
      <c r="L60" s="129"/>
      <c r="M60" s="129"/>
      <c r="N60" s="129"/>
      <c r="O60" s="129"/>
      <c r="P60" s="129"/>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2">
        <f t="shared" si="6"/>
        <v>0</v>
      </c>
      <c r="AV60" s="161" t="str">
        <f t="shared" si="4"/>
        <v/>
      </c>
      <c r="AW60" s="161" t="b">
        <f t="shared" si="7"/>
        <v>0</v>
      </c>
      <c r="AX60" s="161" t="b">
        <f t="shared" si="8"/>
        <v>0</v>
      </c>
      <c r="AY60" s="161" t="b">
        <f t="shared" si="9"/>
        <v>1</v>
      </c>
    </row>
    <row r="61" spans="1:51">
      <c r="A61" s="6">
        <v>53</v>
      </c>
      <c r="B61" s="129"/>
      <c r="C61" s="129"/>
      <c r="D61" s="129"/>
      <c r="E61" s="129"/>
      <c r="F61" s="129"/>
      <c r="G61" s="160"/>
      <c r="H61" s="160"/>
      <c r="I61" s="129"/>
      <c r="J61" s="129"/>
      <c r="K61" s="129"/>
      <c r="L61" s="129"/>
      <c r="M61" s="129"/>
      <c r="N61" s="129"/>
      <c r="O61" s="129"/>
      <c r="P61" s="129"/>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2">
        <f t="shared" si="6"/>
        <v>0</v>
      </c>
      <c r="AV61" s="161" t="str">
        <f t="shared" si="4"/>
        <v/>
      </c>
      <c r="AW61" s="161" t="b">
        <f t="shared" si="7"/>
        <v>0</v>
      </c>
      <c r="AX61" s="161" t="b">
        <f t="shared" si="8"/>
        <v>0</v>
      </c>
      <c r="AY61" s="161" t="b">
        <f t="shared" si="9"/>
        <v>1</v>
      </c>
    </row>
    <row r="62" spans="1:51">
      <c r="A62" s="6">
        <v>54</v>
      </c>
      <c r="B62" s="129"/>
      <c r="C62" s="129"/>
      <c r="D62" s="129"/>
      <c r="E62" s="129"/>
      <c r="F62" s="129"/>
      <c r="G62" s="160"/>
      <c r="H62" s="160"/>
      <c r="I62" s="129"/>
      <c r="J62" s="129"/>
      <c r="K62" s="129"/>
      <c r="L62" s="129"/>
      <c r="M62" s="129"/>
      <c r="N62" s="129"/>
      <c r="O62" s="129"/>
      <c r="P62" s="129"/>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2">
        <f t="shared" si="6"/>
        <v>0</v>
      </c>
      <c r="AV62" s="161" t="str">
        <f t="shared" si="4"/>
        <v/>
      </c>
      <c r="AW62" s="161" t="b">
        <f t="shared" si="7"/>
        <v>0</v>
      </c>
      <c r="AX62" s="161" t="b">
        <f t="shared" si="8"/>
        <v>0</v>
      </c>
      <c r="AY62" s="161" t="b">
        <f t="shared" si="9"/>
        <v>1</v>
      </c>
    </row>
    <row r="63" spans="1:51">
      <c r="A63" s="6">
        <v>55</v>
      </c>
      <c r="B63" s="129"/>
      <c r="C63" s="129"/>
      <c r="D63" s="129"/>
      <c r="E63" s="129"/>
      <c r="F63" s="129"/>
      <c r="G63" s="160"/>
      <c r="H63" s="160"/>
      <c r="I63" s="129"/>
      <c r="J63" s="129"/>
      <c r="K63" s="129"/>
      <c r="L63" s="129"/>
      <c r="M63" s="129"/>
      <c r="N63" s="129"/>
      <c r="O63" s="129"/>
      <c r="P63" s="129"/>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2">
        <f t="shared" si="6"/>
        <v>0</v>
      </c>
      <c r="AV63" s="161" t="str">
        <f t="shared" si="4"/>
        <v/>
      </c>
      <c r="AW63" s="161" t="b">
        <f t="shared" si="7"/>
        <v>0</v>
      </c>
      <c r="AX63" s="161" t="b">
        <f t="shared" si="8"/>
        <v>0</v>
      </c>
      <c r="AY63" s="161" t="b">
        <f t="shared" si="9"/>
        <v>1</v>
      </c>
    </row>
    <row r="64" spans="1:51">
      <c r="A64" s="6">
        <v>56</v>
      </c>
      <c r="B64" s="129"/>
      <c r="C64" s="129"/>
      <c r="D64" s="129"/>
      <c r="E64" s="129"/>
      <c r="F64" s="129"/>
      <c r="G64" s="160"/>
      <c r="H64" s="160"/>
      <c r="I64" s="129"/>
      <c r="J64" s="129"/>
      <c r="K64" s="129"/>
      <c r="L64" s="129"/>
      <c r="M64" s="129"/>
      <c r="N64" s="129"/>
      <c r="O64" s="129"/>
      <c r="P64" s="129"/>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2">
        <f t="shared" si="6"/>
        <v>0</v>
      </c>
      <c r="AV64" s="161" t="str">
        <f t="shared" si="4"/>
        <v/>
      </c>
      <c r="AW64" s="161" t="b">
        <f t="shared" si="7"/>
        <v>0</v>
      </c>
      <c r="AX64" s="161" t="b">
        <f t="shared" si="8"/>
        <v>0</v>
      </c>
      <c r="AY64" s="161" t="b">
        <f t="shared" si="9"/>
        <v>1</v>
      </c>
    </row>
    <row r="65" spans="1:51">
      <c r="A65" s="6">
        <v>57</v>
      </c>
      <c r="B65" s="129"/>
      <c r="C65" s="129"/>
      <c r="D65" s="129"/>
      <c r="E65" s="129"/>
      <c r="F65" s="129"/>
      <c r="G65" s="160"/>
      <c r="H65" s="160"/>
      <c r="I65" s="129"/>
      <c r="J65" s="129"/>
      <c r="K65" s="129"/>
      <c r="L65" s="129"/>
      <c r="M65" s="129"/>
      <c r="N65" s="129"/>
      <c r="O65" s="129"/>
      <c r="P65" s="129"/>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2">
        <f t="shared" si="6"/>
        <v>0</v>
      </c>
      <c r="AV65" s="161" t="str">
        <f t="shared" si="4"/>
        <v/>
      </c>
      <c r="AW65" s="161" t="b">
        <f t="shared" si="7"/>
        <v>0</v>
      </c>
      <c r="AX65" s="161" t="b">
        <f t="shared" si="8"/>
        <v>0</v>
      </c>
      <c r="AY65" s="161" t="b">
        <f t="shared" si="9"/>
        <v>1</v>
      </c>
    </row>
    <row r="66" spans="1:51">
      <c r="A66" s="6">
        <v>58</v>
      </c>
      <c r="B66" s="129"/>
      <c r="C66" s="129"/>
      <c r="D66" s="129"/>
      <c r="E66" s="129"/>
      <c r="F66" s="129"/>
      <c r="G66" s="160"/>
      <c r="H66" s="160"/>
      <c r="I66" s="129"/>
      <c r="J66" s="129"/>
      <c r="K66" s="129"/>
      <c r="L66" s="129"/>
      <c r="M66" s="129"/>
      <c r="N66" s="129"/>
      <c r="O66" s="129"/>
      <c r="P66" s="129"/>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2">
        <f t="shared" si="6"/>
        <v>0</v>
      </c>
      <c r="AV66" s="161" t="str">
        <f t="shared" si="4"/>
        <v/>
      </c>
      <c r="AW66" s="161" t="b">
        <f t="shared" si="7"/>
        <v>0</v>
      </c>
      <c r="AX66" s="161" t="b">
        <f t="shared" si="8"/>
        <v>0</v>
      </c>
      <c r="AY66" s="161" t="b">
        <f t="shared" si="9"/>
        <v>1</v>
      </c>
    </row>
    <row r="67" spans="1:51">
      <c r="A67" s="6">
        <v>59</v>
      </c>
      <c r="B67" s="129"/>
      <c r="C67" s="129"/>
      <c r="D67" s="129"/>
      <c r="E67" s="129"/>
      <c r="F67" s="129"/>
      <c r="G67" s="160"/>
      <c r="H67" s="160"/>
      <c r="I67" s="129"/>
      <c r="J67" s="129"/>
      <c r="K67" s="129"/>
      <c r="L67" s="129"/>
      <c r="M67" s="129"/>
      <c r="N67" s="129"/>
      <c r="O67" s="129"/>
      <c r="P67" s="129"/>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2">
        <f t="shared" si="6"/>
        <v>0</v>
      </c>
      <c r="AV67" s="161" t="str">
        <f t="shared" si="4"/>
        <v/>
      </c>
      <c r="AW67" s="161" t="b">
        <f t="shared" si="7"/>
        <v>0</v>
      </c>
      <c r="AX67" s="161" t="b">
        <f t="shared" si="8"/>
        <v>0</v>
      </c>
      <c r="AY67" s="161" t="b">
        <f t="shared" si="9"/>
        <v>1</v>
      </c>
    </row>
    <row r="68" spans="1:51">
      <c r="A68" s="6">
        <v>60</v>
      </c>
      <c r="B68" s="129"/>
      <c r="C68" s="129"/>
      <c r="D68" s="129"/>
      <c r="E68" s="129"/>
      <c r="F68" s="129"/>
      <c r="G68" s="160"/>
      <c r="H68" s="160"/>
      <c r="I68" s="129"/>
      <c r="J68" s="129"/>
      <c r="K68" s="129"/>
      <c r="L68" s="129"/>
      <c r="M68" s="129"/>
      <c r="N68" s="129"/>
      <c r="O68" s="129"/>
      <c r="P68" s="129"/>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2">
        <f t="shared" si="6"/>
        <v>0</v>
      </c>
      <c r="AV68" s="161" t="str">
        <f t="shared" si="4"/>
        <v/>
      </c>
      <c r="AW68" s="161" t="b">
        <f t="shared" si="7"/>
        <v>0</v>
      </c>
      <c r="AX68" s="161" t="b">
        <f t="shared" si="8"/>
        <v>0</v>
      </c>
      <c r="AY68" s="161" t="b">
        <f t="shared" si="9"/>
        <v>1</v>
      </c>
    </row>
    <row r="69" spans="1:51">
      <c r="A69" s="6">
        <v>61</v>
      </c>
      <c r="B69" s="129"/>
      <c r="C69" s="129"/>
      <c r="D69" s="129"/>
      <c r="E69" s="129"/>
      <c r="F69" s="129"/>
      <c r="G69" s="160"/>
      <c r="H69" s="160"/>
      <c r="I69" s="129"/>
      <c r="J69" s="129"/>
      <c r="K69" s="129"/>
      <c r="L69" s="129"/>
      <c r="M69" s="129"/>
      <c r="N69" s="129"/>
      <c r="O69" s="129"/>
      <c r="P69" s="129"/>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2">
        <f t="shared" si="6"/>
        <v>0</v>
      </c>
      <c r="AV69" s="161" t="str">
        <f t="shared" si="4"/>
        <v/>
      </c>
      <c r="AW69" s="161" t="b">
        <f t="shared" si="7"/>
        <v>0</v>
      </c>
      <c r="AX69" s="161" t="b">
        <f t="shared" si="8"/>
        <v>0</v>
      </c>
      <c r="AY69" s="161" t="b">
        <f t="shared" si="9"/>
        <v>1</v>
      </c>
    </row>
    <row r="70" spans="1:51">
      <c r="A70" s="6">
        <v>62</v>
      </c>
      <c r="B70" s="129"/>
      <c r="C70" s="129"/>
      <c r="D70" s="129"/>
      <c r="E70" s="129"/>
      <c r="F70" s="129"/>
      <c r="G70" s="160"/>
      <c r="H70" s="160"/>
      <c r="I70" s="129"/>
      <c r="J70" s="129"/>
      <c r="K70" s="129"/>
      <c r="L70" s="129"/>
      <c r="M70" s="129"/>
      <c r="N70" s="129"/>
      <c r="O70" s="129"/>
      <c r="P70" s="129"/>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2">
        <f t="shared" si="6"/>
        <v>0</v>
      </c>
      <c r="AV70" s="161" t="str">
        <f t="shared" si="4"/>
        <v/>
      </c>
      <c r="AW70" s="161" t="b">
        <f t="shared" si="7"/>
        <v>0</v>
      </c>
      <c r="AX70" s="161" t="b">
        <f t="shared" si="8"/>
        <v>0</v>
      </c>
      <c r="AY70" s="161" t="b">
        <f t="shared" si="9"/>
        <v>1</v>
      </c>
    </row>
    <row r="71" spans="1:51">
      <c r="A71" s="6">
        <v>63</v>
      </c>
      <c r="B71" s="129"/>
      <c r="C71" s="129"/>
      <c r="D71" s="129"/>
      <c r="E71" s="129"/>
      <c r="F71" s="129"/>
      <c r="G71" s="160"/>
      <c r="H71" s="160"/>
      <c r="I71" s="129"/>
      <c r="J71" s="129"/>
      <c r="K71" s="129"/>
      <c r="L71" s="129"/>
      <c r="M71" s="129"/>
      <c r="N71" s="129"/>
      <c r="O71" s="129"/>
      <c r="P71" s="129"/>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2">
        <f t="shared" si="6"/>
        <v>0</v>
      </c>
      <c r="AV71" s="161" t="str">
        <f t="shared" si="4"/>
        <v/>
      </c>
      <c r="AW71" s="161" t="b">
        <f t="shared" si="7"/>
        <v>0</v>
      </c>
      <c r="AX71" s="161" t="b">
        <f t="shared" si="8"/>
        <v>0</v>
      </c>
      <c r="AY71" s="161" t="b">
        <f t="shared" si="9"/>
        <v>1</v>
      </c>
    </row>
    <row r="72" spans="1:51">
      <c r="A72" s="6">
        <v>64</v>
      </c>
      <c r="B72" s="129"/>
      <c r="C72" s="129"/>
      <c r="D72" s="129"/>
      <c r="E72" s="129"/>
      <c r="F72" s="129"/>
      <c r="G72" s="160"/>
      <c r="H72" s="160"/>
      <c r="I72" s="129"/>
      <c r="J72" s="129"/>
      <c r="K72" s="129"/>
      <c r="L72" s="129"/>
      <c r="M72" s="129"/>
      <c r="N72" s="129"/>
      <c r="O72" s="129"/>
      <c r="P72" s="129"/>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2">
        <f t="shared" ref="AU72:AU103" si="10">SUM(AK72:AO72)</f>
        <v>0</v>
      </c>
      <c r="AV72" s="161" t="str">
        <f t="shared" si="4"/>
        <v/>
      </c>
      <c r="AW72" s="161" t="b">
        <f t="shared" ref="AW72:AW103" si="11">(M72="N")*(O72="N")*(K72&lt;&gt;"Monthly")=1</f>
        <v>0</v>
      </c>
      <c r="AX72" s="161" t="b">
        <f t="shared" ref="AX72:AX103" si="12">(J72="Y")*(K72="Yearly")*OR(ISBLANK(N72),N72="Total")=1</f>
        <v>0</v>
      </c>
      <c r="AY72" s="161" t="b">
        <f t="shared" ref="AY72:AY103" si="13">R72=AH72</f>
        <v>1</v>
      </c>
    </row>
    <row r="73" spans="1:51">
      <c r="A73" s="6">
        <v>65</v>
      </c>
      <c r="B73" s="129"/>
      <c r="C73" s="129"/>
      <c r="D73" s="129"/>
      <c r="E73" s="129"/>
      <c r="F73" s="129"/>
      <c r="G73" s="160"/>
      <c r="H73" s="160"/>
      <c r="I73" s="129"/>
      <c r="J73" s="129"/>
      <c r="K73" s="129"/>
      <c r="L73" s="129"/>
      <c r="M73" s="129"/>
      <c r="N73" s="129"/>
      <c r="O73" s="129"/>
      <c r="P73" s="129"/>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2">
        <f t="shared" si="10"/>
        <v>0</v>
      </c>
      <c r="AV73" s="161" t="str">
        <f t="shared" si="4"/>
        <v/>
      </c>
      <c r="AW73" s="161" t="b">
        <f t="shared" si="11"/>
        <v>0</v>
      </c>
      <c r="AX73" s="161" t="b">
        <f t="shared" si="12"/>
        <v>0</v>
      </c>
      <c r="AY73" s="161" t="b">
        <f t="shared" si="13"/>
        <v>1</v>
      </c>
    </row>
    <row r="74" spans="1:51">
      <c r="A74" s="6">
        <v>66</v>
      </c>
      <c r="B74" s="129"/>
      <c r="C74" s="129"/>
      <c r="D74" s="129"/>
      <c r="E74" s="129"/>
      <c r="F74" s="129"/>
      <c r="G74" s="160"/>
      <c r="H74" s="160"/>
      <c r="I74" s="129"/>
      <c r="J74" s="129"/>
      <c r="K74" s="129"/>
      <c r="L74" s="129"/>
      <c r="M74" s="129"/>
      <c r="N74" s="129"/>
      <c r="O74" s="129"/>
      <c r="P74" s="129"/>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2">
        <f t="shared" si="10"/>
        <v>0</v>
      </c>
      <c r="AV74" s="161" t="str">
        <f t="shared" si="4"/>
        <v/>
      </c>
      <c r="AW74" s="161" t="b">
        <f t="shared" si="11"/>
        <v>0</v>
      </c>
      <c r="AX74" s="161" t="b">
        <f t="shared" si="12"/>
        <v>0</v>
      </c>
      <c r="AY74" s="161" t="b">
        <f t="shared" si="13"/>
        <v>1</v>
      </c>
    </row>
    <row r="75" spans="1:51">
      <c r="A75" s="6">
        <v>67</v>
      </c>
      <c r="B75" s="129"/>
      <c r="C75" s="129"/>
      <c r="D75" s="129"/>
      <c r="E75" s="129"/>
      <c r="F75" s="129"/>
      <c r="G75" s="160"/>
      <c r="H75" s="160"/>
      <c r="I75" s="129"/>
      <c r="J75" s="129"/>
      <c r="K75" s="129"/>
      <c r="L75" s="129"/>
      <c r="M75" s="129"/>
      <c r="N75" s="129"/>
      <c r="O75" s="129"/>
      <c r="P75" s="129"/>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2">
        <f t="shared" si="10"/>
        <v>0</v>
      </c>
      <c r="AV75" s="161" t="str">
        <f t="shared" ref="AV75:AV138" si="14">IF(H75="Delivery mechanism","please input using the Inputs- Delivery mechanism tab",IF(M75="Y","Please input using the Substitution tab",IF(K75="Monthly","Please input using the Inputs - PR19 Legacy PCDs tab",IF(O75="Y","Please input using the Inputs - Revised allowances tab",""))))</f>
        <v/>
      </c>
      <c r="AW75" s="161" t="b">
        <f t="shared" si="11"/>
        <v>0</v>
      </c>
      <c r="AX75" s="161" t="b">
        <f t="shared" si="12"/>
        <v>0</v>
      </c>
      <c r="AY75" s="161" t="b">
        <f t="shared" si="13"/>
        <v>1</v>
      </c>
    </row>
    <row r="76" spans="1:51">
      <c r="A76" s="6">
        <v>68</v>
      </c>
      <c r="B76" s="129"/>
      <c r="C76" s="129"/>
      <c r="D76" s="129"/>
      <c r="E76" s="129"/>
      <c r="F76" s="129"/>
      <c r="G76" s="160"/>
      <c r="H76" s="160"/>
      <c r="I76" s="129"/>
      <c r="J76" s="129"/>
      <c r="K76" s="129"/>
      <c r="L76" s="129"/>
      <c r="M76" s="129"/>
      <c r="N76" s="129"/>
      <c r="O76" s="129"/>
      <c r="P76" s="129"/>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2">
        <f t="shared" si="10"/>
        <v>0</v>
      </c>
      <c r="AV76" s="161" t="str">
        <f t="shared" si="14"/>
        <v/>
      </c>
      <c r="AW76" s="161" t="b">
        <f t="shared" si="11"/>
        <v>0</v>
      </c>
      <c r="AX76" s="161" t="b">
        <f t="shared" si="12"/>
        <v>0</v>
      </c>
      <c r="AY76" s="161" t="b">
        <f t="shared" si="13"/>
        <v>1</v>
      </c>
    </row>
    <row r="77" spans="1:51">
      <c r="A77" s="6">
        <v>69</v>
      </c>
      <c r="B77" s="129"/>
      <c r="C77" s="129"/>
      <c r="D77" s="129"/>
      <c r="E77" s="129"/>
      <c r="F77" s="129"/>
      <c r="G77" s="160"/>
      <c r="H77" s="160"/>
      <c r="I77" s="129"/>
      <c r="J77" s="129"/>
      <c r="K77" s="129"/>
      <c r="L77" s="129"/>
      <c r="M77" s="129"/>
      <c r="N77" s="129"/>
      <c r="O77" s="129"/>
      <c r="P77" s="129"/>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2">
        <f t="shared" si="10"/>
        <v>0</v>
      </c>
      <c r="AV77" s="161" t="str">
        <f t="shared" si="14"/>
        <v/>
      </c>
      <c r="AW77" s="161" t="b">
        <f t="shared" si="11"/>
        <v>0</v>
      </c>
      <c r="AX77" s="161" t="b">
        <f t="shared" si="12"/>
        <v>0</v>
      </c>
      <c r="AY77" s="161" t="b">
        <f t="shared" si="13"/>
        <v>1</v>
      </c>
    </row>
    <row r="78" spans="1:51">
      <c r="A78" s="6">
        <v>70</v>
      </c>
      <c r="B78" s="129"/>
      <c r="C78" s="129"/>
      <c r="D78" s="129"/>
      <c r="E78" s="129"/>
      <c r="F78" s="129"/>
      <c r="G78" s="160"/>
      <c r="H78" s="160"/>
      <c r="I78" s="129"/>
      <c r="J78" s="129"/>
      <c r="K78" s="129"/>
      <c r="L78" s="129"/>
      <c r="M78" s="129"/>
      <c r="N78" s="129"/>
      <c r="O78" s="129"/>
      <c r="P78" s="129"/>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2">
        <f t="shared" si="10"/>
        <v>0</v>
      </c>
      <c r="AV78" s="161" t="str">
        <f t="shared" si="14"/>
        <v/>
      </c>
      <c r="AW78" s="161" t="b">
        <f t="shared" si="11"/>
        <v>0</v>
      </c>
      <c r="AX78" s="161" t="b">
        <f t="shared" si="12"/>
        <v>0</v>
      </c>
      <c r="AY78" s="161" t="b">
        <f t="shared" si="13"/>
        <v>1</v>
      </c>
    </row>
    <row r="79" spans="1:51">
      <c r="A79" s="6">
        <v>71</v>
      </c>
      <c r="B79" s="129"/>
      <c r="C79" s="129"/>
      <c r="D79" s="129"/>
      <c r="E79" s="129"/>
      <c r="F79" s="129"/>
      <c r="G79" s="160"/>
      <c r="H79" s="160"/>
      <c r="I79" s="129"/>
      <c r="J79" s="129"/>
      <c r="K79" s="129"/>
      <c r="L79" s="129"/>
      <c r="M79" s="129"/>
      <c r="N79" s="129"/>
      <c r="O79" s="129"/>
      <c r="P79" s="129"/>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2">
        <f t="shared" si="10"/>
        <v>0</v>
      </c>
      <c r="AV79" s="161" t="str">
        <f t="shared" si="14"/>
        <v/>
      </c>
      <c r="AW79" s="161" t="b">
        <f t="shared" si="11"/>
        <v>0</v>
      </c>
      <c r="AX79" s="161" t="b">
        <f t="shared" si="12"/>
        <v>0</v>
      </c>
      <c r="AY79" s="161" t="b">
        <f t="shared" si="13"/>
        <v>1</v>
      </c>
    </row>
    <row r="80" spans="1:51">
      <c r="A80" s="6">
        <v>72</v>
      </c>
      <c r="B80" s="129"/>
      <c r="C80" s="129"/>
      <c r="D80" s="129"/>
      <c r="E80" s="129"/>
      <c r="F80" s="129"/>
      <c r="G80" s="160"/>
      <c r="H80" s="160"/>
      <c r="I80" s="129"/>
      <c r="J80" s="129"/>
      <c r="K80" s="129"/>
      <c r="L80" s="129"/>
      <c r="M80" s="129"/>
      <c r="N80" s="129"/>
      <c r="O80" s="129"/>
      <c r="P80" s="129"/>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2">
        <f t="shared" si="10"/>
        <v>0</v>
      </c>
      <c r="AV80" s="161" t="str">
        <f t="shared" si="14"/>
        <v/>
      </c>
      <c r="AW80" s="161" t="b">
        <f t="shared" si="11"/>
        <v>0</v>
      </c>
      <c r="AX80" s="161" t="b">
        <f t="shared" si="12"/>
        <v>0</v>
      </c>
      <c r="AY80" s="161" t="b">
        <f t="shared" si="13"/>
        <v>1</v>
      </c>
    </row>
    <row r="81" spans="1:51">
      <c r="A81" s="6">
        <v>73</v>
      </c>
      <c r="B81" s="129"/>
      <c r="C81" s="129"/>
      <c r="D81" s="129"/>
      <c r="E81" s="129"/>
      <c r="F81" s="129"/>
      <c r="G81" s="160"/>
      <c r="H81" s="160"/>
      <c r="I81" s="129"/>
      <c r="J81" s="129"/>
      <c r="K81" s="129"/>
      <c r="L81" s="129"/>
      <c r="M81" s="129"/>
      <c r="N81" s="129"/>
      <c r="O81" s="129"/>
      <c r="P81" s="129"/>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2">
        <f t="shared" si="10"/>
        <v>0</v>
      </c>
      <c r="AV81" s="161" t="str">
        <f t="shared" si="14"/>
        <v/>
      </c>
      <c r="AW81" s="161" t="b">
        <f t="shared" si="11"/>
        <v>0</v>
      </c>
      <c r="AX81" s="161" t="b">
        <f t="shared" si="12"/>
        <v>0</v>
      </c>
      <c r="AY81" s="161" t="b">
        <f t="shared" si="13"/>
        <v>1</v>
      </c>
    </row>
    <row r="82" spans="1:51">
      <c r="A82" s="6">
        <v>74</v>
      </c>
      <c r="B82" s="129"/>
      <c r="C82" s="129"/>
      <c r="D82" s="129"/>
      <c r="E82" s="129"/>
      <c r="F82" s="129"/>
      <c r="G82" s="160"/>
      <c r="H82" s="160"/>
      <c r="I82" s="129"/>
      <c r="J82" s="129"/>
      <c r="K82" s="129"/>
      <c r="L82" s="129"/>
      <c r="M82" s="129"/>
      <c r="N82" s="129"/>
      <c r="O82" s="129"/>
      <c r="P82" s="129"/>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2">
        <f t="shared" si="10"/>
        <v>0</v>
      </c>
      <c r="AV82" s="161" t="str">
        <f t="shared" si="14"/>
        <v/>
      </c>
      <c r="AW82" s="161" t="b">
        <f t="shared" si="11"/>
        <v>0</v>
      </c>
      <c r="AX82" s="161" t="b">
        <f t="shared" si="12"/>
        <v>0</v>
      </c>
      <c r="AY82" s="161" t="b">
        <f t="shared" si="13"/>
        <v>1</v>
      </c>
    </row>
    <row r="83" spans="1:51">
      <c r="A83" s="6">
        <v>75</v>
      </c>
      <c r="B83" s="129"/>
      <c r="C83" s="129"/>
      <c r="D83" s="129"/>
      <c r="E83" s="129"/>
      <c r="F83" s="129"/>
      <c r="G83" s="160"/>
      <c r="H83" s="160"/>
      <c r="I83" s="129"/>
      <c r="J83" s="129"/>
      <c r="K83" s="129"/>
      <c r="L83" s="129"/>
      <c r="M83" s="129"/>
      <c r="N83" s="129"/>
      <c r="O83" s="129"/>
      <c r="P83" s="129"/>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2">
        <f t="shared" si="10"/>
        <v>0</v>
      </c>
      <c r="AV83" s="161" t="str">
        <f t="shared" si="14"/>
        <v/>
      </c>
      <c r="AW83" s="161" t="b">
        <f t="shared" si="11"/>
        <v>0</v>
      </c>
      <c r="AX83" s="161" t="b">
        <f t="shared" si="12"/>
        <v>0</v>
      </c>
      <c r="AY83" s="161" t="b">
        <f t="shared" si="13"/>
        <v>1</v>
      </c>
    </row>
    <row r="84" spans="1:51">
      <c r="A84" s="6">
        <v>76</v>
      </c>
      <c r="B84" s="129"/>
      <c r="C84" s="129"/>
      <c r="D84" s="129"/>
      <c r="E84" s="129"/>
      <c r="F84" s="129"/>
      <c r="G84" s="160"/>
      <c r="H84" s="160"/>
      <c r="I84" s="129"/>
      <c r="J84" s="129"/>
      <c r="K84" s="129"/>
      <c r="L84" s="129"/>
      <c r="M84" s="129"/>
      <c r="N84" s="129"/>
      <c r="O84" s="129"/>
      <c r="P84" s="129"/>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2">
        <f t="shared" si="10"/>
        <v>0</v>
      </c>
      <c r="AV84" s="161" t="str">
        <f t="shared" si="14"/>
        <v/>
      </c>
      <c r="AW84" s="161" t="b">
        <f t="shared" si="11"/>
        <v>0</v>
      </c>
      <c r="AX84" s="161" t="b">
        <f t="shared" si="12"/>
        <v>0</v>
      </c>
      <c r="AY84" s="161" t="b">
        <f t="shared" si="13"/>
        <v>1</v>
      </c>
    </row>
    <row r="85" spans="1:51">
      <c r="A85" s="6">
        <v>77</v>
      </c>
      <c r="B85" s="129"/>
      <c r="C85" s="129"/>
      <c r="D85" s="129"/>
      <c r="E85" s="129"/>
      <c r="F85" s="129"/>
      <c r="G85" s="160"/>
      <c r="H85" s="160"/>
      <c r="I85" s="129"/>
      <c r="J85" s="129"/>
      <c r="K85" s="129"/>
      <c r="L85" s="129"/>
      <c r="M85" s="129"/>
      <c r="N85" s="129"/>
      <c r="O85" s="129"/>
      <c r="P85" s="129"/>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2">
        <f t="shared" si="10"/>
        <v>0</v>
      </c>
      <c r="AV85" s="161" t="str">
        <f t="shared" si="14"/>
        <v/>
      </c>
      <c r="AW85" s="161" t="b">
        <f t="shared" si="11"/>
        <v>0</v>
      </c>
      <c r="AX85" s="161" t="b">
        <f t="shared" si="12"/>
        <v>0</v>
      </c>
      <c r="AY85" s="161" t="b">
        <f t="shared" si="13"/>
        <v>1</v>
      </c>
    </row>
    <row r="86" spans="1:51">
      <c r="A86" s="6">
        <v>78</v>
      </c>
      <c r="B86" s="129"/>
      <c r="C86" s="129"/>
      <c r="D86" s="129"/>
      <c r="E86" s="129"/>
      <c r="F86" s="129"/>
      <c r="G86" s="160"/>
      <c r="H86" s="160"/>
      <c r="I86" s="129"/>
      <c r="J86" s="129"/>
      <c r="K86" s="129"/>
      <c r="L86" s="129"/>
      <c r="M86" s="129"/>
      <c r="N86" s="129"/>
      <c r="O86" s="129"/>
      <c r="P86" s="129"/>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2">
        <f t="shared" si="10"/>
        <v>0</v>
      </c>
      <c r="AV86" s="161" t="str">
        <f t="shared" si="14"/>
        <v/>
      </c>
      <c r="AW86" s="161" t="b">
        <f t="shared" si="11"/>
        <v>0</v>
      </c>
      <c r="AX86" s="161" t="b">
        <f t="shared" si="12"/>
        <v>0</v>
      </c>
      <c r="AY86" s="161" t="b">
        <f t="shared" si="13"/>
        <v>1</v>
      </c>
    </row>
    <row r="87" spans="1:51">
      <c r="A87" s="6">
        <v>79</v>
      </c>
      <c r="B87" s="129"/>
      <c r="C87" s="129"/>
      <c r="D87" s="129"/>
      <c r="E87" s="129"/>
      <c r="F87" s="129"/>
      <c r="G87" s="160"/>
      <c r="H87" s="160"/>
      <c r="I87" s="129"/>
      <c r="J87" s="129"/>
      <c r="K87" s="129"/>
      <c r="L87" s="129"/>
      <c r="M87" s="129"/>
      <c r="N87" s="129"/>
      <c r="O87" s="129"/>
      <c r="P87" s="129"/>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2">
        <f t="shared" si="10"/>
        <v>0</v>
      </c>
      <c r="AV87" s="161" t="str">
        <f t="shared" si="14"/>
        <v/>
      </c>
      <c r="AW87" s="161" t="b">
        <f t="shared" si="11"/>
        <v>0</v>
      </c>
      <c r="AX87" s="161" t="b">
        <f t="shared" si="12"/>
        <v>0</v>
      </c>
      <c r="AY87" s="161" t="b">
        <f t="shared" si="13"/>
        <v>1</v>
      </c>
    </row>
    <row r="88" spans="1:51">
      <c r="A88" s="6">
        <v>80</v>
      </c>
      <c r="B88" s="129"/>
      <c r="C88" s="129"/>
      <c r="D88" s="129"/>
      <c r="E88" s="129"/>
      <c r="F88" s="129"/>
      <c r="G88" s="160"/>
      <c r="H88" s="160"/>
      <c r="I88" s="129"/>
      <c r="J88" s="129"/>
      <c r="K88" s="129"/>
      <c r="L88" s="129"/>
      <c r="M88" s="129"/>
      <c r="N88" s="129"/>
      <c r="O88" s="129"/>
      <c r="P88" s="129"/>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2">
        <f t="shared" si="10"/>
        <v>0</v>
      </c>
      <c r="AV88" s="161" t="str">
        <f t="shared" si="14"/>
        <v/>
      </c>
      <c r="AW88" s="161" t="b">
        <f t="shared" si="11"/>
        <v>0</v>
      </c>
      <c r="AX88" s="161" t="b">
        <f t="shared" si="12"/>
        <v>0</v>
      </c>
      <c r="AY88" s="161" t="b">
        <f t="shared" si="13"/>
        <v>1</v>
      </c>
    </row>
    <row r="89" spans="1:51">
      <c r="A89" s="6">
        <v>81</v>
      </c>
      <c r="B89" s="129"/>
      <c r="C89" s="129"/>
      <c r="D89" s="129"/>
      <c r="E89" s="129"/>
      <c r="F89" s="129"/>
      <c r="G89" s="160"/>
      <c r="H89" s="160"/>
      <c r="I89" s="129"/>
      <c r="J89" s="129"/>
      <c r="K89" s="129"/>
      <c r="L89" s="129"/>
      <c r="M89" s="129"/>
      <c r="N89" s="129"/>
      <c r="O89" s="129"/>
      <c r="P89" s="129"/>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2">
        <f t="shared" si="10"/>
        <v>0</v>
      </c>
      <c r="AV89" s="161" t="str">
        <f t="shared" si="14"/>
        <v/>
      </c>
      <c r="AW89" s="161" t="b">
        <f t="shared" si="11"/>
        <v>0</v>
      </c>
      <c r="AX89" s="161" t="b">
        <f t="shared" si="12"/>
        <v>0</v>
      </c>
      <c r="AY89" s="161" t="b">
        <f t="shared" si="13"/>
        <v>1</v>
      </c>
    </row>
    <row r="90" spans="1:51">
      <c r="A90" s="6">
        <v>82</v>
      </c>
      <c r="B90" s="129"/>
      <c r="C90" s="129"/>
      <c r="D90" s="129"/>
      <c r="E90" s="129"/>
      <c r="F90" s="129"/>
      <c r="G90" s="160"/>
      <c r="H90" s="160"/>
      <c r="I90" s="129"/>
      <c r="J90" s="129"/>
      <c r="K90" s="129"/>
      <c r="L90" s="129"/>
      <c r="M90" s="129"/>
      <c r="N90" s="129"/>
      <c r="O90" s="129"/>
      <c r="P90" s="129"/>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2">
        <f t="shared" si="10"/>
        <v>0</v>
      </c>
      <c r="AV90" s="161" t="str">
        <f t="shared" si="14"/>
        <v/>
      </c>
      <c r="AW90" s="161" t="b">
        <f t="shared" si="11"/>
        <v>0</v>
      </c>
      <c r="AX90" s="161" t="b">
        <f t="shared" si="12"/>
        <v>0</v>
      </c>
      <c r="AY90" s="161" t="b">
        <f t="shared" si="13"/>
        <v>1</v>
      </c>
    </row>
    <row r="91" spans="1:51">
      <c r="A91" s="6">
        <v>83</v>
      </c>
      <c r="B91" s="129"/>
      <c r="C91" s="129"/>
      <c r="D91" s="129"/>
      <c r="E91" s="129"/>
      <c r="F91" s="129"/>
      <c r="G91" s="160"/>
      <c r="H91" s="160"/>
      <c r="I91" s="129"/>
      <c r="J91" s="129"/>
      <c r="K91" s="129"/>
      <c r="L91" s="129"/>
      <c r="M91" s="129"/>
      <c r="N91" s="129"/>
      <c r="O91" s="129"/>
      <c r="P91" s="129"/>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2">
        <f t="shared" si="10"/>
        <v>0</v>
      </c>
      <c r="AV91" s="161" t="str">
        <f t="shared" si="14"/>
        <v/>
      </c>
      <c r="AW91" s="161" t="b">
        <f t="shared" si="11"/>
        <v>0</v>
      </c>
      <c r="AX91" s="161" t="b">
        <f t="shared" si="12"/>
        <v>0</v>
      </c>
      <c r="AY91" s="161" t="b">
        <f t="shared" si="13"/>
        <v>1</v>
      </c>
    </row>
    <row r="92" spans="1:51">
      <c r="A92" s="6">
        <v>84</v>
      </c>
      <c r="B92" s="129"/>
      <c r="C92" s="129"/>
      <c r="D92" s="129"/>
      <c r="E92" s="129"/>
      <c r="F92" s="129"/>
      <c r="G92" s="160"/>
      <c r="H92" s="160"/>
      <c r="I92" s="129"/>
      <c r="J92" s="129"/>
      <c r="K92" s="129"/>
      <c r="L92" s="129"/>
      <c r="M92" s="129"/>
      <c r="N92" s="129"/>
      <c r="O92" s="129"/>
      <c r="P92" s="129"/>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2">
        <f t="shared" si="10"/>
        <v>0</v>
      </c>
      <c r="AV92" s="161" t="str">
        <f t="shared" si="14"/>
        <v/>
      </c>
      <c r="AW92" s="161" t="b">
        <f t="shared" si="11"/>
        <v>0</v>
      </c>
      <c r="AX92" s="161" t="b">
        <f t="shared" si="12"/>
        <v>0</v>
      </c>
      <c r="AY92" s="161" t="b">
        <f t="shared" si="13"/>
        <v>1</v>
      </c>
    </row>
    <row r="93" spans="1:51">
      <c r="A93" s="6">
        <v>85</v>
      </c>
      <c r="B93" s="129"/>
      <c r="C93" s="129"/>
      <c r="D93" s="129"/>
      <c r="E93" s="129"/>
      <c r="F93" s="129"/>
      <c r="G93" s="160"/>
      <c r="H93" s="160"/>
      <c r="I93" s="129"/>
      <c r="J93" s="129"/>
      <c r="K93" s="129"/>
      <c r="L93" s="129"/>
      <c r="M93" s="129"/>
      <c r="N93" s="129"/>
      <c r="O93" s="129"/>
      <c r="P93" s="129"/>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2">
        <f t="shared" si="10"/>
        <v>0</v>
      </c>
      <c r="AV93" s="161" t="str">
        <f t="shared" si="14"/>
        <v/>
      </c>
      <c r="AW93" s="161" t="b">
        <f t="shared" si="11"/>
        <v>0</v>
      </c>
      <c r="AX93" s="161" t="b">
        <f t="shared" si="12"/>
        <v>0</v>
      </c>
      <c r="AY93" s="161" t="b">
        <f t="shared" si="13"/>
        <v>1</v>
      </c>
    </row>
    <row r="94" spans="1:51">
      <c r="A94" s="6">
        <v>86</v>
      </c>
      <c r="B94" s="129"/>
      <c r="C94" s="129"/>
      <c r="D94" s="129"/>
      <c r="E94" s="129"/>
      <c r="F94" s="129"/>
      <c r="G94" s="160"/>
      <c r="H94" s="160"/>
      <c r="I94" s="129"/>
      <c r="J94" s="129"/>
      <c r="K94" s="129"/>
      <c r="L94" s="129"/>
      <c r="M94" s="129"/>
      <c r="N94" s="129"/>
      <c r="O94" s="129"/>
      <c r="P94" s="129"/>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2">
        <f t="shared" si="10"/>
        <v>0</v>
      </c>
      <c r="AV94" s="161" t="str">
        <f t="shared" si="14"/>
        <v/>
      </c>
      <c r="AW94" s="161" t="b">
        <f t="shared" si="11"/>
        <v>0</v>
      </c>
      <c r="AX94" s="161" t="b">
        <f t="shared" si="12"/>
        <v>0</v>
      </c>
      <c r="AY94" s="161" t="b">
        <f t="shared" si="13"/>
        <v>1</v>
      </c>
    </row>
    <row r="95" spans="1:51">
      <c r="A95" s="6">
        <v>87</v>
      </c>
      <c r="B95" s="129"/>
      <c r="C95" s="129"/>
      <c r="D95" s="129"/>
      <c r="E95" s="129"/>
      <c r="F95" s="129"/>
      <c r="G95" s="160"/>
      <c r="H95" s="160"/>
      <c r="I95" s="129"/>
      <c r="J95" s="129"/>
      <c r="K95" s="129"/>
      <c r="L95" s="129"/>
      <c r="M95" s="129"/>
      <c r="N95" s="129"/>
      <c r="O95" s="129"/>
      <c r="P95" s="129"/>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2">
        <f t="shared" si="10"/>
        <v>0</v>
      </c>
      <c r="AV95" s="161" t="str">
        <f t="shared" si="14"/>
        <v/>
      </c>
      <c r="AW95" s="161" t="b">
        <f t="shared" si="11"/>
        <v>0</v>
      </c>
      <c r="AX95" s="161" t="b">
        <f t="shared" si="12"/>
        <v>0</v>
      </c>
      <c r="AY95" s="161" t="b">
        <f t="shared" si="13"/>
        <v>1</v>
      </c>
    </row>
    <row r="96" spans="1:51">
      <c r="A96" s="6">
        <v>88</v>
      </c>
      <c r="B96" s="129"/>
      <c r="C96" s="129"/>
      <c r="D96" s="129"/>
      <c r="E96" s="129"/>
      <c r="F96" s="129"/>
      <c r="G96" s="160"/>
      <c r="H96" s="160"/>
      <c r="I96" s="129"/>
      <c r="J96" s="129"/>
      <c r="K96" s="129"/>
      <c r="L96" s="129"/>
      <c r="M96" s="129"/>
      <c r="N96" s="129"/>
      <c r="O96" s="129"/>
      <c r="P96" s="129"/>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2">
        <f t="shared" si="10"/>
        <v>0</v>
      </c>
      <c r="AV96" s="161" t="str">
        <f t="shared" si="14"/>
        <v/>
      </c>
      <c r="AW96" s="161" t="b">
        <f t="shared" si="11"/>
        <v>0</v>
      </c>
      <c r="AX96" s="161" t="b">
        <f t="shared" si="12"/>
        <v>0</v>
      </c>
      <c r="AY96" s="161" t="b">
        <f t="shared" si="13"/>
        <v>1</v>
      </c>
    </row>
    <row r="97" spans="1:51">
      <c r="A97" s="6">
        <v>89</v>
      </c>
      <c r="B97" s="129"/>
      <c r="C97" s="129"/>
      <c r="D97" s="129"/>
      <c r="E97" s="129"/>
      <c r="F97" s="129"/>
      <c r="G97" s="160"/>
      <c r="H97" s="160"/>
      <c r="I97" s="129"/>
      <c r="J97" s="129"/>
      <c r="K97" s="129"/>
      <c r="L97" s="129"/>
      <c r="M97" s="129"/>
      <c r="N97" s="129"/>
      <c r="O97" s="129"/>
      <c r="P97" s="129"/>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2">
        <f t="shared" si="10"/>
        <v>0</v>
      </c>
      <c r="AV97" s="161" t="str">
        <f t="shared" si="14"/>
        <v/>
      </c>
      <c r="AW97" s="161" t="b">
        <f t="shared" si="11"/>
        <v>0</v>
      </c>
      <c r="AX97" s="161" t="b">
        <f t="shared" si="12"/>
        <v>0</v>
      </c>
      <c r="AY97" s="161" t="b">
        <f t="shared" si="13"/>
        <v>1</v>
      </c>
    </row>
    <row r="98" spans="1:51">
      <c r="A98" s="6">
        <v>90</v>
      </c>
      <c r="B98" s="129"/>
      <c r="C98" s="129"/>
      <c r="D98" s="129"/>
      <c r="E98" s="129"/>
      <c r="F98" s="129"/>
      <c r="G98" s="160"/>
      <c r="H98" s="160"/>
      <c r="I98" s="129"/>
      <c r="J98" s="129"/>
      <c r="K98" s="129"/>
      <c r="L98" s="129"/>
      <c r="M98" s="129"/>
      <c r="N98" s="129"/>
      <c r="O98" s="129"/>
      <c r="P98" s="129"/>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2">
        <f t="shared" si="10"/>
        <v>0</v>
      </c>
      <c r="AV98" s="161" t="str">
        <f t="shared" si="14"/>
        <v/>
      </c>
      <c r="AW98" s="161" t="b">
        <f t="shared" si="11"/>
        <v>0</v>
      </c>
      <c r="AX98" s="161" t="b">
        <f t="shared" si="12"/>
        <v>0</v>
      </c>
      <c r="AY98" s="161" t="b">
        <f t="shared" si="13"/>
        <v>1</v>
      </c>
    </row>
    <row r="99" spans="1:51">
      <c r="A99" s="6">
        <v>91</v>
      </c>
      <c r="B99" s="129"/>
      <c r="C99" s="129"/>
      <c r="D99" s="129"/>
      <c r="E99" s="129"/>
      <c r="F99" s="129"/>
      <c r="G99" s="160"/>
      <c r="H99" s="160"/>
      <c r="I99" s="129"/>
      <c r="J99" s="129"/>
      <c r="K99" s="129"/>
      <c r="L99" s="129"/>
      <c r="M99" s="129"/>
      <c r="N99" s="129"/>
      <c r="O99" s="129"/>
      <c r="P99" s="129"/>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2">
        <f t="shared" si="10"/>
        <v>0</v>
      </c>
      <c r="AV99" s="161" t="str">
        <f t="shared" si="14"/>
        <v/>
      </c>
      <c r="AW99" s="161" t="b">
        <f t="shared" si="11"/>
        <v>0</v>
      </c>
      <c r="AX99" s="161" t="b">
        <f t="shared" si="12"/>
        <v>0</v>
      </c>
      <c r="AY99" s="161" t="b">
        <f t="shared" si="13"/>
        <v>1</v>
      </c>
    </row>
    <row r="100" spans="1:51">
      <c r="A100" s="6">
        <v>92</v>
      </c>
      <c r="B100" s="129"/>
      <c r="C100" s="129"/>
      <c r="D100" s="129"/>
      <c r="E100" s="129"/>
      <c r="F100" s="129"/>
      <c r="G100" s="160"/>
      <c r="H100" s="160"/>
      <c r="I100" s="129"/>
      <c r="J100" s="129"/>
      <c r="K100" s="129"/>
      <c r="L100" s="129"/>
      <c r="M100" s="129"/>
      <c r="N100" s="129"/>
      <c r="O100" s="129"/>
      <c r="P100" s="129"/>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2">
        <f t="shared" si="10"/>
        <v>0</v>
      </c>
      <c r="AV100" s="161" t="str">
        <f t="shared" si="14"/>
        <v/>
      </c>
      <c r="AW100" s="161" t="b">
        <f t="shared" si="11"/>
        <v>0</v>
      </c>
      <c r="AX100" s="161" t="b">
        <f t="shared" si="12"/>
        <v>0</v>
      </c>
      <c r="AY100" s="161" t="b">
        <f t="shared" si="13"/>
        <v>1</v>
      </c>
    </row>
    <row r="101" spans="1:51">
      <c r="A101" s="6">
        <v>93</v>
      </c>
      <c r="B101" s="129"/>
      <c r="C101" s="129"/>
      <c r="D101" s="129"/>
      <c r="E101" s="129"/>
      <c r="F101" s="129"/>
      <c r="G101" s="160"/>
      <c r="H101" s="160"/>
      <c r="I101" s="129"/>
      <c r="J101" s="129"/>
      <c r="K101" s="129"/>
      <c r="L101" s="129"/>
      <c r="M101" s="129"/>
      <c r="N101" s="129"/>
      <c r="O101" s="129"/>
      <c r="P101" s="129"/>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2">
        <f t="shared" si="10"/>
        <v>0</v>
      </c>
      <c r="AV101" s="161" t="str">
        <f t="shared" si="14"/>
        <v/>
      </c>
      <c r="AW101" s="161" t="b">
        <f t="shared" si="11"/>
        <v>0</v>
      </c>
      <c r="AX101" s="161" t="b">
        <f t="shared" si="12"/>
        <v>0</v>
      </c>
      <c r="AY101" s="161" t="b">
        <f t="shared" si="13"/>
        <v>1</v>
      </c>
    </row>
    <row r="102" spans="1:51">
      <c r="A102" s="6">
        <v>94</v>
      </c>
      <c r="B102" s="129"/>
      <c r="C102" s="129"/>
      <c r="D102" s="129"/>
      <c r="E102" s="129"/>
      <c r="F102" s="129"/>
      <c r="G102" s="160"/>
      <c r="H102" s="160"/>
      <c r="I102" s="129"/>
      <c r="J102" s="129"/>
      <c r="K102" s="129"/>
      <c r="L102" s="129"/>
      <c r="M102" s="129"/>
      <c r="N102" s="129"/>
      <c r="O102" s="129"/>
      <c r="P102" s="129"/>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2">
        <f t="shared" si="10"/>
        <v>0</v>
      </c>
      <c r="AV102" s="161" t="str">
        <f t="shared" si="14"/>
        <v/>
      </c>
      <c r="AW102" s="161" t="b">
        <f t="shared" si="11"/>
        <v>0</v>
      </c>
      <c r="AX102" s="161" t="b">
        <f t="shared" si="12"/>
        <v>0</v>
      </c>
      <c r="AY102" s="161" t="b">
        <f t="shared" si="13"/>
        <v>1</v>
      </c>
    </row>
    <row r="103" spans="1:51">
      <c r="A103" s="6">
        <v>95</v>
      </c>
      <c r="B103" s="129"/>
      <c r="C103" s="129"/>
      <c r="D103" s="129"/>
      <c r="E103" s="129"/>
      <c r="F103" s="129"/>
      <c r="G103" s="160"/>
      <c r="H103" s="160"/>
      <c r="I103" s="129"/>
      <c r="J103" s="129"/>
      <c r="K103" s="129"/>
      <c r="L103" s="129"/>
      <c r="M103" s="129"/>
      <c r="N103" s="129"/>
      <c r="O103" s="129"/>
      <c r="P103" s="129"/>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2">
        <f t="shared" si="10"/>
        <v>0</v>
      </c>
      <c r="AV103" s="161" t="str">
        <f t="shared" si="14"/>
        <v/>
      </c>
      <c r="AW103" s="161" t="b">
        <f t="shared" si="11"/>
        <v>0</v>
      </c>
      <c r="AX103" s="161" t="b">
        <f t="shared" si="12"/>
        <v>0</v>
      </c>
      <c r="AY103" s="161" t="b">
        <f t="shared" si="13"/>
        <v>1</v>
      </c>
    </row>
    <row r="104" spans="1:51">
      <c r="A104" s="6">
        <v>96</v>
      </c>
      <c r="B104" s="129"/>
      <c r="C104" s="129"/>
      <c r="D104" s="129"/>
      <c r="E104" s="129"/>
      <c r="F104" s="129"/>
      <c r="G104" s="160"/>
      <c r="H104" s="160"/>
      <c r="I104" s="129"/>
      <c r="J104" s="129"/>
      <c r="K104" s="129"/>
      <c r="L104" s="129"/>
      <c r="M104" s="129"/>
      <c r="N104" s="129"/>
      <c r="O104" s="129"/>
      <c r="P104" s="129"/>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2">
        <f t="shared" ref="AU104:AU135" si="15">SUM(AK104:AO104)</f>
        <v>0</v>
      </c>
      <c r="AV104" s="161" t="str">
        <f t="shared" si="14"/>
        <v/>
      </c>
      <c r="AW104" s="161" t="b">
        <f t="shared" ref="AW104:AW135" si="16">(M104="N")*(O104="N")*(K104&lt;&gt;"Monthly")=1</f>
        <v>0</v>
      </c>
      <c r="AX104" s="161" t="b">
        <f t="shared" ref="AX104:AX135" si="17">(J104="Y")*(K104="Yearly")*OR(ISBLANK(N104),N104="Total")=1</f>
        <v>0</v>
      </c>
      <c r="AY104" s="161" t="b">
        <f t="shared" ref="AY104:AY135" si="18">R104=AH104</f>
        <v>1</v>
      </c>
    </row>
    <row r="105" spans="1:51">
      <c r="A105" s="6">
        <v>97</v>
      </c>
      <c r="B105" s="129"/>
      <c r="C105" s="129"/>
      <c r="D105" s="129"/>
      <c r="E105" s="129"/>
      <c r="F105" s="129"/>
      <c r="G105" s="160"/>
      <c r="H105" s="160"/>
      <c r="I105" s="129"/>
      <c r="J105" s="129"/>
      <c r="K105" s="129"/>
      <c r="L105" s="129"/>
      <c r="M105" s="129"/>
      <c r="N105" s="129"/>
      <c r="O105" s="129"/>
      <c r="P105" s="129"/>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2">
        <f t="shared" si="15"/>
        <v>0</v>
      </c>
      <c r="AV105" s="161" t="str">
        <f t="shared" si="14"/>
        <v/>
      </c>
      <c r="AW105" s="161" t="b">
        <f t="shared" si="16"/>
        <v>0</v>
      </c>
      <c r="AX105" s="161" t="b">
        <f t="shared" si="17"/>
        <v>0</v>
      </c>
      <c r="AY105" s="161" t="b">
        <f t="shared" si="18"/>
        <v>1</v>
      </c>
    </row>
    <row r="106" spans="1:51">
      <c r="A106" s="6">
        <v>98</v>
      </c>
      <c r="B106" s="129"/>
      <c r="C106" s="129"/>
      <c r="D106" s="129"/>
      <c r="E106" s="129"/>
      <c r="F106" s="129"/>
      <c r="G106" s="160"/>
      <c r="H106" s="160"/>
      <c r="I106" s="129"/>
      <c r="J106" s="129"/>
      <c r="K106" s="129"/>
      <c r="L106" s="129"/>
      <c r="M106" s="129"/>
      <c r="N106" s="129"/>
      <c r="O106" s="129"/>
      <c r="P106" s="129"/>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2">
        <f t="shared" si="15"/>
        <v>0</v>
      </c>
      <c r="AV106" s="161" t="str">
        <f t="shared" si="14"/>
        <v/>
      </c>
      <c r="AW106" s="161" t="b">
        <f t="shared" si="16"/>
        <v>0</v>
      </c>
      <c r="AX106" s="161" t="b">
        <f t="shared" si="17"/>
        <v>0</v>
      </c>
      <c r="AY106" s="161" t="b">
        <f t="shared" si="18"/>
        <v>1</v>
      </c>
    </row>
    <row r="107" spans="1:51">
      <c r="A107" s="6">
        <v>99</v>
      </c>
      <c r="B107" s="129"/>
      <c r="C107" s="129"/>
      <c r="D107" s="129"/>
      <c r="E107" s="129"/>
      <c r="F107" s="129"/>
      <c r="G107" s="160"/>
      <c r="H107" s="160"/>
      <c r="I107" s="129"/>
      <c r="J107" s="129"/>
      <c r="K107" s="129"/>
      <c r="L107" s="129"/>
      <c r="M107" s="129"/>
      <c r="N107" s="129"/>
      <c r="O107" s="129"/>
      <c r="P107" s="129"/>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2">
        <f t="shared" si="15"/>
        <v>0</v>
      </c>
      <c r="AV107" s="161" t="str">
        <f t="shared" si="14"/>
        <v/>
      </c>
      <c r="AW107" s="161" t="b">
        <f t="shared" si="16"/>
        <v>0</v>
      </c>
      <c r="AX107" s="161" t="b">
        <f t="shared" si="17"/>
        <v>0</v>
      </c>
      <c r="AY107" s="161" t="b">
        <f t="shared" si="18"/>
        <v>1</v>
      </c>
    </row>
    <row r="108" spans="1:51">
      <c r="A108" s="6">
        <v>100</v>
      </c>
      <c r="B108" s="129"/>
      <c r="C108" s="129"/>
      <c r="D108" s="129"/>
      <c r="E108" s="129"/>
      <c r="F108" s="129"/>
      <c r="G108" s="160"/>
      <c r="H108" s="160"/>
      <c r="I108" s="129"/>
      <c r="J108" s="129"/>
      <c r="K108" s="129"/>
      <c r="L108" s="129"/>
      <c r="M108" s="129"/>
      <c r="N108" s="129"/>
      <c r="O108" s="129"/>
      <c r="P108" s="129"/>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2">
        <f t="shared" si="15"/>
        <v>0</v>
      </c>
      <c r="AV108" s="161" t="str">
        <f t="shared" si="14"/>
        <v/>
      </c>
      <c r="AW108" s="161" t="b">
        <f t="shared" si="16"/>
        <v>0</v>
      </c>
      <c r="AX108" s="161" t="b">
        <f t="shared" si="17"/>
        <v>0</v>
      </c>
      <c r="AY108" s="161" t="b">
        <f t="shared" si="18"/>
        <v>1</v>
      </c>
    </row>
    <row r="109" spans="1:51">
      <c r="A109" s="6">
        <v>101</v>
      </c>
      <c r="B109" s="129"/>
      <c r="C109" s="129"/>
      <c r="D109" s="129"/>
      <c r="E109" s="129"/>
      <c r="F109" s="129"/>
      <c r="G109" s="160"/>
      <c r="H109" s="160"/>
      <c r="I109" s="129"/>
      <c r="J109" s="129"/>
      <c r="K109" s="129"/>
      <c r="L109" s="129"/>
      <c r="M109" s="129"/>
      <c r="N109" s="129"/>
      <c r="O109" s="129"/>
      <c r="P109" s="129"/>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2">
        <f t="shared" si="15"/>
        <v>0</v>
      </c>
      <c r="AV109" s="161" t="str">
        <f t="shared" si="14"/>
        <v/>
      </c>
      <c r="AW109" s="161" t="b">
        <f t="shared" si="16"/>
        <v>0</v>
      </c>
      <c r="AX109" s="161" t="b">
        <f t="shared" si="17"/>
        <v>0</v>
      </c>
      <c r="AY109" s="161" t="b">
        <f t="shared" si="18"/>
        <v>1</v>
      </c>
    </row>
    <row r="110" spans="1:51">
      <c r="A110" s="6">
        <v>102</v>
      </c>
      <c r="B110" s="129"/>
      <c r="C110" s="129"/>
      <c r="D110" s="129"/>
      <c r="E110" s="129"/>
      <c r="F110" s="129"/>
      <c r="G110" s="160"/>
      <c r="H110" s="160"/>
      <c r="I110" s="129"/>
      <c r="J110" s="129"/>
      <c r="K110" s="129"/>
      <c r="L110" s="129"/>
      <c r="M110" s="129"/>
      <c r="N110" s="129"/>
      <c r="O110" s="129"/>
      <c r="P110" s="129"/>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2">
        <f t="shared" si="15"/>
        <v>0</v>
      </c>
      <c r="AV110" s="161" t="str">
        <f t="shared" si="14"/>
        <v/>
      </c>
      <c r="AW110" s="161" t="b">
        <f t="shared" si="16"/>
        <v>0</v>
      </c>
      <c r="AX110" s="161" t="b">
        <f t="shared" si="17"/>
        <v>0</v>
      </c>
      <c r="AY110" s="161" t="b">
        <f t="shared" si="18"/>
        <v>1</v>
      </c>
    </row>
    <row r="111" spans="1:51">
      <c r="A111" s="6">
        <v>103</v>
      </c>
      <c r="B111" s="129"/>
      <c r="C111" s="129"/>
      <c r="D111" s="129"/>
      <c r="E111" s="129"/>
      <c r="F111" s="129"/>
      <c r="G111" s="160"/>
      <c r="H111" s="160"/>
      <c r="I111" s="129"/>
      <c r="J111" s="129"/>
      <c r="K111" s="129"/>
      <c r="L111" s="129"/>
      <c r="M111" s="129"/>
      <c r="N111" s="129"/>
      <c r="O111" s="129"/>
      <c r="P111" s="129"/>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2">
        <f t="shared" si="15"/>
        <v>0</v>
      </c>
      <c r="AV111" s="161" t="str">
        <f t="shared" si="14"/>
        <v/>
      </c>
      <c r="AW111" s="161" t="b">
        <f t="shared" si="16"/>
        <v>0</v>
      </c>
      <c r="AX111" s="161" t="b">
        <f t="shared" si="17"/>
        <v>0</v>
      </c>
      <c r="AY111" s="161" t="b">
        <f t="shared" si="18"/>
        <v>1</v>
      </c>
    </row>
    <row r="112" spans="1:51">
      <c r="A112" s="6">
        <v>104</v>
      </c>
      <c r="B112" s="129"/>
      <c r="C112" s="129"/>
      <c r="D112" s="129"/>
      <c r="E112" s="129"/>
      <c r="F112" s="129"/>
      <c r="G112" s="160"/>
      <c r="H112" s="160"/>
      <c r="I112" s="129"/>
      <c r="J112" s="129"/>
      <c r="K112" s="129"/>
      <c r="L112" s="129"/>
      <c r="M112" s="129"/>
      <c r="N112" s="129"/>
      <c r="O112" s="129"/>
      <c r="P112" s="129"/>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2">
        <f t="shared" si="15"/>
        <v>0</v>
      </c>
      <c r="AV112" s="161" t="str">
        <f t="shared" si="14"/>
        <v/>
      </c>
      <c r="AW112" s="161" t="b">
        <f t="shared" si="16"/>
        <v>0</v>
      </c>
      <c r="AX112" s="161" t="b">
        <f t="shared" si="17"/>
        <v>0</v>
      </c>
      <c r="AY112" s="161" t="b">
        <f t="shared" si="18"/>
        <v>1</v>
      </c>
    </row>
    <row r="113" spans="1:51">
      <c r="A113" s="6">
        <v>105</v>
      </c>
      <c r="B113" s="129"/>
      <c r="C113" s="129"/>
      <c r="D113" s="129"/>
      <c r="E113" s="129"/>
      <c r="F113" s="129"/>
      <c r="G113" s="160"/>
      <c r="H113" s="160"/>
      <c r="I113" s="129"/>
      <c r="J113" s="129"/>
      <c r="K113" s="129"/>
      <c r="L113" s="129"/>
      <c r="M113" s="129"/>
      <c r="N113" s="129"/>
      <c r="O113" s="129"/>
      <c r="P113" s="129"/>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2">
        <f t="shared" si="15"/>
        <v>0</v>
      </c>
      <c r="AV113" s="161" t="str">
        <f t="shared" si="14"/>
        <v/>
      </c>
      <c r="AW113" s="161" t="b">
        <f t="shared" si="16"/>
        <v>0</v>
      </c>
      <c r="AX113" s="161" t="b">
        <f t="shared" si="17"/>
        <v>0</v>
      </c>
      <c r="AY113" s="161" t="b">
        <f t="shared" si="18"/>
        <v>1</v>
      </c>
    </row>
    <row r="114" spans="1:51">
      <c r="A114" s="6">
        <v>106</v>
      </c>
      <c r="B114" s="129"/>
      <c r="C114" s="129"/>
      <c r="D114" s="129"/>
      <c r="E114" s="129"/>
      <c r="F114" s="129"/>
      <c r="G114" s="160"/>
      <c r="H114" s="160"/>
      <c r="I114" s="129"/>
      <c r="J114" s="129"/>
      <c r="K114" s="129"/>
      <c r="L114" s="129"/>
      <c r="M114" s="129"/>
      <c r="N114" s="129"/>
      <c r="O114" s="129"/>
      <c r="P114" s="129"/>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2">
        <f t="shared" si="15"/>
        <v>0</v>
      </c>
      <c r="AV114" s="161" t="str">
        <f t="shared" si="14"/>
        <v/>
      </c>
      <c r="AW114" s="161" t="b">
        <f t="shared" si="16"/>
        <v>0</v>
      </c>
      <c r="AX114" s="161" t="b">
        <f t="shared" si="17"/>
        <v>0</v>
      </c>
      <c r="AY114" s="161" t="b">
        <f t="shared" si="18"/>
        <v>1</v>
      </c>
    </row>
    <row r="115" spans="1:51">
      <c r="A115" s="6">
        <v>107</v>
      </c>
      <c r="B115" s="129"/>
      <c r="C115" s="129"/>
      <c r="D115" s="129"/>
      <c r="E115" s="129"/>
      <c r="F115" s="129"/>
      <c r="G115" s="160"/>
      <c r="H115" s="160"/>
      <c r="I115" s="129"/>
      <c r="J115" s="129"/>
      <c r="K115" s="129"/>
      <c r="L115" s="129"/>
      <c r="M115" s="129"/>
      <c r="N115" s="129"/>
      <c r="O115" s="129"/>
      <c r="P115" s="129"/>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2">
        <f t="shared" si="15"/>
        <v>0</v>
      </c>
      <c r="AV115" s="161" t="str">
        <f t="shared" si="14"/>
        <v/>
      </c>
      <c r="AW115" s="161" t="b">
        <f t="shared" si="16"/>
        <v>0</v>
      </c>
      <c r="AX115" s="161" t="b">
        <f t="shared" si="17"/>
        <v>0</v>
      </c>
      <c r="AY115" s="161" t="b">
        <f t="shared" si="18"/>
        <v>1</v>
      </c>
    </row>
    <row r="116" spans="1:51">
      <c r="A116" s="6">
        <v>108</v>
      </c>
      <c r="B116" s="129"/>
      <c r="C116" s="129"/>
      <c r="D116" s="129"/>
      <c r="E116" s="129"/>
      <c r="F116" s="129"/>
      <c r="G116" s="160"/>
      <c r="H116" s="160"/>
      <c r="I116" s="129"/>
      <c r="J116" s="129"/>
      <c r="K116" s="129"/>
      <c r="L116" s="129"/>
      <c r="M116" s="129"/>
      <c r="N116" s="129"/>
      <c r="O116" s="129"/>
      <c r="P116" s="129"/>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161"/>
      <c r="AT116" s="161"/>
      <c r="AU116" s="162">
        <f t="shared" si="15"/>
        <v>0</v>
      </c>
      <c r="AV116" s="161" t="str">
        <f t="shared" si="14"/>
        <v/>
      </c>
      <c r="AW116" s="161" t="b">
        <f t="shared" si="16"/>
        <v>0</v>
      </c>
      <c r="AX116" s="161" t="b">
        <f t="shared" si="17"/>
        <v>0</v>
      </c>
      <c r="AY116" s="161" t="b">
        <f t="shared" si="18"/>
        <v>1</v>
      </c>
    </row>
    <row r="117" spans="1:51">
      <c r="A117" s="6">
        <v>109</v>
      </c>
      <c r="B117" s="129"/>
      <c r="C117" s="129"/>
      <c r="D117" s="129"/>
      <c r="E117" s="129"/>
      <c r="F117" s="129"/>
      <c r="G117" s="160"/>
      <c r="H117" s="160"/>
      <c r="I117" s="129"/>
      <c r="J117" s="129"/>
      <c r="K117" s="129"/>
      <c r="L117" s="129"/>
      <c r="M117" s="129"/>
      <c r="N117" s="129"/>
      <c r="O117" s="129"/>
      <c r="P117" s="129"/>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2">
        <f t="shared" si="15"/>
        <v>0</v>
      </c>
      <c r="AV117" s="161" t="str">
        <f t="shared" si="14"/>
        <v/>
      </c>
      <c r="AW117" s="161" t="b">
        <f t="shared" si="16"/>
        <v>0</v>
      </c>
      <c r="AX117" s="161" t="b">
        <f t="shared" si="17"/>
        <v>0</v>
      </c>
      <c r="AY117" s="161" t="b">
        <f t="shared" si="18"/>
        <v>1</v>
      </c>
    </row>
    <row r="118" spans="1:51">
      <c r="A118" s="6">
        <v>110</v>
      </c>
      <c r="B118" s="129"/>
      <c r="C118" s="129"/>
      <c r="D118" s="129"/>
      <c r="E118" s="129"/>
      <c r="F118" s="129"/>
      <c r="G118" s="160"/>
      <c r="H118" s="160"/>
      <c r="I118" s="129"/>
      <c r="J118" s="129"/>
      <c r="K118" s="129"/>
      <c r="L118" s="129"/>
      <c r="M118" s="129"/>
      <c r="N118" s="129"/>
      <c r="O118" s="129"/>
      <c r="P118" s="129"/>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2">
        <f t="shared" si="15"/>
        <v>0</v>
      </c>
      <c r="AV118" s="161" t="str">
        <f t="shared" si="14"/>
        <v/>
      </c>
      <c r="AW118" s="161" t="b">
        <f t="shared" si="16"/>
        <v>0</v>
      </c>
      <c r="AX118" s="161" t="b">
        <f t="shared" si="17"/>
        <v>0</v>
      </c>
      <c r="AY118" s="161" t="b">
        <f t="shared" si="18"/>
        <v>1</v>
      </c>
    </row>
    <row r="119" spans="1:51">
      <c r="A119" s="6">
        <v>111</v>
      </c>
      <c r="B119" s="129"/>
      <c r="C119" s="129"/>
      <c r="D119" s="129"/>
      <c r="E119" s="129"/>
      <c r="F119" s="129"/>
      <c r="G119" s="160"/>
      <c r="H119" s="160"/>
      <c r="I119" s="129"/>
      <c r="J119" s="129"/>
      <c r="K119" s="129"/>
      <c r="L119" s="129"/>
      <c r="M119" s="129"/>
      <c r="N119" s="129"/>
      <c r="O119" s="129"/>
      <c r="P119" s="129"/>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2">
        <f t="shared" si="15"/>
        <v>0</v>
      </c>
      <c r="AV119" s="161" t="str">
        <f t="shared" si="14"/>
        <v/>
      </c>
      <c r="AW119" s="161" t="b">
        <f t="shared" si="16"/>
        <v>0</v>
      </c>
      <c r="AX119" s="161" t="b">
        <f t="shared" si="17"/>
        <v>0</v>
      </c>
      <c r="AY119" s="161" t="b">
        <f t="shared" si="18"/>
        <v>1</v>
      </c>
    </row>
    <row r="120" spans="1:51">
      <c r="A120" s="6">
        <v>112</v>
      </c>
      <c r="B120" s="129"/>
      <c r="C120" s="129"/>
      <c r="D120" s="129"/>
      <c r="E120" s="129"/>
      <c r="F120" s="129"/>
      <c r="G120" s="160"/>
      <c r="H120" s="160"/>
      <c r="I120" s="129"/>
      <c r="J120" s="129"/>
      <c r="K120" s="129"/>
      <c r="L120" s="129"/>
      <c r="M120" s="129"/>
      <c r="N120" s="129"/>
      <c r="O120" s="129"/>
      <c r="P120" s="129"/>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2">
        <f t="shared" si="15"/>
        <v>0</v>
      </c>
      <c r="AV120" s="161" t="str">
        <f t="shared" si="14"/>
        <v/>
      </c>
      <c r="AW120" s="161" t="b">
        <f t="shared" si="16"/>
        <v>0</v>
      </c>
      <c r="AX120" s="161" t="b">
        <f t="shared" si="17"/>
        <v>0</v>
      </c>
      <c r="AY120" s="161" t="b">
        <f t="shared" si="18"/>
        <v>1</v>
      </c>
    </row>
    <row r="121" spans="1:51">
      <c r="A121" s="6">
        <v>113</v>
      </c>
      <c r="B121" s="129"/>
      <c r="C121" s="129"/>
      <c r="D121" s="129"/>
      <c r="E121" s="129"/>
      <c r="F121" s="129"/>
      <c r="G121" s="160"/>
      <c r="H121" s="160"/>
      <c r="I121" s="129"/>
      <c r="J121" s="129"/>
      <c r="K121" s="129"/>
      <c r="L121" s="129"/>
      <c r="M121" s="129"/>
      <c r="N121" s="129"/>
      <c r="O121" s="129"/>
      <c r="P121" s="129"/>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2">
        <f t="shared" si="15"/>
        <v>0</v>
      </c>
      <c r="AV121" s="161" t="str">
        <f t="shared" si="14"/>
        <v/>
      </c>
      <c r="AW121" s="161" t="b">
        <f t="shared" si="16"/>
        <v>0</v>
      </c>
      <c r="AX121" s="161" t="b">
        <f t="shared" si="17"/>
        <v>0</v>
      </c>
      <c r="AY121" s="161" t="b">
        <f t="shared" si="18"/>
        <v>1</v>
      </c>
    </row>
    <row r="122" spans="1:51">
      <c r="A122" s="6">
        <v>114</v>
      </c>
      <c r="B122" s="129"/>
      <c r="C122" s="129"/>
      <c r="D122" s="129"/>
      <c r="E122" s="129"/>
      <c r="F122" s="129"/>
      <c r="G122" s="160"/>
      <c r="H122" s="160"/>
      <c r="I122" s="129"/>
      <c r="J122" s="129"/>
      <c r="K122" s="129"/>
      <c r="L122" s="129"/>
      <c r="M122" s="129"/>
      <c r="N122" s="129"/>
      <c r="O122" s="129"/>
      <c r="P122" s="129"/>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2">
        <f t="shared" si="15"/>
        <v>0</v>
      </c>
      <c r="AV122" s="161" t="str">
        <f t="shared" si="14"/>
        <v/>
      </c>
      <c r="AW122" s="161" t="b">
        <f t="shared" si="16"/>
        <v>0</v>
      </c>
      <c r="AX122" s="161" t="b">
        <f t="shared" si="17"/>
        <v>0</v>
      </c>
      <c r="AY122" s="161" t="b">
        <f t="shared" si="18"/>
        <v>1</v>
      </c>
    </row>
    <row r="123" spans="1:51">
      <c r="A123" s="6">
        <v>115</v>
      </c>
      <c r="B123" s="129"/>
      <c r="C123" s="129"/>
      <c r="D123" s="129"/>
      <c r="E123" s="129"/>
      <c r="F123" s="129"/>
      <c r="G123" s="160"/>
      <c r="H123" s="160"/>
      <c r="I123" s="129"/>
      <c r="J123" s="129"/>
      <c r="K123" s="129"/>
      <c r="L123" s="129"/>
      <c r="M123" s="129"/>
      <c r="N123" s="129"/>
      <c r="O123" s="129"/>
      <c r="P123" s="129"/>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2">
        <f t="shared" si="15"/>
        <v>0</v>
      </c>
      <c r="AV123" s="161" t="str">
        <f t="shared" si="14"/>
        <v/>
      </c>
      <c r="AW123" s="161" t="b">
        <f t="shared" si="16"/>
        <v>0</v>
      </c>
      <c r="AX123" s="161" t="b">
        <f t="shared" si="17"/>
        <v>0</v>
      </c>
      <c r="AY123" s="161" t="b">
        <f t="shared" si="18"/>
        <v>1</v>
      </c>
    </row>
    <row r="124" spans="1:51">
      <c r="A124" s="6">
        <v>116</v>
      </c>
      <c r="B124" s="129"/>
      <c r="C124" s="129"/>
      <c r="D124" s="129"/>
      <c r="E124" s="129"/>
      <c r="F124" s="129"/>
      <c r="G124" s="160"/>
      <c r="H124" s="160"/>
      <c r="I124" s="129"/>
      <c r="J124" s="129"/>
      <c r="K124" s="129"/>
      <c r="L124" s="129"/>
      <c r="M124" s="129"/>
      <c r="N124" s="129"/>
      <c r="O124" s="129"/>
      <c r="P124" s="129"/>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2">
        <f t="shared" si="15"/>
        <v>0</v>
      </c>
      <c r="AV124" s="161" t="str">
        <f t="shared" si="14"/>
        <v/>
      </c>
      <c r="AW124" s="161" t="b">
        <f t="shared" si="16"/>
        <v>0</v>
      </c>
      <c r="AX124" s="161" t="b">
        <f t="shared" si="17"/>
        <v>0</v>
      </c>
      <c r="AY124" s="161" t="b">
        <f t="shared" si="18"/>
        <v>1</v>
      </c>
    </row>
    <row r="125" spans="1:51">
      <c r="A125" s="6">
        <v>117</v>
      </c>
      <c r="B125" s="129"/>
      <c r="C125" s="129"/>
      <c r="D125" s="129"/>
      <c r="E125" s="129"/>
      <c r="F125" s="129"/>
      <c r="G125" s="160"/>
      <c r="H125" s="160"/>
      <c r="I125" s="129"/>
      <c r="J125" s="129"/>
      <c r="K125" s="129"/>
      <c r="L125" s="129"/>
      <c r="M125" s="129"/>
      <c r="N125" s="129"/>
      <c r="O125" s="129"/>
      <c r="P125" s="129"/>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2">
        <f t="shared" si="15"/>
        <v>0</v>
      </c>
      <c r="AV125" s="161" t="str">
        <f t="shared" si="14"/>
        <v/>
      </c>
      <c r="AW125" s="161" t="b">
        <f t="shared" si="16"/>
        <v>0</v>
      </c>
      <c r="AX125" s="161" t="b">
        <f t="shared" si="17"/>
        <v>0</v>
      </c>
      <c r="AY125" s="161" t="b">
        <f t="shared" si="18"/>
        <v>1</v>
      </c>
    </row>
    <row r="126" spans="1:51">
      <c r="A126" s="6">
        <v>118</v>
      </c>
      <c r="B126" s="129"/>
      <c r="C126" s="129"/>
      <c r="D126" s="129"/>
      <c r="E126" s="129"/>
      <c r="F126" s="129"/>
      <c r="G126" s="160"/>
      <c r="H126" s="160"/>
      <c r="I126" s="129"/>
      <c r="J126" s="129"/>
      <c r="K126" s="129"/>
      <c r="L126" s="129"/>
      <c r="M126" s="129"/>
      <c r="N126" s="129"/>
      <c r="O126" s="129"/>
      <c r="P126" s="129"/>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1"/>
      <c r="AP126" s="161"/>
      <c r="AQ126" s="161"/>
      <c r="AR126" s="161"/>
      <c r="AS126" s="161"/>
      <c r="AT126" s="161"/>
      <c r="AU126" s="162">
        <f t="shared" si="15"/>
        <v>0</v>
      </c>
      <c r="AV126" s="161" t="str">
        <f t="shared" si="14"/>
        <v/>
      </c>
      <c r="AW126" s="161" t="b">
        <f t="shared" si="16"/>
        <v>0</v>
      </c>
      <c r="AX126" s="161" t="b">
        <f t="shared" si="17"/>
        <v>0</v>
      </c>
      <c r="AY126" s="161" t="b">
        <f t="shared" si="18"/>
        <v>1</v>
      </c>
    </row>
    <row r="127" spans="1:51">
      <c r="A127" s="6">
        <v>119</v>
      </c>
      <c r="B127" s="129"/>
      <c r="C127" s="129"/>
      <c r="D127" s="129"/>
      <c r="E127" s="129"/>
      <c r="F127" s="129"/>
      <c r="G127" s="160"/>
      <c r="H127" s="160"/>
      <c r="I127" s="129"/>
      <c r="J127" s="129"/>
      <c r="K127" s="129"/>
      <c r="L127" s="129"/>
      <c r="M127" s="129"/>
      <c r="N127" s="129"/>
      <c r="O127" s="129"/>
      <c r="P127" s="129"/>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1"/>
      <c r="AN127" s="161"/>
      <c r="AO127" s="161"/>
      <c r="AP127" s="161"/>
      <c r="AQ127" s="161"/>
      <c r="AR127" s="161"/>
      <c r="AS127" s="161"/>
      <c r="AT127" s="161"/>
      <c r="AU127" s="162">
        <f t="shared" si="15"/>
        <v>0</v>
      </c>
      <c r="AV127" s="161" t="str">
        <f t="shared" si="14"/>
        <v/>
      </c>
      <c r="AW127" s="161" t="b">
        <f t="shared" si="16"/>
        <v>0</v>
      </c>
      <c r="AX127" s="161" t="b">
        <f t="shared" si="17"/>
        <v>0</v>
      </c>
      <c r="AY127" s="161" t="b">
        <f t="shared" si="18"/>
        <v>1</v>
      </c>
    </row>
    <row r="128" spans="1:51">
      <c r="A128" s="6">
        <v>120</v>
      </c>
      <c r="B128" s="129"/>
      <c r="C128" s="129"/>
      <c r="D128" s="129"/>
      <c r="E128" s="129"/>
      <c r="F128" s="129"/>
      <c r="G128" s="160"/>
      <c r="H128" s="160"/>
      <c r="I128" s="129"/>
      <c r="J128" s="129"/>
      <c r="K128" s="129"/>
      <c r="L128" s="129"/>
      <c r="M128" s="129"/>
      <c r="N128" s="129"/>
      <c r="O128" s="129"/>
      <c r="P128" s="129"/>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1"/>
      <c r="AN128" s="161"/>
      <c r="AO128" s="161"/>
      <c r="AP128" s="161"/>
      <c r="AQ128" s="161"/>
      <c r="AR128" s="161"/>
      <c r="AS128" s="161"/>
      <c r="AT128" s="161"/>
      <c r="AU128" s="162">
        <f t="shared" si="15"/>
        <v>0</v>
      </c>
      <c r="AV128" s="161" t="str">
        <f t="shared" si="14"/>
        <v/>
      </c>
      <c r="AW128" s="161" t="b">
        <f t="shared" si="16"/>
        <v>0</v>
      </c>
      <c r="AX128" s="161" t="b">
        <f t="shared" si="17"/>
        <v>0</v>
      </c>
      <c r="AY128" s="161" t="b">
        <f t="shared" si="18"/>
        <v>1</v>
      </c>
    </row>
    <row r="129" spans="1:51">
      <c r="A129" s="6">
        <v>121</v>
      </c>
      <c r="B129" s="129"/>
      <c r="C129" s="129"/>
      <c r="D129" s="129"/>
      <c r="E129" s="129"/>
      <c r="F129" s="129"/>
      <c r="G129" s="160"/>
      <c r="H129" s="160"/>
      <c r="I129" s="129"/>
      <c r="J129" s="129"/>
      <c r="K129" s="129"/>
      <c r="L129" s="129"/>
      <c r="M129" s="129"/>
      <c r="N129" s="129"/>
      <c r="O129" s="129"/>
      <c r="P129" s="129"/>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2">
        <f t="shared" si="15"/>
        <v>0</v>
      </c>
      <c r="AV129" s="161" t="str">
        <f t="shared" si="14"/>
        <v/>
      </c>
      <c r="AW129" s="161" t="b">
        <f t="shared" si="16"/>
        <v>0</v>
      </c>
      <c r="AX129" s="161" t="b">
        <f t="shared" si="17"/>
        <v>0</v>
      </c>
      <c r="AY129" s="161" t="b">
        <f t="shared" si="18"/>
        <v>1</v>
      </c>
    </row>
    <row r="130" spans="1:51">
      <c r="A130" s="6">
        <v>122</v>
      </c>
      <c r="B130" s="129"/>
      <c r="C130" s="129"/>
      <c r="D130" s="129"/>
      <c r="E130" s="129"/>
      <c r="F130" s="129"/>
      <c r="G130" s="160"/>
      <c r="H130" s="160"/>
      <c r="I130" s="129"/>
      <c r="J130" s="129"/>
      <c r="K130" s="129"/>
      <c r="L130" s="129"/>
      <c r="M130" s="129"/>
      <c r="N130" s="129"/>
      <c r="O130" s="129"/>
      <c r="P130" s="129"/>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1"/>
      <c r="AN130" s="161"/>
      <c r="AO130" s="161"/>
      <c r="AP130" s="161"/>
      <c r="AQ130" s="161"/>
      <c r="AR130" s="161"/>
      <c r="AS130" s="161"/>
      <c r="AT130" s="161"/>
      <c r="AU130" s="162">
        <f t="shared" si="15"/>
        <v>0</v>
      </c>
      <c r="AV130" s="161" t="str">
        <f t="shared" si="14"/>
        <v/>
      </c>
      <c r="AW130" s="161" t="b">
        <f t="shared" si="16"/>
        <v>0</v>
      </c>
      <c r="AX130" s="161" t="b">
        <f t="shared" si="17"/>
        <v>0</v>
      </c>
      <c r="AY130" s="161" t="b">
        <f t="shared" si="18"/>
        <v>1</v>
      </c>
    </row>
    <row r="131" spans="1:51">
      <c r="A131" s="6">
        <v>123</v>
      </c>
      <c r="B131" s="129"/>
      <c r="C131" s="129"/>
      <c r="D131" s="129"/>
      <c r="E131" s="129"/>
      <c r="F131" s="129"/>
      <c r="G131" s="160"/>
      <c r="H131" s="160"/>
      <c r="I131" s="129"/>
      <c r="J131" s="129"/>
      <c r="K131" s="129"/>
      <c r="L131" s="129"/>
      <c r="M131" s="129"/>
      <c r="N131" s="129"/>
      <c r="O131" s="129"/>
      <c r="P131" s="129"/>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2">
        <f t="shared" si="15"/>
        <v>0</v>
      </c>
      <c r="AV131" s="161" t="str">
        <f t="shared" si="14"/>
        <v/>
      </c>
      <c r="AW131" s="161" t="b">
        <f t="shared" si="16"/>
        <v>0</v>
      </c>
      <c r="AX131" s="161" t="b">
        <f t="shared" si="17"/>
        <v>0</v>
      </c>
      <c r="AY131" s="161" t="b">
        <f t="shared" si="18"/>
        <v>1</v>
      </c>
    </row>
    <row r="132" spans="1:51">
      <c r="A132" s="6">
        <v>124</v>
      </c>
      <c r="B132" s="129"/>
      <c r="C132" s="129"/>
      <c r="D132" s="129"/>
      <c r="E132" s="129"/>
      <c r="F132" s="129"/>
      <c r="G132" s="160"/>
      <c r="H132" s="160"/>
      <c r="I132" s="129"/>
      <c r="J132" s="129"/>
      <c r="K132" s="129"/>
      <c r="L132" s="129"/>
      <c r="M132" s="129"/>
      <c r="N132" s="129"/>
      <c r="O132" s="129"/>
      <c r="P132" s="129"/>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1"/>
      <c r="AN132" s="161"/>
      <c r="AO132" s="161"/>
      <c r="AP132" s="161"/>
      <c r="AQ132" s="161"/>
      <c r="AR132" s="161"/>
      <c r="AS132" s="161"/>
      <c r="AT132" s="161"/>
      <c r="AU132" s="162">
        <f t="shared" si="15"/>
        <v>0</v>
      </c>
      <c r="AV132" s="161" t="str">
        <f t="shared" si="14"/>
        <v/>
      </c>
      <c r="AW132" s="161" t="b">
        <f t="shared" si="16"/>
        <v>0</v>
      </c>
      <c r="AX132" s="161" t="b">
        <f t="shared" si="17"/>
        <v>0</v>
      </c>
      <c r="AY132" s="161" t="b">
        <f t="shared" si="18"/>
        <v>1</v>
      </c>
    </row>
    <row r="133" spans="1:51">
      <c r="A133" s="6">
        <v>125</v>
      </c>
      <c r="B133" s="129"/>
      <c r="C133" s="129"/>
      <c r="D133" s="129"/>
      <c r="E133" s="129"/>
      <c r="F133" s="129"/>
      <c r="G133" s="160"/>
      <c r="H133" s="160"/>
      <c r="I133" s="129"/>
      <c r="J133" s="129"/>
      <c r="K133" s="129"/>
      <c r="L133" s="129"/>
      <c r="M133" s="129"/>
      <c r="N133" s="129"/>
      <c r="O133" s="129"/>
      <c r="P133" s="129"/>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1"/>
      <c r="AN133" s="161"/>
      <c r="AO133" s="161"/>
      <c r="AP133" s="161"/>
      <c r="AQ133" s="161"/>
      <c r="AR133" s="161"/>
      <c r="AS133" s="161"/>
      <c r="AT133" s="161"/>
      <c r="AU133" s="162">
        <f t="shared" si="15"/>
        <v>0</v>
      </c>
      <c r="AV133" s="161" t="str">
        <f t="shared" si="14"/>
        <v/>
      </c>
      <c r="AW133" s="161" t="b">
        <f t="shared" si="16"/>
        <v>0</v>
      </c>
      <c r="AX133" s="161" t="b">
        <f t="shared" si="17"/>
        <v>0</v>
      </c>
      <c r="AY133" s="161" t="b">
        <f t="shared" si="18"/>
        <v>1</v>
      </c>
    </row>
    <row r="134" spans="1:51">
      <c r="A134" s="6">
        <v>126</v>
      </c>
      <c r="B134" s="129"/>
      <c r="C134" s="129"/>
      <c r="D134" s="129"/>
      <c r="E134" s="129"/>
      <c r="F134" s="129"/>
      <c r="G134" s="160"/>
      <c r="H134" s="160"/>
      <c r="I134" s="129"/>
      <c r="J134" s="129"/>
      <c r="K134" s="129"/>
      <c r="L134" s="129"/>
      <c r="M134" s="129"/>
      <c r="N134" s="129"/>
      <c r="O134" s="129"/>
      <c r="P134" s="129"/>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2">
        <f t="shared" si="15"/>
        <v>0</v>
      </c>
      <c r="AV134" s="161" t="str">
        <f t="shared" si="14"/>
        <v/>
      </c>
      <c r="AW134" s="161" t="b">
        <f t="shared" si="16"/>
        <v>0</v>
      </c>
      <c r="AX134" s="161" t="b">
        <f t="shared" si="17"/>
        <v>0</v>
      </c>
      <c r="AY134" s="161" t="b">
        <f t="shared" si="18"/>
        <v>1</v>
      </c>
    </row>
    <row r="135" spans="1:51">
      <c r="A135" s="6">
        <v>127</v>
      </c>
      <c r="B135" s="129"/>
      <c r="C135" s="129"/>
      <c r="D135" s="129"/>
      <c r="E135" s="129"/>
      <c r="F135" s="129"/>
      <c r="G135" s="160"/>
      <c r="H135" s="160"/>
      <c r="I135" s="129"/>
      <c r="J135" s="129"/>
      <c r="K135" s="129"/>
      <c r="L135" s="129"/>
      <c r="M135" s="129"/>
      <c r="N135" s="129"/>
      <c r="O135" s="129"/>
      <c r="P135" s="129"/>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1"/>
      <c r="AS135" s="161"/>
      <c r="AT135" s="161"/>
      <c r="AU135" s="162">
        <f t="shared" si="15"/>
        <v>0</v>
      </c>
      <c r="AV135" s="161" t="str">
        <f t="shared" si="14"/>
        <v/>
      </c>
      <c r="AW135" s="161" t="b">
        <f t="shared" si="16"/>
        <v>0</v>
      </c>
      <c r="AX135" s="161" t="b">
        <f t="shared" si="17"/>
        <v>0</v>
      </c>
      <c r="AY135" s="161" t="b">
        <f t="shared" si="18"/>
        <v>1</v>
      </c>
    </row>
    <row r="136" spans="1:51">
      <c r="A136" s="6">
        <v>128</v>
      </c>
      <c r="B136" s="129"/>
      <c r="C136" s="129"/>
      <c r="D136" s="129"/>
      <c r="E136" s="129"/>
      <c r="F136" s="129"/>
      <c r="G136" s="160"/>
      <c r="H136" s="160"/>
      <c r="I136" s="129"/>
      <c r="J136" s="129"/>
      <c r="K136" s="129"/>
      <c r="L136" s="129"/>
      <c r="M136" s="129"/>
      <c r="N136" s="129"/>
      <c r="O136" s="129"/>
      <c r="P136" s="129"/>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2">
        <f t="shared" ref="AU136:AU158" si="19">SUM(AK136:AO136)</f>
        <v>0</v>
      </c>
      <c r="AV136" s="161" t="str">
        <f t="shared" si="14"/>
        <v/>
      </c>
      <c r="AW136" s="161" t="b">
        <f t="shared" ref="AW136:AW158" si="20">(M136="N")*(O136="N")*(K136&lt;&gt;"Monthly")=1</f>
        <v>0</v>
      </c>
      <c r="AX136" s="161" t="b">
        <f t="shared" ref="AX136:AX158" si="21">(J136="Y")*(K136="Yearly")*OR(ISBLANK(N136),N136="Total")=1</f>
        <v>0</v>
      </c>
      <c r="AY136" s="161" t="b">
        <f t="shared" ref="AY136:AY158" si="22">R136=AH136</f>
        <v>1</v>
      </c>
    </row>
    <row r="137" spans="1:51">
      <c r="A137" s="6">
        <v>129</v>
      </c>
      <c r="B137" s="129"/>
      <c r="C137" s="129"/>
      <c r="D137" s="129"/>
      <c r="E137" s="129"/>
      <c r="F137" s="129"/>
      <c r="G137" s="160"/>
      <c r="H137" s="160"/>
      <c r="I137" s="129"/>
      <c r="J137" s="129"/>
      <c r="K137" s="129"/>
      <c r="L137" s="129"/>
      <c r="M137" s="129"/>
      <c r="N137" s="129"/>
      <c r="O137" s="129"/>
      <c r="P137" s="129"/>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161"/>
      <c r="AN137" s="161"/>
      <c r="AO137" s="161"/>
      <c r="AP137" s="161"/>
      <c r="AQ137" s="161"/>
      <c r="AR137" s="161"/>
      <c r="AS137" s="161"/>
      <c r="AT137" s="161"/>
      <c r="AU137" s="162">
        <f t="shared" si="19"/>
        <v>0</v>
      </c>
      <c r="AV137" s="161" t="str">
        <f t="shared" si="14"/>
        <v/>
      </c>
      <c r="AW137" s="161" t="b">
        <f t="shared" si="20"/>
        <v>0</v>
      </c>
      <c r="AX137" s="161" t="b">
        <f t="shared" si="21"/>
        <v>0</v>
      </c>
      <c r="AY137" s="161" t="b">
        <f t="shared" si="22"/>
        <v>1</v>
      </c>
    </row>
    <row r="138" spans="1:51">
      <c r="A138" s="6">
        <v>130</v>
      </c>
      <c r="B138" s="129"/>
      <c r="C138" s="129"/>
      <c r="D138" s="129"/>
      <c r="E138" s="129"/>
      <c r="F138" s="129"/>
      <c r="G138" s="160"/>
      <c r="H138" s="160"/>
      <c r="I138" s="129"/>
      <c r="J138" s="129"/>
      <c r="K138" s="129"/>
      <c r="L138" s="129"/>
      <c r="M138" s="129"/>
      <c r="N138" s="129"/>
      <c r="O138" s="129"/>
      <c r="P138" s="129"/>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c r="AM138" s="161"/>
      <c r="AN138" s="161"/>
      <c r="AO138" s="161"/>
      <c r="AP138" s="161"/>
      <c r="AQ138" s="161"/>
      <c r="AR138" s="161"/>
      <c r="AS138" s="161"/>
      <c r="AT138" s="161"/>
      <c r="AU138" s="162">
        <f t="shared" si="19"/>
        <v>0</v>
      </c>
      <c r="AV138" s="161" t="str">
        <f t="shared" si="14"/>
        <v/>
      </c>
      <c r="AW138" s="161" t="b">
        <f t="shared" si="20"/>
        <v>0</v>
      </c>
      <c r="AX138" s="161" t="b">
        <f t="shared" si="21"/>
        <v>0</v>
      </c>
      <c r="AY138" s="161" t="b">
        <f t="shared" si="22"/>
        <v>1</v>
      </c>
    </row>
    <row r="139" spans="1:51">
      <c r="A139" s="6">
        <v>131</v>
      </c>
      <c r="B139" s="129"/>
      <c r="C139" s="129"/>
      <c r="D139" s="129"/>
      <c r="E139" s="129"/>
      <c r="F139" s="129"/>
      <c r="G139" s="160"/>
      <c r="H139" s="160"/>
      <c r="I139" s="129"/>
      <c r="J139" s="129"/>
      <c r="K139" s="129"/>
      <c r="L139" s="129"/>
      <c r="M139" s="129"/>
      <c r="N139" s="129"/>
      <c r="O139" s="129"/>
      <c r="P139" s="129"/>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1"/>
      <c r="AN139" s="161"/>
      <c r="AO139" s="161"/>
      <c r="AP139" s="161"/>
      <c r="AQ139" s="161"/>
      <c r="AR139" s="161"/>
      <c r="AS139" s="161"/>
      <c r="AT139" s="161"/>
      <c r="AU139" s="162">
        <f t="shared" si="19"/>
        <v>0</v>
      </c>
      <c r="AV139" s="161" t="str">
        <f t="shared" ref="AV139:AV158" si="23">IF(H139="Delivery mechanism","please input using the Inputs- Delivery mechanism tab",IF(M139="Y","Please input using the Substitution tab",IF(K139="Monthly","Please input using the Inputs - PR19 Legacy PCDs tab",IF(O139="Y","Please input using the Inputs - Revised allowances tab",""))))</f>
        <v/>
      </c>
      <c r="AW139" s="161" t="b">
        <f t="shared" si="20"/>
        <v>0</v>
      </c>
      <c r="AX139" s="161" t="b">
        <f t="shared" si="21"/>
        <v>0</v>
      </c>
      <c r="AY139" s="161" t="b">
        <f t="shared" si="22"/>
        <v>1</v>
      </c>
    </row>
    <row r="140" spans="1:51">
      <c r="A140" s="6">
        <v>132</v>
      </c>
      <c r="B140" s="129"/>
      <c r="C140" s="129"/>
      <c r="D140" s="129"/>
      <c r="E140" s="129"/>
      <c r="F140" s="129"/>
      <c r="G140" s="160"/>
      <c r="H140" s="160"/>
      <c r="I140" s="129"/>
      <c r="J140" s="129"/>
      <c r="K140" s="129"/>
      <c r="L140" s="129"/>
      <c r="M140" s="129"/>
      <c r="N140" s="129"/>
      <c r="O140" s="129"/>
      <c r="P140" s="129"/>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c r="AL140" s="161"/>
      <c r="AM140" s="161"/>
      <c r="AN140" s="161"/>
      <c r="AO140" s="161"/>
      <c r="AP140" s="161"/>
      <c r="AQ140" s="161"/>
      <c r="AR140" s="161"/>
      <c r="AS140" s="161"/>
      <c r="AT140" s="161"/>
      <c r="AU140" s="162">
        <f t="shared" si="19"/>
        <v>0</v>
      </c>
      <c r="AV140" s="161" t="str">
        <f t="shared" si="23"/>
        <v/>
      </c>
      <c r="AW140" s="161" t="b">
        <f t="shared" si="20"/>
        <v>0</v>
      </c>
      <c r="AX140" s="161" t="b">
        <f t="shared" si="21"/>
        <v>0</v>
      </c>
      <c r="AY140" s="161" t="b">
        <f t="shared" si="22"/>
        <v>1</v>
      </c>
    </row>
    <row r="141" spans="1:51">
      <c r="A141" s="6">
        <v>133</v>
      </c>
      <c r="B141" s="129"/>
      <c r="C141" s="129"/>
      <c r="D141" s="129"/>
      <c r="E141" s="129"/>
      <c r="F141" s="129"/>
      <c r="G141" s="160"/>
      <c r="H141" s="160"/>
      <c r="I141" s="129"/>
      <c r="J141" s="129"/>
      <c r="K141" s="129"/>
      <c r="L141" s="129"/>
      <c r="M141" s="129"/>
      <c r="N141" s="129"/>
      <c r="O141" s="129"/>
      <c r="P141" s="129"/>
      <c r="Q141" s="161"/>
      <c r="R141" s="161"/>
      <c r="S141" s="161"/>
      <c r="T141" s="161"/>
      <c r="U141" s="161"/>
      <c r="V141" s="161"/>
      <c r="W141" s="161"/>
      <c r="X141" s="161"/>
      <c r="Y141" s="161"/>
      <c r="Z141" s="161"/>
      <c r="AA141" s="161"/>
      <c r="AB141" s="161"/>
      <c r="AC141" s="161"/>
      <c r="AD141" s="161"/>
      <c r="AE141" s="161"/>
      <c r="AF141" s="161"/>
      <c r="AG141" s="161"/>
      <c r="AH141" s="161"/>
      <c r="AI141" s="161"/>
      <c r="AJ141" s="161"/>
      <c r="AK141" s="161"/>
      <c r="AL141" s="161"/>
      <c r="AM141" s="161"/>
      <c r="AN141" s="161"/>
      <c r="AO141" s="161"/>
      <c r="AP141" s="161"/>
      <c r="AQ141" s="161"/>
      <c r="AR141" s="161"/>
      <c r="AS141" s="161"/>
      <c r="AT141" s="161"/>
      <c r="AU141" s="162">
        <f t="shared" si="19"/>
        <v>0</v>
      </c>
      <c r="AV141" s="161" t="str">
        <f t="shared" si="23"/>
        <v/>
      </c>
      <c r="AW141" s="161" t="b">
        <f t="shared" si="20"/>
        <v>0</v>
      </c>
      <c r="AX141" s="161" t="b">
        <f t="shared" si="21"/>
        <v>0</v>
      </c>
      <c r="AY141" s="161" t="b">
        <f t="shared" si="22"/>
        <v>1</v>
      </c>
    </row>
    <row r="142" spans="1:51">
      <c r="A142" s="6">
        <v>134</v>
      </c>
      <c r="B142" s="129"/>
      <c r="C142" s="129"/>
      <c r="D142" s="129"/>
      <c r="E142" s="129"/>
      <c r="F142" s="129"/>
      <c r="G142" s="160"/>
      <c r="H142" s="160"/>
      <c r="I142" s="129"/>
      <c r="J142" s="129"/>
      <c r="K142" s="129"/>
      <c r="L142" s="129"/>
      <c r="M142" s="129"/>
      <c r="N142" s="129"/>
      <c r="O142" s="129"/>
      <c r="P142" s="129"/>
      <c r="Q142" s="161"/>
      <c r="R142" s="161"/>
      <c r="S142" s="161"/>
      <c r="T142" s="161"/>
      <c r="U142" s="161"/>
      <c r="V142" s="161"/>
      <c r="W142" s="161"/>
      <c r="X142" s="161"/>
      <c r="Y142" s="161"/>
      <c r="Z142" s="161"/>
      <c r="AA142" s="161"/>
      <c r="AB142" s="161"/>
      <c r="AC142" s="161"/>
      <c r="AD142" s="161"/>
      <c r="AE142" s="161"/>
      <c r="AF142" s="161"/>
      <c r="AG142" s="161"/>
      <c r="AH142" s="161"/>
      <c r="AI142" s="161"/>
      <c r="AJ142" s="161"/>
      <c r="AK142" s="161"/>
      <c r="AL142" s="161"/>
      <c r="AM142" s="161"/>
      <c r="AN142" s="161"/>
      <c r="AO142" s="161"/>
      <c r="AP142" s="161"/>
      <c r="AQ142" s="161"/>
      <c r="AR142" s="161"/>
      <c r="AS142" s="161"/>
      <c r="AT142" s="161"/>
      <c r="AU142" s="162">
        <f t="shared" si="19"/>
        <v>0</v>
      </c>
      <c r="AV142" s="161" t="str">
        <f t="shared" si="23"/>
        <v/>
      </c>
      <c r="AW142" s="161" t="b">
        <f t="shared" si="20"/>
        <v>0</v>
      </c>
      <c r="AX142" s="161" t="b">
        <f t="shared" si="21"/>
        <v>0</v>
      </c>
      <c r="AY142" s="161" t="b">
        <f t="shared" si="22"/>
        <v>1</v>
      </c>
    </row>
    <row r="143" spans="1:51">
      <c r="A143" s="6">
        <v>135</v>
      </c>
      <c r="B143" s="129"/>
      <c r="C143" s="129"/>
      <c r="D143" s="129"/>
      <c r="E143" s="129"/>
      <c r="F143" s="129"/>
      <c r="G143" s="160"/>
      <c r="H143" s="160"/>
      <c r="I143" s="129"/>
      <c r="J143" s="129"/>
      <c r="K143" s="129"/>
      <c r="L143" s="129"/>
      <c r="M143" s="129"/>
      <c r="N143" s="129"/>
      <c r="O143" s="129"/>
      <c r="P143" s="129"/>
      <c r="Q143" s="161"/>
      <c r="R143" s="161"/>
      <c r="S143" s="161"/>
      <c r="T143" s="161"/>
      <c r="U143" s="161"/>
      <c r="V143" s="161"/>
      <c r="W143" s="161"/>
      <c r="X143" s="161"/>
      <c r="Y143" s="161"/>
      <c r="Z143" s="161"/>
      <c r="AA143" s="161"/>
      <c r="AB143" s="161"/>
      <c r="AC143" s="161"/>
      <c r="AD143" s="161"/>
      <c r="AE143" s="161"/>
      <c r="AF143" s="161"/>
      <c r="AG143" s="161"/>
      <c r="AH143" s="161"/>
      <c r="AI143" s="161"/>
      <c r="AJ143" s="161"/>
      <c r="AK143" s="161"/>
      <c r="AL143" s="161"/>
      <c r="AM143" s="161"/>
      <c r="AN143" s="161"/>
      <c r="AO143" s="161"/>
      <c r="AP143" s="161"/>
      <c r="AQ143" s="161"/>
      <c r="AR143" s="161"/>
      <c r="AS143" s="161"/>
      <c r="AT143" s="161"/>
      <c r="AU143" s="162">
        <f t="shared" si="19"/>
        <v>0</v>
      </c>
      <c r="AV143" s="161" t="str">
        <f t="shared" si="23"/>
        <v/>
      </c>
      <c r="AW143" s="161" t="b">
        <f t="shared" si="20"/>
        <v>0</v>
      </c>
      <c r="AX143" s="161" t="b">
        <f t="shared" si="21"/>
        <v>0</v>
      </c>
      <c r="AY143" s="161" t="b">
        <f t="shared" si="22"/>
        <v>1</v>
      </c>
    </row>
    <row r="144" spans="1:51">
      <c r="A144" s="6">
        <v>136</v>
      </c>
      <c r="B144" s="129"/>
      <c r="C144" s="129"/>
      <c r="D144" s="129"/>
      <c r="E144" s="129"/>
      <c r="F144" s="129"/>
      <c r="G144" s="160"/>
      <c r="H144" s="160"/>
      <c r="I144" s="129"/>
      <c r="J144" s="129"/>
      <c r="K144" s="129"/>
      <c r="L144" s="129"/>
      <c r="M144" s="129"/>
      <c r="N144" s="129"/>
      <c r="O144" s="129"/>
      <c r="P144" s="129"/>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c r="AM144" s="161"/>
      <c r="AN144" s="161"/>
      <c r="AO144" s="161"/>
      <c r="AP144" s="161"/>
      <c r="AQ144" s="161"/>
      <c r="AR144" s="161"/>
      <c r="AS144" s="161"/>
      <c r="AT144" s="161"/>
      <c r="AU144" s="162">
        <f t="shared" si="19"/>
        <v>0</v>
      </c>
      <c r="AV144" s="161" t="str">
        <f t="shared" si="23"/>
        <v/>
      </c>
      <c r="AW144" s="161" t="b">
        <f t="shared" si="20"/>
        <v>0</v>
      </c>
      <c r="AX144" s="161" t="b">
        <f t="shared" si="21"/>
        <v>0</v>
      </c>
      <c r="AY144" s="161" t="b">
        <f t="shared" si="22"/>
        <v>1</v>
      </c>
    </row>
    <row r="145" spans="1:51">
      <c r="A145" s="6">
        <v>137</v>
      </c>
      <c r="B145" s="129"/>
      <c r="C145" s="129"/>
      <c r="D145" s="129"/>
      <c r="E145" s="129"/>
      <c r="F145" s="129"/>
      <c r="G145" s="160"/>
      <c r="H145" s="160"/>
      <c r="I145" s="129"/>
      <c r="J145" s="129"/>
      <c r="K145" s="129"/>
      <c r="L145" s="129"/>
      <c r="M145" s="129"/>
      <c r="N145" s="129"/>
      <c r="O145" s="129"/>
      <c r="P145" s="129"/>
      <c r="Q145" s="161"/>
      <c r="R145" s="161"/>
      <c r="S145" s="161"/>
      <c r="T145" s="161"/>
      <c r="U145" s="161"/>
      <c r="V145" s="161"/>
      <c r="W145" s="161"/>
      <c r="X145" s="161"/>
      <c r="Y145" s="161"/>
      <c r="Z145" s="161"/>
      <c r="AA145" s="161"/>
      <c r="AB145" s="161"/>
      <c r="AC145" s="161"/>
      <c r="AD145" s="161"/>
      <c r="AE145" s="161"/>
      <c r="AF145" s="161"/>
      <c r="AG145" s="161"/>
      <c r="AH145" s="161"/>
      <c r="AI145" s="161"/>
      <c r="AJ145" s="161"/>
      <c r="AK145" s="161"/>
      <c r="AL145" s="161"/>
      <c r="AM145" s="161"/>
      <c r="AN145" s="161"/>
      <c r="AO145" s="161"/>
      <c r="AP145" s="161"/>
      <c r="AQ145" s="161"/>
      <c r="AR145" s="161"/>
      <c r="AS145" s="161"/>
      <c r="AT145" s="161"/>
      <c r="AU145" s="162">
        <f t="shared" si="19"/>
        <v>0</v>
      </c>
      <c r="AV145" s="161" t="str">
        <f t="shared" si="23"/>
        <v/>
      </c>
      <c r="AW145" s="161" t="b">
        <f t="shared" si="20"/>
        <v>0</v>
      </c>
      <c r="AX145" s="161" t="b">
        <f t="shared" si="21"/>
        <v>0</v>
      </c>
      <c r="AY145" s="161" t="b">
        <f t="shared" si="22"/>
        <v>1</v>
      </c>
    </row>
    <row r="146" spans="1:51">
      <c r="A146" s="6">
        <v>138</v>
      </c>
      <c r="B146" s="129"/>
      <c r="C146" s="129"/>
      <c r="D146" s="129"/>
      <c r="E146" s="129"/>
      <c r="F146" s="129"/>
      <c r="G146" s="160"/>
      <c r="H146" s="160"/>
      <c r="I146" s="129"/>
      <c r="J146" s="129"/>
      <c r="K146" s="129"/>
      <c r="L146" s="129"/>
      <c r="M146" s="129"/>
      <c r="N146" s="129"/>
      <c r="O146" s="129"/>
      <c r="P146" s="129"/>
      <c r="Q146" s="161"/>
      <c r="R146" s="161"/>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1"/>
      <c r="AP146" s="161"/>
      <c r="AQ146" s="161"/>
      <c r="AR146" s="161"/>
      <c r="AS146" s="161"/>
      <c r="AT146" s="161"/>
      <c r="AU146" s="162">
        <f t="shared" si="19"/>
        <v>0</v>
      </c>
      <c r="AV146" s="161" t="str">
        <f t="shared" si="23"/>
        <v/>
      </c>
      <c r="AW146" s="161" t="b">
        <f t="shared" si="20"/>
        <v>0</v>
      </c>
      <c r="AX146" s="161" t="b">
        <f t="shared" si="21"/>
        <v>0</v>
      </c>
      <c r="AY146" s="161" t="b">
        <f t="shared" si="22"/>
        <v>1</v>
      </c>
    </row>
    <row r="147" spans="1:51">
      <c r="A147" s="6">
        <v>139</v>
      </c>
      <c r="B147" s="129"/>
      <c r="C147" s="129"/>
      <c r="D147" s="129"/>
      <c r="E147" s="129"/>
      <c r="F147" s="129"/>
      <c r="G147" s="160"/>
      <c r="H147" s="160"/>
      <c r="I147" s="129"/>
      <c r="J147" s="129"/>
      <c r="K147" s="129"/>
      <c r="L147" s="129"/>
      <c r="M147" s="129"/>
      <c r="N147" s="129"/>
      <c r="O147" s="129"/>
      <c r="P147" s="129"/>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2">
        <f t="shared" si="19"/>
        <v>0</v>
      </c>
      <c r="AV147" s="161" t="str">
        <f t="shared" si="23"/>
        <v/>
      </c>
      <c r="AW147" s="161" t="b">
        <f t="shared" si="20"/>
        <v>0</v>
      </c>
      <c r="AX147" s="161" t="b">
        <f t="shared" si="21"/>
        <v>0</v>
      </c>
      <c r="AY147" s="161" t="b">
        <f t="shared" si="22"/>
        <v>1</v>
      </c>
    </row>
    <row r="148" spans="1:51">
      <c r="A148" s="6">
        <v>140</v>
      </c>
      <c r="B148" s="129"/>
      <c r="C148" s="129"/>
      <c r="D148" s="129"/>
      <c r="E148" s="129"/>
      <c r="F148" s="129"/>
      <c r="G148" s="160"/>
      <c r="H148" s="160"/>
      <c r="I148" s="129"/>
      <c r="J148" s="129"/>
      <c r="K148" s="129"/>
      <c r="L148" s="129"/>
      <c r="M148" s="129"/>
      <c r="N148" s="129"/>
      <c r="O148" s="129"/>
      <c r="P148" s="129"/>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1"/>
      <c r="AP148" s="161"/>
      <c r="AQ148" s="161"/>
      <c r="AR148" s="161"/>
      <c r="AS148" s="161"/>
      <c r="AT148" s="161"/>
      <c r="AU148" s="162">
        <f t="shared" si="19"/>
        <v>0</v>
      </c>
      <c r="AV148" s="161" t="str">
        <f t="shared" si="23"/>
        <v/>
      </c>
      <c r="AW148" s="161" t="b">
        <f t="shared" si="20"/>
        <v>0</v>
      </c>
      <c r="AX148" s="161" t="b">
        <f t="shared" si="21"/>
        <v>0</v>
      </c>
      <c r="AY148" s="161" t="b">
        <f t="shared" si="22"/>
        <v>1</v>
      </c>
    </row>
    <row r="149" spans="1:51">
      <c r="A149" s="6">
        <v>141</v>
      </c>
      <c r="B149" s="129"/>
      <c r="C149" s="129"/>
      <c r="D149" s="129"/>
      <c r="E149" s="129"/>
      <c r="F149" s="129"/>
      <c r="G149" s="160"/>
      <c r="H149" s="160"/>
      <c r="I149" s="129"/>
      <c r="J149" s="129"/>
      <c r="K149" s="129"/>
      <c r="L149" s="129"/>
      <c r="M149" s="129"/>
      <c r="N149" s="129"/>
      <c r="O149" s="129"/>
      <c r="P149" s="129"/>
      <c r="Q149" s="161"/>
      <c r="R149" s="161"/>
      <c r="S149" s="161"/>
      <c r="T149" s="161"/>
      <c r="U149" s="161"/>
      <c r="V149" s="161"/>
      <c r="W149" s="161"/>
      <c r="X149" s="161"/>
      <c r="Y149" s="161"/>
      <c r="Z149" s="161"/>
      <c r="AA149" s="161"/>
      <c r="AB149" s="161"/>
      <c r="AC149" s="161"/>
      <c r="AD149" s="161"/>
      <c r="AE149" s="161"/>
      <c r="AF149" s="161"/>
      <c r="AG149" s="161"/>
      <c r="AH149" s="161"/>
      <c r="AI149" s="161"/>
      <c r="AJ149" s="161"/>
      <c r="AK149" s="161"/>
      <c r="AL149" s="161"/>
      <c r="AM149" s="161"/>
      <c r="AN149" s="161"/>
      <c r="AO149" s="161"/>
      <c r="AP149" s="161"/>
      <c r="AQ149" s="161"/>
      <c r="AR149" s="161"/>
      <c r="AS149" s="161"/>
      <c r="AT149" s="161"/>
      <c r="AU149" s="162">
        <f t="shared" si="19"/>
        <v>0</v>
      </c>
      <c r="AV149" s="161" t="str">
        <f t="shared" si="23"/>
        <v/>
      </c>
      <c r="AW149" s="161" t="b">
        <f t="shared" si="20"/>
        <v>0</v>
      </c>
      <c r="AX149" s="161" t="b">
        <f t="shared" si="21"/>
        <v>0</v>
      </c>
      <c r="AY149" s="161" t="b">
        <f t="shared" si="22"/>
        <v>1</v>
      </c>
    </row>
    <row r="150" spans="1:51">
      <c r="A150" s="6">
        <v>142</v>
      </c>
      <c r="B150" s="129"/>
      <c r="C150" s="129"/>
      <c r="D150" s="129"/>
      <c r="E150" s="129"/>
      <c r="F150" s="129"/>
      <c r="G150" s="160"/>
      <c r="H150" s="160"/>
      <c r="I150" s="129"/>
      <c r="J150" s="129"/>
      <c r="K150" s="129"/>
      <c r="L150" s="129"/>
      <c r="M150" s="129"/>
      <c r="N150" s="129"/>
      <c r="O150" s="129"/>
      <c r="P150" s="129"/>
      <c r="Q150" s="161"/>
      <c r="R150" s="161"/>
      <c r="S150" s="161"/>
      <c r="T150" s="161"/>
      <c r="U150" s="161"/>
      <c r="V150" s="161"/>
      <c r="W150" s="161"/>
      <c r="X150" s="161"/>
      <c r="Y150" s="161"/>
      <c r="Z150" s="161"/>
      <c r="AA150" s="161"/>
      <c r="AB150" s="161"/>
      <c r="AC150" s="161"/>
      <c r="AD150" s="161"/>
      <c r="AE150" s="161"/>
      <c r="AF150" s="161"/>
      <c r="AG150" s="161"/>
      <c r="AH150" s="161"/>
      <c r="AI150" s="161"/>
      <c r="AJ150" s="161"/>
      <c r="AK150" s="161"/>
      <c r="AL150" s="161"/>
      <c r="AM150" s="161"/>
      <c r="AN150" s="161"/>
      <c r="AO150" s="161"/>
      <c r="AP150" s="161"/>
      <c r="AQ150" s="161"/>
      <c r="AR150" s="161"/>
      <c r="AS150" s="161"/>
      <c r="AT150" s="161"/>
      <c r="AU150" s="162">
        <f t="shared" si="19"/>
        <v>0</v>
      </c>
      <c r="AV150" s="161" t="str">
        <f t="shared" si="23"/>
        <v/>
      </c>
      <c r="AW150" s="161" t="b">
        <f t="shared" si="20"/>
        <v>0</v>
      </c>
      <c r="AX150" s="161" t="b">
        <f t="shared" si="21"/>
        <v>0</v>
      </c>
      <c r="AY150" s="161" t="b">
        <f t="shared" si="22"/>
        <v>1</v>
      </c>
    </row>
    <row r="151" spans="1:51">
      <c r="A151" s="6">
        <v>143</v>
      </c>
      <c r="B151" s="129"/>
      <c r="C151" s="129"/>
      <c r="D151" s="129"/>
      <c r="E151" s="129"/>
      <c r="F151" s="129"/>
      <c r="G151" s="160"/>
      <c r="H151" s="160"/>
      <c r="I151" s="129"/>
      <c r="J151" s="129"/>
      <c r="K151" s="129"/>
      <c r="L151" s="129"/>
      <c r="M151" s="129"/>
      <c r="N151" s="129"/>
      <c r="O151" s="129"/>
      <c r="P151" s="129"/>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c r="AL151" s="161"/>
      <c r="AM151" s="161"/>
      <c r="AN151" s="161"/>
      <c r="AO151" s="161"/>
      <c r="AP151" s="161"/>
      <c r="AQ151" s="161"/>
      <c r="AR151" s="161"/>
      <c r="AS151" s="161"/>
      <c r="AT151" s="161"/>
      <c r="AU151" s="162">
        <f t="shared" si="19"/>
        <v>0</v>
      </c>
      <c r="AV151" s="161" t="str">
        <f t="shared" si="23"/>
        <v/>
      </c>
      <c r="AW151" s="161" t="b">
        <f t="shared" si="20"/>
        <v>0</v>
      </c>
      <c r="AX151" s="161" t="b">
        <f t="shared" si="21"/>
        <v>0</v>
      </c>
      <c r="AY151" s="161" t="b">
        <f t="shared" si="22"/>
        <v>1</v>
      </c>
    </row>
    <row r="152" spans="1:51">
      <c r="A152" s="6">
        <v>144</v>
      </c>
      <c r="B152" s="129"/>
      <c r="C152" s="129"/>
      <c r="D152" s="129"/>
      <c r="E152" s="129"/>
      <c r="F152" s="129"/>
      <c r="G152" s="160"/>
      <c r="H152" s="160"/>
      <c r="I152" s="129"/>
      <c r="J152" s="129"/>
      <c r="K152" s="129"/>
      <c r="L152" s="129"/>
      <c r="M152" s="129"/>
      <c r="N152" s="129"/>
      <c r="O152" s="129"/>
      <c r="P152" s="129"/>
      <c r="Q152" s="161"/>
      <c r="R152" s="161"/>
      <c r="S152" s="161"/>
      <c r="T152" s="161"/>
      <c r="U152" s="161"/>
      <c r="V152" s="161"/>
      <c r="W152" s="161"/>
      <c r="X152" s="161"/>
      <c r="Y152" s="161"/>
      <c r="Z152" s="161"/>
      <c r="AA152" s="161"/>
      <c r="AB152" s="161"/>
      <c r="AC152" s="161"/>
      <c r="AD152" s="161"/>
      <c r="AE152" s="161"/>
      <c r="AF152" s="161"/>
      <c r="AG152" s="161"/>
      <c r="AH152" s="161"/>
      <c r="AI152" s="161"/>
      <c r="AJ152" s="161"/>
      <c r="AK152" s="161"/>
      <c r="AL152" s="161"/>
      <c r="AM152" s="161"/>
      <c r="AN152" s="161"/>
      <c r="AO152" s="161"/>
      <c r="AP152" s="161"/>
      <c r="AQ152" s="161"/>
      <c r="AR152" s="161"/>
      <c r="AS152" s="161"/>
      <c r="AT152" s="161"/>
      <c r="AU152" s="162">
        <f t="shared" si="19"/>
        <v>0</v>
      </c>
      <c r="AV152" s="161" t="str">
        <f t="shared" si="23"/>
        <v/>
      </c>
      <c r="AW152" s="161" t="b">
        <f t="shared" si="20"/>
        <v>0</v>
      </c>
      <c r="AX152" s="161" t="b">
        <f t="shared" si="21"/>
        <v>0</v>
      </c>
      <c r="AY152" s="161" t="b">
        <f t="shared" si="22"/>
        <v>1</v>
      </c>
    </row>
    <row r="153" spans="1:51">
      <c r="A153" s="6">
        <v>145</v>
      </c>
      <c r="B153" s="129"/>
      <c r="C153" s="129"/>
      <c r="D153" s="129"/>
      <c r="E153" s="129"/>
      <c r="F153" s="129"/>
      <c r="G153" s="160"/>
      <c r="H153" s="160"/>
      <c r="I153" s="129"/>
      <c r="J153" s="129"/>
      <c r="K153" s="129"/>
      <c r="L153" s="129"/>
      <c r="M153" s="129"/>
      <c r="N153" s="129"/>
      <c r="O153" s="129"/>
      <c r="P153" s="129"/>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1"/>
      <c r="AM153" s="161"/>
      <c r="AN153" s="161"/>
      <c r="AO153" s="161"/>
      <c r="AP153" s="161"/>
      <c r="AQ153" s="161"/>
      <c r="AR153" s="161"/>
      <c r="AS153" s="161"/>
      <c r="AT153" s="161"/>
      <c r="AU153" s="162">
        <f t="shared" si="19"/>
        <v>0</v>
      </c>
      <c r="AV153" s="161" t="str">
        <f t="shared" si="23"/>
        <v/>
      </c>
      <c r="AW153" s="161" t="b">
        <f t="shared" si="20"/>
        <v>0</v>
      </c>
      <c r="AX153" s="161" t="b">
        <f t="shared" si="21"/>
        <v>0</v>
      </c>
      <c r="AY153" s="161" t="b">
        <f t="shared" si="22"/>
        <v>1</v>
      </c>
    </row>
    <row r="154" spans="1:51">
      <c r="A154" s="6">
        <v>146</v>
      </c>
      <c r="B154" s="129"/>
      <c r="C154" s="129"/>
      <c r="D154" s="129"/>
      <c r="E154" s="129"/>
      <c r="F154" s="129"/>
      <c r="G154" s="160"/>
      <c r="H154" s="160"/>
      <c r="I154" s="129"/>
      <c r="J154" s="129"/>
      <c r="K154" s="129"/>
      <c r="L154" s="129"/>
      <c r="M154" s="129"/>
      <c r="N154" s="129"/>
      <c r="O154" s="129"/>
      <c r="P154" s="129"/>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2">
        <f t="shared" si="19"/>
        <v>0</v>
      </c>
      <c r="AV154" s="161" t="str">
        <f t="shared" si="23"/>
        <v/>
      </c>
      <c r="AW154" s="161" t="b">
        <f t="shared" si="20"/>
        <v>0</v>
      </c>
      <c r="AX154" s="161" t="b">
        <f t="shared" si="21"/>
        <v>0</v>
      </c>
      <c r="AY154" s="161" t="b">
        <f t="shared" si="22"/>
        <v>1</v>
      </c>
    </row>
    <row r="155" spans="1:51">
      <c r="A155" s="6">
        <v>147</v>
      </c>
      <c r="B155" s="129"/>
      <c r="C155" s="129"/>
      <c r="D155" s="129"/>
      <c r="E155" s="129"/>
      <c r="F155" s="129"/>
      <c r="G155" s="160"/>
      <c r="H155" s="160"/>
      <c r="I155" s="129"/>
      <c r="J155" s="129"/>
      <c r="K155" s="129"/>
      <c r="L155" s="129"/>
      <c r="M155" s="129"/>
      <c r="N155" s="129"/>
      <c r="O155" s="129"/>
      <c r="P155" s="129"/>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2">
        <f t="shared" si="19"/>
        <v>0</v>
      </c>
      <c r="AV155" s="161" t="str">
        <f t="shared" si="23"/>
        <v/>
      </c>
      <c r="AW155" s="161" t="b">
        <f t="shared" si="20"/>
        <v>0</v>
      </c>
      <c r="AX155" s="161" t="b">
        <f t="shared" si="21"/>
        <v>0</v>
      </c>
      <c r="AY155" s="161" t="b">
        <f t="shared" si="22"/>
        <v>1</v>
      </c>
    </row>
    <row r="156" spans="1:51">
      <c r="A156" s="6">
        <v>148</v>
      </c>
      <c r="B156" s="129"/>
      <c r="C156" s="129"/>
      <c r="D156" s="129"/>
      <c r="E156" s="129"/>
      <c r="F156" s="129"/>
      <c r="G156" s="160"/>
      <c r="H156" s="160"/>
      <c r="I156" s="129"/>
      <c r="J156" s="129"/>
      <c r="K156" s="129"/>
      <c r="L156" s="129"/>
      <c r="M156" s="129"/>
      <c r="N156" s="129"/>
      <c r="O156" s="129"/>
      <c r="P156" s="129"/>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2">
        <f t="shared" si="19"/>
        <v>0</v>
      </c>
      <c r="AV156" s="161" t="str">
        <f t="shared" si="23"/>
        <v/>
      </c>
      <c r="AW156" s="161" t="b">
        <f t="shared" si="20"/>
        <v>0</v>
      </c>
      <c r="AX156" s="161" t="b">
        <f t="shared" si="21"/>
        <v>0</v>
      </c>
      <c r="AY156" s="161" t="b">
        <f t="shared" si="22"/>
        <v>1</v>
      </c>
    </row>
    <row r="157" spans="1:51">
      <c r="A157" s="6">
        <v>149</v>
      </c>
      <c r="B157" s="129"/>
      <c r="C157" s="129"/>
      <c r="D157" s="129"/>
      <c r="E157" s="129"/>
      <c r="F157" s="129"/>
      <c r="G157" s="160"/>
      <c r="H157" s="160"/>
      <c r="I157" s="129"/>
      <c r="J157" s="129"/>
      <c r="K157" s="129"/>
      <c r="L157" s="129"/>
      <c r="M157" s="129"/>
      <c r="N157" s="129"/>
      <c r="O157" s="129"/>
      <c r="P157" s="129"/>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2">
        <f t="shared" si="19"/>
        <v>0</v>
      </c>
      <c r="AV157" s="161" t="str">
        <f t="shared" si="23"/>
        <v/>
      </c>
      <c r="AW157" s="161" t="b">
        <f t="shared" si="20"/>
        <v>0</v>
      </c>
      <c r="AX157" s="161" t="b">
        <f t="shared" si="21"/>
        <v>0</v>
      </c>
      <c r="AY157" s="161" t="b">
        <f t="shared" si="22"/>
        <v>1</v>
      </c>
    </row>
    <row r="158" spans="1:51">
      <c r="A158" s="6">
        <v>150</v>
      </c>
      <c r="B158" s="129"/>
      <c r="C158" s="129"/>
      <c r="D158" s="129"/>
      <c r="E158" s="129"/>
      <c r="F158" s="129"/>
      <c r="G158" s="160"/>
      <c r="H158" s="160"/>
      <c r="I158" s="129"/>
      <c r="J158" s="129"/>
      <c r="K158" s="129"/>
      <c r="L158" s="129"/>
      <c r="M158" s="129"/>
      <c r="N158" s="129"/>
      <c r="O158" s="129"/>
      <c r="P158" s="129"/>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1"/>
      <c r="AP158" s="161"/>
      <c r="AQ158" s="161"/>
      <c r="AR158" s="161"/>
      <c r="AS158" s="161"/>
      <c r="AT158" s="161"/>
      <c r="AU158" s="162">
        <f t="shared" si="19"/>
        <v>0</v>
      </c>
      <c r="AV158" s="161" t="str">
        <f t="shared" si="23"/>
        <v/>
      </c>
      <c r="AW158" s="161" t="b">
        <f t="shared" si="20"/>
        <v>0</v>
      </c>
      <c r="AX158" s="161" t="b">
        <f t="shared" si="21"/>
        <v>0</v>
      </c>
      <c r="AY158" s="161" t="b">
        <f t="shared" si="22"/>
        <v>1</v>
      </c>
    </row>
  </sheetData>
  <conditionalFormatting sqref="V5:AG5">
    <cfRule type="containsText" dxfId="52" priority="4" operator="containsText" text="Post Forecast">
      <formula>NOT(ISERROR(SEARCH("Post Forecast",V5)))</formula>
    </cfRule>
    <cfRule type="containsText" dxfId="51" priority="5" operator="containsText" text="Forecast">
      <formula>NOT(ISERROR(SEARCH("Forecast",V5)))</formula>
    </cfRule>
    <cfRule type="containsText" dxfId="50" priority="6" operator="containsText" text="Pre Fcst">
      <formula>NOT(ISERROR(SEARCH("Pre Fcst",V5)))</formula>
    </cfRule>
  </conditionalFormatting>
  <conditionalFormatting sqref="AI5:AU5">
    <cfRule type="containsText" dxfId="49" priority="1" operator="containsText" text="Post Forecast">
      <formula>NOT(ISERROR(SEARCH("Post Forecast",AI5)))</formula>
    </cfRule>
    <cfRule type="containsText" dxfId="48" priority="2" operator="containsText" text="Forecast">
      <formula>NOT(ISERROR(SEARCH("Forecast",AI5)))</formula>
    </cfRule>
    <cfRule type="containsText" dxfId="47" priority="3" operator="containsText" text="Pre Fcst">
      <formula>NOT(ISERROR(SEARCH("Pre Fcst",AI5)))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r:uid="{BE8D180F-170E-4401-A8E9-5ACEC8FEA4AB}">
          <x14:formula1>
            <xm:f>Lists!$B$7:$B$9</xm:f>
          </x14:formula1>
          <xm:sqref>E9:E158</xm:sqref>
        </x14:dataValidation>
        <x14:dataValidation type="list" allowBlank="1" showInputMessage="1" showErrorMessage="1" xr:uid="{0FB2932D-CC3B-4761-A988-D560B536A225}">
          <x14:formula1>
            <xm:f>Lists!$C$7:$C$11</xm:f>
          </x14:formula1>
          <xm:sqref>F27:F158</xm:sqref>
        </x14:dataValidation>
        <x14:dataValidation type="list" allowBlank="1" showInputMessage="1" showErrorMessage="1" xr:uid="{E02ED94D-CACA-470F-94D2-2EFD31089A07}">
          <x14:formula1>
            <xm:f>Lists!$F$7:$F$9</xm:f>
          </x14:formula1>
          <xm:sqref>J9:J158 I8:I24 P8:P24</xm:sqref>
        </x14:dataValidation>
        <x14:dataValidation type="list" allowBlank="1" showInputMessage="1" showErrorMessage="1" xr:uid="{82568E92-1D9F-4527-BA5A-72D1ABFD8C20}">
          <x14:formula1>
            <xm:f>Lists!$G$7:$G$9</xm:f>
          </x14:formula1>
          <xm:sqref>K9:K158</xm:sqref>
        </x14:dataValidation>
        <x14:dataValidation type="list" allowBlank="1" showInputMessage="1" showErrorMessage="1" xr:uid="{11442945-47B5-4AF8-9EDA-6427CACDE4F9}">
          <x14:formula1>
            <xm:f>Lists!$H$7:$H$9</xm:f>
          </x14:formula1>
          <xm:sqref>L9:L158</xm:sqref>
        </x14:dataValidation>
        <x14:dataValidation type="list" allowBlank="1" showInputMessage="1" showErrorMessage="1" xr:uid="{3AB09F37-FB9D-495A-B45B-C8F13C667062}">
          <x14:formula1>
            <xm:f>Lists!$I$7:$I$9</xm:f>
          </x14:formula1>
          <xm:sqref>M9:M158</xm:sqref>
        </x14:dataValidation>
        <x14:dataValidation type="list" allowBlank="1" showInputMessage="1" showErrorMessage="1" xr:uid="{81FFF451-BE9E-4458-BDFF-4E016D38D564}">
          <x14:formula1>
            <xm:f>Lists!$J$7:$J$12</xm:f>
          </x14:formula1>
          <xm:sqref>N8:N158</xm:sqref>
        </x14:dataValidation>
        <x14:dataValidation type="list" allowBlank="1" showInputMessage="1" showErrorMessage="1" xr:uid="{8312E3A1-6675-461D-97B3-8F2EC39F4413}">
          <x14:formula1>
            <xm:f>Lists!$C$7:$C$13</xm:f>
          </x14:formula1>
          <xm:sqref>F9:F26</xm:sqref>
        </x14:dataValidation>
        <x14:dataValidation type="list" allowBlank="1" showInputMessage="1" showErrorMessage="1" xr:uid="{6DE29888-D4FF-4E8B-B3C6-ED73CF1E2133}">
          <x14:formula1>
            <xm:f>Lists!$D$7:$D$12</xm:f>
          </x14:formula1>
          <xm:sqref>G9:G158</xm:sqref>
        </x14:dataValidation>
        <x14:dataValidation type="list" allowBlank="1" showInputMessage="1" showErrorMessage="1" xr:uid="{94FC4900-2B5A-413F-AA60-3D49948D96FA}">
          <x14:formula1>
            <xm:f>Lists!$E$7:$E$12</xm:f>
          </x14:formula1>
          <xm:sqref>H8:H158 I25:I158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50c15afcfb8794ef120871b9382a7416">
  <xsd:schema xmlns:xsd="http://www.w3.org/2001/XMLSchema" xmlns:xs="http://www.w3.org/2001/XMLSchema" xmlns:p="http://schemas.microsoft.com/office/2006/metadata/properties" xmlns:ns2="94867cf5-b762-480a-9fe3-d3796f716960" targetNamespace="http://schemas.microsoft.com/office/2006/metadata/properties" ma:root="true" ma:fieldsID="07779d92e5ea2d81137607eb78c8575c"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8E67D1-1E14-434C-ACF4-77643D62DD62}"/>
</file>

<file path=customXml/itemProps2.xml><?xml version="1.0" encoding="utf-8"?>
<ds:datastoreItem xmlns:ds="http://schemas.openxmlformats.org/officeDocument/2006/customXml" ds:itemID="{F4953EED-45AC-43DE-BCCB-C58AE65EACE1}"/>
</file>

<file path=customXml/itemProps3.xml><?xml version="1.0" encoding="utf-8"?>
<ds:datastoreItem xmlns:ds="http://schemas.openxmlformats.org/officeDocument/2006/customXml" ds:itemID="{8CE2B10B-7540-4DA4-ACCD-7A4D1713F8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2026-05-19T15:15:41Z</dcterms:created>
  <dcterms:modified xsi:type="dcterms:W3CDTF">2026-05-20T09:06:52Z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ies>
</file>