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829.xml" ContentType="application/inkml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561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filterPrivacy="1"/>
  <xr:revisionPtr revIDLastSave="13" documentId="8_{774493A0-FB47-4774-8365-3FD041AB720F}" xr6:coauthVersionLast="47" xr6:coauthVersionMax="47" xr10:uidLastSave="{B5BCE96A-B36A-4E83-86FF-0DD7499C8444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RCV by model" sheetId="54" r:id="rId23"/>
    <sheet name="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D233" i="55"/>
  <c r="C233" i="55"/>
  <c r="B233" i="55"/>
  <c r="D232" i="55"/>
  <c r="C232" i="55"/>
  <c r="B232" i="55"/>
  <c r="D231" i="55"/>
  <c r="B231" i="55"/>
  <c r="B230" i="55"/>
  <c r="D229" i="55"/>
  <c r="B229" i="55"/>
  <c r="D228" i="55"/>
  <c r="C228" i="55"/>
  <c r="B228" i="55"/>
  <c r="D227" i="55"/>
  <c r="B227" i="55"/>
  <c r="B226" i="55"/>
  <c r="C225" i="55"/>
  <c r="B225" i="55"/>
  <c r="D224" i="55"/>
  <c r="C224" i="55"/>
  <c r="B224" i="55"/>
  <c r="F223" i="55"/>
  <c r="B223" i="55"/>
  <c r="B222" i="55"/>
  <c r="D221" i="55"/>
  <c r="C221" i="55"/>
  <c r="B221" i="55"/>
  <c r="D220" i="55"/>
  <c r="B220" i="55"/>
  <c r="B219" i="55"/>
  <c r="C218" i="55"/>
  <c r="B218" i="55"/>
  <c r="D217" i="55"/>
  <c r="C217" i="55"/>
  <c r="B217" i="55"/>
  <c r="D216" i="55"/>
  <c r="B216" i="55"/>
  <c r="B215" i="55"/>
  <c r="B214" i="55"/>
  <c r="D213" i="55"/>
  <c r="C213" i="55"/>
  <c r="B213" i="55"/>
  <c r="D212" i="55"/>
  <c r="B212" i="55"/>
  <c r="B211" i="55"/>
  <c r="B210" i="55"/>
  <c r="C209" i="55"/>
  <c r="B209" i="55"/>
  <c r="D208" i="55"/>
  <c r="C208" i="55"/>
  <c r="B208" i="55"/>
  <c r="B207" i="55"/>
  <c r="B206" i="55"/>
  <c r="D205" i="55"/>
  <c r="C205" i="55"/>
  <c r="B205" i="55"/>
  <c r="D204" i="55"/>
  <c r="C204" i="55"/>
  <c r="B204" i="55"/>
  <c r="B203" i="55"/>
  <c r="B202" i="55"/>
  <c r="B201" i="55"/>
  <c r="D200" i="55"/>
  <c r="B200" i="55"/>
  <c r="B199" i="55"/>
  <c r="B198" i="55"/>
  <c r="D197" i="55"/>
  <c r="C197" i="55"/>
  <c r="B197" i="55"/>
  <c r="D196" i="55"/>
  <c r="B196" i="55"/>
  <c r="B195" i="55"/>
  <c r="C194" i="55"/>
  <c r="B194" i="55"/>
  <c r="D193" i="55"/>
  <c r="C193" i="55"/>
  <c r="B193" i="55"/>
  <c r="D192" i="55"/>
  <c r="C192" i="55"/>
  <c r="B192" i="55"/>
  <c r="B191" i="55"/>
  <c r="B190" i="55"/>
  <c r="B189" i="55"/>
  <c r="B188" i="55"/>
  <c r="B187" i="55"/>
  <c r="B186" i="55"/>
  <c r="B185" i="55"/>
  <c r="B184" i="55"/>
  <c r="B183" i="55"/>
  <c r="B182" i="55"/>
  <c r="B181" i="55"/>
  <c r="B180" i="55"/>
  <c r="B179" i="55"/>
  <c r="B178" i="55"/>
  <c r="D177" i="55"/>
  <c r="B177" i="55"/>
  <c r="D176" i="55"/>
  <c r="C176" i="55"/>
  <c r="B176" i="55"/>
  <c r="B175" i="55"/>
  <c r="B174" i="55"/>
  <c r="B173" i="55"/>
  <c r="D172" i="55"/>
  <c r="C172" i="55"/>
  <c r="B172" i="55"/>
  <c r="C171" i="55"/>
  <c r="B171" i="55"/>
  <c r="D170" i="55"/>
  <c r="B170" i="55"/>
  <c r="B169" i="55"/>
  <c r="B168" i="55"/>
  <c r="B167" i="55"/>
  <c r="B166" i="55"/>
  <c r="D165" i="55"/>
  <c r="C165" i="55"/>
  <c r="B165" i="55"/>
  <c r="D164" i="55"/>
  <c r="C164" i="55"/>
  <c r="B164" i="55"/>
  <c r="B163" i="55"/>
  <c r="B162" i="55"/>
  <c r="B161" i="55"/>
  <c r="D160" i="55"/>
  <c r="C160" i="55"/>
  <c r="B160" i="55"/>
  <c r="B159" i="55"/>
  <c r="B158" i="55"/>
  <c r="B157" i="55"/>
  <c r="B156" i="55"/>
  <c r="B155" i="55"/>
  <c r="D154" i="55"/>
  <c r="C154" i="55"/>
  <c r="B154" i="55"/>
  <c r="B153" i="55"/>
  <c r="C152" i="55"/>
  <c r="B152" i="55"/>
  <c r="B151" i="55"/>
  <c r="B150" i="55"/>
  <c r="B149" i="55"/>
  <c r="D148" i="55"/>
  <c r="B148" i="55"/>
  <c r="D147" i="55"/>
  <c r="C147" i="55"/>
  <c r="B147" i="55"/>
  <c r="B146" i="55"/>
  <c r="B145" i="55"/>
  <c r="B144" i="55"/>
  <c r="B143" i="55"/>
  <c r="D142" i="55"/>
  <c r="B142" i="55"/>
  <c r="B141" i="55"/>
  <c r="D140" i="55"/>
  <c r="C140" i="55"/>
  <c r="B140" i="55"/>
  <c r="D139" i="55"/>
  <c r="B139" i="55"/>
  <c r="B138" i="55"/>
  <c r="B137" i="55"/>
  <c r="B136" i="55"/>
  <c r="B135" i="55"/>
  <c r="B134" i="55"/>
  <c r="D133" i="55"/>
  <c r="C133" i="55"/>
  <c r="B133" i="55"/>
  <c r="B132" i="55"/>
  <c r="B131" i="55"/>
  <c r="B130" i="55"/>
  <c r="C129" i="55"/>
  <c r="B129" i="55"/>
  <c r="B128" i="55"/>
  <c r="D127" i="55"/>
  <c r="B127" i="55"/>
  <c r="B126" i="55"/>
  <c r="B125" i="55"/>
  <c r="B124" i="55"/>
  <c r="B123" i="55"/>
  <c r="B122" i="55"/>
  <c r="B121" i="55"/>
  <c r="B120" i="55"/>
  <c r="B119" i="55"/>
  <c r="C118" i="55"/>
  <c r="B118" i="55"/>
  <c r="B117" i="55"/>
  <c r="B116" i="55"/>
  <c r="B115" i="55"/>
  <c r="B114" i="55"/>
  <c r="B113" i="55"/>
  <c r="D112" i="55"/>
  <c r="C112" i="55"/>
  <c r="B112" i="55"/>
  <c r="B111" i="55"/>
  <c r="B110" i="55"/>
  <c r="B109" i="55"/>
  <c r="B108" i="55"/>
  <c r="B107" i="55"/>
  <c r="D106" i="55"/>
  <c r="C106" i="55"/>
  <c r="B106" i="55"/>
  <c r="D105" i="55"/>
  <c r="C105" i="55"/>
  <c r="B105" i="55"/>
  <c r="B104" i="55"/>
  <c r="B103" i="55"/>
  <c r="B102" i="55"/>
  <c r="B101" i="55"/>
  <c r="D100" i="55"/>
  <c r="B100" i="55"/>
  <c r="D99" i="55"/>
  <c r="C99" i="55"/>
  <c r="B99" i="55"/>
  <c r="B98" i="55"/>
  <c r="B97" i="55"/>
  <c r="B96" i="55"/>
  <c r="C95" i="55"/>
  <c r="B95" i="55"/>
  <c r="D94" i="55"/>
  <c r="C94" i="55"/>
  <c r="B94" i="55"/>
  <c r="D93" i="55"/>
  <c r="B93" i="55"/>
  <c r="B92" i="55"/>
  <c r="B91" i="55"/>
  <c r="B90" i="55"/>
  <c r="B89" i="55"/>
  <c r="B88" i="55"/>
  <c r="B87" i="55"/>
  <c r="B86" i="55"/>
  <c r="C85" i="55"/>
  <c r="B85" i="55"/>
  <c r="B84" i="55"/>
  <c r="B83" i="55"/>
  <c r="B82" i="55"/>
  <c r="B81" i="55"/>
  <c r="B80" i="55"/>
  <c r="D79" i="55"/>
  <c r="C79" i="55"/>
  <c r="B79" i="55"/>
  <c r="B78" i="55"/>
  <c r="B77" i="55"/>
  <c r="B76" i="55"/>
  <c r="D75" i="55"/>
  <c r="B75" i="55"/>
  <c r="D74" i="55"/>
  <c r="C74" i="55"/>
  <c r="B74" i="55"/>
  <c r="D73" i="55"/>
  <c r="B73" i="55"/>
  <c r="B72" i="55"/>
  <c r="B71" i="55"/>
  <c r="D70" i="55"/>
  <c r="C70" i="55"/>
  <c r="B70" i="55"/>
  <c r="D69" i="55"/>
  <c r="C69" i="55"/>
  <c r="B69" i="55"/>
  <c r="B68" i="55"/>
  <c r="B67" i="55"/>
  <c r="B66" i="55"/>
  <c r="B65" i="55"/>
  <c r="D64" i="55"/>
  <c r="C64" i="55"/>
  <c r="B64" i="55"/>
  <c r="B63" i="55"/>
  <c r="C62" i="55"/>
  <c r="B62" i="55"/>
  <c r="D61" i="55"/>
  <c r="B61" i="55"/>
  <c r="B60" i="55"/>
  <c r="B59" i="55"/>
  <c r="B58" i="55"/>
  <c r="D57" i="55"/>
  <c r="C57" i="55"/>
  <c r="B57" i="55"/>
  <c r="B56" i="55"/>
  <c r="B55" i="55"/>
  <c r="B54" i="55"/>
  <c r="B53" i="55"/>
  <c r="B52" i="55"/>
  <c r="B51" i="55"/>
  <c r="B50" i="55"/>
  <c r="B49" i="55"/>
  <c r="B48" i="55"/>
  <c r="B47" i="55"/>
  <c r="B46" i="55"/>
  <c r="B45" i="55"/>
  <c r="B44" i="55"/>
  <c r="B43" i="55"/>
  <c r="B42" i="55"/>
  <c r="C41" i="55"/>
  <c r="B41" i="55"/>
  <c r="B40" i="55"/>
  <c r="D39" i="55"/>
  <c r="B39" i="55"/>
  <c r="B38" i="55"/>
  <c r="B37" i="55"/>
  <c r="C36" i="55"/>
  <c r="B36" i="55"/>
  <c r="C35" i="55"/>
  <c r="B35" i="55"/>
  <c r="B34" i="55"/>
  <c r="B33" i="55"/>
  <c r="B32" i="55"/>
  <c r="B31" i="55"/>
  <c r="D30" i="55"/>
  <c r="B30" i="55"/>
  <c r="B29" i="55"/>
  <c r="D28" i="55"/>
  <c r="B28" i="55"/>
  <c r="B27" i="55"/>
  <c r="B26" i="55"/>
  <c r="B25" i="55"/>
  <c r="B24" i="55"/>
  <c r="D23" i="55"/>
  <c r="C23" i="55"/>
  <c r="B23" i="55"/>
  <c r="B22" i="55"/>
  <c r="B21" i="55"/>
  <c r="B20" i="55"/>
  <c r="B19" i="55"/>
  <c r="D18" i="55"/>
  <c r="B18" i="55"/>
  <c r="D17" i="55"/>
  <c r="B17" i="55"/>
  <c r="D16" i="55"/>
  <c r="B16" i="55"/>
  <c r="B15" i="55"/>
  <c r="B14" i="55"/>
  <c r="B13" i="55"/>
  <c r="C12" i="55"/>
  <c r="B12" i="55"/>
  <c r="C11" i="55"/>
  <c r="B11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A1" i="36"/>
  <c r="G282" i="34"/>
  <c r="E282" i="34"/>
  <c r="G281" i="34"/>
  <c r="E281" i="34"/>
  <c r="G280" i="34"/>
  <c r="E280" i="34"/>
  <c r="C231" i="55" s="1"/>
  <c r="G279" i="34"/>
  <c r="D230" i="55" s="1"/>
  <c r="E279" i="34"/>
  <c r="C230" i="55" s="1"/>
  <c r="G278" i="34"/>
  <c r="E278" i="34"/>
  <c r="C229" i="55" s="1"/>
  <c r="G277" i="34"/>
  <c r="E277" i="34"/>
  <c r="G276" i="34"/>
  <c r="E276" i="34"/>
  <c r="C227" i="55" s="1"/>
  <c r="G275" i="34"/>
  <c r="F275" i="34"/>
  <c r="E275" i="34"/>
  <c r="G274" i="34"/>
  <c r="D226" i="55" s="1"/>
  <c r="E274" i="34"/>
  <c r="C226" i="55" s="1"/>
  <c r="G273" i="34"/>
  <c r="D225" i="55" s="1"/>
  <c r="E273" i="34"/>
  <c r="G272" i="34"/>
  <c r="E272" i="34"/>
  <c r="G271" i="34"/>
  <c r="D223" i="55" s="1"/>
  <c r="E271" i="34"/>
  <c r="C223" i="55" s="1"/>
  <c r="G270" i="34"/>
  <c r="D222" i="55" s="1"/>
  <c r="E270" i="34"/>
  <c r="C222" i="55" s="1"/>
  <c r="G269" i="34"/>
  <c r="E269" i="34"/>
  <c r="G268" i="34"/>
  <c r="E268" i="34"/>
  <c r="C220" i="55" s="1"/>
  <c r="G267" i="34"/>
  <c r="F267" i="34"/>
  <c r="E267" i="34"/>
  <c r="G266" i="34"/>
  <c r="D219" i="55" s="1"/>
  <c r="E266" i="34"/>
  <c r="C219" i="55" s="1"/>
  <c r="G265" i="34"/>
  <c r="D218" i="55" s="1"/>
  <c r="E265" i="34"/>
  <c r="G264" i="34"/>
  <c r="E264" i="34"/>
  <c r="G263" i="34"/>
  <c r="E263" i="34"/>
  <c r="C216" i="55" s="1"/>
  <c r="G262" i="34"/>
  <c r="D215" i="55" s="1"/>
  <c r="E262" i="34"/>
  <c r="C215" i="55" s="1"/>
  <c r="G261" i="34"/>
  <c r="D214" i="55" s="1"/>
  <c r="E261" i="34"/>
  <c r="C214" i="55" s="1"/>
  <c r="G260" i="34"/>
  <c r="E260" i="34"/>
  <c r="G259" i="34"/>
  <c r="F259" i="34"/>
  <c r="E259" i="34"/>
  <c r="G258" i="34"/>
  <c r="E258" i="34"/>
  <c r="C212" i="55" s="1"/>
  <c r="G257" i="34"/>
  <c r="D211" i="55" s="1"/>
  <c r="E257" i="34"/>
  <c r="C211" i="55" s="1"/>
  <c r="G256" i="34"/>
  <c r="D210" i="55" s="1"/>
  <c r="E256" i="34"/>
  <c r="C210" i="55" s="1"/>
  <c r="G255" i="34"/>
  <c r="D209" i="55" s="1"/>
  <c r="E255" i="34"/>
  <c r="G254" i="34"/>
  <c r="E254" i="34"/>
  <c r="G253" i="34"/>
  <c r="D207" i="55" s="1"/>
  <c r="E253" i="34"/>
  <c r="C207" i="55" s="1"/>
  <c r="G252" i="34"/>
  <c r="D206" i="55" s="1"/>
  <c r="E252" i="34"/>
  <c r="C206" i="55" s="1"/>
  <c r="G251" i="34"/>
  <c r="F251" i="34"/>
  <c r="E251" i="34"/>
  <c r="G250" i="34"/>
  <c r="E250" i="34"/>
  <c r="G249" i="34"/>
  <c r="E249" i="34"/>
  <c r="G248" i="34"/>
  <c r="D203" i="55" s="1"/>
  <c r="E248" i="34"/>
  <c r="C203" i="55" s="1"/>
  <c r="G247" i="34"/>
  <c r="D202" i="55" s="1"/>
  <c r="E247" i="34"/>
  <c r="C202" i="55" s="1"/>
  <c r="G246" i="34"/>
  <c r="D201" i="55" s="1"/>
  <c r="E246" i="34"/>
  <c r="C201" i="55" s="1"/>
  <c r="G245" i="34"/>
  <c r="E245" i="34"/>
  <c r="C200" i="55" s="1"/>
  <c r="G244" i="34"/>
  <c r="D199" i="55" s="1"/>
  <c r="E244" i="34"/>
  <c r="C199" i="55" s="1"/>
  <c r="G243" i="34"/>
  <c r="F243" i="34"/>
  <c r="E243" i="34"/>
  <c r="G242" i="34"/>
  <c r="D198" i="55" s="1"/>
  <c r="E242" i="34"/>
  <c r="C198" i="55" s="1"/>
  <c r="G241" i="34"/>
  <c r="E241" i="34"/>
  <c r="G240" i="34"/>
  <c r="E240" i="34"/>
  <c r="C196" i="55" s="1"/>
  <c r="G239" i="34"/>
  <c r="D195" i="55" s="1"/>
  <c r="E239" i="34"/>
  <c r="C195" i="55" s="1"/>
  <c r="G238" i="34"/>
  <c r="D194" i="55" s="1"/>
  <c r="E238" i="34"/>
  <c r="G237" i="34"/>
  <c r="E237" i="34"/>
  <c r="G236" i="34"/>
  <c r="E236" i="34"/>
  <c r="G232" i="34"/>
  <c r="D191" i="55" s="1"/>
  <c r="E232" i="34"/>
  <c r="C191" i="55" s="1"/>
  <c r="G227" i="34"/>
  <c r="D186" i="55" s="1"/>
  <c r="E227" i="34"/>
  <c r="C186" i="55" s="1"/>
  <c r="G226" i="34"/>
  <c r="D185" i="55" s="1"/>
  <c r="G224" i="34"/>
  <c r="D184" i="55" s="1"/>
  <c r="E224" i="34"/>
  <c r="C184" i="55" s="1"/>
  <c r="G216" i="34"/>
  <c r="E216" i="34"/>
  <c r="C177" i="55" s="1"/>
  <c r="G215" i="34"/>
  <c r="E215" i="34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E211" i="34"/>
  <c r="G210" i="34"/>
  <c r="D171" i="55" s="1"/>
  <c r="E210" i="34"/>
  <c r="G208" i="34"/>
  <c r="E208" i="34"/>
  <c r="C170" i="55" s="1"/>
  <c r="G207" i="34"/>
  <c r="D169" i="55" s="1"/>
  <c r="E207" i="34"/>
  <c r="C169" i="55" s="1"/>
  <c r="G206" i="34"/>
  <c r="D168" i="55" s="1"/>
  <c r="E206" i="34"/>
  <c r="C168" i="55" s="1"/>
  <c r="G205" i="34"/>
  <c r="D167" i="55" s="1"/>
  <c r="E205" i="34"/>
  <c r="C167" i="55" s="1"/>
  <c r="G204" i="34"/>
  <c r="D166" i="55" s="1"/>
  <c r="E204" i="34"/>
  <c r="C166" i="55" s="1"/>
  <c r="G203" i="34"/>
  <c r="E203" i="34"/>
  <c r="G202" i="34"/>
  <c r="E202" i="34"/>
  <c r="G200" i="34"/>
  <c r="D163" i="55" s="1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E197" i="34"/>
  <c r="G196" i="34"/>
  <c r="D159" i="55" s="1"/>
  <c r="E196" i="34"/>
  <c r="C159" i="55" s="1"/>
  <c r="G195" i="34"/>
  <c r="D158" i="55" s="1"/>
  <c r="E195" i="34"/>
  <c r="C158" i="55" s="1"/>
  <c r="G194" i="34"/>
  <c r="D157" i="55" s="1"/>
  <c r="E194" i="34"/>
  <c r="C157" i="55" s="1"/>
  <c r="G192" i="34"/>
  <c r="D156" i="55" s="1"/>
  <c r="E192" i="34"/>
  <c r="C156" i="55" s="1"/>
  <c r="G191" i="34"/>
  <c r="D155" i="55" s="1"/>
  <c r="E191" i="34"/>
  <c r="C155" i="55" s="1"/>
  <c r="G190" i="34"/>
  <c r="E190" i="34"/>
  <c r="G189" i="34"/>
  <c r="D153" i="55" s="1"/>
  <c r="E189" i="34"/>
  <c r="C153" i="55" s="1"/>
  <c r="G188" i="34"/>
  <c r="D152" i="55" s="1"/>
  <c r="E188" i="34"/>
  <c r="G187" i="34"/>
  <c r="D151" i="55" s="1"/>
  <c r="E187" i="34"/>
  <c r="C151" i="55" s="1"/>
  <c r="G186" i="34"/>
  <c r="D150" i="55" s="1"/>
  <c r="E186" i="34"/>
  <c r="C150" i="55" s="1"/>
  <c r="G184" i="34"/>
  <c r="D149" i="55" s="1"/>
  <c r="E184" i="34"/>
  <c r="C149" i="55" s="1"/>
  <c r="G183" i="34"/>
  <c r="E183" i="34"/>
  <c r="C148" i="55" s="1"/>
  <c r="G182" i="34"/>
  <c r="E182" i="34"/>
  <c r="G181" i="34"/>
  <c r="D146" i="55" s="1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C143" i="55" s="1"/>
  <c r="G176" i="34"/>
  <c r="E176" i="34"/>
  <c r="C142" i="55" s="1"/>
  <c r="G175" i="34"/>
  <c r="D141" i="55" s="1"/>
  <c r="E175" i="34"/>
  <c r="C141" i="55" s="1"/>
  <c r="G174" i="34"/>
  <c r="E174" i="34"/>
  <c r="G173" i="34"/>
  <c r="E173" i="34"/>
  <c r="C139" i="55" s="1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E166" i="34"/>
  <c r="G165" i="34"/>
  <c r="D132" i="55" s="1"/>
  <c r="E165" i="34"/>
  <c r="C132" i="55" s="1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G160" i="34"/>
  <c r="D128" i="55" s="1"/>
  <c r="E160" i="34"/>
  <c r="C128" i="55" s="1"/>
  <c r="G159" i="34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D121" i="55" s="1"/>
  <c r="E152" i="34"/>
  <c r="C121" i="55" s="1"/>
  <c r="G151" i="34"/>
  <c r="D120" i="55" s="1"/>
  <c r="E151" i="34"/>
  <c r="C120" i="55" s="1"/>
  <c r="G150" i="34"/>
  <c r="D119" i="55" s="1"/>
  <c r="E150" i="34"/>
  <c r="C119" i="55" s="1"/>
  <c r="G149" i="34"/>
  <c r="D118" i="55" s="1"/>
  <c r="E149" i="34"/>
  <c r="G148" i="34"/>
  <c r="D117" i="55" s="1"/>
  <c r="E148" i="34"/>
  <c r="C117" i="55" s="1"/>
  <c r="G147" i="34"/>
  <c r="D116" i="55" s="1"/>
  <c r="E147" i="34"/>
  <c r="C116" i="55" s="1"/>
  <c r="G146" i="34"/>
  <c r="D115" i="55" s="1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E142" i="34"/>
  <c r="G141" i="34"/>
  <c r="D111" i="55" s="1"/>
  <c r="E141" i="34"/>
  <c r="C111" i="55" s="1"/>
  <c r="G140" i="34"/>
  <c r="D110" i="55" s="1"/>
  <c r="E140" i="34"/>
  <c r="C110" i="55" s="1"/>
  <c r="G139" i="34"/>
  <c r="D109" i="55" s="1"/>
  <c r="E139" i="34"/>
  <c r="C109" i="55" s="1"/>
  <c r="G138" i="34"/>
  <c r="D108" i="55" s="1"/>
  <c r="E138" i="34"/>
  <c r="C108" i="55" s="1"/>
  <c r="G136" i="34"/>
  <c r="D107" i="55" s="1"/>
  <c r="E136" i="34"/>
  <c r="C107" i="55" s="1"/>
  <c r="G135" i="34"/>
  <c r="E135" i="34"/>
  <c r="G134" i="34"/>
  <c r="E134" i="34"/>
  <c r="G133" i="34"/>
  <c r="D104" i="55" s="1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C101" i="55" s="1"/>
  <c r="G128" i="34"/>
  <c r="E128" i="34"/>
  <c r="C100" i="55" s="1"/>
  <c r="G127" i="34"/>
  <c r="E127" i="34"/>
  <c r="G126" i="34"/>
  <c r="D98" i="55" s="1"/>
  <c r="E126" i="34"/>
  <c r="C98" i="55" s="1"/>
  <c r="G125" i="34"/>
  <c r="D97" i="55" s="1"/>
  <c r="E125" i="34"/>
  <c r="C97" i="55" s="1"/>
  <c r="G124" i="34"/>
  <c r="D96" i="55" s="1"/>
  <c r="E124" i="34"/>
  <c r="C96" i="55" s="1"/>
  <c r="G123" i="34"/>
  <c r="D95" i="55" s="1"/>
  <c r="E123" i="34"/>
  <c r="G122" i="34"/>
  <c r="E122" i="34"/>
  <c r="G120" i="34"/>
  <c r="E120" i="34"/>
  <c r="C93" i="55" s="1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C89" i="55" s="1"/>
  <c r="G115" i="34"/>
  <c r="D88" i="55" s="1"/>
  <c r="E115" i="34"/>
  <c r="C88" i="55" s="1"/>
  <c r="G114" i="34"/>
  <c r="D87" i="55" s="1"/>
  <c r="E114" i="34"/>
  <c r="C87" i="55" s="1"/>
  <c r="G112" i="34"/>
  <c r="D86" i="55" s="1"/>
  <c r="E112" i="34"/>
  <c r="C86" i="55" s="1"/>
  <c r="G111" i="34"/>
  <c r="D85" i="55" s="1"/>
  <c r="E111" i="34"/>
  <c r="G110" i="34"/>
  <c r="D84" i="55" s="1"/>
  <c r="E110" i="34"/>
  <c r="C84" i="55" s="1"/>
  <c r="G109" i="34"/>
  <c r="D83" i="55" s="1"/>
  <c r="E109" i="34"/>
  <c r="C83" i="55" s="1"/>
  <c r="G108" i="34"/>
  <c r="D82" i="55" s="1"/>
  <c r="E108" i="34"/>
  <c r="C82" i="55" s="1"/>
  <c r="G107" i="34"/>
  <c r="D81" i="55" s="1"/>
  <c r="E107" i="34"/>
  <c r="C81" i="55" s="1"/>
  <c r="G106" i="34"/>
  <c r="D80" i="55" s="1"/>
  <c r="E106" i="34"/>
  <c r="C80" i="55" s="1"/>
  <c r="G104" i="34"/>
  <c r="E104" i="34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C76" i="55" s="1"/>
  <c r="G100" i="34"/>
  <c r="E100" i="34"/>
  <c r="C75" i="55" s="1"/>
  <c r="G99" i="34"/>
  <c r="E99" i="34"/>
  <c r="G98" i="34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E93" i="34"/>
  <c r="G92" i="34"/>
  <c r="E92" i="34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E86" i="34"/>
  <c r="G85" i="34"/>
  <c r="D63" i="55" s="1"/>
  <c r="E85" i="34"/>
  <c r="C63" i="55" s="1"/>
  <c r="G84" i="34"/>
  <c r="D62" i="55" s="1"/>
  <c r="E84" i="34"/>
  <c r="G83" i="34"/>
  <c r="E83" i="34"/>
  <c r="C61" i="55" s="1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E78" i="34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D51" i="55" s="1"/>
  <c r="E72" i="34"/>
  <c r="C51" i="55" s="1"/>
  <c r="G70" i="34"/>
  <c r="D50" i="55" s="1"/>
  <c r="E70" i="34"/>
  <c r="C50" i="55" s="1"/>
  <c r="G69" i="34"/>
  <c r="D49" i="55" s="1"/>
  <c r="E69" i="34"/>
  <c r="C49" i="55" s="1"/>
  <c r="G68" i="34"/>
  <c r="D48" i="55" s="1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C45" i="55" s="1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D41" i="55" s="1"/>
  <c r="E57" i="34"/>
  <c r="G56" i="34"/>
  <c r="D40" i="55" s="1"/>
  <c r="E56" i="34"/>
  <c r="C40" i="55" s="1"/>
  <c r="G55" i="34"/>
  <c r="E55" i="34"/>
  <c r="C39" i="55" s="1"/>
  <c r="G54" i="34"/>
  <c r="D38" i="55" s="1"/>
  <c r="E54" i="34"/>
  <c r="C38" i="55" s="1"/>
  <c r="G51" i="34"/>
  <c r="D37" i="55" s="1"/>
  <c r="E51" i="34"/>
  <c r="C37" i="55" s="1"/>
  <c r="G50" i="34"/>
  <c r="D36" i="55" s="1"/>
  <c r="E50" i="34"/>
  <c r="G49" i="34"/>
  <c r="D35" i="55" s="1"/>
  <c r="E49" i="34"/>
  <c r="G48" i="34"/>
  <c r="D34" i="55" s="1"/>
  <c r="E48" i="34"/>
  <c r="C34" i="55" s="1"/>
  <c r="G47" i="34"/>
  <c r="D33" i="55" s="1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E39" i="34"/>
  <c r="C30" i="55" s="1"/>
  <c r="D39" i="34"/>
  <c r="C39" i="34"/>
  <c r="A39" i="34"/>
  <c r="G38" i="34"/>
  <c r="D29" i="55" s="1"/>
  <c r="E38" i="34"/>
  <c r="C29" i="55" s="1"/>
  <c r="D38" i="34"/>
  <c r="C38" i="34"/>
  <c r="A38" i="34"/>
  <c r="G37" i="34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D25" i="55" s="1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E30" i="34"/>
  <c r="D30" i="34"/>
  <c r="C30" i="34"/>
  <c r="A30" i="34"/>
  <c r="G29" i="34"/>
  <c r="D22" i="55" s="1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C18" i="55" s="1"/>
  <c r="D23" i="34"/>
  <c r="C23" i="34"/>
  <c r="A23" i="34"/>
  <c r="G22" i="34"/>
  <c r="E22" i="34"/>
  <c r="C17" i="55" s="1"/>
  <c r="D22" i="34"/>
  <c r="C22" i="34"/>
  <c r="A22" i="34"/>
  <c r="G21" i="34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D13" i="55" s="1"/>
  <c r="E16" i="34"/>
  <c r="C13" i="55" s="1"/>
  <c r="D16" i="34"/>
  <c r="C16" i="34"/>
  <c r="A16" i="34"/>
  <c r="G15" i="34"/>
  <c r="D12" i="55" s="1"/>
  <c r="E15" i="34"/>
  <c r="D15" i="34"/>
  <c r="C15" i="34"/>
  <c r="A15" i="34"/>
  <c r="G14" i="34"/>
  <c r="D11" i="55" s="1"/>
  <c r="E14" i="34"/>
  <c r="D14" i="34"/>
  <c r="C14" i="34"/>
  <c r="A14" i="34"/>
  <c r="G13" i="34"/>
  <c r="D10" i="55" s="1"/>
  <c r="E13" i="34"/>
  <c r="C10" i="55" s="1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K5" i="34"/>
  <c r="J5" i="34"/>
  <c r="A1" i="34"/>
  <c r="A27" i="3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F97" i="57" s="1"/>
  <c r="F271" i="34" s="1"/>
  <c r="G44" i="57"/>
  <c r="E44" i="57"/>
  <c r="G43" i="57"/>
  <c r="G42" i="57"/>
  <c r="G40" i="57"/>
  <c r="G39" i="57"/>
  <c r="G38" i="57"/>
  <c r="G37" i="57"/>
  <c r="G36" i="57"/>
  <c r="G35" i="57"/>
  <c r="G33" i="57"/>
  <c r="G32" i="57"/>
  <c r="G31" i="57"/>
  <c r="F31" i="57"/>
  <c r="F81" i="57" s="1"/>
  <c r="F255" i="34" s="1"/>
  <c r="F209" i="55" s="1"/>
  <c r="G30" i="57"/>
  <c r="G29" i="57"/>
  <c r="G28" i="57"/>
  <c r="G26" i="57"/>
  <c r="E26" i="57"/>
  <c r="G25" i="57"/>
  <c r="E25" i="57"/>
  <c r="G24" i="57"/>
  <c r="F24" i="57"/>
  <c r="F73" i="57" s="1"/>
  <c r="F247" i="34" s="1"/>
  <c r="F202" i="55" s="1"/>
  <c r="G23" i="57"/>
  <c r="G22" i="57"/>
  <c r="G21" i="57"/>
  <c r="G19" i="57"/>
  <c r="G18" i="57"/>
  <c r="E18" i="57"/>
  <c r="G17" i="57"/>
  <c r="F17" i="57"/>
  <c r="F65" i="57" s="1"/>
  <c r="F239" i="34" s="1"/>
  <c r="F195" i="55" s="1"/>
  <c r="G16" i="57"/>
  <c r="G15" i="57"/>
  <c r="G14" i="57"/>
  <c r="J5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99" i="33"/>
  <c r="F646" i="33" s="1"/>
  <c r="F493" i="33"/>
  <c r="F675" i="33" s="1"/>
  <c r="F492" i="33"/>
  <c r="F482" i="33"/>
  <c r="F188" i="34" s="1"/>
  <c r="F152" i="55" s="1"/>
  <c r="F467" i="33"/>
  <c r="F461" i="33"/>
  <c r="F167" i="34" s="1"/>
  <c r="F134" i="55" s="1"/>
  <c r="H21" i="53" s="1"/>
  <c r="F445" i="33"/>
  <c r="F670" i="33" s="1"/>
  <c r="F434" i="33"/>
  <c r="F143" i="34" s="1"/>
  <c r="F113" i="55" s="1"/>
  <c r="F400" i="33"/>
  <c r="F109" i="34" s="1"/>
  <c r="F83" i="55" s="1"/>
  <c r="G383" i="33"/>
  <c r="E383" i="33"/>
  <c r="G382" i="33"/>
  <c r="E382" i="33"/>
  <c r="G381" i="33"/>
  <c r="E381" i="33"/>
  <c r="G380" i="33"/>
  <c r="E380" i="33"/>
  <c r="G342" i="33"/>
  <c r="E342" i="33"/>
  <c r="G338" i="33"/>
  <c r="E338" i="33"/>
  <c r="G337" i="33"/>
  <c r="E337" i="33"/>
  <c r="F335" i="33"/>
  <c r="G334" i="33"/>
  <c r="F334" i="33"/>
  <c r="E329" i="33"/>
  <c r="E328" i="33"/>
  <c r="G327" i="33"/>
  <c r="F327" i="33"/>
  <c r="E327" i="33"/>
  <c r="G326" i="33"/>
  <c r="F326" i="33"/>
  <c r="G321" i="33"/>
  <c r="G314" i="33"/>
  <c r="E314" i="33"/>
  <c r="G313" i="33"/>
  <c r="E313" i="33"/>
  <c r="G306" i="33"/>
  <c r="E306" i="33"/>
  <c r="G305" i="33"/>
  <c r="E305" i="33"/>
  <c r="G304" i="33"/>
  <c r="G303" i="33"/>
  <c r="E303" i="33"/>
  <c r="G298" i="33"/>
  <c r="G297" i="33"/>
  <c r="G290" i="33"/>
  <c r="E290" i="33"/>
  <c r="G289" i="33"/>
  <c r="E289" i="33"/>
  <c r="E288" i="33"/>
  <c r="E284" i="33"/>
  <c r="F283" i="33"/>
  <c r="E283" i="33"/>
  <c r="G282" i="33"/>
  <c r="E282" i="33"/>
  <c r="G281" i="33"/>
  <c r="E281" i="33"/>
  <c r="G279" i="33"/>
  <c r="G266" i="33"/>
  <c r="E266" i="33"/>
  <c r="G265" i="33"/>
  <c r="E265" i="33"/>
  <c r="G264" i="33"/>
  <c r="E264" i="33"/>
  <c r="F263" i="33"/>
  <c r="E261" i="33"/>
  <c r="G260" i="33"/>
  <c r="E260" i="33"/>
  <c r="G259" i="33"/>
  <c r="E259" i="33"/>
  <c r="E258" i="33"/>
  <c r="G257" i="33"/>
  <c r="E255" i="33"/>
  <c r="E254" i="33"/>
  <c r="G251" i="33"/>
  <c r="G242" i="33"/>
  <c r="E242" i="33"/>
  <c r="G241" i="33"/>
  <c r="E241" i="33"/>
  <c r="G240" i="33"/>
  <c r="E240" i="33"/>
  <c r="E237" i="33"/>
  <c r="E230" i="33"/>
  <c r="G229" i="33"/>
  <c r="E229" i="33"/>
  <c r="G228" i="33"/>
  <c r="G227" i="33"/>
  <c r="E225" i="33"/>
  <c r="G223" i="33"/>
  <c r="G218" i="33"/>
  <c r="E218" i="33"/>
  <c r="G217" i="33"/>
  <c r="E217" i="33"/>
  <c r="G214" i="33"/>
  <c r="G206" i="33"/>
  <c r="F206" i="33"/>
  <c r="E206" i="33"/>
  <c r="G201" i="33"/>
  <c r="E201" i="33"/>
  <c r="G192" i="33"/>
  <c r="G336" i="33" s="1"/>
  <c r="F192" i="33"/>
  <c r="E192" i="33"/>
  <c r="E336" i="33" s="1"/>
  <c r="G191" i="33"/>
  <c r="G312" i="33" s="1"/>
  <c r="E191" i="33"/>
  <c r="E312" i="33" s="1"/>
  <c r="G190" i="33"/>
  <c r="G288" i="33" s="1"/>
  <c r="E190" i="33"/>
  <c r="G189" i="33"/>
  <c r="E189" i="33"/>
  <c r="G188" i="33"/>
  <c r="E188" i="33"/>
  <c r="G187" i="33"/>
  <c r="G216" i="33" s="1"/>
  <c r="E187" i="33"/>
  <c r="E216" i="33" s="1"/>
  <c r="G185" i="33"/>
  <c r="G335" i="33" s="1"/>
  <c r="F185" i="33"/>
  <c r="F501" i="33" s="1"/>
  <c r="F207" i="34" s="1"/>
  <c r="F169" i="55" s="1"/>
  <c r="E185" i="33"/>
  <c r="E335" i="33" s="1"/>
  <c r="G184" i="33"/>
  <c r="G311" i="33" s="1"/>
  <c r="E184" i="33"/>
  <c r="E311" i="33" s="1"/>
  <c r="G183" i="33"/>
  <c r="G287" i="33" s="1"/>
  <c r="F183" i="33"/>
  <c r="F287" i="33" s="1"/>
  <c r="E183" i="33"/>
  <c r="E287" i="33" s="1"/>
  <c r="G182" i="33"/>
  <c r="G263" i="33" s="1"/>
  <c r="F182" i="33"/>
  <c r="F498" i="33" s="1"/>
  <c r="F204" i="34" s="1"/>
  <c r="F166" i="55" s="1"/>
  <c r="E182" i="33"/>
  <c r="E263" i="33" s="1"/>
  <c r="G181" i="33"/>
  <c r="G239" i="33" s="1"/>
  <c r="F181" i="33"/>
  <c r="E181" i="33"/>
  <c r="E239" i="33" s="1"/>
  <c r="G180" i="33"/>
  <c r="G215" i="33" s="1"/>
  <c r="F180" i="33"/>
  <c r="F215" i="33" s="1"/>
  <c r="E180" i="33"/>
  <c r="E215" i="33" s="1"/>
  <c r="G178" i="33"/>
  <c r="F178" i="33"/>
  <c r="E178" i="33"/>
  <c r="E334" i="33" s="1"/>
  <c r="G177" i="33"/>
  <c r="G310" i="33" s="1"/>
  <c r="F177" i="33"/>
  <c r="F310" i="33" s="1"/>
  <c r="E177" i="33"/>
  <c r="E310" i="33" s="1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E173" i="33"/>
  <c r="E214" i="33" s="1"/>
  <c r="G171" i="33"/>
  <c r="G333" i="33" s="1"/>
  <c r="F171" i="33"/>
  <c r="F485" i="33" s="1"/>
  <c r="F191" i="34" s="1"/>
  <c r="F155" i="55" s="1"/>
  <c r="E171" i="33"/>
  <c r="E333" i="33" s="1"/>
  <c r="G170" i="33"/>
  <c r="G309" i="33" s="1"/>
  <c r="F170" i="33"/>
  <c r="E170" i="33"/>
  <c r="E309" i="33" s="1"/>
  <c r="G169" i="33"/>
  <c r="G285" i="33" s="1"/>
  <c r="F169" i="33"/>
  <c r="E169" i="33"/>
  <c r="E285" i="33" s="1"/>
  <c r="G168" i="33"/>
  <c r="G261" i="33" s="1"/>
  <c r="F168" i="33"/>
  <c r="F261" i="33" s="1"/>
  <c r="E168" i="33"/>
  <c r="G167" i="33"/>
  <c r="G237" i="33" s="1"/>
  <c r="E167" i="33"/>
  <c r="G166" i="33"/>
  <c r="G213" i="33" s="1"/>
  <c r="E166" i="33"/>
  <c r="E213" i="33" s="1"/>
  <c r="G164" i="33"/>
  <c r="G332" i="33" s="1"/>
  <c r="F164" i="33"/>
  <c r="E164" i="33"/>
  <c r="E332" i="33" s="1"/>
  <c r="G163" i="33"/>
  <c r="G308" i="33" s="1"/>
  <c r="E163" i="33"/>
  <c r="E308" i="33" s="1"/>
  <c r="G162" i="33"/>
  <c r="G284" i="33" s="1"/>
  <c r="E162" i="33"/>
  <c r="G161" i="33"/>
  <c r="E161" i="33"/>
  <c r="G160" i="33"/>
  <c r="G236" i="33" s="1"/>
  <c r="E160" i="33"/>
  <c r="E236" i="33" s="1"/>
  <c r="G159" i="33"/>
  <c r="G212" i="33" s="1"/>
  <c r="E159" i="33"/>
  <c r="E212" i="33" s="1"/>
  <c r="G157" i="33"/>
  <c r="G331" i="33" s="1"/>
  <c r="F157" i="33"/>
  <c r="F469" i="33" s="1"/>
  <c r="E157" i="33"/>
  <c r="E331" i="33" s="1"/>
  <c r="G156" i="33"/>
  <c r="G307" i="33" s="1"/>
  <c r="E156" i="33"/>
  <c r="E307" i="33" s="1"/>
  <c r="G155" i="33"/>
  <c r="G283" i="33" s="1"/>
  <c r="F155" i="33"/>
  <c r="E155" i="33"/>
  <c r="G154" i="33"/>
  <c r="E154" i="33"/>
  <c r="G153" i="33"/>
  <c r="G235" i="33" s="1"/>
  <c r="E153" i="33"/>
  <c r="E235" i="33" s="1"/>
  <c r="G152" i="33"/>
  <c r="G211" i="33" s="1"/>
  <c r="E152" i="33"/>
  <c r="E211" i="33" s="1"/>
  <c r="G150" i="33"/>
  <c r="G330" i="33" s="1"/>
  <c r="F150" i="33"/>
  <c r="F330" i="33" s="1"/>
  <c r="E150" i="33"/>
  <c r="E330" i="33" s="1"/>
  <c r="G149" i="33"/>
  <c r="E149" i="33"/>
  <c r="G148" i="33"/>
  <c r="E148" i="33"/>
  <c r="G147" i="33"/>
  <c r="G258" i="33" s="1"/>
  <c r="E147" i="33"/>
  <c r="G146" i="33"/>
  <c r="G234" i="33" s="1"/>
  <c r="E146" i="33"/>
  <c r="E234" i="33" s="1"/>
  <c r="G145" i="33"/>
  <c r="G210" i="33" s="1"/>
  <c r="E145" i="33"/>
  <c r="E210" i="33" s="1"/>
  <c r="G143" i="33"/>
  <c r="G329" i="33" s="1"/>
  <c r="F143" i="33"/>
  <c r="F329" i="33" s="1"/>
  <c r="E143" i="33"/>
  <c r="G142" i="33"/>
  <c r="E142" i="33"/>
  <c r="G141" i="33"/>
  <c r="E141" i="33"/>
  <c r="G140" i="33"/>
  <c r="E140" i="33"/>
  <c r="E257" i="33" s="1"/>
  <c r="G139" i="33"/>
  <c r="G233" i="33" s="1"/>
  <c r="E139" i="33"/>
  <c r="E233" i="33" s="1"/>
  <c r="G138" i="33"/>
  <c r="G209" i="33" s="1"/>
  <c r="E138" i="33"/>
  <c r="E209" i="33" s="1"/>
  <c r="G136" i="33"/>
  <c r="G328" i="33" s="1"/>
  <c r="F136" i="33"/>
  <c r="F328" i="33" s="1"/>
  <c r="E136" i="33"/>
  <c r="G135" i="33"/>
  <c r="E135" i="33"/>
  <c r="E304" i="33" s="1"/>
  <c r="G134" i="33"/>
  <c r="G280" i="33" s="1"/>
  <c r="E134" i="33"/>
  <c r="E280" i="33" s="1"/>
  <c r="G133" i="33"/>
  <c r="G256" i="33" s="1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F127" i="33"/>
  <c r="E127" i="33"/>
  <c r="G126" i="33"/>
  <c r="E126" i="33"/>
  <c r="G125" i="33"/>
  <c r="E125" i="33"/>
  <c r="E279" i="33" s="1"/>
  <c r="G124" i="33"/>
  <c r="G255" i="33" s="1"/>
  <c r="E124" i="33"/>
  <c r="G123" i="33"/>
  <c r="G231" i="33" s="1"/>
  <c r="E123" i="33"/>
  <c r="E231" i="33" s="1"/>
  <c r="G122" i="33"/>
  <c r="G207" i="33" s="1"/>
  <c r="E122" i="33"/>
  <c r="E207" i="33" s="1"/>
  <c r="G120" i="33"/>
  <c r="F120" i="33"/>
  <c r="F426" i="33" s="1"/>
  <c r="E120" i="33"/>
  <c r="E326" i="33" s="1"/>
  <c r="G119" i="33"/>
  <c r="G302" i="33" s="1"/>
  <c r="E119" i="33"/>
  <c r="E302" i="33" s="1"/>
  <c r="G118" i="33"/>
  <c r="G278" i="33" s="1"/>
  <c r="F118" i="33"/>
  <c r="E118" i="33"/>
  <c r="E278" i="33" s="1"/>
  <c r="G117" i="33"/>
  <c r="G254" i="33" s="1"/>
  <c r="E117" i="33"/>
  <c r="G116" i="33"/>
  <c r="G230" i="33" s="1"/>
  <c r="E116" i="33"/>
  <c r="G115" i="33"/>
  <c r="F115" i="33"/>
  <c r="F421" i="33" s="1"/>
  <c r="F526" i="33" s="1"/>
  <c r="E115" i="33"/>
  <c r="G113" i="33"/>
  <c r="G325" i="33" s="1"/>
  <c r="F113" i="33"/>
  <c r="F325" i="33" s="1"/>
  <c r="E113" i="33"/>
  <c r="E325" i="33" s="1"/>
  <c r="G112" i="33"/>
  <c r="G301" i="33" s="1"/>
  <c r="E112" i="33"/>
  <c r="E301" i="33" s="1"/>
  <c r="G111" i="33"/>
  <c r="G277" i="33" s="1"/>
  <c r="E111" i="33"/>
  <c r="E277" i="33" s="1"/>
  <c r="G110" i="33"/>
  <c r="G253" i="33" s="1"/>
  <c r="E110" i="33"/>
  <c r="E253" i="33" s="1"/>
  <c r="G109" i="33"/>
  <c r="E109" i="33"/>
  <c r="G108" i="33"/>
  <c r="G205" i="33" s="1"/>
  <c r="E108" i="33"/>
  <c r="E205" i="33" s="1"/>
  <c r="G106" i="33"/>
  <c r="G324" i="33" s="1"/>
  <c r="F106" i="33"/>
  <c r="E106" i="33"/>
  <c r="E324" i="33" s="1"/>
  <c r="G105" i="33"/>
  <c r="G300" i="33" s="1"/>
  <c r="E105" i="33"/>
  <c r="E300" i="33" s="1"/>
  <c r="G104" i="33"/>
  <c r="G276" i="33" s="1"/>
  <c r="F104" i="33"/>
  <c r="F408" i="33" s="1"/>
  <c r="F117" i="34" s="1"/>
  <c r="F90" i="55" s="1"/>
  <c r="E104" i="33"/>
  <c r="E276" i="33" s="1"/>
  <c r="G103" i="33"/>
  <c r="G252" i="33" s="1"/>
  <c r="E103" i="33"/>
  <c r="E252" i="33" s="1"/>
  <c r="G102" i="33"/>
  <c r="E102" i="33"/>
  <c r="E228" i="33" s="1"/>
  <c r="G101" i="33"/>
  <c r="G204" i="33" s="1"/>
  <c r="E101" i="33"/>
  <c r="E204" i="33" s="1"/>
  <c r="G99" i="33"/>
  <c r="G323" i="33" s="1"/>
  <c r="F99" i="33"/>
  <c r="F402" i="33" s="1"/>
  <c r="E99" i="33"/>
  <c r="E323" i="33" s="1"/>
  <c r="G98" i="33"/>
  <c r="G299" i="33" s="1"/>
  <c r="E98" i="33"/>
  <c r="E299" i="33" s="1"/>
  <c r="G97" i="33"/>
  <c r="G275" i="33" s="1"/>
  <c r="F97" i="33"/>
  <c r="F275" i="33" s="1"/>
  <c r="E97" i="33"/>
  <c r="E275" i="33" s="1"/>
  <c r="G96" i="33"/>
  <c r="E96" i="33"/>
  <c r="E251" i="33" s="1"/>
  <c r="G95" i="33"/>
  <c r="E95" i="33"/>
  <c r="E227" i="33" s="1"/>
  <c r="G94" i="33"/>
  <c r="G203" i="33" s="1"/>
  <c r="F94" i="33"/>
  <c r="F203" i="33" s="1"/>
  <c r="E94" i="33"/>
  <c r="E203" i="33" s="1"/>
  <c r="G92" i="33"/>
  <c r="G322" i="33" s="1"/>
  <c r="F92" i="33"/>
  <c r="F322" i="33" s="1"/>
  <c r="E92" i="33"/>
  <c r="E322" i="33" s="1"/>
  <c r="G91" i="33"/>
  <c r="E91" i="33"/>
  <c r="E298" i="33" s="1"/>
  <c r="G90" i="33"/>
  <c r="G274" i="33" s="1"/>
  <c r="F90" i="33"/>
  <c r="F274" i="33" s="1"/>
  <c r="E90" i="33"/>
  <c r="E274" i="33" s="1"/>
  <c r="G89" i="33"/>
  <c r="G250" i="33" s="1"/>
  <c r="E89" i="33"/>
  <c r="E250" i="33" s="1"/>
  <c r="G88" i="33"/>
  <c r="G226" i="33" s="1"/>
  <c r="E88" i="33"/>
  <c r="E226" i="33" s="1"/>
  <c r="G87" i="33"/>
  <c r="G202" i="33" s="1"/>
  <c r="E87" i="33"/>
  <c r="E202" i="33" s="1"/>
  <c r="G83" i="33"/>
  <c r="F83" i="33"/>
  <c r="F321" i="33" s="1"/>
  <c r="E83" i="33"/>
  <c r="E321" i="33" s="1"/>
  <c r="G82" i="33"/>
  <c r="E82" i="33"/>
  <c r="E297" i="33" s="1"/>
  <c r="G81" i="33"/>
  <c r="G273" i="33" s="1"/>
  <c r="E81" i="33"/>
  <c r="E273" i="33" s="1"/>
  <c r="G80" i="33"/>
  <c r="G249" i="33" s="1"/>
  <c r="E80" i="33"/>
  <c r="E249" i="33" s="1"/>
  <c r="G79" i="33"/>
  <c r="G225" i="33" s="1"/>
  <c r="E79" i="33"/>
  <c r="G78" i="33"/>
  <c r="E78" i="33"/>
  <c r="G76" i="33"/>
  <c r="G320" i="33" s="1"/>
  <c r="F76" i="33"/>
  <c r="F320" i="33" s="1"/>
  <c r="E76" i="33"/>
  <c r="E320" i="33" s="1"/>
  <c r="G75" i="33"/>
  <c r="G296" i="33" s="1"/>
  <c r="E75" i="33"/>
  <c r="E296" i="33" s="1"/>
  <c r="G74" i="33"/>
  <c r="G272" i="33" s="1"/>
  <c r="E74" i="33"/>
  <c r="E272" i="33" s="1"/>
  <c r="G73" i="33"/>
  <c r="G248" i="33" s="1"/>
  <c r="E73" i="33"/>
  <c r="E248" i="33" s="1"/>
  <c r="G72" i="33"/>
  <c r="G224" i="33" s="1"/>
  <c r="E72" i="33"/>
  <c r="E224" i="33" s="1"/>
  <c r="G71" i="33"/>
  <c r="G200" i="33" s="1"/>
  <c r="E71" i="33"/>
  <c r="E200" i="33" s="1"/>
  <c r="G69" i="33"/>
  <c r="G319" i="33" s="1"/>
  <c r="F69" i="33"/>
  <c r="F361" i="33" s="1"/>
  <c r="F580" i="33" s="1"/>
  <c r="E69" i="33"/>
  <c r="E319" i="33" s="1"/>
  <c r="G68" i="33"/>
  <c r="G295" i="33" s="1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E65" i="33"/>
  <c r="E223" i="33" s="1"/>
  <c r="G64" i="33"/>
  <c r="G199" i="33" s="1"/>
  <c r="E64" i="33"/>
  <c r="E199" i="33" s="1"/>
  <c r="G62" i="33"/>
  <c r="G318" i="33" s="1"/>
  <c r="F62" i="33"/>
  <c r="F353" i="33" s="1"/>
  <c r="F69" i="34" s="1"/>
  <c r="F49" i="55" s="1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G246" i="33" s="1"/>
  <c r="E59" i="33"/>
  <c r="E246" i="33" s="1"/>
  <c r="G58" i="33"/>
  <c r="G222" i="33" s="1"/>
  <c r="E58" i="33"/>
  <c r="E222" i="33" s="1"/>
  <c r="G57" i="33"/>
  <c r="G198" i="33" s="1"/>
  <c r="E57" i="33"/>
  <c r="E198" i="33" s="1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E23" i="33"/>
  <c r="G22" i="33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K5" i="33"/>
  <c r="J5" i="33"/>
  <c r="A1" i="33"/>
  <c r="A21" i="3" s="1"/>
  <c r="I107" i="31"/>
  <c r="H107" i="31"/>
  <c r="G107" i="31"/>
  <c r="F107" i="31"/>
  <c r="E107" i="31"/>
  <c r="N106" i="31"/>
  <c r="M106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E99" i="31"/>
  <c r="I98" i="31"/>
  <c r="H98" i="31"/>
  <c r="G98" i="31"/>
  <c r="F98" i="31"/>
  <c r="E98" i="31"/>
  <c r="I97" i="31"/>
  <c r="H97" i="31"/>
  <c r="G97" i="31"/>
  <c r="F97" i="31"/>
  <c r="E97" i="31"/>
  <c r="G96" i="31"/>
  <c r="F96" i="31"/>
  <c r="E100" i="31" s="1"/>
  <c r="E96" i="31"/>
  <c r="G95" i="31"/>
  <c r="F95" i="31"/>
  <c r="E95" i="31"/>
  <c r="E90" i="31"/>
  <c r="I89" i="31"/>
  <c r="H89" i="31"/>
  <c r="G89" i="31"/>
  <c r="F89" i="31"/>
  <c r="E89" i="31"/>
  <c r="G88" i="31"/>
  <c r="F88" i="31"/>
  <c r="E91" i="31" s="1"/>
  <c r="E88" i="31"/>
  <c r="G87" i="31"/>
  <c r="F87" i="3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L67" i="31"/>
  <c r="K67" i="31"/>
  <c r="K82" i="31" s="1"/>
  <c r="J67" i="31"/>
  <c r="J82" i="31" s="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P65" i="31"/>
  <c r="P67" i="31" s="1"/>
  <c r="O65" i="31"/>
  <c r="O67" i="31" s="1"/>
  <c r="N65" i="31"/>
  <c r="N67" i="31" s="1"/>
  <c r="N82" i="31" s="1"/>
  <c r="M65" i="31"/>
  <c r="M67" i="31" s="1"/>
  <c r="M97" i="31" s="1"/>
  <c r="L65" i="31"/>
  <c r="K65" i="31"/>
  <c r="J65" i="31"/>
  <c r="I65" i="31"/>
  <c r="H65" i="31"/>
  <c r="G65" i="31"/>
  <c r="F65" i="31"/>
  <c r="E65" i="31"/>
  <c r="N62" i="31"/>
  <c r="N81" i="31" s="1"/>
  <c r="K62" i="31"/>
  <c r="K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P62" i="31" s="1"/>
  <c r="P81" i="31" s="1"/>
  <c r="O60" i="31"/>
  <c r="O62" i="31" s="1"/>
  <c r="O81" i="31" s="1"/>
  <c r="N60" i="31"/>
  <c r="M60" i="31"/>
  <c r="M62" i="31" s="1"/>
  <c r="M81" i="31" s="1"/>
  <c r="L60" i="31"/>
  <c r="L62" i="31" s="1"/>
  <c r="L81" i="31" s="1"/>
  <c r="K60" i="31"/>
  <c r="J60" i="31"/>
  <c r="J62" i="31" s="1"/>
  <c r="J81" i="31" s="1"/>
  <c r="I60" i="31"/>
  <c r="H60" i="31"/>
  <c r="G60" i="31"/>
  <c r="F60" i="31"/>
  <c r="E60" i="3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P55" i="31"/>
  <c r="P57" i="31" s="1"/>
  <c r="P80" i="31" s="1"/>
  <c r="O55" i="31"/>
  <c r="O57" i="31" s="1"/>
  <c r="O80" i="31" s="1"/>
  <c r="N55" i="31"/>
  <c r="N57" i="31" s="1"/>
  <c r="N80" i="31" s="1"/>
  <c r="M55" i="31"/>
  <c r="M57" i="31" s="1"/>
  <c r="M80" i="31" s="1"/>
  <c r="L55" i="31"/>
  <c r="L57" i="31" s="1"/>
  <c r="L80" i="31" s="1"/>
  <c r="K55" i="31"/>
  <c r="K57" i="31" s="1"/>
  <c r="K80" i="31" s="1"/>
  <c r="J55" i="31"/>
  <c r="J57" i="31" s="1"/>
  <c r="J80" i="31" s="1"/>
  <c r="I55" i="31"/>
  <c r="H55" i="31"/>
  <c r="G55" i="31"/>
  <c r="F55" i="31"/>
  <c r="E55" i="31"/>
  <c r="P52" i="31"/>
  <c r="P79" i="31" s="1"/>
  <c r="N52" i="31"/>
  <c r="N79" i="31" s="1"/>
  <c r="L52" i="31"/>
  <c r="L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Q50" i="31"/>
  <c r="Q52" i="31" s="1"/>
  <c r="Q79" i="31" s="1"/>
  <c r="P50" i="31"/>
  <c r="O50" i="31"/>
  <c r="O52" i="31" s="1"/>
  <c r="O79" i="31" s="1"/>
  <c r="N50" i="31"/>
  <c r="M50" i="31"/>
  <c r="M52" i="31" s="1"/>
  <c r="M79" i="31" s="1"/>
  <c r="L50" i="31"/>
  <c r="K50" i="31"/>
  <c r="K52" i="31" s="1"/>
  <c r="K79" i="31" s="1"/>
  <c r="J50" i="31"/>
  <c r="J52" i="31" s="1"/>
  <c r="J79" i="31" s="1"/>
  <c r="I50" i="31"/>
  <c r="H50" i="31"/>
  <c r="G50" i="31"/>
  <c r="F50" i="31"/>
  <c r="E50" i="31"/>
  <c r="L47" i="31"/>
  <c r="L78" i="31" s="1"/>
  <c r="K47" i="31"/>
  <c r="K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P45" i="31"/>
  <c r="P47" i="31" s="1"/>
  <c r="P78" i="31" s="1"/>
  <c r="O45" i="31"/>
  <c r="O47" i="31" s="1"/>
  <c r="O78" i="31" s="1"/>
  <c r="N45" i="31"/>
  <c r="N47" i="31" s="1"/>
  <c r="N78" i="31" s="1"/>
  <c r="M45" i="31"/>
  <c r="M47" i="31" s="1"/>
  <c r="M78" i="31" s="1"/>
  <c r="L45" i="31"/>
  <c r="K45" i="31"/>
  <c r="J45" i="31"/>
  <c r="J47" i="31" s="1"/>
  <c r="J78" i="31" s="1"/>
  <c r="I45" i="31"/>
  <c r="H45" i="31"/>
  <c r="G45" i="31"/>
  <c r="F45" i="31"/>
  <c r="E45" i="3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P42" i="31" s="1"/>
  <c r="P77" i="31" s="1"/>
  <c r="O40" i="31"/>
  <c r="O42" i="31" s="1"/>
  <c r="O77" i="31" s="1"/>
  <c r="N40" i="31"/>
  <c r="N42" i="31" s="1"/>
  <c r="N77" i="31" s="1"/>
  <c r="M40" i="31"/>
  <c r="M42" i="31" s="1"/>
  <c r="M77" i="31" s="1"/>
  <c r="L40" i="31"/>
  <c r="L42" i="31" s="1"/>
  <c r="L77" i="31" s="1"/>
  <c r="K40" i="31"/>
  <c r="K42" i="31" s="1"/>
  <c r="K77" i="31" s="1"/>
  <c r="J40" i="31"/>
  <c r="J42" i="31" s="1"/>
  <c r="J77" i="31" s="1"/>
  <c r="I40" i="31"/>
  <c r="H40" i="31"/>
  <c r="G40" i="31"/>
  <c r="F40" i="31"/>
  <c r="E40" i="31"/>
  <c r="J37" i="31"/>
  <c r="J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R35" i="31"/>
  <c r="R37" i="31" s="1"/>
  <c r="P35" i="31"/>
  <c r="P37" i="31" s="1"/>
  <c r="P76" i="31" s="1"/>
  <c r="O35" i="31"/>
  <c r="O37" i="31" s="1"/>
  <c r="O76" i="31" s="1"/>
  <c r="N35" i="31"/>
  <c r="N37" i="31" s="1"/>
  <c r="N76" i="31" s="1"/>
  <c r="M35" i="31"/>
  <c r="M37" i="31" s="1"/>
  <c r="M76" i="31" s="1"/>
  <c r="L35" i="31"/>
  <c r="L37" i="31" s="1"/>
  <c r="L76" i="31" s="1"/>
  <c r="K35" i="31"/>
  <c r="K37" i="31" s="1"/>
  <c r="K76" i="31" s="1"/>
  <c r="J35" i="31"/>
  <c r="I35" i="31"/>
  <c r="H35" i="31"/>
  <c r="G35" i="31"/>
  <c r="F35" i="31"/>
  <c r="E35" i="31"/>
  <c r="P32" i="31"/>
  <c r="P75" i="31" s="1"/>
  <c r="O32" i="31"/>
  <c r="O75" i="31" s="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O30" i="31"/>
  <c r="N30" i="31"/>
  <c r="N32" i="31" s="1"/>
  <c r="N75" i="31" s="1"/>
  <c r="M30" i="31"/>
  <c r="M32" i="31" s="1"/>
  <c r="M75" i="31" s="1"/>
  <c r="L30" i="31"/>
  <c r="L32" i="31" s="1"/>
  <c r="L75" i="31" s="1"/>
  <c r="K30" i="31"/>
  <c r="K32" i="31" s="1"/>
  <c r="K75" i="31" s="1"/>
  <c r="J30" i="31"/>
  <c r="J32" i="31" s="1"/>
  <c r="J75" i="31" s="1"/>
  <c r="I30" i="31"/>
  <c r="H30" i="31"/>
  <c r="G30" i="31"/>
  <c r="F30" i="31"/>
  <c r="E30" i="31"/>
  <c r="N27" i="31"/>
  <c r="N74" i="31" s="1"/>
  <c r="M27" i="31"/>
  <c r="M74" i="31" s="1"/>
  <c r="L27" i="31"/>
  <c r="L74" i="31" s="1"/>
  <c r="K27" i="31"/>
  <c r="K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P27" i="31" s="1"/>
  <c r="P74" i="31" s="1"/>
  <c r="O25" i="31"/>
  <c r="O27" i="31" s="1"/>
  <c r="O74" i="31" s="1"/>
  <c r="N25" i="31"/>
  <c r="M25" i="31"/>
  <c r="L25" i="31"/>
  <c r="K25" i="31"/>
  <c r="J25" i="31"/>
  <c r="J27" i="31" s="1"/>
  <c r="J74" i="31" s="1"/>
  <c r="I25" i="31"/>
  <c r="H25" i="31"/>
  <c r="G25" i="31"/>
  <c r="F25" i="31"/>
  <c r="E25" i="31"/>
  <c r="K22" i="31"/>
  <c r="K73" i="31" s="1"/>
  <c r="J22" i="31"/>
  <c r="J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P20" i="31"/>
  <c r="P22" i="31" s="1"/>
  <c r="P73" i="31" s="1"/>
  <c r="O20" i="31"/>
  <c r="O22" i="31" s="1"/>
  <c r="O73" i="31" s="1"/>
  <c r="N20" i="31"/>
  <c r="N22" i="31" s="1"/>
  <c r="N73" i="31" s="1"/>
  <c r="M20" i="31"/>
  <c r="M22" i="31" s="1"/>
  <c r="M73" i="31" s="1"/>
  <c r="L20" i="31"/>
  <c r="L22" i="31" s="1"/>
  <c r="L73" i="31" s="1"/>
  <c r="K20" i="31"/>
  <c r="J20" i="31"/>
  <c r="I20" i="31"/>
  <c r="H20" i="31"/>
  <c r="G20" i="31"/>
  <c r="F20" i="31"/>
  <c r="E20" i="31"/>
  <c r="N17" i="31"/>
  <c r="N72" i="31" s="1"/>
  <c r="L17" i="31"/>
  <c r="L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P17" i="31" s="1"/>
  <c r="P72" i="31" s="1"/>
  <c r="O15" i="31"/>
  <c r="O17" i="31" s="1"/>
  <c r="O72" i="31" s="1"/>
  <c r="N15" i="31"/>
  <c r="M15" i="31"/>
  <c r="M17" i="31" s="1"/>
  <c r="M72" i="31" s="1"/>
  <c r="L15" i="31"/>
  <c r="K15" i="31"/>
  <c r="K17" i="31" s="1"/>
  <c r="K72" i="31" s="1"/>
  <c r="J15" i="31"/>
  <c r="J17" i="31" s="1"/>
  <c r="J72" i="31" s="1"/>
  <c r="I15" i="31"/>
  <c r="H15" i="31"/>
  <c r="G15" i="31"/>
  <c r="F15" i="31"/>
  <c r="E15" i="31"/>
  <c r="M12" i="31"/>
  <c r="M71" i="31" s="1"/>
  <c r="L12" i="31"/>
  <c r="L71" i="31" s="1"/>
  <c r="K12" i="31"/>
  <c r="K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P10" i="31"/>
  <c r="P12" i="31" s="1"/>
  <c r="P71" i="31" s="1"/>
  <c r="O10" i="31"/>
  <c r="O12" i="31" s="1"/>
  <c r="O71" i="31" s="1"/>
  <c r="N10" i="31"/>
  <c r="N12" i="31" s="1"/>
  <c r="N71" i="31" s="1"/>
  <c r="M10" i="31"/>
  <c r="L10" i="31"/>
  <c r="K10" i="31"/>
  <c r="J10" i="31"/>
  <c r="J12" i="31" s="1"/>
  <c r="J71" i="31" s="1"/>
  <c r="I10" i="31"/>
  <c r="H10" i="31"/>
  <c r="G10" i="31"/>
  <c r="F10" i="31"/>
  <c r="E10" i="31"/>
  <c r="J5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J43" i="32"/>
  <c r="J45" i="32" s="1"/>
  <c r="J4" i="32" s="1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G25" i="32"/>
  <c r="F25" i="32"/>
  <c r="E25" i="32"/>
  <c r="G20" i="32"/>
  <c r="F20" i="32"/>
  <c r="E20" i="32"/>
  <c r="G19" i="32"/>
  <c r="F19" i="32"/>
  <c r="E19" i="32"/>
  <c r="J18" i="32"/>
  <c r="I18" i="32"/>
  <c r="H18" i="32"/>
  <c r="G18" i="32"/>
  <c r="F18" i="32"/>
  <c r="E18" i="32"/>
  <c r="K15" i="32"/>
  <c r="K5" i="30" s="1"/>
  <c r="J15" i="32"/>
  <c r="J5" i="36" s="1"/>
  <c r="G11" i="32"/>
  <c r="F11" i="32"/>
  <c r="E11" i="32"/>
  <c r="I10" i="32"/>
  <c r="I26" i="32" s="1"/>
  <c r="H10" i="32"/>
  <c r="H26" i="32" s="1"/>
  <c r="G10" i="32"/>
  <c r="G26" i="32" s="1"/>
  <c r="F10" i="32"/>
  <c r="F26" i="32" s="1"/>
  <c r="E10" i="32"/>
  <c r="E26" i="32" s="1"/>
  <c r="K5" i="32"/>
  <c r="J5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248" i="30"/>
  <c r="E43" i="57" s="1"/>
  <c r="E247" i="30"/>
  <c r="E42" i="57" s="1"/>
  <c r="E245" i="30"/>
  <c r="E40" i="57" s="1"/>
  <c r="E244" i="30"/>
  <c r="E39" i="57" s="1"/>
  <c r="E243" i="30"/>
  <c r="E38" i="57" s="1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30" i="30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222" i="30"/>
  <c r="E17" i="57" s="1"/>
  <c r="E221" i="30"/>
  <c r="E16" i="57" s="1"/>
  <c r="E220" i="30"/>
  <c r="E15" i="57" s="1"/>
  <c r="E219" i="30"/>
  <c r="E14" i="57" s="1"/>
  <c r="F82" i="30"/>
  <c r="F78" i="33" s="1"/>
  <c r="F201" i="33" s="1"/>
  <c r="F79" i="30"/>
  <c r="F75" i="33" s="1"/>
  <c r="F296" i="33" s="1"/>
  <c r="F78" i="30"/>
  <c r="F74" i="33" s="1"/>
  <c r="F272" i="33" s="1"/>
  <c r="F64" i="30"/>
  <c r="F60" i="33" s="1"/>
  <c r="F270" i="33" s="1"/>
  <c r="F63" i="30"/>
  <c r="F59" i="33" s="1"/>
  <c r="F246" i="33" s="1"/>
  <c r="F62" i="30"/>
  <c r="F58" i="33" s="1"/>
  <c r="F222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31" i="30"/>
  <c r="R65" i="31" s="1"/>
  <c r="R67" i="31" s="1"/>
  <c r="Q30" i="30"/>
  <c r="Q60" i="31" s="1"/>
  <c r="Q62" i="31" s="1"/>
  <c r="Q81" i="31" s="1"/>
  <c r="R28" i="30"/>
  <c r="R50" i="31" s="1"/>
  <c r="R52" i="31" s="1"/>
  <c r="R79" i="31" s="1"/>
  <c r="Q28" i="30"/>
  <c r="R27" i="30"/>
  <c r="R45" i="31" s="1"/>
  <c r="R47" i="31" s="1"/>
  <c r="Q27" i="30"/>
  <c r="Q45" i="31" s="1"/>
  <c r="Q47" i="31" s="1"/>
  <c r="Q78" i="31" s="1"/>
  <c r="R26" i="30"/>
  <c r="R40" i="31" s="1"/>
  <c r="R42" i="31" s="1"/>
  <c r="R77" i="31" s="1"/>
  <c r="R25" i="30"/>
  <c r="Q24" i="30"/>
  <c r="Q30" i="31" s="1"/>
  <c r="Q32" i="31" s="1"/>
  <c r="Q75" i="31" s="1"/>
  <c r="R22" i="30"/>
  <c r="R20" i="31" s="1"/>
  <c r="R22" i="31" s="1"/>
  <c r="Q22" i="30"/>
  <c r="Q20" i="31" s="1"/>
  <c r="Q22" i="31" s="1"/>
  <c r="Q73" i="31" s="1"/>
  <c r="R21" i="30"/>
  <c r="R15" i="31" s="1"/>
  <c r="R17" i="31" s="1"/>
  <c r="R72" i="31" s="1"/>
  <c r="Q21" i="30"/>
  <c r="Q15" i="31" s="1"/>
  <c r="Q17" i="31" s="1"/>
  <c r="Q72" i="31" s="1"/>
  <c r="R20" i="30"/>
  <c r="R10" i="31" s="1"/>
  <c r="R12" i="31" s="1"/>
  <c r="R71" i="31" s="1"/>
  <c r="F14" i="30"/>
  <c r="B2" i="53" s="1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F138" i="62"/>
  <c r="E138" i="62"/>
  <c r="D138" i="62"/>
  <c r="C138" i="62"/>
  <c r="B138" i="62"/>
  <c r="A138" i="62"/>
  <c r="G137" i="62"/>
  <c r="E137" i="62"/>
  <c r="D137" i="62"/>
  <c r="C137" i="62"/>
  <c r="B137" i="62"/>
  <c r="A137" i="62"/>
  <c r="G136" i="62"/>
  <c r="E136" i="62"/>
  <c r="D136" i="62"/>
  <c r="C136" i="62"/>
  <c r="B136" i="62"/>
  <c r="A136" i="62"/>
  <c r="F135" i="62"/>
  <c r="E135" i="62"/>
  <c r="D135" i="62"/>
  <c r="C135" i="62"/>
  <c r="B135" i="62"/>
  <c r="A135" i="62"/>
  <c r="F134" i="62"/>
  <c r="E134" i="62"/>
  <c r="D134" i="62"/>
  <c r="C134" i="62"/>
  <c r="B134" i="62"/>
  <c r="A134" i="62"/>
  <c r="G133" i="62"/>
  <c r="F133" i="62"/>
  <c r="E133" i="62"/>
  <c r="D133" i="62"/>
  <c r="C133" i="62"/>
  <c r="B133" i="62"/>
  <c r="A133" i="62"/>
  <c r="F132" i="62"/>
  <c r="E132" i="62"/>
  <c r="D132" i="62"/>
  <c r="C132" i="62"/>
  <c r="B132" i="62"/>
  <c r="A132" i="62"/>
  <c r="G131" i="62"/>
  <c r="F131" i="62"/>
  <c r="E131" i="62"/>
  <c r="D131" i="62"/>
  <c r="C131" i="62"/>
  <c r="B131" i="62"/>
  <c r="A131" i="62"/>
  <c r="G130" i="62"/>
  <c r="F130" i="62"/>
  <c r="E130" i="62"/>
  <c r="D130" i="62"/>
  <c r="C130" i="62"/>
  <c r="B130" i="62"/>
  <c r="A130" i="62"/>
  <c r="G129" i="62"/>
  <c r="F129" i="62"/>
  <c r="E129" i="62"/>
  <c r="D129" i="62"/>
  <c r="C129" i="62"/>
  <c r="B129" i="62"/>
  <c r="A129" i="62"/>
  <c r="G128" i="62"/>
  <c r="F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E125" i="62"/>
  <c r="D125" i="62"/>
  <c r="C125" i="62"/>
  <c r="B125" i="62"/>
  <c r="A125" i="62"/>
  <c r="G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E122" i="62"/>
  <c r="D122" i="62"/>
  <c r="C122" i="62"/>
  <c r="B122" i="62"/>
  <c r="A122" i="62"/>
  <c r="G121" i="62"/>
  <c r="F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7" i="50"/>
  <c r="F137" i="62" s="1"/>
  <c r="F136" i="50"/>
  <c r="F136" i="62" s="1"/>
  <c r="G135" i="50"/>
  <c r="G135" i="62" s="1"/>
  <c r="G134" i="50"/>
  <c r="G134" i="62" s="1"/>
  <c r="G133" i="50"/>
  <c r="G132" i="50"/>
  <c r="G132" i="62" s="1"/>
  <c r="G131" i="50"/>
  <c r="F130" i="50"/>
  <c r="F129" i="50"/>
  <c r="F128" i="50"/>
  <c r="F127" i="50"/>
  <c r="F127" i="62" s="1"/>
  <c r="F126" i="50"/>
  <c r="F125" i="50"/>
  <c r="F125" i="62" s="1"/>
  <c r="F124" i="50"/>
  <c r="F124" i="62" s="1"/>
  <c r="F123" i="50"/>
  <c r="F123" i="62" s="1"/>
  <c r="F122" i="50"/>
  <c r="F122" i="62" s="1"/>
  <c r="F121" i="50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G15" i="44"/>
  <c r="Q31" i="30" s="1"/>
  <c r="Q65" i="31" s="1"/>
  <c r="Q67" i="31" s="1"/>
  <c r="Q82" i="31" s="1"/>
  <c r="F15" i="44"/>
  <c r="E15" i="44"/>
  <c r="D15" i="44"/>
  <c r="C15" i="44"/>
  <c r="B15" i="44"/>
  <c r="A15" i="44"/>
  <c r="H14" i="44"/>
  <c r="R30" i="30" s="1"/>
  <c r="R60" i="31" s="1"/>
  <c r="R62" i="31" s="1"/>
  <c r="G14" i="44"/>
  <c r="F14" i="44"/>
  <c r="E14" i="44"/>
  <c r="D14" i="44"/>
  <c r="C14" i="44"/>
  <c r="B14" i="44"/>
  <c r="A14" i="44"/>
  <c r="H13" i="44"/>
  <c r="R29" i="30" s="1"/>
  <c r="R55" i="31" s="1"/>
  <c r="R57" i="31" s="1"/>
  <c r="R80" i="31" s="1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G12" i="44"/>
  <c r="F12" i="44"/>
  <c r="E12" i="44"/>
  <c r="D12" i="44"/>
  <c r="C12" i="44"/>
  <c r="B12" i="44"/>
  <c r="A12" i="44"/>
  <c r="H11" i="44"/>
  <c r="G11" i="44"/>
  <c r="F11" i="44"/>
  <c r="E11" i="44"/>
  <c r="D11" i="44"/>
  <c r="C11" i="44"/>
  <c r="B11" i="44"/>
  <c r="A11" i="44"/>
  <c r="H10" i="44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G9" i="44"/>
  <c r="Q25" i="30" s="1"/>
  <c r="Q35" i="31" s="1"/>
  <c r="Q37" i="31" s="1"/>
  <c r="Q76" i="31" s="1"/>
  <c r="F9" i="44"/>
  <c r="E9" i="44"/>
  <c r="D9" i="44"/>
  <c r="C9" i="44"/>
  <c r="B9" i="44"/>
  <c r="A9" i="44"/>
  <c r="H8" i="44"/>
  <c r="R24" i="30" s="1"/>
  <c r="R30" i="31" s="1"/>
  <c r="R32" i="31" s="1"/>
  <c r="R75" i="31" s="1"/>
  <c r="G8" i="44"/>
  <c r="F8" i="44"/>
  <c r="E8" i="44"/>
  <c r="D8" i="44"/>
  <c r="C8" i="44"/>
  <c r="B8" i="44"/>
  <c r="A8" i="44"/>
  <c r="H7" i="44"/>
  <c r="R23" i="30" s="1"/>
  <c r="R25" i="31" s="1"/>
  <c r="R27" i="31" s="1"/>
  <c r="S27" i="31" s="1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G6" i="44"/>
  <c r="F6" i="44"/>
  <c r="E6" i="44"/>
  <c r="D6" i="44"/>
  <c r="C6" i="44"/>
  <c r="B6" i="44"/>
  <c r="A6" i="44"/>
  <c r="H5" i="44"/>
  <c r="G5" i="44"/>
  <c r="F5" i="44"/>
  <c r="E5" i="44"/>
  <c r="D5" i="44"/>
  <c r="C5" i="44"/>
  <c r="B5" i="44"/>
  <c r="A5" i="44"/>
  <c r="H4" i="44"/>
  <c r="G4" i="44"/>
  <c r="Q20" i="30" s="1"/>
  <c r="Q10" i="31" s="1"/>
  <c r="Q12" i="31" s="1"/>
  <c r="Q71" i="31" s="1"/>
  <c r="F4" i="44"/>
  <c r="E4" i="44"/>
  <c r="D4" i="44"/>
  <c r="C4" i="44"/>
  <c r="B4" i="44"/>
  <c r="A4" i="44"/>
  <c r="A1" i="44"/>
  <c r="A229" i="43"/>
  <c r="A229" i="44" s="1"/>
  <c r="E228" i="43"/>
  <c r="D228" i="43"/>
  <c r="C228" i="43"/>
  <c r="B228" i="43"/>
  <c r="A228" i="43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6" i="1"/>
  <c r="B46" i="1"/>
  <c r="B45" i="1"/>
  <c r="B44" i="1"/>
  <c r="B43" i="1"/>
  <c r="B42" i="1"/>
  <c r="B41" i="1"/>
  <c r="C6" i="1"/>
  <c r="A1" i="1"/>
  <c r="O82" i="31" l="1"/>
  <c r="O106" i="31"/>
  <c r="F76" i="30"/>
  <c r="F72" i="33" s="1"/>
  <c r="F224" i="33" s="1"/>
  <c r="K5" i="36"/>
  <c r="F61" i="30"/>
  <c r="F57" i="33" s="1"/>
  <c r="F198" i="33" s="1"/>
  <c r="F77" i="30"/>
  <c r="F73" i="33" s="1"/>
  <c r="F248" i="33" s="1"/>
  <c r="L15" i="32"/>
  <c r="K5" i="31"/>
  <c r="F453" i="33"/>
  <c r="F318" i="33"/>
  <c r="F68" i="30"/>
  <c r="F64" i="33" s="1"/>
  <c r="F199" i="33" s="1"/>
  <c r="F65" i="30"/>
  <c r="F61" i="33" s="1"/>
  <c r="F294" i="33" s="1"/>
  <c r="K43" i="32"/>
  <c r="K45" i="32" s="1"/>
  <c r="K4" i="32" s="1"/>
  <c r="F84" i="30"/>
  <c r="F80" i="33" s="1"/>
  <c r="F249" i="33" s="1"/>
  <c r="A230" i="43"/>
  <c r="A230" i="44" s="1"/>
  <c r="F69" i="30"/>
  <c r="F65" i="33" s="1"/>
  <c r="F223" i="33" s="1"/>
  <c r="F85" i="30"/>
  <c r="F81" i="33" s="1"/>
  <c r="F273" i="33" s="1"/>
  <c r="K18" i="32"/>
  <c r="F319" i="33"/>
  <c r="F392" i="33"/>
  <c r="F101" i="34" s="1"/>
  <c r="F76" i="55" s="1"/>
  <c r="F83" i="30"/>
  <c r="F79" i="33" s="1"/>
  <c r="F225" i="33" s="1"/>
  <c r="F244" i="30"/>
  <c r="F39" i="57" s="1"/>
  <c r="F70" i="30"/>
  <c r="F66" i="33" s="1"/>
  <c r="F247" i="33" s="1"/>
  <c r="F86" i="30"/>
  <c r="F82" i="33" s="1"/>
  <c r="F297" i="33" s="1"/>
  <c r="B2" i="54"/>
  <c r="F123" i="30"/>
  <c r="F119" i="33" s="1"/>
  <c r="F71" i="30"/>
  <c r="F67" i="33" s="1"/>
  <c r="F271" i="33" s="1"/>
  <c r="J21" i="32"/>
  <c r="J34" i="32" s="1"/>
  <c r="F331" i="33"/>
  <c r="F418" i="33"/>
  <c r="J5" i="30"/>
  <c r="F72" i="30"/>
  <c r="F68" i="33" s="1"/>
  <c r="F295" i="33" s="1"/>
  <c r="F377" i="33"/>
  <c r="F93" i="34" s="1"/>
  <c r="F70" i="55" s="1"/>
  <c r="F674" i="33"/>
  <c r="K5" i="57"/>
  <c r="F75" i="30"/>
  <c r="F71" i="33" s="1"/>
  <c r="F200" i="33" s="1"/>
  <c r="F333" i="33"/>
  <c r="H33" i="53"/>
  <c r="J10" i="32"/>
  <c r="S62" i="31"/>
  <c r="T62" i="31" s="1"/>
  <c r="R81" i="31"/>
  <c r="J4" i="36"/>
  <c r="J4" i="34"/>
  <c r="J4" i="31"/>
  <c r="J48" i="32"/>
  <c r="J50" i="32" s="1"/>
  <c r="J4" i="33"/>
  <c r="J4" i="57"/>
  <c r="J4" i="30"/>
  <c r="F424" i="33"/>
  <c r="F278" i="33"/>
  <c r="F477" i="33"/>
  <c r="F332" i="33"/>
  <c r="F239" i="33"/>
  <c r="F497" i="33"/>
  <c r="F203" i="34" s="1"/>
  <c r="F165" i="55" s="1"/>
  <c r="F509" i="33"/>
  <c r="F677" i="33" s="1"/>
  <c r="F336" i="33"/>
  <c r="S37" i="31"/>
  <c r="T37" i="31" s="1"/>
  <c r="R76" i="31"/>
  <c r="L97" i="31"/>
  <c r="L106" i="31"/>
  <c r="F410" i="33"/>
  <c r="F324" i="33"/>
  <c r="K4" i="34"/>
  <c r="K48" i="32"/>
  <c r="K50" i="32" s="1"/>
  <c r="K4" i="33"/>
  <c r="P82" i="31"/>
  <c r="P83" i="31" s="1"/>
  <c r="P97" i="31"/>
  <c r="M82" i="31"/>
  <c r="M83" i="31" s="1"/>
  <c r="F484" i="33"/>
  <c r="F190" i="34" s="1"/>
  <c r="F154" i="55" s="1"/>
  <c r="F309" i="33"/>
  <c r="K4" i="36"/>
  <c r="F173" i="34"/>
  <c r="F139" i="55" s="1"/>
  <c r="F643" i="33"/>
  <c r="F276" i="33"/>
  <c r="K4" i="30"/>
  <c r="S32" i="31"/>
  <c r="S75" i="31" s="1"/>
  <c r="S47" i="31"/>
  <c r="N97" i="31"/>
  <c r="F394" i="33"/>
  <c r="K4" i="31"/>
  <c r="F369" i="33"/>
  <c r="F668" i="33" s="1"/>
  <c r="F397" i="33"/>
  <c r="F106" i="34" s="1"/>
  <c r="F80" i="55" s="1"/>
  <c r="C29" i="53" s="1"/>
  <c r="F496" i="33"/>
  <c r="F202" i="34" s="1"/>
  <c r="F164" i="55" s="1"/>
  <c r="S67" i="31"/>
  <c r="T67" i="31" s="1"/>
  <c r="F151" i="34"/>
  <c r="F120" i="55" s="1"/>
  <c r="H20" i="53" s="1"/>
  <c r="F285" i="33"/>
  <c r="F483" i="33"/>
  <c r="F189" i="34" s="1"/>
  <c r="F153" i="55" s="1"/>
  <c r="F111" i="34"/>
  <c r="F85" i="55" s="1"/>
  <c r="H29" i="53" s="1"/>
  <c r="F582" i="33"/>
  <c r="F673" i="33"/>
  <c r="F175" i="34"/>
  <c r="F141" i="55" s="1"/>
  <c r="H18" i="53" s="1"/>
  <c r="F323" i="33"/>
  <c r="K4" i="57"/>
  <c r="O97" i="31"/>
  <c r="S22" i="31"/>
  <c r="F629" i="33"/>
  <c r="T27" i="31"/>
  <c r="S74" i="31"/>
  <c r="S12" i="31"/>
  <c r="S57" i="31"/>
  <c r="R74" i="31"/>
  <c r="J106" i="31"/>
  <c r="J97" i="31"/>
  <c r="Q83" i="31"/>
  <c r="K106" i="31"/>
  <c r="K97" i="31"/>
  <c r="S106" i="31"/>
  <c r="S97" i="31"/>
  <c r="S81" i="31"/>
  <c r="J83" i="31"/>
  <c r="F557" i="33"/>
  <c r="T22" i="31"/>
  <c r="S73" i="31"/>
  <c r="K83" i="31"/>
  <c r="F671" i="33"/>
  <c r="F159" i="34"/>
  <c r="F127" i="55" s="1"/>
  <c r="H17" i="53" s="1"/>
  <c r="N83" i="31"/>
  <c r="T47" i="31"/>
  <c r="S78" i="31"/>
  <c r="S42" i="31"/>
  <c r="O83" i="31"/>
  <c r="R78" i="31"/>
  <c r="Q97" i="31"/>
  <c r="P106" i="31"/>
  <c r="F587" i="33"/>
  <c r="F77" i="34"/>
  <c r="F56" i="55" s="1"/>
  <c r="L82" i="31"/>
  <c r="L83" i="31" s="1"/>
  <c r="S17" i="31"/>
  <c r="R73" i="31"/>
  <c r="R97" i="31"/>
  <c r="Q106" i="31"/>
  <c r="F659" i="33"/>
  <c r="R106" i="31"/>
  <c r="F579" i="33"/>
  <c r="F199" i="34"/>
  <c r="F162" i="55" s="1"/>
  <c r="F205" i="34"/>
  <c r="F167" i="55" s="1"/>
  <c r="R82" i="31"/>
  <c r="S52" i="31"/>
  <c r="F85" i="34"/>
  <c r="F63" i="55" s="1"/>
  <c r="F586" i="33"/>
  <c r="F135" i="34"/>
  <c r="F106" i="55" s="1"/>
  <c r="H32" i="53" s="1"/>
  <c r="F660" i="33"/>
  <c r="F198" i="34"/>
  <c r="F161" i="55" s="1"/>
  <c r="F559" i="33"/>
  <c r="F676" i="33"/>
  <c r="F672" i="33"/>
  <c r="F522" i="33"/>
  <c r="F558" i="33"/>
  <c r="F130" i="34"/>
  <c r="F101" i="55" s="1"/>
  <c r="C32" i="53" s="1"/>
  <c r="F631" i="33"/>
  <c r="F126" i="30"/>
  <c r="F122" i="33" s="1"/>
  <c r="F136" i="30"/>
  <c r="F132" i="33" s="1"/>
  <c r="F219" i="30"/>
  <c r="F14" i="57" s="1"/>
  <c r="F230" i="30"/>
  <c r="F25" i="57" s="1"/>
  <c r="F135" i="30"/>
  <c r="F131" i="33" s="1"/>
  <c r="F208" i="33" s="1"/>
  <c r="F252" i="30"/>
  <c r="F47" i="57" s="1"/>
  <c r="F144" i="30"/>
  <c r="F241" i="30"/>
  <c r="F36" i="57" s="1"/>
  <c r="F151" i="30"/>
  <c r="F147" i="33" s="1"/>
  <c r="F258" i="33" s="1"/>
  <c r="F208" i="30"/>
  <c r="F619" i="33" s="1"/>
  <c r="F91" i="30"/>
  <c r="F87" i="33" s="1"/>
  <c r="F170" i="30"/>
  <c r="F166" i="33" s="1"/>
  <c r="F213" i="33" s="1"/>
  <c r="F152" i="30"/>
  <c r="F148" i="33" s="1"/>
  <c r="F282" i="33" s="1"/>
  <c r="F256" i="30"/>
  <c r="F51" i="57" s="1"/>
  <c r="F163" i="30"/>
  <c r="F159" i="33" s="1"/>
  <c r="F212" i="33" s="1"/>
  <c r="F234" i="30"/>
  <c r="F29" i="57" s="1"/>
  <c r="F92" i="30"/>
  <c r="F88" i="33" s="1"/>
  <c r="F226" i="33" s="1"/>
  <c r="F171" i="30"/>
  <c r="F167" i="33" s="1"/>
  <c r="F237" i="33" s="1"/>
  <c r="F248" i="30"/>
  <c r="F43" i="57" s="1"/>
  <c r="F105" i="30"/>
  <c r="F101" i="33" s="1"/>
  <c r="F191" i="30"/>
  <c r="F187" i="33" s="1"/>
  <c r="F216" i="33" s="1"/>
  <c r="F226" i="30"/>
  <c r="F21" i="57" s="1"/>
  <c r="F259" i="30"/>
  <c r="F54" i="57" s="1"/>
  <c r="F113" i="30"/>
  <c r="F109" i="33" s="1"/>
  <c r="F229" i="33" s="1"/>
  <c r="F200" i="30"/>
  <c r="F603" i="33" s="1"/>
  <c r="F114" i="30"/>
  <c r="F110" i="33" s="1"/>
  <c r="F201" i="30"/>
  <c r="F207" i="33"/>
  <c r="F302" i="33"/>
  <c r="F232" i="33"/>
  <c r="F106" i="30"/>
  <c r="F102" i="33" s="1"/>
  <c r="F127" i="30"/>
  <c r="F123" i="33" s="1"/>
  <c r="F145" i="30"/>
  <c r="F164" i="30"/>
  <c r="F160" i="33" s="1"/>
  <c r="F192" i="30"/>
  <c r="F188" i="33" s="1"/>
  <c r="F209" i="30"/>
  <c r="F223" i="30"/>
  <c r="F18" i="57" s="1"/>
  <c r="F238" i="30"/>
  <c r="F33" i="57" s="1"/>
  <c r="F245" i="30"/>
  <c r="F40" i="57" s="1"/>
  <c r="F107" i="30"/>
  <c r="F103" i="33" s="1"/>
  <c r="F128" i="30"/>
  <c r="F124" i="33" s="1"/>
  <c r="F146" i="30"/>
  <c r="F165" i="30"/>
  <c r="F161" i="33" s="1"/>
  <c r="F193" i="30"/>
  <c r="F189" i="33" s="1"/>
  <c r="F210" i="30"/>
  <c r="F231" i="30"/>
  <c r="F26" i="57" s="1"/>
  <c r="F254" i="30"/>
  <c r="F49" i="57" s="1"/>
  <c r="F109" i="30"/>
  <c r="F105" i="33" s="1"/>
  <c r="F129" i="30"/>
  <c r="F125" i="33" s="1"/>
  <c r="F149" i="30"/>
  <c r="F145" i="33" s="1"/>
  <c r="F166" i="30"/>
  <c r="F162" i="33" s="1"/>
  <c r="F194" i="30"/>
  <c r="F190" i="33" s="1"/>
  <c r="F211" i="30"/>
  <c r="F224" i="30"/>
  <c r="F19" i="57" s="1"/>
  <c r="F240" i="30"/>
  <c r="F35" i="57" s="1"/>
  <c r="F247" i="30"/>
  <c r="F42" i="57" s="1"/>
  <c r="F112" i="30"/>
  <c r="F108" i="33" s="1"/>
  <c r="F130" i="30"/>
  <c r="F126" i="33" s="1"/>
  <c r="F150" i="30"/>
  <c r="F146" i="33" s="1"/>
  <c r="F167" i="30"/>
  <c r="F163" i="33" s="1"/>
  <c r="F195" i="30"/>
  <c r="F191" i="33" s="1"/>
  <c r="F212" i="30"/>
  <c r="F233" i="30"/>
  <c r="F28" i="57" s="1"/>
  <c r="F255" i="30"/>
  <c r="F50" i="57" s="1"/>
  <c r="F93" i="30"/>
  <c r="F89" i="33" s="1"/>
  <c r="F115" i="30"/>
  <c r="F111" i="33" s="1"/>
  <c r="F137" i="30"/>
  <c r="F133" i="33" s="1"/>
  <c r="F153" i="30"/>
  <c r="F149" i="33" s="1"/>
  <c r="F177" i="30"/>
  <c r="F173" i="33" s="1"/>
  <c r="F202" i="30"/>
  <c r="F227" i="30"/>
  <c r="F22" i="57" s="1"/>
  <c r="F242" i="30"/>
  <c r="F37" i="57" s="1"/>
  <c r="F249" i="30"/>
  <c r="F44" i="57" s="1"/>
  <c r="F95" i="30"/>
  <c r="F91" i="33" s="1"/>
  <c r="F116" i="30"/>
  <c r="F112" i="33" s="1"/>
  <c r="F138" i="30"/>
  <c r="F134" i="33" s="1"/>
  <c r="F156" i="30"/>
  <c r="F152" i="33" s="1"/>
  <c r="F178" i="30"/>
  <c r="F174" i="33" s="1"/>
  <c r="F203" i="30"/>
  <c r="F220" i="30"/>
  <c r="F15" i="57" s="1"/>
  <c r="F235" i="30"/>
  <c r="F30" i="57" s="1"/>
  <c r="F257" i="30"/>
  <c r="F52" i="57" s="1"/>
  <c r="F99" i="30"/>
  <c r="F95" i="33" s="1"/>
  <c r="F120" i="30"/>
  <c r="F116" i="33" s="1"/>
  <c r="F139" i="30"/>
  <c r="F135" i="33" s="1"/>
  <c r="F157" i="30"/>
  <c r="F153" i="33" s="1"/>
  <c r="F179" i="30"/>
  <c r="F175" i="33" s="1"/>
  <c r="F204" i="30"/>
  <c r="F228" i="30"/>
  <c r="F23" i="57" s="1"/>
  <c r="F243" i="30"/>
  <c r="F38" i="57" s="1"/>
  <c r="F100" i="30"/>
  <c r="F96" i="33" s="1"/>
  <c r="F121" i="30"/>
  <c r="F117" i="33" s="1"/>
  <c r="F142" i="30"/>
  <c r="F158" i="30"/>
  <c r="F154" i="33" s="1"/>
  <c r="F180" i="30"/>
  <c r="F176" i="33" s="1"/>
  <c r="F205" i="30"/>
  <c r="F221" i="30"/>
  <c r="F16" i="57" s="1"/>
  <c r="F251" i="30"/>
  <c r="F46" i="57" s="1"/>
  <c r="F258" i="30"/>
  <c r="F53" i="57" s="1"/>
  <c r="F102" i="30"/>
  <c r="F98" i="33" s="1"/>
  <c r="F143" i="30"/>
  <c r="F160" i="30"/>
  <c r="F156" i="33" s="1"/>
  <c r="F188" i="30"/>
  <c r="F184" i="33" s="1"/>
  <c r="F207" i="30"/>
  <c r="F237" i="30"/>
  <c r="F32" i="57" s="1"/>
  <c r="P107" i="31" l="1"/>
  <c r="P98" i="31"/>
  <c r="P89" i="31"/>
  <c r="S76" i="31"/>
  <c r="F669" i="33"/>
  <c r="F584" i="33"/>
  <c r="F127" i="34"/>
  <c r="F99" i="55" s="1"/>
  <c r="H31" i="53" s="1"/>
  <c r="L5" i="57"/>
  <c r="L18" i="32"/>
  <c r="L43" i="32"/>
  <c r="L45" i="32" s="1"/>
  <c r="L5" i="34"/>
  <c r="L5" i="33"/>
  <c r="L5" i="32"/>
  <c r="L5" i="31"/>
  <c r="L5" i="36"/>
  <c r="L5" i="30"/>
  <c r="M15" i="32"/>
  <c r="K21" i="32"/>
  <c r="K10" i="32" s="1"/>
  <c r="F616" i="33"/>
  <c r="M89" i="31"/>
  <c r="M107" i="31"/>
  <c r="M98" i="31"/>
  <c r="F583" i="33"/>
  <c r="F119" i="34"/>
  <c r="F92" i="55" s="1"/>
  <c r="H30" i="53" s="1"/>
  <c r="F562" i="33"/>
  <c r="F133" i="34"/>
  <c r="F104" i="55" s="1"/>
  <c r="T32" i="31"/>
  <c r="T75" i="31" s="1"/>
  <c r="F215" i="34"/>
  <c r="F176" i="55" s="1"/>
  <c r="H25" i="53" s="1"/>
  <c r="F103" i="34"/>
  <c r="F78" i="55" s="1"/>
  <c r="H28" i="53" s="1"/>
  <c r="F581" i="33"/>
  <c r="S82" i="31"/>
  <c r="R83" i="31"/>
  <c r="R107" i="31" s="1"/>
  <c r="F644" i="33"/>
  <c r="F601" i="33"/>
  <c r="F588" i="33"/>
  <c r="F51" i="34" s="1"/>
  <c r="F37" i="55" s="1"/>
  <c r="J26" i="32"/>
  <c r="J12" i="32"/>
  <c r="F585" i="33"/>
  <c r="F183" i="34"/>
  <c r="F148" i="55" s="1"/>
  <c r="H22" i="53" s="1"/>
  <c r="R89" i="31"/>
  <c r="L107" i="31"/>
  <c r="L98" i="31"/>
  <c r="L89" i="31"/>
  <c r="U67" i="31"/>
  <c r="T82" i="31"/>
  <c r="T106" i="31"/>
  <c r="T97" i="31"/>
  <c r="U22" i="31"/>
  <c r="T73" i="31"/>
  <c r="Q98" i="31"/>
  <c r="Q89" i="31"/>
  <c r="Q107" i="31"/>
  <c r="O107" i="31"/>
  <c r="O98" i="31"/>
  <c r="O89" i="31"/>
  <c r="K107" i="31"/>
  <c r="K98" i="31"/>
  <c r="K89" i="31"/>
  <c r="S77" i="31"/>
  <c r="T42" i="31"/>
  <c r="J107" i="31"/>
  <c r="J89" i="31"/>
  <c r="J98" i="31"/>
  <c r="S72" i="31"/>
  <c r="T17" i="31"/>
  <c r="U47" i="31"/>
  <c r="T78" i="31"/>
  <c r="U62" i="31"/>
  <c r="T81" i="31"/>
  <c r="S80" i="31"/>
  <c r="T57" i="31"/>
  <c r="T52" i="31"/>
  <c r="S79" i="31"/>
  <c r="N107" i="31"/>
  <c r="N98" i="31"/>
  <c r="N89" i="31"/>
  <c r="T12" i="31"/>
  <c r="S71" i="31"/>
  <c r="U37" i="31"/>
  <c r="T76" i="31"/>
  <c r="T74" i="31"/>
  <c r="U27" i="31"/>
  <c r="F253" i="33"/>
  <c r="F710" i="33"/>
  <c r="F23" i="33"/>
  <c r="F227" i="34" s="1"/>
  <c r="F186" i="55" s="1"/>
  <c r="F202" i="33"/>
  <c r="F204" i="33"/>
  <c r="F14" i="33"/>
  <c r="F140" i="33"/>
  <c r="C43" i="1"/>
  <c r="F15" i="33"/>
  <c r="F618" i="33"/>
  <c r="F288" i="33"/>
  <c r="F284" i="33"/>
  <c r="F312" i="33"/>
  <c r="F210" i="33"/>
  <c r="F308" i="33"/>
  <c r="F279" i="33"/>
  <c r="F286" i="33"/>
  <c r="F227" i="33"/>
  <c r="F234" i="33"/>
  <c r="F300" i="33"/>
  <c r="F634" i="33"/>
  <c r="F24" i="33"/>
  <c r="F301" i="33"/>
  <c r="F679" i="33"/>
  <c r="F27" i="33"/>
  <c r="F259" i="33"/>
  <c r="F240" i="33"/>
  <c r="F138" i="33"/>
  <c r="C41" i="1"/>
  <c r="F214" i="33"/>
  <c r="F205" i="33"/>
  <c r="F236" i="33"/>
  <c r="F235" i="33"/>
  <c r="F303" i="33"/>
  <c r="F604" i="33"/>
  <c r="F22" i="33"/>
  <c r="F254" i="33"/>
  <c r="F306" i="33"/>
  <c r="F25" i="33"/>
  <c r="F649" i="33"/>
  <c r="C44" i="1"/>
  <c r="F141" i="33"/>
  <c r="F298" i="33"/>
  <c r="F230" i="33"/>
  <c r="F311" i="33"/>
  <c r="F251" i="33"/>
  <c r="F648" i="33"/>
  <c r="F17" i="33"/>
  <c r="F256" i="33"/>
  <c r="F264" i="33"/>
  <c r="F231" i="33"/>
  <c r="F19" i="33"/>
  <c r="F678" i="33"/>
  <c r="F16" i="33"/>
  <c r="F633" i="33"/>
  <c r="F307" i="33"/>
  <c r="F238" i="33"/>
  <c r="F277" i="33"/>
  <c r="F260" i="33"/>
  <c r="F228" i="33"/>
  <c r="F262" i="33"/>
  <c r="F211" i="33"/>
  <c r="F250" i="33"/>
  <c r="F142" i="33"/>
  <c r="C45" i="1"/>
  <c r="F252" i="33"/>
  <c r="F304" i="33"/>
  <c r="F139" i="33"/>
  <c r="C42" i="1"/>
  <c r="F299" i="33"/>
  <c r="F663" i="33"/>
  <c r="F18" i="33"/>
  <c r="F280" i="33"/>
  <c r="F664" i="33"/>
  <c r="F26" i="33"/>
  <c r="F255" i="33"/>
  <c r="K34" i="32" l="1"/>
  <c r="L21" i="32"/>
  <c r="L10" i="32" s="1"/>
  <c r="L48" i="32"/>
  <c r="L50" i="32" s="1"/>
  <c r="L4" i="57"/>
  <c r="L4" i="34"/>
  <c r="L4" i="33"/>
  <c r="L4" i="31"/>
  <c r="L4" i="32"/>
  <c r="L4" i="36"/>
  <c r="L4" i="30"/>
  <c r="U32" i="31"/>
  <c r="V32" i="31" s="1"/>
  <c r="M18" i="32"/>
  <c r="M43" i="32"/>
  <c r="M45" i="32" s="1"/>
  <c r="M5" i="36"/>
  <c r="M5" i="34"/>
  <c r="M5" i="33"/>
  <c r="M5" i="32"/>
  <c r="M5" i="31"/>
  <c r="N15" i="32"/>
  <c r="M5" i="30"/>
  <c r="M5" i="57"/>
  <c r="R98" i="31"/>
  <c r="M21" i="32"/>
  <c r="L34" i="32"/>
  <c r="J2" i="57"/>
  <c r="J2" i="36"/>
  <c r="J2" i="34"/>
  <c r="J27" i="32"/>
  <c r="J28" i="32" s="1"/>
  <c r="J2" i="31"/>
  <c r="J2" i="32"/>
  <c r="J2" i="33"/>
  <c r="J32" i="32"/>
  <c r="J36" i="32" s="1"/>
  <c r="J2" i="30"/>
  <c r="K26" i="32"/>
  <c r="K12" i="32"/>
  <c r="F218" i="34"/>
  <c r="F178" i="55" s="1"/>
  <c r="U74" i="31"/>
  <c r="V27" i="31"/>
  <c r="T71" i="31"/>
  <c r="U12" i="31"/>
  <c r="V62" i="31"/>
  <c r="U81" i="31"/>
  <c r="U76" i="31"/>
  <c r="V37" i="31"/>
  <c r="U75" i="31"/>
  <c r="U82" i="31"/>
  <c r="U106" i="31"/>
  <c r="U97" i="31"/>
  <c r="V67" i="31"/>
  <c r="V47" i="31"/>
  <c r="U78" i="31"/>
  <c r="T77" i="31"/>
  <c r="U42" i="31"/>
  <c r="U52" i="31"/>
  <c r="T79" i="31"/>
  <c r="S83" i="31"/>
  <c r="T80" i="31"/>
  <c r="U57" i="31"/>
  <c r="U17" i="31"/>
  <c r="T72" i="31"/>
  <c r="U73" i="31"/>
  <c r="V22" i="31"/>
  <c r="F680" i="33"/>
  <c r="F59" i="34" s="1"/>
  <c r="F43" i="55" s="1"/>
  <c r="F219" i="34"/>
  <c r="F179" i="55" s="1"/>
  <c r="F257" i="33"/>
  <c r="F20" i="33"/>
  <c r="F224" i="34" s="1"/>
  <c r="F184" i="55" s="1"/>
  <c r="F233" i="33"/>
  <c r="F223" i="34"/>
  <c r="F183" i="55" s="1"/>
  <c r="F221" i="34"/>
  <c r="F181" i="55" s="1"/>
  <c r="F228" i="34"/>
  <c r="F187" i="55" s="1"/>
  <c r="F220" i="34"/>
  <c r="F180" i="55" s="1"/>
  <c r="F230" i="34"/>
  <c r="F189" i="55" s="1"/>
  <c r="F226" i="34"/>
  <c r="F185" i="55" s="1"/>
  <c r="F28" i="33"/>
  <c r="F232" i="34" s="1"/>
  <c r="F191" i="55" s="1"/>
  <c r="F281" i="33"/>
  <c r="F305" i="33"/>
  <c r="F231" i="34"/>
  <c r="F190" i="55" s="1"/>
  <c r="F222" i="34"/>
  <c r="F182" i="55" s="1"/>
  <c r="F209" i="33"/>
  <c r="F229" i="34"/>
  <c r="F188" i="55" s="1"/>
  <c r="N18" i="32" l="1"/>
  <c r="N43" i="32"/>
  <c r="N45" i="32" s="1"/>
  <c r="N5" i="33"/>
  <c r="N5" i="32"/>
  <c r="N5" i="34"/>
  <c r="N5" i="31"/>
  <c r="O15" i="32"/>
  <c r="N5" i="36"/>
  <c r="N5" i="57"/>
  <c r="N5" i="30"/>
  <c r="M4" i="57"/>
  <c r="M4" i="32"/>
  <c r="M4" i="30"/>
  <c r="M4" i="34"/>
  <c r="M4" i="31"/>
  <c r="M4" i="33"/>
  <c r="M48" i="32"/>
  <c r="M50" i="32" s="1"/>
  <c r="M4" i="36"/>
  <c r="F711" i="33"/>
  <c r="F712" i="33" s="1"/>
  <c r="F773" i="33" s="1"/>
  <c r="J39" i="32"/>
  <c r="J40" i="32" s="1"/>
  <c r="K2" i="57"/>
  <c r="K2" i="36"/>
  <c r="K27" i="32"/>
  <c r="K2" i="30"/>
  <c r="K2" i="32"/>
  <c r="K32" i="32"/>
  <c r="K36" i="32" s="1"/>
  <c r="K39" i="32" s="1"/>
  <c r="K40" i="32" s="1"/>
  <c r="K2" i="31"/>
  <c r="K2" i="33"/>
  <c r="K2" i="34"/>
  <c r="K28" i="32"/>
  <c r="N21" i="32"/>
  <c r="M34" i="32"/>
  <c r="M10" i="32"/>
  <c r="L12" i="32"/>
  <c r="L26" i="32"/>
  <c r="W62" i="31"/>
  <c r="W81" i="31" s="1"/>
  <c r="V81" i="31"/>
  <c r="V73" i="31"/>
  <c r="W22" i="31"/>
  <c r="W73" i="31" s="1"/>
  <c r="W47" i="31"/>
  <c r="W78" i="31" s="1"/>
  <c r="V78" i="31"/>
  <c r="U71" i="31"/>
  <c r="V12" i="31"/>
  <c r="T83" i="31"/>
  <c r="V106" i="31"/>
  <c r="V97" i="31"/>
  <c r="W67" i="31"/>
  <c r="V82" i="31"/>
  <c r="W27" i="31"/>
  <c r="W74" i="31" s="1"/>
  <c r="V74" i="31"/>
  <c r="V17" i="31"/>
  <c r="U72" i="31"/>
  <c r="U80" i="31"/>
  <c r="V57" i="31"/>
  <c r="S107" i="31"/>
  <c r="S98" i="31"/>
  <c r="S89" i="31"/>
  <c r="V75" i="31"/>
  <c r="W32" i="31"/>
  <c r="W75" i="31" s="1"/>
  <c r="U79" i="31"/>
  <c r="V52" i="31"/>
  <c r="V76" i="31"/>
  <c r="W37" i="31"/>
  <c r="W76" i="31" s="1"/>
  <c r="V42" i="31"/>
  <c r="U77" i="31"/>
  <c r="O18" i="32" l="1"/>
  <c r="O43" i="32"/>
  <c r="O45" i="32" s="1"/>
  <c r="O5" i="34"/>
  <c r="P15" i="32"/>
  <c r="O5" i="31"/>
  <c r="O5" i="33"/>
  <c r="O5" i="32"/>
  <c r="O5" i="36"/>
  <c r="O5" i="30"/>
  <c r="O5" i="57"/>
  <c r="N4" i="36"/>
  <c r="N4" i="57"/>
  <c r="N4" i="34"/>
  <c r="N4" i="31"/>
  <c r="N48" i="32"/>
  <c r="N50" i="32" s="1"/>
  <c r="N4" i="30"/>
  <c r="N4" i="33"/>
  <c r="N4" i="32"/>
  <c r="F32" i="34"/>
  <c r="F25" i="55" s="1"/>
  <c r="F742" i="33"/>
  <c r="K3" i="36"/>
  <c r="K3" i="34"/>
  <c r="K3" i="31"/>
  <c r="K3" i="33"/>
  <c r="K3" i="32"/>
  <c r="K3" i="57"/>
  <c r="K3" i="30"/>
  <c r="L2" i="57"/>
  <c r="L2" i="36"/>
  <c r="L2" i="34"/>
  <c r="L2" i="31"/>
  <c r="L27" i="32"/>
  <c r="L28" i="32" s="1"/>
  <c r="L2" i="32"/>
  <c r="L2" i="30"/>
  <c r="L32" i="32"/>
  <c r="L36" i="32" s="1"/>
  <c r="L2" i="33"/>
  <c r="M26" i="32"/>
  <c r="M12" i="32"/>
  <c r="N34" i="32"/>
  <c r="N10" i="32"/>
  <c r="O21" i="32"/>
  <c r="J3" i="57"/>
  <c r="J3" i="36"/>
  <c r="J3" i="34"/>
  <c r="J3" i="31"/>
  <c r="J3" i="33"/>
  <c r="J3" i="32"/>
  <c r="J3" i="30"/>
  <c r="T107" i="31"/>
  <c r="T98" i="31"/>
  <c r="T89" i="31"/>
  <c r="V80" i="31"/>
  <c r="W57" i="31"/>
  <c r="W80" i="31" s="1"/>
  <c r="V71" i="31"/>
  <c r="W12" i="31"/>
  <c r="W71" i="31" s="1"/>
  <c r="V79" i="31"/>
  <c r="W52" i="31"/>
  <c r="W79" i="31" s="1"/>
  <c r="U83" i="31"/>
  <c r="W42" i="31"/>
  <c r="W77" i="31" s="1"/>
  <c r="V77" i="31"/>
  <c r="W17" i="31"/>
  <c r="W72" i="31" s="1"/>
  <c r="V72" i="31"/>
  <c r="W106" i="31"/>
  <c r="W97" i="31"/>
  <c r="W82" i="31"/>
  <c r="P43" i="32" l="1"/>
  <c r="P45" i="32" s="1"/>
  <c r="P5" i="34"/>
  <c r="P5" i="33"/>
  <c r="P5" i="32"/>
  <c r="P5" i="31"/>
  <c r="Q15" i="32"/>
  <c r="P5" i="36"/>
  <c r="P5" i="30"/>
  <c r="P5" i="57"/>
  <c r="P18" i="32"/>
  <c r="O4" i="31"/>
  <c r="O4" i="30"/>
  <c r="O4" i="34"/>
  <c r="O4" i="36"/>
  <c r="O4" i="32"/>
  <c r="O48" i="32"/>
  <c r="O50" i="32" s="1"/>
  <c r="O4" i="33"/>
  <c r="O4" i="57"/>
  <c r="O34" i="32"/>
  <c r="O10" i="32"/>
  <c r="P21" i="32"/>
  <c r="N26" i="32"/>
  <c r="N12" i="32"/>
  <c r="M2" i="36"/>
  <c r="M2" i="34"/>
  <c r="M2" i="31"/>
  <c r="M2" i="32"/>
  <c r="M2" i="33"/>
  <c r="M2" i="57"/>
  <c r="M32" i="32"/>
  <c r="M36" i="32" s="1"/>
  <c r="M39" i="32" s="1"/>
  <c r="M40" i="32" s="1"/>
  <c r="M2" i="30"/>
  <c r="M27" i="32"/>
  <c r="V83" i="31"/>
  <c r="V98" i="31" s="1"/>
  <c r="M28" i="32"/>
  <c r="L39" i="32"/>
  <c r="L40" i="32" s="1"/>
  <c r="U98" i="31"/>
  <c r="U89" i="31"/>
  <c r="U107" i="31"/>
  <c r="W83" i="31"/>
  <c r="V107" i="31"/>
  <c r="V89" i="31"/>
  <c r="Q43" i="32" l="1"/>
  <c r="Q45" i="32" s="1"/>
  <c r="Q5" i="34"/>
  <c r="Q5" i="33"/>
  <c r="Q5" i="32"/>
  <c r="Q5" i="31"/>
  <c r="R15" i="32"/>
  <c r="Q5" i="36"/>
  <c r="Q5" i="30"/>
  <c r="Q5" i="57"/>
  <c r="Q18" i="32"/>
  <c r="P4" i="33"/>
  <c r="P48" i="32"/>
  <c r="P50" i="32" s="1"/>
  <c r="P4" i="36"/>
  <c r="P4" i="57"/>
  <c r="P4" i="32"/>
  <c r="P4" i="34"/>
  <c r="P4" i="31"/>
  <c r="P4" i="30"/>
  <c r="N2" i="36"/>
  <c r="N2" i="34"/>
  <c r="N2" i="31"/>
  <c r="N2" i="33"/>
  <c r="N2" i="57"/>
  <c r="N32" i="32"/>
  <c r="N36" i="32" s="1"/>
  <c r="N2" i="30"/>
  <c r="N27" i="32"/>
  <c r="N28" i="32" s="1"/>
  <c r="N2" i="32"/>
  <c r="M3" i="34"/>
  <c r="M3" i="33"/>
  <c r="M3" i="36"/>
  <c r="M3" i="30"/>
  <c r="M3" i="57"/>
  <c r="M3" i="32"/>
  <c r="M3" i="31"/>
  <c r="P34" i="32"/>
  <c r="P10" i="32"/>
  <c r="Q21" i="32"/>
  <c r="L3" i="36"/>
  <c r="L3" i="34"/>
  <c r="L3" i="31"/>
  <c r="L3" i="33"/>
  <c r="L3" i="30"/>
  <c r="L3" i="57"/>
  <c r="L3" i="32"/>
  <c r="O26" i="32"/>
  <c r="O12" i="32"/>
  <c r="W107" i="31"/>
  <c r="W98" i="31"/>
  <c r="W89" i="31"/>
  <c r="F99" i="31" l="1"/>
  <c r="F101" i="31" s="1"/>
  <c r="F725" i="33" s="1"/>
  <c r="F90" i="31"/>
  <c r="F92" i="31" s="1"/>
  <c r="F100" i="31"/>
  <c r="R5" i="34"/>
  <c r="R5" i="33"/>
  <c r="R5" i="32"/>
  <c r="R5" i="31"/>
  <c r="S15" i="32"/>
  <c r="R5" i="36"/>
  <c r="R5" i="30"/>
  <c r="R5" i="57"/>
  <c r="R43" i="32"/>
  <c r="R45" i="32" s="1"/>
  <c r="R18" i="32"/>
  <c r="R21" i="32" s="1"/>
  <c r="Q4" i="33"/>
  <c r="Q4" i="31"/>
  <c r="F91" i="31" s="1"/>
  <c r="Q4" i="30"/>
  <c r="Q48" i="32"/>
  <c r="Q50" i="32" s="1"/>
  <c r="Q4" i="34"/>
  <c r="Q4" i="32"/>
  <c r="Q4" i="57"/>
  <c r="Q4" i="36"/>
  <c r="O2" i="34"/>
  <c r="O2" i="33"/>
  <c r="O2" i="57"/>
  <c r="O2" i="31"/>
  <c r="O27" i="32"/>
  <c r="O28" i="32" s="1"/>
  <c r="O32" i="32"/>
  <c r="O36" i="32" s="1"/>
  <c r="O39" i="32" s="1"/>
  <c r="O40" i="32" s="1"/>
  <c r="O2" i="30"/>
  <c r="O2" i="36"/>
  <c r="O2" i="32"/>
  <c r="N39" i="32"/>
  <c r="N40" i="32" s="1"/>
  <c r="Q10" i="32"/>
  <c r="Q34" i="32"/>
  <c r="P26" i="32"/>
  <c r="P12" i="32"/>
  <c r="S5" i="33" l="1"/>
  <c r="S5" i="32"/>
  <c r="S5" i="31"/>
  <c r="T15" i="32"/>
  <c r="S5" i="36"/>
  <c r="S5" i="30"/>
  <c r="S5" i="57"/>
  <c r="S18" i="32"/>
  <c r="S43" i="32"/>
  <c r="S45" i="32" s="1"/>
  <c r="S5" i="34"/>
  <c r="F109" i="31"/>
  <c r="F30" i="33"/>
  <c r="F342" i="33"/>
  <c r="F56" i="57"/>
  <c r="F767" i="33"/>
  <c r="R4" i="57"/>
  <c r="R4" i="36"/>
  <c r="R4" i="32"/>
  <c r="R4" i="30"/>
  <c r="R4" i="34"/>
  <c r="R4" i="33"/>
  <c r="R48" i="32"/>
  <c r="R50" i="32" s="1"/>
  <c r="R4" i="31"/>
  <c r="F108" i="31"/>
  <c r="Q26" i="32"/>
  <c r="Q12" i="32"/>
  <c r="N3" i="34"/>
  <c r="N3" i="33"/>
  <c r="N3" i="36"/>
  <c r="N3" i="30"/>
  <c r="N3" i="57"/>
  <c r="N3" i="32"/>
  <c r="N3" i="31"/>
  <c r="P28" i="32"/>
  <c r="P2" i="34"/>
  <c r="P2" i="33"/>
  <c r="P27" i="32"/>
  <c r="P2" i="36"/>
  <c r="P32" i="32"/>
  <c r="P36" i="32" s="1"/>
  <c r="P2" i="30"/>
  <c r="P2" i="31"/>
  <c r="P2" i="32"/>
  <c r="P2" i="57"/>
  <c r="O3" i="34"/>
  <c r="O3" i="31"/>
  <c r="O3" i="36"/>
  <c r="O3" i="30"/>
  <c r="O3" i="57"/>
  <c r="O3" i="32"/>
  <c r="O3" i="33"/>
  <c r="S21" i="32"/>
  <c r="R34" i="32"/>
  <c r="R10" i="32"/>
  <c r="S4" i="32" l="1"/>
  <c r="S4" i="34"/>
  <c r="S4" i="57"/>
  <c r="S4" i="36"/>
  <c r="S4" i="33"/>
  <c r="S48" i="32"/>
  <c r="S50" i="32" s="1"/>
  <c r="S4" i="31"/>
  <c r="S4" i="30"/>
  <c r="T5" i="33"/>
  <c r="T5" i="32"/>
  <c r="T5" i="31"/>
  <c r="U15" i="32"/>
  <c r="T5" i="36"/>
  <c r="T5" i="30"/>
  <c r="T5" i="57"/>
  <c r="T18" i="32"/>
  <c r="T43" i="32"/>
  <c r="T45" i="32" s="1"/>
  <c r="T5" i="34"/>
  <c r="F90" i="57"/>
  <c r="F264" i="34" s="1"/>
  <c r="F217" i="55" s="1"/>
  <c r="F87" i="57"/>
  <c r="F261" i="34" s="1"/>
  <c r="F214" i="55" s="1"/>
  <c r="F104" i="57"/>
  <c r="F278" i="34" s="1"/>
  <c r="F229" i="55" s="1"/>
  <c r="F95" i="57"/>
  <c r="F269" i="34" s="1"/>
  <c r="F221" i="55" s="1"/>
  <c r="F70" i="57"/>
  <c r="F75" i="57"/>
  <c r="F249" i="34" s="1"/>
  <c r="F204" i="55" s="1"/>
  <c r="F106" i="57"/>
  <c r="F280" i="34" s="1"/>
  <c r="F231" i="55" s="1"/>
  <c r="F91" i="57"/>
  <c r="F265" i="34" s="1"/>
  <c r="F218" i="55" s="1"/>
  <c r="F64" i="57"/>
  <c r="F238" i="34" s="1"/>
  <c r="F194" i="55" s="1"/>
  <c r="F102" i="57"/>
  <c r="F86" i="57"/>
  <c r="F80" i="57"/>
  <c r="F254" i="34" s="1"/>
  <c r="F208" i="55" s="1"/>
  <c r="F98" i="57"/>
  <c r="F272" i="34" s="1"/>
  <c r="F224" i="55" s="1"/>
  <c r="F63" i="57"/>
  <c r="F237" i="34" s="1"/>
  <c r="F193" i="55" s="1"/>
  <c r="F89" i="57"/>
  <c r="F263" i="34" s="1"/>
  <c r="F216" i="55" s="1"/>
  <c r="F66" i="57"/>
  <c r="F240" i="34" s="1"/>
  <c r="F196" i="55" s="1"/>
  <c r="F71" i="57"/>
  <c r="F245" i="34" s="1"/>
  <c r="F200" i="55" s="1"/>
  <c r="F74" i="57"/>
  <c r="F248" i="34" s="1"/>
  <c r="F203" i="55" s="1"/>
  <c r="F83" i="57"/>
  <c r="F257" i="34" s="1"/>
  <c r="F211" i="55" s="1"/>
  <c r="F67" i="57"/>
  <c r="F241" i="34" s="1"/>
  <c r="F197" i="55" s="1"/>
  <c r="F88" i="57"/>
  <c r="F262" i="34" s="1"/>
  <c r="F215" i="55" s="1"/>
  <c r="F107" i="57"/>
  <c r="F281" i="34" s="1"/>
  <c r="F232" i="55" s="1"/>
  <c r="F94" i="57"/>
  <c r="F62" i="57"/>
  <c r="F79" i="57"/>
  <c r="F253" i="34" s="1"/>
  <c r="F207" i="55" s="1"/>
  <c r="F103" i="57"/>
  <c r="F277" i="34" s="1"/>
  <c r="F228" i="55" s="1"/>
  <c r="F105" i="57"/>
  <c r="F279" i="34" s="1"/>
  <c r="F230" i="55" s="1"/>
  <c r="F72" i="57"/>
  <c r="F246" i="34" s="1"/>
  <c r="F201" i="55" s="1"/>
  <c r="F96" i="57"/>
  <c r="F270" i="34" s="1"/>
  <c r="F222" i="55" s="1"/>
  <c r="F78" i="57"/>
  <c r="F99" i="57"/>
  <c r="F273" i="34" s="1"/>
  <c r="F225" i="55" s="1"/>
  <c r="F82" i="57"/>
  <c r="F256" i="34" s="1"/>
  <c r="F210" i="55" s="1"/>
  <c r="F372" i="33"/>
  <c r="F425" i="33"/>
  <c r="F481" i="33"/>
  <c r="F476" i="33"/>
  <c r="F460" i="33"/>
  <c r="F480" i="33"/>
  <c r="F415" i="33"/>
  <c r="F368" i="33"/>
  <c r="F444" i="33"/>
  <c r="F423" i="33"/>
  <c r="F358" i="33"/>
  <c r="F468" i="33"/>
  <c r="F456" i="33"/>
  <c r="F356" i="33"/>
  <c r="F433" i="33"/>
  <c r="F464" i="33"/>
  <c r="F405" i="33"/>
  <c r="F357" i="33"/>
  <c r="F432" i="33"/>
  <c r="F443" i="33"/>
  <c r="F430" i="33"/>
  <c r="F349" i="33"/>
  <c r="F367" i="33"/>
  <c r="F376" i="33"/>
  <c r="F414" i="33"/>
  <c r="F507" i="33"/>
  <c r="F375" i="33"/>
  <c r="F506" i="33"/>
  <c r="F508" i="33"/>
  <c r="F374" i="33"/>
  <c r="F399" i="33"/>
  <c r="F360" i="33"/>
  <c r="F416" i="33"/>
  <c r="F365" i="33"/>
  <c r="F458" i="33"/>
  <c r="F473" i="33"/>
  <c r="F359" i="33"/>
  <c r="F389" i="33"/>
  <c r="F474" i="33"/>
  <c r="F488" i="33"/>
  <c r="F391" i="33"/>
  <c r="F440" i="33"/>
  <c r="F364" i="33"/>
  <c r="F406" i="33"/>
  <c r="F393" i="33"/>
  <c r="F352" i="33"/>
  <c r="F401" i="33"/>
  <c r="F417" i="33"/>
  <c r="F422" i="33"/>
  <c r="F475" i="33"/>
  <c r="F457" i="33"/>
  <c r="F407" i="33"/>
  <c r="F504" i="33"/>
  <c r="F413" i="33"/>
  <c r="F465" i="33"/>
  <c r="F431" i="33"/>
  <c r="F489" i="33"/>
  <c r="F472" i="33"/>
  <c r="F500" i="33"/>
  <c r="F366" i="33"/>
  <c r="F451" i="33"/>
  <c r="F429" i="33"/>
  <c r="F350" i="33"/>
  <c r="F442" i="33"/>
  <c r="F409" i="33"/>
  <c r="F452" i="33"/>
  <c r="F348" i="33"/>
  <c r="F398" i="33"/>
  <c r="F441" i="33"/>
  <c r="F450" i="33"/>
  <c r="F373" i="33"/>
  <c r="F490" i="33"/>
  <c r="F351" i="33"/>
  <c r="F466" i="33"/>
  <c r="F448" i="33"/>
  <c r="F505" i="33"/>
  <c r="F491" i="33"/>
  <c r="F449" i="33"/>
  <c r="F459" i="33"/>
  <c r="F390" i="33"/>
  <c r="F110" i="31"/>
  <c r="F745" i="33" s="1"/>
  <c r="F753" i="33" s="1"/>
  <c r="F40" i="34" s="1"/>
  <c r="F31" i="55" s="1"/>
  <c r="F46" i="33"/>
  <c r="F290" i="33" s="1"/>
  <c r="F291" i="33" s="1"/>
  <c r="F45" i="33"/>
  <c r="F266" i="33" s="1"/>
  <c r="F38" i="33"/>
  <c r="F265" i="33" s="1"/>
  <c r="F267" i="33" s="1"/>
  <c r="F47" i="33"/>
  <c r="F314" i="33" s="1"/>
  <c r="F43" i="33"/>
  <c r="F218" i="33" s="1"/>
  <c r="F36" i="33"/>
  <c r="F217" i="33" s="1"/>
  <c r="F41" i="33"/>
  <c r="F337" i="33" s="1"/>
  <c r="F44" i="33"/>
  <c r="F242" i="33" s="1"/>
  <c r="F39" i="33"/>
  <c r="F289" i="33" s="1"/>
  <c r="F37" i="33"/>
  <c r="F241" i="33" s="1"/>
  <c r="F243" i="33" s="1"/>
  <c r="F48" i="33"/>
  <c r="F338" i="33" s="1"/>
  <c r="F339" i="33" s="1"/>
  <c r="F40" i="33"/>
  <c r="F313" i="33" s="1"/>
  <c r="F315" i="33" s="1"/>
  <c r="R26" i="32"/>
  <c r="R12" i="32"/>
  <c r="S34" i="32"/>
  <c r="S10" i="32"/>
  <c r="T21" i="32"/>
  <c r="Q2" i="34"/>
  <c r="Q2" i="31"/>
  <c r="Q27" i="32"/>
  <c r="Q28" i="32" s="1"/>
  <c r="Q32" i="32"/>
  <c r="Q36" i="32" s="1"/>
  <c r="Q39" i="32" s="1"/>
  <c r="Q40" i="32" s="1"/>
  <c r="Q2" i="30"/>
  <c r="Q2" i="32"/>
  <c r="Q2" i="33"/>
  <c r="Q2" i="36"/>
  <c r="Q2" i="57"/>
  <c r="P39" i="32"/>
  <c r="P40" i="32" s="1"/>
  <c r="F610" i="33" l="1"/>
  <c r="F147" i="34"/>
  <c r="F116" i="55" s="1"/>
  <c r="D20" i="53" s="1"/>
  <c r="F195" i="34"/>
  <c r="F158" i="55" s="1"/>
  <c r="D19" i="53" s="1"/>
  <c r="F615" i="33"/>
  <c r="F102" i="34"/>
  <c r="F77" i="55" s="1"/>
  <c r="G28" i="53" s="1"/>
  <c r="F569" i="33"/>
  <c r="F560" i="33"/>
  <c r="F125" i="34"/>
  <c r="F97" i="55" s="1"/>
  <c r="F31" i="53" s="1"/>
  <c r="F139" i="34"/>
  <c r="F109" i="55" s="1"/>
  <c r="D33" i="53" s="1"/>
  <c r="F539" i="33"/>
  <c r="F655" i="33"/>
  <c r="F150" i="34"/>
  <c r="F119" i="55" s="1"/>
  <c r="G20" i="53" s="1"/>
  <c r="F244" i="34"/>
  <c r="F199" i="55" s="1"/>
  <c r="F76" i="57"/>
  <c r="F250" i="34" s="1"/>
  <c r="F205" i="55" s="1"/>
  <c r="C22" i="54" s="1"/>
  <c r="F82" i="34"/>
  <c r="F60" i="55" s="1"/>
  <c r="F623" i="33"/>
  <c r="F84" i="34"/>
  <c r="F62" i="55" s="1"/>
  <c r="F653" i="33"/>
  <c r="F533" i="33"/>
  <c r="F99" i="34"/>
  <c r="F74" i="55" s="1"/>
  <c r="D28" i="53" s="1"/>
  <c r="F534" i="33"/>
  <c r="F107" i="34"/>
  <c r="F81" i="55" s="1"/>
  <c r="D29" i="53" s="1"/>
  <c r="F403" i="33"/>
  <c r="F112" i="34" s="1"/>
  <c r="F86" i="55" s="1"/>
  <c r="F140" i="34"/>
  <c r="F110" i="55" s="1"/>
  <c r="E33" i="53" s="1"/>
  <c r="F551" i="33"/>
  <c r="F535" i="33"/>
  <c r="F115" i="34"/>
  <c r="F88" i="55" s="1"/>
  <c r="D30" i="53" s="1"/>
  <c r="F568" i="33"/>
  <c r="F76" i="34"/>
  <c r="F55" i="55" s="1"/>
  <c r="F149" i="34"/>
  <c r="F118" i="55" s="1"/>
  <c r="F20" i="53" s="1"/>
  <c r="F640" i="33"/>
  <c r="F719" i="33"/>
  <c r="F729" i="33" s="1"/>
  <c r="F20" i="34" s="1"/>
  <c r="F15" i="55" s="1"/>
  <c r="F12" i="34"/>
  <c r="F9" i="55" s="1"/>
  <c r="F762" i="33"/>
  <c r="F548" i="33"/>
  <c r="F124" i="34"/>
  <c r="F96" i="55" s="1"/>
  <c r="E31" i="53" s="1"/>
  <c r="F155" i="34"/>
  <c r="F123" i="55" s="1"/>
  <c r="D17" i="53" s="1"/>
  <c r="F611" i="33"/>
  <c r="F656" i="33"/>
  <c r="F158" i="34"/>
  <c r="F126" i="55" s="1"/>
  <c r="G17" i="53" s="1"/>
  <c r="F122" i="34"/>
  <c r="F94" i="55" s="1"/>
  <c r="C31" i="53" s="1"/>
  <c r="F524" i="33"/>
  <c r="F419" i="33"/>
  <c r="F128" i="34" s="1"/>
  <c r="F100" i="55" s="1"/>
  <c r="F146" i="34"/>
  <c r="F115" i="55" s="1"/>
  <c r="C20" i="53" s="1"/>
  <c r="F446" i="33"/>
  <c r="F152" i="34" s="1"/>
  <c r="F121" i="55" s="1"/>
  <c r="F595" i="33"/>
  <c r="F90" i="34"/>
  <c r="F67" i="55" s="1"/>
  <c r="F624" i="33"/>
  <c r="F73" i="34"/>
  <c r="F52" i="55" s="1"/>
  <c r="F532" i="33"/>
  <c r="F486" i="33"/>
  <c r="F192" i="34" s="1"/>
  <c r="F156" i="55" s="1"/>
  <c r="F599" i="33"/>
  <c r="F186" i="34"/>
  <c r="F150" i="55" s="1"/>
  <c r="C23" i="53" s="1"/>
  <c r="F370" i="33"/>
  <c r="F80" i="34"/>
  <c r="F58" i="55" s="1"/>
  <c r="F593" i="33"/>
  <c r="F196" i="34"/>
  <c r="F159" i="55" s="1"/>
  <c r="E19" i="53" s="1"/>
  <c r="F630" i="33"/>
  <c r="F126" i="34"/>
  <c r="F98" i="55" s="1"/>
  <c r="G31" i="53" s="1"/>
  <c r="F572" i="33"/>
  <c r="F765" i="33"/>
  <c r="F15" i="34"/>
  <c r="F12" i="55" s="1"/>
  <c r="F722" i="33"/>
  <c r="F732" i="33" s="1"/>
  <c r="F23" i="34" s="1"/>
  <c r="F18" i="55" s="1"/>
  <c r="F723" i="33"/>
  <c r="F733" i="33" s="1"/>
  <c r="F24" i="34" s="1"/>
  <c r="F19" i="55" s="1"/>
  <c r="F16" i="34"/>
  <c r="F13" i="55" s="1"/>
  <c r="F766" i="33"/>
  <c r="F779" i="33" s="1"/>
  <c r="F15" i="36" s="1"/>
  <c r="F563" i="33"/>
  <c r="F141" i="34"/>
  <c r="F111" i="55" s="1"/>
  <c r="F33" i="53" s="1"/>
  <c r="F598" i="33"/>
  <c r="F170" i="34"/>
  <c r="F136" i="55" s="1"/>
  <c r="C18" i="53" s="1"/>
  <c r="F236" i="34"/>
  <c r="F192" i="55" s="1"/>
  <c r="F68" i="57"/>
  <c r="F242" i="34" s="1"/>
  <c r="F198" i="55" s="1"/>
  <c r="C21" i="54" s="1"/>
  <c r="F763" i="33"/>
  <c r="F720" i="33"/>
  <c r="F730" i="33" s="1"/>
  <c r="F21" i="34" s="1"/>
  <c r="F16" i="55" s="1"/>
  <c r="F13" i="34"/>
  <c r="F10" i="55" s="1"/>
  <c r="F642" i="33"/>
  <c r="F165" i="34"/>
  <c r="F132" i="55" s="1"/>
  <c r="F21" i="53" s="1"/>
  <c r="F64" i="34"/>
  <c r="F44" i="55" s="1"/>
  <c r="F519" i="33"/>
  <c r="F354" i="33"/>
  <c r="F470" i="33"/>
  <c r="F176" i="34" s="1"/>
  <c r="F142" i="55" s="1"/>
  <c r="F613" i="33"/>
  <c r="F171" i="34"/>
  <c r="F137" i="55" s="1"/>
  <c r="D18" i="53" s="1"/>
  <c r="F108" i="34"/>
  <c r="F82" i="55" s="1"/>
  <c r="E29" i="53" s="1"/>
  <c r="F546" i="33"/>
  <c r="F197" i="34"/>
  <c r="F160" i="55" s="1"/>
  <c r="F19" i="53" s="1"/>
  <c r="F645" i="33"/>
  <c r="F571" i="33"/>
  <c r="F118" i="34"/>
  <c r="F91" i="55" s="1"/>
  <c r="G30" i="53" s="1"/>
  <c r="F210" i="34"/>
  <c r="F171" i="55" s="1"/>
  <c r="C25" i="53" s="1"/>
  <c r="F510" i="33"/>
  <c r="F216" i="34" s="1"/>
  <c r="F177" i="55" s="1"/>
  <c r="F602" i="33"/>
  <c r="F545" i="33"/>
  <c r="F100" i="34"/>
  <c r="F75" i="55" s="1"/>
  <c r="E28" i="53" s="1"/>
  <c r="F214" i="34"/>
  <c r="F175" i="55" s="1"/>
  <c r="G25" i="53" s="1"/>
  <c r="F662" i="33"/>
  <c r="F114" i="34"/>
  <c r="F87" i="55" s="1"/>
  <c r="C30" i="53" s="1"/>
  <c r="F523" i="33"/>
  <c r="F411" i="33"/>
  <c r="F120" i="34" s="1"/>
  <c r="F93" i="55" s="1"/>
  <c r="F657" i="33"/>
  <c r="F166" i="34"/>
  <c r="F133" i="55" s="1"/>
  <c r="G21" i="53" s="1"/>
  <c r="F617" i="33"/>
  <c r="F211" i="34"/>
  <c r="F172" i="55" s="1"/>
  <c r="D25" i="53" s="1"/>
  <c r="F148" i="34"/>
  <c r="F117" i="55" s="1"/>
  <c r="E20" i="53" s="1"/>
  <c r="F625" i="33"/>
  <c r="F547" i="33"/>
  <c r="F116" i="34"/>
  <c r="F89" i="55" s="1"/>
  <c r="E30" i="53" s="1"/>
  <c r="F194" i="34"/>
  <c r="F157" i="55" s="1"/>
  <c r="C19" i="53" s="1"/>
  <c r="F600" i="33"/>
  <c r="F494" i="33"/>
  <c r="F200" i="34" s="1"/>
  <c r="F163" i="55" s="1"/>
  <c r="F212" i="34"/>
  <c r="F173" i="55" s="1"/>
  <c r="E25" i="53" s="1"/>
  <c r="F632" i="33"/>
  <c r="F182" i="34"/>
  <c r="F147" i="55" s="1"/>
  <c r="G22" i="53" s="1"/>
  <c r="F573" i="33"/>
  <c r="F219" i="33"/>
  <c r="F596" i="33"/>
  <c r="F454" i="33"/>
  <c r="F160" i="34" s="1"/>
  <c r="F128" i="55" s="1"/>
  <c r="F154" i="34"/>
  <c r="F122" i="55" s="1"/>
  <c r="C17" i="53" s="1"/>
  <c r="F543" i="33"/>
  <c r="F66" i="34"/>
  <c r="F46" i="55" s="1"/>
  <c r="F462" i="33"/>
  <c r="F168" i="34" s="1"/>
  <c r="F135" i="55" s="1"/>
  <c r="F612" i="33"/>
  <c r="F163" i="34"/>
  <c r="F130" i="55" s="1"/>
  <c r="D21" i="53" s="1"/>
  <c r="F180" i="34"/>
  <c r="F145" i="55" s="1"/>
  <c r="E22" i="53" s="1"/>
  <c r="F549" i="33"/>
  <c r="F639" i="33"/>
  <c r="F91" i="34"/>
  <c r="F68" i="55" s="1"/>
  <c r="F575" i="33"/>
  <c r="F142" i="34"/>
  <c r="F112" i="55" s="1"/>
  <c r="G33" i="53" s="1"/>
  <c r="F614" i="33"/>
  <c r="F187" i="34"/>
  <c r="F151" i="55" s="1"/>
  <c r="D23" i="53" s="1"/>
  <c r="F268" i="34"/>
  <c r="F220" i="55" s="1"/>
  <c r="F100" i="57"/>
  <c r="F274" i="34" s="1"/>
  <c r="F226" i="55" s="1"/>
  <c r="C25" i="54" s="1"/>
  <c r="F260" i="34"/>
  <c r="F213" i="55" s="1"/>
  <c r="F92" i="57"/>
  <c r="F266" i="34" s="1"/>
  <c r="F219" i="55" s="1"/>
  <c r="C24" i="54" s="1"/>
  <c r="T4" i="30"/>
  <c r="T4" i="33"/>
  <c r="T4" i="57"/>
  <c r="T4" i="36"/>
  <c r="T4" i="32"/>
  <c r="T4" i="34"/>
  <c r="T4" i="31"/>
  <c r="T48" i="32"/>
  <c r="T50" i="32" s="1"/>
  <c r="F179" i="34"/>
  <c r="F144" i="55" s="1"/>
  <c r="D22" i="53" s="1"/>
  <c r="F537" i="33"/>
  <c r="F172" i="34"/>
  <c r="F138" i="55" s="1"/>
  <c r="E18" i="53" s="1"/>
  <c r="F628" i="33"/>
  <c r="F138" i="34"/>
  <c r="F108" i="55" s="1"/>
  <c r="C33" i="53" s="1"/>
  <c r="F527" i="33"/>
  <c r="F435" i="33"/>
  <c r="F144" i="34" s="1"/>
  <c r="F114" i="55" s="1"/>
  <c r="F181" i="34"/>
  <c r="F146" i="55" s="1"/>
  <c r="F22" i="53" s="1"/>
  <c r="F561" i="33"/>
  <c r="F521" i="33"/>
  <c r="F395" i="33"/>
  <c r="F104" i="34" s="1"/>
  <c r="F79" i="55" s="1"/>
  <c r="F98" i="34"/>
  <c r="F73" i="55" s="1"/>
  <c r="C28" i="53" s="1"/>
  <c r="F213" i="34"/>
  <c r="F174" i="55" s="1"/>
  <c r="F25" i="53" s="1"/>
  <c r="F647" i="33"/>
  <c r="F72" i="34"/>
  <c r="F51" i="55" s="1"/>
  <c r="F520" i="33"/>
  <c r="F362" i="33"/>
  <c r="F574" i="33"/>
  <c r="F134" i="34"/>
  <c r="F105" i="55" s="1"/>
  <c r="G32" i="53" s="1"/>
  <c r="F276" i="34"/>
  <c r="F227" i="55" s="1"/>
  <c r="F108" i="57"/>
  <c r="F282" i="34" s="1"/>
  <c r="F233" i="55" s="1"/>
  <c r="C26" i="54" s="1"/>
  <c r="F654" i="33"/>
  <c r="F92" i="34"/>
  <c r="F69" i="55" s="1"/>
  <c r="F67" i="34"/>
  <c r="F47" i="55" s="1"/>
  <c r="F555" i="33"/>
  <c r="F641" i="33"/>
  <c r="F157" i="34"/>
  <c r="F125" i="55" s="1"/>
  <c r="F17" i="53" s="1"/>
  <c r="F538" i="33"/>
  <c r="F131" i="34"/>
  <c r="F102" i="55" s="1"/>
  <c r="D32" i="53" s="1"/>
  <c r="F427" i="33"/>
  <c r="F136" i="34" s="1"/>
  <c r="F107" i="55" s="1"/>
  <c r="F75" i="34"/>
  <c r="F54" i="55" s="1"/>
  <c r="F556" i="33"/>
  <c r="F123" i="34"/>
  <c r="F95" i="55" s="1"/>
  <c r="D31" i="53" s="1"/>
  <c r="F536" i="33"/>
  <c r="F597" i="33"/>
  <c r="F162" i="34"/>
  <c r="F129" i="55" s="1"/>
  <c r="C21" i="53" s="1"/>
  <c r="F594" i="33"/>
  <c r="F378" i="33"/>
  <c r="F88" i="34"/>
  <c r="F65" i="55" s="1"/>
  <c r="F89" i="34"/>
  <c r="F66" i="55" s="1"/>
  <c r="F609" i="33"/>
  <c r="F206" i="34"/>
  <c r="F168" i="55" s="1"/>
  <c r="G24" i="53" s="1"/>
  <c r="F502" i="33"/>
  <c r="F208" i="34" s="1"/>
  <c r="F170" i="55" s="1"/>
  <c r="F661" i="33"/>
  <c r="F570" i="33"/>
  <c r="F110" i="34"/>
  <c r="F84" i="55" s="1"/>
  <c r="G29" i="53" s="1"/>
  <c r="F164" i="34"/>
  <c r="F131" i="55" s="1"/>
  <c r="E21" i="53" s="1"/>
  <c r="F627" i="33"/>
  <c r="F83" i="34"/>
  <c r="F61" i="55" s="1"/>
  <c r="F638" i="33"/>
  <c r="F650" i="33" s="1"/>
  <c r="F544" i="33"/>
  <c r="F74" i="34"/>
  <c r="F53" i="55" s="1"/>
  <c r="F658" i="33"/>
  <c r="F174" i="34"/>
  <c r="F140" i="55" s="1"/>
  <c r="G18" i="53" s="1"/>
  <c r="F764" i="33"/>
  <c r="F721" i="33"/>
  <c r="F731" i="33" s="1"/>
  <c r="F22" i="34" s="1"/>
  <c r="F17" i="55" s="1"/>
  <c r="F14" i="34"/>
  <c r="F11" i="55" s="1"/>
  <c r="F626" i="33"/>
  <c r="F156" i="34"/>
  <c r="F124" i="55" s="1"/>
  <c r="E17" i="53" s="1"/>
  <c r="F525" i="33"/>
  <c r="F178" i="34"/>
  <c r="F143" i="55" s="1"/>
  <c r="C22" i="53" s="1"/>
  <c r="F478" i="33"/>
  <c r="F184" i="34" s="1"/>
  <c r="F149" i="55" s="1"/>
  <c r="F567" i="33"/>
  <c r="F68" i="34"/>
  <c r="F48" i="55" s="1"/>
  <c r="F608" i="33"/>
  <c r="F81" i="34"/>
  <c r="F59" i="55" s="1"/>
  <c r="F531" i="33"/>
  <c r="F65" i="34"/>
  <c r="F45" i="55" s="1"/>
  <c r="F550" i="33"/>
  <c r="F132" i="34"/>
  <c r="F103" i="55" s="1"/>
  <c r="E32" i="53" s="1"/>
  <c r="F252" i="34"/>
  <c r="F206" i="55" s="1"/>
  <c r="F84" i="57"/>
  <c r="F258" i="34" s="1"/>
  <c r="F212" i="55" s="1"/>
  <c r="C23" i="54" s="1"/>
  <c r="U5" i="31"/>
  <c r="V15" i="32"/>
  <c r="U5" i="36"/>
  <c r="U5" i="30"/>
  <c r="U5" i="57"/>
  <c r="U18" i="32"/>
  <c r="U5" i="34"/>
  <c r="U43" i="32"/>
  <c r="U45" i="32" s="1"/>
  <c r="U5" i="33"/>
  <c r="U5" i="32"/>
  <c r="Q3" i="33"/>
  <c r="Q3" i="57"/>
  <c r="Q3" i="36"/>
  <c r="Q3" i="30"/>
  <c r="Q3" i="34"/>
  <c r="Q3" i="32"/>
  <c r="Q3" i="31"/>
  <c r="T34" i="32"/>
  <c r="U21" i="32"/>
  <c r="T10" i="32"/>
  <c r="S12" i="32"/>
  <c r="S26" i="32"/>
  <c r="P3" i="33"/>
  <c r="P3" i="36"/>
  <c r="P3" i="30"/>
  <c r="P3" i="57"/>
  <c r="P3" i="34"/>
  <c r="P3" i="32"/>
  <c r="P3" i="31"/>
  <c r="R2" i="33"/>
  <c r="R32" i="32"/>
  <c r="R36" i="32" s="1"/>
  <c r="R39" i="32" s="1"/>
  <c r="R40" i="32" s="1"/>
  <c r="R2" i="30"/>
  <c r="R2" i="36"/>
  <c r="R2" i="32"/>
  <c r="R2" i="31"/>
  <c r="R27" i="32"/>
  <c r="R28" i="32" s="1"/>
  <c r="R2" i="57"/>
  <c r="R2" i="34"/>
  <c r="C27" i="54" l="1"/>
  <c r="F576" i="33"/>
  <c r="F552" i="33"/>
  <c r="D22" i="54"/>
  <c r="E22" i="54" s="1"/>
  <c r="K29" i="53"/>
  <c r="K28" i="53"/>
  <c r="D21" i="54"/>
  <c r="D6" i="54"/>
  <c r="K17" i="53"/>
  <c r="K18" i="53"/>
  <c r="D7" i="54"/>
  <c r="D9" i="54"/>
  <c r="K20" i="53"/>
  <c r="F70" i="34"/>
  <c r="F50" i="55" s="1"/>
  <c r="F380" i="33"/>
  <c r="F605" i="33"/>
  <c r="F564" i="33"/>
  <c r="U4" i="34"/>
  <c r="U4" i="31"/>
  <c r="U4" i="33"/>
  <c r="U48" i="32"/>
  <c r="U50" i="32" s="1"/>
  <c r="U4" i="57"/>
  <c r="U4" i="30"/>
  <c r="U4" i="32"/>
  <c r="U4" i="36"/>
  <c r="F718" i="33"/>
  <c r="F728" i="33" s="1"/>
  <c r="F19" i="34" s="1"/>
  <c r="F14" i="55" s="1"/>
  <c r="F761" i="33"/>
  <c r="F11" i="34"/>
  <c r="F8" i="55" s="1"/>
  <c r="D14" i="54"/>
  <c r="K25" i="53"/>
  <c r="F528" i="33"/>
  <c r="K31" i="53"/>
  <c r="D24" i="54"/>
  <c r="E24" i="54" s="1"/>
  <c r="F540" i="33"/>
  <c r="D13" i="54"/>
  <c r="K24" i="53"/>
  <c r="K33" i="53"/>
  <c r="D26" i="54"/>
  <c r="E26" i="54" s="1"/>
  <c r="F86" i="34"/>
  <c r="F64" i="55" s="1"/>
  <c r="F382" i="33"/>
  <c r="D25" i="54"/>
  <c r="E25" i="54" s="1"/>
  <c r="K32" i="53"/>
  <c r="F620" i="33"/>
  <c r="F381" i="33"/>
  <c r="F78" i="34"/>
  <c r="F57" i="55" s="1"/>
  <c r="F635" i="33"/>
  <c r="D23" i="54"/>
  <c r="E23" i="54" s="1"/>
  <c r="K30" i="53"/>
  <c r="D12" i="54"/>
  <c r="K23" i="53"/>
  <c r="F665" i="33"/>
  <c r="K19" i="53"/>
  <c r="D8" i="54"/>
  <c r="V5" i="36"/>
  <c r="V5" i="30"/>
  <c r="V5" i="57"/>
  <c r="V18" i="32"/>
  <c r="V43" i="32"/>
  <c r="V45" i="32" s="1"/>
  <c r="V5" i="34"/>
  <c r="V5" i="33"/>
  <c r="V5" i="32"/>
  <c r="V5" i="31"/>
  <c r="W15" i="32"/>
  <c r="D11" i="54"/>
  <c r="K22" i="53"/>
  <c r="F701" i="33"/>
  <c r="F57" i="34"/>
  <c r="F41" i="55" s="1"/>
  <c r="F383" i="33"/>
  <c r="F94" i="34"/>
  <c r="F71" i="55" s="1"/>
  <c r="D10" i="54"/>
  <c r="K21" i="53"/>
  <c r="U34" i="32"/>
  <c r="U10" i="32"/>
  <c r="V21" i="32"/>
  <c r="R3" i="57"/>
  <c r="R3" i="34"/>
  <c r="R3" i="33"/>
  <c r="R3" i="32"/>
  <c r="R3" i="31"/>
  <c r="R3" i="36"/>
  <c r="R3" i="30"/>
  <c r="S2" i="33"/>
  <c r="S32" i="32"/>
  <c r="S36" i="32" s="1"/>
  <c r="S39" i="32" s="1"/>
  <c r="S40" i="32" s="1"/>
  <c r="S2" i="57"/>
  <c r="S2" i="30"/>
  <c r="S2" i="31"/>
  <c r="S27" i="32"/>
  <c r="S2" i="36"/>
  <c r="S2" i="32"/>
  <c r="S2" i="34"/>
  <c r="T26" i="32"/>
  <c r="T12" i="32"/>
  <c r="S28" i="32"/>
  <c r="V4" i="34" l="1"/>
  <c r="V4" i="31"/>
  <c r="V4" i="57"/>
  <c r="V4" i="32"/>
  <c r="V48" i="32"/>
  <c r="V50" i="32" s="1"/>
  <c r="V4" i="30"/>
  <c r="V4" i="33"/>
  <c r="V4" i="36"/>
  <c r="F696" i="33"/>
  <c r="F56" i="34"/>
  <c r="F40" i="55" s="1"/>
  <c r="F47" i="34"/>
  <c r="F33" i="55" s="1"/>
  <c r="F690" i="33"/>
  <c r="F692" i="33" s="1"/>
  <c r="D15" i="54"/>
  <c r="F55" i="34"/>
  <c r="F39" i="55" s="1"/>
  <c r="F691" i="33"/>
  <c r="F46" i="34"/>
  <c r="F32" i="55" s="1"/>
  <c r="F685" i="33"/>
  <c r="F687" i="33" s="1"/>
  <c r="D27" i="54"/>
  <c r="E27" i="54" s="1"/>
  <c r="E21" i="54"/>
  <c r="F700" i="33"/>
  <c r="F702" i="33" s="1"/>
  <c r="F49" i="34"/>
  <c r="F35" i="55" s="1"/>
  <c r="F54" i="34"/>
  <c r="F38" i="55" s="1"/>
  <c r="F686" i="33"/>
  <c r="W5" i="30"/>
  <c r="W5" i="57"/>
  <c r="W43" i="32"/>
  <c r="W45" i="32" s="1"/>
  <c r="W18" i="32"/>
  <c r="W5" i="34"/>
  <c r="W5" i="32"/>
  <c r="W5" i="31"/>
  <c r="W5" i="36"/>
  <c r="W5" i="33"/>
  <c r="F58" i="34"/>
  <c r="F42" i="55" s="1"/>
  <c r="F706" i="33"/>
  <c r="F384" i="33"/>
  <c r="F96" i="34" s="1"/>
  <c r="F72" i="55" s="1"/>
  <c r="F48" i="34"/>
  <c r="F34" i="55" s="1"/>
  <c r="F695" i="33"/>
  <c r="F50" i="34"/>
  <c r="F36" i="55" s="1"/>
  <c r="F705" i="33"/>
  <c r="T2" i="57"/>
  <c r="T32" i="32"/>
  <c r="T36" i="32" s="1"/>
  <c r="T39" i="32" s="1"/>
  <c r="T40" i="32" s="1"/>
  <c r="T2" i="31"/>
  <c r="T2" i="36"/>
  <c r="T2" i="33"/>
  <c r="T2" i="32"/>
  <c r="T2" i="34"/>
  <c r="T27" i="32"/>
  <c r="T28" i="32" s="1"/>
  <c r="T2" i="30"/>
  <c r="V34" i="32"/>
  <c r="V10" i="32"/>
  <c r="W21" i="32"/>
  <c r="U26" i="32"/>
  <c r="U12" i="32"/>
  <c r="S3" i="57"/>
  <c r="S3" i="36"/>
  <c r="S3" i="34"/>
  <c r="S3" i="32"/>
  <c r="S3" i="33"/>
  <c r="S3" i="31"/>
  <c r="S3" i="30"/>
  <c r="F740" i="33" l="1"/>
  <c r="F751" i="33" s="1"/>
  <c r="F38" i="34" s="1"/>
  <c r="F29" i="55" s="1"/>
  <c r="F30" i="34"/>
  <c r="F23" i="55" s="1"/>
  <c r="F771" i="33"/>
  <c r="F777" i="33" s="1"/>
  <c r="F13" i="36" s="1"/>
  <c r="F738" i="33"/>
  <c r="F749" i="33" s="1"/>
  <c r="F36" i="34" s="1"/>
  <c r="F27" i="55" s="1"/>
  <c r="F769" i="33"/>
  <c r="F775" i="33" s="1"/>
  <c r="F11" i="36" s="1"/>
  <c r="F28" i="34"/>
  <c r="F21" i="55" s="1"/>
  <c r="F27" i="34"/>
  <c r="F20" i="55" s="1"/>
  <c r="F737" i="33"/>
  <c r="F768" i="33"/>
  <c r="F774" i="33" s="1"/>
  <c r="F10" i="36" s="1"/>
  <c r="F707" i="33"/>
  <c r="W4" i="30"/>
  <c r="W4" i="57"/>
  <c r="W4" i="31"/>
  <c r="W4" i="32"/>
  <c r="W4" i="34"/>
  <c r="W48" i="32"/>
  <c r="W50" i="32" s="1"/>
  <c r="H50" i="32" s="1"/>
  <c r="W4" i="33"/>
  <c r="W4" i="36"/>
  <c r="F697" i="33"/>
  <c r="V26" i="32"/>
  <c r="V12" i="32"/>
  <c r="U2" i="57"/>
  <c r="U2" i="36"/>
  <c r="U2" i="34"/>
  <c r="U2" i="31"/>
  <c r="U2" i="33"/>
  <c r="U2" i="32"/>
  <c r="U27" i="32"/>
  <c r="U28" i="32" s="1"/>
  <c r="U32" i="32"/>
  <c r="U36" i="32" s="1"/>
  <c r="U39" i="32" s="1"/>
  <c r="U40" i="32" s="1"/>
  <c r="U2" i="30"/>
  <c r="T3" i="57"/>
  <c r="T3" i="36"/>
  <c r="T3" i="34"/>
  <c r="T3" i="33"/>
  <c r="T3" i="32"/>
  <c r="T3" i="31"/>
  <c r="T3" i="30"/>
  <c r="W34" i="32"/>
  <c r="W10" i="32"/>
  <c r="F741" i="33" l="1"/>
  <c r="F752" i="33" s="1"/>
  <c r="F39" i="34" s="1"/>
  <c r="F30" i="55" s="1"/>
  <c r="F31" i="34"/>
  <c r="F24" i="55" s="1"/>
  <c r="F772" i="33"/>
  <c r="F778" i="33" s="1"/>
  <c r="F14" i="36" s="1"/>
  <c r="F748" i="33"/>
  <c r="F743" i="33"/>
  <c r="F739" i="33"/>
  <c r="F750" i="33" s="1"/>
  <c r="F37" i="34" s="1"/>
  <c r="F28" i="55" s="1"/>
  <c r="F770" i="33"/>
  <c r="F776" i="33" s="1"/>
  <c r="F12" i="36" s="1"/>
  <c r="F19" i="36" s="1"/>
  <c r="F29" i="34"/>
  <c r="F22" i="55" s="1"/>
  <c r="U3" i="57"/>
  <c r="U3" i="36"/>
  <c r="U3" i="32"/>
  <c r="U3" i="30"/>
  <c r="U3" i="31"/>
  <c r="U3" i="33"/>
  <c r="U3" i="34"/>
  <c r="V2" i="57"/>
  <c r="V2" i="36"/>
  <c r="V2" i="31"/>
  <c r="V2" i="33"/>
  <c r="V2" i="32"/>
  <c r="V27" i="32"/>
  <c r="V28" i="32" s="1"/>
  <c r="V32" i="32"/>
  <c r="V36" i="32" s="1"/>
  <c r="V39" i="32" s="1"/>
  <c r="V40" i="32" s="1"/>
  <c r="V2" i="34"/>
  <c r="V2" i="30"/>
  <c r="W26" i="32"/>
  <c r="W12" i="32"/>
  <c r="F2" i="36" l="1"/>
  <c r="F2" i="32"/>
  <c r="F2" i="57"/>
  <c r="F2" i="34"/>
  <c r="F2" i="33"/>
  <c r="F2" i="31"/>
  <c r="F35" i="34"/>
  <c r="F26" i="55" s="1"/>
  <c r="F754" i="33"/>
  <c r="W2" i="57"/>
  <c r="W2" i="36"/>
  <c r="W2" i="31"/>
  <c r="W2" i="30"/>
  <c r="W2" i="33"/>
  <c r="W2" i="32"/>
  <c r="W27" i="32"/>
  <c r="W2" i="34"/>
  <c r="W32" i="32"/>
  <c r="W36" i="32" s="1"/>
  <c r="W28" i="32"/>
  <c r="H28" i="32" s="1"/>
  <c r="V3" i="57"/>
  <c r="V3" i="36"/>
  <c r="V3" i="34"/>
  <c r="V3" i="31"/>
  <c r="V3" i="32"/>
  <c r="V3" i="30"/>
  <c r="V3" i="33"/>
  <c r="W39" i="32" l="1"/>
  <c r="W40" i="32" s="1"/>
  <c r="H36" i="32"/>
  <c r="H39" i="32" s="1"/>
  <c r="W3" i="36" l="1"/>
  <c r="W3" i="34"/>
  <c r="W3" i="31"/>
  <c r="W3" i="32"/>
  <c r="W3" i="57"/>
  <c r="W3" i="33"/>
  <c r="W3" i="30"/>
  <c r="H40" i="32"/>
</calcChain>
</file>

<file path=xl/sharedStrings.xml><?xml version="1.0" encoding="utf-8"?>
<sst xmlns="http://schemas.openxmlformats.org/spreadsheetml/2006/main" count="7770" uniqueCount="1459">
  <si>
    <t>PR24PD24_IN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</si>
  <si>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</si>
  <si>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</si>
  <si>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</si>
  <si>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</si>
  <si>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</si>
  <si>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</si>
  <si>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</si>
  <si>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</si>
  <si>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</si>
  <si>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</si>
  <si>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</si>
  <si>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</si>
  <si>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</si>
  <si>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</si>
  <si>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</si>
  <si>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</si>
  <si>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</si>
  <si>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</si>
  <si>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</si>
  <si>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</si>
  <si>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</si>
  <si>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</si>
  <si>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</si>
  <si>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</si>
  <si>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</si>
  <si>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</si>
  <si>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</si>
  <si>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</si>
  <si>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</si>
  <si>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</si>
  <si>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</si>
  <si>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</si>
  <si>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</si>
  <si>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</si>
  <si>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</si>
  <si>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</si>
  <si>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</si>
  <si>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</si>
  <si>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</si>
  <si>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</si>
  <si>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</si>
  <si>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</si>
  <si>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</si>
  <si>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</si>
  <si>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</si>
  <si>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</si>
  <si>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</si>
  <si>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</si>
  <si>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</si>
  <si>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</si>
  <si>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</si>
  <si>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</si>
  <si>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</si>
  <si>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</si>
  <si>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</si>
  <si>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</si>
  <si>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</si>
  <si>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</si>
  <si>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</si>
  <si>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</si>
  <si>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</si>
  <si>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</si>
  <si>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</si>
  <si>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</si>
  <si>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</si>
  <si>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</si>
  <si>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</si>
  <si>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</si>
  <si>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</si>
  <si>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</si>
  <si>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</si>
  <si>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</si>
  <si>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</si>
  <si>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</si>
  <si>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</si>
  <si>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</si>
  <si>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</si>
  <si>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</si>
  <si>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</si>
  <si>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</si>
  <si>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</si>
  <si>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</si>
  <si>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</si>
  <si>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</si>
  <si>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</si>
  <si>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</si>
  <si>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</si>
  <si>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</si>
  <si>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</si>
  <si>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</si>
  <si>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</si>
  <si>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</si>
  <si>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</si>
  <si>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</si>
  <si>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</si>
  <si>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</si>
  <si>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</si>
  <si>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</si>
  <si>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</si>
  <si>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</si>
  <si>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</si>
  <si>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</si>
  <si>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</si>
  <si>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</si>
  <si>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</si>
  <si>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</si>
  <si>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</si>
  <si>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</si>
  <si>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</si>
  <si>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</si>
  <si>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</si>
  <si>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</si>
  <si>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</si>
  <si>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</si>
  <si>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</si>
  <si>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</si>
  <si>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</si>
  <si>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</si>
  <si>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</si>
  <si>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</si>
  <si>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</si>
  <si>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</si>
  <si>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</si>
  <si>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</si>
  <si>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</si>
  <si>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</si>
  <si>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</si>
  <si>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</si>
  <si>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</si>
  <si>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</si>
  <si>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</si>
  <si>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</si>
  <si>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</si>
  <si>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</si>
  <si>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</si>
  <si>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</si>
  <si>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</si>
  <si>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</si>
  <si>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</si>
  <si>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</si>
  <si>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</si>
  <si>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</si>
  <si>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</si>
  <si>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</si>
  <si>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</si>
  <si>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</si>
  <si>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</si>
  <si>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</si>
  <si>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</si>
  <si>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</si>
  <si>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</si>
  <si>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</si>
  <si>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</si>
  <si>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</si>
  <si>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</si>
  <si>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</si>
  <si>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</si>
  <si>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</si>
  <si>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</si>
  <si>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</si>
  <si>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</si>
  <si>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</si>
  <si>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</si>
  <si>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</si>
  <si>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</si>
  <si>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</si>
  <si>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</si>
  <si>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</si>
  <si>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</si>
  <si>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</si>
  <si>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</si>
  <si>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</si>
  <si>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</si>
  <si>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</si>
  <si>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</si>
  <si>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</si>
  <si>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</si>
  <si>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</si>
  <si>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</si>
  <si>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</si>
  <si>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</si>
  <si>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</si>
  <si>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</si>
  <si>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</si>
  <si>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</si>
  <si>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</si>
  <si>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</si>
  <si>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</si>
  <si>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</si>
  <si>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</si>
  <si>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</si>
  <si>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</si>
  <si>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</si>
  <si>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</si>
  <si>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</si>
  <si>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</si>
  <si>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</si>
  <si>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</si>
  <si>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</si>
  <si>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</si>
  <si>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</si>
  <si>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</si>
  <si>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</si>
  <si>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</si>
  <si>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</si>
  <si>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</si>
  <si>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</si>
  <si>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</si>
  <si>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</si>
  <si>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</si>
  <si>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</si>
  <si>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</si>
  <si>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</si>
  <si>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</si>
  <si>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</si>
  <si>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</si>
  <si>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</si>
  <si>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</si>
  <si>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</si>
  <si>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</si>
  <si>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</si>
  <si>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</si>
  <si>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</si>
  <si>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</si>
  <si>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</si>
  <si>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</si>
  <si>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</si>
  <si>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</si>
  <si>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</si>
  <si>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</si>
  <si>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</si>
  <si>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</si>
  <si>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</si>
  <si>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</si>
  <si>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</si>
  <si>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</si>
  <si>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</si>
  <si>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</si>
  <si>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</si>
  <si>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</si>
  <si>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</si>
  <si>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</si>
  <si>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</si>
  <si>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</si>
  <si>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</si>
  <si>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</si>
  <si>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</si>
  <si>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</si>
  <si>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</si>
  <si>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</si>
  <si>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</si>
  <si>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</si>
  <si>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</si>
  <si>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</si>
  <si>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</si>
  <si>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</si>
  <si>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</si>
  <si>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</si>
  <si>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</si>
  <si>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</si>
  <si>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</si>
  <si>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</si>
  <si>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</si>
  <si>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</si>
  <si>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</si>
  <si>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</si>
  <si>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</si>
  <si>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</si>
  <si>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</si>
  <si>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</si>
  <si>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</si>
  <si>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</si>
  <si>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</si>
  <si>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</si>
  <si>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</si>
  <si>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</si>
  <si>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</si>
  <si>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</si>
  <si>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</si>
  <si>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</si>
  <si>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</si>
  <si>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</si>
  <si>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</si>
  <si>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</si>
  <si>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</si>
  <si>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</si>
  <si>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</si>
  <si>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</si>
  <si>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</si>
  <si>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</si>
  <si>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</si>
  <si>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</si>
  <si>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</si>
  <si>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</si>
  <si>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</si>
  <si>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</si>
  <si>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</si>
  <si>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</si>
  <si>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</si>
  <si>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</si>
  <si>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</si>
  <si>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</si>
  <si>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</si>
  <si>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</si>
  <si>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</si>
  <si>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</si>
  <si>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</si>
  <si>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</si>
  <si>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</si>
  <si>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</si>
  <si>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</si>
  <si>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</si>
  <si>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</si>
  <si>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</si>
  <si>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</si>
  <si>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</si>
  <si>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</si>
  <si>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</si>
  <si>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</si>
  <si>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</si>
  <si>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</si>
  <si>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</si>
  <si>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</si>
  <si>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</si>
  <si>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</si>
  <si>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</si>
  <si>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</si>
  <si>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</si>
  <si>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</si>
  <si>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</si>
  <si>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</si>
  <si>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</si>
  <si>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</si>
  <si>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</si>
  <si>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</si>
  <si>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</si>
  <si>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</si>
  <si>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</si>
  <si>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</si>
  <si>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</si>
  <si>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</si>
  <si>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</si>
  <si>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</si>
  <si>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</si>
  <si>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</si>
  <si>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</si>
  <si>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</si>
  <si>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</si>
  <si>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</si>
  <si>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</si>
  <si>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</si>
  <si>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</si>
  <si>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</si>
  <si>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</si>
  <si>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</si>
  <si>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</si>
  <si>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</si>
  <si>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</si>
  <si>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</si>
  <si>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</si>
  <si>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</si>
  <si>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</si>
  <si>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</si>
  <si>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</si>
  <si>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</si>
  <si>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</si>
  <si>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</si>
  <si>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</si>
  <si>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</si>
  <si>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</si>
  <si>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</si>
  <si>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</si>
  <si>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</si>
  <si>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</si>
  <si>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</si>
  <si>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</si>
  <si>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</si>
  <si>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</si>
  <si>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</si>
  <si>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</si>
  <si>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</si>
  <si>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</si>
  <si>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</si>
  <si>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</si>
  <si>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</si>
  <si>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</si>
  <si>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</si>
  <si>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</si>
  <si>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</si>
  <si>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</si>
  <si>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</si>
  <si>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</si>
  <si>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</si>
  <si>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</si>
  <si>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</si>
  <si>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</si>
  <si>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</si>
  <si>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</si>
  <si>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</si>
  <si>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</si>
  <si>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</si>
  <si>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</si>
  <si>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</si>
  <si>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</si>
  <si>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</si>
  <si>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</si>
  <si>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</si>
  <si>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</si>
  <si>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</si>
  <si>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</si>
  <si>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</si>
  <si>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</si>
  <si>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</si>
  <si>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</si>
  <si>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</si>
  <si>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</si>
  <si>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</si>
  <si>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</si>
  <si>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</si>
  <si>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</si>
  <si>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</si>
  <si>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</si>
  <si>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</si>
  <si>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</si>
  <si>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</si>
  <si>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</si>
  <si>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</si>
  <si>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</si>
  <si>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</si>
  <si>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</si>
  <si>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</si>
  <si>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</si>
  <si>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</si>
  <si>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</si>
  <si>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</si>
  <si>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</si>
  <si>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</si>
  <si>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</si>
  <si>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</si>
  <si>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</si>
  <si>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</si>
  <si>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</si>
  <si>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</si>
  <si>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</si>
  <si>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</si>
  <si>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</si>
  <si>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</si>
  <si>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</si>
  <si>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</si>
  <si>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</si>
  <si>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</si>
  <si>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</si>
  <si>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</si>
  <si>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</si>
  <si>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</si>
  <si>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</si>
  <si>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</si>
  <si>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</si>
  <si>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</si>
  <si>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</si>
  <si>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</si>
  <si>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</si>
  <si>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</si>
  <si>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</si>
  <si>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</si>
  <si>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</si>
  <si>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</si>
  <si>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</si>
  <si>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</si>
  <si>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</si>
  <si>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</si>
  <si>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</si>
  <si>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</si>
  <si>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</si>
  <si>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</si>
  <si>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</si>
  <si>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</si>
  <si>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</si>
  <si>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</si>
  <si>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</si>
  <si>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</si>
  <si>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</si>
  <si>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</si>
  <si>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</si>
  <si>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</si>
  <si>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</si>
  <si>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</si>
  <si>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</si>
  <si>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</si>
  <si>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</si>
  <si>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</si>
  <si>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</si>
  <si>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</si>
  <si>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</si>
  <si>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</si>
  <si>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</si>
  <si>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</si>
  <si>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</si>
  <si>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</si>
  <si>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</si>
  <si>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</si>
  <si>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</si>
  <si>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</si>
  <si>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</si>
  <si>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</si>
  <si>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</si>
  <si>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</si>
  <si>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</si>
  <si>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</si>
  <si>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</si>
  <si>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</si>
  <si>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</si>
  <si>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</si>
  <si>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</si>
  <si>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</si>
  <si>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</si>
  <si>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</si>
  <si>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</si>
  <si>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</si>
  <si>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</si>
  <si>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</si>
  <si>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</si>
  <si>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</si>
  <si>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</si>
  <si>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</si>
  <si>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</si>
  <si>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</si>
  <si>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</si>
  <si>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</si>
  <si>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</si>
  <si>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</si>
  <si>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</si>
  <si>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</si>
  <si>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</si>
  <si>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</si>
  <si>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</si>
  <si>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</si>
  <si>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</si>
  <si>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</si>
  <si>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</si>
  <si>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</si>
  <si>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</si>
  <si>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</si>
  <si>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</si>
  <si>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</si>
  <si>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</si>
  <si>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</si>
  <si>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</si>
  <si>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</si>
  <si>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</si>
  <si>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</si>
  <si>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</si>
  <si>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</si>
  <si>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</si>
  <si>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</si>
  <si>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</si>
  <si>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</si>
  <si>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</si>
  <si>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</si>
  <si>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</si>
  <si>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</si>
  <si>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</si>
  <si>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</si>
  <si>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</si>
  <si>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</si>
  <si>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</si>
  <si>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</si>
  <si>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</si>
  <si>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</si>
  <si>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</si>
  <si>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</si>
  <si>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</si>
  <si>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</si>
  <si>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</si>
  <si>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</si>
  <si>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</si>
  <si>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</si>
  <si>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</si>
  <si>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</si>
  <si>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</si>
  <si>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</si>
  <si>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</si>
  <si>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</si>
  <si>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</si>
  <si>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</si>
  <si>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</si>
  <si>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</si>
  <si>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</si>
  <si>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</si>
  <si>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</si>
  <si>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</si>
  <si>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</si>
  <si>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</si>
  <si>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</si>
  <si>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</si>
  <si>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</si>
  <si>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</si>
  <si>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</si>
  <si>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</si>
  <si>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</si>
  <si>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</si>
  <si>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</si>
  <si>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</si>
  <si>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</si>
  <si>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</si>
  <si>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</si>
  <si>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</si>
  <si>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</si>
  <si>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</si>
  <si>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</si>
  <si>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</si>
  <si>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</si>
  <si>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</si>
  <si>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</si>
  <si>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</si>
  <si>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</si>
  <si>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</si>
  <si>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</si>
  <si>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</si>
  <si>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</si>
  <si>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</si>
  <si>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</si>
  <si>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</si>
  <si>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</si>
  <si>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</si>
  <si>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</si>
  <si>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</si>
  <si>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</si>
  <si>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</si>
  <si>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</si>
  <si>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</si>
  <si>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</si>
  <si>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</si>
  <si>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</si>
  <si>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</si>
  <si>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</si>
  <si>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</si>
  <si>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</si>
  <si>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</si>
  <si>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</si>
  <si>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</si>
  <si>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</si>
  <si>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</si>
  <si>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</si>
  <si>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</si>
  <si>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/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</si>
  <si>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</si>
  <si>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</si>
  <si>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</si>
  <si>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</si>
  <si>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</si>
  <si>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</si>
  <si>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</si>
  <si>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</si>
  <si>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</si>
  <si>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</si>
  <si>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</si>
  <si>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</si>
  <si>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</si>
  <si>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</si>
  <si>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</si>
  <si>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</si>
  <si>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</si>
  <si>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</si>
  <si>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</si>
  <si>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</si>
  <si>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</si>
  <si>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</si>
  <si>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</si>
  <si>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</si>
  <si>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</si>
  <si>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</si>
  <si>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</si>
  <si>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</si>
  <si>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</si>
  <si>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</si>
  <si>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</si>
  <si>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</si>
  <si>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</si>
  <si>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</si>
  <si>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</si>
  <si>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</si>
  <si>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</si>
  <si>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</si>
  <si>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</si>
  <si>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</si>
  <si>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</si>
  <si>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</si>
  <si>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</si>
  <si>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</si>
  <si>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</si>
  <si>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</si>
  <si>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</si>
  <si>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</si>
  <si>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</si>
  <si>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</si>
  <si>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</si>
  <si>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</si>
  <si>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</si>
  <si>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</si>
  <si>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</si>
  <si>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</si>
  <si>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</si>
  <si>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</si>
  <si>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</si>
  <si>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</si>
  <si>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</si>
  <si>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</si>
  <si>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</si>
  <si>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</si>
  <si>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</si>
  <si>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</si>
  <si>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</si>
  <si>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</si>
  <si>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</si>
  <si>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</si>
  <si>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</si>
  <si>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</si>
  <si>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</si>
  <si>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</si>
  <si>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</si>
  <si>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</si>
  <si>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</si>
  <si>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</si>
  <si>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</si>
  <si>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</si>
  <si>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</si>
  <si>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</si>
  <si>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</si>
  <si>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</si>
  <si>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</si>
  <si>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</si>
  <si>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</si>
  <si>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</si>
  <si>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</si>
  <si>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</si>
  <si>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</si>
  <si>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</si>
  <si>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</si>
  <si>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</si>
  <si>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</si>
  <si>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</si>
  <si>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</si>
  <si>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</si>
  <si>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</si>
  <si>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</si>
  <si>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</si>
  <si>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</si>
  <si>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</si>
  <si>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</si>
  <si>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</si>
  <si>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</si>
  <si>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</si>
  <si>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</si>
  <si>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</si>
  <si>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</si>
  <si>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</si>
  <si>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</si>
  <si>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</si>
  <si>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</si>
  <si>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</si>
  <si>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</si>
  <si>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</si>
  <si>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</si>
  <si>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</si>
  <si>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</si>
  <si>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</si>
  <si>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</si>
  <si>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</si>
  <si>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</si>
  <si>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</si>
  <si>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</si>
  <si>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</si>
  <si>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</si>
  <si>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</si>
  <si>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</si>
  <si>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</si>
  <si>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</si>
  <si>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</si>
  <si>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</si>
  <si>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</si>
  <si>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</si>
  <si>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</si>
  <si>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</si>
  <si>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</si>
  <si>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</si>
  <si>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</si>
  <si>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</si>
  <si>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</si>
  <si>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</si>
  <si>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</si>
  <si>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</si>
  <si>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</si>
  <si>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</si>
  <si>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</si>
  <si>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</si>
  <si>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</si>
  <si>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</si>
  <si>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</si>
  <si>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</si>
  <si>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</si>
  <si>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</si>
  <si>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</si>
  <si>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</si>
  <si>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</si>
  <si>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</si>
  <si>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</si>
  <si>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</si>
  <si>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</si>
  <si>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</si>
  <si>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</si>
  <si>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</si>
  <si>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</si>
  <si>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</si>
  <si>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</si>
  <si>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</si>
  <si>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</si>
  <si>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</si>
  <si>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</si>
  <si>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</si>
  <si>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</si>
  <si>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</si>
  <si>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</si>
  <si>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</si>
  <si>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</si>
  <si>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</si>
  <si>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</si>
  <si>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</si>
  <si>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</si>
  <si>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</si>
  <si>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</si>
  <si>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</si>
  <si>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</si>
  <si>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</si>
  <si>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</si>
  <si>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</si>
  <si>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</si>
  <si>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</si>
  <si>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</si>
  <si>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</si>
  <si>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</si>
  <si>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</si>
  <si>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</si>
  <si>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</si>
  <si>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</si>
  <si>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</si>
  <si>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</si>
  <si>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</si>
  <si>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</si>
  <si>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</si>
  <si>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</si>
  <si>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</si>
  <si>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</si>
  <si>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</si>
  <si>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</si>
  <si>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</si>
  <si>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</si>
  <si>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</si>
  <si>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</si>
  <si>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</si>
  <si>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</si>
  <si>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</si>
  <si>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</si>
  <si>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</si>
  <si>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</si>
  <si>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</si>
  <si>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</si>
  <si>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</si>
  <si>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</si>
  <si>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</si>
  <si>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</si>
  <si>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</si>
  <si>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</si>
  <si>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</si>
  <si>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</si>
  <si>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</si>
  <si>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</si>
  <si>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</si>
  <si>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</si>
  <si>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</si>
  <si>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</si>
  <si>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</si>
  <si>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</si>
  <si>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</si>
  <si>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</si>
  <si>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</si>
  <si>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</si>
  <si>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</si>
  <si>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</si>
  <si>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</si>
  <si>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</si>
  <si>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</si>
  <si>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</si>
  <si>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</si>
  <si>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</si>
  <si>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</si>
  <si>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</si>
  <si>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</si>
  <si>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</si>
  <si>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</si>
  <si>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</si>
  <si>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</si>
  <si>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</si>
  <si>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</si>
  <si>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</si>
  <si>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</si>
  <si>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</si>
  <si>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</si>
  <si>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</si>
  <si>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</si>
  <si>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</si>
  <si>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</si>
  <si>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</si>
  <si>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</si>
  <si>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</si>
  <si>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</si>
  <si>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</si>
  <si>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</si>
  <si>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</si>
  <si>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</si>
  <si>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</si>
  <si>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</si>
  <si>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</si>
  <si>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</si>
  <si>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</si>
  <si>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</si>
  <si>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</si>
  <si>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</si>
  <si>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</si>
  <si>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</si>
  <si>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</si>
  <si>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</si>
  <si>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</si>
  <si>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</si>
  <si>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</si>
  <si>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</si>
  <si>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</si>
  <si>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</si>
  <si>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</si>
  <si>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</si>
  <si>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</si>
  <si>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</si>
  <si>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</si>
  <si>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</si>
  <si>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</si>
  <si>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</si>
  <si>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</si>
  <si>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</si>
  <si>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</si>
  <si>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</si>
  <si>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</si>
  <si>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</si>
  <si>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</si>
  <si>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</si>
  <si>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</si>
  <si>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</si>
  <si>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</si>
  <si>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</si>
  <si>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</si>
  <si>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</si>
  <si>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</si>
  <si>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</si>
  <si>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</si>
  <si>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</si>
  <si>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</si>
  <si>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</si>
  <si>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</si>
  <si>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</si>
  <si>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</si>
  <si>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</si>
  <si>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</si>
  <si>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</si>
  <si>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</si>
  <si>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</si>
  <si>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</si>
  <si>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</si>
  <si>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</si>
  <si>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</si>
  <si>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</si>
  <si>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</si>
  <si>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</si>
  <si>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</si>
  <si>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</si>
  <si>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</si>
  <si>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</si>
  <si>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</si>
  <si>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</si>
  <si>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</si>
  <si>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</si>
  <si>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</si>
  <si>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</si>
  <si>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</si>
  <si>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</si>
  <si>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</si>
  <si>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</si>
  <si>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</si>
  <si>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</si>
  <si>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</si>
  <si>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</si>
  <si>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</si>
  <si>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</si>
  <si>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</si>
  <si>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</si>
  <si>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</si>
  <si>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</si>
  <si>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</si>
  <si>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</si>
  <si>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</si>
  <si>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</si>
  <si>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</si>
  <si>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</si>
  <si>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</si>
  <si>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</si>
  <si>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</si>
  <si>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</si>
  <si>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</si>
  <si>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</si>
  <si>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</si>
  <si>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</si>
  <si>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</si>
  <si>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</si>
  <si>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</si>
  <si>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</si>
  <si>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</si>
  <si>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</si>
  <si>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</si>
  <si>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</si>
  <si>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</si>
  <si>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</si>
  <si>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</si>
  <si>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</si>
  <si>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</si>
  <si>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</si>
  <si>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</si>
  <si>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</si>
  <si>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</si>
  <si>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</si>
  <si>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</si>
  <si>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</si>
  <si>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</si>
  <si>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</si>
  <si>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</si>
  <si>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</si>
  <si>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</si>
  <si>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</si>
  <si>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</si>
  <si>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</si>
  <si>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</si>
  <si>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</si>
  <si>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</si>
  <si>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</si>
  <si>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</si>
  <si>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</si>
  <si>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</si>
  <si>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</si>
  <si>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</si>
  <si>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</si>
  <si>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</si>
  <si>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</si>
  <si>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</si>
  <si>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</si>
  <si>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</si>
  <si>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</si>
  <si>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</si>
  <si>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</si>
  <si>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</si>
  <si>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</si>
  <si>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</si>
  <si>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</si>
  <si>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</si>
  <si>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</si>
  <si>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</si>
  <si>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</si>
  <si>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</si>
  <si>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</si>
  <si>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</si>
  <si>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</si>
  <si>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</si>
  <si>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</si>
  <si>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</si>
  <si>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</si>
  <si>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</si>
  <si>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</si>
  <si>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</si>
  <si>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</si>
  <si>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</si>
  <si>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</si>
  <si>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</si>
  <si>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</si>
  <si>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</si>
  <si>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</si>
  <si>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</si>
  <si>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</si>
  <si>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</si>
  <si>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</si>
  <si>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</si>
  <si>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</si>
  <si>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</si>
  <si>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</si>
  <si>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</si>
  <si>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</si>
  <si>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</si>
  <si>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</si>
  <si>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</si>
  <si>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</si>
  <si>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</si>
  <si>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</si>
  <si>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</si>
  <si>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</si>
  <si>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</si>
  <si>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</si>
  <si>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</si>
  <si>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</si>
  <si>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</si>
  <si>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</si>
  <si>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</si>
  <si>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</si>
  <si>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</si>
  <si>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</si>
  <si>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</si>
  <si>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</si>
  <si>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</si>
  <si>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</si>
  <si>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</si>
  <si>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</si>
  <si>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</si>
  <si>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</si>
  <si>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</si>
  <si>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</si>
  <si>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</si>
  <si>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</si>
  <si>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</si>
  <si>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</si>
  <si>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</si>
  <si>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</si>
  <si>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</si>
  <si>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</si>
  <si>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</si>
  <si>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</si>
  <si>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</si>
  <si>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</si>
  <si>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</si>
  <si>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</si>
  <si>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</si>
  <si>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</si>
  <si>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</si>
  <si>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</si>
  <si>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</si>
  <si>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</si>
  <si>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</si>
  <si>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</si>
  <si>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</si>
  <si>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</si>
  <si>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</si>
  <si>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</si>
  <si>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</si>
  <si>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</si>
  <si>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</si>
  <si>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</si>
  <si>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</si>
  <si>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</si>
  <si>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</si>
  <si>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</si>
  <si>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</si>
  <si>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</si>
  <si>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</si>
  <si>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</si>
  <si>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</si>
  <si>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</si>
  <si>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</si>
  <si>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</si>
  <si>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</si>
  <si>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</si>
  <si>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</si>
  <si>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</si>
  <si>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</si>
  <si>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</si>
  <si>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</si>
  <si>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</si>
  <si>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</si>
  <si>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</si>
  <si>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</si>
  <si>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</si>
  <si>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</si>
  <si>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</si>
  <si>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</si>
  <si>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</si>
  <si>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</si>
  <si>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</si>
  <si>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</si>
  <si>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</si>
  <si>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</si>
  <si>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</si>
  <si>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</si>
  <si>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</si>
  <si>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</si>
  <si>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</si>
  <si>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</si>
  <si>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</si>
  <si>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</si>
  <si>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</si>
  <si>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</si>
  <si>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</si>
  <si>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</si>
  <si>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</si>
  <si>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</si>
  <si>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</si>
  <si>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</si>
  <si>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</si>
  <si>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</si>
  <si>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</si>
  <si>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</si>
  <si>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</si>
  <si>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</si>
  <si>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</si>
  <si>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</si>
  <si>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</si>
  <si>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</si>
  <si>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</si>
  <si>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</si>
  <si>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</si>
  <si>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</si>
  <si>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</si>
  <si>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</si>
  <si>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</si>
  <si>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</si>
  <si>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</si>
  <si>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</si>
  <si>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</si>
  <si>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</si>
  <si>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</si>
  <si>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</si>
  <si>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</si>
  <si>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</si>
  <si>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</si>
  <si>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</si>
  <si>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</si>
  <si>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</si>
  <si>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</si>
  <si>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</si>
  <si>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</si>
  <si>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</si>
  <si>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</si>
  <si>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</si>
  <si>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</si>
  <si>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</si>
  <si>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</si>
  <si>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</si>
  <si>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</si>
  <si>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</si>
  <si>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</si>
  <si>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</si>
  <si>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</si>
  <si>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</si>
  <si>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</si>
  <si>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</si>
  <si>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</si>
  <si>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</si>
  <si>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</si>
  <si>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</si>
  <si>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</si>
  <si>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</si>
  <si>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</si>
  <si>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</si>
  <si>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</si>
  <si>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</si>
  <si>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</si>
  <si>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</si>
  <si>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</si>
  <si>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</si>
  <si>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</si>
  <si>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</si>
  <si>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</si>
  <si>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</si>
  <si>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</si>
  <si>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</si>
  <si>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</si>
  <si>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</si>
  <si>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</si>
  <si>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</si>
  <si>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</si>
  <si>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</si>
  <si>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</si>
  <si>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</si>
  <si>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</si>
  <si>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</si>
  <si>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</si>
  <si>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</si>
  <si>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</si>
  <si>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</si>
  <si>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</si>
  <si>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</si>
  <si>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</si>
  <si>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</si>
  <si>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</si>
  <si>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</si>
  <si>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</si>
  <si>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</si>
  <si>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</si>
  <si>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</si>
  <si>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</si>
  <si>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</si>
  <si>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</si>
  <si>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</si>
  <si>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</si>
  <si>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</si>
  <si>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</si>
  <si>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</si>
  <si>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</si>
  <si>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</si>
  <si>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</si>
  <si>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</si>
  <si>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</si>
  <si>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</si>
  <si>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</si>
  <si>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</si>
  <si>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</si>
  <si>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</si>
  <si>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</si>
  <si>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</si>
  <si>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</si>
  <si>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</si>
  <si>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</si>
  <si>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</si>
  <si>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</si>
  <si>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</si>
  <si>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</si>
  <si>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</si>
  <si>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</si>
  <si>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</si>
  <si>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</si>
  <si>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</si>
  <si>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</si>
  <si>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</si>
  <si>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</si>
  <si>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</si>
  <si>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</si>
  <si>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</si>
  <si>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</si>
  <si>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</si>
  <si>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</si>
  <si>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</si>
  <si>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</si>
  <si>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</si>
  <si>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</si>
  <si>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</si>
  <si>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</si>
  <si>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</si>
  <si>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</si>
  <si>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</si>
  <si>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</si>
  <si>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</si>
  <si>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</si>
  <si>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</si>
  <si>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</si>
  <si>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</si>
  <si>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</si>
  <si>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</si>
  <si>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</si>
  <si>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</si>
  <si>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</si>
  <si>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</si>
  <si>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</si>
  <si>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</si>
  <si>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</si>
  <si>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</si>
  <si>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</si>
  <si>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</si>
  <si>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</si>
  <si>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</si>
  <si>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</si>
  <si>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</si>
  <si>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</si>
  <si>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</si>
  <si>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</si>
  <si>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</si>
  <si>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</si>
  <si>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</si>
  <si>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</si>
  <si>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</si>
  <si>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</si>
  <si>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</si>
  <si>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</si>
  <si>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</si>
  <si>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</si>
  <si>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</si>
  <si>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</si>
  <si>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</si>
  <si>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</si>
  <si>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</si>
  <si>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</si>
  <si>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</si>
  <si>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</si>
  <si>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</si>
  <si>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</si>
  <si>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</si>
  <si>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</si>
  <si>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</si>
  <si>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</si>
  <si>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</si>
  <si>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</si>
  <si>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</si>
  <si>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</si>
  <si>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</si>
  <si>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</si>
  <si>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</si>
  <si>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</si>
  <si>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</si>
  <si>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</si>
  <si>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</si>
  <si>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</si>
  <si>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</si>
  <si>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</si>
  <si>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</si>
  <si>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</si>
  <si>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</si>
  <si>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</si>
  <si>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</si>
  <si>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</si>
  <si>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</si>
  <si>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</si>
  <si>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</si>
  <si>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</si>
  <si>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</si>
  <si>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BP items are in 2017-18 prices. These are converted to 2022-23 prices on Calc_BYR_CoView tab using CPI(H): Inflate from 2017-18 FYA to 2022-23 FYA (Indexation sheet row 92)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</si>
  <si>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</si>
  <si>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</si>
  <si>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</si>
  <si>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</si>
  <si>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</si>
  <si>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</si>
  <si>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</si>
  <si>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</si>
  <si>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</si>
  <si>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</si>
  <si>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</si>
  <si>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</si>
  <si>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</si>
  <si>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</si>
  <si>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</si>
  <si>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</si>
  <si>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</si>
  <si>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</si>
  <si>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</si>
  <si>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</si>
  <si>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</si>
  <si>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</si>
  <si>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</si>
  <si>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</si>
  <si>
    <t>Ofwat view</t>
  </si>
  <si>
    <t>Companies' view of PR14 BYR RCV adjustments in 2022-23 prices is calculated in this model because they are not included in that price base in business plan tables PD11 or PD12</t>
  </si>
  <si>
    <t>Total blind year value of PR19 reconciliation RCV adjustments in 2024-25 by price control</t>
  </si>
  <si>
    <t>Table 2 Total blind year value of PR19 reconciliation RCV adjustments in 2024-25</t>
  </si>
  <si>
    <t>PR24 Blind Year RCV adjustments feeder model</t>
  </si>
  <si>
    <t>Run on 12 Sep 2025 13:50</t>
  </si>
  <si>
    <t>N/A</t>
  </si>
  <si>
    <t>Model code:</t>
  </si>
  <si>
    <t>PR24PD24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</si>
</sst>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 x14ac:knownFonts="1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  <family val="2"/>
    </font>
    <font>
      <b/>
      <u/>
      <sz val="11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14" fontId="17" fillId="0" borderId="0" xfId="43" applyNumberFormat="1" applyFont="1" applyFill="1" applyAlignment="1">
      <alignment horizontal="left" vertical="top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12</xdr:row>
      <xdr:rowOff>9526</xdr:rowOff>
    </xdr:from>
    <xdr:to>
      <xdr:col>8</xdr:col>
      <xdr:colOff>557720</xdr:colOff>
      <xdr:row>61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i="0">
              <a:effectLst/>
              <a:latin typeface="+mn-lt"/>
              <a:ea typeface="+mn-ea"/>
              <a:cs typeface="+mn-cs"/>
            </a:rPr>
            <a:t>This model is part of the Blind Year Reconciliation for 2024-25. For further information see the Blind Year decision documentation for 2024-25 and the PR24 final determinations setting out the price, service, and incentive package for water companies for the period 2025-30.</a:t>
          </a:r>
          <a:endParaRPr lang="en-GB" sz="1000">
            <a:effectLst/>
          </a:endParaRP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70"/>
  <sheetViews>
    <sheetView showGridLines="0" tabSelected="1" zoomScale="80" zoomScaleNormal="80" workbookViewId="0"/>
  </sheetViews>
  <sheetFormatPr defaultColWidth="0" defaultRowHeight="13.35" customHeight="1" zeroHeight="1" x14ac:dyDescent="0.25"/>
  <cols>
    <col min="1" max="1" width="11.6328125" style="21" customWidth="1"/>
    <col min="2" max="2" width="83.81640625" style="21" bestFit="1" customWidth="1"/>
    <col min="3" max="3" width="17.81640625" style="21" customWidth="1"/>
    <col min="4" max="10" width="11.6328125" style="21" customWidth="1"/>
    <col min="11" max="13" width="11.6328125" style="21" hidden="1" customWidth="1"/>
    <col min="14" max="16384" width="11.6328125" style="21" hidden="1"/>
  </cols>
  <sheetData>
    <row r="1" spans="1:10" ht="30.75" x14ac:dyDescent="0.25">
      <c r="A1" s="1" t="str">
        <f ca="1" xml:space="preserve"> RIGHT(CELL("filename", $A$1), LEN(CELL("filename", $A$1)) - SEARCH("]", CELL("filename", $A$1)))</f>
        <v>Cover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 x14ac:dyDescent="0.25"/>
    <row r="3" spans="1:10" s="69" customFormat="1" ht="23.25" x14ac:dyDescent="0.25">
      <c r="B3" s="146" t="s">
        <v>1454</v>
      </c>
    </row>
    <row r="4" spans="1:10" ht="13.15" x14ac:dyDescent="0.25">
      <c r="B4" s="21" t="s">
        <v>1457</v>
      </c>
      <c r="C4" s="21" t="s">
        <v>1458</v>
      </c>
    </row>
    <row r="5" spans="1:10" ht="13.15" x14ac:dyDescent="0.25">
      <c r="B5" s="21" t="s">
        <v>1</v>
      </c>
      <c r="C5" s="80">
        <v>4</v>
      </c>
    </row>
    <row r="6" spans="1:10" ht="13.15" x14ac:dyDescent="0.25">
      <c r="B6" s="21" t="s">
        <v>2</v>
      </c>
      <c r="C6" s="147" t="str">
        <f ca="1" xml:space="preserve"> MID(CELL("filename"), FIND("[", CELL("filename"), 1) + 1, FIND("]", CELL("filename"), 1) - FIND("[", CELL("filename"), 1) - 1)</f>
        <v>BY2024-25DD_PR24PD24_RCV adjustments feeder V4_SES.xlsx</v>
      </c>
    </row>
    <row r="7" spans="1:10" ht="13.15" x14ac:dyDescent="0.25">
      <c r="B7" s="21" t="s">
        <v>3</v>
      </c>
      <c r="C7" s="313">
        <v>45932</v>
      </c>
    </row>
    <row r="8" spans="1:10" ht="13.15" x14ac:dyDescent="0.25"/>
    <row r="9" spans="1:10" ht="13.15" x14ac:dyDescent="0.25">
      <c r="B9" s="21" t="s">
        <v>4</v>
      </c>
      <c r="C9" s="73" t="s">
        <v>5</v>
      </c>
    </row>
    <row r="10" spans="1:10" ht="13.15" x14ac:dyDescent="0.25"/>
    <row r="11" spans="1:10" ht="13.15" x14ac:dyDescent="0.4">
      <c r="B11" s="21" t="s">
        <v>6</v>
      </c>
      <c r="C11" s="71"/>
    </row>
    <row r="12" spans="1:10" ht="13.15" x14ac:dyDescent="0.25"/>
    <row r="13" spans="1:10" ht="13.15" x14ac:dyDescent="0.25"/>
    <row r="14" spans="1:10" ht="13.15" x14ac:dyDescent="0.25"/>
    <row r="15" spans="1:10" ht="13.15" x14ac:dyDescent="0.25"/>
    <row r="16" spans="1:10" ht="13.15" x14ac:dyDescent="0.25"/>
    <row r="17" ht="13.15" x14ac:dyDescent="0.25"/>
    <row r="18" ht="13.15" x14ac:dyDescent="0.25"/>
    <row r="19" ht="13.15" x14ac:dyDescent="0.25"/>
    <row r="20" ht="13.15" x14ac:dyDescent="0.25"/>
    <row r="21" ht="13.15" x14ac:dyDescent="0.25"/>
    <row r="22" ht="13.15" x14ac:dyDescent="0.25"/>
    <row r="23" ht="13.15" x14ac:dyDescent="0.25"/>
    <row r="24" ht="13.15" x14ac:dyDescent="0.25"/>
    <row r="25" ht="13.15" x14ac:dyDescent="0.25"/>
    <row r="26" ht="13.15" x14ac:dyDescent="0.25"/>
    <row r="27" ht="13.15" x14ac:dyDescent="0.25"/>
    <row r="28" ht="13.15" x14ac:dyDescent="0.25"/>
    <row r="29" ht="13.15" x14ac:dyDescent="0.25"/>
    <row r="30" ht="13.15" x14ac:dyDescent="0.25"/>
    <row r="31" ht="13.15" x14ac:dyDescent="0.25"/>
    <row r="32" ht="13.15" x14ac:dyDescent="0.25"/>
    <row r="33" spans="2:3" ht="13.15" x14ac:dyDescent="0.25"/>
    <row r="34" spans="2:3" ht="13.15" x14ac:dyDescent="0.25"/>
    <row r="35" spans="2:3" ht="13.15" x14ac:dyDescent="0.25"/>
    <row r="36" spans="2:3" ht="13.15" x14ac:dyDescent="0.25"/>
    <row r="37" spans="2:3" ht="13.15" x14ac:dyDescent="0.25"/>
    <row r="38" spans="2:3" ht="13.15" x14ac:dyDescent="0.25"/>
    <row r="39" spans="2:3" ht="13.15" x14ac:dyDescent="0.25"/>
    <row r="40" spans="2:3" ht="13.15" x14ac:dyDescent="0.25"/>
    <row r="41" spans="2:3" ht="13.35" customHeight="1" x14ac:dyDescent="0.25">
      <c r="B41" s="63" t="str">
        <f>InpS!E142</f>
        <v>PR19 WINEP / NEP RCV adjustment in 2017-18 FYA (CPIH deflated) prices (WR)</v>
      </c>
      <c r="C41" s="88">
        <f ca="1">InpS!F142</f>
        <v>0</v>
      </c>
    </row>
    <row r="42" spans="2:3" ht="13.35" customHeight="1" x14ac:dyDescent="0.25">
      <c r="B42" s="63" t="str">
        <f>InpS!E143</f>
        <v>PR19 WINEP / NEP RCV adjustment in 2017-18 FYA (CPIH deflated) prices (WN)</v>
      </c>
      <c r="C42" s="88">
        <f ca="1">InpS!F143</f>
        <v>0</v>
      </c>
    </row>
    <row r="43" spans="2:3" ht="13.35" customHeight="1" x14ac:dyDescent="0.25">
      <c r="B43" s="63" t="str">
        <f>InpS!E144</f>
        <v>PR19 WINEP / NEP RCV adjustment in 2017-18 FYA (CPIH deflated) prices (WWN)</v>
      </c>
      <c r="C43" s="88">
        <f ca="1">InpS!F144</f>
        <v>0</v>
      </c>
    </row>
    <row r="44" spans="2:3" ht="13.35" customHeight="1" x14ac:dyDescent="0.25">
      <c r="B44" s="63" t="str">
        <f>InpS!E145</f>
        <v>PR19 WINEP / NEP RCV adjustment in 2017-18 FYA (CPIH deflated) prices (BR)</v>
      </c>
      <c r="C44" s="88">
        <f ca="1">InpS!F145</f>
        <v>0</v>
      </c>
    </row>
    <row r="45" spans="2:3" ht="13.35" customHeight="1" x14ac:dyDescent="0.25">
      <c r="B45" s="63" t="str">
        <f>InpS!E146</f>
        <v>PR19 WINEP / NEP RCV adjustment in 2017-18 FYA (CPIH deflated) prices (ADDN1)</v>
      </c>
      <c r="C45" s="88">
        <f ca="1">InpS!F146</f>
        <v>0</v>
      </c>
    </row>
    <row r="46" spans="2:3" ht="13.35" customHeight="1" x14ac:dyDescent="0.25">
      <c r="B46" s="63" t="str">
        <f>InpS!E147</f>
        <v>PR19 WINEP / NEP RCV adjustment in 2017-18 FYA (CPIH deflated) prices (ADDN2)</v>
      </c>
      <c r="C46" s="88" t="str">
        <f>InpS!F147</f>
        <v>n/a</v>
      </c>
    </row>
    <row r="47" spans="2:3" ht="13.35" customHeight="1" x14ac:dyDescent="0.25"/>
    <row r="48" spans="2:3" ht="13.35" customHeight="1" x14ac:dyDescent="0.25"/>
    <row r="49" ht="13.35" customHeight="1" x14ac:dyDescent="0.25"/>
    <row r="50" ht="13.35" customHeight="1" x14ac:dyDescent="0.25"/>
    <row r="51" ht="13.35" customHeight="1" x14ac:dyDescent="0.25"/>
    <row r="52" ht="13.35" customHeight="1" x14ac:dyDescent="0.25"/>
    <row r="53" ht="13.35" customHeight="1" x14ac:dyDescent="0.25"/>
    <row r="60" ht="13.35" customHeight="1" x14ac:dyDescent="0.25"/>
    <row r="61" ht="13.35" customHeight="1" x14ac:dyDescent="0.25"/>
    <row r="62" ht="13.35" customHeight="1" x14ac:dyDescent="0.25"/>
    <row r="63" ht="13.35" customHeight="1" x14ac:dyDescent="0.25"/>
    <row r="70" ht="13.35" customHeight="1" x14ac:dyDescent="0.25"/>
  </sheetData>
  <hyperlinks>
    <hyperlink ref="C9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42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613</v>
      </c>
      <c r="C3" s="170" t="s">
        <v>614</v>
      </c>
      <c r="D3" s="170">
        <v>45.753224593819439</v>
      </c>
    </row>
    <row r="4" spans="1:4" x14ac:dyDescent="0.35">
      <c r="A4" s="168" t="s">
        <v>96</v>
      </c>
      <c r="B4" s="169" t="s">
        <v>615</v>
      </c>
      <c r="C4" s="170" t="s">
        <v>616</v>
      </c>
      <c r="D4" s="170">
        <v>931.11277219814667</v>
      </c>
    </row>
    <row r="5" spans="1:4" x14ac:dyDescent="0.35">
      <c r="A5" s="168" t="s">
        <v>96</v>
      </c>
      <c r="B5" s="169" t="s">
        <v>617</v>
      </c>
      <c r="C5" s="170" t="s">
        <v>618</v>
      </c>
      <c r="D5" s="170">
        <v>1232.6330318897353</v>
      </c>
    </row>
    <row r="6" spans="1:4" x14ac:dyDescent="0.35">
      <c r="A6" s="168" t="s">
        <v>96</v>
      </c>
      <c r="B6" s="169" t="s">
        <v>619</v>
      </c>
      <c r="C6" s="170" t="s">
        <v>620</v>
      </c>
      <c r="D6" s="170">
        <v>58.828468684022241</v>
      </c>
    </row>
    <row r="7" spans="1:4" x14ac:dyDescent="0.35">
      <c r="A7" s="168" t="s">
        <v>96</v>
      </c>
      <c r="B7" s="169" t="s">
        <v>621</v>
      </c>
      <c r="C7" s="170" t="s">
        <v>622</v>
      </c>
      <c r="D7" s="170">
        <v>0</v>
      </c>
    </row>
    <row r="9" spans="1:4" x14ac:dyDescent="0.35">
      <c r="A9" s="168" t="s">
        <v>100</v>
      </c>
      <c r="B9" s="169" t="s">
        <v>613</v>
      </c>
      <c r="C9" s="170" t="s">
        <v>614</v>
      </c>
      <c r="D9" s="170">
        <v>122.13525250615579</v>
      </c>
    </row>
    <row r="10" spans="1:4" x14ac:dyDescent="0.35">
      <c r="A10" s="168" t="s">
        <v>100</v>
      </c>
      <c r="B10" s="169" t="s">
        <v>615</v>
      </c>
      <c r="C10" s="170" t="s">
        <v>616</v>
      </c>
      <c r="D10" s="170">
        <v>443.44300746011015</v>
      </c>
    </row>
    <row r="11" spans="1:4" x14ac:dyDescent="0.35">
      <c r="A11" s="168" t="s">
        <v>100</v>
      </c>
      <c r="B11" s="169" t="s">
        <v>617</v>
      </c>
      <c r="C11" s="170" t="s">
        <v>618</v>
      </c>
      <c r="D11" s="170">
        <v>511.41637966989299</v>
      </c>
    </row>
    <row r="12" spans="1:4" x14ac:dyDescent="0.35">
      <c r="A12" s="168" t="s">
        <v>100</v>
      </c>
      <c r="B12" s="169" t="s">
        <v>619</v>
      </c>
      <c r="C12" s="170" t="s">
        <v>620</v>
      </c>
      <c r="D12" s="170">
        <v>38.974033536292964</v>
      </c>
    </row>
    <row r="13" spans="1:4" x14ac:dyDescent="0.35">
      <c r="A13" s="168" t="s">
        <v>100</v>
      </c>
      <c r="B13" s="169" t="s">
        <v>621</v>
      </c>
      <c r="C13" s="170" t="s">
        <v>622</v>
      </c>
      <c r="D13" s="170">
        <v>0</v>
      </c>
    </row>
    <row r="15" spans="1:4" x14ac:dyDescent="0.35">
      <c r="A15" s="168" t="s">
        <v>124</v>
      </c>
      <c r="B15" s="169" t="s">
        <v>613</v>
      </c>
      <c r="C15" s="170" t="s">
        <v>614</v>
      </c>
      <c r="D15" s="170">
        <v>6.1819168519336749</v>
      </c>
    </row>
    <row r="16" spans="1:4" x14ac:dyDescent="0.35">
      <c r="A16" s="168" t="s">
        <v>124</v>
      </c>
      <c r="B16" s="169" t="s">
        <v>615</v>
      </c>
      <c r="C16" s="170" t="s">
        <v>616</v>
      </c>
      <c r="D16" s="170">
        <v>26.899561617553662</v>
      </c>
    </row>
    <row r="17" spans="1:7" x14ac:dyDescent="0.35">
      <c r="A17" s="168" t="s">
        <v>124</v>
      </c>
      <c r="B17" s="169" t="s">
        <v>617</v>
      </c>
      <c r="C17" s="170" t="s">
        <v>618</v>
      </c>
      <c r="D17" s="170">
        <v>10.665234722687433</v>
      </c>
    </row>
    <row r="18" spans="1:7" x14ac:dyDescent="0.35">
      <c r="A18" s="168" t="s">
        <v>124</v>
      </c>
      <c r="B18" s="169" t="s">
        <v>619</v>
      </c>
      <c r="C18" s="170" t="s">
        <v>620</v>
      </c>
      <c r="D18" s="170">
        <v>0</v>
      </c>
    </row>
    <row r="19" spans="1:7" x14ac:dyDescent="0.35">
      <c r="A19" s="168" t="s">
        <v>124</v>
      </c>
      <c r="B19" s="169" t="s">
        <v>621</v>
      </c>
      <c r="C19" s="170" t="s">
        <v>622</v>
      </c>
      <c r="D19" s="170">
        <v>0</v>
      </c>
    </row>
    <row r="21" spans="1:7" x14ac:dyDescent="0.35">
      <c r="A21" s="168" t="s">
        <v>102</v>
      </c>
      <c r="B21" s="169" t="s">
        <v>613</v>
      </c>
      <c r="C21" s="170" t="s">
        <v>614</v>
      </c>
      <c r="D21" s="170">
        <v>26.837047534228091</v>
      </c>
    </row>
    <row r="22" spans="1:7" x14ac:dyDescent="0.35">
      <c r="A22" s="168" t="s">
        <v>102</v>
      </c>
      <c r="B22" s="169" t="s">
        <v>615</v>
      </c>
      <c r="C22" s="170" t="s">
        <v>616</v>
      </c>
      <c r="D22" s="170">
        <v>502.44223203618748</v>
      </c>
    </row>
    <row r="23" spans="1:7" x14ac:dyDescent="0.35">
      <c r="A23" s="168" t="s">
        <v>102</v>
      </c>
      <c r="B23" s="169" t="s">
        <v>617</v>
      </c>
      <c r="C23" s="170" t="s">
        <v>618</v>
      </c>
      <c r="D23" s="170">
        <v>545.62013638803683</v>
      </c>
    </row>
    <row r="24" spans="1:7" x14ac:dyDescent="0.35">
      <c r="A24" s="168" t="s">
        <v>102</v>
      </c>
      <c r="B24" s="169" t="s">
        <v>619</v>
      </c>
      <c r="C24" s="170" t="s">
        <v>620</v>
      </c>
      <c r="D24" s="170">
        <v>45.6091639940039</v>
      </c>
    </row>
    <row r="25" spans="1:7" x14ac:dyDescent="0.35">
      <c r="A25" s="168" t="s">
        <v>102</v>
      </c>
      <c r="B25" s="169" t="s">
        <v>621</v>
      </c>
      <c r="C25" s="170" t="s">
        <v>622</v>
      </c>
      <c r="D25" s="170">
        <v>0</v>
      </c>
    </row>
    <row r="27" spans="1:7" x14ac:dyDescent="0.35">
      <c r="A27" s="168" t="s">
        <v>126</v>
      </c>
      <c r="B27" s="169" t="s">
        <v>613</v>
      </c>
      <c r="C27" s="170" t="s">
        <v>614</v>
      </c>
      <c r="D27" s="170">
        <v>99.16590703699876</v>
      </c>
    </row>
    <row r="28" spans="1:7" x14ac:dyDescent="0.35">
      <c r="A28" s="168" t="s">
        <v>126</v>
      </c>
      <c r="B28" s="169" t="s">
        <v>615</v>
      </c>
      <c r="C28" s="170" t="s">
        <v>616</v>
      </c>
      <c r="D28" s="170">
        <v>864.20831690705859</v>
      </c>
    </row>
    <row r="29" spans="1:7" x14ac:dyDescent="0.35">
      <c r="A29" s="168" t="s">
        <v>126</v>
      </c>
      <c r="B29" s="169" t="s">
        <v>617</v>
      </c>
      <c r="C29" s="170" t="s">
        <v>618</v>
      </c>
      <c r="D29" s="170">
        <v>1039.5443695434071</v>
      </c>
    </row>
    <row r="30" spans="1:7" x14ac:dyDescent="0.35">
      <c r="A30" s="168" t="s">
        <v>126</v>
      </c>
      <c r="B30" s="169" t="s">
        <v>619</v>
      </c>
      <c r="C30" s="170" t="s">
        <v>620</v>
      </c>
      <c r="D30" s="170">
        <v>165.92304415917474</v>
      </c>
    </row>
    <row r="31" spans="1:7" x14ac:dyDescent="0.35">
      <c r="A31" s="168" t="s">
        <v>126</v>
      </c>
      <c r="B31" s="169" t="s">
        <v>621</v>
      </c>
      <c r="C31" s="170" t="s">
        <v>622</v>
      </c>
      <c r="D31" s="170">
        <v>0</v>
      </c>
    </row>
    <row r="32" spans="1:7" x14ac:dyDescent="0.35">
      <c r="G32" s="172"/>
    </row>
    <row r="33" spans="1:8" x14ac:dyDescent="0.35">
      <c r="A33" s="168" t="s">
        <v>114</v>
      </c>
      <c r="B33" s="169" t="s">
        <v>613</v>
      </c>
      <c r="C33" s="171" t="s">
        <v>614</v>
      </c>
      <c r="D33" s="171">
        <v>14.330500318201258</v>
      </c>
      <c r="G33" s="170"/>
      <c r="H33" s="171"/>
    </row>
    <row r="34" spans="1:8" x14ac:dyDescent="0.35">
      <c r="A34" s="168" t="s">
        <v>114</v>
      </c>
      <c r="B34" s="169" t="s">
        <v>615</v>
      </c>
      <c r="C34" s="171" t="s">
        <v>616</v>
      </c>
      <c r="D34" s="171">
        <v>300.38048624259795</v>
      </c>
      <c r="G34" s="170"/>
      <c r="H34" s="171"/>
    </row>
    <row r="35" spans="1:8" x14ac:dyDescent="0.35">
      <c r="A35" s="168" t="s">
        <v>114</v>
      </c>
      <c r="B35" s="169" t="s">
        <v>617</v>
      </c>
      <c r="C35" s="171" t="s">
        <v>618</v>
      </c>
      <c r="D35" s="171">
        <v>331.07657530458977</v>
      </c>
      <c r="G35" s="170"/>
      <c r="H35" s="171"/>
    </row>
    <row r="36" spans="1:8" x14ac:dyDescent="0.35">
      <c r="A36" s="168" t="s">
        <v>114</v>
      </c>
      <c r="B36" s="169" t="s">
        <v>619</v>
      </c>
      <c r="C36" s="171" t="s">
        <v>620</v>
      </c>
      <c r="D36" s="171">
        <v>20.165820401997333</v>
      </c>
      <c r="G36" s="170"/>
      <c r="H36" s="171"/>
    </row>
    <row r="37" spans="1:8" x14ac:dyDescent="0.35">
      <c r="A37" s="168" t="s">
        <v>114</v>
      </c>
      <c r="B37" s="169" t="s">
        <v>621</v>
      </c>
      <c r="C37" s="171" t="s">
        <v>622</v>
      </c>
      <c r="D37" s="171">
        <v>0</v>
      </c>
      <c r="G37" s="170"/>
      <c r="H37" s="171"/>
    </row>
    <row r="39" spans="1:8" x14ac:dyDescent="0.35">
      <c r="A39" s="168" t="s">
        <v>108</v>
      </c>
      <c r="B39" s="169" t="s">
        <v>613</v>
      </c>
      <c r="C39" s="170" t="s">
        <v>614</v>
      </c>
      <c r="D39" s="170">
        <v>61.564319159344151</v>
      </c>
    </row>
    <row r="40" spans="1:8" x14ac:dyDescent="0.35">
      <c r="A40" s="168" t="s">
        <v>108</v>
      </c>
      <c r="B40" s="169" t="s">
        <v>615</v>
      </c>
      <c r="C40" s="170" t="s">
        <v>616</v>
      </c>
      <c r="D40" s="170">
        <v>429.44578404781265</v>
      </c>
    </row>
    <row r="41" spans="1:8" x14ac:dyDescent="0.35">
      <c r="A41" s="168" t="s">
        <v>108</v>
      </c>
      <c r="B41" s="169" t="s">
        <v>617</v>
      </c>
      <c r="C41" s="170" t="s">
        <v>618</v>
      </c>
      <c r="D41" s="170">
        <v>981.06071657240955</v>
      </c>
    </row>
    <row r="42" spans="1:8" x14ac:dyDescent="0.35">
      <c r="A42" s="168" t="s">
        <v>108</v>
      </c>
      <c r="B42" s="169" t="s">
        <v>619</v>
      </c>
      <c r="C42" s="170" t="s">
        <v>620</v>
      </c>
      <c r="D42" s="170">
        <v>72.577019372117988</v>
      </c>
    </row>
    <row r="43" spans="1:8" x14ac:dyDescent="0.35">
      <c r="A43" s="168" t="s">
        <v>108</v>
      </c>
      <c r="B43" s="169" t="s">
        <v>621</v>
      </c>
      <c r="C43" s="170" t="s">
        <v>622</v>
      </c>
      <c r="D43" s="170">
        <v>0</v>
      </c>
    </row>
    <row r="45" spans="1:8" x14ac:dyDescent="0.35">
      <c r="A45" s="168" t="s">
        <v>116</v>
      </c>
      <c r="B45" s="169" t="s">
        <v>613</v>
      </c>
      <c r="C45" s="170" t="s">
        <v>614</v>
      </c>
      <c r="D45" s="170">
        <v>238.16751818500836</v>
      </c>
    </row>
    <row r="46" spans="1:8" x14ac:dyDescent="0.35">
      <c r="A46" s="168" t="s">
        <v>116</v>
      </c>
      <c r="B46" s="169" t="s">
        <v>615</v>
      </c>
      <c r="C46" s="170" t="s">
        <v>616</v>
      </c>
      <c r="D46" s="170">
        <v>2151.3799672478144</v>
      </c>
    </row>
    <row r="47" spans="1:8" x14ac:dyDescent="0.35">
      <c r="A47" s="168" t="s">
        <v>116</v>
      </c>
      <c r="B47" s="169" t="s">
        <v>617</v>
      </c>
      <c r="C47" s="170" t="s">
        <v>618</v>
      </c>
      <c r="D47" s="170">
        <v>1689.7857360723237</v>
      </c>
    </row>
    <row r="48" spans="1:8" x14ac:dyDescent="0.35">
      <c r="A48" s="168" t="s">
        <v>116</v>
      </c>
      <c r="B48" s="169" t="s">
        <v>619</v>
      </c>
      <c r="C48" s="170" t="s">
        <v>620</v>
      </c>
      <c r="D48" s="170">
        <v>298.58554510604154</v>
      </c>
    </row>
    <row r="49" spans="1:4" x14ac:dyDescent="0.35">
      <c r="A49" s="168" t="s">
        <v>116</v>
      </c>
      <c r="B49" s="169" t="s">
        <v>621</v>
      </c>
      <c r="C49" s="170" t="s">
        <v>622</v>
      </c>
      <c r="D49" s="170">
        <v>-339.2068458164207</v>
      </c>
    </row>
    <row r="51" spans="1:4" x14ac:dyDescent="0.35">
      <c r="A51" s="168" t="s">
        <v>118</v>
      </c>
      <c r="B51" s="169" t="s">
        <v>613</v>
      </c>
      <c r="C51" s="170" t="s">
        <v>614</v>
      </c>
      <c r="D51" s="170">
        <v>95.114536888473253</v>
      </c>
    </row>
    <row r="52" spans="1:4" x14ac:dyDescent="0.35">
      <c r="A52" s="168" t="s">
        <v>118</v>
      </c>
      <c r="B52" s="169" t="s">
        <v>615</v>
      </c>
      <c r="C52" s="170" t="s">
        <v>616</v>
      </c>
      <c r="D52" s="170">
        <v>517.03801581616165</v>
      </c>
    </row>
    <row r="53" spans="1:4" x14ac:dyDescent="0.35">
      <c r="A53" s="168" t="s">
        <v>118</v>
      </c>
      <c r="B53" s="169" t="s">
        <v>617</v>
      </c>
      <c r="C53" s="170" t="s">
        <v>618</v>
      </c>
      <c r="D53" s="170">
        <v>1168.526639307132</v>
      </c>
    </row>
    <row r="54" spans="1:4" x14ac:dyDescent="0.35">
      <c r="A54" s="168" t="s">
        <v>118</v>
      </c>
      <c r="B54" s="169" t="s">
        <v>619</v>
      </c>
      <c r="C54" s="170" t="s">
        <v>620</v>
      </c>
      <c r="D54" s="170">
        <v>128.2843891790433</v>
      </c>
    </row>
    <row r="55" spans="1:4" x14ac:dyDescent="0.35">
      <c r="A55" s="168" t="s">
        <v>118</v>
      </c>
      <c r="B55" s="169" t="s">
        <v>621</v>
      </c>
      <c r="C55" s="170" t="s">
        <v>622</v>
      </c>
      <c r="D55" s="170">
        <v>0</v>
      </c>
    </row>
    <row r="57" spans="1:4" x14ac:dyDescent="0.35">
      <c r="A57" s="168" t="s">
        <v>120</v>
      </c>
      <c r="B57" s="169" t="s">
        <v>613</v>
      </c>
      <c r="C57" s="170" t="s">
        <v>614</v>
      </c>
      <c r="D57" s="170">
        <v>24.346962943849409</v>
      </c>
    </row>
    <row r="58" spans="1:4" x14ac:dyDescent="0.35">
      <c r="A58" s="168" t="s">
        <v>120</v>
      </c>
      <c r="B58" s="169" t="s">
        <v>615</v>
      </c>
      <c r="C58" s="170" t="s">
        <v>616</v>
      </c>
      <c r="D58" s="170">
        <v>128.75964884826925</v>
      </c>
    </row>
    <row r="59" spans="1:4" x14ac:dyDescent="0.35">
      <c r="A59" s="168" t="s">
        <v>120</v>
      </c>
      <c r="B59" s="169" t="s">
        <v>617</v>
      </c>
      <c r="C59" s="170" t="s">
        <v>618</v>
      </c>
      <c r="D59" s="170">
        <v>677.86035711538989</v>
      </c>
    </row>
    <row r="60" spans="1:4" x14ac:dyDescent="0.35">
      <c r="A60" s="168" t="s">
        <v>120</v>
      </c>
      <c r="B60" s="169" t="s">
        <v>619</v>
      </c>
      <c r="C60" s="170" t="s">
        <v>620</v>
      </c>
      <c r="D60" s="170">
        <v>25.908544133474461</v>
      </c>
    </row>
    <row r="61" spans="1:4" x14ac:dyDescent="0.35">
      <c r="A61" s="168" t="s">
        <v>120</v>
      </c>
      <c r="B61" s="169" t="s">
        <v>621</v>
      </c>
      <c r="C61" s="170" t="s">
        <v>622</v>
      </c>
      <c r="D61" s="170">
        <v>0</v>
      </c>
    </row>
    <row r="63" spans="1:4" x14ac:dyDescent="0.35">
      <c r="A63" s="168" t="s">
        <v>122</v>
      </c>
      <c r="B63" s="169" t="s">
        <v>613</v>
      </c>
      <c r="C63" s="170" t="s">
        <v>614</v>
      </c>
      <c r="D63" s="170">
        <v>37.294739342321407</v>
      </c>
    </row>
    <row r="64" spans="1:4" x14ac:dyDescent="0.35">
      <c r="A64" s="168" t="s">
        <v>122</v>
      </c>
      <c r="B64" s="169" t="s">
        <v>615</v>
      </c>
      <c r="C64" s="170" t="s">
        <v>616</v>
      </c>
      <c r="D64" s="170">
        <v>346.59004176972087</v>
      </c>
    </row>
    <row r="65" spans="1:4" x14ac:dyDescent="0.35">
      <c r="A65" s="168" t="s">
        <v>122</v>
      </c>
      <c r="B65" s="169" t="s">
        <v>617</v>
      </c>
      <c r="C65" s="170" t="s">
        <v>618</v>
      </c>
      <c r="D65" s="170">
        <v>1032.9568469842156</v>
      </c>
    </row>
    <row r="66" spans="1:4" x14ac:dyDescent="0.35">
      <c r="A66" s="168" t="s">
        <v>122</v>
      </c>
      <c r="B66" s="169" t="s">
        <v>619</v>
      </c>
      <c r="C66" s="170" t="s">
        <v>620</v>
      </c>
      <c r="D66" s="170">
        <v>100.1014805659081</v>
      </c>
    </row>
    <row r="67" spans="1:4" x14ac:dyDescent="0.35">
      <c r="A67" s="168" t="s">
        <v>122</v>
      </c>
      <c r="B67" s="169" t="s">
        <v>621</v>
      </c>
      <c r="C67" s="170" t="s">
        <v>622</v>
      </c>
      <c r="D67" s="170">
        <v>0</v>
      </c>
    </row>
    <row r="69" spans="1:4" x14ac:dyDescent="0.35">
      <c r="A69" s="168" t="s">
        <v>94</v>
      </c>
      <c r="B69" s="169" t="s">
        <v>613</v>
      </c>
      <c r="C69" s="170" t="s">
        <v>614</v>
      </c>
      <c r="D69" s="170">
        <v>145.34636692935891</v>
      </c>
    </row>
    <row r="70" spans="1:4" x14ac:dyDescent="0.35">
      <c r="A70" s="168" t="s">
        <v>94</v>
      </c>
      <c r="B70" s="169" t="s">
        <v>615</v>
      </c>
      <c r="C70" s="170" t="s">
        <v>616</v>
      </c>
      <c r="D70" s="170">
        <v>371.81375227062716</v>
      </c>
    </row>
    <row r="71" spans="1:4" x14ac:dyDescent="0.35">
      <c r="A71" s="168" t="s">
        <v>94</v>
      </c>
      <c r="B71" s="169" t="s">
        <v>617</v>
      </c>
      <c r="C71" s="170" t="s">
        <v>618</v>
      </c>
      <c r="D71" s="170">
        <v>0</v>
      </c>
    </row>
    <row r="72" spans="1:4" x14ac:dyDescent="0.35">
      <c r="A72" s="168" t="s">
        <v>94</v>
      </c>
      <c r="B72" s="169" t="s">
        <v>619</v>
      </c>
      <c r="C72" s="170" t="s">
        <v>620</v>
      </c>
      <c r="D72" s="170">
        <v>0</v>
      </c>
    </row>
    <row r="73" spans="1:4" x14ac:dyDescent="0.35">
      <c r="A73" s="168" t="s">
        <v>94</v>
      </c>
      <c r="B73" s="169" t="s">
        <v>621</v>
      </c>
      <c r="C73" s="170" t="s">
        <v>622</v>
      </c>
      <c r="D73" s="170">
        <v>0</v>
      </c>
    </row>
    <row r="75" spans="1:4" x14ac:dyDescent="0.35">
      <c r="A75" s="168" t="s">
        <v>98</v>
      </c>
      <c r="B75" s="169" t="s">
        <v>613</v>
      </c>
      <c r="C75" s="170" t="s">
        <v>614</v>
      </c>
      <c r="D75" s="170">
        <v>15.340610955116862</v>
      </c>
    </row>
    <row r="76" spans="1:4" x14ac:dyDescent="0.35">
      <c r="A76" s="168" t="s">
        <v>98</v>
      </c>
      <c r="B76" s="169" t="s">
        <v>615</v>
      </c>
      <c r="C76" s="170" t="s">
        <v>616</v>
      </c>
      <c r="D76" s="170">
        <v>79.463164702607813</v>
      </c>
    </row>
    <row r="77" spans="1:4" x14ac:dyDescent="0.35">
      <c r="A77" s="168" t="s">
        <v>98</v>
      </c>
      <c r="B77" s="169" t="s">
        <v>617</v>
      </c>
      <c r="C77" s="170" t="s">
        <v>618</v>
      </c>
      <c r="D77" s="170">
        <v>0</v>
      </c>
    </row>
    <row r="78" spans="1:4" x14ac:dyDescent="0.35">
      <c r="A78" s="168" t="s">
        <v>98</v>
      </c>
      <c r="B78" s="169" t="s">
        <v>619</v>
      </c>
      <c r="C78" s="170" t="s">
        <v>620</v>
      </c>
      <c r="D78" s="170">
        <v>0</v>
      </c>
    </row>
    <row r="79" spans="1:4" x14ac:dyDescent="0.35">
      <c r="A79" s="168" t="s">
        <v>98</v>
      </c>
      <c r="B79" s="169" t="s">
        <v>621</v>
      </c>
      <c r="C79" s="170" t="s">
        <v>622</v>
      </c>
      <c r="D79" s="170">
        <v>0</v>
      </c>
    </row>
    <row r="81" spans="1:4" x14ac:dyDescent="0.35">
      <c r="A81" s="168" t="s">
        <v>104</v>
      </c>
      <c r="B81" s="169" t="s">
        <v>613</v>
      </c>
      <c r="C81" s="170" t="s">
        <v>614</v>
      </c>
      <c r="D81" s="170">
        <v>5.5522420298672621</v>
      </c>
    </row>
    <row r="82" spans="1:4" x14ac:dyDescent="0.35">
      <c r="A82" s="168" t="s">
        <v>104</v>
      </c>
      <c r="B82" s="169" t="s">
        <v>615</v>
      </c>
      <c r="C82" s="170" t="s">
        <v>616</v>
      </c>
      <c r="D82" s="170">
        <v>39.183836569323098</v>
      </c>
    </row>
    <row r="83" spans="1:4" x14ac:dyDescent="0.35">
      <c r="A83" s="168" t="s">
        <v>104</v>
      </c>
      <c r="B83" s="169" t="s">
        <v>617</v>
      </c>
      <c r="C83" s="170" t="s">
        <v>618</v>
      </c>
      <c r="D83" s="170">
        <v>0</v>
      </c>
    </row>
    <row r="84" spans="1:4" x14ac:dyDescent="0.35">
      <c r="A84" s="168" t="s">
        <v>104</v>
      </c>
      <c r="B84" s="169" t="s">
        <v>619</v>
      </c>
      <c r="C84" s="170" t="s">
        <v>620</v>
      </c>
      <c r="D84" s="170">
        <v>0</v>
      </c>
    </row>
    <row r="85" spans="1:4" x14ac:dyDescent="0.35">
      <c r="A85" s="168" t="s">
        <v>104</v>
      </c>
      <c r="B85" s="169" t="s">
        <v>621</v>
      </c>
      <c r="C85" s="170" t="s">
        <v>622</v>
      </c>
      <c r="D85" s="170">
        <v>59.975468092456097</v>
      </c>
    </row>
    <row r="87" spans="1:4" x14ac:dyDescent="0.35">
      <c r="A87" s="168" t="s">
        <v>110</v>
      </c>
      <c r="B87" s="169" t="s">
        <v>613</v>
      </c>
      <c r="C87" s="170" t="s">
        <v>614</v>
      </c>
      <c r="D87" s="170">
        <v>40.114517388601037</v>
      </c>
    </row>
    <row r="88" spans="1:4" x14ac:dyDescent="0.35">
      <c r="A88" s="168" t="s">
        <v>110</v>
      </c>
      <c r="B88" s="169" t="s">
        <v>615</v>
      </c>
      <c r="C88" s="170" t="s">
        <v>616</v>
      </c>
      <c r="D88" s="170">
        <v>198.68344980401565</v>
      </c>
    </row>
    <row r="89" spans="1:4" x14ac:dyDescent="0.35">
      <c r="A89" s="168" t="s">
        <v>110</v>
      </c>
      <c r="B89" s="169" t="s">
        <v>617</v>
      </c>
      <c r="C89" s="170" t="s">
        <v>618</v>
      </c>
      <c r="D89" s="170">
        <v>0</v>
      </c>
    </row>
    <row r="90" spans="1:4" x14ac:dyDescent="0.35">
      <c r="A90" s="168" t="s">
        <v>110</v>
      </c>
      <c r="B90" s="169" t="s">
        <v>619</v>
      </c>
      <c r="C90" s="170" t="s">
        <v>620</v>
      </c>
      <c r="D90" s="170">
        <v>0</v>
      </c>
    </row>
    <row r="91" spans="1:4" x14ac:dyDescent="0.35">
      <c r="A91" s="168" t="s">
        <v>110</v>
      </c>
      <c r="B91" s="169" t="s">
        <v>621</v>
      </c>
      <c r="C91" s="170" t="s">
        <v>622</v>
      </c>
      <c r="D91" s="170">
        <v>0</v>
      </c>
    </row>
    <row r="93" spans="1:4" x14ac:dyDescent="0.35">
      <c r="A93" s="168" t="s">
        <v>112</v>
      </c>
      <c r="B93" s="169" t="s">
        <v>613</v>
      </c>
      <c r="C93" s="170" t="s">
        <v>614</v>
      </c>
      <c r="D93" s="170">
        <v>16.8478291419237</v>
      </c>
    </row>
    <row r="94" spans="1:4" x14ac:dyDescent="0.35">
      <c r="A94" s="168" t="s">
        <v>112</v>
      </c>
      <c r="B94" s="169" t="s">
        <v>615</v>
      </c>
      <c r="C94" s="170" t="s">
        <v>616</v>
      </c>
      <c r="D94" s="170">
        <v>145.40536101209457</v>
      </c>
    </row>
    <row r="95" spans="1:4" x14ac:dyDescent="0.35">
      <c r="A95" s="168" t="s">
        <v>112</v>
      </c>
      <c r="B95" s="169" t="s">
        <v>617</v>
      </c>
      <c r="C95" s="170" t="s">
        <v>618</v>
      </c>
      <c r="D95" s="170">
        <v>0</v>
      </c>
    </row>
    <row r="96" spans="1:4" x14ac:dyDescent="0.35">
      <c r="A96" s="168" t="s">
        <v>112</v>
      </c>
      <c r="B96" s="169" t="s">
        <v>619</v>
      </c>
      <c r="C96" s="170" t="s">
        <v>620</v>
      </c>
      <c r="D96" s="170">
        <v>0</v>
      </c>
    </row>
    <row r="97" spans="1:4" x14ac:dyDescent="0.35">
      <c r="A97" s="168" t="s">
        <v>112</v>
      </c>
      <c r="B97" s="169" t="s">
        <v>621</v>
      </c>
      <c r="C97" s="170" t="s">
        <v>622</v>
      </c>
      <c r="D97" s="170">
        <v>0</v>
      </c>
    </row>
    <row r="99" spans="1:4" x14ac:dyDescent="0.35">
      <c r="A99" s="168" t="s">
        <v>106</v>
      </c>
      <c r="B99" s="169" t="s">
        <v>613</v>
      </c>
      <c r="C99" s="170" t="s">
        <v>614</v>
      </c>
      <c r="D99" s="170">
        <v>3.8178285775857077</v>
      </c>
    </row>
    <row r="100" spans="1:4" x14ac:dyDescent="0.35">
      <c r="A100" s="168" t="s">
        <v>106</v>
      </c>
      <c r="B100" s="169" t="s">
        <v>615</v>
      </c>
      <c r="C100" s="170" t="s">
        <v>616</v>
      </c>
      <c r="D100" s="170">
        <v>88.174424623680807</v>
      </c>
    </row>
    <row r="101" spans="1:4" x14ac:dyDescent="0.35">
      <c r="A101" s="168" t="s">
        <v>106</v>
      </c>
      <c r="B101" s="169" t="s">
        <v>617</v>
      </c>
      <c r="C101" s="170" t="s">
        <v>618</v>
      </c>
      <c r="D101" s="170">
        <v>0</v>
      </c>
    </row>
    <row r="102" spans="1:4" x14ac:dyDescent="0.35">
      <c r="A102" s="168" t="s">
        <v>106</v>
      </c>
      <c r="B102" s="169" t="s">
        <v>619</v>
      </c>
      <c r="C102" s="170" t="s">
        <v>620</v>
      </c>
      <c r="D102" s="170">
        <v>0</v>
      </c>
    </row>
    <row r="103" spans="1:4" x14ac:dyDescent="0.35">
      <c r="A103" s="168" t="s">
        <v>106</v>
      </c>
      <c r="B103" s="169" t="s">
        <v>621</v>
      </c>
      <c r="C103" s="170" t="s">
        <v>622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6328125" defaultRowHeight="13.5" x14ac:dyDescent="0.35"/>
  <cols>
    <col min="1" max="1" width="13.54296875" style="167" bestFit="1" customWidth="1"/>
    <col min="2" max="2" width="83.7265625" style="167" bestFit="1" customWidth="1"/>
    <col min="3" max="3" width="60.6328125" style="167" bestFit="1" customWidth="1"/>
    <col min="4" max="4" width="11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623</v>
      </c>
      <c r="C3" s="170" t="s">
        <v>624</v>
      </c>
      <c r="D3" s="170">
        <v>0</v>
      </c>
    </row>
    <row r="4" spans="1:4" x14ac:dyDescent="0.35">
      <c r="A4" s="168" t="s">
        <v>96</v>
      </c>
      <c r="B4" s="169" t="s">
        <v>625</v>
      </c>
      <c r="C4" s="170" t="s">
        <v>626</v>
      </c>
      <c r="D4" s="170">
        <v>0</v>
      </c>
    </row>
    <row r="5" spans="1:4" x14ac:dyDescent="0.35">
      <c r="A5" s="168" t="s">
        <v>96</v>
      </c>
      <c r="B5" s="169" t="s">
        <v>627</v>
      </c>
      <c r="C5" s="170" t="s">
        <v>628</v>
      </c>
      <c r="D5" s="170">
        <v>0</v>
      </c>
    </row>
    <row r="6" spans="1:4" x14ac:dyDescent="0.35">
      <c r="A6" s="168" t="s">
        <v>96</v>
      </c>
      <c r="B6" s="169" t="s">
        <v>629</v>
      </c>
      <c r="C6" s="170" t="s">
        <v>630</v>
      </c>
      <c r="D6" s="170">
        <v>0</v>
      </c>
    </row>
    <row r="7" spans="1:4" x14ac:dyDescent="0.35">
      <c r="A7" s="168" t="s">
        <v>96</v>
      </c>
      <c r="B7" s="169" t="s">
        <v>631</v>
      </c>
      <c r="C7" s="170" t="s">
        <v>632</v>
      </c>
      <c r="D7" s="170">
        <v>0</v>
      </c>
    </row>
    <row r="9" spans="1:4" x14ac:dyDescent="0.35">
      <c r="A9" s="168" t="s">
        <v>100</v>
      </c>
      <c r="B9" s="169" t="s">
        <v>623</v>
      </c>
      <c r="C9" s="170" t="s">
        <v>624</v>
      </c>
      <c r="D9" s="170">
        <v>0</v>
      </c>
    </row>
    <row r="10" spans="1:4" x14ac:dyDescent="0.35">
      <c r="A10" s="168" t="s">
        <v>100</v>
      </c>
      <c r="B10" s="169" t="s">
        <v>625</v>
      </c>
      <c r="C10" s="170" t="s">
        <v>626</v>
      </c>
      <c r="D10" s="170">
        <v>0</v>
      </c>
    </row>
    <row r="11" spans="1:4" x14ac:dyDescent="0.35">
      <c r="A11" s="168" t="s">
        <v>100</v>
      </c>
      <c r="B11" s="169" t="s">
        <v>627</v>
      </c>
      <c r="C11" s="170" t="s">
        <v>628</v>
      </c>
      <c r="D11" s="170">
        <v>0</v>
      </c>
    </row>
    <row r="12" spans="1:4" x14ac:dyDescent="0.35">
      <c r="A12" s="168" t="s">
        <v>100</v>
      </c>
      <c r="B12" s="169" t="s">
        <v>629</v>
      </c>
      <c r="C12" s="170" t="s">
        <v>630</v>
      </c>
      <c r="D12" s="170">
        <v>0</v>
      </c>
    </row>
    <row r="13" spans="1:4" x14ac:dyDescent="0.35">
      <c r="A13" s="168" t="s">
        <v>100</v>
      </c>
      <c r="B13" s="169" t="s">
        <v>631</v>
      </c>
      <c r="C13" s="170" t="s">
        <v>632</v>
      </c>
      <c r="D13" s="170">
        <v>0</v>
      </c>
    </row>
    <row r="15" spans="1:4" x14ac:dyDescent="0.35">
      <c r="A15" s="168" t="s">
        <v>124</v>
      </c>
      <c r="B15" s="169" t="s">
        <v>623</v>
      </c>
      <c r="C15" s="170" t="s">
        <v>624</v>
      </c>
      <c r="D15" s="170">
        <v>0</v>
      </c>
    </row>
    <row r="16" spans="1:4" x14ac:dyDescent="0.35">
      <c r="A16" s="168" t="s">
        <v>124</v>
      </c>
      <c r="B16" s="169" t="s">
        <v>625</v>
      </c>
      <c r="C16" s="170" t="s">
        <v>626</v>
      </c>
      <c r="D16" s="170">
        <v>0</v>
      </c>
    </row>
    <row r="17" spans="1:7" x14ac:dyDescent="0.35">
      <c r="A17" s="168" t="s">
        <v>124</v>
      </c>
      <c r="B17" s="169" t="s">
        <v>627</v>
      </c>
      <c r="C17" s="170" t="s">
        <v>628</v>
      </c>
      <c r="D17" s="170">
        <v>0</v>
      </c>
    </row>
    <row r="18" spans="1:7" x14ac:dyDescent="0.35">
      <c r="A18" s="168" t="s">
        <v>124</v>
      </c>
      <c r="B18" s="169" t="s">
        <v>629</v>
      </c>
      <c r="C18" s="170" t="s">
        <v>630</v>
      </c>
      <c r="D18" s="170">
        <v>0</v>
      </c>
    </row>
    <row r="19" spans="1:7" x14ac:dyDescent="0.35">
      <c r="A19" s="168" t="s">
        <v>124</v>
      </c>
      <c r="B19" s="169" t="s">
        <v>631</v>
      </c>
      <c r="C19" s="170" t="s">
        <v>632</v>
      </c>
      <c r="D19" s="170">
        <v>0</v>
      </c>
    </row>
    <row r="21" spans="1:7" x14ac:dyDescent="0.35">
      <c r="A21" s="168" t="s">
        <v>102</v>
      </c>
      <c r="B21" s="169" t="s">
        <v>623</v>
      </c>
      <c r="C21" s="170" t="s">
        <v>624</v>
      </c>
      <c r="D21" s="170">
        <v>0</v>
      </c>
    </row>
    <row r="22" spans="1:7" x14ac:dyDescent="0.35">
      <c r="A22" s="168" t="s">
        <v>102</v>
      </c>
      <c r="B22" s="169" t="s">
        <v>625</v>
      </c>
      <c r="C22" s="170" t="s">
        <v>626</v>
      </c>
      <c r="D22" s="170">
        <v>0</v>
      </c>
    </row>
    <row r="23" spans="1:7" x14ac:dyDescent="0.35">
      <c r="A23" s="168" t="s">
        <v>102</v>
      </c>
      <c r="B23" s="169" t="s">
        <v>627</v>
      </c>
      <c r="C23" s="170" t="s">
        <v>628</v>
      </c>
      <c r="D23" s="170">
        <v>0</v>
      </c>
    </row>
    <row r="24" spans="1:7" x14ac:dyDescent="0.35">
      <c r="A24" s="168" t="s">
        <v>102</v>
      </c>
      <c r="B24" s="169" t="s">
        <v>629</v>
      </c>
      <c r="C24" s="170" t="s">
        <v>630</v>
      </c>
      <c r="D24" s="170">
        <v>0</v>
      </c>
    </row>
    <row r="25" spans="1:7" x14ac:dyDescent="0.35">
      <c r="A25" s="168" t="s">
        <v>102</v>
      </c>
      <c r="B25" s="169" t="s">
        <v>631</v>
      </c>
      <c r="C25" s="170" t="s">
        <v>632</v>
      </c>
      <c r="D25" s="170">
        <v>0</v>
      </c>
    </row>
    <row r="27" spans="1:7" x14ac:dyDescent="0.35">
      <c r="A27" s="168" t="s">
        <v>126</v>
      </c>
      <c r="B27" s="169" t="s">
        <v>623</v>
      </c>
      <c r="C27" s="170" t="s">
        <v>624</v>
      </c>
      <c r="D27" s="170">
        <v>0</v>
      </c>
    </row>
    <row r="28" spans="1:7" x14ac:dyDescent="0.35">
      <c r="A28" s="168" t="s">
        <v>126</v>
      </c>
      <c r="B28" s="169" t="s">
        <v>625</v>
      </c>
      <c r="C28" s="170" t="s">
        <v>626</v>
      </c>
      <c r="D28" s="170">
        <v>0</v>
      </c>
    </row>
    <row r="29" spans="1:7" x14ac:dyDescent="0.35">
      <c r="A29" s="168" t="s">
        <v>126</v>
      </c>
      <c r="B29" s="169" t="s">
        <v>627</v>
      </c>
      <c r="C29" s="170" t="s">
        <v>628</v>
      </c>
      <c r="D29" s="170">
        <v>0</v>
      </c>
    </row>
    <row r="30" spans="1:7" x14ac:dyDescent="0.35">
      <c r="A30" s="168" t="s">
        <v>126</v>
      </c>
      <c r="B30" s="169" t="s">
        <v>629</v>
      </c>
      <c r="C30" s="170" t="s">
        <v>630</v>
      </c>
      <c r="D30" s="170">
        <v>0</v>
      </c>
    </row>
    <row r="31" spans="1:7" x14ac:dyDescent="0.35">
      <c r="A31" s="168" t="s">
        <v>126</v>
      </c>
      <c r="B31" s="169" t="s">
        <v>631</v>
      </c>
      <c r="C31" s="170" t="s">
        <v>632</v>
      </c>
      <c r="D31" s="170">
        <v>0</v>
      </c>
    </row>
    <row r="32" spans="1:7" x14ac:dyDescent="0.35">
      <c r="G32" s="172"/>
    </row>
    <row r="33" spans="1:8" x14ac:dyDescent="0.35">
      <c r="A33" s="168" t="s">
        <v>114</v>
      </c>
      <c r="B33" s="169" t="s">
        <v>623</v>
      </c>
      <c r="C33" s="171" t="s">
        <v>624</v>
      </c>
      <c r="D33" s="171">
        <v>0</v>
      </c>
      <c r="G33" s="170"/>
      <c r="H33" s="171"/>
    </row>
    <row r="34" spans="1:8" x14ac:dyDescent="0.35">
      <c r="A34" s="168" t="s">
        <v>114</v>
      </c>
      <c r="B34" s="169" t="s">
        <v>625</v>
      </c>
      <c r="C34" s="171" t="s">
        <v>626</v>
      </c>
      <c r="D34" s="171">
        <v>1.2069382943915856</v>
      </c>
      <c r="G34" s="170"/>
      <c r="H34" s="171"/>
    </row>
    <row r="35" spans="1:8" x14ac:dyDescent="0.35">
      <c r="A35" s="168" t="s">
        <v>114</v>
      </c>
      <c r="B35" s="169" t="s">
        <v>627</v>
      </c>
      <c r="C35" s="171" t="s">
        <v>628</v>
      </c>
      <c r="D35" s="171">
        <v>1.4481498864144116</v>
      </c>
      <c r="G35" s="170"/>
      <c r="H35" s="171"/>
    </row>
    <row r="36" spans="1:8" x14ac:dyDescent="0.35">
      <c r="A36" s="168" t="s">
        <v>114</v>
      </c>
      <c r="B36" s="169" t="s">
        <v>629</v>
      </c>
      <c r="C36" s="171" t="s">
        <v>630</v>
      </c>
      <c r="D36" s="171">
        <v>0</v>
      </c>
      <c r="G36" s="170"/>
      <c r="H36" s="171"/>
    </row>
    <row r="37" spans="1:8" x14ac:dyDescent="0.35">
      <c r="A37" s="168" t="s">
        <v>114</v>
      </c>
      <c r="B37" s="169" t="s">
        <v>631</v>
      </c>
      <c r="C37" s="171" t="s">
        <v>632</v>
      </c>
      <c r="D37" s="171">
        <v>0</v>
      </c>
      <c r="G37" s="170"/>
      <c r="H37" s="171"/>
    </row>
    <row r="39" spans="1:8" x14ac:dyDescent="0.35">
      <c r="A39" s="168" t="s">
        <v>108</v>
      </c>
      <c r="B39" s="169" t="s">
        <v>623</v>
      </c>
      <c r="C39" s="170" t="s">
        <v>624</v>
      </c>
      <c r="D39" s="170">
        <v>0</v>
      </c>
    </row>
    <row r="40" spans="1:8" x14ac:dyDescent="0.35">
      <c r="A40" s="168" t="s">
        <v>108</v>
      </c>
      <c r="B40" s="169" t="s">
        <v>625</v>
      </c>
      <c r="C40" s="170" t="s">
        <v>626</v>
      </c>
      <c r="D40" s="170">
        <v>0</v>
      </c>
    </row>
    <row r="41" spans="1:8" x14ac:dyDescent="0.35">
      <c r="A41" s="168" t="s">
        <v>108</v>
      </c>
      <c r="B41" s="169" t="s">
        <v>627</v>
      </c>
      <c r="C41" s="170" t="s">
        <v>628</v>
      </c>
      <c r="D41" s="170">
        <v>0</v>
      </c>
    </row>
    <row r="42" spans="1:8" x14ac:dyDescent="0.35">
      <c r="A42" s="168" t="s">
        <v>108</v>
      </c>
      <c r="B42" s="169" t="s">
        <v>629</v>
      </c>
      <c r="C42" s="170" t="s">
        <v>630</v>
      </c>
      <c r="D42" s="170">
        <v>0</v>
      </c>
    </row>
    <row r="43" spans="1:8" x14ac:dyDescent="0.35">
      <c r="A43" s="168" t="s">
        <v>108</v>
      </c>
      <c r="B43" s="169" t="s">
        <v>631</v>
      </c>
      <c r="C43" s="170" t="s">
        <v>632</v>
      </c>
      <c r="D43" s="170">
        <v>0</v>
      </c>
    </row>
    <row r="45" spans="1:8" x14ac:dyDescent="0.35">
      <c r="A45" s="168" t="s">
        <v>116</v>
      </c>
      <c r="B45" s="169" t="s">
        <v>623</v>
      </c>
      <c r="C45" s="170" t="s">
        <v>624</v>
      </c>
      <c r="D45" s="170">
        <v>0</v>
      </c>
    </row>
    <row r="46" spans="1:8" x14ac:dyDescent="0.35">
      <c r="A46" s="168" t="s">
        <v>116</v>
      </c>
      <c r="B46" s="169" t="s">
        <v>625</v>
      </c>
      <c r="C46" s="170" t="s">
        <v>626</v>
      </c>
      <c r="D46" s="170">
        <v>0</v>
      </c>
    </row>
    <row r="47" spans="1:8" x14ac:dyDescent="0.35">
      <c r="A47" s="168" t="s">
        <v>116</v>
      </c>
      <c r="B47" s="169" t="s">
        <v>627</v>
      </c>
      <c r="C47" s="170" t="s">
        <v>628</v>
      </c>
      <c r="D47" s="170">
        <v>0</v>
      </c>
    </row>
    <row r="48" spans="1:8" x14ac:dyDescent="0.35">
      <c r="A48" s="168" t="s">
        <v>116</v>
      </c>
      <c r="B48" s="169" t="s">
        <v>629</v>
      </c>
      <c r="C48" s="170" t="s">
        <v>630</v>
      </c>
      <c r="D48" s="170">
        <v>0</v>
      </c>
    </row>
    <row r="49" spans="1:4" x14ac:dyDescent="0.35">
      <c r="A49" s="168" t="s">
        <v>116</v>
      </c>
      <c r="B49" s="169" t="s">
        <v>631</v>
      </c>
      <c r="C49" s="170" t="s">
        <v>632</v>
      </c>
      <c r="D49" s="170">
        <v>0</v>
      </c>
    </row>
    <row r="51" spans="1:4" x14ac:dyDescent="0.35">
      <c r="A51" s="168" t="s">
        <v>118</v>
      </c>
      <c r="B51" s="169" t="s">
        <v>623</v>
      </c>
      <c r="C51" s="170" t="s">
        <v>624</v>
      </c>
      <c r="D51" s="170">
        <v>0</v>
      </c>
    </row>
    <row r="52" spans="1:4" x14ac:dyDescent="0.35">
      <c r="A52" s="168" t="s">
        <v>118</v>
      </c>
      <c r="B52" s="169" t="s">
        <v>625</v>
      </c>
      <c r="C52" s="170" t="s">
        <v>626</v>
      </c>
      <c r="D52" s="170">
        <v>0</v>
      </c>
    </row>
    <row r="53" spans="1:4" x14ac:dyDescent="0.35">
      <c r="A53" s="168" t="s">
        <v>118</v>
      </c>
      <c r="B53" s="169" t="s">
        <v>627</v>
      </c>
      <c r="C53" s="170" t="s">
        <v>628</v>
      </c>
      <c r="D53" s="170">
        <v>0</v>
      </c>
    </row>
    <row r="54" spans="1:4" x14ac:dyDescent="0.35">
      <c r="A54" s="168" t="s">
        <v>118</v>
      </c>
      <c r="B54" s="169" t="s">
        <v>629</v>
      </c>
      <c r="C54" s="170" t="s">
        <v>630</v>
      </c>
      <c r="D54" s="170">
        <v>0</v>
      </c>
    </row>
    <row r="55" spans="1:4" x14ac:dyDescent="0.35">
      <c r="A55" s="168" t="s">
        <v>118</v>
      </c>
      <c r="B55" s="169" t="s">
        <v>631</v>
      </c>
      <c r="C55" s="170" t="s">
        <v>632</v>
      </c>
      <c r="D55" s="170">
        <v>0</v>
      </c>
    </row>
    <row r="57" spans="1:4" x14ac:dyDescent="0.35">
      <c r="A57" s="168" t="s">
        <v>120</v>
      </c>
      <c r="B57" s="169" t="s">
        <v>623</v>
      </c>
      <c r="C57" s="170" t="s">
        <v>624</v>
      </c>
      <c r="D57" s="170">
        <v>0</v>
      </c>
    </row>
    <row r="58" spans="1:4" x14ac:dyDescent="0.35">
      <c r="A58" s="168" t="s">
        <v>120</v>
      </c>
      <c r="B58" s="169" t="s">
        <v>625</v>
      </c>
      <c r="C58" s="170" t="s">
        <v>626</v>
      </c>
      <c r="D58" s="170">
        <v>0</v>
      </c>
    </row>
    <row r="59" spans="1:4" x14ac:dyDescent="0.35">
      <c r="A59" s="168" t="s">
        <v>120</v>
      </c>
      <c r="B59" s="169" t="s">
        <v>627</v>
      </c>
      <c r="C59" s="170" t="s">
        <v>628</v>
      </c>
      <c r="D59" s="170">
        <v>0</v>
      </c>
    </row>
    <row r="60" spans="1:4" x14ac:dyDescent="0.35">
      <c r="A60" s="168" t="s">
        <v>120</v>
      </c>
      <c r="B60" s="169" t="s">
        <v>629</v>
      </c>
      <c r="C60" s="170" t="s">
        <v>630</v>
      </c>
      <c r="D60" s="170">
        <v>0</v>
      </c>
    </row>
    <row r="61" spans="1:4" x14ac:dyDescent="0.35">
      <c r="A61" s="168" t="s">
        <v>120</v>
      </c>
      <c r="B61" s="169" t="s">
        <v>631</v>
      </c>
      <c r="C61" s="170" t="s">
        <v>632</v>
      </c>
      <c r="D61" s="170">
        <v>0</v>
      </c>
    </row>
    <row r="63" spans="1:4" x14ac:dyDescent="0.35">
      <c r="A63" s="168" t="s">
        <v>122</v>
      </c>
      <c r="B63" s="169" t="s">
        <v>623</v>
      </c>
      <c r="C63" s="170" t="s">
        <v>624</v>
      </c>
      <c r="D63" s="170">
        <v>0</v>
      </c>
    </row>
    <row r="64" spans="1:4" x14ac:dyDescent="0.35">
      <c r="A64" s="168" t="s">
        <v>122</v>
      </c>
      <c r="B64" s="169" t="s">
        <v>625</v>
      </c>
      <c r="C64" s="170" t="s">
        <v>626</v>
      </c>
      <c r="D64" s="170">
        <v>0</v>
      </c>
    </row>
    <row r="65" spans="1:4" x14ac:dyDescent="0.35">
      <c r="A65" s="168" t="s">
        <v>122</v>
      </c>
      <c r="B65" s="169" t="s">
        <v>627</v>
      </c>
      <c r="C65" s="170" t="s">
        <v>628</v>
      </c>
      <c r="D65" s="170">
        <v>0</v>
      </c>
    </row>
    <row r="66" spans="1:4" x14ac:dyDescent="0.35">
      <c r="A66" s="168" t="s">
        <v>122</v>
      </c>
      <c r="B66" s="169" t="s">
        <v>629</v>
      </c>
      <c r="C66" s="170" t="s">
        <v>630</v>
      </c>
      <c r="D66" s="170">
        <v>0</v>
      </c>
    </row>
    <row r="67" spans="1:4" x14ac:dyDescent="0.35">
      <c r="A67" s="168" t="s">
        <v>122</v>
      </c>
      <c r="B67" s="169" t="s">
        <v>631</v>
      </c>
      <c r="C67" s="170" t="s">
        <v>632</v>
      </c>
      <c r="D67" s="170">
        <v>0</v>
      </c>
    </row>
    <row r="69" spans="1:4" x14ac:dyDescent="0.35">
      <c r="A69" s="168" t="s">
        <v>94</v>
      </c>
      <c r="B69" s="169" t="s">
        <v>623</v>
      </c>
      <c r="C69" s="170" t="s">
        <v>624</v>
      </c>
      <c r="D69" s="170">
        <v>0</v>
      </c>
    </row>
    <row r="70" spans="1:4" x14ac:dyDescent="0.35">
      <c r="A70" s="168" t="s">
        <v>94</v>
      </c>
      <c r="B70" s="169" t="s">
        <v>625</v>
      </c>
      <c r="C70" s="170" t="s">
        <v>626</v>
      </c>
      <c r="D70" s="170">
        <v>0</v>
      </c>
    </row>
    <row r="71" spans="1:4" x14ac:dyDescent="0.35">
      <c r="A71" s="168" t="s">
        <v>94</v>
      </c>
      <c r="B71" s="169" t="s">
        <v>627</v>
      </c>
      <c r="C71" s="170" t="s">
        <v>628</v>
      </c>
      <c r="D71" s="170">
        <v>0</v>
      </c>
    </row>
    <row r="72" spans="1:4" x14ac:dyDescent="0.35">
      <c r="A72" s="168" t="s">
        <v>94</v>
      </c>
      <c r="B72" s="169" t="s">
        <v>629</v>
      </c>
      <c r="C72" s="170" t="s">
        <v>630</v>
      </c>
      <c r="D72" s="170">
        <v>0</v>
      </c>
    </row>
    <row r="73" spans="1:4" x14ac:dyDescent="0.35">
      <c r="A73" s="168" t="s">
        <v>94</v>
      </c>
      <c r="B73" s="169" t="s">
        <v>631</v>
      </c>
      <c r="C73" s="170" t="s">
        <v>632</v>
      </c>
      <c r="D73" s="170">
        <v>0</v>
      </c>
    </row>
    <row r="75" spans="1:4" x14ac:dyDescent="0.35">
      <c r="A75" s="168" t="s">
        <v>98</v>
      </c>
      <c r="B75" s="169" t="s">
        <v>623</v>
      </c>
      <c r="C75" s="170" t="s">
        <v>624</v>
      </c>
      <c r="D75" s="170">
        <v>0</v>
      </c>
    </row>
    <row r="76" spans="1:4" x14ac:dyDescent="0.35">
      <c r="A76" s="168" t="s">
        <v>98</v>
      </c>
      <c r="B76" s="169" t="s">
        <v>625</v>
      </c>
      <c r="C76" s="170" t="s">
        <v>626</v>
      </c>
      <c r="D76" s="170">
        <v>0</v>
      </c>
    </row>
    <row r="77" spans="1:4" x14ac:dyDescent="0.35">
      <c r="A77" s="168" t="s">
        <v>98</v>
      </c>
      <c r="B77" s="169" t="s">
        <v>627</v>
      </c>
      <c r="C77" s="170" t="s">
        <v>628</v>
      </c>
      <c r="D77" s="170">
        <v>0</v>
      </c>
    </row>
    <row r="78" spans="1:4" x14ac:dyDescent="0.35">
      <c r="A78" s="168" t="s">
        <v>98</v>
      </c>
      <c r="B78" s="169" t="s">
        <v>629</v>
      </c>
      <c r="C78" s="170" t="s">
        <v>630</v>
      </c>
      <c r="D78" s="170">
        <v>0</v>
      </c>
    </row>
    <row r="79" spans="1:4" x14ac:dyDescent="0.35">
      <c r="A79" s="168" t="s">
        <v>98</v>
      </c>
      <c r="B79" s="169" t="s">
        <v>631</v>
      </c>
      <c r="C79" s="170" t="s">
        <v>632</v>
      </c>
      <c r="D79" s="170">
        <v>0</v>
      </c>
    </row>
    <row r="81" spans="1:4" x14ac:dyDescent="0.35">
      <c r="A81" s="168" t="s">
        <v>104</v>
      </c>
      <c r="B81" s="169" t="s">
        <v>623</v>
      </c>
      <c r="C81" s="170" t="s">
        <v>624</v>
      </c>
      <c r="D81" s="170">
        <v>0</v>
      </c>
    </row>
    <row r="82" spans="1:4" x14ac:dyDescent="0.35">
      <c r="A82" s="168" t="s">
        <v>104</v>
      </c>
      <c r="B82" s="169" t="s">
        <v>625</v>
      </c>
      <c r="C82" s="170" t="s">
        <v>626</v>
      </c>
      <c r="D82" s="170">
        <v>0</v>
      </c>
    </row>
    <row r="83" spans="1:4" x14ac:dyDescent="0.35">
      <c r="A83" s="168" t="s">
        <v>104</v>
      </c>
      <c r="B83" s="169" t="s">
        <v>627</v>
      </c>
      <c r="C83" s="170" t="s">
        <v>628</v>
      </c>
      <c r="D83" s="170">
        <v>0</v>
      </c>
    </row>
    <row r="84" spans="1:4" x14ac:dyDescent="0.35">
      <c r="A84" s="168" t="s">
        <v>104</v>
      </c>
      <c r="B84" s="169" t="s">
        <v>629</v>
      </c>
      <c r="C84" s="170" t="s">
        <v>630</v>
      </c>
      <c r="D84" s="170">
        <v>0</v>
      </c>
    </row>
    <row r="85" spans="1:4" x14ac:dyDescent="0.35">
      <c r="A85" s="168" t="s">
        <v>104</v>
      </c>
      <c r="B85" s="169" t="s">
        <v>631</v>
      </c>
      <c r="C85" s="170" t="s">
        <v>632</v>
      </c>
      <c r="D85" s="170">
        <v>0</v>
      </c>
    </row>
    <row r="87" spans="1:4" x14ac:dyDescent="0.35">
      <c r="A87" s="168" t="s">
        <v>110</v>
      </c>
      <c r="B87" s="169" t="s">
        <v>623</v>
      </c>
      <c r="C87" s="170" t="s">
        <v>624</v>
      </c>
      <c r="D87" s="170">
        <v>0</v>
      </c>
    </row>
    <row r="88" spans="1:4" x14ac:dyDescent="0.35">
      <c r="A88" s="168" t="s">
        <v>110</v>
      </c>
      <c r="B88" s="169" t="s">
        <v>625</v>
      </c>
      <c r="C88" s="170" t="s">
        <v>626</v>
      </c>
      <c r="D88" s="170">
        <v>0</v>
      </c>
    </row>
    <row r="89" spans="1:4" x14ac:dyDescent="0.35">
      <c r="A89" s="168" t="s">
        <v>110</v>
      </c>
      <c r="B89" s="169" t="s">
        <v>627</v>
      </c>
      <c r="C89" s="170" t="s">
        <v>628</v>
      </c>
      <c r="D89" s="170">
        <v>0</v>
      </c>
    </row>
    <row r="90" spans="1:4" x14ac:dyDescent="0.35">
      <c r="A90" s="168" t="s">
        <v>110</v>
      </c>
      <c r="B90" s="169" t="s">
        <v>629</v>
      </c>
      <c r="C90" s="170" t="s">
        <v>630</v>
      </c>
      <c r="D90" s="170">
        <v>0</v>
      </c>
    </row>
    <row r="91" spans="1:4" x14ac:dyDescent="0.35">
      <c r="A91" s="168" t="s">
        <v>110</v>
      </c>
      <c r="B91" s="169" t="s">
        <v>631</v>
      </c>
      <c r="C91" s="170" t="s">
        <v>632</v>
      </c>
      <c r="D91" s="170">
        <v>0</v>
      </c>
    </row>
    <row r="93" spans="1:4" x14ac:dyDescent="0.35">
      <c r="A93" s="168" t="s">
        <v>112</v>
      </c>
      <c r="B93" s="169" t="s">
        <v>623</v>
      </c>
      <c r="C93" s="170" t="s">
        <v>624</v>
      </c>
      <c r="D93" s="170">
        <v>0</v>
      </c>
    </row>
    <row r="94" spans="1:4" x14ac:dyDescent="0.35">
      <c r="A94" s="168" t="s">
        <v>112</v>
      </c>
      <c r="B94" s="169" t="s">
        <v>625</v>
      </c>
      <c r="C94" s="170" t="s">
        <v>626</v>
      </c>
      <c r="D94" s="170">
        <v>0</v>
      </c>
    </row>
    <row r="95" spans="1:4" x14ac:dyDescent="0.35">
      <c r="A95" s="168" t="s">
        <v>112</v>
      </c>
      <c r="B95" s="169" t="s">
        <v>627</v>
      </c>
      <c r="C95" s="170" t="s">
        <v>628</v>
      </c>
      <c r="D95" s="170">
        <v>0</v>
      </c>
    </row>
    <row r="96" spans="1:4" x14ac:dyDescent="0.35">
      <c r="A96" s="168" t="s">
        <v>112</v>
      </c>
      <c r="B96" s="169" t="s">
        <v>629</v>
      </c>
      <c r="C96" s="170" t="s">
        <v>630</v>
      </c>
      <c r="D96" s="170">
        <v>0</v>
      </c>
    </row>
    <row r="97" spans="1:4" x14ac:dyDescent="0.35">
      <c r="A97" s="168" t="s">
        <v>112</v>
      </c>
      <c r="B97" s="169" t="s">
        <v>631</v>
      </c>
      <c r="C97" s="170" t="s">
        <v>632</v>
      </c>
      <c r="D97" s="170">
        <v>0</v>
      </c>
    </row>
    <row r="99" spans="1:4" x14ac:dyDescent="0.35">
      <c r="A99" s="168" t="s">
        <v>106</v>
      </c>
      <c r="B99" s="169" t="s">
        <v>623</v>
      </c>
      <c r="C99" s="170" t="s">
        <v>624</v>
      </c>
      <c r="D99" s="170">
        <v>0</v>
      </c>
    </row>
    <row r="100" spans="1:4" x14ac:dyDescent="0.35">
      <c r="A100" s="168" t="s">
        <v>106</v>
      </c>
      <c r="B100" s="169" t="s">
        <v>625</v>
      </c>
      <c r="C100" s="170" t="s">
        <v>626</v>
      </c>
      <c r="D100" s="170">
        <v>0</v>
      </c>
    </row>
    <row r="101" spans="1:4" x14ac:dyDescent="0.35">
      <c r="A101" s="168" t="s">
        <v>106</v>
      </c>
      <c r="B101" s="169" t="s">
        <v>627</v>
      </c>
      <c r="C101" s="170" t="s">
        <v>628</v>
      </c>
      <c r="D101" s="170">
        <v>0</v>
      </c>
    </row>
    <row r="102" spans="1:4" x14ac:dyDescent="0.35">
      <c r="A102" s="168" t="s">
        <v>106</v>
      </c>
      <c r="B102" s="169" t="s">
        <v>629</v>
      </c>
      <c r="C102" s="170" t="s">
        <v>630</v>
      </c>
      <c r="D102" s="170">
        <v>0</v>
      </c>
    </row>
    <row r="103" spans="1:4" x14ac:dyDescent="0.35">
      <c r="A103" s="168" t="s">
        <v>106</v>
      </c>
      <c r="B103" s="169" t="s">
        <v>631</v>
      </c>
      <c r="C103" s="170" t="s">
        <v>632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6328125" defaultRowHeight="14.25" x14ac:dyDescent="0.45"/>
  <cols>
    <col min="1" max="1" width="20.81640625" style="203" bestFit="1" customWidth="1"/>
    <col min="2" max="2" width="35" style="203" bestFit="1" customWidth="1"/>
    <col min="3" max="3" width="143.6328125" style="203" bestFit="1" customWidth="1"/>
    <col min="4" max="4" width="9.36328125" style="203"/>
    <col min="5" max="5" width="21.453125" style="203" customWidth="1"/>
    <col min="6" max="7" width="9.36328125" style="203"/>
    <col min="8" max="8" width="19.81640625" style="203" bestFit="1" customWidth="1"/>
    <col min="9" max="16384" width="9.36328125" style="203"/>
  </cols>
  <sheetData>
    <row r="2" spans="1:7" x14ac:dyDescent="0.45">
      <c r="C2" s="204" t="s">
        <v>633</v>
      </c>
      <c r="E2" s="256" t="s">
        <v>634</v>
      </c>
    </row>
    <row r="4" spans="1:7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</row>
    <row r="5" spans="1:7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</row>
    <row r="6" spans="1:7" x14ac:dyDescent="0.45">
      <c r="A6" s="203" t="s">
        <v>96</v>
      </c>
      <c r="B6" s="203" t="s">
        <v>643</v>
      </c>
      <c r="C6" s="203" t="s">
        <v>644</v>
      </c>
      <c r="D6" s="203" t="s">
        <v>168</v>
      </c>
      <c r="E6" s="203" t="s">
        <v>645</v>
      </c>
      <c r="F6" s="240">
        <v>0</v>
      </c>
      <c r="G6" s="241" t="s">
        <v>646</v>
      </c>
    </row>
    <row r="7" spans="1:7" x14ac:dyDescent="0.45">
      <c r="A7" s="203" t="s">
        <v>96</v>
      </c>
      <c r="B7" s="203" t="s">
        <v>647</v>
      </c>
      <c r="C7" s="203" t="s">
        <v>648</v>
      </c>
      <c r="D7" s="203" t="s">
        <v>168</v>
      </c>
      <c r="E7" s="203" t="s">
        <v>645</v>
      </c>
      <c r="F7" s="240">
        <v>0</v>
      </c>
      <c r="G7" s="241" t="s">
        <v>646</v>
      </c>
    </row>
    <row r="8" spans="1:7" x14ac:dyDescent="0.45">
      <c r="A8" s="203" t="s">
        <v>96</v>
      </c>
      <c r="B8" s="203" t="s">
        <v>649</v>
      </c>
      <c r="C8" s="203" t="s">
        <v>650</v>
      </c>
      <c r="D8" s="203" t="s">
        <v>168</v>
      </c>
      <c r="E8" s="203" t="s">
        <v>645</v>
      </c>
      <c r="F8" s="240">
        <v>0</v>
      </c>
      <c r="G8" s="241" t="s">
        <v>646</v>
      </c>
    </row>
    <row r="9" spans="1:7" x14ac:dyDescent="0.45">
      <c r="A9" s="203" t="s">
        <v>96</v>
      </c>
      <c r="B9" s="203" t="s">
        <v>651</v>
      </c>
      <c r="C9" s="203" t="s">
        <v>652</v>
      </c>
      <c r="D9" s="203" t="s">
        <v>168</v>
      </c>
      <c r="E9" s="203" t="s">
        <v>645</v>
      </c>
      <c r="F9" s="240">
        <v>0</v>
      </c>
      <c r="G9" s="241" t="s">
        <v>646</v>
      </c>
    </row>
    <row r="10" spans="1:7" x14ac:dyDescent="0.45">
      <c r="A10" s="203" t="s">
        <v>96</v>
      </c>
      <c r="B10" s="203" t="s">
        <v>653</v>
      </c>
      <c r="C10" s="203" t="s">
        <v>654</v>
      </c>
      <c r="D10" s="203" t="s">
        <v>168</v>
      </c>
      <c r="E10" s="203" t="s">
        <v>645</v>
      </c>
      <c r="F10" s="240">
        <v>12.9783836530051</v>
      </c>
      <c r="G10" s="241" t="s">
        <v>646</v>
      </c>
    </row>
    <row r="11" spans="1:7" x14ac:dyDescent="0.45">
      <c r="A11" s="203" t="s">
        <v>96</v>
      </c>
      <c r="B11" s="203" t="s">
        <v>655</v>
      </c>
      <c r="C11" s="203" t="s">
        <v>656</v>
      </c>
      <c r="D11" s="203" t="s">
        <v>168</v>
      </c>
      <c r="E11" s="203" t="s">
        <v>645</v>
      </c>
      <c r="F11" s="240">
        <v>-5.8729569898240896</v>
      </c>
      <c r="G11" s="241" t="s">
        <v>646</v>
      </c>
    </row>
    <row r="12" spans="1:7" x14ac:dyDescent="0.45">
      <c r="A12" s="203" t="s">
        <v>96</v>
      </c>
      <c r="B12" s="203" t="s">
        <v>657</v>
      </c>
      <c r="C12" s="203" t="s">
        <v>658</v>
      </c>
      <c r="D12" s="203" t="s">
        <v>168</v>
      </c>
      <c r="E12" s="203" t="s">
        <v>645</v>
      </c>
      <c r="F12" s="240">
        <v>0</v>
      </c>
      <c r="G12" s="241" t="s">
        <v>646</v>
      </c>
    </row>
    <row r="13" spans="1:7" x14ac:dyDescent="0.45">
      <c r="A13" s="203" t="s">
        <v>96</v>
      </c>
      <c r="B13" s="203" t="s">
        <v>344</v>
      </c>
      <c r="C13" s="203" t="s">
        <v>345</v>
      </c>
      <c r="D13" s="203" t="s">
        <v>168</v>
      </c>
      <c r="E13" s="203" t="s">
        <v>645</v>
      </c>
      <c r="F13" s="240">
        <v>-3.6042849343045601E-2</v>
      </c>
      <c r="G13" s="241" t="s">
        <v>646</v>
      </c>
    </row>
    <row r="14" spans="1:7" x14ac:dyDescent="0.45">
      <c r="A14" s="203" t="s">
        <v>96</v>
      </c>
      <c r="B14" s="203" t="s">
        <v>659</v>
      </c>
      <c r="C14" s="203" t="s">
        <v>660</v>
      </c>
      <c r="D14" s="203" t="s">
        <v>168</v>
      </c>
      <c r="E14" s="203" t="s">
        <v>645</v>
      </c>
      <c r="F14" s="240">
        <v>-0.52535516814814998</v>
      </c>
      <c r="G14" s="241" t="s">
        <v>646</v>
      </c>
    </row>
    <row r="15" spans="1:7" x14ac:dyDescent="0.45">
      <c r="A15" s="203" t="s">
        <v>96</v>
      </c>
      <c r="B15" s="203" t="s">
        <v>661</v>
      </c>
      <c r="C15" s="203" t="s">
        <v>662</v>
      </c>
      <c r="D15" s="203" t="s">
        <v>168</v>
      </c>
      <c r="E15" s="203" t="s">
        <v>645</v>
      </c>
      <c r="F15" s="240">
        <v>0</v>
      </c>
      <c r="G15" s="241" t="s">
        <v>646</v>
      </c>
    </row>
    <row r="16" spans="1:7" x14ac:dyDescent="0.45">
      <c r="A16" s="203" t="s">
        <v>96</v>
      </c>
      <c r="B16" s="203" t="s">
        <v>663</v>
      </c>
      <c r="C16" s="203" t="s">
        <v>664</v>
      </c>
      <c r="D16" s="203" t="s">
        <v>168</v>
      </c>
      <c r="E16" s="203" t="s">
        <v>645</v>
      </c>
      <c r="F16" s="241" t="s">
        <v>646</v>
      </c>
      <c r="G16" s="240">
        <v>0.27183119247648202</v>
      </c>
    </row>
    <row r="17" spans="1:7" x14ac:dyDescent="0.45">
      <c r="A17" s="203" t="s">
        <v>96</v>
      </c>
      <c r="B17" s="203" t="s">
        <v>665</v>
      </c>
      <c r="C17" s="203" t="s">
        <v>666</v>
      </c>
      <c r="D17" s="203" t="s">
        <v>168</v>
      </c>
      <c r="E17" s="203" t="s">
        <v>645</v>
      </c>
      <c r="F17" s="241" t="s">
        <v>646</v>
      </c>
      <c r="G17" s="240">
        <v>3.8398709426435298</v>
      </c>
    </row>
    <row r="18" spans="1:7" x14ac:dyDescent="0.45">
      <c r="A18" s="203" t="s">
        <v>96</v>
      </c>
      <c r="B18" s="203" t="s">
        <v>667</v>
      </c>
      <c r="C18" s="203" t="s">
        <v>668</v>
      </c>
      <c r="D18" s="203" t="s">
        <v>168</v>
      </c>
      <c r="E18" s="203" t="s">
        <v>645</v>
      </c>
      <c r="F18" s="241" t="s">
        <v>646</v>
      </c>
      <c r="G18" s="240">
        <v>6.0725425691256198</v>
      </c>
    </row>
    <row r="19" spans="1:7" x14ac:dyDescent="0.45">
      <c r="A19" s="203" t="s">
        <v>96</v>
      </c>
      <c r="B19" s="203" t="s">
        <v>669</v>
      </c>
      <c r="C19" s="203" t="s">
        <v>670</v>
      </c>
      <c r="D19" s="203" t="s">
        <v>168</v>
      </c>
      <c r="E19" s="203" t="s">
        <v>645</v>
      </c>
      <c r="F19" s="241" t="s">
        <v>646</v>
      </c>
      <c r="G19" s="240">
        <v>0.43413922783446401</v>
      </c>
    </row>
    <row r="20" spans="1:7" x14ac:dyDescent="0.45">
      <c r="A20" s="203" t="s">
        <v>96</v>
      </c>
      <c r="B20" s="203" t="s">
        <v>671</v>
      </c>
      <c r="C20" s="203" t="s">
        <v>672</v>
      </c>
      <c r="D20" s="203" t="s">
        <v>168</v>
      </c>
      <c r="E20" s="203" t="s">
        <v>645</v>
      </c>
      <c r="F20" s="241" t="s">
        <v>646</v>
      </c>
      <c r="G20" s="240">
        <v>0</v>
      </c>
    </row>
    <row r="21" spans="1:7" x14ac:dyDescent="0.45">
      <c r="A21" s="203" t="s">
        <v>96</v>
      </c>
      <c r="B21" s="203" t="s">
        <v>673</v>
      </c>
      <c r="C21" s="203" t="s">
        <v>674</v>
      </c>
      <c r="D21" s="203" t="s">
        <v>168</v>
      </c>
      <c r="E21" s="203" t="s">
        <v>645</v>
      </c>
      <c r="F21" s="240">
        <v>0</v>
      </c>
      <c r="G21" s="241" t="s">
        <v>646</v>
      </c>
    </row>
    <row r="22" spans="1:7" x14ac:dyDescent="0.45">
      <c r="A22" s="203" t="s">
        <v>96</v>
      </c>
      <c r="B22" s="203" t="s">
        <v>675</v>
      </c>
      <c r="C22" s="203" t="s">
        <v>676</v>
      </c>
      <c r="D22" s="203" t="s">
        <v>168</v>
      </c>
      <c r="E22" s="203" t="s">
        <v>645</v>
      </c>
      <c r="F22" s="240">
        <v>0</v>
      </c>
      <c r="G22" s="241" t="s">
        <v>646</v>
      </c>
    </row>
    <row r="23" spans="1:7" x14ac:dyDescent="0.45">
      <c r="A23" s="203" t="s">
        <v>96</v>
      </c>
      <c r="B23" s="203" t="s">
        <v>677</v>
      </c>
      <c r="C23" s="203" t="s">
        <v>678</v>
      </c>
      <c r="D23" s="203" t="s">
        <v>168</v>
      </c>
      <c r="E23" s="203" t="s">
        <v>645</v>
      </c>
      <c r="F23" s="240">
        <v>0</v>
      </c>
      <c r="G23" s="241" t="s">
        <v>646</v>
      </c>
    </row>
    <row r="24" spans="1:7" x14ac:dyDescent="0.45">
      <c r="A24" s="203" t="s">
        <v>96</v>
      </c>
      <c r="B24" s="203" t="s">
        <v>679</v>
      </c>
      <c r="C24" s="203" t="s">
        <v>680</v>
      </c>
      <c r="D24" s="203" t="s">
        <v>168</v>
      </c>
      <c r="E24" s="203" t="s">
        <v>645</v>
      </c>
      <c r="F24" s="240">
        <v>0</v>
      </c>
      <c r="G24" s="241" t="s">
        <v>646</v>
      </c>
    </row>
    <row r="25" spans="1:7" x14ac:dyDescent="0.45">
      <c r="A25" s="203" t="s">
        <v>96</v>
      </c>
      <c r="B25" s="203" t="s">
        <v>681</v>
      </c>
      <c r="C25" s="203" t="s">
        <v>682</v>
      </c>
      <c r="D25" s="203" t="s">
        <v>168</v>
      </c>
      <c r="E25" s="203" t="s">
        <v>645</v>
      </c>
      <c r="F25" s="240">
        <v>0</v>
      </c>
      <c r="G25" s="241" t="s">
        <v>646</v>
      </c>
    </row>
    <row r="26" spans="1:7" x14ac:dyDescent="0.45">
      <c r="A26" s="203" t="s">
        <v>96</v>
      </c>
      <c r="B26" s="203" t="s">
        <v>683</v>
      </c>
      <c r="C26" s="203" t="s">
        <v>684</v>
      </c>
      <c r="D26" s="203" t="s">
        <v>168</v>
      </c>
      <c r="E26" s="203" t="s">
        <v>645</v>
      </c>
      <c r="F26" s="240">
        <v>0</v>
      </c>
      <c r="G26" s="241" t="s">
        <v>646</v>
      </c>
    </row>
    <row r="27" spans="1:7" x14ac:dyDescent="0.45">
      <c r="A27" s="203" t="s">
        <v>96</v>
      </c>
      <c r="B27" s="203" t="s">
        <v>685</v>
      </c>
      <c r="C27" s="203" t="s">
        <v>686</v>
      </c>
      <c r="D27" s="203" t="s">
        <v>168</v>
      </c>
      <c r="E27" s="203" t="s">
        <v>645</v>
      </c>
      <c r="F27" s="240">
        <v>0</v>
      </c>
      <c r="G27" s="241" t="s">
        <v>646</v>
      </c>
    </row>
    <row r="28" spans="1:7" x14ac:dyDescent="0.45">
      <c r="A28" s="203" t="s">
        <v>96</v>
      </c>
      <c r="B28" s="203" t="s">
        <v>687</v>
      </c>
      <c r="C28" s="203" t="s">
        <v>688</v>
      </c>
      <c r="D28" s="203" t="s">
        <v>168</v>
      </c>
      <c r="E28" s="203" t="s">
        <v>645</v>
      </c>
      <c r="F28" s="240">
        <v>0</v>
      </c>
      <c r="G28" s="241" t="s">
        <v>646</v>
      </c>
    </row>
    <row r="29" spans="1:7" x14ac:dyDescent="0.45">
      <c r="A29" s="203" t="s">
        <v>100</v>
      </c>
      <c r="B29" s="203" t="s">
        <v>643</v>
      </c>
      <c r="C29" s="203" t="s">
        <v>644</v>
      </c>
      <c r="D29" s="203" t="s">
        <v>168</v>
      </c>
      <c r="E29" s="203" t="s">
        <v>645</v>
      </c>
      <c r="F29" s="240">
        <v>0</v>
      </c>
      <c r="G29" s="241" t="s">
        <v>646</v>
      </c>
    </row>
    <row r="30" spans="1:7" x14ac:dyDescent="0.45">
      <c r="A30" s="203" t="s">
        <v>100</v>
      </c>
      <c r="B30" s="203" t="s">
        <v>647</v>
      </c>
      <c r="C30" s="203" t="s">
        <v>648</v>
      </c>
      <c r="D30" s="203" t="s">
        <v>168</v>
      </c>
      <c r="E30" s="203" t="s">
        <v>645</v>
      </c>
      <c r="F30" s="240">
        <v>0</v>
      </c>
      <c r="G30" s="241" t="s">
        <v>646</v>
      </c>
    </row>
    <row r="31" spans="1:7" x14ac:dyDescent="0.45">
      <c r="A31" s="203" t="s">
        <v>100</v>
      </c>
      <c r="B31" s="203" t="s">
        <v>649</v>
      </c>
      <c r="C31" s="203" t="s">
        <v>650</v>
      </c>
      <c r="D31" s="203" t="s">
        <v>168</v>
      </c>
      <c r="E31" s="203" t="s">
        <v>645</v>
      </c>
      <c r="F31" s="240">
        <v>0</v>
      </c>
      <c r="G31" s="241" t="s">
        <v>646</v>
      </c>
    </row>
    <row r="32" spans="1:7" x14ac:dyDescent="0.45">
      <c r="A32" s="203" t="s">
        <v>100</v>
      </c>
      <c r="B32" s="203" t="s">
        <v>651</v>
      </c>
      <c r="C32" s="203" t="s">
        <v>652</v>
      </c>
      <c r="D32" s="203" t="s">
        <v>168</v>
      </c>
      <c r="E32" s="203" t="s">
        <v>645</v>
      </c>
      <c r="F32" s="240">
        <v>0</v>
      </c>
      <c r="G32" s="241" t="s">
        <v>646</v>
      </c>
    </row>
    <row r="33" spans="1:7" x14ac:dyDescent="0.45">
      <c r="A33" s="203" t="s">
        <v>100</v>
      </c>
      <c r="B33" s="203" t="s">
        <v>653</v>
      </c>
      <c r="C33" s="203" t="s">
        <v>654</v>
      </c>
      <c r="D33" s="203" t="s">
        <v>168</v>
      </c>
      <c r="E33" s="203" t="s">
        <v>645</v>
      </c>
      <c r="F33" s="240">
        <v>4.8391277518975997</v>
      </c>
      <c r="G33" s="241" t="s">
        <v>646</v>
      </c>
    </row>
    <row r="34" spans="1:7" x14ac:dyDescent="0.45">
      <c r="A34" s="203" t="s">
        <v>100</v>
      </c>
      <c r="B34" s="203" t="s">
        <v>655</v>
      </c>
      <c r="C34" s="203" t="s">
        <v>656</v>
      </c>
      <c r="D34" s="203" t="s">
        <v>168</v>
      </c>
      <c r="E34" s="203" t="s">
        <v>645</v>
      </c>
      <c r="F34" s="240">
        <v>-1.0125320417392201</v>
      </c>
      <c r="G34" s="241" t="s">
        <v>646</v>
      </c>
    </row>
    <row r="35" spans="1:7" x14ac:dyDescent="0.45">
      <c r="A35" s="203" t="s">
        <v>100</v>
      </c>
      <c r="B35" s="203" t="s">
        <v>657</v>
      </c>
      <c r="C35" s="203" t="s">
        <v>658</v>
      </c>
      <c r="D35" s="203" t="s">
        <v>168</v>
      </c>
      <c r="E35" s="203" t="s">
        <v>645</v>
      </c>
      <c r="F35" s="240">
        <v>0</v>
      </c>
      <c r="G35" s="241" t="s">
        <v>646</v>
      </c>
    </row>
    <row r="36" spans="1:7" x14ac:dyDescent="0.45">
      <c r="A36" s="203" t="s">
        <v>100</v>
      </c>
      <c r="B36" s="203" t="s">
        <v>344</v>
      </c>
      <c r="C36" s="203" t="s">
        <v>345</v>
      </c>
      <c r="D36" s="203" t="s">
        <v>168</v>
      </c>
      <c r="E36" s="203" t="s">
        <v>645</v>
      </c>
      <c r="F36" s="240">
        <v>2.1591570085385901E-2</v>
      </c>
      <c r="G36" s="241" t="s">
        <v>646</v>
      </c>
    </row>
    <row r="37" spans="1:7" x14ac:dyDescent="0.45">
      <c r="A37" s="203" t="s">
        <v>100</v>
      </c>
      <c r="B37" s="203" t="s">
        <v>659</v>
      </c>
      <c r="C37" s="203" t="s">
        <v>660</v>
      </c>
      <c r="D37" s="203" t="s">
        <v>168</v>
      </c>
      <c r="E37" s="203" t="s">
        <v>645</v>
      </c>
      <c r="F37" s="240">
        <v>4.4798875291745199E-2</v>
      </c>
      <c r="G37" s="241" t="s">
        <v>646</v>
      </c>
    </row>
    <row r="38" spans="1:7" x14ac:dyDescent="0.45">
      <c r="A38" s="203" t="s">
        <v>100</v>
      </c>
      <c r="B38" s="203" t="s">
        <v>661</v>
      </c>
      <c r="C38" s="203" t="s">
        <v>662</v>
      </c>
      <c r="D38" s="203" t="s">
        <v>168</v>
      </c>
      <c r="E38" s="203" t="s">
        <v>645</v>
      </c>
      <c r="F38" s="240">
        <v>0</v>
      </c>
      <c r="G38" s="241" t="s">
        <v>646</v>
      </c>
    </row>
    <row r="39" spans="1:7" x14ac:dyDescent="0.45">
      <c r="A39" s="203" t="s">
        <v>100</v>
      </c>
      <c r="B39" s="203" t="s">
        <v>663</v>
      </c>
      <c r="C39" s="203" t="s">
        <v>664</v>
      </c>
      <c r="D39" s="203" t="s">
        <v>168</v>
      </c>
      <c r="E39" s="203" t="s">
        <v>645</v>
      </c>
      <c r="F39" s="241" t="s">
        <v>646</v>
      </c>
      <c r="G39" s="240">
        <v>4.3943180863931799E-2</v>
      </c>
    </row>
    <row r="40" spans="1:7" x14ac:dyDescent="0.45">
      <c r="A40" s="203" t="s">
        <v>100</v>
      </c>
      <c r="B40" s="203" t="s">
        <v>665</v>
      </c>
      <c r="C40" s="203" t="s">
        <v>666</v>
      </c>
      <c r="D40" s="203" t="s">
        <v>168</v>
      </c>
      <c r="E40" s="203" t="s">
        <v>645</v>
      </c>
      <c r="F40" s="241" t="s">
        <v>646</v>
      </c>
      <c r="G40" s="240">
        <v>0.37184466152548801</v>
      </c>
    </row>
    <row r="41" spans="1:7" x14ac:dyDescent="0.45">
      <c r="A41" s="203" t="s">
        <v>100</v>
      </c>
      <c r="B41" s="203" t="s">
        <v>667</v>
      </c>
      <c r="C41" s="203" t="s">
        <v>668</v>
      </c>
      <c r="D41" s="203" t="s">
        <v>168</v>
      </c>
      <c r="E41" s="203" t="s">
        <v>645</v>
      </c>
      <c r="F41" s="241" t="s">
        <v>646</v>
      </c>
      <c r="G41" s="240">
        <v>0.81816825978530405</v>
      </c>
    </row>
    <row r="42" spans="1:7" x14ac:dyDescent="0.45">
      <c r="A42" s="203" t="s">
        <v>100</v>
      </c>
      <c r="B42" s="203" t="s">
        <v>669</v>
      </c>
      <c r="C42" s="203" t="s">
        <v>670</v>
      </c>
      <c r="D42" s="203" t="s">
        <v>168</v>
      </c>
      <c r="E42" s="203" t="s">
        <v>645</v>
      </c>
      <c r="F42" s="241" t="s">
        <v>646</v>
      </c>
      <c r="G42" s="240">
        <v>4.9582649408364397E-2</v>
      </c>
    </row>
    <row r="43" spans="1:7" x14ac:dyDescent="0.45">
      <c r="A43" s="203" t="s">
        <v>100</v>
      </c>
      <c r="B43" s="203" t="s">
        <v>671</v>
      </c>
      <c r="C43" s="203" t="s">
        <v>672</v>
      </c>
      <c r="D43" s="203" t="s">
        <v>168</v>
      </c>
      <c r="E43" s="203" t="s">
        <v>645</v>
      </c>
      <c r="F43" s="241" t="s">
        <v>646</v>
      </c>
      <c r="G43" s="240">
        <v>0</v>
      </c>
    </row>
    <row r="44" spans="1:7" x14ac:dyDescent="0.45">
      <c r="A44" s="203" t="s">
        <v>100</v>
      </c>
      <c r="B44" s="203" t="s">
        <v>673</v>
      </c>
      <c r="C44" s="203" t="s">
        <v>674</v>
      </c>
      <c r="D44" s="203" t="s">
        <v>168</v>
      </c>
      <c r="E44" s="203" t="s">
        <v>645</v>
      </c>
      <c r="F44" s="240">
        <v>0</v>
      </c>
      <c r="G44" s="241" t="s">
        <v>646</v>
      </c>
    </row>
    <row r="45" spans="1:7" x14ac:dyDescent="0.45">
      <c r="A45" s="203" t="s">
        <v>100</v>
      </c>
      <c r="B45" s="203" t="s">
        <v>675</v>
      </c>
      <c r="C45" s="203" t="s">
        <v>676</v>
      </c>
      <c r="D45" s="203" t="s">
        <v>168</v>
      </c>
      <c r="E45" s="203" t="s">
        <v>645</v>
      </c>
      <c r="F45" s="240">
        <v>0</v>
      </c>
      <c r="G45" s="241" t="s">
        <v>646</v>
      </c>
    </row>
    <row r="46" spans="1:7" x14ac:dyDescent="0.45">
      <c r="A46" s="203" t="s">
        <v>100</v>
      </c>
      <c r="B46" s="203" t="s">
        <v>677</v>
      </c>
      <c r="C46" s="203" t="s">
        <v>678</v>
      </c>
      <c r="D46" s="203" t="s">
        <v>168</v>
      </c>
      <c r="E46" s="203" t="s">
        <v>645</v>
      </c>
      <c r="F46" s="240">
        <v>0</v>
      </c>
      <c r="G46" s="241" t="s">
        <v>646</v>
      </c>
    </row>
    <row r="47" spans="1:7" x14ac:dyDescent="0.45">
      <c r="A47" s="203" t="s">
        <v>100</v>
      </c>
      <c r="B47" s="203" t="s">
        <v>679</v>
      </c>
      <c r="C47" s="203" t="s">
        <v>680</v>
      </c>
      <c r="D47" s="203" t="s">
        <v>168</v>
      </c>
      <c r="E47" s="203" t="s">
        <v>645</v>
      </c>
      <c r="F47" s="240">
        <v>0</v>
      </c>
      <c r="G47" s="241" t="s">
        <v>646</v>
      </c>
    </row>
    <row r="48" spans="1:7" x14ac:dyDescent="0.45">
      <c r="A48" s="203" t="s">
        <v>100</v>
      </c>
      <c r="B48" s="203" t="s">
        <v>681</v>
      </c>
      <c r="C48" s="203" t="s">
        <v>682</v>
      </c>
      <c r="D48" s="203" t="s">
        <v>168</v>
      </c>
      <c r="E48" s="203" t="s">
        <v>645</v>
      </c>
      <c r="F48" s="240">
        <v>0</v>
      </c>
      <c r="G48" s="241" t="s">
        <v>646</v>
      </c>
    </row>
    <row r="49" spans="1:7" x14ac:dyDescent="0.45">
      <c r="A49" s="203" t="s">
        <v>100</v>
      </c>
      <c r="B49" s="203" t="s">
        <v>683</v>
      </c>
      <c r="C49" s="203" t="s">
        <v>684</v>
      </c>
      <c r="D49" s="203" t="s">
        <v>168</v>
      </c>
      <c r="E49" s="203" t="s">
        <v>645</v>
      </c>
      <c r="F49" s="240">
        <v>0</v>
      </c>
      <c r="G49" s="241" t="s">
        <v>646</v>
      </c>
    </row>
    <row r="50" spans="1:7" x14ac:dyDescent="0.45">
      <c r="A50" s="203" t="s">
        <v>100</v>
      </c>
      <c r="B50" s="203" t="s">
        <v>685</v>
      </c>
      <c r="C50" s="203" t="s">
        <v>686</v>
      </c>
      <c r="D50" s="203" t="s">
        <v>168</v>
      </c>
      <c r="E50" s="203" t="s">
        <v>645</v>
      </c>
      <c r="F50" s="240">
        <v>0</v>
      </c>
      <c r="G50" s="241" t="s">
        <v>646</v>
      </c>
    </row>
    <row r="51" spans="1:7" x14ac:dyDescent="0.45">
      <c r="A51" s="203" t="s">
        <v>100</v>
      </c>
      <c r="B51" s="203" t="s">
        <v>687</v>
      </c>
      <c r="C51" s="203" t="s">
        <v>688</v>
      </c>
      <c r="D51" s="203" t="s">
        <v>168</v>
      </c>
      <c r="E51" s="203" t="s">
        <v>645</v>
      </c>
      <c r="F51" s="240">
        <v>0</v>
      </c>
      <c r="G51" s="241" t="s">
        <v>646</v>
      </c>
    </row>
    <row r="52" spans="1:7" x14ac:dyDescent="0.45">
      <c r="A52" s="203" t="s">
        <v>124</v>
      </c>
      <c r="B52" s="203" t="s">
        <v>643</v>
      </c>
      <c r="C52" s="203" t="s">
        <v>644</v>
      </c>
      <c r="D52" s="203" t="s">
        <v>168</v>
      </c>
      <c r="E52" s="203" t="s">
        <v>645</v>
      </c>
      <c r="F52" s="240">
        <v>0</v>
      </c>
      <c r="G52" s="241" t="s">
        <v>646</v>
      </c>
    </row>
    <row r="53" spans="1:7" x14ac:dyDescent="0.45">
      <c r="A53" s="203" t="s">
        <v>124</v>
      </c>
      <c r="B53" s="203" t="s">
        <v>647</v>
      </c>
      <c r="C53" s="203" t="s">
        <v>648</v>
      </c>
      <c r="D53" s="203" t="s">
        <v>168</v>
      </c>
      <c r="E53" s="203" t="s">
        <v>645</v>
      </c>
      <c r="F53" s="240">
        <v>0</v>
      </c>
      <c r="G53" s="241" t="s">
        <v>646</v>
      </c>
    </row>
    <row r="54" spans="1:7" x14ac:dyDescent="0.45">
      <c r="A54" s="203" t="s">
        <v>124</v>
      </c>
      <c r="B54" s="203" t="s">
        <v>649</v>
      </c>
      <c r="C54" s="203" t="s">
        <v>650</v>
      </c>
      <c r="D54" s="203" t="s">
        <v>168</v>
      </c>
      <c r="E54" s="203" t="s">
        <v>645</v>
      </c>
      <c r="F54" s="240">
        <v>-0.116907573685242</v>
      </c>
      <c r="G54" s="241" t="s">
        <v>646</v>
      </c>
    </row>
    <row r="55" spans="1:7" x14ac:dyDescent="0.45">
      <c r="A55" s="203" t="s">
        <v>124</v>
      </c>
      <c r="B55" s="203" t="s">
        <v>651</v>
      </c>
      <c r="C55" s="203" t="s">
        <v>652</v>
      </c>
      <c r="D55" s="203" t="s">
        <v>168</v>
      </c>
      <c r="E55" s="203" t="s">
        <v>645</v>
      </c>
      <c r="F55" s="240">
        <v>0</v>
      </c>
      <c r="G55" s="241" t="s">
        <v>646</v>
      </c>
    </row>
    <row r="56" spans="1:7" x14ac:dyDescent="0.45">
      <c r="A56" s="203" t="s">
        <v>124</v>
      </c>
      <c r="B56" s="203" t="s">
        <v>653</v>
      </c>
      <c r="C56" s="203" t="s">
        <v>654</v>
      </c>
      <c r="D56" s="203" t="s">
        <v>168</v>
      </c>
      <c r="E56" s="203" t="s">
        <v>645</v>
      </c>
      <c r="F56" s="240">
        <v>3.2844271313822402</v>
      </c>
      <c r="G56" s="241" t="s">
        <v>646</v>
      </c>
    </row>
    <row r="57" spans="1:7" x14ac:dyDescent="0.45">
      <c r="A57" s="203" t="s">
        <v>124</v>
      </c>
      <c r="B57" s="203" t="s">
        <v>655</v>
      </c>
      <c r="C57" s="203" t="s">
        <v>656</v>
      </c>
      <c r="D57" s="203" t="s">
        <v>168</v>
      </c>
      <c r="E57" s="203" t="s">
        <v>645</v>
      </c>
      <c r="F57" s="240">
        <v>-0.13691093002336799</v>
      </c>
      <c r="G57" s="241" t="s">
        <v>646</v>
      </c>
    </row>
    <row r="58" spans="1:7" x14ac:dyDescent="0.45">
      <c r="A58" s="203" t="s">
        <v>124</v>
      </c>
      <c r="B58" s="203" t="s">
        <v>657</v>
      </c>
      <c r="C58" s="203" t="s">
        <v>658</v>
      </c>
      <c r="D58" s="203" t="s">
        <v>168</v>
      </c>
      <c r="E58" s="203" t="s">
        <v>645</v>
      </c>
      <c r="F58" s="240">
        <v>0</v>
      </c>
      <c r="G58" s="241" t="s">
        <v>646</v>
      </c>
    </row>
    <row r="59" spans="1:7" x14ac:dyDescent="0.45">
      <c r="A59" s="203" t="s">
        <v>124</v>
      </c>
      <c r="B59" s="203" t="s">
        <v>344</v>
      </c>
      <c r="C59" s="203" t="s">
        <v>345</v>
      </c>
      <c r="D59" s="203" t="s">
        <v>168</v>
      </c>
      <c r="E59" s="203" t="s">
        <v>645</v>
      </c>
      <c r="F59" s="240">
        <v>0</v>
      </c>
      <c r="G59" s="241" t="s">
        <v>646</v>
      </c>
    </row>
    <row r="60" spans="1:7" x14ac:dyDescent="0.45">
      <c r="A60" s="203" t="s">
        <v>124</v>
      </c>
      <c r="B60" s="203" t="s">
        <v>659</v>
      </c>
      <c r="C60" s="203" t="s">
        <v>660</v>
      </c>
      <c r="D60" s="203" t="s">
        <v>168</v>
      </c>
      <c r="E60" s="203" t="s">
        <v>645</v>
      </c>
      <c r="F60" s="240">
        <v>0</v>
      </c>
      <c r="G60" s="241" t="s">
        <v>646</v>
      </c>
    </row>
    <row r="61" spans="1:7" x14ac:dyDescent="0.45">
      <c r="A61" s="203" t="s">
        <v>124</v>
      </c>
      <c r="B61" s="203" t="s">
        <v>661</v>
      </c>
      <c r="C61" s="203" t="s">
        <v>662</v>
      </c>
      <c r="D61" s="203" t="s">
        <v>168</v>
      </c>
      <c r="E61" s="203" t="s">
        <v>645</v>
      </c>
      <c r="F61" s="240">
        <v>0</v>
      </c>
      <c r="G61" s="241" t="s">
        <v>646</v>
      </c>
    </row>
    <row r="62" spans="1:7" x14ac:dyDescent="0.45">
      <c r="A62" s="203" t="s">
        <v>124</v>
      </c>
      <c r="B62" s="203" t="s">
        <v>663</v>
      </c>
      <c r="C62" s="203" t="s">
        <v>664</v>
      </c>
      <c r="D62" s="203" t="s">
        <v>168</v>
      </c>
      <c r="E62" s="203" t="s">
        <v>645</v>
      </c>
      <c r="F62" s="241" t="s">
        <v>646</v>
      </c>
      <c r="G62" s="240">
        <v>-0.14428645206308199</v>
      </c>
    </row>
    <row r="63" spans="1:7" x14ac:dyDescent="0.45">
      <c r="A63" s="203" t="s">
        <v>124</v>
      </c>
      <c r="B63" s="203" t="s">
        <v>665</v>
      </c>
      <c r="C63" s="203" t="s">
        <v>666</v>
      </c>
      <c r="D63" s="203" t="s">
        <v>168</v>
      </c>
      <c r="E63" s="203" t="s">
        <v>645</v>
      </c>
      <c r="F63" s="241" t="s">
        <v>646</v>
      </c>
      <c r="G63" s="240">
        <v>-3.54839173552128E-2</v>
      </c>
    </row>
    <row r="64" spans="1:7" x14ac:dyDescent="0.45">
      <c r="A64" s="203" t="s">
        <v>124</v>
      </c>
      <c r="B64" s="203" t="s">
        <v>667</v>
      </c>
      <c r="C64" s="203" t="s">
        <v>668</v>
      </c>
      <c r="D64" s="203" t="s">
        <v>168</v>
      </c>
      <c r="E64" s="203" t="s">
        <v>645</v>
      </c>
      <c r="F64" s="241" t="s">
        <v>646</v>
      </c>
      <c r="G64" s="240">
        <v>-1.7416761831264801E-3</v>
      </c>
    </row>
    <row r="65" spans="1:7" x14ac:dyDescent="0.45">
      <c r="A65" s="203" t="s">
        <v>124</v>
      </c>
      <c r="B65" s="203" t="s">
        <v>669</v>
      </c>
      <c r="C65" s="203" t="s">
        <v>670</v>
      </c>
      <c r="D65" s="203" t="s">
        <v>168</v>
      </c>
      <c r="E65" s="203" t="s">
        <v>645</v>
      </c>
      <c r="F65" s="241" t="s">
        <v>646</v>
      </c>
      <c r="G65" s="240">
        <v>0</v>
      </c>
    </row>
    <row r="66" spans="1:7" x14ac:dyDescent="0.45">
      <c r="A66" s="203" t="s">
        <v>124</v>
      </c>
      <c r="B66" s="203" t="s">
        <v>671</v>
      </c>
      <c r="C66" s="203" t="s">
        <v>672</v>
      </c>
      <c r="D66" s="203" t="s">
        <v>168</v>
      </c>
      <c r="E66" s="203" t="s">
        <v>645</v>
      </c>
      <c r="F66" s="241" t="s">
        <v>646</v>
      </c>
      <c r="G66" s="240">
        <v>0</v>
      </c>
    </row>
    <row r="67" spans="1:7" x14ac:dyDescent="0.45">
      <c r="A67" s="203" t="s">
        <v>124</v>
      </c>
      <c r="B67" s="203" t="s">
        <v>673</v>
      </c>
      <c r="C67" s="203" t="s">
        <v>674</v>
      </c>
      <c r="D67" s="203" t="s">
        <v>168</v>
      </c>
      <c r="E67" s="203" t="s">
        <v>645</v>
      </c>
      <c r="F67" s="240">
        <v>0</v>
      </c>
      <c r="G67" s="241" t="s">
        <v>646</v>
      </c>
    </row>
    <row r="68" spans="1:7" x14ac:dyDescent="0.45">
      <c r="A68" s="203" t="s">
        <v>124</v>
      </c>
      <c r="B68" s="203" t="s">
        <v>675</v>
      </c>
      <c r="C68" s="203" t="s">
        <v>676</v>
      </c>
      <c r="D68" s="203" t="s">
        <v>168</v>
      </c>
      <c r="E68" s="203" t="s">
        <v>645</v>
      </c>
      <c r="F68" s="240">
        <v>0</v>
      </c>
      <c r="G68" s="241" t="s">
        <v>646</v>
      </c>
    </row>
    <row r="69" spans="1:7" x14ac:dyDescent="0.45">
      <c r="A69" s="203" t="s">
        <v>124</v>
      </c>
      <c r="B69" s="203" t="s">
        <v>677</v>
      </c>
      <c r="C69" s="203" t="s">
        <v>678</v>
      </c>
      <c r="D69" s="203" t="s">
        <v>168</v>
      </c>
      <c r="E69" s="203" t="s">
        <v>645</v>
      </c>
      <c r="F69" s="240">
        <v>0</v>
      </c>
      <c r="G69" s="241" t="s">
        <v>646</v>
      </c>
    </row>
    <row r="70" spans="1:7" x14ac:dyDescent="0.45">
      <c r="A70" s="203" t="s">
        <v>124</v>
      </c>
      <c r="B70" s="203" t="s">
        <v>679</v>
      </c>
      <c r="C70" s="203" t="s">
        <v>680</v>
      </c>
      <c r="D70" s="203" t="s">
        <v>168</v>
      </c>
      <c r="E70" s="203" t="s">
        <v>645</v>
      </c>
      <c r="F70" s="240">
        <v>0</v>
      </c>
      <c r="G70" s="241" t="s">
        <v>646</v>
      </c>
    </row>
    <row r="71" spans="1:7" x14ac:dyDescent="0.45">
      <c r="A71" s="203" t="s">
        <v>124</v>
      </c>
      <c r="B71" s="203" t="s">
        <v>681</v>
      </c>
      <c r="C71" s="203" t="s">
        <v>682</v>
      </c>
      <c r="D71" s="203" t="s">
        <v>168</v>
      </c>
      <c r="E71" s="203" t="s">
        <v>645</v>
      </c>
      <c r="F71" s="240">
        <v>0</v>
      </c>
      <c r="G71" s="241" t="s">
        <v>646</v>
      </c>
    </row>
    <row r="72" spans="1:7" x14ac:dyDescent="0.45">
      <c r="A72" s="203" t="s">
        <v>124</v>
      </c>
      <c r="B72" s="203" t="s">
        <v>683</v>
      </c>
      <c r="C72" s="203" t="s">
        <v>684</v>
      </c>
      <c r="D72" s="203" t="s">
        <v>168</v>
      </c>
      <c r="E72" s="203" t="s">
        <v>645</v>
      </c>
      <c r="F72" s="240">
        <v>0</v>
      </c>
      <c r="G72" s="241" t="s">
        <v>646</v>
      </c>
    </row>
    <row r="73" spans="1:7" x14ac:dyDescent="0.45">
      <c r="A73" s="203" t="s">
        <v>124</v>
      </c>
      <c r="B73" s="203" t="s">
        <v>685</v>
      </c>
      <c r="C73" s="203" t="s">
        <v>686</v>
      </c>
      <c r="D73" s="203" t="s">
        <v>168</v>
      </c>
      <c r="E73" s="203" t="s">
        <v>645</v>
      </c>
      <c r="F73" s="240">
        <v>0</v>
      </c>
      <c r="G73" s="241" t="s">
        <v>646</v>
      </c>
    </row>
    <row r="74" spans="1:7" x14ac:dyDescent="0.45">
      <c r="A74" s="203" t="s">
        <v>124</v>
      </c>
      <c r="B74" s="203" t="s">
        <v>687</v>
      </c>
      <c r="C74" s="203" t="s">
        <v>688</v>
      </c>
      <c r="D74" s="203" t="s">
        <v>168</v>
      </c>
      <c r="E74" s="203" t="s">
        <v>645</v>
      </c>
      <c r="F74" s="240">
        <v>0</v>
      </c>
      <c r="G74" s="241" t="s">
        <v>646</v>
      </c>
    </row>
    <row r="75" spans="1:7" x14ac:dyDescent="0.45">
      <c r="A75" s="203" t="s">
        <v>102</v>
      </c>
      <c r="B75" s="203" t="s">
        <v>643</v>
      </c>
      <c r="C75" s="203" t="s">
        <v>644</v>
      </c>
      <c r="D75" s="203" t="s">
        <v>168</v>
      </c>
      <c r="E75" s="203" t="s">
        <v>645</v>
      </c>
      <c r="F75" s="240">
        <v>0</v>
      </c>
      <c r="G75" s="241" t="s">
        <v>646</v>
      </c>
    </row>
    <row r="76" spans="1:7" x14ac:dyDescent="0.45">
      <c r="A76" s="203" t="s">
        <v>102</v>
      </c>
      <c r="B76" s="203" t="s">
        <v>647</v>
      </c>
      <c r="C76" s="203" t="s">
        <v>648</v>
      </c>
      <c r="D76" s="203" t="s">
        <v>168</v>
      </c>
      <c r="E76" s="203" t="s">
        <v>645</v>
      </c>
      <c r="F76" s="240">
        <v>1.5779555891000101</v>
      </c>
      <c r="G76" s="241" t="s">
        <v>646</v>
      </c>
    </row>
    <row r="77" spans="1:7" x14ac:dyDescent="0.45">
      <c r="A77" s="203" t="s">
        <v>102</v>
      </c>
      <c r="B77" s="203" t="s">
        <v>649</v>
      </c>
      <c r="C77" s="203" t="s">
        <v>650</v>
      </c>
      <c r="D77" s="203" t="s">
        <v>168</v>
      </c>
      <c r="E77" s="203" t="s">
        <v>645</v>
      </c>
      <c r="F77" s="240">
        <v>-0.51527422509520304</v>
      </c>
      <c r="G77" s="241" t="s">
        <v>646</v>
      </c>
    </row>
    <row r="78" spans="1:7" x14ac:dyDescent="0.45">
      <c r="A78" s="203" t="s">
        <v>102</v>
      </c>
      <c r="B78" s="203" t="s">
        <v>651</v>
      </c>
      <c r="C78" s="203" t="s">
        <v>652</v>
      </c>
      <c r="D78" s="203" t="s">
        <v>168</v>
      </c>
      <c r="E78" s="203" t="s">
        <v>645</v>
      </c>
      <c r="F78" s="240">
        <v>0</v>
      </c>
      <c r="G78" s="241" t="s">
        <v>646</v>
      </c>
    </row>
    <row r="79" spans="1:7" x14ac:dyDescent="0.45">
      <c r="A79" s="203" t="s">
        <v>102</v>
      </c>
      <c r="B79" s="203" t="s">
        <v>653</v>
      </c>
      <c r="C79" s="203" t="s">
        <v>654</v>
      </c>
      <c r="D79" s="203" t="s">
        <v>168</v>
      </c>
      <c r="E79" s="203" t="s">
        <v>645</v>
      </c>
      <c r="F79" s="240">
        <v>1.2361630261684999</v>
      </c>
      <c r="G79" s="241" t="s">
        <v>646</v>
      </c>
    </row>
    <row r="80" spans="1:7" x14ac:dyDescent="0.45">
      <c r="A80" s="203" t="s">
        <v>102</v>
      </c>
      <c r="B80" s="203" t="s">
        <v>655</v>
      </c>
      <c r="C80" s="203" t="s">
        <v>656</v>
      </c>
      <c r="D80" s="203" t="s">
        <v>168</v>
      </c>
      <c r="E80" s="203" t="s">
        <v>645</v>
      </c>
      <c r="F80" s="240">
        <v>0.23726766248150399</v>
      </c>
      <c r="G80" s="241" t="s">
        <v>646</v>
      </c>
    </row>
    <row r="81" spans="1:7" x14ac:dyDescent="0.45">
      <c r="A81" s="203" t="s">
        <v>102</v>
      </c>
      <c r="B81" s="203" t="s">
        <v>657</v>
      </c>
      <c r="C81" s="203" t="s">
        <v>658</v>
      </c>
      <c r="D81" s="203" t="s">
        <v>168</v>
      </c>
      <c r="E81" s="203" t="s">
        <v>645</v>
      </c>
      <c r="F81" s="240">
        <v>0</v>
      </c>
      <c r="G81" s="241" t="s">
        <v>646</v>
      </c>
    </row>
    <row r="82" spans="1:7" x14ac:dyDescent="0.45">
      <c r="A82" s="203" t="s">
        <v>102</v>
      </c>
      <c r="B82" s="203" t="s">
        <v>344</v>
      </c>
      <c r="C82" s="203" t="s">
        <v>345</v>
      </c>
      <c r="D82" s="203" t="s">
        <v>168</v>
      </c>
      <c r="E82" s="203" t="s">
        <v>645</v>
      </c>
      <c r="F82" s="240">
        <v>-8.0301465226175803E-2</v>
      </c>
      <c r="G82" s="241" t="s">
        <v>646</v>
      </c>
    </row>
    <row r="83" spans="1:7" x14ac:dyDescent="0.45">
      <c r="A83" s="203" t="s">
        <v>102</v>
      </c>
      <c r="B83" s="203" t="s">
        <v>659</v>
      </c>
      <c r="C83" s="203" t="s">
        <v>660</v>
      </c>
      <c r="D83" s="203" t="s">
        <v>168</v>
      </c>
      <c r="E83" s="203" t="s">
        <v>645</v>
      </c>
      <c r="F83" s="240">
        <v>7.4353038293092401E-4</v>
      </c>
      <c r="G83" s="241" t="s">
        <v>646</v>
      </c>
    </row>
    <row r="84" spans="1:7" x14ac:dyDescent="0.45">
      <c r="A84" s="203" t="s">
        <v>102</v>
      </c>
      <c r="B84" s="203" t="s">
        <v>661</v>
      </c>
      <c r="C84" s="203" t="s">
        <v>662</v>
      </c>
      <c r="D84" s="203" t="s">
        <v>168</v>
      </c>
      <c r="E84" s="203" t="s">
        <v>645</v>
      </c>
      <c r="F84" s="240">
        <v>0</v>
      </c>
      <c r="G84" s="241" t="s">
        <v>646</v>
      </c>
    </row>
    <row r="85" spans="1:7" x14ac:dyDescent="0.45">
      <c r="A85" s="203" t="s">
        <v>102</v>
      </c>
      <c r="B85" s="203" t="s">
        <v>663</v>
      </c>
      <c r="C85" s="203" t="s">
        <v>664</v>
      </c>
      <c r="D85" s="203" t="s">
        <v>168</v>
      </c>
      <c r="E85" s="203" t="s">
        <v>645</v>
      </c>
      <c r="F85" s="241" t="s">
        <v>646</v>
      </c>
      <c r="G85" s="240">
        <v>0.25839839301926698</v>
      </c>
    </row>
    <row r="86" spans="1:7" x14ac:dyDescent="0.45">
      <c r="A86" s="203" t="s">
        <v>102</v>
      </c>
      <c r="B86" s="203" t="s">
        <v>665</v>
      </c>
      <c r="C86" s="203" t="s">
        <v>666</v>
      </c>
      <c r="D86" s="203" t="s">
        <v>168</v>
      </c>
      <c r="E86" s="203" t="s">
        <v>645</v>
      </c>
      <c r="F86" s="241" t="s">
        <v>646</v>
      </c>
      <c r="G86" s="240">
        <v>1.4663377158977799</v>
      </c>
    </row>
    <row r="87" spans="1:7" x14ac:dyDescent="0.45">
      <c r="A87" s="203" t="s">
        <v>102</v>
      </c>
      <c r="B87" s="203" t="s">
        <v>667</v>
      </c>
      <c r="C87" s="203" t="s">
        <v>668</v>
      </c>
      <c r="D87" s="203" t="s">
        <v>168</v>
      </c>
      <c r="E87" s="203" t="s">
        <v>645</v>
      </c>
      <c r="F87" s="241" t="s">
        <v>646</v>
      </c>
      <c r="G87" s="240">
        <v>1.55733877176224</v>
      </c>
    </row>
    <row r="88" spans="1:7" x14ac:dyDescent="0.45">
      <c r="A88" s="203" t="s">
        <v>102</v>
      </c>
      <c r="B88" s="203" t="s">
        <v>669</v>
      </c>
      <c r="C88" s="203" t="s">
        <v>670</v>
      </c>
      <c r="D88" s="203" t="s">
        <v>168</v>
      </c>
      <c r="E88" s="203" t="s">
        <v>645</v>
      </c>
      <c r="F88" s="241" t="s">
        <v>646</v>
      </c>
      <c r="G88" s="240">
        <v>0.115861465108196</v>
      </c>
    </row>
    <row r="89" spans="1:7" x14ac:dyDescent="0.45">
      <c r="A89" s="203" t="s">
        <v>102</v>
      </c>
      <c r="B89" s="203" t="s">
        <v>671</v>
      </c>
      <c r="C89" s="203" t="s">
        <v>672</v>
      </c>
      <c r="D89" s="203" t="s">
        <v>168</v>
      </c>
      <c r="E89" s="203" t="s">
        <v>645</v>
      </c>
      <c r="F89" s="241" t="s">
        <v>646</v>
      </c>
      <c r="G89" s="240">
        <v>0</v>
      </c>
    </row>
    <row r="90" spans="1:7" x14ac:dyDescent="0.45">
      <c r="A90" s="203" t="s">
        <v>102</v>
      </c>
      <c r="B90" s="203" t="s">
        <v>673</v>
      </c>
      <c r="C90" s="203" t="s">
        <v>674</v>
      </c>
      <c r="D90" s="203" t="s">
        <v>168</v>
      </c>
      <c r="E90" s="203" t="s">
        <v>645</v>
      </c>
      <c r="F90" s="240">
        <v>0</v>
      </c>
      <c r="G90" s="241" t="s">
        <v>646</v>
      </c>
    </row>
    <row r="91" spans="1:7" x14ac:dyDescent="0.45">
      <c r="A91" s="203" t="s">
        <v>102</v>
      </c>
      <c r="B91" s="203" t="s">
        <v>675</v>
      </c>
      <c r="C91" s="203" t="s">
        <v>676</v>
      </c>
      <c r="D91" s="203" t="s">
        <v>168</v>
      </c>
      <c r="E91" s="203" t="s">
        <v>645</v>
      </c>
      <c r="F91" s="240">
        <v>0</v>
      </c>
      <c r="G91" s="241" t="s">
        <v>646</v>
      </c>
    </row>
    <row r="92" spans="1:7" x14ac:dyDescent="0.45">
      <c r="A92" s="203" t="s">
        <v>102</v>
      </c>
      <c r="B92" s="203" t="s">
        <v>677</v>
      </c>
      <c r="C92" s="203" t="s">
        <v>678</v>
      </c>
      <c r="D92" s="203" t="s">
        <v>168</v>
      </c>
      <c r="E92" s="203" t="s">
        <v>645</v>
      </c>
      <c r="F92" s="240">
        <v>0</v>
      </c>
      <c r="G92" s="241" t="s">
        <v>646</v>
      </c>
    </row>
    <row r="93" spans="1:7" x14ac:dyDescent="0.45">
      <c r="A93" s="203" t="s">
        <v>102</v>
      </c>
      <c r="B93" s="203" t="s">
        <v>679</v>
      </c>
      <c r="C93" s="203" t="s">
        <v>680</v>
      </c>
      <c r="D93" s="203" t="s">
        <v>168</v>
      </c>
      <c r="E93" s="203" t="s">
        <v>645</v>
      </c>
      <c r="F93" s="240">
        <v>0</v>
      </c>
      <c r="G93" s="241" t="s">
        <v>646</v>
      </c>
    </row>
    <row r="94" spans="1:7" x14ac:dyDescent="0.45">
      <c r="A94" s="203" t="s">
        <v>102</v>
      </c>
      <c r="B94" s="203" t="s">
        <v>681</v>
      </c>
      <c r="C94" s="203" t="s">
        <v>682</v>
      </c>
      <c r="D94" s="203" t="s">
        <v>168</v>
      </c>
      <c r="E94" s="203" t="s">
        <v>645</v>
      </c>
      <c r="F94" s="240">
        <v>0</v>
      </c>
      <c r="G94" s="241" t="s">
        <v>646</v>
      </c>
    </row>
    <row r="95" spans="1:7" x14ac:dyDescent="0.45">
      <c r="A95" s="203" t="s">
        <v>102</v>
      </c>
      <c r="B95" s="203" t="s">
        <v>683</v>
      </c>
      <c r="C95" s="203" t="s">
        <v>684</v>
      </c>
      <c r="D95" s="203" t="s">
        <v>168</v>
      </c>
      <c r="E95" s="203" t="s">
        <v>645</v>
      </c>
      <c r="F95" s="240">
        <v>0</v>
      </c>
      <c r="G95" s="241" t="s">
        <v>646</v>
      </c>
    </row>
    <row r="96" spans="1:7" x14ac:dyDescent="0.45">
      <c r="A96" s="203" t="s">
        <v>102</v>
      </c>
      <c r="B96" s="203" t="s">
        <v>685</v>
      </c>
      <c r="C96" s="203" t="s">
        <v>686</v>
      </c>
      <c r="D96" s="203" t="s">
        <v>168</v>
      </c>
      <c r="E96" s="203" t="s">
        <v>645</v>
      </c>
      <c r="F96" s="240">
        <v>0</v>
      </c>
      <c r="G96" s="241" t="s">
        <v>646</v>
      </c>
    </row>
    <row r="97" spans="1:7" x14ac:dyDescent="0.45">
      <c r="A97" s="203" t="s">
        <v>102</v>
      </c>
      <c r="B97" s="203" t="s">
        <v>687</v>
      </c>
      <c r="C97" s="203" t="s">
        <v>688</v>
      </c>
      <c r="D97" s="203" t="s">
        <v>168</v>
      </c>
      <c r="E97" s="203" t="s">
        <v>645</v>
      </c>
      <c r="F97" s="240">
        <v>0</v>
      </c>
      <c r="G97" s="241" t="s">
        <v>646</v>
      </c>
    </row>
    <row r="98" spans="1:7" x14ac:dyDescent="0.45">
      <c r="A98" s="203" t="s">
        <v>126</v>
      </c>
      <c r="B98" s="203" t="s">
        <v>643</v>
      </c>
      <c r="C98" s="203" t="s">
        <v>644</v>
      </c>
      <c r="D98" s="203" t="s">
        <v>168</v>
      </c>
      <c r="E98" s="203" t="s">
        <v>645</v>
      </c>
      <c r="F98" s="240">
        <v>0</v>
      </c>
      <c r="G98" s="241" t="s">
        <v>646</v>
      </c>
    </row>
    <row r="99" spans="1:7" x14ac:dyDescent="0.45">
      <c r="A99" s="203" t="s">
        <v>126</v>
      </c>
      <c r="B99" s="203" t="s">
        <v>647</v>
      </c>
      <c r="C99" s="203" t="s">
        <v>648</v>
      </c>
      <c r="D99" s="203" t="s">
        <v>168</v>
      </c>
      <c r="E99" s="203" t="s">
        <v>645</v>
      </c>
      <c r="F99" s="240">
        <v>0</v>
      </c>
      <c r="G99" s="241" t="s">
        <v>646</v>
      </c>
    </row>
    <row r="100" spans="1:7" x14ac:dyDescent="0.45">
      <c r="A100" s="203" t="s">
        <v>126</v>
      </c>
      <c r="B100" s="203" t="s">
        <v>649</v>
      </c>
      <c r="C100" s="203" t="s">
        <v>650</v>
      </c>
      <c r="D100" s="203" t="s">
        <v>168</v>
      </c>
      <c r="E100" s="203" t="s">
        <v>645</v>
      </c>
      <c r="F100" s="240">
        <v>0</v>
      </c>
      <c r="G100" s="241" t="s">
        <v>646</v>
      </c>
    </row>
    <row r="101" spans="1:7" x14ac:dyDescent="0.45">
      <c r="A101" s="203" t="s">
        <v>126</v>
      </c>
      <c r="B101" s="203" t="s">
        <v>651</v>
      </c>
      <c r="C101" s="203" t="s">
        <v>652</v>
      </c>
      <c r="D101" s="203" t="s">
        <v>168</v>
      </c>
      <c r="E101" s="203" t="s">
        <v>645</v>
      </c>
      <c r="F101" s="240">
        <v>0</v>
      </c>
      <c r="G101" s="241" t="s">
        <v>646</v>
      </c>
    </row>
    <row r="102" spans="1:7" x14ac:dyDescent="0.45">
      <c r="A102" s="203" t="s">
        <v>126</v>
      </c>
      <c r="B102" s="203" t="s">
        <v>653</v>
      </c>
      <c r="C102" s="203" t="s">
        <v>654</v>
      </c>
      <c r="D102" s="203" t="s">
        <v>168</v>
      </c>
      <c r="E102" s="203" t="s">
        <v>645</v>
      </c>
      <c r="F102" s="240">
        <v>21.892693535909899</v>
      </c>
      <c r="G102" s="241" t="s">
        <v>646</v>
      </c>
    </row>
    <row r="103" spans="1:7" x14ac:dyDescent="0.45">
      <c r="A103" s="203" t="s">
        <v>126</v>
      </c>
      <c r="B103" s="203" t="s">
        <v>655</v>
      </c>
      <c r="C103" s="203" t="s">
        <v>656</v>
      </c>
      <c r="D103" s="203" t="s">
        <v>168</v>
      </c>
      <c r="E103" s="203" t="s">
        <v>645</v>
      </c>
      <c r="F103" s="240">
        <v>-7.3308359499534097</v>
      </c>
      <c r="G103" s="241" t="s">
        <v>646</v>
      </c>
    </row>
    <row r="104" spans="1:7" x14ac:dyDescent="0.45">
      <c r="A104" s="203" t="s">
        <v>126</v>
      </c>
      <c r="B104" s="203" t="s">
        <v>657</v>
      </c>
      <c r="C104" s="203" t="s">
        <v>658</v>
      </c>
      <c r="D104" s="203" t="s">
        <v>168</v>
      </c>
      <c r="E104" s="203" t="s">
        <v>645</v>
      </c>
      <c r="F104" s="240">
        <v>0</v>
      </c>
      <c r="G104" s="241" t="s">
        <v>646</v>
      </c>
    </row>
    <row r="105" spans="1:7" x14ac:dyDescent="0.45">
      <c r="A105" s="203" t="s">
        <v>126</v>
      </c>
      <c r="B105" s="203" t="s">
        <v>344</v>
      </c>
      <c r="C105" s="203" t="s">
        <v>345</v>
      </c>
      <c r="D105" s="203" t="s">
        <v>168</v>
      </c>
      <c r="E105" s="203" t="s">
        <v>645</v>
      </c>
      <c r="F105" s="240">
        <v>-0.65427643188488704</v>
      </c>
      <c r="G105" s="241" t="s">
        <v>646</v>
      </c>
    </row>
    <row r="106" spans="1:7" x14ac:dyDescent="0.45">
      <c r="A106" s="203" t="s">
        <v>126</v>
      </c>
      <c r="B106" s="203" t="s">
        <v>659</v>
      </c>
      <c r="C106" s="203" t="s">
        <v>660</v>
      </c>
      <c r="D106" s="203" t="s">
        <v>168</v>
      </c>
      <c r="E106" s="203" t="s">
        <v>645</v>
      </c>
      <c r="F106" s="240">
        <v>0.24516941377594501</v>
      </c>
      <c r="G106" s="241" t="s">
        <v>646</v>
      </c>
    </row>
    <row r="107" spans="1:7" x14ac:dyDescent="0.45">
      <c r="A107" s="203" t="s">
        <v>126</v>
      </c>
      <c r="B107" s="203" t="s">
        <v>661</v>
      </c>
      <c r="C107" s="203" t="s">
        <v>662</v>
      </c>
      <c r="D107" s="203" t="s">
        <v>168</v>
      </c>
      <c r="E107" s="203" t="s">
        <v>645</v>
      </c>
      <c r="F107" s="240">
        <v>0</v>
      </c>
      <c r="G107" s="241" t="s">
        <v>646</v>
      </c>
    </row>
    <row r="108" spans="1:7" x14ac:dyDescent="0.45">
      <c r="A108" s="203" t="s">
        <v>126</v>
      </c>
      <c r="B108" s="203" t="s">
        <v>663</v>
      </c>
      <c r="C108" s="203" t="s">
        <v>664</v>
      </c>
      <c r="D108" s="203" t="s">
        <v>168</v>
      </c>
      <c r="E108" s="203" t="s">
        <v>645</v>
      </c>
      <c r="F108" s="241" t="s">
        <v>646</v>
      </c>
      <c r="G108" s="240">
        <v>-0.96303006238396105</v>
      </c>
    </row>
    <row r="109" spans="1:7" x14ac:dyDescent="0.45">
      <c r="A109" s="203" t="s">
        <v>126</v>
      </c>
      <c r="B109" s="203" t="s">
        <v>665</v>
      </c>
      <c r="C109" s="203" t="s">
        <v>666</v>
      </c>
      <c r="D109" s="203" t="s">
        <v>168</v>
      </c>
      <c r="E109" s="203" t="s">
        <v>645</v>
      </c>
      <c r="F109" s="241" t="s">
        <v>646</v>
      </c>
      <c r="G109" s="240">
        <v>-10.4954247856307</v>
      </c>
    </row>
    <row r="110" spans="1:7" x14ac:dyDescent="0.45">
      <c r="A110" s="203" t="s">
        <v>126</v>
      </c>
      <c r="B110" s="203" t="s">
        <v>667</v>
      </c>
      <c r="C110" s="203" t="s">
        <v>668</v>
      </c>
      <c r="D110" s="203" t="s">
        <v>168</v>
      </c>
      <c r="E110" s="203" t="s">
        <v>645</v>
      </c>
      <c r="F110" s="241" t="s">
        <v>646</v>
      </c>
      <c r="G110" s="240">
        <v>-10.09703751686</v>
      </c>
    </row>
    <row r="111" spans="1:7" x14ac:dyDescent="0.45">
      <c r="A111" s="203" t="s">
        <v>126</v>
      </c>
      <c r="B111" s="203" t="s">
        <v>669</v>
      </c>
      <c r="C111" s="203" t="s">
        <v>670</v>
      </c>
      <c r="D111" s="203" t="s">
        <v>168</v>
      </c>
      <c r="E111" s="203" t="s">
        <v>645</v>
      </c>
      <c r="F111" s="241" t="s">
        <v>646</v>
      </c>
      <c r="G111" s="240">
        <v>-1.2764989197029899</v>
      </c>
    </row>
    <row r="112" spans="1:7" x14ac:dyDescent="0.45">
      <c r="A112" s="203" t="s">
        <v>126</v>
      </c>
      <c r="B112" s="203" t="s">
        <v>671</v>
      </c>
      <c r="C112" s="203" t="s">
        <v>672</v>
      </c>
      <c r="D112" s="203" t="s">
        <v>168</v>
      </c>
      <c r="E112" s="203" t="s">
        <v>645</v>
      </c>
      <c r="F112" s="241" t="s">
        <v>646</v>
      </c>
      <c r="G112" s="240">
        <v>0</v>
      </c>
    </row>
    <row r="113" spans="1:8" x14ac:dyDescent="0.45">
      <c r="A113" s="203" t="s">
        <v>126</v>
      </c>
      <c r="B113" s="203" t="s">
        <v>673</v>
      </c>
      <c r="C113" s="203" t="s">
        <v>674</v>
      </c>
      <c r="D113" s="203" t="s">
        <v>168</v>
      </c>
      <c r="E113" s="203" t="s">
        <v>645</v>
      </c>
      <c r="F113" s="240">
        <v>0</v>
      </c>
      <c r="G113" s="241" t="s">
        <v>646</v>
      </c>
    </row>
    <row r="114" spans="1:8" x14ac:dyDescent="0.45">
      <c r="A114" s="203" t="s">
        <v>126</v>
      </c>
      <c r="B114" s="203" t="s">
        <v>675</v>
      </c>
      <c r="C114" s="203" t="s">
        <v>676</v>
      </c>
      <c r="D114" s="203" t="s">
        <v>168</v>
      </c>
      <c r="E114" s="203" t="s">
        <v>645</v>
      </c>
      <c r="F114" s="240">
        <v>0</v>
      </c>
      <c r="G114" s="241" t="s">
        <v>646</v>
      </c>
    </row>
    <row r="115" spans="1:8" x14ac:dyDescent="0.45">
      <c r="A115" s="203" t="s">
        <v>126</v>
      </c>
      <c r="B115" s="203" t="s">
        <v>677</v>
      </c>
      <c r="C115" s="203" t="s">
        <v>678</v>
      </c>
      <c r="D115" s="203" t="s">
        <v>168</v>
      </c>
      <c r="E115" s="203" t="s">
        <v>645</v>
      </c>
      <c r="F115" s="240">
        <v>0</v>
      </c>
      <c r="G115" s="241" t="s">
        <v>646</v>
      </c>
    </row>
    <row r="116" spans="1:8" x14ac:dyDescent="0.45">
      <c r="A116" s="203" t="s">
        <v>126</v>
      </c>
      <c r="B116" s="203" t="s">
        <v>679</v>
      </c>
      <c r="C116" s="203" t="s">
        <v>680</v>
      </c>
      <c r="D116" s="203" t="s">
        <v>168</v>
      </c>
      <c r="E116" s="203" t="s">
        <v>645</v>
      </c>
      <c r="F116" s="240">
        <v>0</v>
      </c>
      <c r="G116" s="241" t="s">
        <v>646</v>
      </c>
    </row>
    <row r="117" spans="1:8" x14ac:dyDescent="0.45">
      <c r="A117" s="203" t="s">
        <v>126</v>
      </c>
      <c r="B117" s="203" t="s">
        <v>681</v>
      </c>
      <c r="C117" s="203" t="s">
        <v>682</v>
      </c>
      <c r="D117" s="203" t="s">
        <v>168</v>
      </c>
      <c r="E117" s="203" t="s">
        <v>645</v>
      </c>
      <c r="F117" s="240">
        <v>0</v>
      </c>
      <c r="G117" s="241" t="s">
        <v>646</v>
      </c>
    </row>
    <row r="118" spans="1:8" x14ac:dyDescent="0.45">
      <c r="A118" s="203" t="s">
        <v>126</v>
      </c>
      <c r="B118" s="203" t="s">
        <v>683</v>
      </c>
      <c r="C118" s="203" t="s">
        <v>684</v>
      </c>
      <c r="D118" s="203" t="s">
        <v>168</v>
      </c>
      <c r="E118" s="203" t="s">
        <v>645</v>
      </c>
      <c r="F118" s="240">
        <v>0</v>
      </c>
      <c r="G118" s="241" t="s">
        <v>646</v>
      </c>
    </row>
    <row r="119" spans="1:8" x14ac:dyDescent="0.45">
      <c r="A119" s="203" t="s">
        <v>126</v>
      </c>
      <c r="B119" s="203" t="s">
        <v>685</v>
      </c>
      <c r="C119" s="203" t="s">
        <v>686</v>
      </c>
      <c r="D119" s="203" t="s">
        <v>168</v>
      </c>
      <c r="E119" s="203" t="s">
        <v>645</v>
      </c>
      <c r="F119" s="240">
        <v>0</v>
      </c>
      <c r="G119" s="241" t="s">
        <v>646</v>
      </c>
    </row>
    <row r="120" spans="1:8" x14ac:dyDescent="0.45">
      <c r="A120" s="203" t="s">
        <v>126</v>
      </c>
      <c r="B120" s="203" t="s">
        <v>687</v>
      </c>
      <c r="C120" s="203" t="s">
        <v>688</v>
      </c>
      <c r="D120" s="203" t="s">
        <v>168</v>
      </c>
      <c r="E120" s="203" t="s">
        <v>645</v>
      </c>
      <c r="F120" s="240">
        <v>0</v>
      </c>
      <c r="G120" s="241" t="s">
        <v>646</v>
      </c>
    </row>
    <row r="121" spans="1:8" x14ac:dyDescent="0.45">
      <c r="A121" s="203" t="s">
        <v>114</v>
      </c>
      <c r="B121" s="203" t="s">
        <v>643</v>
      </c>
      <c r="C121" s="203" t="s">
        <v>644</v>
      </c>
      <c r="D121" s="203" t="s">
        <v>168</v>
      </c>
      <c r="E121" s="203" t="s">
        <v>645</v>
      </c>
      <c r="F121" s="218">
        <f xml:space="preserve"> F144 + F167</f>
        <v>0</v>
      </c>
      <c r="G121" s="242" t="s">
        <v>646</v>
      </c>
      <c r="H121" s="206" t="s">
        <v>689</v>
      </c>
    </row>
    <row r="122" spans="1:8" x14ac:dyDescent="0.45">
      <c r="A122" s="203" t="s">
        <v>114</v>
      </c>
      <c r="B122" s="203" t="s">
        <v>647</v>
      </c>
      <c r="C122" s="203" t="s">
        <v>648</v>
      </c>
      <c r="D122" s="203" t="s">
        <v>168</v>
      </c>
      <c r="E122" s="203" t="s">
        <v>645</v>
      </c>
      <c r="F122" s="218">
        <f t="shared" ref="F122:G135" si="0" xml:space="preserve"> F145 + F168</f>
        <v>-0.47625568689200298</v>
      </c>
      <c r="G122" s="242" t="s">
        <v>646</v>
      </c>
      <c r="H122" s="206" t="s">
        <v>689</v>
      </c>
    </row>
    <row r="123" spans="1:8" x14ac:dyDescent="0.45">
      <c r="A123" s="203" t="s">
        <v>114</v>
      </c>
      <c r="B123" s="203" t="s">
        <v>649</v>
      </c>
      <c r="C123" s="203" t="s">
        <v>650</v>
      </c>
      <c r="D123" s="203" t="s">
        <v>168</v>
      </c>
      <c r="E123" s="203" t="s">
        <v>645</v>
      </c>
      <c r="F123" s="218">
        <f t="shared" si="0"/>
        <v>0.12164603086880101</v>
      </c>
      <c r="G123" s="242" t="s">
        <v>646</v>
      </c>
      <c r="H123" s="206" t="s">
        <v>689</v>
      </c>
    </row>
    <row r="124" spans="1:8" x14ac:dyDescent="0.45">
      <c r="A124" s="203" t="s">
        <v>114</v>
      </c>
      <c r="B124" s="203" t="s">
        <v>651</v>
      </c>
      <c r="C124" s="203" t="s">
        <v>652</v>
      </c>
      <c r="D124" s="203" t="s">
        <v>168</v>
      </c>
      <c r="E124" s="203" t="s">
        <v>645</v>
      </c>
      <c r="F124" s="218">
        <f t="shared" si="0"/>
        <v>0</v>
      </c>
      <c r="G124" s="242" t="s">
        <v>646</v>
      </c>
      <c r="H124" s="206" t="s">
        <v>689</v>
      </c>
    </row>
    <row r="125" spans="1:8" x14ac:dyDescent="0.45">
      <c r="A125" s="203" t="s">
        <v>114</v>
      </c>
      <c r="B125" s="203" t="s">
        <v>653</v>
      </c>
      <c r="C125" s="203" t="s">
        <v>654</v>
      </c>
      <c r="D125" s="203" t="s">
        <v>168</v>
      </c>
      <c r="E125" s="203" t="s">
        <v>645</v>
      </c>
      <c r="F125" s="218">
        <f t="shared" si="0"/>
        <v>9.0950930728791199</v>
      </c>
      <c r="G125" s="242" t="s">
        <v>646</v>
      </c>
      <c r="H125" s="206" t="s">
        <v>689</v>
      </c>
    </row>
    <row r="126" spans="1:8" x14ac:dyDescent="0.45">
      <c r="A126" s="203" t="s">
        <v>114</v>
      </c>
      <c r="B126" s="203" t="s">
        <v>655</v>
      </c>
      <c r="C126" s="203" t="s">
        <v>656</v>
      </c>
      <c r="D126" s="203" t="s">
        <v>168</v>
      </c>
      <c r="E126" s="203" t="s">
        <v>645</v>
      </c>
      <c r="F126" s="218">
        <f t="shared" si="0"/>
        <v>3.7660701275871999</v>
      </c>
      <c r="G126" s="242" t="s">
        <v>646</v>
      </c>
      <c r="H126" s="206" t="s">
        <v>689</v>
      </c>
    </row>
    <row r="127" spans="1:8" x14ac:dyDescent="0.45">
      <c r="A127" s="203" t="s">
        <v>114</v>
      </c>
      <c r="B127" s="203" t="s">
        <v>657</v>
      </c>
      <c r="C127" s="203" t="s">
        <v>658</v>
      </c>
      <c r="D127" s="203" t="s">
        <v>168</v>
      </c>
      <c r="E127" s="203" t="s">
        <v>645</v>
      </c>
      <c r="F127" s="218">
        <f t="shared" si="0"/>
        <v>0</v>
      </c>
      <c r="G127" s="242" t="s">
        <v>646</v>
      </c>
      <c r="H127" s="206" t="s">
        <v>689</v>
      </c>
    </row>
    <row r="128" spans="1:8" x14ac:dyDescent="0.45">
      <c r="A128" s="203" t="s">
        <v>114</v>
      </c>
      <c r="B128" s="203" t="s">
        <v>344</v>
      </c>
      <c r="C128" s="203" t="s">
        <v>345</v>
      </c>
      <c r="D128" s="203" t="s">
        <v>168</v>
      </c>
      <c r="E128" s="203" t="s">
        <v>645</v>
      </c>
      <c r="F128" s="218">
        <f t="shared" si="0"/>
        <v>1.6920824416286577</v>
      </c>
      <c r="G128" s="242" t="s">
        <v>646</v>
      </c>
      <c r="H128" s="206" t="s">
        <v>689</v>
      </c>
    </row>
    <row r="129" spans="1:8" x14ac:dyDescent="0.45">
      <c r="A129" s="203" t="s">
        <v>114</v>
      </c>
      <c r="B129" s="203" t="s">
        <v>659</v>
      </c>
      <c r="C129" s="203" t="s">
        <v>660</v>
      </c>
      <c r="D129" s="203" t="s">
        <v>168</v>
      </c>
      <c r="E129" s="203" t="s">
        <v>645</v>
      </c>
      <c r="F129" s="218">
        <f t="shared" si="0"/>
        <v>0.43253918201125202</v>
      </c>
      <c r="G129" s="242" t="s">
        <v>646</v>
      </c>
      <c r="H129" s="206" t="s">
        <v>689</v>
      </c>
    </row>
    <row r="130" spans="1:8" x14ac:dyDescent="0.45">
      <c r="A130" s="203" t="s">
        <v>114</v>
      </c>
      <c r="B130" s="203" t="s">
        <v>661</v>
      </c>
      <c r="C130" s="203" t="s">
        <v>662</v>
      </c>
      <c r="D130" s="203" t="s">
        <v>168</v>
      </c>
      <c r="E130" s="203" t="s">
        <v>645</v>
      </c>
      <c r="F130" s="218">
        <f t="shared" si="0"/>
        <v>0</v>
      </c>
      <c r="G130" s="242" t="s">
        <v>646</v>
      </c>
      <c r="H130" s="206" t="s">
        <v>689</v>
      </c>
    </row>
    <row r="131" spans="1:8" x14ac:dyDescent="0.45">
      <c r="A131" s="203" t="s">
        <v>114</v>
      </c>
      <c r="B131" s="203" t="s">
        <v>663</v>
      </c>
      <c r="C131" s="203" t="s">
        <v>664</v>
      </c>
      <c r="D131" s="203" t="s">
        <v>168</v>
      </c>
      <c r="E131" s="203" t="s">
        <v>645</v>
      </c>
      <c r="F131" s="242" t="s">
        <v>646</v>
      </c>
      <c r="G131" s="218">
        <f xml:space="preserve"> G154 + G177</f>
        <v>1.0286892182568019</v>
      </c>
      <c r="H131" s="206" t="s">
        <v>689</v>
      </c>
    </row>
    <row r="132" spans="1:8" x14ac:dyDescent="0.45">
      <c r="A132" s="203" t="s">
        <v>114</v>
      </c>
      <c r="B132" s="203" t="s">
        <v>665</v>
      </c>
      <c r="C132" s="203" t="s">
        <v>666</v>
      </c>
      <c r="D132" s="203" t="s">
        <v>168</v>
      </c>
      <c r="E132" s="203" t="s">
        <v>645</v>
      </c>
      <c r="F132" s="242" t="s">
        <v>646</v>
      </c>
      <c r="G132" s="218">
        <f t="shared" si="0"/>
        <v>10.477492490501941</v>
      </c>
      <c r="H132" s="206" t="s">
        <v>689</v>
      </c>
    </row>
    <row r="133" spans="1:8" x14ac:dyDescent="0.45">
      <c r="A133" s="203" t="s">
        <v>114</v>
      </c>
      <c r="B133" s="203" t="s">
        <v>667</v>
      </c>
      <c r="C133" s="203" t="s">
        <v>668</v>
      </c>
      <c r="D133" s="203" t="s">
        <v>168</v>
      </c>
      <c r="E133" s="203" t="s">
        <v>645</v>
      </c>
      <c r="F133" s="242" t="s">
        <v>646</v>
      </c>
      <c r="G133" s="218">
        <f t="shared" si="0"/>
        <v>12.59607121855</v>
      </c>
      <c r="H133" s="206" t="s">
        <v>689</v>
      </c>
    </row>
    <row r="134" spans="1:8" x14ac:dyDescent="0.45">
      <c r="A134" s="203" t="s">
        <v>114</v>
      </c>
      <c r="B134" s="203" t="s">
        <v>669</v>
      </c>
      <c r="C134" s="203" t="s">
        <v>670</v>
      </c>
      <c r="D134" s="203" t="s">
        <v>168</v>
      </c>
      <c r="E134" s="203" t="s">
        <v>645</v>
      </c>
      <c r="F134" s="242" t="s">
        <v>646</v>
      </c>
      <c r="G134" s="218">
        <f t="shared" si="0"/>
        <v>0.61125596682779804</v>
      </c>
      <c r="H134" s="206" t="s">
        <v>689</v>
      </c>
    </row>
    <row r="135" spans="1:8" x14ac:dyDescent="0.45">
      <c r="A135" s="203" t="s">
        <v>114</v>
      </c>
      <c r="B135" s="203" t="s">
        <v>671</v>
      </c>
      <c r="C135" s="203" t="s">
        <v>672</v>
      </c>
      <c r="D135" s="203" t="s">
        <v>168</v>
      </c>
      <c r="E135" s="203" t="s">
        <v>645</v>
      </c>
      <c r="F135" s="242" t="s">
        <v>646</v>
      </c>
      <c r="G135" s="218">
        <f t="shared" si="0"/>
        <v>0</v>
      </c>
      <c r="H135" s="206" t="s">
        <v>689</v>
      </c>
    </row>
    <row r="136" spans="1:8" x14ac:dyDescent="0.45">
      <c r="A136" s="203" t="s">
        <v>114</v>
      </c>
      <c r="B136" s="203" t="s">
        <v>673</v>
      </c>
      <c r="C136" s="203" t="s">
        <v>674</v>
      </c>
      <c r="D136" s="203" t="s">
        <v>168</v>
      </c>
      <c r="E136" s="203" t="s">
        <v>645</v>
      </c>
      <c r="F136" s="218">
        <f t="shared" ref="F136:F138" si="1" xml:space="preserve"> F159 + F182</f>
        <v>0</v>
      </c>
      <c r="G136" s="242" t="s">
        <v>646</v>
      </c>
      <c r="H136" s="206" t="s">
        <v>689</v>
      </c>
    </row>
    <row r="137" spans="1:8" x14ac:dyDescent="0.45">
      <c r="A137" s="203" t="s">
        <v>114</v>
      </c>
      <c r="B137" s="203" t="s">
        <v>675</v>
      </c>
      <c r="C137" s="203" t="s">
        <v>676</v>
      </c>
      <c r="D137" s="203" t="s">
        <v>168</v>
      </c>
      <c r="E137" s="203" t="s">
        <v>645</v>
      </c>
      <c r="F137" s="218">
        <f t="shared" si="1"/>
        <v>0</v>
      </c>
      <c r="G137" s="242" t="s">
        <v>646</v>
      </c>
      <c r="H137" s="206" t="s">
        <v>689</v>
      </c>
    </row>
    <row r="138" spans="1:8" x14ac:dyDescent="0.45">
      <c r="A138" s="203" t="s">
        <v>114</v>
      </c>
      <c r="B138" s="203" t="s">
        <v>677</v>
      </c>
      <c r="C138" s="203" t="s">
        <v>678</v>
      </c>
      <c r="D138" s="203" t="s">
        <v>168</v>
      </c>
      <c r="E138" s="203" t="s">
        <v>645</v>
      </c>
      <c r="F138" s="218">
        <f t="shared" si="1"/>
        <v>0</v>
      </c>
      <c r="G138" s="242" t="s">
        <v>646</v>
      </c>
      <c r="H138" s="206" t="s">
        <v>689</v>
      </c>
    </row>
    <row r="139" spans="1:8" x14ac:dyDescent="0.45">
      <c r="A139" s="203" t="s">
        <v>114</v>
      </c>
      <c r="B139" s="203" t="s">
        <v>679</v>
      </c>
      <c r="C139" s="203" t="s">
        <v>680</v>
      </c>
      <c r="D139" s="203" t="s">
        <v>168</v>
      </c>
      <c r="E139" s="203" t="s">
        <v>645</v>
      </c>
      <c r="F139" s="218">
        <v>0</v>
      </c>
      <c r="G139" s="242" t="s">
        <v>646</v>
      </c>
      <c r="H139" s="206" t="s">
        <v>690</v>
      </c>
    </row>
    <row r="140" spans="1:8" x14ac:dyDescent="0.45">
      <c r="A140" s="203" t="s">
        <v>114</v>
      </c>
      <c r="B140" s="203" t="s">
        <v>681</v>
      </c>
      <c r="C140" s="203" t="s">
        <v>682</v>
      </c>
      <c r="D140" s="203" t="s">
        <v>168</v>
      </c>
      <c r="E140" s="203" t="s">
        <v>645</v>
      </c>
      <c r="F140" s="218">
        <v>10.537000000000001</v>
      </c>
      <c r="G140" s="242" t="s">
        <v>646</v>
      </c>
      <c r="H140" s="206" t="s">
        <v>690</v>
      </c>
    </row>
    <row r="141" spans="1:8" x14ac:dyDescent="0.45">
      <c r="A141" s="203" t="s">
        <v>114</v>
      </c>
      <c r="B141" s="203" t="s">
        <v>683</v>
      </c>
      <c r="C141" s="203" t="s">
        <v>684</v>
      </c>
      <c r="D141" s="203" t="s">
        <v>168</v>
      </c>
      <c r="E141" s="203" t="s">
        <v>645</v>
      </c>
      <c r="F141" s="218">
        <v>11.236000000000001</v>
      </c>
      <c r="G141" s="242" t="s">
        <v>646</v>
      </c>
      <c r="H141" s="206" t="s">
        <v>690</v>
      </c>
    </row>
    <row r="142" spans="1:8" x14ac:dyDescent="0.45">
      <c r="A142" s="203" t="s">
        <v>114</v>
      </c>
      <c r="B142" s="203" t="s">
        <v>685</v>
      </c>
      <c r="C142" s="203" t="s">
        <v>686</v>
      </c>
      <c r="D142" s="203" t="s">
        <v>168</v>
      </c>
      <c r="E142" s="203" t="s">
        <v>645</v>
      </c>
      <c r="F142" s="218">
        <v>0</v>
      </c>
      <c r="G142" s="242" t="s">
        <v>646</v>
      </c>
      <c r="H142" s="206" t="s">
        <v>690</v>
      </c>
    </row>
    <row r="143" spans="1:8" x14ac:dyDescent="0.45">
      <c r="A143" s="203" t="s">
        <v>114</v>
      </c>
      <c r="B143" s="203" t="s">
        <v>687</v>
      </c>
      <c r="C143" s="203" t="s">
        <v>688</v>
      </c>
      <c r="D143" s="203" t="s">
        <v>168</v>
      </c>
      <c r="E143" s="203" t="s">
        <v>645</v>
      </c>
      <c r="F143" s="218">
        <v>0</v>
      </c>
      <c r="G143" s="242" t="s">
        <v>646</v>
      </c>
      <c r="H143" s="206" t="s">
        <v>690</v>
      </c>
    </row>
    <row r="144" spans="1:8" x14ac:dyDescent="0.45">
      <c r="A144" s="203" t="s">
        <v>691</v>
      </c>
      <c r="B144" s="203" t="s">
        <v>643</v>
      </c>
      <c r="C144" s="203" t="s">
        <v>644</v>
      </c>
      <c r="D144" s="203" t="s">
        <v>168</v>
      </c>
      <c r="E144" s="203" t="s">
        <v>645</v>
      </c>
      <c r="F144" s="240">
        <v>0</v>
      </c>
      <c r="G144" s="241" t="s">
        <v>646</v>
      </c>
    </row>
    <row r="145" spans="1:7" x14ac:dyDescent="0.45">
      <c r="A145" s="203" t="s">
        <v>691</v>
      </c>
      <c r="B145" s="203" t="s">
        <v>647</v>
      </c>
      <c r="C145" s="203" t="s">
        <v>648</v>
      </c>
      <c r="D145" s="203" t="s">
        <v>168</v>
      </c>
      <c r="E145" s="203" t="s">
        <v>645</v>
      </c>
      <c r="F145" s="240">
        <v>-0.47625568689200298</v>
      </c>
      <c r="G145" s="241" t="s">
        <v>646</v>
      </c>
    </row>
    <row r="146" spans="1:7" x14ac:dyDescent="0.45">
      <c r="A146" s="203" t="s">
        <v>691</v>
      </c>
      <c r="B146" s="203" t="s">
        <v>649</v>
      </c>
      <c r="C146" s="203" t="s">
        <v>650</v>
      </c>
      <c r="D146" s="203" t="s">
        <v>168</v>
      </c>
      <c r="E146" s="203" t="s">
        <v>645</v>
      </c>
      <c r="F146" s="240">
        <v>0.12164603086880101</v>
      </c>
      <c r="G146" s="241" t="s">
        <v>646</v>
      </c>
    </row>
    <row r="147" spans="1:7" x14ac:dyDescent="0.45">
      <c r="A147" s="203" t="s">
        <v>691</v>
      </c>
      <c r="B147" s="203" t="s">
        <v>651</v>
      </c>
      <c r="C147" s="203" t="s">
        <v>652</v>
      </c>
      <c r="D147" s="203" t="s">
        <v>168</v>
      </c>
      <c r="E147" s="203" t="s">
        <v>645</v>
      </c>
      <c r="F147" s="240">
        <v>0</v>
      </c>
      <c r="G147" s="241" t="s">
        <v>646</v>
      </c>
    </row>
    <row r="148" spans="1:7" x14ac:dyDescent="0.45">
      <c r="A148" s="203" t="s">
        <v>691</v>
      </c>
      <c r="B148" s="203" t="s">
        <v>653</v>
      </c>
      <c r="C148" s="203" t="s">
        <v>654</v>
      </c>
      <c r="D148" s="203" t="s">
        <v>168</v>
      </c>
      <c r="E148" s="203" t="s">
        <v>645</v>
      </c>
      <c r="F148" s="240">
        <v>8.0111205656111792</v>
      </c>
      <c r="G148" s="241" t="s">
        <v>646</v>
      </c>
    </row>
    <row r="149" spans="1:7" x14ac:dyDescent="0.45">
      <c r="A149" s="203" t="s">
        <v>691</v>
      </c>
      <c r="B149" s="203" t="s">
        <v>655</v>
      </c>
      <c r="C149" s="203" t="s">
        <v>656</v>
      </c>
      <c r="D149" s="203" t="s">
        <v>168</v>
      </c>
      <c r="E149" s="203" t="s">
        <v>645</v>
      </c>
      <c r="F149" s="240">
        <v>3.7660701275871999</v>
      </c>
      <c r="G149" s="241" t="s">
        <v>646</v>
      </c>
    </row>
    <row r="150" spans="1:7" x14ac:dyDescent="0.45">
      <c r="A150" s="203" t="s">
        <v>691</v>
      </c>
      <c r="B150" s="203" t="s">
        <v>657</v>
      </c>
      <c r="C150" s="203" t="s">
        <v>658</v>
      </c>
      <c r="D150" s="203" t="s">
        <v>168</v>
      </c>
      <c r="E150" s="203" t="s">
        <v>645</v>
      </c>
      <c r="F150" s="240">
        <v>0</v>
      </c>
      <c r="G150" s="241" t="s">
        <v>646</v>
      </c>
    </row>
    <row r="151" spans="1:7" x14ac:dyDescent="0.45">
      <c r="A151" s="203" t="s">
        <v>691</v>
      </c>
      <c r="B151" s="203" t="s">
        <v>344</v>
      </c>
      <c r="C151" s="203" t="s">
        <v>345</v>
      </c>
      <c r="D151" s="203" t="s">
        <v>168</v>
      </c>
      <c r="E151" s="203" t="s">
        <v>645</v>
      </c>
      <c r="F151" s="240">
        <v>1.6570764151333499</v>
      </c>
      <c r="G151" s="241" t="s">
        <v>646</v>
      </c>
    </row>
    <row r="152" spans="1:7" x14ac:dyDescent="0.45">
      <c r="A152" s="203" t="s">
        <v>691</v>
      </c>
      <c r="B152" s="203" t="s">
        <v>659</v>
      </c>
      <c r="C152" s="203" t="s">
        <v>660</v>
      </c>
      <c r="D152" s="203" t="s">
        <v>168</v>
      </c>
      <c r="E152" s="203" t="s">
        <v>645</v>
      </c>
      <c r="F152" s="240">
        <v>0.43253918201125202</v>
      </c>
      <c r="G152" s="241" t="s">
        <v>646</v>
      </c>
    </row>
    <row r="153" spans="1:7" x14ac:dyDescent="0.45">
      <c r="A153" s="203" t="s">
        <v>691</v>
      </c>
      <c r="B153" s="203" t="s">
        <v>661</v>
      </c>
      <c r="C153" s="203" t="s">
        <v>662</v>
      </c>
      <c r="D153" s="203" t="s">
        <v>168</v>
      </c>
      <c r="E153" s="203" t="s">
        <v>645</v>
      </c>
      <c r="F153" s="240">
        <v>0</v>
      </c>
      <c r="G153" s="241" t="s">
        <v>646</v>
      </c>
    </row>
    <row r="154" spans="1:7" x14ac:dyDescent="0.45">
      <c r="A154" s="203" t="s">
        <v>691</v>
      </c>
      <c r="B154" s="203" t="s">
        <v>663</v>
      </c>
      <c r="C154" s="203" t="s">
        <v>664</v>
      </c>
      <c r="D154" s="203" t="s">
        <v>168</v>
      </c>
      <c r="E154" s="203" t="s">
        <v>645</v>
      </c>
      <c r="F154" s="241" t="s">
        <v>646</v>
      </c>
      <c r="G154" s="240">
        <v>0.92305197429984798</v>
      </c>
    </row>
    <row r="155" spans="1:7" x14ac:dyDescent="0.45">
      <c r="A155" s="203" t="s">
        <v>691</v>
      </c>
      <c r="B155" s="203" t="s">
        <v>665</v>
      </c>
      <c r="C155" s="203" t="s">
        <v>666</v>
      </c>
      <c r="D155" s="203" t="s">
        <v>168</v>
      </c>
      <c r="E155" s="203" t="s">
        <v>645</v>
      </c>
      <c r="F155" s="241" t="s">
        <v>646</v>
      </c>
      <c r="G155" s="240">
        <v>9.3994612454280606</v>
      </c>
    </row>
    <row r="156" spans="1:7" x14ac:dyDescent="0.45">
      <c r="A156" s="203" t="s">
        <v>691</v>
      </c>
      <c r="B156" s="203" t="s">
        <v>667</v>
      </c>
      <c r="C156" s="203" t="s">
        <v>668</v>
      </c>
      <c r="D156" s="203" t="s">
        <v>168</v>
      </c>
      <c r="E156" s="203" t="s">
        <v>645</v>
      </c>
      <c r="F156" s="241" t="s">
        <v>646</v>
      </c>
      <c r="G156" s="240">
        <v>12.59607121855</v>
      </c>
    </row>
    <row r="157" spans="1:7" x14ac:dyDescent="0.45">
      <c r="A157" s="203" t="s">
        <v>691</v>
      </c>
      <c r="B157" s="203" t="s">
        <v>669</v>
      </c>
      <c r="C157" s="203" t="s">
        <v>670</v>
      </c>
      <c r="D157" s="203" t="s">
        <v>168</v>
      </c>
      <c r="E157" s="203" t="s">
        <v>645</v>
      </c>
      <c r="F157" s="241" t="s">
        <v>646</v>
      </c>
      <c r="G157" s="240">
        <v>0.61125596682779804</v>
      </c>
    </row>
    <row r="158" spans="1:7" x14ac:dyDescent="0.45">
      <c r="A158" s="203" t="s">
        <v>691</v>
      </c>
      <c r="B158" s="203" t="s">
        <v>671</v>
      </c>
      <c r="C158" s="203" t="s">
        <v>672</v>
      </c>
      <c r="D158" s="203" t="s">
        <v>168</v>
      </c>
      <c r="E158" s="203" t="s">
        <v>645</v>
      </c>
      <c r="F158" s="241" t="s">
        <v>646</v>
      </c>
      <c r="G158" s="240">
        <v>0</v>
      </c>
    </row>
    <row r="159" spans="1:7" x14ac:dyDescent="0.45">
      <c r="A159" s="203" t="s">
        <v>691</v>
      </c>
      <c r="B159" s="203" t="s">
        <v>673</v>
      </c>
      <c r="C159" s="203" t="s">
        <v>674</v>
      </c>
      <c r="D159" s="203" t="s">
        <v>168</v>
      </c>
      <c r="E159" s="203" t="s">
        <v>645</v>
      </c>
      <c r="F159" s="240">
        <v>0</v>
      </c>
      <c r="G159" s="241" t="s">
        <v>646</v>
      </c>
    </row>
    <row r="160" spans="1:7" x14ac:dyDescent="0.45">
      <c r="A160" s="203" t="s">
        <v>691</v>
      </c>
      <c r="B160" s="203" t="s">
        <v>675</v>
      </c>
      <c r="C160" s="203" t="s">
        <v>676</v>
      </c>
      <c r="D160" s="203" t="s">
        <v>168</v>
      </c>
      <c r="E160" s="203" t="s">
        <v>645</v>
      </c>
      <c r="F160" s="240">
        <v>0</v>
      </c>
      <c r="G160" s="241" t="s">
        <v>646</v>
      </c>
    </row>
    <row r="161" spans="1:7" x14ac:dyDescent="0.45">
      <c r="A161" s="203" t="s">
        <v>691</v>
      </c>
      <c r="B161" s="203" t="s">
        <v>677</v>
      </c>
      <c r="C161" s="203" t="s">
        <v>678</v>
      </c>
      <c r="D161" s="203" t="s">
        <v>168</v>
      </c>
      <c r="E161" s="203" t="s">
        <v>645</v>
      </c>
      <c r="F161" s="240">
        <v>0</v>
      </c>
      <c r="G161" s="241" t="s">
        <v>646</v>
      </c>
    </row>
    <row r="162" spans="1:7" x14ac:dyDescent="0.45">
      <c r="A162" s="203" t="s">
        <v>691</v>
      </c>
      <c r="B162" s="203" t="s">
        <v>679</v>
      </c>
      <c r="C162" s="203" t="s">
        <v>680</v>
      </c>
      <c r="D162" s="203" t="s">
        <v>168</v>
      </c>
      <c r="E162" s="203" t="s">
        <v>645</v>
      </c>
      <c r="F162" s="240">
        <v>0</v>
      </c>
      <c r="G162" s="241" t="s">
        <v>646</v>
      </c>
    </row>
    <row r="163" spans="1:7" x14ac:dyDescent="0.45">
      <c r="A163" s="203" t="s">
        <v>691</v>
      </c>
      <c r="B163" s="203" t="s">
        <v>681</v>
      </c>
      <c r="C163" s="203" t="s">
        <v>682</v>
      </c>
      <c r="D163" s="203" t="s">
        <v>168</v>
      </c>
      <c r="E163" s="203" t="s">
        <v>645</v>
      </c>
      <c r="F163" s="240">
        <v>0</v>
      </c>
      <c r="G163" s="241" t="s">
        <v>646</v>
      </c>
    </row>
    <row r="164" spans="1:7" x14ac:dyDescent="0.45">
      <c r="A164" s="203" t="s">
        <v>691</v>
      </c>
      <c r="B164" s="203" t="s">
        <v>683</v>
      </c>
      <c r="C164" s="203" t="s">
        <v>684</v>
      </c>
      <c r="D164" s="203" t="s">
        <v>168</v>
      </c>
      <c r="E164" s="203" t="s">
        <v>645</v>
      </c>
      <c r="F164" s="240">
        <v>0</v>
      </c>
      <c r="G164" s="241" t="s">
        <v>646</v>
      </c>
    </row>
    <row r="165" spans="1:7" x14ac:dyDescent="0.45">
      <c r="A165" s="203" t="s">
        <v>691</v>
      </c>
      <c r="B165" s="203" t="s">
        <v>685</v>
      </c>
      <c r="C165" s="203" t="s">
        <v>686</v>
      </c>
      <c r="D165" s="203" t="s">
        <v>168</v>
      </c>
      <c r="E165" s="203" t="s">
        <v>645</v>
      </c>
      <c r="F165" s="240">
        <v>0</v>
      </c>
      <c r="G165" s="241" t="s">
        <v>646</v>
      </c>
    </row>
    <row r="166" spans="1:7" x14ac:dyDescent="0.45">
      <c r="A166" s="203" t="s">
        <v>691</v>
      </c>
      <c r="B166" s="203" t="s">
        <v>687</v>
      </c>
      <c r="C166" s="203" t="s">
        <v>688</v>
      </c>
      <c r="D166" s="203" t="s">
        <v>168</v>
      </c>
      <c r="E166" s="203" t="s">
        <v>645</v>
      </c>
      <c r="F166" s="240">
        <v>0</v>
      </c>
      <c r="G166" s="241" t="s">
        <v>646</v>
      </c>
    </row>
    <row r="167" spans="1:7" x14ac:dyDescent="0.45">
      <c r="A167" s="203" t="s">
        <v>692</v>
      </c>
      <c r="B167" s="203" t="s">
        <v>643</v>
      </c>
      <c r="C167" s="203" t="s">
        <v>644</v>
      </c>
      <c r="D167" s="203" t="s">
        <v>168</v>
      </c>
      <c r="E167" s="203" t="s">
        <v>645</v>
      </c>
      <c r="F167" s="240">
        <v>0</v>
      </c>
      <c r="G167" s="241" t="s">
        <v>646</v>
      </c>
    </row>
    <row r="168" spans="1:7" x14ac:dyDescent="0.45">
      <c r="A168" s="203" t="s">
        <v>692</v>
      </c>
      <c r="B168" s="203" t="s">
        <v>647</v>
      </c>
      <c r="C168" s="203" t="s">
        <v>648</v>
      </c>
      <c r="D168" s="203" t="s">
        <v>168</v>
      </c>
      <c r="E168" s="203" t="s">
        <v>645</v>
      </c>
      <c r="F168" s="240">
        <v>0</v>
      </c>
      <c r="G168" s="241" t="s">
        <v>646</v>
      </c>
    </row>
    <row r="169" spans="1:7" x14ac:dyDescent="0.45">
      <c r="A169" s="203" t="s">
        <v>692</v>
      </c>
      <c r="B169" s="203" t="s">
        <v>649</v>
      </c>
      <c r="C169" s="203" t="s">
        <v>650</v>
      </c>
      <c r="D169" s="203" t="s">
        <v>168</v>
      </c>
      <c r="E169" s="203" t="s">
        <v>645</v>
      </c>
      <c r="F169" s="240">
        <v>0</v>
      </c>
      <c r="G169" s="241" t="s">
        <v>646</v>
      </c>
    </row>
    <row r="170" spans="1:7" x14ac:dyDescent="0.45">
      <c r="A170" s="203" t="s">
        <v>692</v>
      </c>
      <c r="B170" s="203" t="s">
        <v>651</v>
      </c>
      <c r="C170" s="203" t="s">
        <v>652</v>
      </c>
      <c r="D170" s="203" t="s">
        <v>168</v>
      </c>
      <c r="E170" s="203" t="s">
        <v>645</v>
      </c>
      <c r="F170" s="240">
        <v>0</v>
      </c>
      <c r="G170" s="241" t="s">
        <v>646</v>
      </c>
    </row>
    <row r="171" spans="1:7" x14ac:dyDescent="0.45">
      <c r="A171" s="203" t="s">
        <v>692</v>
      </c>
      <c r="B171" s="203" t="s">
        <v>653</v>
      </c>
      <c r="C171" s="203" t="s">
        <v>654</v>
      </c>
      <c r="D171" s="203" t="s">
        <v>168</v>
      </c>
      <c r="E171" s="203" t="s">
        <v>645</v>
      </c>
      <c r="F171" s="240">
        <v>1.08397250726794</v>
      </c>
      <c r="G171" s="241" t="s">
        <v>646</v>
      </c>
    </row>
    <row r="172" spans="1:7" x14ac:dyDescent="0.45">
      <c r="A172" s="203" t="s">
        <v>692</v>
      </c>
      <c r="B172" s="203" t="s">
        <v>655</v>
      </c>
      <c r="C172" s="203" t="s">
        <v>656</v>
      </c>
      <c r="D172" s="203" t="s">
        <v>168</v>
      </c>
      <c r="E172" s="203" t="s">
        <v>645</v>
      </c>
      <c r="F172" s="240">
        <v>0</v>
      </c>
      <c r="G172" s="241" t="s">
        <v>646</v>
      </c>
    </row>
    <row r="173" spans="1:7" x14ac:dyDescent="0.45">
      <c r="A173" s="203" t="s">
        <v>692</v>
      </c>
      <c r="B173" s="203" t="s">
        <v>657</v>
      </c>
      <c r="C173" s="203" t="s">
        <v>658</v>
      </c>
      <c r="D173" s="203" t="s">
        <v>168</v>
      </c>
      <c r="E173" s="203" t="s">
        <v>645</v>
      </c>
      <c r="F173" s="240">
        <v>0</v>
      </c>
      <c r="G173" s="241" t="s">
        <v>646</v>
      </c>
    </row>
    <row r="174" spans="1:7" x14ac:dyDescent="0.45">
      <c r="A174" s="203" t="s">
        <v>692</v>
      </c>
      <c r="B174" s="203" t="s">
        <v>344</v>
      </c>
      <c r="C174" s="203" t="s">
        <v>345</v>
      </c>
      <c r="D174" s="203" t="s">
        <v>168</v>
      </c>
      <c r="E174" s="203" t="s">
        <v>645</v>
      </c>
      <c r="F174" s="240">
        <v>3.5006026495307797E-2</v>
      </c>
      <c r="G174" s="241" t="s">
        <v>646</v>
      </c>
    </row>
    <row r="175" spans="1:7" x14ac:dyDescent="0.45">
      <c r="A175" s="203" t="s">
        <v>692</v>
      </c>
      <c r="B175" s="203" t="s">
        <v>659</v>
      </c>
      <c r="C175" s="203" t="s">
        <v>660</v>
      </c>
      <c r="D175" s="203" t="s">
        <v>168</v>
      </c>
      <c r="E175" s="203" t="s">
        <v>645</v>
      </c>
      <c r="F175" s="240">
        <v>0</v>
      </c>
      <c r="G175" s="241" t="s">
        <v>646</v>
      </c>
    </row>
    <row r="176" spans="1:7" x14ac:dyDescent="0.45">
      <c r="A176" s="203" t="s">
        <v>692</v>
      </c>
      <c r="B176" s="203" t="s">
        <v>661</v>
      </c>
      <c r="C176" s="203" t="s">
        <v>662</v>
      </c>
      <c r="D176" s="203" t="s">
        <v>168</v>
      </c>
      <c r="E176" s="203" t="s">
        <v>645</v>
      </c>
      <c r="F176" s="240">
        <v>0</v>
      </c>
      <c r="G176" s="241" t="s">
        <v>646</v>
      </c>
    </row>
    <row r="177" spans="1:7" x14ac:dyDescent="0.45">
      <c r="A177" s="203" t="s">
        <v>692</v>
      </c>
      <c r="B177" s="203" t="s">
        <v>663</v>
      </c>
      <c r="C177" s="203" t="s">
        <v>664</v>
      </c>
      <c r="D177" s="203" t="s">
        <v>168</v>
      </c>
      <c r="E177" s="203" t="s">
        <v>645</v>
      </c>
      <c r="F177" s="241" t="s">
        <v>646</v>
      </c>
      <c r="G177" s="240">
        <v>0.10563724395695399</v>
      </c>
    </row>
    <row r="178" spans="1:7" x14ac:dyDescent="0.45">
      <c r="A178" s="203" t="s">
        <v>692</v>
      </c>
      <c r="B178" s="203" t="s">
        <v>665</v>
      </c>
      <c r="C178" s="203" t="s">
        <v>666</v>
      </c>
      <c r="D178" s="203" t="s">
        <v>168</v>
      </c>
      <c r="E178" s="203" t="s">
        <v>645</v>
      </c>
      <c r="F178" s="241" t="s">
        <v>646</v>
      </c>
      <c r="G178" s="240">
        <v>1.07803124507388</v>
      </c>
    </row>
    <row r="179" spans="1:7" x14ac:dyDescent="0.45">
      <c r="A179" s="203" t="s">
        <v>692</v>
      </c>
      <c r="B179" s="203" t="s">
        <v>667</v>
      </c>
      <c r="C179" s="203" t="s">
        <v>668</v>
      </c>
      <c r="D179" s="203" t="s">
        <v>168</v>
      </c>
      <c r="E179" s="203" t="s">
        <v>645</v>
      </c>
      <c r="F179" s="241" t="s">
        <v>646</v>
      </c>
      <c r="G179" s="240">
        <v>0</v>
      </c>
    </row>
    <row r="180" spans="1:7" x14ac:dyDescent="0.45">
      <c r="A180" s="203" t="s">
        <v>692</v>
      </c>
      <c r="B180" s="203" t="s">
        <v>669</v>
      </c>
      <c r="C180" s="203" t="s">
        <v>670</v>
      </c>
      <c r="D180" s="203" t="s">
        <v>168</v>
      </c>
      <c r="E180" s="203" t="s">
        <v>645</v>
      </c>
      <c r="F180" s="241" t="s">
        <v>646</v>
      </c>
      <c r="G180" s="240">
        <v>0</v>
      </c>
    </row>
    <row r="181" spans="1:7" x14ac:dyDescent="0.45">
      <c r="A181" s="203" t="s">
        <v>692</v>
      </c>
      <c r="B181" s="203" t="s">
        <v>671</v>
      </c>
      <c r="C181" s="203" t="s">
        <v>672</v>
      </c>
      <c r="D181" s="203" t="s">
        <v>168</v>
      </c>
      <c r="E181" s="203" t="s">
        <v>645</v>
      </c>
      <c r="F181" s="241" t="s">
        <v>646</v>
      </c>
      <c r="G181" s="240">
        <v>0</v>
      </c>
    </row>
    <row r="182" spans="1:7" x14ac:dyDescent="0.45">
      <c r="A182" s="203" t="s">
        <v>692</v>
      </c>
      <c r="B182" s="203" t="s">
        <v>673</v>
      </c>
      <c r="C182" s="203" t="s">
        <v>674</v>
      </c>
      <c r="D182" s="203" t="s">
        <v>168</v>
      </c>
      <c r="E182" s="203" t="s">
        <v>645</v>
      </c>
      <c r="F182" s="240">
        <v>0</v>
      </c>
      <c r="G182" s="241" t="s">
        <v>646</v>
      </c>
    </row>
    <row r="183" spans="1:7" x14ac:dyDescent="0.45">
      <c r="A183" s="203" t="s">
        <v>692</v>
      </c>
      <c r="B183" s="203" t="s">
        <v>675</v>
      </c>
      <c r="C183" s="203" t="s">
        <v>676</v>
      </c>
      <c r="D183" s="203" t="s">
        <v>168</v>
      </c>
      <c r="E183" s="203" t="s">
        <v>645</v>
      </c>
      <c r="F183" s="240">
        <v>0</v>
      </c>
      <c r="G183" s="241" t="s">
        <v>646</v>
      </c>
    </row>
    <row r="184" spans="1:7" x14ac:dyDescent="0.45">
      <c r="A184" s="203" t="s">
        <v>692</v>
      </c>
      <c r="B184" s="203" t="s">
        <v>677</v>
      </c>
      <c r="C184" s="203" t="s">
        <v>678</v>
      </c>
      <c r="D184" s="203" t="s">
        <v>168</v>
      </c>
      <c r="E184" s="203" t="s">
        <v>645</v>
      </c>
      <c r="F184" s="240">
        <v>0</v>
      </c>
      <c r="G184" s="241" t="s">
        <v>646</v>
      </c>
    </row>
    <row r="185" spans="1:7" x14ac:dyDescent="0.45">
      <c r="A185" s="203" t="s">
        <v>692</v>
      </c>
      <c r="B185" s="203" t="s">
        <v>679</v>
      </c>
      <c r="C185" s="203" t="s">
        <v>680</v>
      </c>
      <c r="D185" s="203" t="s">
        <v>168</v>
      </c>
      <c r="E185" s="203" t="s">
        <v>645</v>
      </c>
      <c r="F185" s="240">
        <v>0</v>
      </c>
      <c r="G185" s="241" t="s">
        <v>646</v>
      </c>
    </row>
    <row r="186" spans="1:7" x14ac:dyDescent="0.45">
      <c r="A186" s="203" t="s">
        <v>692</v>
      </c>
      <c r="B186" s="203" t="s">
        <v>681</v>
      </c>
      <c r="C186" s="203" t="s">
        <v>682</v>
      </c>
      <c r="D186" s="203" t="s">
        <v>168</v>
      </c>
      <c r="E186" s="203" t="s">
        <v>645</v>
      </c>
      <c r="F186" s="240">
        <v>0</v>
      </c>
      <c r="G186" s="241" t="s">
        <v>646</v>
      </c>
    </row>
    <row r="187" spans="1:7" x14ac:dyDescent="0.45">
      <c r="A187" s="203" t="s">
        <v>692</v>
      </c>
      <c r="B187" s="203" t="s">
        <v>683</v>
      </c>
      <c r="C187" s="203" t="s">
        <v>684</v>
      </c>
      <c r="D187" s="203" t="s">
        <v>168</v>
      </c>
      <c r="E187" s="203" t="s">
        <v>645</v>
      </c>
      <c r="F187" s="240">
        <v>0</v>
      </c>
      <c r="G187" s="241" t="s">
        <v>646</v>
      </c>
    </row>
    <row r="188" spans="1:7" x14ac:dyDescent="0.45">
      <c r="A188" s="203" t="s">
        <v>692</v>
      </c>
      <c r="B188" s="203" t="s">
        <v>685</v>
      </c>
      <c r="C188" s="203" t="s">
        <v>686</v>
      </c>
      <c r="D188" s="203" t="s">
        <v>168</v>
      </c>
      <c r="E188" s="203" t="s">
        <v>645</v>
      </c>
      <c r="F188" s="240">
        <v>0</v>
      </c>
      <c r="G188" s="241" t="s">
        <v>646</v>
      </c>
    </row>
    <row r="189" spans="1:7" x14ac:dyDescent="0.45">
      <c r="A189" s="203" t="s">
        <v>692</v>
      </c>
      <c r="B189" s="203" t="s">
        <v>687</v>
      </c>
      <c r="C189" s="203" t="s">
        <v>688</v>
      </c>
      <c r="D189" s="203" t="s">
        <v>168</v>
      </c>
      <c r="E189" s="203" t="s">
        <v>645</v>
      </c>
      <c r="F189" s="240">
        <v>0</v>
      </c>
      <c r="G189" s="241" t="s">
        <v>646</v>
      </c>
    </row>
    <row r="190" spans="1:7" x14ac:dyDescent="0.45">
      <c r="A190" s="203" t="s">
        <v>108</v>
      </c>
      <c r="B190" s="203" t="s">
        <v>643</v>
      </c>
      <c r="C190" s="203" t="s">
        <v>644</v>
      </c>
      <c r="D190" s="203" t="s">
        <v>168</v>
      </c>
      <c r="E190" s="203" t="s">
        <v>645</v>
      </c>
      <c r="F190" s="240">
        <v>0</v>
      </c>
      <c r="G190" s="241" t="s">
        <v>646</v>
      </c>
    </row>
    <row r="191" spans="1:7" x14ac:dyDescent="0.45">
      <c r="A191" s="203" t="s">
        <v>108</v>
      </c>
      <c r="B191" s="203" t="s">
        <v>647</v>
      </c>
      <c r="C191" s="203" t="s">
        <v>648</v>
      </c>
      <c r="D191" s="203" t="s">
        <v>168</v>
      </c>
      <c r="E191" s="203" t="s">
        <v>645</v>
      </c>
      <c r="F191" s="240">
        <v>-0.21818937042412301</v>
      </c>
      <c r="G191" s="241" t="s">
        <v>646</v>
      </c>
    </row>
    <row r="192" spans="1:7" x14ac:dyDescent="0.45">
      <c r="A192" s="203" t="s">
        <v>108</v>
      </c>
      <c r="B192" s="203" t="s">
        <v>649</v>
      </c>
      <c r="C192" s="203" t="s">
        <v>650</v>
      </c>
      <c r="D192" s="203" t="s">
        <v>168</v>
      </c>
      <c r="E192" s="203" t="s">
        <v>645</v>
      </c>
      <c r="F192" s="240">
        <v>-3.5689969993451101</v>
      </c>
      <c r="G192" s="241" t="s">
        <v>646</v>
      </c>
    </row>
    <row r="193" spans="1:7" x14ac:dyDescent="0.45">
      <c r="A193" s="203" t="s">
        <v>108</v>
      </c>
      <c r="B193" s="203" t="s">
        <v>651</v>
      </c>
      <c r="C193" s="203" t="s">
        <v>652</v>
      </c>
      <c r="D193" s="203" t="s">
        <v>168</v>
      </c>
      <c r="E193" s="203" t="s">
        <v>645</v>
      </c>
      <c r="F193" s="240">
        <v>0</v>
      </c>
      <c r="G193" s="241" t="s">
        <v>646</v>
      </c>
    </row>
    <row r="194" spans="1:7" x14ac:dyDescent="0.45">
      <c r="A194" s="203" t="s">
        <v>108</v>
      </c>
      <c r="B194" s="203" t="s">
        <v>653</v>
      </c>
      <c r="C194" s="203" t="s">
        <v>654</v>
      </c>
      <c r="D194" s="203" t="s">
        <v>168</v>
      </c>
      <c r="E194" s="203" t="s">
        <v>645</v>
      </c>
      <c r="F194" s="240">
        <v>5.4465996379573598</v>
      </c>
      <c r="G194" s="241" t="s">
        <v>646</v>
      </c>
    </row>
    <row r="195" spans="1:7" x14ac:dyDescent="0.45">
      <c r="A195" s="203" t="s">
        <v>108</v>
      </c>
      <c r="B195" s="203" t="s">
        <v>655</v>
      </c>
      <c r="C195" s="203" t="s">
        <v>656</v>
      </c>
      <c r="D195" s="203" t="s">
        <v>168</v>
      </c>
      <c r="E195" s="203" t="s">
        <v>645</v>
      </c>
      <c r="F195" s="240">
        <v>29.4390621617456</v>
      </c>
      <c r="G195" s="241" t="s">
        <v>646</v>
      </c>
    </row>
    <row r="196" spans="1:7" x14ac:dyDescent="0.45">
      <c r="A196" s="203" t="s">
        <v>108</v>
      </c>
      <c r="B196" s="203" t="s">
        <v>657</v>
      </c>
      <c r="C196" s="203" t="s">
        <v>658</v>
      </c>
      <c r="D196" s="203" t="s">
        <v>168</v>
      </c>
      <c r="E196" s="203" t="s">
        <v>645</v>
      </c>
      <c r="F196" s="240">
        <v>0</v>
      </c>
      <c r="G196" s="241" t="s">
        <v>646</v>
      </c>
    </row>
    <row r="197" spans="1:7" x14ac:dyDescent="0.45">
      <c r="A197" s="203" t="s">
        <v>108</v>
      </c>
      <c r="B197" s="203" t="s">
        <v>344</v>
      </c>
      <c r="C197" s="203" t="s">
        <v>345</v>
      </c>
      <c r="D197" s="203" t="s">
        <v>168</v>
      </c>
      <c r="E197" s="203" t="s">
        <v>645</v>
      </c>
      <c r="F197" s="240">
        <v>-2.0860089258216301E-2</v>
      </c>
      <c r="G197" s="241" t="s">
        <v>646</v>
      </c>
    </row>
    <row r="198" spans="1:7" x14ac:dyDescent="0.45">
      <c r="A198" s="203" t="s">
        <v>108</v>
      </c>
      <c r="B198" s="203" t="s">
        <v>659</v>
      </c>
      <c r="C198" s="203" t="s">
        <v>660</v>
      </c>
      <c r="D198" s="203" t="s">
        <v>168</v>
      </c>
      <c r="E198" s="203" t="s">
        <v>645</v>
      </c>
      <c r="F198" s="240">
        <v>-0.196810407349258</v>
      </c>
      <c r="G198" s="241" t="s">
        <v>646</v>
      </c>
    </row>
    <row r="199" spans="1:7" x14ac:dyDescent="0.45">
      <c r="A199" s="203" t="s">
        <v>108</v>
      </c>
      <c r="B199" s="203" t="s">
        <v>661</v>
      </c>
      <c r="C199" s="203" t="s">
        <v>662</v>
      </c>
      <c r="D199" s="203" t="s">
        <v>168</v>
      </c>
      <c r="E199" s="203" t="s">
        <v>645</v>
      </c>
      <c r="F199" s="240">
        <v>0</v>
      </c>
      <c r="G199" s="241" t="s">
        <v>646</v>
      </c>
    </row>
    <row r="200" spans="1:7" x14ac:dyDescent="0.45">
      <c r="A200" s="203" t="s">
        <v>108</v>
      </c>
      <c r="B200" s="203" t="s">
        <v>663</v>
      </c>
      <c r="C200" s="203" t="s">
        <v>664</v>
      </c>
      <c r="D200" s="203" t="s">
        <v>168</v>
      </c>
      <c r="E200" s="203" t="s">
        <v>645</v>
      </c>
      <c r="F200" s="241" t="s">
        <v>646</v>
      </c>
      <c r="G200" s="240">
        <v>5.4691091242536197E-2</v>
      </c>
    </row>
    <row r="201" spans="1:7" x14ac:dyDescent="0.45">
      <c r="A201" s="203" t="s">
        <v>108</v>
      </c>
      <c r="B201" s="203" t="s">
        <v>665</v>
      </c>
      <c r="C201" s="203" t="s">
        <v>666</v>
      </c>
      <c r="D201" s="203" t="s">
        <v>168</v>
      </c>
      <c r="E201" s="203" t="s">
        <v>645</v>
      </c>
      <c r="F201" s="241" t="s">
        <v>646</v>
      </c>
      <c r="G201" s="240">
        <v>0.62658749139338799</v>
      </c>
    </row>
    <row r="202" spans="1:7" x14ac:dyDescent="0.45">
      <c r="A202" s="203" t="s">
        <v>108</v>
      </c>
      <c r="B202" s="203" t="s">
        <v>667</v>
      </c>
      <c r="C202" s="203" t="s">
        <v>668</v>
      </c>
      <c r="D202" s="203" t="s">
        <v>168</v>
      </c>
      <c r="E202" s="203" t="s">
        <v>645</v>
      </c>
      <c r="F202" s="241" t="s">
        <v>646</v>
      </c>
      <c r="G202" s="240">
        <v>2.2677644800615302</v>
      </c>
    </row>
    <row r="203" spans="1:7" x14ac:dyDescent="0.45">
      <c r="A203" s="203" t="s">
        <v>108</v>
      </c>
      <c r="B203" s="203" t="s">
        <v>669</v>
      </c>
      <c r="C203" s="203" t="s">
        <v>670</v>
      </c>
      <c r="D203" s="203" t="s">
        <v>168</v>
      </c>
      <c r="E203" s="203" t="s">
        <v>645</v>
      </c>
      <c r="F203" s="241" t="s">
        <v>646</v>
      </c>
      <c r="G203" s="240">
        <v>0.12823457359118601</v>
      </c>
    </row>
    <row r="204" spans="1:7" x14ac:dyDescent="0.45">
      <c r="A204" s="203" t="s">
        <v>108</v>
      </c>
      <c r="B204" s="203" t="s">
        <v>671</v>
      </c>
      <c r="C204" s="203" t="s">
        <v>672</v>
      </c>
      <c r="D204" s="203" t="s">
        <v>168</v>
      </c>
      <c r="E204" s="203" t="s">
        <v>645</v>
      </c>
      <c r="F204" s="241" t="s">
        <v>646</v>
      </c>
      <c r="G204" s="240">
        <v>0</v>
      </c>
    </row>
    <row r="205" spans="1:7" x14ac:dyDescent="0.45">
      <c r="A205" s="203" t="s">
        <v>108</v>
      </c>
      <c r="B205" s="203" t="s">
        <v>673</v>
      </c>
      <c r="C205" s="203" t="s">
        <v>674</v>
      </c>
      <c r="D205" s="203" t="s">
        <v>168</v>
      </c>
      <c r="E205" s="203" t="s">
        <v>645</v>
      </c>
      <c r="F205" s="240">
        <v>0</v>
      </c>
      <c r="G205" s="241" t="s">
        <v>646</v>
      </c>
    </row>
    <row r="206" spans="1:7" x14ac:dyDescent="0.45">
      <c r="A206" s="203" t="s">
        <v>108</v>
      </c>
      <c r="B206" s="203" t="s">
        <v>675</v>
      </c>
      <c r="C206" s="203" t="s">
        <v>676</v>
      </c>
      <c r="D206" s="203" t="s">
        <v>168</v>
      </c>
      <c r="E206" s="203" t="s">
        <v>645</v>
      </c>
      <c r="F206" s="240">
        <v>0</v>
      </c>
      <c r="G206" s="241" t="s">
        <v>646</v>
      </c>
    </row>
    <row r="207" spans="1:7" x14ac:dyDescent="0.45">
      <c r="A207" s="203" t="s">
        <v>108</v>
      </c>
      <c r="B207" s="203" t="s">
        <v>677</v>
      </c>
      <c r="C207" s="203" t="s">
        <v>678</v>
      </c>
      <c r="D207" s="203" t="s">
        <v>168</v>
      </c>
      <c r="E207" s="203" t="s">
        <v>645</v>
      </c>
      <c r="F207" s="240">
        <v>0</v>
      </c>
      <c r="G207" s="241" t="s">
        <v>646</v>
      </c>
    </row>
    <row r="208" spans="1:7" x14ac:dyDescent="0.45">
      <c r="A208" s="203" t="s">
        <v>108</v>
      </c>
      <c r="B208" s="203" t="s">
        <v>679</v>
      </c>
      <c r="C208" s="203" t="s">
        <v>680</v>
      </c>
      <c r="D208" s="203" t="s">
        <v>168</v>
      </c>
      <c r="E208" s="203" t="s">
        <v>645</v>
      </c>
      <c r="F208" s="240">
        <v>0</v>
      </c>
      <c r="G208" s="241" t="s">
        <v>646</v>
      </c>
    </row>
    <row r="209" spans="1:7" x14ac:dyDescent="0.45">
      <c r="A209" s="203" t="s">
        <v>108</v>
      </c>
      <c r="B209" s="203" t="s">
        <v>681</v>
      </c>
      <c r="C209" s="203" t="s">
        <v>682</v>
      </c>
      <c r="D209" s="203" t="s">
        <v>168</v>
      </c>
      <c r="E209" s="203" t="s">
        <v>645</v>
      </c>
      <c r="F209" s="240">
        <v>0</v>
      </c>
      <c r="G209" s="241" t="s">
        <v>646</v>
      </c>
    </row>
    <row r="210" spans="1:7" x14ac:dyDescent="0.45">
      <c r="A210" s="203" t="s">
        <v>108</v>
      </c>
      <c r="B210" s="203" t="s">
        <v>683</v>
      </c>
      <c r="C210" s="203" t="s">
        <v>684</v>
      </c>
      <c r="D210" s="203" t="s">
        <v>168</v>
      </c>
      <c r="E210" s="203" t="s">
        <v>645</v>
      </c>
      <c r="F210" s="240">
        <v>0</v>
      </c>
      <c r="G210" s="241" t="s">
        <v>646</v>
      </c>
    </row>
    <row r="211" spans="1:7" x14ac:dyDescent="0.45">
      <c r="A211" s="203" t="s">
        <v>108</v>
      </c>
      <c r="B211" s="203" t="s">
        <v>685</v>
      </c>
      <c r="C211" s="203" t="s">
        <v>686</v>
      </c>
      <c r="D211" s="203" t="s">
        <v>168</v>
      </c>
      <c r="E211" s="203" t="s">
        <v>645</v>
      </c>
      <c r="F211" s="240">
        <v>0</v>
      </c>
      <c r="G211" s="241" t="s">
        <v>646</v>
      </c>
    </row>
    <row r="212" spans="1:7" x14ac:dyDescent="0.45">
      <c r="A212" s="203" t="s">
        <v>108</v>
      </c>
      <c r="B212" s="203" t="s">
        <v>687</v>
      </c>
      <c r="C212" s="203" t="s">
        <v>688</v>
      </c>
      <c r="D212" s="203" t="s">
        <v>168</v>
      </c>
      <c r="E212" s="203" t="s">
        <v>645</v>
      </c>
      <c r="F212" s="240">
        <v>0</v>
      </c>
      <c r="G212" s="241" t="s">
        <v>646</v>
      </c>
    </row>
    <row r="213" spans="1:7" x14ac:dyDescent="0.45">
      <c r="A213" s="203" t="s">
        <v>116</v>
      </c>
      <c r="B213" s="203" t="s">
        <v>643</v>
      </c>
      <c r="C213" s="203" t="s">
        <v>644</v>
      </c>
      <c r="D213" s="203" t="s">
        <v>168</v>
      </c>
      <c r="E213" s="203" t="s">
        <v>645</v>
      </c>
      <c r="F213" s="240">
        <v>-2.0656873166400101E-2</v>
      </c>
      <c r="G213" s="241" t="s">
        <v>646</v>
      </c>
    </row>
    <row r="214" spans="1:7" x14ac:dyDescent="0.45">
      <c r="A214" s="203" t="s">
        <v>116</v>
      </c>
      <c r="B214" s="203" t="s">
        <v>647</v>
      </c>
      <c r="C214" s="203" t="s">
        <v>648</v>
      </c>
      <c r="D214" s="203" t="s">
        <v>168</v>
      </c>
      <c r="E214" s="203" t="s">
        <v>645</v>
      </c>
      <c r="F214" s="240">
        <v>0</v>
      </c>
      <c r="G214" s="241" t="s">
        <v>646</v>
      </c>
    </row>
    <row r="215" spans="1:7" x14ac:dyDescent="0.45">
      <c r="A215" s="203" t="s">
        <v>116</v>
      </c>
      <c r="B215" s="203" t="s">
        <v>649</v>
      </c>
      <c r="C215" s="203" t="s">
        <v>650</v>
      </c>
      <c r="D215" s="203" t="s">
        <v>168</v>
      </c>
      <c r="E215" s="203" t="s">
        <v>645</v>
      </c>
      <c r="F215" s="240">
        <v>0</v>
      </c>
      <c r="G215" s="241" t="s">
        <v>646</v>
      </c>
    </row>
    <row r="216" spans="1:7" x14ac:dyDescent="0.45">
      <c r="A216" s="203" t="s">
        <v>116</v>
      </c>
      <c r="B216" s="203" t="s">
        <v>651</v>
      </c>
      <c r="C216" s="203" t="s">
        <v>652</v>
      </c>
      <c r="D216" s="203" t="s">
        <v>168</v>
      </c>
      <c r="E216" s="203" t="s">
        <v>645</v>
      </c>
      <c r="F216" s="240">
        <v>0</v>
      </c>
      <c r="G216" s="241" t="s">
        <v>646</v>
      </c>
    </row>
    <row r="217" spans="1:7" x14ac:dyDescent="0.45">
      <c r="A217" s="203" t="s">
        <v>116</v>
      </c>
      <c r="B217" s="203" t="s">
        <v>653</v>
      </c>
      <c r="C217" s="203" t="s">
        <v>654</v>
      </c>
      <c r="D217" s="203" t="s">
        <v>168</v>
      </c>
      <c r="E217" s="203" t="s">
        <v>645</v>
      </c>
      <c r="F217" s="240">
        <v>3.41709770458132</v>
      </c>
      <c r="G217" s="241" t="s">
        <v>646</v>
      </c>
    </row>
    <row r="218" spans="1:7" x14ac:dyDescent="0.45">
      <c r="A218" s="203" t="s">
        <v>116</v>
      </c>
      <c r="B218" s="203" t="s">
        <v>655</v>
      </c>
      <c r="C218" s="203" t="s">
        <v>656</v>
      </c>
      <c r="D218" s="203" t="s">
        <v>168</v>
      </c>
      <c r="E218" s="203" t="s">
        <v>645</v>
      </c>
      <c r="F218" s="240">
        <v>7.0526221424135498</v>
      </c>
      <c r="G218" s="241" t="s">
        <v>646</v>
      </c>
    </row>
    <row r="219" spans="1:7" x14ac:dyDescent="0.45">
      <c r="A219" s="203" t="s">
        <v>116</v>
      </c>
      <c r="B219" s="203" t="s">
        <v>657</v>
      </c>
      <c r="C219" s="203" t="s">
        <v>658</v>
      </c>
      <c r="D219" s="203" t="s">
        <v>168</v>
      </c>
      <c r="E219" s="203" t="s">
        <v>645</v>
      </c>
      <c r="F219" s="240">
        <v>-7.04180394077542</v>
      </c>
      <c r="G219" s="241" t="s">
        <v>646</v>
      </c>
    </row>
    <row r="220" spans="1:7" x14ac:dyDescent="0.45">
      <c r="A220" s="203" t="s">
        <v>116</v>
      </c>
      <c r="B220" s="203" t="s">
        <v>344</v>
      </c>
      <c r="C220" s="203" t="s">
        <v>345</v>
      </c>
      <c r="D220" s="203" t="s">
        <v>168</v>
      </c>
      <c r="E220" s="203" t="s">
        <v>645</v>
      </c>
      <c r="F220" s="240">
        <v>5.408052995267</v>
      </c>
      <c r="G220" s="241" t="s">
        <v>646</v>
      </c>
    </row>
    <row r="221" spans="1:7" x14ac:dyDescent="0.45">
      <c r="A221" s="203" t="s">
        <v>116</v>
      </c>
      <c r="B221" s="203" t="s">
        <v>659</v>
      </c>
      <c r="C221" s="203" t="s">
        <v>660</v>
      </c>
      <c r="D221" s="203" t="s">
        <v>168</v>
      </c>
      <c r="E221" s="203" t="s">
        <v>645</v>
      </c>
      <c r="F221" s="240">
        <v>6.1139033200514499</v>
      </c>
      <c r="G221" s="241" t="s">
        <v>646</v>
      </c>
    </row>
    <row r="222" spans="1:7" x14ac:dyDescent="0.45">
      <c r="A222" s="203" t="s">
        <v>116</v>
      </c>
      <c r="B222" s="203" t="s">
        <v>661</v>
      </c>
      <c r="C222" s="203" t="s">
        <v>662</v>
      </c>
      <c r="D222" s="203" t="s">
        <v>168</v>
      </c>
      <c r="E222" s="203" t="s">
        <v>645</v>
      </c>
      <c r="F222" s="240">
        <v>0</v>
      </c>
      <c r="G222" s="241" t="s">
        <v>646</v>
      </c>
    </row>
    <row r="223" spans="1:7" x14ac:dyDescent="0.45">
      <c r="A223" s="203" t="s">
        <v>116</v>
      </c>
      <c r="B223" s="203" t="s">
        <v>663</v>
      </c>
      <c r="C223" s="203" t="s">
        <v>664</v>
      </c>
      <c r="D223" s="203" t="s">
        <v>168</v>
      </c>
      <c r="E223" s="203" t="s">
        <v>645</v>
      </c>
      <c r="F223" s="241" t="s">
        <v>646</v>
      </c>
      <c r="G223" s="240">
        <v>0.89494863545495895</v>
      </c>
    </row>
    <row r="224" spans="1:7" x14ac:dyDescent="0.45">
      <c r="A224" s="203" t="s">
        <v>116</v>
      </c>
      <c r="B224" s="203" t="s">
        <v>665</v>
      </c>
      <c r="C224" s="203" t="s">
        <v>666</v>
      </c>
      <c r="D224" s="203" t="s">
        <v>168</v>
      </c>
      <c r="E224" s="203" t="s">
        <v>645</v>
      </c>
      <c r="F224" s="241" t="s">
        <v>646</v>
      </c>
      <c r="G224" s="240">
        <v>17.902329809213999</v>
      </c>
    </row>
    <row r="225" spans="1:7" x14ac:dyDescent="0.45">
      <c r="A225" s="203" t="s">
        <v>116</v>
      </c>
      <c r="B225" s="203" t="s">
        <v>667</v>
      </c>
      <c r="C225" s="203" t="s">
        <v>668</v>
      </c>
      <c r="D225" s="203" t="s">
        <v>168</v>
      </c>
      <c r="E225" s="203" t="s">
        <v>645</v>
      </c>
      <c r="F225" s="241" t="s">
        <v>646</v>
      </c>
      <c r="G225" s="240">
        <v>23.767918415354</v>
      </c>
    </row>
    <row r="226" spans="1:7" x14ac:dyDescent="0.45">
      <c r="A226" s="203" t="s">
        <v>116</v>
      </c>
      <c r="B226" s="203" t="s">
        <v>669</v>
      </c>
      <c r="C226" s="203" t="s">
        <v>670</v>
      </c>
      <c r="D226" s="203" t="s">
        <v>168</v>
      </c>
      <c r="E226" s="203" t="s">
        <v>645</v>
      </c>
      <c r="F226" s="241" t="s">
        <v>646</v>
      </c>
      <c r="G226" s="240">
        <v>4.5754664316959897</v>
      </c>
    </row>
    <row r="227" spans="1:7" x14ac:dyDescent="0.45">
      <c r="A227" s="203" t="s">
        <v>116</v>
      </c>
      <c r="B227" s="203" t="s">
        <v>671</v>
      </c>
      <c r="C227" s="203" t="s">
        <v>672</v>
      </c>
      <c r="D227" s="203" t="s">
        <v>168</v>
      </c>
      <c r="E227" s="203" t="s">
        <v>645</v>
      </c>
      <c r="F227" s="241" t="s">
        <v>646</v>
      </c>
      <c r="G227" s="240">
        <v>3.9501277857124801</v>
      </c>
    </row>
    <row r="228" spans="1:7" x14ac:dyDescent="0.45">
      <c r="A228" s="203" t="s">
        <v>116</v>
      </c>
      <c r="B228" s="203" t="s">
        <v>673</v>
      </c>
      <c r="C228" s="203" t="s">
        <v>674</v>
      </c>
      <c r="D228" s="203" t="s">
        <v>168</v>
      </c>
      <c r="E228" s="203" t="s">
        <v>645</v>
      </c>
      <c r="F228" s="240">
        <v>0</v>
      </c>
      <c r="G228" s="241" t="s">
        <v>646</v>
      </c>
    </row>
    <row r="229" spans="1:7" x14ac:dyDescent="0.45">
      <c r="A229" s="203" t="s">
        <v>116</v>
      </c>
      <c r="B229" s="203" t="s">
        <v>675</v>
      </c>
      <c r="C229" s="203" t="s">
        <v>676</v>
      </c>
      <c r="D229" s="203" t="s">
        <v>168</v>
      </c>
      <c r="E229" s="203" t="s">
        <v>645</v>
      </c>
      <c r="F229" s="240">
        <v>-8.19846865290633</v>
      </c>
      <c r="G229" s="241" t="s">
        <v>646</v>
      </c>
    </row>
    <row r="230" spans="1:7" x14ac:dyDescent="0.45">
      <c r="A230" s="203" t="s">
        <v>116</v>
      </c>
      <c r="B230" s="203" t="s">
        <v>677</v>
      </c>
      <c r="C230" s="203" t="s">
        <v>678</v>
      </c>
      <c r="D230" s="203" t="s">
        <v>168</v>
      </c>
      <c r="E230" s="203" t="s">
        <v>645</v>
      </c>
      <c r="F230" s="240">
        <v>0</v>
      </c>
      <c r="G230" s="241" t="s">
        <v>646</v>
      </c>
    </row>
    <row r="231" spans="1:7" x14ac:dyDescent="0.45">
      <c r="A231" s="203" t="s">
        <v>116</v>
      </c>
      <c r="B231" s="203" t="s">
        <v>679</v>
      </c>
      <c r="C231" s="203" t="s">
        <v>680</v>
      </c>
      <c r="D231" s="203" t="s">
        <v>168</v>
      </c>
      <c r="E231" s="203" t="s">
        <v>645</v>
      </c>
      <c r="F231" s="240">
        <v>0</v>
      </c>
      <c r="G231" s="241" t="s">
        <v>646</v>
      </c>
    </row>
    <row r="232" spans="1:7" x14ac:dyDescent="0.45">
      <c r="A232" s="203" t="s">
        <v>116</v>
      </c>
      <c r="B232" s="203" t="s">
        <v>681</v>
      </c>
      <c r="C232" s="203" t="s">
        <v>682</v>
      </c>
      <c r="D232" s="203" t="s">
        <v>168</v>
      </c>
      <c r="E232" s="203" t="s">
        <v>645</v>
      </c>
      <c r="F232" s="240">
        <v>0</v>
      </c>
      <c r="G232" s="241" t="s">
        <v>646</v>
      </c>
    </row>
    <row r="233" spans="1:7" x14ac:dyDescent="0.45">
      <c r="A233" s="203" t="s">
        <v>116</v>
      </c>
      <c r="B233" s="203" t="s">
        <v>683</v>
      </c>
      <c r="C233" s="203" t="s">
        <v>684</v>
      </c>
      <c r="D233" s="203" t="s">
        <v>168</v>
      </c>
      <c r="E233" s="203" t="s">
        <v>645</v>
      </c>
      <c r="F233" s="240">
        <v>0</v>
      </c>
      <c r="G233" s="241" t="s">
        <v>646</v>
      </c>
    </row>
    <row r="234" spans="1:7" x14ac:dyDescent="0.45">
      <c r="A234" s="203" t="s">
        <v>116</v>
      </c>
      <c r="B234" s="203" t="s">
        <v>685</v>
      </c>
      <c r="C234" s="203" t="s">
        <v>686</v>
      </c>
      <c r="D234" s="203" t="s">
        <v>168</v>
      </c>
      <c r="E234" s="203" t="s">
        <v>645</v>
      </c>
      <c r="F234" s="240">
        <v>0</v>
      </c>
      <c r="G234" s="241" t="s">
        <v>646</v>
      </c>
    </row>
    <row r="235" spans="1:7" x14ac:dyDescent="0.45">
      <c r="A235" s="203" t="s">
        <v>116</v>
      </c>
      <c r="B235" s="203" t="s">
        <v>687</v>
      </c>
      <c r="C235" s="203" t="s">
        <v>688</v>
      </c>
      <c r="D235" s="203" t="s">
        <v>168</v>
      </c>
      <c r="E235" s="203" t="s">
        <v>645</v>
      </c>
      <c r="F235" s="240">
        <v>0</v>
      </c>
      <c r="G235" s="241" t="s">
        <v>646</v>
      </c>
    </row>
    <row r="236" spans="1:7" x14ac:dyDescent="0.45">
      <c r="A236" s="203" t="s">
        <v>118</v>
      </c>
      <c r="B236" s="203" t="s">
        <v>643</v>
      </c>
      <c r="C236" s="203" t="s">
        <v>644</v>
      </c>
      <c r="D236" s="203" t="s">
        <v>168</v>
      </c>
      <c r="E236" s="203" t="s">
        <v>645</v>
      </c>
      <c r="F236" s="240">
        <v>0</v>
      </c>
      <c r="G236" s="241" t="s">
        <v>646</v>
      </c>
    </row>
    <row r="237" spans="1:7" x14ac:dyDescent="0.45">
      <c r="A237" s="203" t="s">
        <v>118</v>
      </c>
      <c r="B237" s="203" t="s">
        <v>647</v>
      </c>
      <c r="C237" s="203" t="s">
        <v>648</v>
      </c>
      <c r="D237" s="203" t="s">
        <v>168</v>
      </c>
      <c r="E237" s="203" t="s">
        <v>645</v>
      </c>
      <c r="F237" s="240">
        <v>0</v>
      </c>
      <c r="G237" s="241" t="s">
        <v>646</v>
      </c>
    </row>
    <row r="238" spans="1:7" x14ac:dyDescent="0.45">
      <c r="A238" s="203" t="s">
        <v>118</v>
      </c>
      <c r="B238" s="203" t="s">
        <v>649</v>
      </c>
      <c r="C238" s="203" t="s">
        <v>650</v>
      </c>
      <c r="D238" s="203" t="s">
        <v>168</v>
      </c>
      <c r="E238" s="203" t="s">
        <v>645</v>
      </c>
      <c r="F238" s="240">
        <v>-9.9932673400345902</v>
      </c>
      <c r="G238" s="241" t="s">
        <v>646</v>
      </c>
    </row>
    <row r="239" spans="1:7" x14ac:dyDescent="0.45">
      <c r="A239" s="203" t="s">
        <v>118</v>
      </c>
      <c r="B239" s="203" t="s">
        <v>651</v>
      </c>
      <c r="C239" s="203" t="s">
        <v>652</v>
      </c>
      <c r="D239" s="203" t="s">
        <v>168</v>
      </c>
      <c r="E239" s="203" t="s">
        <v>645</v>
      </c>
      <c r="F239" s="240">
        <v>0</v>
      </c>
      <c r="G239" s="241" t="s">
        <v>646</v>
      </c>
    </row>
    <row r="240" spans="1:7" x14ac:dyDescent="0.45">
      <c r="A240" s="203" t="s">
        <v>118</v>
      </c>
      <c r="B240" s="203" t="s">
        <v>653</v>
      </c>
      <c r="C240" s="203" t="s">
        <v>654</v>
      </c>
      <c r="D240" s="203" t="s">
        <v>168</v>
      </c>
      <c r="E240" s="203" t="s">
        <v>645</v>
      </c>
      <c r="F240" s="240">
        <v>0.72277854479214998</v>
      </c>
      <c r="G240" s="241" t="s">
        <v>646</v>
      </c>
    </row>
    <row r="241" spans="1:7" x14ac:dyDescent="0.45">
      <c r="A241" s="203" t="s">
        <v>118</v>
      </c>
      <c r="B241" s="203" t="s">
        <v>655</v>
      </c>
      <c r="C241" s="203" t="s">
        <v>656</v>
      </c>
      <c r="D241" s="203" t="s">
        <v>168</v>
      </c>
      <c r="E241" s="203" t="s">
        <v>645</v>
      </c>
      <c r="F241" s="240">
        <v>23.3195776440832</v>
      </c>
      <c r="G241" s="241" t="s">
        <v>646</v>
      </c>
    </row>
    <row r="242" spans="1:7" x14ac:dyDescent="0.45">
      <c r="A242" s="203" t="s">
        <v>118</v>
      </c>
      <c r="B242" s="203" t="s">
        <v>657</v>
      </c>
      <c r="C242" s="203" t="s">
        <v>658</v>
      </c>
      <c r="D242" s="203" t="s">
        <v>168</v>
      </c>
      <c r="E242" s="203" t="s">
        <v>645</v>
      </c>
      <c r="F242" s="240">
        <v>0</v>
      </c>
      <c r="G242" s="241" t="s">
        <v>646</v>
      </c>
    </row>
    <row r="243" spans="1:7" x14ac:dyDescent="0.45">
      <c r="A243" s="203" t="s">
        <v>118</v>
      </c>
      <c r="B243" s="203" t="s">
        <v>344</v>
      </c>
      <c r="C243" s="203" t="s">
        <v>345</v>
      </c>
      <c r="D243" s="203" t="s">
        <v>168</v>
      </c>
      <c r="E243" s="203" t="s">
        <v>645</v>
      </c>
      <c r="F243" s="240">
        <v>0.19606336672493899</v>
      </c>
      <c r="G243" s="241" t="s">
        <v>646</v>
      </c>
    </row>
    <row r="244" spans="1:7" x14ac:dyDescent="0.45">
      <c r="A244" s="203" t="s">
        <v>118</v>
      </c>
      <c r="B244" s="203" t="s">
        <v>659</v>
      </c>
      <c r="C244" s="203" t="s">
        <v>660</v>
      </c>
      <c r="D244" s="203" t="s">
        <v>168</v>
      </c>
      <c r="E244" s="203" t="s">
        <v>645</v>
      </c>
      <c r="F244" s="240">
        <v>5.8334943655738103E-2</v>
      </c>
      <c r="G244" s="241" t="s">
        <v>646</v>
      </c>
    </row>
    <row r="245" spans="1:7" x14ac:dyDescent="0.45">
      <c r="A245" s="203" t="s">
        <v>118</v>
      </c>
      <c r="B245" s="203" t="s">
        <v>661</v>
      </c>
      <c r="C245" s="203" t="s">
        <v>662</v>
      </c>
      <c r="D245" s="203" t="s">
        <v>168</v>
      </c>
      <c r="E245" s="203" t="s">
        <v>645</v>
      </c>
      <c r="F245" s="240">
        <v>0</v>
      </c>
      <c r="G245" s="241" t="s">
        <v>646</v>
      </c>
    </row>
    <row r="246" spans="1:7" x14ac:dyDescent="0.45">
      <c r="A246" s="203" t="s">
        <v>118</v>
      </c>
      <c r="B246" s="203" t="s">
        <v>663</v>
      </c>
      <c r="C246" s="203" t="s">
        <v>664</v>
      </c>
      <c r="D246" s="203" t="s">
        <v>168</v>
      </c>
      <c r="E246" s="203" t="s">
        <v>645</v>
      </c>
      <c r="F246" s="241" t="s">
        <v>646</v>
      </c>
      <c r="G246" s="240">
        <v>1.9537054362775601</v>
      </c>
    </row>
    <row r="247" spans="1:7" x14ac:dyDescent="0.45">
      <c r="A247" s="203" t="s">
        <v>118</v>
      </c>
      <c r="B247" s="203" t="s">
        <v>665</v>
      </c>
      <c r="C247" s="203" t="s">
        <v>666</v>
      </c>
      <c r="D247" s="203" t="s">
        <v>168</v>
      </c>
      <c r="E247" s="203" t="s">
        <v>645</v>
      </c>
      <c r="F247" s="241" t="s">
        <v>646</v>
      </c>
      <c r="G247" s="240">
        <v>11.0709974722391</v>
      </c>
    </row>
    <row r="248" spans="1:7" x14ac:dyDescent="0.45">
      <c r="A248" s="203" t="s">
        <v>118</v>
      </c>
      <c r="B248" s="203" t="s">
        <v>667</v>
      </c>
      <c r="C248" s="203" t="s">
        <v>668</v>
      </c>
      <c r="D248" s="203" t="s">
        <v>168</v>
      </c>
      <c r="E248" s="203" t="s">
        <v>645</v>
      </c>
      <c r="F248" s="241" t="s">
        <v>646</v>
      </c>
      <c r="G248" s="240">
        <v>22.25056207247</v>
      </c>
    </row>
    <row r="249" spans="1:7" x14ac:dyDescent="0.45">
      <c r="A249" s="203" t="s">
        <v>118</v>
      </c>
      <c r="B249" s="203" t="s">
        <v>669</v>
      </c>
      <c r="C249" s="203" t="s">
        <v>670</v>
      </c>
      <c r="D249" s="203" t="s">
        <v>168</v>
      </c>
      <c r="E249" s="203" t="s">
        <v>645</v>
      </c>
      <c r="F249" s="241" t="s">
        <v>646</v>
      </c>
      <c r="G249" s="240">
        <v>1.4138007333907601</v>
      </c>
    </row>
    <row r="250" spans="1:7" x14ac:dyDescent="0.45">
      <c r="A250" s="203" t="s">
        <v>118</v>
      </c>
      <c r="B250" s="203" t="s">
        <v>671</v>
      </c>
      <c r="C250" s="203" t="s">
        <v>672</v>
      </c>
      <c r="D250" s="203" t="s">
        <v>168</v>
      </c>
      <c r="E250" s="203" t="s">
        <v>645</v>
      </c>
      <c r="F250" s="241" t="s">
        <v>646</v>
      </c>
      <c r="G250" s="240">
        <v>0</v>
      </c>
    </row>
    <row r="251" spans="1:7" x14ac:dyDescent="0.45">
      <c r="A251" s="203" t="s">
        <v>118</v>
      </c>
      <c r="B251" s="203" t="s">
        <v>673</v>
      </c>
      <c r="C251" s="203" t="s">
        <v>674</v>
      </c>
      <c r="D251" s="203" t="s">
        <v>168</v>
      </c>
      <c r="E251" s="203" t="s">
        <v>645</v>
      </c>
      <c r="F251" s="240">
        <v>0</v>
      </c>
      <c r="G251" s="241" t="s">
        <v>646</v>
      </c>
    </row>
    <row r="252" spans="1:7" x14ac:dyDescent="0.45">
      <c r="A252" s="203" t="s">
        <v>118</v>
      </c>
      <c r="B252" s="203" t="s">
        <v>675</v>
      </c>
      <c r="C252" s="203" t="s">
        <v>676</v>
      </c>
      <c r="D252" s="203" t="s">
        <v>168</v>
      </c>
      <c r="E252" s="203" t="s">
        <v>645</v>
      </c>
      <c r="F252" s="240">
        <v>0</v>
      </c>
      <c r="G252" s="241" t="s">
        <v>646</v>
      </c>
    </row>
    <row r="253" spans="1:7" x14ac:dyDescent="0.45">
      <c r="A253" s="203" t="s">
        <v>118</v>
      </c>
      <c r="B253" s="203" t="s">
        <v>677</v>
      </c>
      <c r="C253" s="203" t="s">
        <v>678</v>
      </c>
      <c r="D253" s="203" t="s">
        <v>168</v>
      </c>
      <c r="E253" s="203" t="s">
        <v>645</v>
      </c>
      <c r="F253" s="240">
        <v>0</v>
      </c>
      <c r="G253" s="241" t="s">
        <v>646</v>
      </c>
    </row>
    <row r="254" spans="1:7" x14ac:dyDescent="0.45">
      <c r="A254" s="203" t="s">
        <v>118</v>
      </c>
      <c r="B254" s="203" t="s">
        <v>679</v>
      </c>
      <c r="C254" s="203" t="s">
        <v>680</v>
      </c>
      <c r="D254" s="203" t="s">
        <v>168</v>
      </c>
      <c r="E254" s="203" t="s">
        <v>645</v>
      </c>
      <c r="F254" s="240">
        <v>0</v>
      </c>
      <c r="G254" s="241" t="s">
        <v>646</v>
      </c>
    </row>
    <row r="255" spans="1:7" x14ac:dyDescent="0.45">
      <c r="A255" s="203" t="s">
        <v>118</v>
      </c>
      <c r="B255" s="203" t="s">
        <v>681</v>
      </c>
      <c r="C255" s="203" t="s">
        <v>682</v>
      </c>
      <c r="D255" s="203" t="s">
        <v>168</v>
      </c>
      <c r="E255" s="203" t="s">
        <v>645</v>
      </c>
      <c r="F255" s="240">
        <v>0</v>
      </c>
      <c r="G255" s="241" t="s">
        <v>646</v>
      </c>
    </row>
    <row r="256" spans="1:7" x14ac:dyDescent="0.45">
      <c r="A256" s="203" t="s">
        <v>118</v>
      </c>
      <c r="B256" s="203" t="s">
        <v>683</v>
      </c>
      <c r="C256" s="203" t="s">
        <v>684</v>
      </c>
      <c r="D256" s="203" t="s">
        <v>168</v>
      </c>
      <c r="E256" s="203" t="s">
        <v>645</v>
      </c>
      <c r="F256" s="240">
        <v>0</v>
      </c>
      <c r="G256" s="241" t="s">
        <v>646</v>
      </c>
    </row>
    <row r="257" spans="1:7" x14ac:dyDescent="0.45">
      <c r="A257" s="203" t="s">
        <v>118</v>
      </c>
      <c r="B257" s="203" t="s">
        <v>685</v>
      </c>
      <c r="C257" s="203" t="s">
        <v>686</v>
      </c>
      <c r="D257" s="203" t="s">
        <v>168</v>
      </c>
      <c r="E257" s="203" t="s">
        <v>645</v>
      </c>
      <c r="F257" s="240">
        <v>0</v>
      </c>
      <c r="G257" s="241" t="s">
        <v>646</v>
      </c>
    </row>
    <row r="258" spans="1:7" x14ac:dyDescent="0.45">
      <c r="A258" s="203" t="s">
        <v>118</v>
      </c>
      <c r="B258" s="203" t="s">
        <v>687</v>
      </c>
      <c r="C258" s="203" t="s">
        <v>688</v>
      </c>
      <c r="D258" s="203" t="s">
        <v>168</v>
      </c>
      <c r="E258" s="203" t="s">
        <v>645</v>
      </c>
      <c r="F258" s="240">
        <v>0</v>
      </c>
      <c r="G258" s="241" t="s">
        <v>646</v>
      </c>
    </row>
    <row r="259" spans="1:7" x14ac:dyDescent="0.45">
      <c r="A259" s="203" t="s">
        <v>120</v>
      </c>
      <c r="B259" s="203" t="s">
        <v>643</v>
      </c>
      <c r="C259" s="203" t="s">
        <v>644</v>
      </c>
      <c r="D259" s="203" t="s">
        <v>168</v>
      </c>
      <c r="E259" s="203" t="s">
        <v>645</v>
      </c>
      <c r="F259" s="240">
        <v>0</v>
      </c>
      <c r="G259" s="241" t="s">
        <v>646</v>
      </c>
    </row>
    <row r="260" spans="1:7" x14ac:dyDescent="0.45">
      <c r="A260" s="203" t="s">
        <v>120</v>
      </c>
      <c r="B260" s="203" t="s">
        <v>647</v>
      </c>
      <c r="C260" s="203" t="s">
        <v>648</v>
      </c>
      <c r="D260" s="203" t="s">
        <v>168</v>
      </c>
      <c r="E260" s="203" t="s">
        <v>645</v>
      </c>
      <c r="F260" s="240">
        <v>0</v>
      </c>
      <c r="G260" s="241" t="s">
        <v>646</v>
      </c>
    </row>
    <row r="261" spans="1:7" x14ac:dyDescent="0.45">
      <c r="A261" s="203" t="s">
        <v>120</v>
      </c>
      <c r="B261" s="203" t="s">
        <v>649</v>
      </c>
      <c r="C261" s="203" t="s">
        <v>650</v>
      </c>
      <c r="D261" s="203" t="s">
        <v>168</v>
      </c>
      <c r="E261" s="203" t="s">
        <v>645</v>
      </c>
      <c r="F261" s="240">
        <v>0</v>
      </c>
      <c r="G261" s="241" t="s">
        <v>646</v>
      </c>
    </row>
    <row r="262" spans="1:7" x14ac:dyDescent="0.45">
      <c r="A262" s="203" t="s">
        <v>120</v>
      </c>
      <c r="B262" s="203" t="s">
        <v>651</v>
      </c>
      <c r="C262" s="203" t="s">
        <v>652</v>
      </c>
      <c r="D262" s="203" t="s">
        <v>168</v>
      </c>
      <c r="E262" s="203" t="s">
        <v>645</v>
      </c>
      <c r="F262" s="240">
        <v>0</v>
      </c>
      <c r="G262" s="241" t="s">
        <v>646</v>
      </c>
    </row>
    <row r="263" spans="1:7" x14ac:dyDescent="0.45">
      <c r="A263" s="203" t="s">
        <v>120</v>
      </c>
      <c r="B263" s="203" t="s">
        <v>653</v>
      </c>
      <c r="C263" s="203" t="s">
        <v>654</v>
      </c>
      <c r="D263" s="203" t="s">
        <v>168</v>
      </c>
      <c r="E263" s="203" t="s">
        <v>645</v>
      </c>
      <c r="F263" s="240">
        <v>1.2364001135879299</v>
      </c>
      <c r="G263" s="241" t="s">
        <v>646</v>
      </c>
    </row>
    <row r="264" spans="1:7" x14ac:dyDescent="0.45">
      <c r="A264" s="203" t="s">
        <v>120</v>
      </c>
      <c r="B264" s="203" t="s">
        <v>655</v>
      </c>
      <c r="C264" s="203" t="s">
        <v>656</v>
      </c>
      <c r="D264" s="203" t="s">
        <v>168</v>
      </c>
      <c r="E264" s="203" t="s">
        <v>645</v>
      </c>
      <c r="F264" s="240">
        <v>4.8998243397048196</v>
      </c>
      <c r="G264" s="241" t="s">
        <v>646</v>
      </c>
    </row>
    <row r="265" spans="1:7" x14ac:dyDescent="0.45">
      <c r="A265" s="203" t="s">
        <v>120</v>
      </c>
      <c r="B265" s="203" t="s">
        <v>657</v>
      </c>
      <c r="C265" s="203" t="s">
        <v>658</v>
      </c>
      <c r="D265" s="203" t="s">
        <v>168</v>
      </c>
      <c r="E265" s="203" t="s">
        <v>645</v>
      </c>
      <c r="F265" s="240">
        <v>0</v>
      </c>
      <c r="G265" s="241" t="s">
        <v>646</v>
      </c>
    </row>
    <row r="266" spans="1:7" x14ac:dyDescent="0.45">
      <c r="A266" s="203" t="s">
        <v>120</v>
      </c>
      <c r="B266" s="203" t="s">
        <v>344</v>
      </c>
      <c r="C266" s="203" t="s">
        <v>345</v>
      </c>
      <c r="D266" s="203" t="s">
        <v>168</v>
      </c>
      <c r="E266" s="203" t="s">
        <v>645</v>
      </c>
      <c r="F266" s="240">
        <v>0.73521481923475096</v>
      </c>
      <c r="G266" s="241" t="s">
        <v>646</v>
      </c>
    </row>
    <row r="267" spans="1:7" x14ac:dyDescent="0.45">
      <c r="A267" s="203" t="s">
        <v>120</v>
      </c>
      <c r="B267" s="203" t="s">
        <v>659</v>
      </c>
      <c r="C267" s="203" t="s">
        <v>660</v>
      </c>
      <c r="D267" s="203" t="s">
        <v>168</v>
      </c>
      <c r="E267" s="203" t="s">
        <v>645</v>
      </c>
      <c r="F267" s="240">
        <v>-1.2763224455084E-2</v>
      </c>
      <c r="G267" s="241" t="s">
        <v>646</v>
      </c>
    </row>
    <row r="268" spans="1:7" x14ac:dyDescent="0.45">
      <c r="A268" s="203" t="s">
        <v>120</v>
      </c>
      <c r="B268" s="203" t="s">
        <v>661</v>
      </c>
      <c r="C268" s="203" t="s">
        <v>662</v>
      </c>
      <c r="D268" s="203" t="s">
        <v>168</v>
      </c>
      <c r="E268" s="203" t="s">
        <v>645</v>
      </c>
      <c r="F268" s="240">
        <v>0</v>
      </c>
      <c r="G268" s="241" t="s">
        <v>646</v>
      </c>
    </row>
    <row r="269" spans="1:7" x14ac:dyDescent="0.45">
      <c r="A269" s="203" t="s">
        <v>120</v>
      </c>
      <c r="B269" s="203" t="s">
        <v>663</v>
      </c>
      <c r="C269" s="203" t="s">
        <v>664</v>
      </c>
      <c r="D269" s="203" t="s">
        <v>168</v>
      </c>
      <c r="E269" s="203" t="s">
        <v>645</v>
      </c>
      <c r="F269" s="240" t="s">
        <v>646</v>
      </c>
      <c r="G269" s="255">
        <v>9.1561274743600499E-2</v>
      </c>
    </row>
    <row r="270" spans="1:7" x14ac:dyDescent="0.45">
      <c r="A270" s="203" t="s">
        <v>120</v>
      </c>
      <c r="B270" s="203" t="s">
        <v>665</v>
      </c>
      <c r="C270" s="203" t="s">
        <v>666</v>
      </c>
      <c r="D270" s="203" t="s">
        <v>168</v>
      </c>
      <c r="E270" s="203" t="s">
        <v>645</v>
      </c>
      <c r="F270" s="240" t="s">
        <v>646</v>
      </c>
      <c r="G270" s="255">
        <v>1.44642565542458</v>
      </c>
    </row>
    <row r="271" spans="1:7" x14ac:dyDescent="0.45">
      <c r="A271" s="203" t="s">
        <v>120</v>
      </c>
      <c r="B271" s="203" t="s">
        <v>667</v>
      </c>
      <c r="C271" s="203" t="s">
        <v>668</v>
      </c>
      <c r="D271" s="203" t="s">
        <v>168</v>
      </c>
      <c r="E271" s="203" t="s">
        <v>645</v>
      </c>
      <c r="F271" s="240" t="s">
        <v>646</v>
      </c>
      <c r="G271" s="255">
        <v>2.57111130469695</v>
      </c>
    </row>
    <row r="272" spans="1:7" x14ac:dyDescent="0.45">
      <c r="A272" s="203" t="s">
        <v>120</v>
      </c>
      <c r="B272" s="203" t="s">
        <v>669</v>
      </c>
      <c r="C272" s="203" t="s">
        <v>670</v>
      </c>
      <c r="D272" s="203" t="s">
        <v>168</v>
      </c>
      <c r="E272" s="203" t="s">
        <v>645</v>
      </c>
      <c r="F272" s="240" t="s">
        <v>646</v>
      </c>
      <c r="G272" s="255">
        <v>0.15939979606368099</v>
      </c>
    </row>
    <row r="273" spans="1:7" x14ac:dyDescent="0.45">
      <c r="A273" s="203" t="s">
        <v>120</v>
      </c>
      <c r="B273" s="203" t="s">
        <v>671</v>
      </c>
      <c r="C273" s="203" t="s">
        <v>672</v>
      </c>
      <c r="D273" s="203" t="s">
        <v>168</v>
      </c>
      <c r="E273" s="203" t="s">
        <v>645</v>
      </c>
      <c r="F273" s="240" t="s">
        <v>646</v>
      </c>
      <c r="G273" s="255">
        <v>0</v>
      </c>
    </row>
    <row r="274" spans="1:7" x14ac:dyDescent="0.45">
      <c r="A274" s="203" t="s">
        <v>120</v>
      </c>
      <c r="B274" s="203" t="s">
        <v>673</v>
      </c>
      <c r="C274" s="203" t="s">
        <v>674</v>
      </c>
      <c r="D274" s="203" t="s">
        <v>168</v>
      </c>
      <c r="E274" s="203" t="s">
        <v>645</v>
      </c>
      <c r="F274" s="240">
        <v>0</v>
      </c>
      <c r="G274" s="241" t="s">
        <v>646</v>
      </c>
    </row>
    <row r="275" spans="1:7" x14ac:dyDescent="0.45">
      <c r="A275" s="203" t="s">
        <v>120</v>
      </c>
      <c r="B275" s="203" t="s">
        <v>675</v>
      </c>
      <c r="C275" s="203" t="s">
        <v>676</v>
      </c>
      <c r="D275" s="203" t="s">
        <v>168</v>
      </c>
      <c r="E275" s="203" t="s">
        <v>645</v>
      </c>
      <c r="F275" s="240">
        <v>0</v>
      </c>
      <c r="G275" s="241" t="s">
        <v>646</v>
      </c>
    </row>
    <row r="276" spans="1:7" x14ac:dyDescent="0.45">
      <c r="A276" s="203" t="s">
        <v>120</v>
      </c>
      <c r="B276" s="203" t="s">
        <v>677</v>
      </c>
      <c r="C276" s="203" t="s">
        <v>678</v>
      </c>
      <c r="D276" s="203" t="s">
        <v>168</v>
      </c>
      <c r="E276" s="203" t="s">
        <v>645</v>
      </c>
      <c r="F276" s="240">
        <v>0</v>
      </c>
      <c r="G276" s="241" t="s">
        <v>646</v>
      </c>
    </row>
    <row r="277" spans="1:7" x14ac:dyDescent="0.45">
      <c r="A277" s="203" t="s">
        <v>120</v>
      </c>
      <c r="B277" s="203" t="s">
        <v>679</v>
      </c>
      <c r="C277" s="203" t="s">
        <v>680</v>
      </c>
      <c r="D277" s="203" t="s">
        <v>168</v>
      </c>
      <c r="E277" s="203" t="s">
        <v>645</v>
      </c>
      <c r="F277" s="240">
        <v>0</v>
      </c>
      <c r="G277" s="241" t="s">
        <v>646</v>
      </c>
    </row>
    <row r="278" spans="1:7" x14ac:dyDescent="0.45">
      <c r="A278" s="203" t="s">
        <v>120</v>
      </c>
      <c r="B278" s="203" t="s">
        <v>681</v>
      </c>
      <c r="C278" s="203" t="s">
        <v>682</v>
      </c>
      <c r="D278" s="203" t="s">
        <v>168</v>
      </c>
      <c r="E278" s="203" t="s">
        <v>645</v>
      </c>
      <c r="F278" s="240">
        <v>0</v>
      </c>
      <c r="G278" s="241" t="s">
        <v>646</v>
      </c>
    </row>
    <row r="279" spans="1:7" x14ac:dyDescent="0.45">
      <c r="A279" s="203" t="s">
        <v>120</v>
      </c>
      <c r="B279" s="203" t="s">
        <v>683</v>
      </c>
      <c r="C279" s="203" t="s">
        <v>684</v>
      </c>
      <c r="D279" s="203" t="s">
        <v>168</v>
      </c>
      <c r="E279" s="203" t="s">
        <v>645</v>
      </c>
      <c r="F279" s="240">
        <v>0</v>
      </c>
      <c r="G279" s="241" t="s">
        <v>646</v>
      </c>
    </row>
    <row r="280" spans="1:7" x14ac:dyDescent="0.45">
      <c r="A280" s="203" t="s">
        <v>120</v>
      </c>
      <c r="B280" s="203" t="s">
        <v>685</v>
      </c>
      <c r="C280" s="203" t="s">
        <v>686</v>
      </c>
      <c r="D280" s="203" t="s">
        <v>168</v>
      </c>
      <c r="E280" s="203" t="s">
        <v>645</v>
      </c>
      <c r="F280" s="240">
        <v>0</v>
      </c>
      <c r="G280" s="241" t="s">
        <v>646</v>
      </c>
    </row>
    <row r="281" spans="1:7" x14ac:dyDescent="0.45">
      <c r="A281" s="203" t="s">
        <v>120</v>
      </c>
      <c r="B281" s="203" t="s">
        <v>687</v>
      </c>
      <c r="C281" s="203" t="s">
        <v>688</v>
      </c>
      <c r="D281" s="203" t="s">
        <v>168</v>
      </c>
      <c r="E281" s="203" t="s">
        <v>645</v>
      </c>
      <c r="F281" s="240">
        <v>0</v>
      </c>
      <c r="G281" s="241" t="s">
        <v>646</v>
      </c>
    </row>
    <row r="282" spans="1:7" x14ac:dyDescent="0.45">
      <c r="A282" s="203" t="s">
        <v>122</v>
      </c>
      <c r="B282" s="203" t="s">
        <v>643</v>
      </c>
      <c r="C282" s="203" t="s">
        <v>644</v>
      </c>
      <c r="D282" s="203" t="s">
        <v>168</v>
      </c>
      <c r="E282" s="203" t="s">
        <v>645</v>
      </c>
      <c r="F282" s="240">
        <v>0</v>
      </c>
      <c r="G282" s="241" t="s">
        <v>646</v>
      </c>
    </row>
    <row r="283" spans="1:7" x14ac:dyDescent="0.45">
      <c r="A283" s="203" t="s">
        <v>122</v>
      </c>
      <c r="B283" s="203" t="s">
        <v>647</v>
      </c>
      <c r="C283" s="203" t="s">
        <v>648</v>
      </c>
      <c r="D283" s="203" t="s">
        <v>168</v>
      </c>
      <c r="E283" s="203" t="s">
        <v>645</v>
      </c>
      <c r="F283" s="240">
        <v>3.2633136064532602</v>
      </c>
      <c r="G283" s="241" t="s">
        <v>646</v>
      </c>
    </row>
    <row r="284" spans="1:7" x14ac:dyDescent="0.45">
      <c r="A284" s="203" t="s">
        <v>122</v>
      </c>
      <c r="B284" s="203" t="s">
        <v>649</v>
      </c>
      <c r="C284" s="203" t="s">
        <v>650</v>
      </c>
      <c r="D284" s="203" t="s">
        <v>168</v>
      </c>
      <c r="E284" s="203" t="s">
        <v>645</v>
      </c>
      <c r="F284" s="240">
        <v>0</v>
      </c>
      <c r="G284" s="241" t="s">
        <v>646</v>
      </c>
    </row>
    <row r="285" spans="1:7" x14ac:dyDescent="0.45">
      <c r="A285" s="203" t="s">
        <v>122</v>
      </c>
      <c r="B285" s="203" t="s">
        <v>651</v>
      </c>
      <c r="C285" s="203" t="s">
        <v>652</v>
      </c>
      <c r="D285" s="203" t="s">
        <v>168</v>
      </c>
      <c r="E285" s="203" t="s">
        <v>645</v>
      </c>
      <c r="F285" s="240">
        <v>0</v>
      </c>
      <c r="G285" s="241" t="s">
        <v>646</v>
      </c>
    </row>
    <row r="286" spans="1:7" x14ac:dyDescent="0.45">
      <c r="A286" s="203" t="s">
        <v>122</v>
      </c>
      <c r="B286" s="203" t="s">
        <v>653</v>
      </c>
      <c r="C286" s="203" t="s">
        <v>654</v>
      </c>
      <c r="D286" s="203" t="s">
        <v>168</v>
      </c>
      <c r="E286" s="203" t="s">
        <v>645</v>
      </c>
      <c r="F286" s="240">
        <v>-7.6055820743138396</v>
      </c>
      <c r="G286" s="241" t="s">
        <v>646</v>
      </c>
    </row>
    <row r="287" spans="1:7" x14ac:dyDescent="0.45">
      <c r="A287" s="203" t="s">
        <v>122</v>
      </c>
      <c r="B287" s="203" t="s">
        <v>655</v>
      </c>
      <c r="C287" s="203" t="s">
        <v>656</v>
      </c>
      <c r="D287" s="203" t="s">
        <v>168</v>
      </c>
      <c r="E287" s="203" t="s">
        <v>645</v>
      </c>
      <c r="F287" s="240">
        <v>17.717535026668401</v>
      </c>
      <c r="G287" s="241" t="s">
        <v>646</v>
      </c>
    </row>
    <row r="288" spans="1:7" x14ac:dyDescent="0.45">
      <c r="A288" s="203" t="s">
        <v>122</v>
      </c>
      <c r="B288" s="203" t="s">
        <v>657</v>
      </c>
      <c r="C288" s="203" t="s">
        <v>658</v>
      </c>
      <c r="D288" s="203" t="s">
        <v>168</v>
      </c>
      <c r="E288" s="203" t="s">
        <v>645</v>
      </c>
      <c r="F288" s="240">
        <v>0</v>
      </c>
      <c r="G288" s="241" t="s">
        <v>646</v>
      </c>
    </row>
    <row r="289" spans="1:7" x14ac:dyDescent="0.45">
      <c r="A289" s="203" t="s">
        <v>122</v>
      </c>
      <c r="B289" s="203" t="s">
        <v>344</v>
      </c>
      <c r="C289" s="203" t="s">
        <v>345</v>
      </c>
      <c r="D289" s="203" t="s">
        <v>168</v>
      </c>
      <c r="E289" s="203" t="s">
        <v>645</v>
      </c>
      <c r="F289" s="240">
        <v>3.31393377364421E-2</v>
      </c>
      <c r="G289" s="241" t="s">
        <v>646</v>
      </c>
    </row>
    <row r="290" spans="1:7" x14ac:dyDescent="0.45">
      <c r="A290" s="203" t="s">
        <v>122</v>
      </c>
      <c r="B290" s="203" t="s">
        <v>659</v>
      </c>
      <c r="C290" s="203" t="s">
        <v>660</v>
      </c>
      <c r="D290" s="203" t="s">
        <v>168</v>
      </c>
      <c r="E290" s="203" t="s">
        <v>645</v>
      </c>
      <c r="F290" s="240">
        <v>-0.231625531252663</v>
      </c>
      <c r="G290" s="241" t="s">
        <v>646</v>
      </c>
    </row>
    <row r="291" spans="1:7" x14ac:dyDescent="0.45">
      <c r="A291" s="203" t="s">
        <v>122</v>
      </c>
      <c r="B291" s="203" t="s">
        <v>661</v>
      </c>
      <c r="C291" s="203" t="s">
        <v>662</v>
      </c>
      <c r="D291" s="203" t="s">
        <v>168</v>
      </c>
      <c r="E291" s="203" t="s">
        <v>645</v>
      </c>
      <c r="F291" s="240">
        <v>0</v>
      </c>
      <c r="G291" s="241" t="s">
        <v>646</v>
      </c>
    </row>
    <row r="292" spans="1:7" x14ac:dyDescent="0.45">
      <c r="A292" s="203" t="s">
        <v>122</v>
      </c>
      <c r="B292" s="203" t="s">
        <v>663</v>
      </c>
      <c r="C292" s="203" t="s">
        <v>664</v>
      </c>
      <c r="D292" s="203" t="s">
        <v>168</v>
      </c>
      <c r="E292" s="203" t="s">
        <v>645</v>
      </c>
      <c r="F292" s="240" t="s">
        <v>646</v>
      </c>
      <c r="G292" s="255">
        <v>1.3869803263838101</v>
      </c>
    </row>
    <row r="293" spans="1:7" x14ac:dyDescent="0.45">
      <c r="A293" s="203" t="s">
        <v>122</v>
      </c>
      <c r="B293" s="203" t="s">
        <v>665</v>
      </c>
      <c r="C293" s="203" t="s">
        <v>666</v>
      </c>
      <c r="D293" s="203" t="s">
        <v>168</v>
      </c>
      <c r="E293" s="203" t="s">
        <v>645</v>
      </c>
      <c r="F293" s="240" t="s">
        <v>646</v>
      </c>
      <c r="G293" s="255">
        <v>5.4758853470441498</v>
      </c>
    </row>
    <row r="294" spans="1:7" x14ac:dyDescent="0.45">
      <c r="A294" s="203" t="s">
        <v>122</v>
      </c>
      <c r="B294" s="203" t="s">
        <v>667</v>
      </c>
      <c r="C294" s="203" t="s">
        <v>668</v>
      </c>
      <c r="D294" s="203" t="s">
        <v>168</v>
      </c>
      <c r="E294" s="203" t="s">
        <v>645</v>
      </c>
      <c r="F294" s="240" t="s">
        <v>646</v>
      </c>
      <c r="G294" s="255">
        <v>8.6164263789390603</v>
      </c>
    </row>
    <row r="295" spans="1:7" x14ac:dyDescent="0.45">
      <c r="A295" s="203" t="s">
        <v>122</v>
      </c>
      <c r="B295" s="203" t="s">
        <v>669</v>
      </c>
      <c r="C295" s="203" t="s">
        <v>670</v>
      </c>
      <c r="D295" s="203" t="s">
        <v>168</v>
      </c>
      <c r="E295" s="203" t="s">
        <v>645</v>
      </c>
      <c r="F295" s="240" t="s">
        <v>646</v>
      </c>
      <c r="G295" s="255">
        <v>0.71563283573783598</v>
      </c>
    </row>
    <row r="296" spans="1:7" x14ac:dyDescent="0.45">
      <c r="A296" s="203" t="s">
        <v>122</v>
      </c>
      <c r="B296" s="203" t="s">
        <v>671</v>
      </c>
      <c r="C296" s="203" t="s">
        <v>672</v>
      </c>
      <c r="D296" s="203" t="s">
        <v>168</v>
      </c>
      <c r="E296" s="203" t="s">
        <v>645</v>
      </c>
      <c r="F296" s="240" t="s">
        <v>646</v>
      </c>
      <c r="G296" s="255">
        <v>0</v>
      </c>
    </row>
    <row r="297" spans="1:7" x14ac:dyDescent="0.45">
      <c r="A297" s="203" t="s">
        <v>122</v>
      </c>
      <c r="B297" s="203" t="s">
        <v>673</v>
      </c>
      <c r="C297" s="203" t="s">
        <v>674</v>
      </c>
      <c r="D297" s="203" t="s">
        <v>168</v>
      </c>
      <c r="E297" s="203" t="s">
        <v>645</v>
      </c>
      <c r="F297" s="240">
        <v>0</v>
      </c>
      <c r="G297" s="241" t="s">
        <v>646</v>
      </c>
    </row>
    <row r="298" spans="1:7" x14ac:dyDescent="0.45">
      <c r="A298" s="203" t="s">
        <v>122</v>
      </c>
      <c r="B298" s="203" t="s">
        <v>675</v>
      </c>
      <c r="C298" s="203" t="s">
        <v>676</v>
      </c>
      <c r="D298" s="203" t="s">
        <v>168</v>
      </c>
      <c r="E298" s="203" t="s">
        <v>645</v>
      </c>
      <c r="F298" s="240">
        <v>0</v>
      </c>
      <c r="G298" s="241" t="s">
        <v>646</v>
      </c>
    </row>
    <row r="299" spans="1:7" x14ac:dyDescent="0.45">
      <c r="A299" s="203" t="s">
        <v>122</v>
      </c>
      <c r="B299" s="203" t="s">
        <v>677</v>
      </c>
      <c r="C299" s="203" t="s">
        <v>678</v>
      </c>
      <c r="D299" s="203" t="s">
        <v>168</v>
      </c>
      <c r="E299" s="203" t="s">
        <v>645</v>
      </c>
      <c r="F299" s="240">
        <v>0</v>
      </c>
      <c r="G299" s="241" t="s">
        <v>646</v>
      </c>
    </row>
    <row r="300" spans="1:7" x14ac:dyDescent="0.45">
      <c r="A300" s="203" t="s">
        <v>122</v>
      </c>
      <c r="B300" s="203" t="s">
        <v>679</v>
      </c>
      <c r="C300" s="203" t="s">
        <v>680</v>
      </c>
      <c r="D300" s="203" t="s">
        <v>168</v>
      </c>
      <c r="E300" s="203" t="s">
        <v>645</v>
      </c>
      <c r="F300" s="240">
        <v>0</v>
      </c>
      <c r="G300" s="241" t="s">
        <v>646</v>
      </c>
    </row>
    <row r="301" spans="1:7" x14ac:dyDescent="0.45">
      <c r="A301" s="203" t="s">
        <v>122</v>
      </c>
      <c r="B301" s="203" t="s">
        <v>681</v>
      </c>
      <c r="C301" s="203" t="s">
        <v>682</v>
      </c>
      <c r="D301" s="203" t="s">
        <v>168</v>
      </c>
      <c r="E301" s="203" t="s">
        <v>645</v>
      </c>
      <c r="F301" s="240">
        <v>0</v>
      </c>
      <c r="G301" s="241" t="s">
        <v>646</v>
      </c>
    </row>
    <row r="302" spans="1:7" x14ac:dyDescent="0.45">
      <c r="A302" s="203" t="s">
        <v>122</v>
      </c>
      <c r="B302" s="203" t="s">
        <v>683</v>
      </c>
      <c r="C302" s="203" t="s">
        <v>684</v>
      </c>
      <c r="D302" s="203" t="s">
        <v>168</v>
      </c>
      <c r="E302" s="203" t="s">
        <v>645</v>
      </c>
      <c r="F302" s="240">
        <v>0</v>
      </c>
      <c r="G302" s="241" t="s">
        <v>646</v>
      </c>
    </row>
    <row r="303" spans="1:7" x14ac:dyDescent="0.45">
      <c r="A303" s="203" t="s">
        <v>122</v>
      </c>
      <c r="B303" s="203" t="s">
        <v>685</v>
      </c>
      <c r="C303" s="203" t="s">
        <v>686</v>
      </c>
      <c r="D303" s="203" t="s">
        <v>168</v>
      </c>
      <c r="E303" s="203" t="s">
        <v>645</v>
      </c>
      <c r="F303" s="240">
        <v>0</v>
      </c>
      <c r="G303" s="241" t="s">
        <v>646</v>
      </c>
    </row>
    <row r="304" spans="1:7" x14ac:dyDescent="0.45">
      <c r="A304" s="203" t="s">
        <v>122</v>
      </c>
      <c r="B304" s="203" t="s">
        <v>687</v>
      </c>
      <c r="C304" s="203" t="s">
        <v>688</v>
      </c>
      <c r="D304" s="203" t="s">
        <v>168</v>
      </c>
      <c r="E304" s="203" t="s">
        <v>645</v>
      </c>
      <c r="F304" s="240">
        <v>0</v>
      </c>
      <c r="G304" s="241" t="s">
        <v>646</v>
      </c>
    </row>
    <row r="305" spans="1:7" x14ac:dyDescent="0.45">
      <c r="A305" s="203" t="s">
        <v>94</v>
      </c>
      <c r="B305" s="203" t="s">
        <v>643</v>
      </c>
      <c r="C305" s="203" t="s">
        <v>644</v>
      </c>
      <c r="D305" s="203" t="s">
        <v>168</v>
      </c>
      <c r="E305" s="203" t="s">
        <v>645</v>
      </c>
      <c r="F305" s="240">
        <v>0</v>
      </c>
      <c r="G305" s="241" t="s">
        <v>646</v>
      </c>
    </row>
    <row r="306" spans="1:7" x14ac:dyDescent="0.45">
      <c r="A306" s="203" t="s">
        <v>94</v>
      </c>
      <c r="B306" s="203" t="s">
        <v>647</v>
      </c>
      <c r="C306" s="203" t="s">
        <v>648</v>
      </c>
      <c r="D306" s="203" t="s">
        <v>168</v>
      </c>
      <c r="E306" s="203" t="s">
        <v>645</v>
      </c>
      <c r="F306" s="240">
        <v>0</v>
      </c>
      <c r="G306" s="241" t="s">
        <v>646</v>
      </c>
    </row>
    <row r="307" spans="1:7" x14ac:dyDescent="0.45">
      <c r="A307" s="203" t="s">
        <v>94</v>
      </c>
      <c r="B307" s="203" t="s">
        <v>649</v>
      </c>
      <c r="C307" s="203" t="s">
        <v>650</v>
      </c>
      <c r="D307" s="203" t="s">
        <v>168</v>
      </c>
      <c r="E307" s="203" t="s">
        <v>645</v>
      </c>
      <c r="F307" s="240">
        <v>0</v>
      </c>
      <c r="G307" s="241" t="s">
        <v>646</v>
      </c>
    </row>
    <row r="308" spans="1:7" x14ac:dyDescent="0.45">
      <c r="A308" s="203" t="s">
        <v>94</v>
      </c>
      <c r="B308" s="203" t="s">
        <v>651</v>
      </c>
      <c r="C308" s="203" t="s">
        <v>652</v>
      </c>
      <c r="D308" s="203" t="s">
        <v>168</v>
      </c>
      <c r="E308" s="203" t="s">
        <v>645</v>
      </c>
      <c r="F308" s="240">
        <v>0</v>
      </c>
      <c r="G308" s="241" t="s">
        <v>646</v>
      </c>
    </row>
    <row r="309" spans="1:7" x14ac:dyDescent="0.45">
      <c r="A309" s="203" t="s">
        <v>94</v>
      </c>
      <c r="B309" s="203" t="s">
        <v>653</v>
      </c>
      <c r="C309" s="203" t="s">
        <v>654</v>
      </c>
      <c r="D309" s="203" t="s">
        <v>168</v>
      </c>
      <c r="E309" s="203" t="s">
        <v>645</v>
      </c>
      <c r="F309" s="240">
        <v>1.71487039402036</v>
      </c>
      <c r="G309" s="241" t="s">
        <v>646</v>
      </c>
    </row>
    <row r="310" spans="1:7" x14ac:dyDescent="0.45">
      <c r="A310" s="203" t="s">
        <v>94</v>
      </c>
      <c r="B310" s="203" t="s">
        <v>655</v>
      </c>
      <c r="C310" s="203" t="s">
        <v>656</v>
      </c>
      <c r="D310" s="203" t="s">
        <v>168</v>
      </c>
      <c r="E310" s="203" t="s">
        <v>645</v>
      </c>
      <c r="F310" s="240">
        <v>0</v>
      </c>
      <c r="G310" s="241" t="s">
        <v>646</v>
      </c>
    </row>
    <row r="311" spans="1:7" x14ac:dyDescent="0.45">
      <c r="A311" s="203" t="s">
        <v>94</v>
      </c>
      <c r="B311" s="203" t="s">
        <v>657</v>
      </c>
      <c r="C311" s="203" t="s">
        <v>658</v>
      </c>
      <c r="D311" s="203" t="s">
        <v>168</v>
      </c>
      <c r="E311" s="203" t="s">
        <v>645</v>
      </c>
      <c r="F311" s="240">
        <v>0</v>
      </c>
      <c r="G311" s="241" t="s">
        <v>646</v>
      </c>
    </row>
    <row r="312" spans="1:7" x14ac:dyDescent="0.45">
      <c r="A312" s="203" t="s">
        <v>94</v>
      </c>
      <c r="B312" s="203" t="s">
        <v>344</v>
      </c>
      <c r="C312" s="203" t="s">
        <v>345</v>
      </c>
      <c r="D312" s="203" t="s">
        <v>168</v>
      </c>
      <c r="E312" s="203" t="s">
        <v>645</v>
      </c>
      <c r="F312" s="240">
        <v>6.3715029375947196E-2</v>
      </c>
      <c r="G312" s="241" t="s">
        <v>646</v>
      </c>
    </row>
    <row r="313" spans="1:7" x14ac:dyDescent="0.45">
      <c r="A313" s="203" t="s">
        <v>94</v>
      </c>
      <c r="B313" s="203" t="s">
        <v>659</v>
      </c>
      <c r="C313" s="203" t="s">
        <v>660</v>
      </c>
      <c r="D313" s="203" t="s">
        <v>168</v>
      </c>
      <c r="E313" s="203" t="s">
        <v>645</v>
      </c>
      <c r="F313" s="240">
        <v>0</v>
      </c>
      <c r="G313" s="241" t="s">
        <v>646</v>
      </c>
    </row>
    <row r="314" spans="1:7" x14ac:dyDescent="0.45">
      <c r="A314" s="203" t="s">
        <v>94</v>
      </c>
      <c r="B314" s="203" t="s">
        <v>661</v>
      </c>
      <c r="C314" s="203" t="s">
        <v>662</v>
      </c>
      <c r="D314" s="203" t="s">
        <v>168</v>
      </c>
      <c r="E314" s="203" t="s">
        <v>645</v>
      </c>
      <c r="F314" s="240">
        <v>0</v>
      </c>
      <c r="G314" s="241" t="s">
        <v>646</v>
      </c>
    </row>
    <row r="315" spans="1:7" x14ac:dyDescent="0.45">
      <c r="A315" s="203" t="s">
        <v>94</v>
      </c>
      <c r="B315" s="203" t="s">
        <v>663</v>
      </c>
      <c r="C315" s="203" t="s">
        <v>664</v>
      </c>
      <c r="D315" s="203" t="s">
        <v>168</v>
      </c>
      <c r="E315" s="203" t="s">
        <v>645</v>
      </c>
      <c r="F315" s="241" t="s">
        <v>646</v>
      </c>
      <c r="G315" s="240">
        <v>-0.31621873043889598</v>
      </c>
    </row>
    <row r="316" spans="1:7" x14ac:dyDescent="0.45">
      <c r="A316" s="203" t="s">
        <v>94</v>
      </c>
      <c r="B316" s="203" t="s">
        <v>665</v>
      </c>
      <c r="C316" s="203" t="s">
        <v>666</v>
      </c>
      <c r="D316" s="203" t="s">
        <v>168</v>
      </c>
      <c r="E316" s="203" t="s">
        <v>645</v>
      </c>
      <c r="F316" s="241" t="s">
        <v>646</v>
      </c>
      <c r="G316" s="240">
        <v>-2.5593456796999501</v>
      </c>
    </row>
    <row r="317" spans="1:7" x14ac:dyDescent="0.45">
      <c r="A317" s="203" t="s">
        <v>94</v>
      </c>
      <c r="B317" s="203" t="s">
        <v>667</v>
      </c>
      <c r="C317" s="203" t="s">
        <v>668</v>
      </c>
      <c r="D317" s="203" t="s">
        <v>168</v>
      </c>
      <c r="E317" s="203" t="s">
        <v>645</v>
      </c>
      <c r="F317" s="241" t="s">
        <v>646</v>
      </c>
      <c r="G317" s="240">
        <v>0</v>
      </c>
    </row>
    <row r="318" spans="1:7" x14ac:dyDescent="0.45">
      <c r="A318" s="203" t="s">
        <v>94</v>
      </c>
      <c r="B318" s="203" t="s">
        <v>669</v>
      </c>
      <c r="C318" s="203" t="s">
        <v>670</v>
      </c>
      <c r="D318" s="203" t="s">
        <v>168</v>
      </c>
      <c r="E318" s="203" t="s">
        <v>645</v>
      </c>
      <c r="F318" s="241" t="s">
        <v>646</v>
      </c>
      <c r="G318" s="240">
        <v>0</v>
      </c>
    </row>
    <row r="319" spans="1:7" x14ac:dyDescent="0.45">
      <c r="A319" s="203" t="s">
        <v>94</v>
      </c>
      <c r="B319" s="203" t="s">
        <v>671</v>
      </c>
      <c r="C319" s="203" t="s">
        <v>672</v>
      </c>
      <c r="D319" s="203" t="s">
        <v>168</v>
      </c>
      <c r="E319" s="203" t="s">
        <v>645</v>
      </c>
      <c r="F319" s="241" t="s">
        <v>646</v>
      </c>
      <c r="G319" s="240">
        <v>0</v>
      </c>
    </row>
    <row r="320" spans="1:7" x14ac:dyDescent="0.45">
      <c r="A320" s="203" t="s">
        <v>94</v>
      </c>
      <c r="B320" s="203" t="s">
        <v>673</v>
      </c>
      <c r="C320" s="203" t="s">
        <v>674</v>
      </c>
      <c r="D320" s="203" t="s">
        <v>168</v>
      </c>
      <c r="E320" s="203" t="s">
        <v>645</v>
      </c>
      <c r="F320" s="240">
        <v>0</v>
      </c>
      <c r="G320" s="241" t="s">
        <v>646</v>
      </c>
    </row>
    <row r="321" spans="1:7" x14ac:dyDescent="0.45">
      <c r="A321" s="203" t="s">
        <v>94</v>
      </c>
      <c r="B321" s="203" t="s">
        <v>675</v>
      </c>
      <c r="C321" s="203" t="s">
        <v>676</v>
      </c>
      <c r="D321" s="203" t="s">
        <v>168</v>
      </c>
      <c r="E321" s="203" t="s">
        <v>645</v>
      </c>
      <c r="F321" s="240">
        <v>0</v>
      </c>
      <c r="G321" s="241" t="s">
        <v>646</v>
      </c>
    </row>
    <row r="322" spans="1:7" x14ac:dyDescent="0.45">
      <c r="A322" s="203" t="s">
        <v>94</v>
      </c>
      <c r="B322" s="203" t="s">
        <v>677</v>
      </c>
      <c r="C322" s="203" t="s">
        <v>678</v>
      </c>
      <c r="D322" s="203" t="s">
        <v>168</v>
      </c>
      <c r="E322" s="203" t="s">
        <v>645</v>
      </c>
      <c r="F322" s="240">
        <v>0</v>
      </c>
      <c r="G322" s="241" t="s">
        <v>646</v>
      </c>
    </row>
    <row r="323" spans="1:7" x14ac:dyDescent="0.45">
      <c r="A323" s="203" t="s">
        <v>94</v>
      </c>
      <c r="B323" s="203" t="s">
        <v>679</v>
      </c>
      <c r="C323" s="203" t="s">
        <v>680</v>
      </c>
      <c r="D323" s="203" t="s">
        <v>168</v>
      </c>
      <c r="E323" s="203" t="s">
        <v>645</v>
      </c>
      <c r="F323" s="240">
        <v>0</v>
      </c>
      <c r="G323" s="241" t="s">
        <v>646</v>
      </c>
    </row>
    <row r="324" spans="1:7" x14ac:dyDescent="0.45">
      <c r="A324" s="203" t="s">
        <v>94</v>
      </c>
      <c r="B324" s="203" t="s">
        <v>681</v>
      </c>
      <c r="C324" s="203" t="s">
        <v>682</v>
      </c>
      <c r="D324" s="203" t="s">
        <v>168</v>
      </c>
      <c r="E324" s="203" t="s">
        <v>645</v>
      </c>
      <c r="F324" s="240">
        <v>0</v>
      </c>
      <c r="G324" s="241" t="s">
        <v>646</v>
      </c>
    </row>
    <row r="325" spans="1:7" x14ac:dyDescent="0.45">
      <c r="A325" s="203" t="s">
        <v>94</v>
      </c>
      <c r="B325" s="203" t="s">
        <v>683</v>
      </c>
      <c r="C325" s="203" t="s">
        <v>684</v>
      </c>
      <c r="D325" s="203" t="s">
        <v>168</v>
      </c>
      <c r="E325" s="203" t="s">
        <v>645</v>
      </c>
      <c r="F325" s="240">
        <v>0</v>
      </c>
      <c r="G325" s="241" t="s">
        <v>646</v>
      </c>
    </row>
    <row r="326" spans="1:7" x14ac:dyDescent="0.45">
      <c r="A326" s="203" t="s">
        <v>94</v>
      </c>
      <c r="B326" s="203" t="s">
        <v>685</v>
      </c>
      <c r="C326" s="203" t="s">
        <v>686</v>
      </c>
      <c r="D326" s="203" t="s">
        <v>168</v>
      </c>
      <c r="E326" s="203" t="s">
        <v>645</v>
      </c>
      <c r="F326" s="240">
        <v>0</v>
      </c>
      <c r="G326" s="241" t="s">
        <v>646</v>
      </c>
    </row>
    <row r="327" spans="1:7" x14ac:dyDescent="0.45">
      <c r="A327" s="203" t="s">
        <v>94</v>
      </c>
      <c r="B327" s="203" t="s">
        <v>687</v>
      </c>
      <c r="C327" s="203" t="s">
        <v>688</v>
      </c>
      <c r="D327" s="203" t="s">
        <v>168</v>
      </c>
      <c r="E327" s="203" t="s">
        <v>645</v>
      </c>
      <c r="F327" s="240">
        <v>0</v>
      </c>
      <c r="G327" s="241" t="s">
        <v>646</v>
      </c>
    </row>
    <row r="328" spans="1:7" x14ac:dyDescent="0.45">
      <c r="A328" s="203" t="s">
        <v>98</v>
      </c>
      <c r="B328" s="203" t="s">
        <v>643</v>
      </c>
      <c r="C328" s="203" t="s">
        <v>644</v>
      </c>
      <c r="D328" s="203" t="s">
        <v>168</v>
      </c>
      <c r="E328" s="203" t="s">
        <v>645</v>
      </c>
      <c r="F328" s="240">
        <v>0</v>
      </c>
      <c r="G328" s="241" t="s">
        <v>646</v>
      </c>
    </row>
    <row r="329" spans="1:7" x14ac:dyDescent="0.45">
      <c r="A329" s="203" t="s">
        <v>98</v>
      </c>
      <c r="B329" s="203" t="s">
        <v>647</v>
      </c>
      <c r="C329" s="203" t="s">
        <v>648</v>
      </c>
      <c r="D329" s="203" t="s">
        <v>168</v>
      </c>
      <c r="E329" s="203" t="s">
        <v>645</v>
      </c>
      <c r="F329" s="240">
        <v>0</v>
      </c>
      <c r="G329" s="241" t="s">
        <v>646</v>
      </c>
    </row>
    <row r="330" spans="1:7" x14ac:dyDescent="0.45">
      <c r="A330" s="203" t="s">
        <v>98</v>
      </c>
      <c r="B330" s="203" t="s">
        <v>649</v>
      </c>
      <c r="C330" s="203" t="s">
        <v>650</v>
      </c>
      <c r="D330" s="203" t="s">
        <v>168</v>
      </c>
      <c r="E330" s="203" t="s">
        <v>645</v>
      </c>
      <c r="F330" s="240">
        <v>0</v>
      </c>
      <c r="G330" s="241" t="s">
        <v>646</v>
      </c>
    </row>
    <row r="331" spans="1:7" x14ac:dyDescent="0.45">
      <c r="A331" s="203" t="s">
        <v>98</v>
      </c>
      <c r="B331" s="203" t="s">
        <v>651</v>
      </c>
      <c r="C331" s="203" t="s">
        <v>652</v>
      </c>
      <c r="D331" s="203" t="s">
        <v>168</v>
      </c>
      <c r="E331" s="203" t="s">
        <v>645</v>
      </c>
      <c r="F331" s="240">
        <v>0</v>
      </c>
      <c r="G331" s="241" t="s">
        <v>646</v>
      </c>
    </row>
    <row r="332" spans="1:7" x14ac:dyDescent="0.45">
      <c r="A332" s="203" t="s">
        <v>98</v>
      </c>
      <c r="B332" s="203" t="s">
        <v>653</v>
      </c>
      <c r="C332" s="203" t="s">
        <v>654</v>
      </c>
      <c r="D332" s="203" t="s">
        <v>168</v>
      </c>
      <c r="E332" s="203" t="s">
        <v>645</v>
      </c>
      <c r="F332" s="240">
        <v>3.6718597693590498</v>
      </c>
      <c r="G332" s="241" t="s">
        <v>646</v>
      </c>
    </row>
    <row r="333" spans="1:7" x14ac:dyDescent="0.45">
      <c r="A333" s="203" t="s">
        <v>98</v>
      </c>
      <c r="B333" s="203" t="s">
        <v>655</v>
      </c>
      <c r="C333" s="203" t="s">
        <v>656</v>
      </c>
      <c r="D333" s="203" t="s">
        <v>168</v>
      </c>
      <c r="E333" s="203" t="s">
        <v>645</v>
      </c>
      <c r="F333" s="240">
        <v>0</v>
      </c>
      <c r="G333" s="241" t="s">
        <v>646</v>
      </c>
    </row>
    <row r="334" spans="1:7" x14ac:dyDescent="0.45">
      <c r="A334" s="203" t="s">
        <v>98</v>
      </c>
      <c r="B334" s="203" t="s">
        <v>657</v>
      </c>
      <c r="C334" s="203" t="s">
        <v>658</v>
      </c>
      <c r="D334" s="203" t="s">
        <v>168</v>
      </c>
      <c r="E334" s="203" t="s">
        <v>645</v>
      </c>
      <c r="F334" s="240">
        <v>0</v>
      </c>
      <c r="G334" s="241" t="s">
        <v>646</v>
      </c>
    </row>
    <row r="335" spans="1:7" x14ac:dyDescent="0.45">
      <c r="A335" s="203" t="s">
        <v>98</v>
      </c>
      <c r="B335" s="203" t="s">
        <v>344</v>
      </c>
      <c r="C335" s="203" t="s">
        <v>345</v>
      </c>
      <c r="D335" s="203" t="s">
        <v>168</v>
      </c>
      <c r="E335" s="203" t="s">
        <v>645</v>
      </c>
      <c r="F335" s="240">
        <v>-5.3060950378903699E-3</v>
      </c>
      <c r="G335" s="241" t="s">
        <v>646</v>
      </c>
    </row>
    <row r="336" spans="1:7" x14ac:dyDescent="0.45">
      <c r="A336" s="203" t="s">
        <v>98</v>
      </c>
      <c r="B336" s="203" t="s">
        <v>659</v>
      </c>
      <c r="C336" s="203" t="s">
        <v>660</v>
      </c>
      <c r="D336" s="203" t="s">
        <v>168</v>
      </c>
      <c r="E336" s="203" t="s">
        <v>645</v>
      </c>
      <c r="F336" s="240">
        <v>0</v>
      </c>
      <c r="G336" s="241" t="s">
        <v>646</v>
      </c>
    </row>
    <row r="337" spans="1:7" x14ac:dyDescent="0.45">
      <c r="A337" s="203" t="s">
        <v>98</v>
      </c>
      <c r="B337" s="203" t="s">
        <v>661</v>
      </c>
      <c r="C337" s="203" t="s">
        <v>662</v>
      </c>
      <c r="D337" s="203" t="s">
        <v>168</v>
      </c>
      <c r="E337" s="203" t="s">
        <v>645</v>
      </c>
      <c r="F337" s="240">
        <v>0</v>
      </c>
      <c r="G337" s="241" t="s">
        <v>646</v>
      </c>
    </row>
    <row r="338" spans="1:7" x14ac:dyDescent="0.45">
      <c r="A338" s="203" t="s">
        <v>98</v>
      </c>
      <c r="B338" s="203" t="s">
        <v>663</v>
      </c>
      <c r="C338" s="203" t="s">
        <v>664</v>
      </c>
      <c r="D338" s="203" t="s">
        <v>168</v>
      </c>
      <c r="E338" s="203" t="s">
        <v>645</v>
      </c>
      <c r="F338" s="241" t="s">
        <v>646</v>
      </c>
      <c r="G338" s="240">
        <v>0.38925396631125198</v>
      </c>
    </row>
    <row r="339" spans="1:7" x14ac:dyDescent="0.45">
      <c r="A339" s="203" t="s">
        <v>98</v>
      </c>
      <c r="B339" s="203" t="s">
        <v>665</v>
      </c>
      <c r="C339" s="203" t="s">
        <v>666</v>
      </c>
      <c r="D339" s="203" t="s">
        <v>168</v>
      </c>
      <c r="E339" s="203" t="s">
        <v>645</v>
      </c>
      <c r="F339" s="241" t="s">
        <v>646</v>
      </c>
      <c r="G339" s="240">
        <v>1.37205119775673</v>
      </c>
    </row>
    <row r="340" spans="1:7" x14ac:dyDescent="0.45">
      <c r="A340" s="203" t="s">
        <v>98</v>
      </c>
      <c r="B340" s="203" t="s">
        <v>667</v>
      </c>
      <c r="C340" s="203" t="s">
        <v>668</v>
      </c>
      <c r="D340" s="203" t="s">
        <v>168</v>
      </c>
      <c r="E340" s="203" t="s">
        <v>645</v>
      </c>
      <c r="F340" s="241" t="s">
        <v>646</v>
      </c>
      <c r="G340" s="240">
        <v>0</v>
      </c>
    </row>
    <row r="341" spans="1:7" x14ac:dyDescent="0.45">
      <c r="A341" s="203" t="s">
        <v>98</v>
      </c>
      <c r="B341" s="203" t="s">
        <v>669</v>
      </c>
      <c r="C341" s="203" t="s">
        <v>670</v>
      </c>
      <c r="D341" s="203" t="s">
        <v>168</v>
      </c>
      <c r="E341" s="203" t="s">
        <v>645</v>
      </c>
      <c r="F341" s="241" t="s">
        <v>646</v>
      </c>
      <c r="G341" s="240">
        <v>0</v>
      </c>
    </row>
    <row r="342" spans="1:7" x14ac:dyDescent="0.45">
      <c r="A342" s="203" t="s">
        <v>98</v>
      </c>
      <c r="B342" s="203" t="s">
        <v>671</v>
      </c>
      <c r="C342" s="203" t="s">
        <v>672</v>
      </c>
      <c r="D342" s="203" t="s">
        <v>168</v>
      </c>
      <c r="E342" s="203" t="s">
        <v>645</v>
      </c>
      <c r="F342" s="241" t="s">
        <v>646</v>
      </c>
      <c r="G342" s="240">
        <v>0</v>
      </c>
    </row>
    <row r="343" spans="1:7" x14ac:dyDescent="0.45">
      <c r="A343" s="203" t="s">
        <v>98</v>
      </c>
      <c r="B343" s="203" t="s">
        <v>673</v>
      </c>
      <c r="C343" s="203" t="s">
        <v>674</v>
      </c>
      <c r="D343" s="203" t="s">
        <v>168</v>
      </c>
      <c r="E343" s="203" t="s">
        <v>645</v>
      </c>
      <c r="F343" s="240">
        <v>0</v>
      </c>
      <c r="G343" s="241" t="s">
        <v>646</v>
      </c>
    </row>
    <row r="344" spans="1:7" x14ac:dyDescent="0.45">
      <c r="A344" s="203" t="s">
        <v>98</v>
      </c>
      <c r="B344" s="203" t="s">
        <v>675</v>
      </c>
      <c r="C344" s="203" t="s">
        <v>676</v>
      </c>
      <c r="D344" s="203" t="s">
        <v>168</v>
      </c>
      <c r="E344" s="203" t="s">
        <v>645</v>
      </c>
      <c r="F344" s="240">
        <v>0</v>
      </c>
      <c r="G344" s="241" t="s">
        <v>646</v>
      </c>
    </row>
    <row r="345" spans="1:7" x14ac:dyDescent="0.45">
      <c r="A345" s="203" t="s">
        <v>98</v>
      </c>
      <c r="B345" s="203" t="s">
        <v>677</v>
      </c>
      <c r="C345" s="203" t="s">
        <v>678</v>
      </c>
      <c r="D345" s="203" t="s">
        <v>168</v>
      </c>
      <c r="E345" s="203" t="s">
        <v>645</v>
      </c>
      <c r="F345" s="240">
        <v>0</v>
      </c>
      <c r="G345" s="241" t="s">
        <v>646</v>
      </c>
    </row>
    <row r="346" spans="1:7" x14ac:dyDescent="0.45">
      <c r="A346" s="203" t="s">
        <v>98</v>
      </c>
      <c r="B346" s="203" t="s">
        <v>679</v>
      </c>
      <c r="C346" s="203" t="s">
        <v>680</v>
      </c>
      <c r="D346" s="203" t="s">
        <v>168</v>
      </c>
      <c r="E346" s="203" t="s">
        <v>645</v>
      </c>
      <c r="F346" s="240">
        <v>0</v>
      </c>
      <c r="G346" s="241" t="s">
        <v>646</v>
      </c>
    </row>
    <row r="347" spans="1:7" x14ac:dyDescent="0.45">
      <c r="A347" s="203" t="s">
        <v>98</v>
      </c>
      <c r="B347" s="203" t="s">
        <v>681</v>
      </c>
      <c r="C347" s="203" t="s">
        <v>682</v>
      </c>
      <c r="D347" s="203" t="s">
        <v>168</v>
      </c>
      <c r="E347" s="203" t="s">
        <v>645</v>
      </c>
      <c r="F347" s="240">
        <v>0</v>
      </c>
      <c r="G347" s="241" t="s">
        <v>646</v>
      </c>
    </row>
    <row r="348" spans="1:7" x14ac:dyDescent="0.45">
      <c r="A348" s="203" t="s">
        <v>98</v>
      </c>
      <c r="B348" s="203" t="s">
        <v>683</v>
      </c>
      <c r="C348" s="203" t="s">
        <v>684</v>
      </c>
      <c r="D348" s="203" t="s">
        <v>168</v>
      </c>
      <c r="E348" s="203" t="s">
        <v>645</v>
      </c>
      <c r="F348" s="240">
        <v>0</v>
      </c>
      <c r="G348" s="241" t="s">
        <v>646</v>
      </c>
    </row>
    <row r="349" spans="1:7" x14ac:dyDescent="0.45">
      <c r="A349" s="203" t="s">
        <v>98</v>
      </c>
      <c r="B349" s="203" t="s">
        <v>685</v>
      </c>
      <c r="C349" s="203" t="s">
        <v>686</v>
      </c>
      <c r="D349" s="203" t="s">
        <v>168</v>
      </c>
      <c r="E349" s="203" t="s">
        <v>645</v>
      </c>
      <c r="F349" s="240">
        <v>0</v>
      </c>
      <c r="G349" s="241" t="s">
        <v>646</v>
      </c>
    </row>
    <row r="350" spans="1:7" x14ac:dyDescent="0.45">
      <c r="A350" s="203" t="s">
        <v>98</v>
      </c>
      <c r="B350" s="203" t="s">
        <v>687</v>
      </c>
      <c r="C350" s="203" t="s">
        <v>688</v>
      </c>
      <c r="D350" s="203" t="s">
        <v>168</v>
      </c>
      <c r="E350" s="203" t="s">
        <v>645</v>
      </c>
      <c r="F350" s="240">
        <v>0</v>
      </c>
      <c r="G350" s="241" t="s">
        <v>646</v>
      </c>
    </row>
    <row r="351" spans="1:7" x14ac:dyDescent="0.45">
      <c r="A351" s="203" t="s">
        <v>104</v>
      </c>
      <c r="B351" s="203" t="s">
        <v>643</v>
      </c>
      <c r="C351" s="203" t="s">
        <v>644</v>
      </c>
      <c r="D351" s="203" t="s">
        <v>168</v>
      </c>
      <c r="E351" s="203" t="s">
        <v>645</v>
      </c>
      <c r="F351" s="240">
        <v>0</v>
      </c>
      <c r="G351" s="241" t="s">
        <v>646</v>
      </c>
    </row>
    <row r="352" spans="1:7" x14ac:dyDescent="0.45">
      <c r="A352" s="203" t="s">
        <v>104</v>
      </c>
      <c r="B352" s="203" t="s">
        <v>647</v>
      </c>
      <c r="C352" s="203" t="s">
        <v>648</v>
      </c>
      <c r="D352" s="203" t="s">
        <v>168</v>
      </c>
      <c r="E352" s="203" t="s">
        <v>645</v>
      </c>
      <c r="F352" s="240">
        <v>0</v>
      </c>
      <c r="G352" s="241" t="s">
        <v>646</v>
      </c>
    </row>
    <row r="353" spans="1:7" x14ac:dyDescent="0.45">
      <c r="A353" s="203" t="s">
        <v>104</v>
      </c>
      <c r="B353" s="203" t="s">
        <v>649</v>
      </c>
      <c r="C353" s="203" t="s">
        <v>650</v>
      </c>
      <c r="D353" s="203" t="s">
        <v>168</v>
      </c>
      <c r="E353" s="203" t="s">
        <v>645</v>
      </c>
      <c r="F353" s="240">
        <v>0</v>
      </c>
      <c r="G353" s="241" t="s">
        <v>646</v>
      </c>
    </row>
    <row r="354" spans="1:7" x14ac:dyDescent="0.45">
      <c r="A354" s="203" t="s">
        <v>104</v>
      </c>
      <c r="B354" s="203" t="s">
        <v>651</v>
      </c>
      <c r="C354" s="203" t="s">
        <v>652</v>
      </c>
      <c r="D354" s="203" t="s">
        <v>168</v>
      </c>
      <c r="E354" s="203" t="s">
        <v>645</v>
      </c>
      <c r="F354" s="240">
        <v>0</v>
      </c>
      <c r="G354" s="241" t="s">
        <v>646</v>
      </c>
    </row>
    <row r="355" spans="1:7" x14ac:dyDescent="0.45">
      <c r="A355" s="203" t="s">
        <v>104</v>
      </c>
      <c r="B355" s="203" t="s">
        <v>653</v>
      </c>
      <c r="C355" s="203" t="s">
        <v>654</v>
      </c>
      <c r="D355" s="203" t="s">
        <v>168</v>
      </c>
      <c r="E355" s="203" t="s">
        <v>645</v>
      </c>
      <c r="F355" s="240">
        <v>0.18248671618059001</v>
      </c>
      <c r="G355" s="241" t="s">
        <v>646</v>
      </c>
    </row>
    <row r="356" spans="1:7" x14ac:dyDescent="0.45">
      <c r="A356" s="203" t="s">
        <v>104</v>
      </c>
      <c r="B356" s="203" t="s">
        <v>655</v>
      </c>
      <c r="C356" s="203" t="s">
        <v>656</v>
      </c>
      <c r="D356" s="203" t="s">
        <v>168</v>
      </c>
      <c r="E356" s="203" t="s">
        <v>645</v>
      </c>
      <c r="F356" s="240">
        <v>0</v>
      </c>
      <c r="G356" s="241" t="s">
        <v>646</v>
      </c>
    </row>
    <row r="357" spans="1:7" x14ac:dyDescent="0.45">
      <c r="A357" s="203" t="s">
        <v>104</v>
      </c>
      <c r="B357" s="203" t="s">
        <v>657</v>
      </c>
      <c r="C357" s="203" t="s">
        <v>658</v>
      </c>
      <c r="D357" s="203" t="s">
        <v>168</v>
      </c>
      <c r="E357" s="203" t="s">
        <v>645</v>
      </c>
      <c r="F357" s="240">
        <v>0</v>
      </c>
      <c r="G357" s="241" t="s">
        <v>646</v>
      </c>
    </row>
    <row r="358" spans="1:7" x14ac:dyDescent="0.45">
      <c r="A358" s="203" t="s">
        <v>104</v>
      </c>
      <c r="B358" s="203" t="s">
        <v>344</v>
      </c>
      <c r="C358" s="203" t="s">
        <v>345</v>
      </c>
      <c r="D358" s="203" t="s">
        <v>168</v>
      </c>
      <c r="E358" s="203" t="s">
        <v>645</v>
      </c>
      <c r="F358" s="240">
        <v>0</v>
      </c>
      <c r="G358" s="241" t="s">
        <v>646</v>
      </c>
    </row>
    <row r="359" spans="1:7" x14ac:dyDescent="0.45">
      <c r="A359" s="203" t="s">
        <v>104</v>
      </c>
      <c r="B359" s="203" t="s">
        <v>659</v>
      </c>
      <c r="C359" s="203" t="s">
        <v>660</v>
      </c>
      <c r="D359" s="203" t="s">
        <v>168</v>
      </c>
      <c r="E359" s="203" t="s">
        <v>645</v>
      </c>
      <c r="F359" s="240">
        <v>0</v>
      </c>
      <c r="G359" s="241" t="s">
        <v>646</v>
      </c>
    </row>
    <row r="360" spans="1:7" x14ac:dyDescent="0.45">
      <c r="A360" s="203" t="s">
        <v>104</v>
      </c>
      <c r="B360" s="203" t="s">
        <v>661</v>
      </c>
      <c r="C360" s="203" t="s">
        <v>662</v>
      </c>
      <c r="D360" s="203" t="s">
        <v>168</v>
      </c>
      <c r="E360" s="203" t="s">
        <v>645</v>
      </c>
      <c r="F360" s="240">
        <v>0</v>
      </c>
      <c r="G360" s="241" t="s">
        <v>646</v>
      </c>
    </row>
    <row r="361" spans="1:7" x14ac:dyDescent="0.45">
      <c r="A361" s="203" t="s">
        <v>104</v>
      </c>
      <c r="B361" s="203" t="s">
        <v>663</v>
      </c>
      <c r="C361" s="203" t="s">
        <v>664</v>
      </c>
      <c r="D361" s="203" t="s">
        <v>168</v>
      </c>
      <c r="E361" s="203" t="s">
        <v>645</v>
      </c>
      <c r="F361" s="241" t="s">
        <v>646</v>
      </c>
      <c r="G361" s="240">
        <v>6.2038371246436498E-3</v>
      </c>
    </row>
    <row r="362" spans="1:7" x14ac:dyDescent="0.45">
      <c r="A362" s="203" t="s">
        <v>104</v>
      </c>
      <c r="B362" s="203" t="s">
        <v>665</v>
      </c>
      <c r="C362" s="203" t="s">
        <v>666</v>
      </c>
      <c r="D362" s="203" t="s">
        <v>168</v>
      </c>
      <c r="E362" s="203" t="s">
        <v>645</v>
      </c>
      <c r="F362" s="241" t="s">
        <v>646</v>
      </c>
      <c r="G362" s="240">
        <v>0.196318232255767</v>
      </c>
    </row>
    <row r="363" spans="1:7" x14ac:dyDescent="0.45">
      <c r="A363" s="203" t="s">
        <v>104</v>
      </c>
      <c r="B363" s="203" t="s">
        <v>667</v>
      </c>
      <c r="C363" s="203" t="s">
        <v>668</v>
      </c>
      <c r="D363" s="203" t="s">
        <v>168</v>
      </c>
      <c r="E363" s="203" t="s">
        <v>645</v>
      </c>
      <c r="F363" s="241" t="s">
        <v>646</v>
      </c>
      <c r="G363" s="240">
        <v>0</v>
      </c>
    </row>
    <row r="364" spans="1:7" x14ac:dyDescent="0.45">
      <c r="A364" s="203" t="s">
        <v>104</v>
      </c>
      <c r="B364" s="203" t="s">
        <v>669</v>
      </c>
      <c r="C364" s="203" t="s">
        <v>670</v>
      </c>
      <c r="D364" s="203" t="s">
        <v>168</v>
      </c>
      <c r="E364" s="203" t="s">
        <v>645</v>
      </c>
      <c r="F364" s="241" t="s">
        <v>646</v>
      </c>
      <c r="G364" s="240">
        <v>0</v>
      </c>
    </row>
    <row r="365" spans="1:7" x14ac:dyDescent="0.45">
      <c r="A365" s="203" t="s">
        <v>104</v>
      </c>
      <c r="B365" s="203" t="s">
        <v>671</v>
      </c>
      <c r="C365" s="203" t="s">
        <v>672</v>
      </c>
      <c r="D365" s="203" t="s">
        <v>168</v>
      </c>
      <c r="E365" s="203" t="s">
        <v>645</v>
      </c>
      <c r="F365" s="241" t="s">
        <v>646</v>
      </c>
      <c r="G365" s="240">
        <v>0</v>
      </c>
    </row>
    <row r="366" spans="1:7" x14ac:dyDescent="0.45">
      <c r="A366" s="203" t="s">
        <v>104</v>
      </c>
      <c r="B366" s="203" t="s">
        <v>673</v>
      </c>
      <c r="C366" s="203" t="s">
        <v>674</v>
      </c>
      <c r="D366" s="203" t="s">
        <v>168</v>
      </c>
      <c r="E366" s="203" t="s">
        <v>645</v>
      </c>
      <c r="F366" s="240">
        <v>0</v>
      </c>
      <c r="G366" s="241" t="s">
        <v>646</v>
      </c>
    </row>
    <row r="367" spans="1:7" x14ac:dyDescent="0.45">
      <c r="A367" s="203" t="s">
        <v>104</v>
      </c>
      <c r="B367" s="203" t="s">
        <v>675</v>
      </c>
      <c r="C367" s="203" t="s">
        <v>676</v>
      </c>
      <c r="D367" s="203" t="s">
        <v>168</v>
      </c>
      <c r="E367" s="203" t="s">
        <v>645</v>
      </c>
      <c r="F367" s="240">
        <v>0</v>
      </c>
      <c r="G367" s="241" t="s">
        <v>646</v>
      </c>
    </row>
    <row r="368" spans="1:7" x14ac:dyDescent="0.45">
      <c r="A368" s="203" t="s">
        <v>104</v>
      </c>
      <c r="B368" s="203" t="s">
        <v>677</v>
      </c>
      <c r="C368" s="203" t="s">
        <v>678</v>
      </c>
      <c r="D368" s="203" t="s">
        <v>168</v>
      </c>
      <c r="E368" s="203" t="s">
        <v>645</v>
      </c>
      <c r="F368" s="240">
        <v>0</v>
      </c>
      <c r="G368" s="241" t="s">
        <v>646</v>
      </c>
    </row>
    <row r="369" spans="1:7" x14ac:dyDescent="0.45">
      <c r="A369" s="203" t="s">
        <v>104</v>
      </c>
      <c r="B369" s="203" t="s">
        <v>679</v>
      </c>
      <c r="C369" s="203" t="s">
        <v>680</v>
      </c>
      <c r="D369" s="203" t="s">
        <v>168</v>
      </c>
      <c r="E369" s="203" t="s">
        <v>645</v>
      </c>
      <c r="F369" s="240">
        <v>0</v>
      </c>
      <c r="G369" s="241" t="s">
        <v>646</v>
      </c>
    </row>
    <row r="370" spans="1:7" x14ac:dyDescent="0.45">
      <c r="A370" s="203" t="s">
        <v>104</v>
      </c>
      <c r="B370" s="203" t="s">
        <v>681</v>
      </c>
      <c r="C370" s="203" t="s">
        <v>682</v>
      </c>
      <c r="D370" s="203" t="s">
        <v>168</v>
      </c>
      <c r="E370" s="203" t="s">
        <v>645</v>
      </c>
      <c r="F370" s="240">
        <v>0</v>
      </c>
      <c r="G370" s="241" t="s">
        <v>646</v>
      </c>
    </row>
    <row r="371" spans="1:7" x14ac:dyDescent="0.45">
      <c r="A371" s="203" t="s">
        <v>104</v>
      </c>
      <c r="B371" s="203" t="s">
        <v>683</v>
      </c>
      <c r="C371" s="203" t="s">
        <v>684</v>
      </c>
      <c r="D371" s="203" t="s">
        <v>168</v>
      </c>
      <c r="E371" s="203" t="s">
        <v>645</v>
      </c>
      <c r="F371" s="240">
        <v>0</v>
      </c>
      <c r="G371" s="241" t="s">
        <v>646</v>
      </c>
    </row>
    <row r="372" spans="1:7" x14ac:dyDescent="0.45">
      <c r="A372" s="203" t="s">
        <v>104</v>
      </c>
      <c r="B372" s="203" t="s">
        <v>685</v>
      </c>
      <c r="C372" s="203" t="s">
        <v>686</v>
      </c>
      <c r="D372" s="203" t="s">
        <v>168</v>
      </c>
      <c r="E372" s="203" t="s">
        <v>645</v>
      </c>
      <c r="F372" s="240">
        <v>0</v>
      </c>
      <c r="G372" s="241" t="s">
        <v>646</v>
      </c>
    </row>
    <row r="373" spans="1:7" x14ac:dyDescent="0.45">
      <c r="A373" s="203" t="s">
        <v>104</v>
      </c>
      <c r="B373" s="203" t="s">
        <v>687</v>
      </c>
      <c r="C373" s="203" t="s">
        <v>688</v>
      </c>
      <c r="D373" s="203" t="s">
        <v>168</v>
      </c>
      <c r="E373" s="203" t="s">
        <v>645</v>
      </c>
      <c r="F373" s="240">
        <v>0</v>
      </c>
      <c r="G373" s="241" t="s">
        <v>646</v>
      </c>
    </row>
    <row r="374" spans="1:7" x14ac:dyDescent="0.45">
      <c r="A374" s="203" t="s">
        <v>110</v>
      </c>
      <c r="B374" s="203" t="s">
        <v>643</v>
      </c>
      <c r="C374" s="203" t="s">
        <v>644</v>
      </c>
      <c r="D374" s="203" t="s">
        <v>168</v>
      </c>
      <c r="E374" s="203" t="s">
        <v>645</v>
      </c>
      <c r="F374" s="240">
        <v>0</v>
      </c>
      <c r="G374" s="241" t="s">
        <v>646</v>
      </c>
    </row>
    <row r="375" spans="1:7" x14ac:dyDescent="0.45">
      <c r="A375" s="203" t="s">
        <v>110</v>
      </c>
      <c r="B375" s="203" t="s">
        <v>647</v>
      </c>
      <c r="C375" s="203" t="s">
        <v>648</v>
      </c>
      <c r="D375" s="203" t="s">
        <v>168</v>
      </c>
      <c r="E375" s="203" t="s">
        <v>645</v>
      </c>
      <c r="F375" s="240">
        <v>9.6573177261050094E-2</v>
      </c>
      <c r="G375" s="241" t="s">
        <v>646</v>
      </c>
    </row>
    <row r="376" spans="1:7" x14ac:dyDescent="0.45">
      <c r="A376" s="203" t="s">
        <v>110</v>
      </c>
      <c r="B376" s="203" t="s">
        <v>649</v>
      </c>
      <c r="C376" s="203" t="s">
        <v>650</v>
      </c>
      <c r="D376" s="203" t="s">
        <v>168</v>
      </c>
      <c r="E376" s="203" t="s">
        <v>645</v>
      </c>
      <c r="F376" s="240">
        <v>0</v>
      </c>
      <c r="G376" s="241" t="s">
        <v>646</v>
      </c>
    </row>
    <row r="377" spans="1:7" x14ac:dyDescent="0.45">
      <c r="A377" s="203" t="s">
        <v>110</v>
      </c>
      <c r="B377" s="203" t="s">
        <v>651</v>
      </c>
      <c r="C377" s="203" t="s">
        <v>652</v>
      </c>
      <c r="D377" s="203" t="s">
        <v>168</v>
      </c>
      <c r="E377" s="203" t="s">
        <v>645</v>
      </c>
      <c r="F377" s="240">
        <v>0</v>
      </c>
      <c r="G377" s="241" t="s">
        <v>646</v>
      </c>
    </row>
    <row r="378" spans="1:7" x14ac:dyDescent="0.45">
      <c r="A378" s="203" t="s">
        <v>110</v>
      </c>
      <c r="B378" s="203" t="s">
        <v>653</v>
      </c>
      <c r="C378" s="203" t="s">
        <v>654</v>
      </c>
      <c r="D378" s="203" t="s">
        <v>168</v>
      </c>
      <c r="E378" s="203" t="s">
        <v>645</v>
      </c>
      <c r="F378" s="240">
        <v>0.353424426415752</v>
      </c>
      <c r="G378" s="241" t="s">
        <v>646</v>
      </c>
    </row>
    <row r="379" spans="1:7" x14ac:dyDescent="0.45">
      <c r="A379" s="203" t="s">
        <v>110</v>
      </c>
      <c r="B379" s="203" t="s">
        <v>655</v>
      </c>
      <c r="C379" s="203" t="s">
        <v>656</v>
      </c>
      <c r="D379" s="203" t="s">
        <v>168</v>
      </c>
      <c r="E379" s="203" t="s">
        <v>645</v>
      </c>
      <c r="F379" s="240">
        <v>0</v>
      </c>
      <c r="G379" s="241" t="s">
        <v>646</v>
      </c>
    </row>
    <row r="380" spans="1:7" x14ac:dyDescent="0.45">
      <c r="A380" s="203" t="s">
        <v>110</v>
      </c>
      <c r="B380" s="203" t="s">
        <v>657</v>
      </c>
      <c r="C380" s="203" t="s">
        <v>658</v>
      </c>
      <c r="D380" s="203" t="s">
        <v>168</v>
      </c>
      <c r="E380" s="203" t="s">
        <v>645</v>
      </c>
      <c r="F380" s="240">
        <v>0</v>
      </c>
      <c r="G380" s="241" t="s">
        <v>646</v>
      </c>
    </row>
    <row r="381" spans="1:7" x14ac:dyDescent="0.45">
      <c r="A381" s="203" t="s">
        <v>110</v>
      </c>
      <c r="B381" s="203" t="s">
        <v>344</v>
      </c>
      <c r="C381" s="203" t="s">
        <v>345</v>
      </c>
      <c r="D381" s="203" t="s">
        <v>168</v>
      </c>
      <c r="E381" s="203" t="s">
        <v>645</v>
      </c>
      <c r="F381" s="240">
        <v>9.831384733779789E-4</v>
      </c>
      <c r="G381" s="241" t="s">
        <v>646</v>
      </c>
    </row>
    <row r="382" spans="1:7" x14ac:dyDescent="0.45">
      <c r="A382" s="203" t="s">
        <v>110</v>
      </c>
      <c r="B382" s="203" t="s">
        <v>659</v>
      </c>
      <c r="C382" s="203" t="s">
        <v>660</v>
      </c>
      <c r="D382" s="203" t="s">
        <v>168</v>
      </c>
      <c r="E382" s="203" t="s">
        <v>645</v>
      </c>
      <c r="F382" s="240">
        <v>0</v>
      </c>
      <c r="G382" s="241" t="s">
        <v>646</v>
      </c>
    </row>
    <row r="383" spans="1:7" x14ac:dyDescent="0.45">
      <c r="A383" s="203" t="s">
        <v>110</v>
      </c>
      <c r="B383" s="203" t="s">
        <v>661</v>
      </c>
      <c r="C383" s="203" t="s">
        <v>662</v>
      </c>
      <c r="D383" s="203" t="s">
        <v>168</v>
      </c>
      <c r="E383" s="203" t="s">
        <v>645</v>
      </c>
      <c r="F383" s="240">
        <v>0</v>
      </c>
      <c r="G383" s="241" t="s">
        <v>646</v>
      </c>
    </row>
    <row r="384" spans="1:7" x14ac:dyDescent="0.45">
      <c r="A384" s="203" t="s">
        <v>110</v>
      </c>
      <c r="B384" s="203" t="s">
        <v>663</v>
      </c>
      <c r="C384" s="203" t="s">
        <v>664</v>
      </c>
      <c r="D384" s="203" t="s">
        <v>168</v>
      </c>
      <c r="E384" s="203" t="s">
        <v>645</v>
      </c>
      <c r="F384" s="241" t="s">
        <v>646</v>
      </c>
      <c r="G384" s="240">
        <v>1.50857632274288E-2</v>
      </c>
    </row>
    <row r="385" spans="1:7" x14ac:dyDescent="0.45">
      <c r="A385" s="203" t="s">
        <v>110</v>
      </c>
      <c r="B385" s="203" t="s">
        <v>665</v>
      </c>
      <c r="C385" s="203" t="s">
        <v>666</v>
      </c>
      <c r="D385" s="203" t="s">
        <v>168</v>
      </c>
      <c r="E385" s="203" t="s">
        <v>645</v>
      </c>
      <c r="F385" s="241" t="s">
        <v>646</v>
      </c>
      <c r="G385" s="240">
        <v>0.28653704054866902</v>
      </c>
    </row>
    <row r="386" spans="1:7" x14ac:dyDescent="0.45">
      <c r="A386" s="203" t="s">
        <v>110</v>
      </c>
      <c r="B386" s="203" t="s">
        <v>667</v>
      </c>
      <c r="C386" s="203" t="s">
        <v>668</v>
      </c>
      <c r="D386" s="203" t="s">
        <v>168</v>
      </c>
      <c r="E386" s="203" t="s">
        <v>645</v>
      </c>
      <c r="F386" s="241" t="s">
        <v>646</v>
      </c>
      <c r="G386" s="240">
        <v>0</v>
      </c>
    </row>
    <row r="387" spans="1:7" x14ac:dyDescent="0.45">
      <c r="A387" s="203" t="s">
        <v>110</v>
      </c>
      <c r="B387" s="203" t="s">
        <v>669</v>
      </c>
      <c r="C387" s="203" t="s">
        <v>670</v>
      </c>
      <c r="D387" s="203" t="s">
        <v>168</v>
      </c>
      <c r="E387" s="203" t="s">
        <v>645</v>
      </c>
      <c r="F387" s="241" t="s">
        <v>646</v>
      </c>
      <c r="G387" s="240">
        <v>0</v>
      </c>
    </row>
    <row r="388" spans="1:7" x14ac:dyDescent="0.45">
      <c r="A388" s="203" t="s">
        <v>110</v>
      </c>
      <c r="B388" s="203" t="s">
        <v>671</v>
      </c>
      <c r="C388" s="203" t="s">
        <v>672</v>
      </c>
      <c r="D388" s="203" t="s">
        <v>168</v>
      </c>
      <c r="E388" s="203" t="s">
        <v>645</v>
      </c>
      <c r="F388" s="241" t="s">
        <v>646</v>
      </c>
      <c r="G388" s="240">
        <v>0</v>
      </c>
    </row>
    <row r="389" spans="1:7" x14ac:dyDescent="0.45">
      <c r="A389" s="203" t="s">
        <v>110</v>
      </c>
      <c r="B389" s="203" t="s">
        <v>673</v>
      </c>
      <c r="C389" s="203" t="s">
        <v>674</v>
      </c>
      <c r="D389" s="203" t="s">
        <v>168</v>
      </c>
      <c r="E389" s="203" t="s">
        <v>645</v>
      </c>
      <c r="F389" s="240">
        <v>0</v>
      </c>
      <c r="G389" s="241" t="s">
        <v>646</v>
      </c>
    </row>
    <row r="390" spans="1:7" x14ac:dyDescent="0.45">
      <c r="A390" s="203" t="s">
        <v>110</v>
      </c>
      <c r="B390" s="203" t="s">
        <v>675</v>
      </c>
      <c r="C390" s="203" t="s">
        <v>676</v>
      </c>
      <c r="D390" s="203" t="s">
        <v>168</v>
      </c>
      <c r="E390" s="203" t="s">
        <v>645</v>
      </c>
      <c r="F390" s="240">
        <v>0</v>
      </c>
      <c r="G390" s="241" t="s">
        <v>646</v>
      </c>
    </row>
    <row r="391" spans="1:7" x14ac:dyDescent="0.45">
      <c r="A391" s="203" t="s">
        <v>110</v>
      </c>
      <c r="B391" s="203" t="s">
        <v>677</v>
      </c>
      <c r="C391" s="203" t="s">
        <v>678</v>
      </c>
      <c r="D391" s="203" t="s">
        <v>168</v>
      </c>
      <c r="E391" s="203" t="s">
        <v>645</v>
      </c>
      <c r="F391" s="240">
        <v>0</v>
      </c>
      <c r="G391" s="241" t="s">
        <v>646</v>
      </c>
    </row>
    <row r="392" spans="1:7" x14ac:dyDescent="0.45">
      <c r="A392" s="203" t="s">
        <v>110</v>
      </c>
      <c r="B392" s="203" t="s">
        <v>679</v>
      </c>
      <c r="C392" s="203" t="s">
        <v>680</v>
      </c>
      <c r="D392" s="203" t="s">
        <v>168</v>
      </c>
      <c r="E392" s="203" t="s">
        <v>645</v>
      </c>
      <c r="F392" s="240">
        <v>0</v>
      </c>
      <c r="G392" s="241" t="s">
        <v>646</v>
      </c>
    </row>
    <row r="393" spans="1:7" x14ac:dyDescent="0.45">
      <c r="A393" s="203" t="s">
        <v>110</v>
      </c>
      <c r="B393" s="203" t="s">
        <v>681</v>
      </c>
      <c r="C393" s="203" t="s">
        <v>682</v>
      </c>
      <c r="D393" s="203" t="s">
        <v>168</v>
      </c>
      <c r="E393" s="203" t="s">
        <v>645</v>
      </c>
      <c r="F393" s="240">
        <v>0</v>
      </c>
      <c r="G393" s="241" t="s">
        <v>646</v>
      </c>
    </row>
    <row r="394" spans="1:7" x14ac:dyDescent="0.45">
      <c r="A394" s="203" t="s">
        <v>110</v>
      </c>
      <c r="B394" s="203" t="s">
        <v>683</v>
      </c>
      <c r="C394" s="203" t="s">
        <v>684</v>
      </c>
      <c r="D394" s="203" t="s">
        <v>168</v>
      </c>
      <c r="E394" s="203" t="s">
        <v>645</v>
      </c>
      <c r="F394" s="240">
        <v>0</v>
      </c>
      <c r="G394" s="241" t="s">
        <v>646</v>
      </c>
    </row>
    <row r="395" spans="1:7" x14ac:dyDescent="0.45">
      <c r="A395" s="203" t="s">
        <v>110</v>
      </c>
      <c r="B395" s="203" t="s">
        <v>685</v>
      </c>
      <c r="C395" s="203" t="s">
        <v>686</v>
      </c>
      <c r="D395" s="203" t="s">
        <v>168</v>
      </c>
      <c r="E395" s="203" t="s">
        <v>645</v>
      </c>
      <c r="F395" s="240">
        <v>0</v>
      </c>
      <c r="G395" s="241" t="s">
        <v>646</v>
      </c>
    </row>
    <row r="396" spans="1:7" x14ac:dyDescent="0.45">
      <c r="A396" s="203" t="s">
        <v>110</v>
      </c>
      <c r="B396" s="203" t="s">
        <v>687</v>
      </c>
      <c r="C396" s="203" t="s">
        <v>688</v>
      </c>
      <c r="D396" s="203" t="s">
        <v>168</v>
      </c>
      <c r="E396" s="203" t="s">
        <v>645</v>
      </c>
      <c r="F396" s="240">
        <v>0</v>
      </c>
      <c r="G396" s="241" t="s">
        <v>646</v>
      </c>
    </row>
    <row r="397" spans="1:7" x14ac:dyDescent="0.45">
      <c r="A397" s="203" t="s">
        <v>112</v>
      </c>
      <c r="B397" s="203" t="s">
        <v>643</v>
      </c>
      <c r="C397" s="203" t="s">
        <v>644</v>
      </c>
      <c r="D397" s="203" t="s">
        <v>168</v>
      </c>
      <c r="E397" s="203" t="s">
        <v>645</v>
      </c>
      <c r="F397" s="240">
        <v>0</v>
      </c>
      <c r="G397" s="241" t="s">
        <v>646</v>
      </c>
    </row>
    <row r="398" spans="1:7" x14ac:dyDescent="0.45">
      <c r="A398" s="203" t="s">
        <v>112</v>
      </c>
      <c r="B398" s="203" t="s">
        <v>647</v>
      </c>
      <c r="C398" s="203" t="s">
        <v>648</v>
      </c>
      <c r="D398" s="203" t="s">
        <v>168</v>
      </c>
      <c r="E398" s="203" t="s">
        <v>645</v>
      </c>
      <c r="F398" s="240">
        <v>0</v>
      </c>
      <c r="G398" s="241" t="s">
        <v>646</v>
      </c>
    </row>
    <row r="399" spans="1:7" x14ac:dyDescent="0.45">
      <c r="A399" s="203" t="s">
        <v>112</v>
      </c>
      <c r="B399" s="203" t="s">
        <v>649</v>
      </c>
      <c r="C399" s="203" t="s">
        <v>650</v>
      </c>
      <c r="D399" s="203" t="s">
        <v>168</v>
      </c>
      <c r="E399" s="203" t="s">
        <v>645</v>
      </c>
      <c r="F399" s="240">
        <v>0</v>
      </c>
      <c r="G399" s="241" t="s">
        <v>646</v>
      </c>
    </row>
    <row r="400" spans="1:7" x14ac:dyDescent="0.45">
      <c r="A400" s="203" t="s">
        <v>112</v>
      </c>
      <c r="B400" s="203" t="s">
        <v>651</v>
      </c>
      <c r="C400" s="203" t="s">
        <v>652</v>
      </c>
      <c r="D400" s="203" t="s">
        <v>168</v>
      </c>
      <c r="E400" s="203" t="s">
        <v>645</v>
      </c>
      <c r="F400" s="240">
        <v>0</v>
      </c>
      <c r="G400" s="241" t="s">
        <v>646</v>
      </c>
    </row>
    <row r="401" spans="1:7" x14ac:dyDescent="0.45">
      <c r="A401" s="203" t="s">
        <v>112</v>
      </c>
      <c r="B401" s="203" t="s">
        <v>653</v>
      </c>
      <c r="C401" s="203" t="s">
        <v>654</v>
      </c>
      <c r="D401" s="203" t="s">
        <v>168</v>
      </c>
      <c r="E401" s="203" t="s">
        <v>645</v>
      </c>
      <c r="F401" s="240">
        <v>0.34462547368971003</v>
      </c>
      <c r="G401" s="241" t="s">
        <v>646</v>
      </c>
    </row>
    <row r="402" spans="1:7" x14ac:dyDescent="0.45">
      <c r="A402" s="203" t="s">
        <v>112</v>
      </c>
      <c r="B402" s="203" t="s">
        <v>655</v>
      </c>
      <c r="C402" s="203" t="s">
        <v>656</v>
      </c>
      <c r="D402" s="203" t="s">
        <v>168</v>
      </c>
      <c r="E402" s="203" t="s">
        <v>645</v>
      </c>
      <c r="F402" s="240">
        <v>0</v>
      </c>
      <c r="G402" s="241" t="s">
        <v>646</v>
      </c>
    </row>
    <row r="403" spans="1:7" x14ac:dyDescent="0.45">
      <c r="A403" s="203" t="s">
        <v>112</v>
      </c>
      <c r="B403" s="203" t="s">
        <v>657</v>
      </c>
      <c r="C403" s="203" t="s">
        <v>658</v>
      </c>
      <c r="D403" s="203" t="s">
        <v>168</v>
      </c>
      <c r="E403" s="203" t="s">
        <v>645</v>
      </c>
      <c r="F403" s="240">
        <v>0</v>
      </c>
      <c r="G403" s="241" t="s">
        <v>646</v>
      </c>
    </row>
    <row r="404" spans="1:7" x14ac:dyDescent="0.45">
      <c r="A404" s="203" t="s">
        <v>112</v>
      </c>
      <c r="B404" s="203" t="s">
        <v>344</v>
      </c>
      <c r="C404" s="203" t="s">
        <v>345</v>
      </c>
      <c r="D404" s="203" t="s">
        <v>168</v>
      </c>
      <c r="E404" s="203" t="s">
        <v>645</v>
      </c>
      <c r="F404" s="240">
        <v>0</v>
      </c>
      <c r="G404" s="241" t="s">
        <v>646</v>
      </c>
    </row>
    <row r="405" spans="1:7" x14ac:dyDescent="0.45">
      <c r="A405" s="203" t="s">
        <v>112</v>
      </c>
      <c r="B405" s="203" t="s">
        <v>659</v>
      </c>
      <c r="C405" s="203" t="s">
        <v>660</v>
      </c>
      <c r="D405" s="203" t="s">
        <v>168</v>
      </c>
      <c r="E405" s="203" t="s">
        <v>645</v>
      </c>
      <c r="F405" s="240">
        <v>0</v>
      </c>
      <c r="G405" s="241" t="s">
        <v>646</v>
      </c>
    </row>
    <row r="406" spans="1:7" x14ac:dyDescent="0.45">
      <c r="A406" s="203" t="s">
        <v>112</v>
      </c>
      <c r="B406" s="203" t="s">
        <v>661</v>
      </c>
      <c r="C406" s="203" t="s">
        <v>662</v>
      </c>
      <c r="D406" s="203" t="s">
        <v>168</v>
      </c>
      <c r="E406" s="203" t="s">
        <v>645</v>
      </c>
      <c r="F406" s="240">
        <v>0</v>
      </c>
      <c r="G406" s="241" t="s">
        <v>646</v>
      </c>
    </row>
    <row r="407" spans="1:7" x14ac:dyDescent="0.45">
      <c r="A407" s="203" t="s">
        <v>112</v>
      </c>
      <c r="B407" s="203" t="s">
        <v>663</v>
      </c>
      <c r="C407" s="203" t="s">
        <v>664</v>
      </c>
      <c r="D407" s="203" t="s">
        <v>168</v>
      </c>
      <c r="E407" s="203" t="s">
        <v>645</v>
      </c>
      <c r="F407" s="241" t="s">
        <v>646</v>
      </c>
      <c r="G407" s="240">
        <v>3.2735579364273397E-2</v>
      </c>
    </row>
    <row r="408" spans="1:7" x14ac:dyDescent="0.45">
      <c r="A408" s="203" t="s">
        <v>112</v>
      </c>
      <c r="B408" s="203" t="s">
        <v>665</v>
      </c>
      <c r="C408" s="203" t="s">
        <v>666</v>
      </c>
      <c r="D408" s="203" t="s">
        <v>168</v>
      </c>
      <c r="E408" s="203" t="s">
        <v>645</v>
      </c>
      <c r="F408" s="241" t="s">
        <v>646</v>
      </c>
      <c r="G408" s="240">
        <v>0.85999210174865204</v>
      </c>
    </row>
    <row r="409" spans="1:7" x14ac:dyDescent="0.45">
      <c r="A409" s="203" t="s">
        <v>112</v>
      </c>
      <c r="B409" s="203" t="s">
        <v>667</v>
      </c>
      <c r="C409" s="203" t="s">
        <v>668</v>
      </c>
      <c r="D409" s="203" t="s">
        <v>168</v>
      </c>
      <c r="E409" s="203" t="s">
        <v>645</v>
      </c>
      <c r="F409" s="241" t="s">
        <v>646</v>
      </c>
      <c r="G409" s="240">
        <v>0</v>
      </c>
    </row>
    <row r="410" spans="1:7" x14ac:dyDescent="0.45">
      <c r="A410" s="203" t="s">
        <v>112</v>
      </c>
      <c r="B410" s="203" t="s">
        <v>669</v>
      </c>
      <c r="C410" s="203" t="s">
        <v>670</v>
      </c>
      <c r="D410" s="203" t="s">
        <v>168</v>
      </c>
      <c r="E410" s="203" t="s">
        <v>645</v>
      </c>
      <c r="F410" s="241" t="s">
        <v>646</v>
      </c>
      <c r="G410" s="240">
        <v>0</v>
      </c>
    </row>
    <row r="411" spans="1:7" x14ac:dyDescent="0.45">
      <c r="A411" s="203" t="s">
        <v>112</v>
      </c>
      <c r="B411" s="203" t="s">
        <v>671</v>
      </c>
      <c r="C411" s="203" t="s">
        <v>672</v>
      </c>
      <c r="D411" s="203" t="s">
        <v>168</v>
      </c>
      <c r="E411" s="203" t="s">
        <v>645</v>
      </c>
      <c r="F411" s="241" t="s">
        <v>646</v>
      </c>
      <c r="G411" s="240">
        <v>0</v>
      </c>
    </row>
    <row r="412" spans="1:7" x14ac:dyDescent="0.45">
      <c r="A412" s="203" t="s">
        <v>112</v>
      </c>
      <c r="B412" s="203" t="s">
        <v>673</v>
      </c>
      <c r="C412" s="203" t="s">
        <v>674</v>
      </c>
      <c r="D412" s="203" t="s">
        <v>168</v>
      </c>
      <c r="E412" s="203" t="s">
        <v>645</v>
      </c>
      <c r="F412" s="240">
        <v>0</v>
      </c>
      <c r="G412" s="241" t="s">
        <v>646</v>
      </c>
    </row>
    <row r="413" spans="1:7" x14ac:dyDescent="0.45">
      <c r="A413" s="203" t="s">
        <v>112</v>
      </c>
      <c r="B413" s="203" t="s">
        <v>675</v>
      </c>
      <c r="C413" s="203" t="s">
        <v>676</v>
      </c>
      <c r="D413" s="203" t="s">
        <v>168</v>
      </c>
      <c r="E413" s="203" t="s">
        <v>645</v>
      </c>
      <c r="F413" s="240">
        <v>0</v>
      </c>
      <c r="G413" s="241" t="s">
        <v>646</v>
      </c>
    </row>
    <row r="414" spans="1:7" x14ac:dyDescent="0.45">
      <c r="A414" s="203" t="s">
        <v>112</v>
      </c>
      <c r="B414" s="203" t="s">
        <v>677</v>
      </c>
      <c r="C414" s="203" t="s">
        <v>678</v>
      </c>
      <c r="D414" s="203" t="s">
        <v>168</v>
      </c>
      <c r="E414" s="203" t="s">
        <v>645</v>
      </c>
      <c r="F414" s="240">
        <v>0</v>
      </c>
      <c r="G414" s="241" t="s">
        <v>646</v>
      </c>
    </row>
    <row r="415" spans="1:7" x14ac:dyDescent="0.45">
      <c r="A415" s="203" t="s">
        <v>112</v>
      </c>
      <c r="B415" s="203" t="s">
        <v>679</v>
      </c>
      <c r="C415" s="203" t="s">
        <v>680</v>
      </c>
      <c r="D415" s="203" t="s">
        <v>168</v>
      </c>
      <c r="E415" s="203" t="s">
        <v>645</v>
      </c>
      <c r="F415" s="240">
        <v>0</v>
      </c>
      <c r="G415" s="241" t="s">
        <v>646</v>
      </c>
    </row>
    <row r="416" spans="1:7" x14ac:dyDescent="0.45">
      <c r="A416" s="203" t="s">
        <v>112</v>
      </c>
      <c r="B416" s="203" t="s">
        <v>681</v>
      </c>
      <c r="C416" s="203" t="s">
        <v>682</v>
      </c>
      <c r="D416" s="203" t="s">
        <v>168</v>
      </c>
      <c r="E416" s="203" t="s">
        <v>645</v>
      </c>
      <c r="F416" s="240">
        <v>0</v>
      </c>
      <c r="G416" s="241" t="s">
        <v>646</v>
      </c>
    </row>
    <row r="417" spans="1:7" x14ac:dyDescent="0.45">
      <c r="A417" s="203" t="s">
        <v>112</v>
      </c>
      <c r="B417" s="203" t="s">
        <v>683</v>
      </c>
      <c r="C417" s="203" t="s">
        <v>684</v>
      </c>
      <c r="D417" s="203" t="s">
        <v>168</v>
      </c>
      <c r="E417" s="203" t="s">
        <v>645</v>
      </c>
      <c r="F417" s="240">
        <v>0</v>
      </c>
      <c r="G417" s="241" t="s">
        <v>646</v>
      </c>
    </row>
    <row r="418" spans="1:7" x14ac:dyDescent="0.45">
      <c r="A418" s="203" t="s">
        <v>112</v>
      </c>
      <c r="B418" s="203" t="s">
        <v>685</v>
      </c>
      <c r="C418" s="203" t="s">
        <v>686</v>
      </c>
      <c r="D418" s="203" t="s">
        <v>168</v>
      </c>
      <c r="E418" s="203" t="s">
        <v>645</v>
      </c>
      <c r="F418" s="240">
        <v>0</v>
      </c>
      <c r="G418" s="241" t="s">
        <v>646</v>
      </c>
    </row>
    <row r="419" spans="1:7" x14ac:dyDescent="0.45">
      <c r="A419" s="203" t="s">
        <v>112</v>
      </c>
      <c r="B419" s="203" t="s">
        <v>687</v>
      </c>
      <c r="C419" s="203" t="s">
        <v>688</v>
      </c>
      <c r="D419" s="203" t="s">
        <v>168</v>
      </c>
      <c r="E419" s="203" t="s">
        <v>645</v>
      </c>
      <c r="F419" s="240">
        <v>0</v>
      </c>
      <c r="G419" s="241" t="s">
        <v>646</v>
      </c>
    </row>
    <row r="420" spans="1:7" x14ac:dyDescent="0.45">
      <c r="A420" s="203" t="s">
        <v>106</v>
      </c>
      <c r="B420" s="203" t="s">
        <v>643</v>
      </c>
      <c r="C420" s="203" t="s">
        <v>644</v>
      </c>
      <c r="D420" s="203" t="s">
        <v>168</v>
      </c>
      <c r="E420" s="203" t="s">
        <v>645</v>
      </c>
      <c r="F420" s="240">
        <v>0</v>
      </c>
      <c r="G420" s="241" t="s">
        <v>646</v>
      </c>
    </row>
    <row r="421" spans="1:7" x14ac:dyDescent="0.45">
      <c r="A421" s="203" t="s">
        <v>106</v>
      </c>
      <c r="B421" s="203" t="s">
        <v>647</v>
      </c>
      <c r="C421" s="203" t="s">
        <v>648</v>
      </c>
      <c r="D421" s="203" t="s">
        <v>168</v>
      </c>
      <c r="E421" s="203" t="s">
        <v>645</v>
      </c>
      <c r="F421" s="240">
        <v>0</v>
      </c>
      <c r="G421" s="241" t="s">
        <v>646</v>
      </c>
    </row>
    <row r="422" spans="1:7" x14ac:dyDescent="0.45">
      <c r="A422" s="203" t="s">
        <v>106</v>
      </c>
      <c r="B422" s="203" t="s">
        <v>649</v>
      </c>
      <c r="C422" s="203" t="s">
        <v>650</v>
      </c>
      <c r="D422" s="203" t="s">
        <v>168</v>
      </c>
      <c r="E422" s="203" t="s">
        <v>645</v>
      </c>
      <c r="F422" s="240">
        <v>0</v>
      </c>
      <c r="G422" s="241" t="s">
        <v>646</v>
      </c>
    </row>
    <row r="423" spans="1:7" x14ac:dyDescent="0.45">
      <c r="A423" s="203" t="s">
        <v>106</v>
      </c>
      <c r="B423" s="203" t="s">
        <v>651</v>
      </c>
      <c r="C423" s="203" t="s">
        <v>652</v>
      </c>
      <c r="D423" s="203" t="s">
        <v>168</v>
      </c>
      <c r="E423" s="203" t="s">
        <v>645</v>
      </c>
      <c r="F423" s="240">
        <v>0</v>
      </c>
      <c r="G423" s="241" t="s">
        <v>646</v>
      </c>
    </row>
    <row r="424" spans="1:7" x14ac:dyDescent="0.45">
      <c r="A424" s="203" t="s">
        <v>106</v>
      </c>
      <c r="B424" s="203" t="s">
        <v>653</v>
      </c>
      <c r="C424" s="203" t="s">
        <v>654</v>
      </c>
      <c r="D424" s="203" t="s">
        <v>168</v>
      </c>
      <c r="E424" s="203" t="s">
        <v>645</v>
      </c>
      <c r="F424" s="240">
        <v>-3.9047824837260499E-2</v>
      </c>
      <c r="G424" s="241" t="s">
        <v>646</v>
      </c>
    </row>
    <row r="425" spans="1:7" x14ac:dyDescent="0.45">
      <c r="A425" s="203" t="s">
        <v>106</v>
      </c>
      <c r="B425" s="203" t="s">
        <v>655</v>
      </c>
      <c r="C425" s="203" t="s">
        <v>656</v>
      </c>
      <c r="D425" s="203" t="s">
        <v>168</v>
      </c>
      <c r="E425" s="203" t="s">
        <v>645</v>
      </c>
      <c r="F425" s="240">
        <v>0</v>
      </c>
      <c r="G425" s="241" t="s">
        <v>646</v>
      </c>
    </row>
    <row r="426" spans="1:7" x14ac:dyDescent="0.45">
      <c r="A426" s="203" t="s">
        <v>106</v>
      </c>
      <c r="B426" s="203" t="s">
        <v>657</v>
      </c>
      <c r="C426" s="203" t="s">
        <v>658</v>
      </c>
      <c r="D426" s="203" t="s">
        <v>168</v>
      </c>
      <c r="E426" s="203" t="s">
        <v>645</v>
      </c>
      <c r="F426" s="240">
        <v>0</v>
      </c>
      <c r="G426" s="241" t="s">
        <v>646</v>
      </c>
    </row>
    <row r="427" spans="1:7" x14ac:dyDescent="0.45">
      <c r="A427" s="203" t="s">
        <v>106</v>
      </c>
      <c r="B427" s="203" t="s">
        <v>344</v>
      </c>
      <c r="C427" s="203" t="s">
        <v>345</v>
      </c>
      <c r="D427" s="203" t="s">
        <v>168</v>
      </c>
      <c r="E427" s="203" t="s">
        <v>645</v>
      </c>
      <c r="F427" s="240">
        <v>-1.10809655752028E-2</v>
      </c>
      <c r="G427" s="241" t="s">
        <v>646</v>
      </c>
    </row>
    <row r="428" spans="1:7" x14ac:dyDescent="0.45">
      <c r="A428" s="203" t="s">
        <v>106</v>
      </c>
      <c r="B428" s="203" t="s">
        <v>659</v>
      </c>
      <c r="C428" s="203" t="s">
        <v>660</v>
      </c>
      <c r="D428" s="203" t="s">
        <v>168</v>
      </c>
      <c r="E428" s="203" t="s">
        <v>645</v>
      </c>
      <c r="F428" s="240">
        <v>0</v>
      </c>
      <c r="G428" s="241" t="s">
        <v>646</v>
      </c>
    </row>
    <row r="429" spans="1:7" x14ac:dyDescent="0.45">
      <c r="A429" s="203" t="s">
        <v>106</v>
      </c>
      <c r="B429" s="203" t="s">
        <v>661</v>
      </c>
      <c r="C429" s="203" t="s">
        <v>662</v>
      </c>
      <c r="D429" s="203" t="s">
        <v>168</v>
      </c>
      <c r="E429" s="203" t="s">
        <v>645</v>
      </c>
      <c r="F429" s="240">
        <v>0</v>
      </c>
      <c r="G429" s="241" t="s">
        <v>646</v>
      </c>
    </row>
    <row r="430" spans="1:7" x14ac:dyDescent="0.45">
      <c r="A430" s="203" t="s">
        <v>106</v>
      </c>
      <c r="B430" s="203" t="s">
        <v>663</v>
      </c>
      <c r="C430" s="203" t="s">
        <v>664</v>
      </c>
      <c r="D430" s="203" t="s">
        <v>168</v>
      </c>
      <c r="E430" s="203" t="s">
        <v>645</v>
      </c>
      <c r="F430" s="241" t="s">
        <v>646</v>
      </c>
      <c r="G430" s="240">
        <v>2.3683801907484901E-2</v>
      </c>
    </row>
    <row r="431" spans="1:7" x14ac:dyDescent="0.45">
      <c r="A431" s="203" t="s">
        <v>106</v>
      </c>
      <c r="B431" s="203" t="s">
        <v>665</v>
      </c>
      <c r="C431" s="203" t="s">
        <v>666</v>
      </c>
      <c r="D431" s="203" t="s">
        <v>168</v>
      </c>
      <c r="E431" s="203" t="s">
        <v>645</v>
      </c>
      <c r="F431" s="241" t="s">
        <v>646</v>
      </c>
      <c r="G431" s="240">
        <v>0.42929226203450099</v>
      </c>
    </row>
    <row r="432" spans="1:7" x14ac:dyDescent="0.45">
      <c r="A432" s="203" t="s">
        <v>106</v>
      </c>
      <c r="B432" s="203" t="s">
        <v>667</v>
      </c>
      <c r="C432" s="203" t="s">
        <v>668</v>
      </c>
      <c r="D432" s="203" t="s">
        <v>168</v>
      </c>
      <c r="E432" s="203" t="s">
        <v>645</v>
      </c>
      <c r="F432" s="241" t="s">
        <v>646</v>
      </c>
      <c r="G432" s="240">
        <v>0</v>
      </c>
    </row>
    <row r="433" spans="1:7" x14ac:dyDescent="0.45">
      <c r="A433" s="203" t="s">
        <v>106</v>
      </c>
      <c r="B433" s="203" t="s">
        <v>669</v>
      </c>
      <c r="C433" s="203" t="s">
        <v>670</v>
      </c>
      <c r="D433" s="203" t="s">
        <v>168</v>
      </c>
      <c r="E433" s="203" t="s">
        <v>645</v>
      </c>
      <c r="F433" s="241" t="s">
        <v>646</v>
      </c>
      <c r="G433" s="240">
        <v>0</v>
      </c>
    </row>
    <row r="434" spans="1:7" x14ac:dyDescent="0.45">
      <c r="A434" s="203" t="s">
        <v>106</v>
      </c>
      <c r="B434" s="203" t="s">
        <v>671</v>
      </c>
      <c r="C434" s="203" t="s">
        <v>672</v>
      </c>
      <c r="D434" s="203" t="s">
        <v>168</v>
      </c>
      <c r="E434" s="203" t="s">
        <v>645</v>
      </c>
      <c r="F434" s="241" t="s">
        <v>646</v>
      </c>
      <c r="G434" s="240">
        <v>0</v>
      </c>
    </row>
    <row r="435" spans="1:7" x14ac:dyDescent="0.45">
      <c r="A435" s="203" t="s">
        <v>106</v>
      </c>
      <c r="B435" s="203" t="s">
        <v>673</v>
      </c>
      <c r="C435" s="203" t="s">
        <v>674</v>
      </c>
      <c r="D435" s="203" t="s">
        <v>168</v>
      </c>
      <c r="E435" s="203" t="s">
        <v>645</v>
      </c>
      <c r="F435" s="240">
        <v>0</v>
      </c>
      <c r="G435" s="241" t="s">
        <v>646</v>
      </c>
    </row>
    <row r="436" spans="1:7" x14ac:dyDescent="0.45">
      <c r="A436" s="203" t="s">
        <v>106</v>
      </c>
      <c r="B436" s="203" t="s">
        <v>675</v>
      </c>
      <c r="C436" s="203" t="s">
        <v>676</v>
      </c>
      <c r="D436" s="203" t="s">
        <v>168</v>
      </c>
      <c r="E436" s="203" t="s">
        <v>645</v>
      </c>
      <c r="F436" s="240">
        <v>0</v>
      </c>
      <c r="G436" s="241" t="s">
        <v>646</v>
      </c>
    </row>
    <row r="437" spans="1:7" x14ac:dyDescent="0.45">
      <c r="A437" s="203" t="s">
        <v>106</v>
      </c>
      <c r="B437" s="203" t="s">
        <v>677</v>
      </c>
      <c r="C437" s="203" t="s">
        <v>678</v>
      </c>
      <c r="D437" s="203" t="s">
        <v>168</v>
      </c>
      <c r="E437" s="203" t="s">
        <v>645</v>
      </c>
      <c r="F437" s="240">
        <v>0</v>
      </c>
      <c r="G437" s="241" t="s">
        <v>646</v>
      </c>
    </row>
    <row r="438" spans="1:7" x14ac:dyDescent="0.45">
      <c r="A438" s="203" t="s">
        <v>106</v>
      </c>
      <c r="B438" s="203" t="s">
        <v>679</v>
      </c>
      <c r="C438" s="203" t="s">
        <v>680</v>
      </c>
      <c r="D438" s="203" t="s">
        <v>168</v>
      </c>
      <c r="E438" s="203" t="s">
        <v>645</v>
      </c>
      <c r="F438" s="240">
        <v>0</v>
      </c>
      <c r="G438" s="241" t="s">
        <v>646</v>
      </c>
    </row>
    <row r="439" spans="1:7" x14ac:dyDescent="0.45">
      <c r="A439" s="203" t="s">
        <v>106</v>
      </c>
      <c r="B439" s="203" t="s">
        <v>681</v>
      </c>
      <c r="C439" s="203" t="s">
        <v>682</v>
      </c>
      <c r="D439" s="203" t="s">
        <v>168</v>
      </c>
      <c r="E439" s="203" t="s">
        <v>645</v>
      </c>
      <c r="F439" s="240">
        <v>0</v>
      </c>
      <c r="G439" s="241" t="s">
        <v>646</v>
      </c>
    </row>
    <row r="440" spans="1:7" x14ac:dyDescent="0.45">
      <c r="A440" s="203" t="s">
        <v>106</v>
      </c>
      <c r="B440" s="203" t="s">
        <v>683</v>
      </c>
      <c r="C440" s="203" t="s">
        <v>684</v>
      </c>
      <c r="D440" s="203" t="s">
        <v>168</v>
      </c>
      <c r="E440" s="203" t="s">
        <v>645</v>
      </c>
      <c r="F440" s="240">
        <v>0</v>
      </c>
      <c r="G440" s="241" t="s">
        <v>646</v>
      </c>
    </row>
    <row r="441" spans="1:7" x14ac:dyDescent="0.45">
      <c r="A441" s="203" t="s">
        <v>106</v>
      </c>
      <c r="B441" s="203" t="s">
        <v>685</v>
      </c>
      <c r="C441" s="203" t="s">
        <v>686</v>
      </c>
      <c r="D441" s="203" t="s">
        <v>168</v>
      </c>
      <c r="E441" s="203" t="s">
        <v>645</v>
      </c>
      <c r="F441" s="240">
        <v>0</v>
      </c>
      <c r="G441" s="241" t="s">
        <v>646</v>
      </c>
    </row>
    <row r="442" spans="1:7" x14ac:dyDescent="0.45">
      <c r="A442" s="203" t="s">
        <v>106</v>
      </c>
      <c r="B442" s="203" t="s">
        <v>687</v>
      </c>
      <c r="C442" s="203" t="s">
        <v>688</v>
      </c>
      <c r="D442" s="203" t="s">
        <v>168</v>
      </c>
      <c r="E442" s="203" t="s">
        <v>645</v>
      </c>
      <c r="F442" s="240">
        <v>0</v>
      </c>
      <c r="G442" s="241" t="s">
        <v>646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 x14ac:dyDescent="0.25"/>
  <cols>
    <col min="1" max="1" width="33.36328125" customWidth="1"/>
    <col min="2" max="2" width="32.1796875" bestFit="1" customWidth="1"/>
    <col min="3" max="3" width="76.453125" customWidth="1"/>
    <col min="4" max="4" width="11.81640625" bestFit="1" customWidth="1"/>
    <col min="5" max="5" width="31.453125" bestFit="1" customWidth="1"/>
    <col min="6" max="7" width="26.453125" bestFit="1" customWidth="1"/>
    <col min="8" max="8" width="20.6328125" customWidth="1"/>
    <col min="9" max="9" width="27.6328125" customWidth="1"/>
    <col min="10" max="10" width="40.81640625" customWidth="1"/>
  </cols>
  <sheetData>
    <row r="1" spans="1:11" ht="24.75" x14ac:dyDescent="0.65">
      <c r="A1" s="211" t="str">
        <f ca="1" xml:space="preserve"> RIGHT(CELL("filename", $A$1), LEN(CELL("filename", $A$1)) - SEARCH("]", CELL("filename", $A$1)))</f>
        <v>BYR_Override</v>
      </c>
    </row>
    <row r="2" spans="1:11" ht="14.25" x14ac:dyDescent="0.45">
      <c r="A2" s="203"/>
      <c r="B2" s="203"/>
      <c r="C2" s="204" t="s">
        <v>633</v>
      </c>
      <c r="D2" s="203"/>
      <c r="E2" s="256" t="s">
        <v>634</v>
      </c>
      <c r="F2" s="203"/>
      <c r="G2" s="203"/>
    </row>
    <row r="3" spans="1:11" ht="14.25" x14ac:dyDescent="0.45">
      <c r="A3" s="203"/>
      <c r="B3" s="203"/>
      <c r="C3" s="203"/>
      <c r="D3" s="203"/>
      <c r="E3" s="203"/>
      <c r="F3" s="203"/>
      <c r="G3" s="203"/>
    </row>
    <row r="4" spans="1:11" ht="14.25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  <c r="H4" s="212" t="s">
        <v>582</v>
      </c>
      <c r="I4" s="212" t="s">
        <v>583</v>
      </c>
      <c r="J4" s="213" t="s">
        <v>584</v>
      </c>
    </row>
    <row r="5" spans="1:11" ht="14.25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  <c r="H5" s="212" t="s">
        <v>582</v>
      </c>
      <c r="I5" s="212" t="s">
        <v>583</v>
      </c>
      <c r="J5" s="213" t="s">
        <v>584</v>
      </c>
    </row>
    <row r="6" spans="1:11" x14ac:dyDescent="0.25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 x14ac:dyDescent="0.25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 x14ac:dyDescent="0.25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 x14ac:dyDescent="0.25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 x14ac:dyDescent="0.25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 x14ac:dyDescent="0.25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 x14ac:dyDescent="0.25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 x14ac:dyDescent="0.25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 x14ac:dyDescent="0.25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 x14ac:dyDescent="0.25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 x14ac:dyDescent="0.25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 x14ac:dyDescent="0.25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 x14ac:dyDescent="0.25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 x14ac:dyDescent="0.25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 x14ac:dyDescent="0.25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 x14ac:dyDescent="0.25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 x14ac:dyDescent="0.25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 x14ac:dyDescent="0.25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 x14ac:dyDescent="0.25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 x14ac:dyDescent="0.25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 x14ac:dyDescent="0.25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 x14ac:dyDescent="0.25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 x14ac:dyDescent="0.25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 x14ac:dyDescent="0.25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 x14ac:dyDescent="0.25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 x14ac:dyDescent="0.25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 x14ac:dyDescent="0.25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 x14ac:dyDescent="0.25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 x14ac:dyDescent="0.25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 x14ac:dyDescent="0.25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 x14ac:dyDescent="0.25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 x14ac:dyDescent="0.25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 x14ac:dyDescent="0.25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 x14ac:dyDescent="0.25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 x14ac:dyDescent="0.25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 x14ac:dyDescent="0.25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 x14ac:dyDescent="0.25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 x14ac:dyDescent="0.25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 x14ac:dyDescent="0.25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 x14ac:dyDescent="0.25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 x14ac:dyDescent="0.25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 x14ac:dyDescent="0.25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 x14ac:dyDescent="0.25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 x14ac:dyDescent="0.25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 x14ac:dyDescent="0.25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 x14ac:dyDescent="0.25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 x14ac:dyDescent="0.25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 x14ac:dyDescent="0.25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 x14ac:dyDescent="0.25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 x14ac:dyDescent="0.25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 x14ac:dyDescent="0.25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 x14ac:dyDescent="0.25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 x14ac:dyDescent="0.25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 x14ac:dyDescent="0.25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 x14ac:dyDescent="0.25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 x14ac:dyDescent="0.25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 x14ac:dyDescent="0.25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 x14ac:dyDescent="0.25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 x14ac:dyDescent="0.25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 x14ac:dyDescent="0.25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 x14ac:dyDescent="0.25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 x14ac:dyDescent="0.25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 x14ac:dyDescent="0.25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 x14ac:dyDescent="0.25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 x14ac:dyDescent="0.25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 x14ac:dyDescent="0.25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 x14ac:dyDescent="0.25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 x14ac:dyDescent="0.25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 x14ac:dyDescent="0.25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 x14ac:dyDescent="0.25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 x14ac:dyDescent="0.25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 x14ac:dyDescent="0.25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 x14ac:dyDescent="0.25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 x14ac:dyDescent="0.25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 x14ac:dyDescent="0.25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 x14ac:dyDescent="0.25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 x14ac:dyDescent="0.25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 x14ac:dyDescent="0.25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 x14ac:dyDescent="0.25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 x14ac:dyDescent="0.25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 x14ac:dyDescent="0.25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 x14ac:dyDescent="0.25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 x14ac:dyDescent="0.25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 x14ac:dyDescent="0.25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 x14ac:dyDescent="0.25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 x14ac:dyDescent="0.25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 x14ac:dyDescent="0.25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 x14ac:dyDescent="0.25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 x14ac:dyDescent="0.25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 x14ac:dyDescent="0.25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 x14ac:dyDescent="0.25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 x14ac:dyDescent="0.25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 x14ac:dyDescent="0.25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 x14ac:dyDescent="0.25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 x14ac:dyDescent="0.25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 x14ac:dyDescent="0.25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 x14ac:dyDescent="0.25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 x14ac:dyDescent="0.25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 x14ac:dyDescent="0.25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 x14ac:dyDescent="0.25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 x14ac:dyDescent="0.25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 x14ac:dyDescent="0.25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 x14ac:dyDescent="0.25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 x14ac:dyDescent="0.25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 x14ac:dyDescent="0.25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 x14ac:dyDescent="0.25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 x14ac:dyDescent="0.25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 x14ac:dyDescent="0.25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 x14ac:dyDescent="0.25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 x14ac:dyDescent="0.25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 x14ac:dyDescent="0.25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 x14ac:dyDescent="0.25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 x14ac:dyDescent="0.25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 x14ac:dyDescent="0.25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 x14ac:dyDescent="0.25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 x14ac:dyDescent="0.25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 x14ac:dyDescent="0.25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 x14ac:dyDescent="0.25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 x14ac:dyDescent="0.25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 x14ac:dyDescent="0.25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 x14ac:dyDescent="0.25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 x14ac:dyDescent="0.25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 x14ac:dyDescent="0.25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 x14ac:dyDescent="0.25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 x14ac:dyDescent="0.25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 x14ac:dyDescent="0.25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 x14ac:dyDescent="0.25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 x14ac:dyDescent="0.25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 x14ac:dyDescent="0.25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 x14ac:dyDescent="0.25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 x14ac:dyDescent="0.25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 x14ac:dyDescent="0.25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 x14ac:dyDescent="0.25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 x14ac:dyDescent="0.25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 x14ac:dyDescent="0.25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 x14ac:dyDescent="0.25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 x14ac:dyDescent="0.25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 x14ac:dyDescent="0.25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 x14ac:dyDescent="0.25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 x14ac:dyDescent="0.25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 x14ac:dyDescent="0.25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 x14ac:dyDescent="0.25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 x14ac:dyDescent="0.25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 x14ac:dyDescent="0.25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 x14ac:dyDescent="0.25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 x14ac:dyDescent="0.25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 x14ac:dyDescent="0.25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 x14ac:dyDescent="0.25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 x14ac:dyDescent="0.25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 x14ac:dyDescent="0.25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 x14ac:dyDescent="0.25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 x14ac:dyDescent="0.25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 x14ac:dyDescent="0.25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 x14ac:dyDescent="0.25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 x14ac:dyDescent="0.25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 x14ac:dyDescent="0.25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 x14ac:dyDescent="0.25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 x14ac:dyDescent="0.25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 x14ac:dyDescent="0.25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 x14ac:dyDescent="0.25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 x14ac:dyDescent="0.25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 x14ac:dyDescent="0.25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 x14ac:dyDescent="0.25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 x14ac:dyDescent="0.25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 x14ac:dyDescent="0.25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 x14ac:dyDescent="0.25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 x14ac:dyDescent="0.25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 x14ac:dyDescent="0.25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 x14ac:dyDescent="0.25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 x14ac:dyDescent="0.25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 x14ac:dyDescent="0.25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 x14ac:dyDescent="0.25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 x14ac:dyDescent="0.25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 x14ac:dyDescent="0.25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 x14ac:dyDescent="0.25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 x14ac:dyDescent="0.25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 x14ac:dyDescent="0.25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 x14ac:dyDescent="0.25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 x14ac:dyDescent="0.25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 x14ac:dyDescent="0.25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 x14ac:dyDescent="0.25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 x14ac:dyDescent="0.25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 x14ac:dyDescent="0.25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 x14ac:dyDescent="0.25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 x14ac:dyDescent="0.25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 x14ac:dyDescent="0.25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 x14ac:dyDescent="0.25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 x14ac:dyDescent="0.25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 x14ac:dyDescent="0.25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 x14ac:dyDescent="0.25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 x14ac:dyDescent="0.25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 x14ac:dyDescent="0.25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 x14ac:dyDescent="0.25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 x14ac:dyDescent="0.25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 x14ac:dyDescent="0.25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 x14ac:dyDescent="0.25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 x14ac:dyDescent="0.25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 x14ac:dyDescent="0.25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 x14ac:dyDescent="0.25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 x14ac:dyDescent="0.25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 x14ac:dyDescent="0.25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 x14ac:dyDescent="0.25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 x14ac:dyDescent="0.25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 x14ac:dyDescent="0.25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 x14ac:dyDescent="0.25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 x14ac:dyDescent="0.25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 x14ac:dyDescent="0.25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 x14ac:dyDescent="0.25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 x14ac:dyDescent="0.25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 x14ac:dyDescent="0.25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 x14ac:dyDescent="0.25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 x14ac:dyDescent="0.25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 x14ac:dyDescent="0.25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 x14ac:dyDescent="0.25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 x14ac:dyDescent="0.25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 x14ac:dyDescent="0.25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 x14ac:dyDescent="0.25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 x14ac:dyDescent="0.25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 x14ac:dyDescent="0.25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 x14ac:dyDescent="0.25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 x14ac:dyDescent="0.25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 x14ac:dyDescent="0.25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 x14ac:dyDescent="0.25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 x14ac:dyDescent="0.25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 x14ac:dyDescent="0.25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 x14ac:dyDescent="0.25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 x14ac:dyDescent="0.25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 x14ac:dyDescent="0.25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 x14ac:dyDescent="0.25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 x14ac:dyDescent="0.25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 x14ac:dyDescent="0.25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 x14ac:dyDescent="0.25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 x14ac:dyDescent="0.25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 x14ac:dyDescent="0.25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 x14ac:dyDescent="0.25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 x14ac:dyDescent="0.25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 x14ac:dyDescent="0.25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 x14ac:dyDescent="0.25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 x14ac:dyDescent="0.25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 x14ac:dyDescent="0.25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 x14ac:dyDescent="0.25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 x14ac:dyDescent="0.25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 x14ac:dyDescent="0.25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 x14ac:dyDescent="0.25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 x14ac:dyDescent="0.25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 x14ac:dyDescent="0.25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 x14ac:dyDescent="0.25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 x14ac:dyDescent="0.25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 x14ac:dyDescent="0.25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 x14ac:dyDescent="0.25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 x14ac:dyDescent="0.25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 x14ac:dyDescent="0.25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 x14ac:dyDescent="0.25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 x14ac:dyDescent="0.25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 x14ac:dyDescent="0.25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 x14ac:dyDescent="0.25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 x14ac:dyDescent="0.25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 x14ac:dyDescent="0.25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 x14ac:dyDescent="0.25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 x14ac:dyDescent="0.25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 x14ac:dyDescent="0.25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 x14ac:dyDescent="0.25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 x14ac:dyDescent="0.25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 x14ac:dyDescent="0.25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 x14ac:dyDescent="0.25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 x14ac:dyDescent="0.25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 x14ac:dyDescent="0.25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 x14ac:dyDescent="0.25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 x14ac:dyDescent="0.25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 x14ac:dyDescent="0.25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 x14ac:dyDescent="0.25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 x14ac:dyDescent="0.25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 x14ac:dyDescent="0.25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 x14ac:dyDescent="0.25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 x14ac:dyDescent="0.25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 x14ac:dyDescent="0.25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 x14ac:dyDescent="0.25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 x14ac:dyDescent="0.25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 x14ac:dyDescent="0.25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 x14ac:dyDescent="0.25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 x14ac:dyDescent="0.25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 x14ac:dyDescent="0.25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 x14ac:dyDescent="0.25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 x14ac:dyDescent="0.25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 x14ac:dyDescent="0.25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 x14ac:dyDescent="0.25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 x14ac:dyDescent="0.25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 x14ac:dyDescent="0.25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 x14ac:dyDescent="0.25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 x14ac:dyDescent="0.25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 x14ac:dyDescent="0.25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 x14ac:dyDescent="0.25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 x14ac:dyDescent="0.25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 x14ac:dyDescent="0.25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 x14ac:dyDescent="0.25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 x14ac:dyDescent="0.25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 x14ac:dyDescent="0.25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 x14ac:dyDescent="0.25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 x14ac:dyDescent="0.25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 x14ac:dyDescent="0.25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 x14ac:dyDescent="0.25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 x14ac:dyDescent="0.25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 x14ac:dyDescent="0.25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 x14ac:dyDescent="0.25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 x14ac:dyDescent="0.25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 x14ac:dyDescent="0.25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 x14ac:dyDescent="0.25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 x14ac:dyDescent="0.25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 x14ac:dyDescent="0.25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 x14ac:dyDescent="0.25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 x14ac:dyDescent="0.25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 x14ac:dyDescent="0.25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 x14ac:dyDescent="0.25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 x14ac:dyDescent="0.25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 x14ac:dyDescent="0.25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 x14ac:dyDescent="0.25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 x14ac:dyDescent="0.25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 x14ac:dyDescent="0.25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 x14ac:dyDescent="0.25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 x14ac:dyDescent="0.25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 x14ac:dyDescent="0.25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 x14ac:dyDescent="0.25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 x14ac:dyDescent="0.25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 x14ac:dyDescent="0.25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 x14ac:dyDescent="0.25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 x14ac:dyDescent="0.25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 x14ac:dyDescent="0.25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 x14ac:dyDescent="0.25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 x14ac:dyDescent="0.25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 x14ac:dyDescent="0.25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 x14ac:dyDescent="0.25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 x14ac:dyDescent="0.25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 x14ac:dyDescent="0.25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 x14ac:dyDescent="0.25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 x14ac:dyDescent="0.25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 x14ac:dyDescent="0.25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 x14ac:dyDescent="0.25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 x14ac:dyDescent="0.25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 x14ac:dyDescent="0.25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 x14ac:dyDescent="0.25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 x14ac:dyDescent="0.25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 x14ac:dyDescent="0.25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 x14ac:dyDescent="0.25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 x14ac:dyDescent="0.25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 x14ac:dyDescent="0.25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 x14ac:dyDescent="0.25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 x14ac:dyDescent="0.25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 x14ac:dyDescent="0.25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 x14ac:dyDescent="0.25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 x14ac:dyDescent="0.25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 x14ac:dyDescent="0.25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 x14ac:dyDescent="0.25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 x14ac:dyDescent="0.25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 x14ac:dyDescent="0.25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 x14ac:dyDescent="0.25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 x14ac:dyDescent="0.25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 x14ac:dyDescent="0.25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 x14ac:dyDescent="0.25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 x14ac:dyDescent="0.25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 x14ac:dyDescent="0.25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 x14ac:dyDescent="0.25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 x14ac:dyDescent="0.25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 x14ac:dyDescent="0.25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 x14ac:dyDescent="0.25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 x14ac:dyDescent="0.25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 x14ac:dyDescent="0.25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 x14ac:dyDescent="0.25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 x14ac:dyDescent="0.25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 x14ac:dyDescent="0.25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 x14ac:dyDescent="0.25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 x14ac:dyDescent="0.25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 x14ac:dyDescent="0.25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 x14ac:dyDescent="0.25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 x14ac:dyDescent="0.25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 x14ac:dyDescent="0.25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 x14ac:dyDescent="0.25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 x14ac:dyDescent="0.25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 x14ac:dyDescent="0.25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 x14ac:dyDescent="0.25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 x14ac:dyDescent="0.25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 x14ac:dyDescent="0.25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 x14ac:dyDescent="0.25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 x14ac:dyDescent="0.25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 x14ac:dyDescent="0.25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 x14ac:dyDescent="0.25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 x14ac:dyDescent="0.25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 x14ac:dyDescent="0.25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 x14ac:dyDescent="0.25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 x14ac:dyDescent="0.25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 x14ac:dyDescent="0.25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 x14ac:dyDescent="0.25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 x14ac:dyDescent="0.25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 x14ac:dyDescent="0.25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 x14ac:dyDescent="0.25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 x14ac:dyDescent="0.25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 x14ac:dyDescent="0.25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 x14ac:dyDescent="0.25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 x14ac:dyDescent="0.25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 x14ac:dyDescent="0.25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 x14ac:dyDescent="0.25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 x14ac:dyDescent="0.25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 x14ac:dyDescent="0.25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 x14ac:dyDescent="0.25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 x14ac:dyDescent="0.25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 x14ac:dyDescent="0.25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 x14ac:dyDescent="0.25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 x14ac:dyDescent="0.25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 x14ac:dyDescent="0.25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 x14ac:dyDescent="0.25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 x14ac:dyDescent="0.25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 x14ac:dyDescent="0.25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 x14ac:dyDescent="0.25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 x14ac:dyDescent="0.25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 x14ac:dyDescent="0.25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 x14ac:dyDescent="0.25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 x14ac:dyDescent="0.25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 x14ac:dyDescent="0.25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 x14ac:dyDescent="0.25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 x14ac:dyDescent="0.25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 x14ac:dyDescent="0.25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 x14ac:dyDescent="0.25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 x14ac:dyDescent="0.25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 x14ac:dyDescent="0.25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 x14ac:dyDescent="0.25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 x14ac:dyDescent="0.25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 x14ac:dyDescent="0.25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 x14ac:dyDescent="0.25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 x14ac:dyDescent="0.25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 x14ac:dyDescent="0.25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 x14ac:dyDescent="0.25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 x14ac:dyDescent="0.25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 x14ac:dyDescent="0.25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 x14ac:dyDescent="0.25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 x14ac:dyDescent="0.25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 x14ac:dyDescent="0.25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 x14ac:dyDescent="0.25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 x14ac:dyDescent="0.25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 x14ac:dyDescent="0.25"/>
  <cols>
    <col min="1" max="1" width="31.81640625" bestFit="1" customWidth="1"/>
    <col min="2" max="2" width="32.1796875" bestFit="1" customWidth="1"/>
    <col min="3" max="3" width="127" bestFit="1" customWidth="1"/>
    <col min="4" max="4" width="11.81640625" bestFit="1" customWidth="1"/>
    <col min="5" max="5" width="31.453125" bestFit="1" customWidth="1"/>
    <col min="6" max="7" width="26.453125" bestFit="1" customWidth="1"/>
  </cols>
  <sheetData>
    <row r="1" spans="1:7" ht="24.75" x14ac:dyDescent="0.65">
      <c r="A1" s="211" t="str">
        <f ca="1" xml:space="preserve"> RIGHT(CELL("filename", $A$1), LEN(CELL("filename", $A$1)) - SEARCH("]", CELL("filename", $A$1)))</f>
        <v>BYR_Active</v>
      </c>
    </row>
    <row r="2" spans="1:7" ht="14.25" x14ac:dyDescent="0.45">
      <c r="A2" s="203"/>
      <c r="B2" s="203"/>
      <c r="C2" s="204" t="s">
        <v>633</v>
      </c>
      <c r="D2" s="203"/>
      <c r="E2" s="256" t="s">
        <v>634</v>
      </c>
      <c r="F2" s="203"/>
      <c r="G2" s="203"/>
    </row>
    <row r="3" spans="1:7" ht="14.25" x14ac:dyDescent="0.45">
      <c r="A3" s="203"/>
      <c r="B3" s="203"/>
      <c r="C3" s="203"/>
      <c r="D3" s="203"/>
      <c r="E3" s="203"/>
      <c r="F3" s="203"/>
      <c r="G3" s="203"/>
    </row>
    <row r="4" spans="1:7" ht="14.25" x14ac:dyDescent="0.45">
      <c r="A4" s="239" t="s">
        <v>635</v>
      </c>
      <c r="B4" s="239" t="s">
        <v>636</v>
      </c>
      <c r="C4" s="205" t="s">
        <v>637</v>
      </c>
      <c r="D4" s="205" t="s">
        <v>638</v>
      </c>
      <c r="E4" s="205" t="s">
        <v>639</v>
      </c>
      <c r="F4" s="239" t="s">
        <v>640</v>
      </c>
      <c r="G4" s="239" t="s">
        <v>641</v>
      </c>
    </row>
    <row r="5" spans="1:7" ht="14.25" x14ac:dyDescent="0.45">
      <c r="A5" s="239" t="s">
        <v>635</v>
      </c>
      <c r="B5" s="239" t="s">
        <v>636</v>
      </c>
      <c r="C5" s="205" t="s">
        <v>637</v>
      </c>
      <c r="D5" s="205" t="s">
        <v>638</v>
      </c>
      <c r="E5" s="205" t="s">
        <v>639</v>
      </c>
      <c r="F5" s="239" t="s">
        <v>642</v>
      </c>
      <c r="G5" s="239" t="s">
        <v>642</v>
      </c>
    </row>
    <row r="6" spans="1:7" x14ac:dyDescent="0.25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 x14ac:dyDescent="0.25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 x14ac:dyDescent="0.25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 x14ac:dyDescent="0.25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 x14ac:dyDescent="0.25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 x14ac:dyDescent="0.25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 x14ac:dyDescent="0.25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 x14ac:dyDescent="0.25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 x14ac:dyDescent="0.25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 x14ac:dyDescent="0.25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 x14ac:dyDescent="0.25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 x14ac:dyDescent="0.25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 x14ac:dyDescent="0.25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 x14ac:dyDescent="0.25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 x14ac:dyDescent="0.25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 x14ac:dyDescent="0.25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 x14ac:dyDescent="0.25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 x14ac:dyDescent="0.25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 x14ac:dyDescent="0.25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 x14ac:dyDescent="0.25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 x14ac:dyDescent="0.25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 x14ac:dyDescent="0.25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 x14ac:dyDescent="0.25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 x14ac:dyDescent="0.25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 x14ac:dyDescent="0.25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 x14ac:dyDescent="0.25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 x14ac:dyDescent="0.25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 x14ac:dyDescent="0.25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 x14ac:dyDescent="0.25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 x14ac:dyDescent="0.25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 x14ac:dyDescent="0.25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 x14ac:dyDescent="0.25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 x14ac:dyDescent="0.25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 x14ac:dyDescent="0.25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 x14ac:dyDescent="0.25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 x14ac:dyDescent="0.25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 x14ac:dyDescent="0.25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 x14ac:dyDescent="0.25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 x14ac:dyDescent="0.25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 x14ac:dyDescent="0.25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 x14ac:dyDescent="0.25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 x14ac:dyDescent="0.25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 x14ac:dyDescent="0.25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 x14ac:dyDescent="0.25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 x14ac:dyDescent="0.25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 x14ac:dyDescent="0.25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 x14ac:dyDescent="0.25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 x14ac:dyDescent="0.25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 x14ac:dyDescent="0.25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 x14ac:dyDescent="0.25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 x14ac:dyDescent="0.25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 x14ac:dyDescent="0.25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 x14ac:dyDescent="0.25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 x14ac:dyDescent="0.25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 x14ac:dyDescent="0.25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 x14ac:dyDescent="0.25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 x14ac:dyDescent="0.25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 x14ac:dyDescent="0.25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 x14ac:dyDescent="0.25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 x14ac:dyDescent="0.25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 x14ac:dyDescent="0.25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 x14ac:dyDescent="0.25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 x14ac:dyDescent="0.25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 x14ac:dyDescent="0.25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 x14ac:dyDescent="0.25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 x14ac:dyDescent="0.25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 x14ac:dyDescent="0.25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 x14ac:dyDescent="0.25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 x14ac:dyDescent="0.25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 x14ac:dyDescent="0.25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 x14ac:dyDescent="0.25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 x14ac:dyDescent="0.25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 x14ac:dyDescent="0.25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 x14ac:dyDescent="0.25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 x14ac:dyDescent="0.25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 x14ac:dyDescent="0.25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 x14ac:dyDescent="0.25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 x14ac:dyDescent="0.25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 x14ac:dyDescent="0.25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 x14ac:dyDescent="0.25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 x14ac:dyDescent="0.25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 x14ac:dyDescent="0.25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 x14ac:dyDescent="0.25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 x14ac:dyDescent="0.25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 x14ac:dyDescent="0.25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 x14ac:dyDescent="0.25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 x14ac:dyDescent="0.25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 x14ac:dyDescent="0.25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 x14ac:dyDescent="0.25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 x14ac:dyDescent="0.25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 x14ac:dyDescent="0.25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 x14ac:dyDescent="0.25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 x14ac:dyDescent="0.25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 x14ac:dyDescent="0.25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 x14ac:dyDescent="0.25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 x14ac:dyDescent="0.25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 x14ac:dyDescent="0.25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 x14ac:dyDescent="0.25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 x14ac:dyDescent="0.25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 x14ac:dyDescent="0.25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 x14ac:dyDescent="0.25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 x14ac:dyDescent="0.25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 x14ac:dyDescent="0.25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 x14ac:dyDescent="0.25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 x14ac:dyDescent="0.25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 x14ac:dyDescent="0.25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 x14ac:dyDescent="0.25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 x14ac:dyDescent="0.25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 x14ac:dyDescent="0.25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 x14ac:dyDescent="0.25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 x14ac:dyDescent="0.25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 x14ac:dyDescent="0.25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 x14ac:dyDescent="0.25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 x14ac:dyDescent="0.25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 x14ac:dyDescent="0.25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 x14ac:dyDescent="0.25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 x14ac:dyDescent="0.25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 x14ac:dyDescent="0.25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 x14ac:dyDescent="0.25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 x14ac:dyDescent="0.25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 x14ac:dyDescent="0.25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 x14ac:dyDescent="0.25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 x14ac:dyDescent="0.25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 x14ac:dyDescent="0.25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 x14ac:dyDescent="0.25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 x14ac:dyDescent="0.25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 x14ac:dyDescent="0.25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 x14ac:dyDescent="0.25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 x14ac:dyDescent="0.25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 x14ac:dyDescent="0.25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 x14ac:dyDescent="0.25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 x14ac:dyDescent="0.25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 x14ac:dyDescent="0.25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 x14ac:dyDescent="0.25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 x14ac:dyDescent="0.25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 x14ac:dyDescent="0.25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 x14ac:dyDescent="0.25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 x14ac:dyDescent="0.25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 x14ac:dyDescent="0.25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 x14ac:dyDescent="0.25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 x14ac:dyDescent="0.25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 x14ac:dyDescent="0.25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 x14ac:dyDescent="0.25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 x14ac:dyDescent="0.25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 x14ac:dyDescent="0.25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 x14ac:dyDescent="0.25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 x14ac:dyDescent="0.25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 x14ac:dyDescent="0.25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 x14ac:dyDescent="0.25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 x14ac:dyDescent="0.25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 x14ac:dyDescent="0.25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 x14ac:dyDescent="0.25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 x14ac:dyDescent="0.25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 x14ac:dyDescent="0.25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 x14ac:dyDescent="0.25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 x14ac:dyDescent="0.25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 x14ac:dyDescent="0.25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 x14ac:dyDescent="0.25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 x14ac:dyDescent="0.25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 x14ac:dyDescent="0.25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 x14ac:dyDescent="0.25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 x14ac:dyDescent="0.25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 x14ac:dyDescent="0.25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 x14ac:dyDescent="0.25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 x14ac:dyDescent="0.25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 x14ac:dyDescent="0.25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 x14ac:dyDescent="0.25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 x14ac:dyDescent="0.25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 x14ac:dyDescent="0.25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 x14ac:dyDescent="0.25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 x14ac:dyDescent="0.25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 x14ac:dyDescent="0.25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 x14ac:dyDescent="0.25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 x14ac:dyDescent="0.25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 x14ac:dyDescent="0.25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 x14ac:dyDescent="0.25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 x14ac:dyDescent="0.25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 x14ac:dyDescent="0.25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 x14ac:dyDescent="0.25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 x14ac:dyDescent="0.25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 x14ac:dyDescent="0.25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 x14ac:dyDescent="0.25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 x14ac:dyDescent="0.25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 x14ac:dyDescent="0.25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 x14ac:dyDescent="0.25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 x14ac:dyDescent="0.25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 x14ac:dyDescent="0.25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 x14ac:dyDescent="0.25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 x14ac:dyDescent="0.25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 x14ac:dyDescent="0.25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 x14ac:dyDescent="0.25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 x14ac:dyDescent="0.25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 x14ac:dyDescent="0.25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 x14ac:dyDescent="0.25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 x14ac:dyDescent="0.25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 x14ac:dyDescent="0.25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 x14ac:dyDescent="0.25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 x14ac:dyDescent="0.25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 x14ac:dyDescent="0.25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 x14ac:dyDescent="0.25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 x14ac:dyDescent="0.25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 x14ac:dyDescent="0.25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 x14ac:dyDescent="0.25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 x14ac:dyDescent="0.25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 x14ac:dyDescent="0.25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 x14ac:dyDescent="0.25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 x14ac:dyDescent="0.25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 x14ac:dyDescent="0.25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 x14ac:dyDescent="0.25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 x14ac:dyDescent="0.25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 x14ac:dyDescent="0.25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 x14ac:dyDescent="0.25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 x14ac:dyDescent="0.25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 x14ac:dyDescent="0.25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 x14ac:dyDescent="0.25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 x14ac:dyDescent="0.25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 x14ac:dyDescent="0.25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 x14ac:dyDescent="0.25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 x14ac:dyDescent="0.25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 x14ac:dyDescent="0.25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 x14ac:dyDescent="0.25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 x14ac:dyDescent="0.25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 x14ac:dyDescent="0.25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 x14ac:dyDescent="0.25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 x14ac:dyDescent="0.25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 x14ac:dyDescent="0.25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 x14ac:dyDescent="0.25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 x14ac:dyDescent="0.25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 x14ac:dyDescent="0.25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 x14ac:dyDescent="0.25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 x14ac:dyDescent="0.25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 x14ac:dyDescent="0.25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 x14ac:dyDescent="0.25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 x14ac:dyDescent="0.25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 x14ac:dyDescent="0.25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 x14ac:dyDescent="0.25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 x14ac:dyDescent="0.25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 x14ac:dyDescent="0.25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 x14ac:dyDescent="0.25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 x14ac:dyDescent="0.25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 x14ac:dyDescent="0.25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 x14ac:dyDescent="0.25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 x14ac:dyDescent="0.25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 x14ac:dyDescent="0.25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 x14ac:dyDescent="0.25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 x14ac:dyDescent="0.25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 x14ac:dyDescent="0.25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 x14ac:dyDescent="0.25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 x14ac:dyDescent="0.25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 x14ac:dyDescent="0.25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 x14ac:dyDescent="0.25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 x14ac:dyDescent="0.25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 x14ac:dyDescent="0.25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 x14ac:dyDescent="0.25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 x14ac:dyDescent="0.25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 x14ac:dyDescent="0.25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 x14ac:dyDescent="0.25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 x14ac:dyDescent="0.25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 x14ac:dyDescent="0.25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 x14ac:dyDescent="0.25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 x14ac:dyDescent="0.25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 x14ac:dyDescent="0.25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 x14ac:dyDescent="0.25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 x14ac:dyDescent="0.25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 x14ac:dyDescent="0.25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 x14ac:dyDescent="0.25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 x14ac:dyDescent="0.25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 x14ac:dyDescent="0.25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 x14ac:dyDescent="0.25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 x14ac:dyDescent="0.25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 x14ac:dyDescent="0.25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 x14ac:dyDescent="0.25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 x14ac:dyDescent="0.25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 x14ac:dyDescent="0.25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 x14ac:dyDescent="0.25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 x14ac:dyDescent="0.25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 x14ac:dyDescent="0.25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 x14ac:dyDescent="0.25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 x14ac:dyDescent="0.25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 x14ac:dyDescent="0.25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 x14ac:dyDescent="0.25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 x14ac:dyDescent="0.25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 x14ac:dyDescent="0.25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 x14ac:dyDescent="0.25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 x14ac:dyDescent="0.25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 x14ac:dyDescent="0.25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 x14ac:dyDescent="0.25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 x14ac:dyDescent="0.25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 x14ac:dyDescent="0.25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 x14ac:dyDescent="0.25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 x14ac:dyDescent="0.25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 x14ac:dyDescent="0.25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 x14ac:dyDescent="0.25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 x14ac:dyDescent="0.25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 x14ac:dyDescent="0.25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 x14ac:dyDescent="0.25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 x14ac:dyDescent="0.25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 x14ac:dyDescent="0.25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 x14ac:dyDescent="0.25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 x14ac:dyDescent="0.25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 x14ac:dyDescent="0.25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 x14ac:dyDescent="0.25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 x14ac:dyDescent="0.25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 x14ac:dyDescent="0.25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 x14ac:dyDescent="0.25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 x14ac:dyDescent="0.25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 x14ac:dyDescent="0.25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 x14ac:dyDescent="0.25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 x14ac:dyDescent="0.25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 x14ac:dyDescent="0.25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 x14ac:dyDescent="0.25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 x14ac:dyDescent="0.25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 x14ac:dyDescent="0.25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 x14ac:dyDescent="0.25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 x14ac:dyDescent="0.25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 x14ac:dyDescent="0.25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 x14ac:dyDescent="0.25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 x14ac:dyDescent="0.25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 x14ac:dyDescent="0.25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 x14ac:dyDescent="0.25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 x14ac:dyDescent="0.25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 x14ac:dyDescent="0.25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 x14ac:dyDescent="0.25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 x14ac:dyDescent="0.25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 x14ac:dyDescent="0.25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 x14ac:dyDescent="0.25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 x14ac:dyDescent="0.25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 x14ac:dyDescent="0.25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 x14ac:dyDescent="0.25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 x14ac:dyDescent="0.25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 x14ac:dyDescent="0.25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 x14ac:dyDescent="0.25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 x14ac:dyDescent="0.25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 x14ac:dyDescent="0.25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 x14ac:dyDescent="0.25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 x14ac:dyDescent="0.25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 x14ac:dyDescent="0.25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 x14ac:dyDescent="0.25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 x14ac:dyDescent="0.25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 x14ac:dyDescent="0.25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 x14ac:dyDescent="0.25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 x14ac:dyDescent="0.25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 x14ac:dyDescent="0.25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 x14ac:dyDescent="0.25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 x14ac:dyDescent="0.25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 x14ac:dyDescent="0.25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 x14ac:dyDescent="0.25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 x14ac:dyDescent="0.25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 x14ac:dyDescent="0.25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 x14ac:dyDescent="0.25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 x14ac:dyDescent="0.25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 x14ac:dyDescent="0.25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 x14ac:dyDescent="0.25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 x14ac:dyDescent="0.25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 x14ac:dyDescent="0.25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 x14ac:dyDescent="0.25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 x14ac:dyDescent="0.25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 x14ac:dyDescent="0.25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 x14ac:dyDescent="0.25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 x14ac:dyDescent="0.25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 x14ac:dyDescent="0.25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 x14ac:dyDescent="0.25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 x14ac:dyDescent="0.25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 x14ac:dyDescent="0.25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 x14ac:dyDescent="0.25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 x14ac:dyDescent="0.25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 x14ac:dyDescent="0.25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 x14ac:dyDescent="0.25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 x14ac:dyDescent="0.25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 x14ac:dyDescent="0.25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 x14ac:dyDescent="0.25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 x14ac:dyDescent="0.25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 x14ac:dyDescent="0.25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 x14ac:dyDescent="0.25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 x14ac:dyDescent="0.25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 x14ac:dyDescent="0.25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 x14ac:dyDescent="0.25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 x14ac:dyDescent="0.25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 x14ac:dyDescent="0.25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 x14ac:dyDescent="0.25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 x14ac:dyDescent="0.25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 x14ac:dyDescent="0.25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 x14ac:dyDescent="0.25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 x14ac:dyDescent="0.25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 x14ac:dyDescent="0.25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 x14ac:dyDescent="0.25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 x14ac:dyDescent="0.25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 x14ac:dyDescent="0.25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 x14ac:dyDescent="0.25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 x14ac:dyDescent="0.25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 x14ac:dyDescent="0.25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 x14ac:dyDescent="0.25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 x14ac:dyDescent="0.25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 x14ac:dyDescent="0.25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 x14ac:dyDescent="0.25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 x14ac:dyDescent="0.25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 x14ac:dyDescent="0.25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 x14ac:dyDescent="0.25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 x14ac:dyDescent="0.25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 x14ac:dyDescent="0.25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 x14ac:dyDescent="0.25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 x14ac:dyDescent="0.25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 x14ac:dyDescent="0.25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 x14ac:dyDescent="0.25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 x14ac:dyDescent="0.25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 x14ac:dyDescent="0.25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 x14ac:dyDescent="0.25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 x14ac:dyDescent="0.25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 x14ac:dyDescent="0.25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 x14ac:dyDescent="0.25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 x14ac:dyDescent="0.25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 x14ac:dyDescent="0.25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 x14ac:dyDescent="0.25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 x14ac:dyDescent="0.25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 x14ac:dyDescent="0.25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 x14ac:dyDescent="0.25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 x14ac:dyDescent="0.25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 x14ac:dyDescent="0.25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 x14ac:dyDescent="0.25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 x14ac:dyDescent="0.25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 x14ac:dyDescent="0.25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 x14ac:dyDescent="0.25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 x14ac:dyDescent="0.25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 x14ac:dyDescent="0.25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 x14ac:dyDescent="0.25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 x14ac:dyDescent="0.25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 x14ac:dyDescent="0.25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 x14ac:dyDescent="0.25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 x14ac:dyDescent="0.25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 x14ac:dyDescent="0.25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 x14ac:dyDescent="0.25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 x14ac:dyDescent="0.25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 x14ac:dyDescent="0.25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 x14ac:dyDescent="0.25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 x14ac:dyDescent="0.25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 x14ac:dyDescent="0.25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 x14ac:dyDescent="0.25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3" x14ac:dyDescent="0.25"/>
  <cols>
    <col min="1" max="1" width="10.81640625" style="10" customWidth="1"/>
    <col min="2" max="2" width="38" style="10" customWidth="1"/>
    <col min="3" max="3" width="2" style="19" customWidth="1"/>
    <col min="4" max="4" width="1.453125" style="65" customWidth="1"/>
    <col min="5" max="5" width="126.453125" style="24" customWidth="1"/>
    <col min="6" max="6" width="13.6328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InpS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701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A9" s="13"/>
      <c r="B9" s="13"/>
      <c r="E9" s="55" t="s">
        <v>702</v>
      </c>
      <c r="F9" s="95">
        <v>42461</v>
      </c>
      <c r="G9" s="24" t="s">
        <v>703</v>
      </c>
    </row>
    <row r="10" spans="1:707" hidden="1" outlineLevel="1" x14ac:dyDescent="0.25">
      <c r="A10" s="13"/>
      <c r="B10" s="13"/>
      <c r="E10" s="24" t="s">
        <v>704</v>
      </c>
      <c r="F10" s="96">
        <v>3</v>
      </c>
    </row>
    <row r="11" spans="1:707" hidden="1" outlineLevel="1" x14ac:dyDescent="0.25">
      <c r="A11" s="13"/>
      <c r="B11" s="13"/>
      <c r="E11" s="24" t="s">
        <v>705</v>
      </c>
      <c r="F11" s="96">
        <v>12</v>
      </c>
      <c r="G11" s="24" t="s">
        <v>706</v>
      </c>
    </row>
    <row r="12" spans="1:707" hidden="1" outlineLevel="1" x14ac:dyDescent="0.25">
      <c r="A12" s="13"/>
      <c r="B12" s="13"/>
      <c r="E12" s="24" t="s">
        <v>707</v>
      </c>
      <c r="F12" s="95">
        <v>45748</v>
      </c>
      <c r="G12" s="24" t="s">
        <v>703</v>
      </c>
    </row>
    <row r="13" spans="1:707" hidden="1" outlineLevel="1" x14ac:dyDescent="0.25">
      <c r="A13" s="13"/>
      <c r="B13" s="13"/>
      <c r="E13" s="24" t="s">
        <v>708</v>
      </c>
      <c r="F13" s="95">
        <v>47573</v>
      </c>
      <c r="G13" s="24" t="s">
        <v>703</v>
      </c>
    </row>
    <row r="14" spans="1:707" hidden="1" outlineLevel="1" x14ac:dyDescent="0.25">
      <c r="A14" s="13"/>
      <c r="B14" s="13"/>
      <c r="E14" s="24" t="s">
        <v>709</v>
      </c>
      <c r="F14" s="183" t="str">
        <f xml:space="preserve"> InpActive!$A$4</f>
        <v>SES</v>
      </c>
      <c r="G14" s="24" t="s">
        <v>710</v>
      </c>
    </row>
    <row r="15" spans="1:707" x14ac:dyDescent="0.25">
      <c r="A15" s="13"/>
      <c r="B15" s="13"/>
    </row>
    <row r="16" spans="1:707" collapsed="1" x14ac:dyDescent="0.25">
      <c r="A16" s="85" t="s">
        <v>711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 x14ac:dyDescent="0.25">
      <c r="A17" s="21"/>
      <c r="B17" s="21"/>
      <c r="C17" s="116"/>
      <c r="D17" s="117"/>
    </row>
    <row r="18" spans="1:18" hidden="1" outlineLevel="1" x14ac:dyDescent="0.25">
      <c r="A18" s="13"/>
      <c r="B18" s="13"/>
      <c r="C18" s="86" t="s">
        <v>712</v>
      </c>
    </row>
    <row r="19" spans="1:18" hidden="1" outlineLevel="3" x14ac:dyDescent="0.25">
      <c r="A19" s="21"/>
      <c r="B19" s="13"/>
      <c r="C19" s="103"/>
      <c r="D19" s="104"/>
      <c r="E19" s="107" t="s">
        <v>713</v>
      </c>
      <c r="F19" s="107"/>
      <c r="G19" s="107" t="s">
        <v>714</v>
      </c>
      <c r="H19" s="107"/>
      <c r="I19" s="107"/>
    </row>
    <row r="20" spans="1:18" hidden="1" outlineLevel="3" x14ac:dyDescent="0.25">
      <c r="A20" s="13"/>
      <c r="B20" s="21" t="s">
        <v>140</v>
      </c>
      <c r="E20" s="87" t="s">
        <v>715</v>
      </c>
      <c r="F20" s="87"/>
      <c r="G20" s="87" t="s">
        <v>716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 x14ac:dyDescent="0.25">
      <c r="A21" s="13"/>
      <c r="B21" s="21" t="s">
        <v>144</v>
      </c>
      <c r="E21" s="87" t="s">
        <v>717</v>
      </c>
      <c r="F21" s="87"/>
      <c r="G21" s="87" t="s">
        <v>716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 x14ac:dyDescent="0.25">
      <c r="A22" s="13"/>
      <c r="B22" s="21" t="s">
        <v>146</v>
      </c>
      <c r="E22" s="87" t="s">
        <v>718</v>
      </c>
      <c r="F22" s="87"/>
      <c r="G22" s="87" t="s">
        <v>716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 x14ac:dyDescent="0.25">
      <c r="A23" s="13"/>
      <c r="B23" s="21" t="s">
        <v>148</v>
      </c>
      <c r="E23" s="87" t="s">
        <v>719</v>
      </c>
      <c r="F23" s="87"/>
      <c r="G23" s="87" t="s">
        <v>716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 x14ac:dyDescent="0.25">
      <c r="A24" s="13"/>
      <c r="B24" s="21" t="s">
        <v>150</v>
      </c>
      <c r="E24" s="87" t="s">
        <v>720</v>
      </c>
      <c r="F24" s="87"/>
      <c r="G24" s="87" t="s">
        <v>716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 x14ac:dyDescent="0.25">
      <c r="A25" s="13"/>
      <c r="B25" s="21" t="s">
        <v>152</v>
      </c>
      <c r="E25" s="87" t="s">
        <v>721</v>
      </c>
      <c r="F25" s="87"/>
      <c r="G25" s="87" t="s">
        <v>716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133.5</v>
      </c>
    </row>
    <row r="26" spans="1:18" hidden="1" outlineLevel="3" x14ac:dyDescent="0.25">
      <c r="A26" s="13"/>
      <c r="B26" s="21" t="s">
        <v>154</v>
      </c>
      <c r="E26" s="87" t="s">
        <v>722</v>
      </c>
      <c r="F26" s="87"/>
      <c r="G26" s="87" t="s">
        <v>716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134.30000000000001</v>
      </c>
    </row>
    <row r="27" spans="1:18" hidden="1" outlineLevel="3" x14ac:dyDescent="0.25">
      <c r="A27" s="13"/>
      <c r="B27" s="21" t="s">
        <v>156</v>
      </c>
      <c r="E27" s="87" t="s">
        <v>723</v>
      </c>
      <c r="F27" s="87"/>
      <c r="G27" s="87" t="s">
        <v>716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134.6</v>
      </c>
    </row>
    <row r="28" spans="1:18" hidden="1" outlineLevel="3" x14ac:dyDescent="0.25">
      <c r="A28" s="13"/>
      <c r="B28" s="21" t="s">
        <v>158</v>
      </c>
      <c r="E28" s="87" t="s">
        <v>724</v>
      </c>
      <c r="F28" s="87"/>
      <c r="G28" s="87" t="s">
        <v>716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135.1</v>
      </c>
    </row>
    <row r="29" spans="1:18" hidden="1" outlineLevel="3" x14ac:dyDescent="0.25">
      <c r="A29" s="13"/>
      <c r="B29" s="21" t="s">
        <v>160</v>
      </c>
      <c r="E29" s="87" t="s">
        <v>725</v>
      </c>
      <c r="F29" s="87"/>
      <c r="G29" s="87" t="s">
        <v>716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135.1</v>
      </c>
    </row>
    <row r="30" spans="1:18" hidden="1" outlineLevel="3" x14ac:dyDescent="0.25">
      <c r="A30" s="13"/>
      <c r="B30" s="21" t="s">
        <v>162</v>
      </c>
      <c r="E30" s="87" t="s">
        <v>726</v>
      </c>
      <c r="F30" s="87"/>
      <c r="G30" s="87" t="s">
        <v>716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135.6</v>
      </c>
    </row>
    <row r="31" spans="1:18" hidden="1" outlineLevel="2" x14ac:dyDescent="0.25">
      <c r="A31" s="13"/>
      <c r="B31" s="21" t="s">
        <v>164</v>
      </c>
      <c r="E31" s="87" t="s">
        <v>727</v>
      </c>
      <c r="F31" s="87"/>
      <c r="G31" s="87" t="s">
        <v>716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136.1</v>
      </c>
    </row>
    <row r="32" spans="1:18" hidden="1" outlineLevel="1" x14ac:dyDescent="0.25">
      <c r="A32" s="13"/>
      <c r="B32" s="13"/>
    </row>
    <row r="33" spans="1:7" hidden="1" outlineLevel="1" x14ac:dyDescent="0.25">
      <c r="A33" s="13"/>
      <c r="B33" s="13"/>
      <c r="C33" s="86" t="s">
        <v>728</v>
      </c>
    </row>
    <row r="34" spans="1:7" hidden="1" outlineLevel="2" x14ac:dyDescent="0.25">
      <c r="A34" s="13"/>
      <c r="B34" s="13"/>
      <c r="E34" s="87" t="s">
        <v>729</v>
      </c>
      <c r="F34" s="97">
        <f xml:space="preserve"> $P20</f>
        <v>119</v>
      </c>
      <c r="G34" s="24" t="s">
        <v>716</v>
      </c>
    </row>
    <row r="35" spans="1:7" hidden="1" outlineLevel="2" x14ac:dyDescent="0.25">
      <c r="A35" s="13"/>
      <c r="B35" s="13"/>
      <c r="E35" s="87" t="s">
        <v>730</v>
      </c>
      <c r="F35" s="97">
        <f t="shared" ref="F35:F45" si="0" xml:space="preserve"> $P21</f>
        <v>119.7</v>
      </c>
      <c r="G35" s="24" t="s">
        <v>716</v>
      </c>
    </row>
    <row r="36" spans="1:7" hidden="1" outlineLevel="2" x14ac:dyDescent="0.25">
      <c r="A36" s="13"/>
      <c r="B36" s="13"/>
      <c r="E36" s="87" t="s">
        <v>731</v>
      </c>
      <c r="F36" s="97">
        <f t="shared" si="0"/>
        <v>120.5</v>
      </c>
      <c r="G36" s="24" t="s">
        <v>716</v>
      </c>
    </row>
    <row r="37" spans="1:7" hidden="1" outlineLevel="2" x14ac:dyDescent="0.25">
      <c r="A37" s="13"/>
      <c r="B37" s="13"/>
      <c r="E37" s="87" t="s">
        <v>732</v>
      </c>
      <c r="F37" s="97">
        <f t="shared" si="0"/>
        <v>121.2</v>
      </c>
      <c r="G37" s="24" t="s">
        <v>716</v>
      </c>
    </row>
    <row r="38" spans="1:7" hidden="1" outlineLevel="2" x14ac:dyDescent="0.25">
      <c r="A38" s="13"/>
      <c r="B38" s="13"/>
      <c r="E38" s="87" t="s">
        <v>733</v>
      </c>
      <c r="F38" s="97">
        <f t="shared" si="0"/>
        <v>121.8</v>
      </c>
      <c r="G38" s="24" t="s">
        <v>716</v>
      </c>
    </row>
    <row r="39" spans="1:7" hidden="1" outlineLevel="2" x14ac:dyDescent="0.25">
      <c r="A39" s="13"/>
      <c r="B39" s="13"/>
      <c r="E39" s="87" t="s">
        <v>734</v>
      </c>
      <c r="F39" s="97">
        <f t="shared" si="0"/>
        <v>122.3</v>
      </c>
      <c r="G39" s="24" t="s">
        <v>716</v>
      </c>
    </row>
    <row r="40" spans="1:7" hidden="1" outlineLevel="2" x14ac:dyDescent="0.25">
      <c r="A40" s="13"/>
      <c r="B40" s="13"/>
      <c r="E40" s="87" t="s">
        <v>735</v>
      </c>
      <c r="F40" s="97">
        <f t="shared" si="0"/>
        <v>124.3</v>
      </c>
      <c r="G40" s="24" t="s">
        <v>716</v>
      </c>
    </row>
    <row r="41" spans="1:7" hidden="1" outlineLevel="2" x14ac:dyDescent="0.25">
      <c r="A41" s="13"/>
      <c r="B41" s="13"/>
      <c r="E41" s="87" t="s">
        <v>736</v>
      </c>
      <c r="F41" s="97">
        <f t="shared" si="0"/>
        <v>124.8</v>
      </c>
      <c r="G41" s="24" t="s">
        <v>716</v>
      </c>
    </row>
    <row r="42" spans="1:7" hidden="1" outlineLevel="2" x14ac:dyDescent="0.25">
      <c r="A42" s="13"/>
      <c r="B42" s="13"/>
      <c r="E42" s="87" t="s">
        <v>737</v>
      </c>
      <c r="F42" s="97">
        <f t="shared" si="0"/>
        <v>125.3</v>
      </c>
      <c r="G42" s="24" t="s">
        <v>716</v>
      </c>
    </row>
    <row r="43" spans="1:7" hidden="1" outlineLevel="2" x14ac:dyDescent="0.25">
      <c r="A43" s="13"/>
      <c r="B43" s="13"/>
      <c r="E43" s="87" t="s">
        <v>738</v>
      </c>
      <c r="F43" s="97">
        <f t="shared" si="0"/>
        <v>124.8</v>
      </c>
      <c r="G43" s="24" t="s">
        <v>716</v>
      </c>
    </row>
    <row r="44" spans="1:7" hidden="1" outlineLevel="2" x14ac:dyDescent="0.25">
      <c r="A44" s="13"/>
      <c r="B44" s="13"/>
      <c r="E44" s="87" t="s">
        <v>739</v>
      </c>
      <c r="F44" s="97">
        <f t="shared" si="0"/>
        <v>126</v>
      </c>
      <c r="G44" s="24" t="s">
        <v>716</v>
      </c>
    </row>
    <row r="45" spans="1:7" hidden="1" outlineLevel="2" x14ac:dyDescent="0.25">
      <c r="A45" s="13"/>
      <c r="B45" s="13"/>
      <c r="E45" s="87" t="s">
        <v>740</v>
      </c>
      <c r="F45" s="97">
        <f t="shared" si="0"/>
        <v>126.8</v>
      </c>
      <c r="G45" s="24" t="s">
        <v>716</v>
      </c>
    </row>
    <row r="46" spans="1:7" hidden="1" outlineLevel="2" x14ac:dyDescent="0.25">
      <c r="A46" s="13"/>
      <c r="B46" s="13"/>
    </row>
    <row r="47" spans="1:7" hidden="1" outlineLevel="1" x14ac:dyDescent="0.25">
      <c r="A47" s="13"/>
      <c r="B47" s="13"/>
    </row>
    <row r="48" spans="1:7" s="118" customFormat="1" hidden="1" outlineLevel="1" x14ac:dyDescent="0.25">
      <c r="A48" s="21"/>
      <c r="B48" s="21"/>
      <c r="C48" s="132" t="s">
        <v>741</v>
      </c>
      <c r="D48" s="117"/>
    </row>
    <row r="49" spans="1:23" s="118" customFormat="1" hidden="1" outlineLevel="2" x14ac:dyDescent="0.25">
      <c r="A49" s="21"/>
      <c r="B49" s="21"/>
      <c r="C49" s="116"/>
      <c r="D49" s="117"/>
      <c r="E49" s="118" t="s">
        <v>742</v>
      </c>
      <c r="F49" s="119">
        <v>2018</v>
      </c>
      <c r="G49" s="118" t="s">
        <v>743</v>
      </c>
    </row>
    <row r="50" spans="1:23" s="118" customFormat="1" hidden="1" outlineLevel="2" x14ac:dyDescent="0.25">
      <c r="A50" s="21"/>
      <c r="B50" s="21"/>
      <c r="C50" s="116"/>
      <c r="D50" s="117"/>
      <c r="E50" s="118" t="s">
        <v>744</v>
      </c>
      <c r="F50" s="119">
        <v>2023</v>
      </c>
      <c r="G50" s="118" t="s">
        <v>743</v>
      </c>
    </row>
    <row r="51" spans="1:23" s="118" customFormat="1" hidden="1" outlineLevel="2" x14ac:dyDescent="0.25">
      <c r="A51" s="21"/>
      <c r="B51" s="21"/>
      <c r="C51" s="116"/>
      <c r="D51" s="117"/>
      <c r="E51" s="118" t="s">
        <v>745</v>
      </c>
      <c r="F51" s="119">
        <v>2025</v>
      </c>
      <c r="G51" s="118" t="s">
        <v>743</v>
      </c>
    </row>
    <row r="52" spans="1:23" s="118" customFormat="1" hidden="1" outlineLevel="2" x14ac:dyDescent="0.25">
      <c r="A52" s="21"/>
      <c r="B52" s="21"/>
      <c r="C52" s="116"/>
      <c r="D52" s="117"/>
      <c r="E52" s="118" t="s">
        <v>746</v>
      </c>
      <c r="F52" s="119">
        <v>2018</v>
      </c>
      <c r="G52" s="118" t="s">
        <v>743</v>
      </c>
    </row>
    <row r="53" spans="1:23" s="118" customFormat="1" hidden="1" outlineLevel="2" x14ac:dyDescent="0.25">
      <c r="A53" s="21"/>
      <c r="B53" s="21"/>
      <c r="C53" s="116"/>
      <c r="D53" s="117"/>
      <c r="E53" s="118" t="s">
        <v>747</v>
      </c>
      <c r="F53" s="119">
        <v>2023</v>
      </c>
      <c r="G53" s="118" t="s">
        <v>743</v>
      </c>
    </row>
    <row r="54" spans="1:23" s="118" customFormat="1" hidden="1" outlineLevel="2" x14ac:dyDescent="0.25">
      <c r="A54" s="21"/>
      <c r="B54" s="21"/>
      <c r="C54" s="116"/>
      <c r="D54" s="117"/>
      <c r="E54" s="118" t="s">
        <v>748</v>
      </c>
      <c r="F54" s="119">
        <v>2025</v>
      </c>
      <c r="G54" s="118" t="s">
        <v>743</v>
      </c>
    </row>
    <row r="55" spans="1:23" s="118" customFormat="1" hidden="1" outlineLevel="1" x14ac:dyDescent="0.25">
      <c r="A55" s="21"/>
      <c r="B55" s="21"/>
      <c r="C55" s="116"/>
      <c r="D55" s="117"/>
      <c r="F55" s="150"/>
    </row>
    <row r="56" spans="1:23" s="118" customFormat="1" x14ac:dyDescent="0.25">
      <c r="A56" s="21"/>
      <c r="B56" s="21"/>
      <c r="C56" s="116"/>
      <c r="D56" s="117"/>
    </row>
    <row r="57" spans="1:23" collapsed="1" x14ac:dyDescent="0.25">
      <c r="A57" s="85" t="s">
        <v>749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 x14ac:dyDescent="0.25">
      <c r="A58" s="13"/>
      <c r="B58" s="13"/>
    </row>
    <row r="59" spans="1:23" hidden="1" outlineLevel="1" x14ac:dyDescent="0.25">
      <c r="B59" s="10" t="s">
        <v>750</v>
      </c>
    </row>
    <row r="60" spans="1:23" hidden="1" outlineLevel="2" x14ac:dyDescent="0.25">
      <c r="A60" s="13"/>
      <c r="B60" s="166"/>
    </row>
    <row r="61" spans="1:23" s="105" customFormat="1" hidden="1" outlineLevel="2" x14ac:dyDescent="0.25">
      <c r="A61" s="13" t="s">
        <v>751</v>
      </c>
      <c r="B61" s="21" t="s">
        <v>594</v>
      </c>
      <c r="C61" s="103"/>
      <c r="D61" s="104"/>
      <c r="E61" s="21" t="s">
        <v>752</v>
      </c>
      <c r="F61" s="165">
        <f xml:space="preserve"> SUMIFS('Pre2020RCV_RPI-inflated'!$D:$D, 'Pre2020RCV_RPI-inflated'!$A:$A, InpS!$F$14, 'Pre2020RCV_RPI-inflated'!$C:$C, InpS!$B61)</f>
        <v>4.7945483598334349</v>
      </c>
      <c r="G61" s="13" t="s">
        <v>168</v>
      </c>
    </row>
    <row r="62" spans="1:23" s="105" customFormat="1" hidden="1" outlineLevel="2" x14ac:dyDescent="0.25">
      <c r="A62" s="13" t="s">
        <v>751</v>
      </c>
      <c r="B62" s="21" t="s">
        <v>596</v>
      </c>
      <c r="C62" s="103"/>
      <c r="D62" s="104"/>
      <c r="E62" s="13" t="s">
        <v>753</v>
      </c>
      <c r="F62" s="165">
        <f xml:space="preserve"> SUMIFS('Pre2020RCV_RPI-inflated'!$D:$D, 'Pre2020RCV_RPI-inflated'!$A:$A, InpS!$F$14, 'Pre2020RCV_RPI-inflated'!$C:$C, InpS!$B62)</f>
        <v>86.905916493759989</v>
      </c>
      <c r="G62" s="13" t="s">
        <v>168</v>
      </c>
    </row>
    <row r="63" spans="1:23" s="105" customFormat="1" hidden="1" outlineLevel="2" x14ac:dyDescent="0.25">
      <c r="A63" s="13" t="s">
        <v>751</v>
      </c>
      <c r="B63" s="21" t="s">
        <v>598</v>
      </c>
      <c r="C63" s="103"/>
      <c r="D63" s="104"/>
      <c r="E63" s="13" t="s">
        <v>754</v>
      </c>
      <c r="F63" s="165">
        <f xml:space="preserve"> SUMIFS('Pre2020RCV_RPI-inflated'!$D:$D, 'Pre2020RCV_RPI-inflated'!$A:$A, InpS!$F$14, 'Pre2020RCV_RPI-inflated'!$C:$C, InpS!$B63)</f>
        <v>0</v>
      </c>
      <c r="G63" s="13" t="s">
        <v>168</v>
      </c>
    </row>
    <row r="64" spans="1:23" s="105" customFormat="1" hidden="1" outlineLevel="2" x14ac:dyDescent="0.25">
      <c r="A64" s="13" t="s">
        <v>751</v>
      </c>
      <c r="B64" s="21" t="s">
        <v>600</v>
      </c>
      <c r="C64" s="103"/>
      <c r="D64" s="104"/>
      <c r="E64" s="13" t="s">
        <v>755</v>
      </c>
      <c r="F64" s="165">
        <f xml:space="preserve"> SUMIFS('Pre2020RCV_RPI-inflated'!$D:$D, 'Pre2020RCV_RPI-inflated'!$A:$A, InpS!$F$14, 'Pre2020RCV_RPI-inflated'!$C:$C, InpS!$B64)</f>
        <v>0</v>
      </c>
      <c r="G64" s="13" t="s">
        <v>168</v>
      </c>
    </row>
    <row r="65" spans="1:7" s="105" customFormat="1" hidden="1" outlineLevel="2" x14ac:dyDescent="0.25">
      <c r="A65" s="13" t="s">
        <v>751</v>
      </c>
      <c r="B65" s="21" t="s">
        <v>602</v>
      </c>
      <c r="C65" s="103"/>
      <c r="D65" s="104"/>
      <c r="E65" s="13" t="s">
        <v>756</v>
      </c>
      <c r="F65" s="165">
        <f xml:space="preserve"> SUMIFS('Pre2020RCV_RPI-inflated'!$D:$D, 'Pre2020RCV_RPI-inflated'!$A:$A, InpS!$F$14, 'Pre2020RCV_RPI-inflated'!$C:$C, InpS!$B65)</f>
        <v>0</v>
      </c>
      <c r="G65" s="13" t="s">
        <v>168</v>
      </c>
    </row>
    <row r="66" spans="1:7" s="105" customFormat="1" hidden="1" outlineLevel="2" x14ac:dyDescent="0.25">
      <c r="A66" s="13" t="s">
        <v>751</v>
      </c>
      <c r="B66" s="21"/>
      <c r="C66" s="103"/>
      <c r="D66" s="104"/>
      <c r="E66" s="13" t="s">
        <v>757</v>
      </c>
      <c r="F66" s="13" t="s">
        <v>14</v>
      </c>
      <c r="G66" s="13"/>
    </row>
    <row r="67" spans="1:7" hidden="1" outlineLevel="2" x14ac:dyDescent="0.25">
      <c r="A67" s="13"/>
      <c r="B67" s="21"/>
      <c r="E67" s="13"/>
      <c r="F67" s="13"/>
      <c r="G67" s="13"/>
    </row>
    <row r="68" spans="1:7" s="105" customFormat="1" hidden="1" outlineLevel="2" x14ac:dyDescent="0.25">
      <c r="A68" s="13" t="s">
        <v>758</v>
      </c>
      <c r="B68" s="21" t="s">
        <v>604</v>
      </c>
      <c r="C68" s="103"/>
      <c r="D68" s="104"/>
      <c r="E68" s="13" t="s">
        <v>759</v>
      </c>
      <c r="F68" s="165">
        <f xml:space="preserve"> SUMIFS('Pre2020RCV_CPIH-inflated'!$D:$D, 'Pre2020RCV_CPIH-inflated'!$A:$A, InpS!$F$14, 'Pre2020RCV_CPIH-inflated'!$C:$C, InpS!$B68)</f>
        <v>4.5300500301608997</v>
      </c>
      <c r="G68" s="13" t="s">
        <v>168</v>
      </c>
    </row>
    <row r="69" spans="1:7" s="105" customFormat="1" hidden="1" outlineLevel="2" x14ac:dyDescent="0.25">
      <c r="A69" s="13" t="s">
        <v>758</v>
      </c>
      <c r="B69" s="21" t="s">
        <v>606</v>
      </c>
      <c r="C69" s="103"/>
      <c r="D69" s="104"/>
      <c r="E69" s="13" t="s">
        <v>760</v>
      </c>
      <c r="F69" s="165">
        <f xml:space="preserve"> SUMIFS('Pre2020RCV_CPIH-inflated'!$D:$D, 'Pre2020RCV_CPIH-inflated'!$A:$A, InpS!$F$14, 'Pre2020RCV_CPIH-inflated'!$C:$C, InpS!$B69)</f>
        <v>82.111623470494081</v>
      </c>
      <c r="G69" s="13" t="s">
        <v>168</v>
      </c>
    </row>
    <row r="70" spans="1:7" s="105" customFormat="1" hidden="1" outlineLevel="2" x14ac:dyDescent="0.25">
      <c r="A70" s="13" t="s">
        <v>758</v>
      </c>
      <c r="B70" s="21" t="s">
        <v>608</v>
      </c>
      <c r="C70" s="103"/>
      <c r="D70" s="104"/>
      <c r="E70" s="13" t="s">
        <v>761</v>
      </c>
      <c r="F70" s="165">
        <f xml:space="preserve"> SUMIFS('Pre2020RCV_CPIH-inflated'!$D:$D, 'Pre2020RCV_CPIH-inflated'!$A:$A, InpS!$F$14, 'Pre2020RCV_CPIH-inflated'!$C:$C, InpS!$B70)</f>
        <v>0</v>
      </c>
      <c r="G70" s="13" t="s">
        <v>168</v>
      </c>
    </row>
    <row r="71" spans="1:7" s="105" customFormat="1" hidden="1" outlineLevel="2" x14ac:dyDescent="0.25">
      <c r="A71" s="13" t="s">
        <v>758</v>
      </c>
      <c r="B71" s="21" t="s">
        <v>610</v>
      </c>
      <c r="C71" s="103"/>
      <c r="D71" s="104"/>
      <c r="E71" s="13" t="s">
        <v>762</v>
      </c>
      <c r="F71" s="165">
        <f xml:space="preserve"> SUMIFS('Pre2020RCV_CPIH-inflated'!$D:$D, 'Pre2020RCV_CPIH-inflated'!$A:$A, InpS!$F$14, 'Pre2020RCV_CPIH-inflated'!$C:$C, InpS!$B71)</f>
        <v>0</v>
      </c>
      <c r="G71" s="13" t="s">
        <v>168</v>
      </c>
    </row>
    <row r="72" spans="1:7" s="105" customFormat="1" hidden="1" outlineLevel="2" x14ac:dyDescent="0.25">
      <c r="A72" s="13" t="s">
        <v>758</v>
      </c>
      <c r="B72" s="21" t="s">
        <v>612</v>
      </c>
      <c r="C72" s="103"/>
      <c r="D72" s="104"/>
      <c r="E72" s="13" t="s">
        <v>763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168</v>
      </c>
    </row>
    <row r="73" spans="1:7" s="105" customFormat="1" hidden="1" outlineLevel="2" x14ac:dyDescent="0.25">
      <c r="A73" s="13" t="s">
        <v>758</v>
      </c>
      <c r="B73" s="21"/>
      <c r="C73" s="103"/>
      <c r="D73" s="104"/>
      <c r="E73" s="13" t="s">
        <v>764</v>
      </c>
      <c r="F73" s="13" t="s">
        <v>14</v>
      </c>
      <c r="G73" s="13"/>
    </row>
    <row r="74" spans="1:7" hidden="1" outlineLevel="2" x14ac:dyDescent="0.25">
      <c r="A74" s="13"/>
      <c r="B74" s="21"/>
      <c r="E74" s="13"/>
      <c r="F74" s="13"/>
      <c r="G74" s="13"/>
    </row>
    <row r="75" spans="1:7" s="105" customFormat="1" hidden="1" outlineLevel="2" x14ac:dyDescent="0.25">
      <c r="A75" s="13" t="s">
        <v>765</v>
      </c>
      <c r="B75" s="21" t="s">
        <v>614</v>
      </c>
      <c r="C75" s="103"/>
      <c r="D75" s="104"/>
      <c r="E75" s="13" t="s">
        <v>766</v>
      </c>
      <c r="F75" s="165">
        <f xml:space="preserve"> SUMIFS('2020-25RCV'!$D:$D, '2020-25RCV'!$A:$A, InpS!$F$14, '2020-25RCV'!$C:$C, InpS!$B75)</f>
        <v>3.8178285775857077</v>
      </c>
      <c r="G75" s="13" t="s">
        <v>168</v>
      </c>
    </row>
    <row r="76" spans="1:7" s="105" customFormat="1" hidden="1" outlineLevel="2" x14ac:dyDescent="0.25">
      <c r="A76" s="13" t="s">
        <v>765</v>
      </c>
      <c r="B76" s="21" t="s">
        <v>616</v>
      </c>
      <c r="C76" s="103"/>
      <c r="D76" s="104"/>
      <c r="E76" s="13" t="s">
        <v>767</v>
      </c>
      <c r="F76" s="165">
        <f xml:space="preserve"> SUMIFS('2020-25RCV'!$D:$D, '2020-25RCV'!$A:$A, InpS!$F$14, '2020-25RCV'!$C:$C, InpS!$B76)</f>
        <v>88.174424623680807</v>
      </c>
      <c r="G76" s="13" t="s">
        <v>168</v>
      </c>
    </row>
    <row r="77" spans="1:7" s="105" customFormat="1" hidden="1" outlineLevel="2" x14ac:dyDescent="0.25">
      <c r="A77" s="13" t="s">
        <v>765</v>
      </c>
      <c r="B77" s="21" t="s">
        <v>618</v>
      </c>
      <c r="C77" s="103"/>
      <c r="D77" s="104"/>
      <c r="E77" s="13" t="s">
        <v>768</v>
      </c>
      <c r="F77" s="165">
        <f xml:space="preserve"> SUMIFS('2020-25RCV'!$D:$D, '2020-25RCV'!$A:$A, InpS!$F$14, '2020-25RCV'!$C:$C, InpS!$B77)</f>
        <v>0</v>
      </c>
      <c r="G77" s="13" t="s">
        <v>168</v>
      </c>
    </row>
    <row r="78" spans="1:7" s="105" customFormat="1" hidden="1" outlineLevel="2" x14ac:dyDescent="0.25">
      <c r="A78" s="13" t="s">
        <v>765</v>
      </c>
      <c r="B78" s="21" t="s">
        <v>620</v>
      </c>
      <c r="C78" s="103"/>
      <c r="D78" s="104"/>
      <c r="E78" s="13" t="s">
        <v>769</v>
      </c>
      <c r="F78" s="165">
        <f xml:space="preserve"> SUMIFS('2020-25RCV'!$D:$D, '2020-25RCV'!$A:$A, InpS!$F$14, '2020-25RCV'!$C:$C, InpS!$B78)</f>
        <v>0</v>
      </c>
      <c r="G78" s="13" t="s">
        <v>168</v>
      </c>
    </row>
    <row r="79" spans="1:7" s="105" customFormat="1" hidden="1" outlineLevel="2" x14ac:dyDescent="0.25">
      <c r="A79" s="13" t="s">
        <v>765</v>
      </c>
      <c r="B79" s="21" t="s">
        <v>622</v>
      </c>
      <c r="C79" s="103"/>
      <c r="D79" s="104"/>
      <c r="E79" s="13" t="s">
        <v>770</v>
      </c>
      <c r="F79" s="165">
        <f xml:space="preserve"> SUMIFS('2020-25RCV'!$D:$D, '2020-25RCV'!$A:$A, InpS!$F$14, '2020-25RCV'!$C:$C, InpS!$B79)</f>
        <v>0</v>
      </c>
      <c r="G79" s="13" t="s">
        <v>168</v>
      </c>
    </row>
    <row r="80" spans="1:7" s="105" customFormat="1" hidden="1" outlineLevel="2" x14ac:dyDescent="0.25">
      <c r="A80" s="13" t="s">
        <v>765</v>
      </c>
      <c r="B80" s="21"/>
      <c r="C80" s="103"/>
      <c r="D80" s="104"/>
      <c r="E80" s="13" t="s">
        <v>771</v>
      </c>
      <c r="F80" s="13" t="s">
        <v>14</v>
      </c>
      <c r="G80" s="13"/>
    </row>
    <row r="81" spans="1:7" s="105" customFormat="1" hidden="1" outlineLevel="2" x14ac:dyDescent="0.25">
      <c r="A81" s="13"/>
      <c r="B81" s="21"/>
      <c r="C81" s="19"/>
      <c r="D81" s="65"/>
      <c r="E81" s="13"/>
      <c r="F81" s="13"/>
      <c r="G81" s="13"/>
    </row>
    <row r="82" spans="1:7" s="105" customFormat="1" hidden="1" outlineLevel="2" x14ac:dyDescent="0.25">
      <c r="A82" s="13" t="s">
        <v>772</v>
      </c>
      <c r="B82" s="21" t="s">
        <v>624</v>
      </c>
      <c r="C82" s="103"/>
      <c r="D82" s="104"/>
      <c r="E82" s="13" t="s">
        <v>773</v>
      </c>
      <c r="F82" s="165">
        <f xml:space="preserve"> SUMIFS(OtherRCV!$D:$D, OtherRCV!$A:$A, InpS!$F$14, OtherRCV!$C:$C, InpS!$B82)</f>
        <v>0</v>
      </c>
      <c r="G82" s="13" t="s">
        <v>168</v>
      </c>
    </row>
    <row r="83" spans="1:7" s="105" customFormat="1" hidden="1" outlineLevel="2" x14ac:dyDescent="0.25">
      <c r="A83" s="13" t="s">
        <v>772</v>
      </c>
      <c r="B83" s="21" t="s">
        <v>626</v>
      </c>
      <c r="C83" s="103"/>
      <c r="D83" s="104"/>
      <c r="E83" s="13" t="s">
        <v>774</v>
      </c>
      <c r="F83" s="165">
        <f xml:space="preserve"> SUMIFS(OtherRCV!$D:$D, OtherRCV!$A:$A, InpS!$F$14, OtherRCV!$C:$C, InpS!$B83)</f>
        <v>0</v>
      </c>
      <c r="G83" s="13" t="s">
        <v>168</v>
      </c>
    </row>
    <row r="84" spans="1:7" s="105" customFormat="1" hidden="1" outlineLevel="2" x14ac:dyDescent="0.25">
      <c r="A84" s="13" t="s">
        <v>772</v>
      </c>
      <c r="B84" s="21" t="s">
        <v>628</v>
      </c>
      <c r="C84" s="103"/>
      <c r="D84" s="104"/>
      <c r="E84" s="13" t="s">
        <v>775</v>
      </c>
      <c r="F84" s="165">
        <f xml:space="preserve"> SUMIFS(OtherRCV!$D:$D, OtherRCV!$A:$A, InpS!$F$14, OtherRCV!$C:$C, InpS!$B84)</f>
        <v>0</v>
      </c>
      <c r="G84" s="13" t="s">
        <v>168</v>
      </c>
    </row>
    <row r="85" spans="1:7" s="105" customFormat="1" hidden="1" outlineLevel="2" x14ac:dyDescent="0.25">
      <c r="A85" s="13" t="s">
        <v>772</v>
      </c>
      <c r="B85" s="21" t="s">
        <v>630</v>
      </c>
      <c r="C85" s="103"/>
      <c r="D85" s="104"/>
      <c r="E85" s="13" t="s">
        <v>776</v>
      </c>
      <c r="F85" s="165">
        <f xml:space="preserve"> SUMIFS(OtherRCV!$D:$D, OtherRCV!$A:$A, InpS!$F$14, OtherRCV!$C:$C, InpS!$B85)</f>
        <v>0</v>
      </c>
      <c r="G85" s="13" t="s">
        <v>168</v>
      </c>
    </row>
    <row r="86" spans="1:7" s="105" customFormat="1" hidden="1" outlineLevel="2" x14ac:dyDescent="0.25">
      <c r="A86" s="13" t="s">
        <v>772</v>
      </c>
      <c r="B86" s="21" t="s">
        <v>632</v>
      </c>
      <c r="C86" s="103"/>
      <c r="D86" s="104"/>
      <c r="E86" s="13" t="s">
        <v>777</v>
      </c>
      <c r="F86" s="165">
        <f xml:space="preserve"> SUMIFS(OtherRCV!$D:$D, OtherRCV!$A:$A, InpS!$F$14, OtherRCV!$C:$C, InpS!$B86)</f>
        <v>0</v>
      </c>
      <c r="G86" s="13" t="s">
        <v>168</v>
      </c>
    </row>
    <row r="87" spans="1:7" s="105" customFormat="1" hidden="1" outlineLevel="2" x14ac:dyDescent="0.25">
      <c r="A87" s="13" t="s">
        <v>772</v>
      </c>
      <c r="B87" s="21"/>
      <c r="C87" s="103"/>
      <c r="D87" s="104"/>
      <c r="E87" s="13" t="s">
        <v>778</v>
      </c>
      <c r="F87" s="13" t="s">
        <v>14</v>
      </c>
      <c r="G87" s="13"/>
    </row>
    <row r="88" spans="1:7" hidden="1" outlineLevel="1" x14ac:dyDescent="0.25">
      <c r="A88" s="13"/>
      <c r="B88" s="13"/>
      <c r="E88" s="13"/>
      <c r="F88" s="13"/>
      <c r="G88" s="13"/>
    </row>
    <row r="89" spans="1:7" hidden="1" outlineLevel="1" x14ac:dyDescent="0.25">
      <c r="B89" s="10" t="s">
        <v>779</v>
      </c>
      <c r="E89" s="13"/>
      <c r="F89" s="13"/>
      <c r="G89" s="13"/>
    </row>
    <row r="90" spans="1:7" hidden="1" outlineLevel="2" x14ac:dyDescent="0.25">
      <c r="A90" s="13"/>
      <c r="B90" s="13"/>
      <c r="E90" s="13"/>
      <c r="F90" s="13"/>
      <c r="G90" s="13"/>
    </row>
    <row r="91" spans="1:7" s="105" customFormat="1" hidden="1" outlineLevel="2" x14ac:dyDescent="0.25">
      <c r="A91" s="21" t="s">
        <v>780</v>
      </c>
      <c r="B91" s="21" t="s">
        <v>643</v>
      </c>
      <c r="C91" s="103"/>
      <c r="D91" s="104"/>
      <c r="E91" s="13" t="s">
        <v>781</v>
      </c>
      <c r="F91" s="165">
        <f ca="1" xml:space="preserve"> SUMIFS(BYR_Active!$F:$F, BYR_Active!$A:$A, InpS!$F$14, BYR_Active!$B:$B, InpS!$B91)</f>
        <v>0</v>
      </c>
      <c r="G91" s="13" t="s">
        <v>168</v>
      </c>
    </row>
    <row r="92" spans="1:7" s="105" customFormat="1" hidden="1" outlineLevel="2" x14ac:dyDescent="0.25">
      <c r="A92" s="21" t="s">
        <v>780</v>
      </c>
      <c r="B92" s="21" t="s">
        <v>647</v>
      </c>
      <c r="C92" s="103"/>
      <c r="D92" s="104"/>
      <c r="E92" s="13" t="s">
        <v>782</v>
      </c>
      <c r="F92" s="165">
        <f ca="1" xml:space="preserve"> SUMIFS(BYR_Active!$F:$F, BYR_Active!$A:$A, InpS!$F$14, BYR_Active!$B:$B, InpS!$B92)</f>
        <v>0</v>
      </c>
      <c r="G92" s="13" t="s">
        <v>168</v>
      </c>
    </row>
    <row r="93" spans="1:7" s="105" customFormat="1" hidden="1" outlineLevel="2" x14ac:dyDescent="0.25">
      <c r="A93" s="21" t="s">
        <v>780</v>
      </c>
      <c r="B93" s="21" t="s">
        <v>649</v>
      </c>
      <c r="C93" s="103"/>
      <c r="D93" s="104"/>
      <c r="E93" s="13" t="s">
        <v>783</v>
      </c>
      <c r="F93" s="165">
        <f ca="1" xml:space="preserve"> SUMIFS(BYR_Active!$F:$F, BYR_Active!$A:$A, InpS!$F$14, BYR_Active!$B:$B, InpS!$B93)</f>
        <v>0</v>
      </c>
      <c r="G93" s="13" t="s">
        <v>168</v>
      </c>
    </row>
    <row r="94" spans="1:7" s="105" customFormat="1" hidden="1" outlineLevel="2" x14ac:dyDescent="0.25">
      <c r="A94" s="21" t="s">
        <v>780</v>
      </c>
      <c r="B94" s="21"/>
      <c r="C94" s="103"/>
      <c r="D94" s="104"/>
      <c r="E94" s="13" t="s">
        <v>784</v>
      </c>
      <c r="F94" s="13" t="s">
        <v>14</v>
      </c>
      <c r="G94" s="13"/>
    </row>
    <row r="95" spans="1:7" s="105" customFormat="1" hidden="1" outlineLevel="2" x14ac:dyDescent="0.25">
      <c r="A95" s="21" t="s">
        <v>780</v>
      </c>
      <c r="B95" s="21" t="s">
        <v>651</v>
      </c>
      <c r="C95" s="103"/>
      <c r="D95" s="104"/>
      <c r="E95" s="13" t="s">
        <v>785</v>
      </c>
      <c r="F95" s="165">
        <f ca="1" xml:space="preserve"> SUMIFS(BYR_Active!$F:$F, BYR_Active!$A:$A, InpS!$F$14, BYR_Active!$B:$B, InpS!$B95)</f>
        <v>0</v>
      </c>
      <c r="G95" s="13" t="s">
        <v>168</v>
      </c>
    </row>
    <row r="96" spans="1:7" s="105" customFormat="1" hidden="1" outlineLevel="2" x14ac:dyDescent="0.25">
      <c r="A96" s="21" t="s">
        <v>780</v>
      </c>
      <c r="B96" s="21"/>
      <c r="C96" s="103"/>
      <c r="D96" s="104"/>
      <c r="E96" s="13" t="s">
        <v>786</v>
      </c>
      <c r="F96" s="13" t="s">
        <v>14</v>
      </c>
      <c r="G96" s="13"/>
    </row>
    <row r="97" spans="1:7" hidden="1" outlineLevel="2" x14ac:dyDescent="0.25">
      <c r="A97" s="21"/>
      <c r="B97" s="21"/>
      <c r="E97" s="13"/>
      <c r="F97" s="13"/>
      <c r="G97" s="13"/>
    </row>
    <row r="98" spans="1:7" s="105" customFormat="1" hidden="1" outlineLevel="2" x14ac:dyDescent="0.25">
      <c r="A98" s="21" t="s">
        <v>787</v>
      </c>
      <c r="B98" s="21"/>
      <c r="C98" s="103"/>
      <c r="D98" s="104"/>
      <c r="E98" s="13" t="s">
        <v>788</v>
      </c>
      <c r="F98" s="13" t="s">
        <v>14</v>
      </c>
      <c r="G98" s="13"/>
    </row>
    <row r="99" spans="1:7" s="105" customFormat="1" hidden="1" outlineLevel="2" x14ac:dyDescent="0.25">
      <c r="A99" s="21" t="s">
        <v>787</v>
      </c>
      <c r="B99" s="21" t="s">
        <v>653</v>
      </c>
      <c r="C99" s="103"/>
      <c r="D99" s="104"/>
      <c r="E99" s="13" t="s">
        <v>789</v>
      </c>
      <c r="F99" s="165">
        <f ca="1" xml:space="preserve"> SUMIFS(BYR_Active!$F:$F, BYR_Active!$A:$A, InpS!$F$14, BYR_Active!$B:$B, InpS!$B99)</f>
        <v>-3.9047824837260499E-2</v>
      </c>
      <c r="G99" s="13" t="s">
        <v>168</v>
      </c>
    </row>
    <row r="100" spans="1:7" s="105" customFormat="1" hidden="1" outlineLevel="2" x14ac:dyDescent="0.25">
      <c r="A100" s="21" t="s">
        <v>787</v>
      </c>
      <c r="B100" s="21" t="s">
        <v>655</v>
      </c>
      <c r="C100" s="103"/>
      <c r="D100" s="104"/>
      <c r="E100" s="13" t="s">
        <v>790</v>
      </c>
      <c r="F100" s="165">
        <f ca="1" xml:space="preserve"> SUMIFS(BYR_Active!$F:$F, BYR_Active!$A:$A, InpS!$F$14, BYR_Active!$B:$B, InpS!$B100)</f>
        <v>0</v>
      </c>
      <c r="G100" s="13" t="s">
        <v>168</v>
      </c>
    </row>
    <row r="101" spans="1:7" s="105" customFormat="1" hidden="1" outlineLevel="2" x14ac:dyDescent="0.25">
      <c r="A101" s="21" t="s">
        <v>787</v>
      </c>
      <c r="B101" s="21"/>
      <c r="C101" s="103"/>
      <c r="D101" s="104"/>
      <c r="E101" s="13" t="s">
        <v>791</v>
      </c>
      <c r="F101" s="13" t="s">
        <v>14</v>
      </c>
      <c r="G101" s="13"/>
    </row>
    <row r="102" spans="1:7" s="105" customFormat="1" hidden="1" outlineLevel="2" x14ac:dyDescent="0.25">
      <c r="A102" s="21" t="s">
        <v>787</v>
      </c>
      <c r="B102" s="21" t="s">
        <v>657</v>
      </c>
      <c r="C102" s="103"/>
      <c r="D102" s="104"/>
      <c r="E102" s="13" t="s">
        <v>792</v>
      </c>
      <c r="F102" s="165">
        <f ca="1" xml:space="preserve"> SUMIFS(BYR_Active!$F:$F, BYR_Active!$A:$A, InpS!$F$14, BYR_Active!$B:$B, InpS!$B102)</f>
        <v>0</v>
      </c>
      <c r="G102" s="13" t="s">
        <v>168</v>
      </c>
    </row>
    <row r="103" spans="1:7" s="105" customFormat="1" hidden="1" outlineLevel="2" x14ac:dyDescent="0.25">
      <c r="A103" s="21" t="s">
        <v>787</v>
      </c>
      <c r="B103" s="21"/>
      <c r="C103" s="103"/>
      <c r="D103" s="104"/>
      <c r="E103" s="13" t="s">
        <v>793</v>
      </c>
      <c r="F103" s="13" t="s">
        <v>14</v>
      </c>
      <c r="G103" s="13"/>
    </row>
    <row r="104" spans="1:7" hidden="1" outlineLevel="2" x14ac:dyDescent="0.25">
      <c r="A104" s="21"/>
      <c r="B104" s="21"/>
      <c r="E104" s="13"/>
      <c r="F104" s="13"/>
      <c r="G104" s="13"/>
    </row>
    <row r="105" spans="1:7" s="105" customFormat="1" hidden="1" outlineLevel="2" x14ac:dyDescent="0.25">
      <c r="A105" s="21" t="s">
        <v>794</v>
      </c>
      <c r="B105" s="21"/>
      <c r="C105" s="103"/>
      <c r="D105" s="104"/>
      <c r="E105" s="13" t="s">
        <v>795</v>
      </c>
      <c r="F105" s="165">
        <f ca="1" xml:space="preserve"> SUMIFS(BYR_Active!$F:$F, BYR_Active!$A:$A, InpS!$F$14, BYR_Active!$B:$B, InpS!$B105)</f>
        <v>0</v>
      </c>
      <c r="G105" s="13" t="s">
        <v>168</v>
      </c>
    </row>
    <row r="106" spans="1:7" s="105" customFormat="1" hidden="1" outlineLevel="2" x14ac:dyDescent="0.25">
      <c r="A106" s="21" t="s">
        <v>794</v>
      </c>
      <c r="B106" s="21" t="s">
        <v>344</v>
      </c>
      <c r="C106" s="103"/>
      <c r="D106" s="104"/>
      <c r="E106" s="13" t="s">
        <v>796</v>
      </c>
      <c r="F106" s="165">
        <f ca="1" xml:space="preserve"> SUMIFS(BYR_Active!$F:$F, BYR_Active!$A:$A, InpS!$F$14, BYR_Active!$B:$B, InpS!$B106)</f>
        <v>-1.10809655752028E-2</v>
      </c>
      <c r="G106" s="13" t="s">
        <v>168</v>
      </c>
    </row>
    <row r="107" spans="1:7" s="105" customFormat="1" hidden="1" outlineLevel="2" x14ac:dyDescent="0.25">
      <c r="A107" s="21" t="s">
        <v>794</v>
      </c>
      <c r="B107" s="21" t="s">
        <v>659</v>
      </c>
      <c r="C107" s="103"/>
      <c r="D107" s="104"/>
      <c r="E107" s="13" t="s">
        <v>797</v>
      </c>
      <c r="F107" s="165">
        <f ca="1" xml:space="preserve"> SUMIFS(BYR_Active!$F:$F, BYR_Active!$A:$A, InpS!$F$14, BYR_Active!$B:$B, InpS!$B107)</f>
        <v>0</v>
      </c>
      <c r="G107" s="13" t="s">
        <v>168</v>
      </c>
    </row>
    <row r="108" spans="1:7" s="105" customFormat="1" hidden="1" outlineLevel="2" x14ac:dyDescent="0.25">
      <c r="A108" s="21" t="s">
        <v>794</v>
      </c>
      <c r="B108" s="21"/>
      <c r="C108" s="103"/>
      <c r="D108" s="104"/>
      <c r="E108" s="13" t="s">
        <v>798</v>
      </c>
      <c r="F108" s="13" t="s">
        <v>14</v>
      </c>
      <c r="G108" s="13"/>
    </row>
    <row r="109" spans="1:7" s="105" customFormat="1" hidden="1" outlineLevel="2" x14ac:dyDescent="0.25">
      <c r="A109" s="21" t="s">
        <v>794</v>
      </c>
      <c r="B109" s="21" t="s">
        <v>661</v>
      </c>
      <c r="C109" s="103"/>
      <c r="D109" s="104"/>
      <c r="E109" s="13" t="s">
        <v>799</v>
      </c>
      <c r="F109" s="165">
        <f ca="1" xml:space="preserve"> SUMIFS(BYR_Active!$F:$F, BYR_Active!$A:$A, InpS!$F$14, BYR_Active!$B:$B, InpS!$B109)</f>
        <v>0</v>
      </c>
      <c r="G109" s="13" t="s">
        <v>168</v>
      </c>
    </row>
    <row r="110" spans="1:7" s="105" customFormat="1" hidden="1" outlineLevel="2" x14ac:dyDescent="0.25">
      <c r="A110" s="21" t="s">
        <v>794</v>
      </c>
      <c r="B110" s="21"/>
      <c r="C110" s="103"/>
      <c r="D110" s="104"/>
      <c r="E110" s="13" t="s">
        <v>800</v>
      </c>
      <c r="F110" s="13" t="s">
        <v>14</v>
      </c>
      <c r="G110" s="13"/>
    </row>
    <row r="111" spans="1:7" hidden="1" outlineLevel="2" x14ac:dyDescent="0.25">
      <c r="A111" s="21"/>
      <c r="B111" s="21"/>
      <c r="E111" s="13"/>
      <c r="F111" s="13"/>
      <c r="G111" s="13"/>
    </row>
    <row r="112" spans="1:7" s="105" customFormat="1" hidden="1" outlineLevel="2" x14ac:dyDescent="0.25">
      <c r="A112" s="21" t="s">
        <v>801</v>
      </c>
      <c r="B112" s="21" t="s">
        <v>663</v>
      </c>
      <c r="C112" s="103"/>
      <c r="D112" s="104"/>
      <c r="E112" s="13" t="s">
        <v>802</v>
      </c>
      <c r="F112" s="165">
        <f ca="1" xml:space="preserve"> SUMIFS(BYR_Active!$G:$G, BYR_Active!$A:$A, InpS!$F$14, BYR_Active!$B:$B, InpS!$B112)</f>
        <v>2.3683801907484901E-2</v>
      </c>
      <c r="G112" s="13" t="s">
        <v>168</v>
      </c>
    </row>
    <row r="113" spans="1:7" s="105" customFormat="1" hidden="1" outlineLevel="2" x14ac:dyDescent="0.25">
      <c r="A113" s="21" t="s">
        <v>801</v>
      </c>
      <c r="B113" s="21" t="s">
        <v>665</v>
      </c>
      <c r="C113" s="103"/>
      <c r="D113" s="104"/>
      <c r="E113" s="13" t="s">
        <v>803</v>
      </c>
      <c r="F113" s="165">
        <f ca="1" xml:space="preserve"> SUMIFS(BYR_Active!$G:$G, BYR_Active!$A:$A, InpS!$F$14, BYR_Active!$B:$B, InpS!$B113)</f>
        <v>0.42929226203450099</v>
      </c>
      <c r="G113" s="13" t="s">
        <v>168</v>
      </c>
    </row>
    <row r="114" spans="1:7" s="105" customFormat="1" hidden="1" outlineLevel="2" x14ac:dyDescent="0.25">
      <c r="A114" s="21" t="s">
        <v>801</v>
      </c>
      <c r="B114" s="21" t="s">
        <v>667</v>
      </c>
      <c r="C114" s="103"/>
      <c r="D114" s="104"/>
      <c r="E114" s="13" t="s">
        <v>804</v>
      </c>
      <c r="F114" s="165">
        <f ca="1" xml:space="preserve"> SUMIFS(BYR_Active!$G:$G, BYR_Active!$A:$A, InpS!$F$14, BYR_Active!$B:$B, InpS!$B114)</f>
        <v>0</v>
      </c>
      <c r="G114" s="13" t="s">
        <v>168</v>
      </c>
    </row>
    <row r="115" spans="1:7" s="105" customFormat="1" hidden="1" outlineLevel="2" x14ac:dyDescent="0.25">
      <c r="A115" s="21" t="s">
        <v>801</v>
      </c>
      <c r="B115" s="21" t="s">
        <v>669</v>
      </c>
      <c r="C115" s="103"/>
      <c r="D115" s="104"/>
      <c r="E115" s="13" t="s">
        <v>805</v>
      </c>
      <c r="F115" s="165">
        <f ca="1" xml:space="preserve"> SUMIFS(BYR_Active!$G:$G, BYR_Active!$A:$A, InpS!$F$14, BYR_Active!$B:$B, InpS!$B115)</f>
        <v>0</v>
      </c>
      <c r="G115" s="13" t="s">
        <v>168</v>
      </c>
    </row>
    <row r="116" spans="1:7" s="105" customFormat="1" hidden="1" outlineLevel="2" x14ac:dyDescent="0.25">
      <c r="A116" s="21" t="s">
        <v>801</v>
      </c>
      <c r="B116" s="21" t="s">
        <v>671</v>
      </c>
      <c r="C116" s="103"/>
      <c r="D116" s="104"/>
      <c r="E116" s="13" t="s">
        <v>806</v>
      </c>
      <c r="F116" s="165">
        <f ca="1" xml:space="preserve"> SUMIFS(BYR_Active!$G:$G, BYR_Active!$A:$A, InpS!$F$14, BYR_Active!$B:$B, InpS!$B116)</f>
        <v>0</v>
      </c>
      <c r="G116" s="13" t="s">
        <v>168</v>
      </c>
    </row>
    <row r="117" spans="1:7" s="105" customFormat="1" hidden="1" outlineLevel="2" x14ac:dyDescent="0.25">
      <c r="A117" s="21" t="s">
        <v>801</v>
      </c>
      <c r="B117" s="21"/>
      <c r="C117" s="103"/>
      <c r="D117" s="104"/>
      <c r="E117" s="13" t="s">
        <v>807</v>
      </c>
      <c r="F117" s="13" t="s">
        <v>14</v>
      </c>
      <c r="G117" s="13"/>
    </row>
    <row r="118" spans="1:7" hidden="1" outlineLevel="2" x14ac:dyDescent="0.25">
      <c r="A118" s="21"/>
      <c r="B118" s="21"/>
      <c r="E118" s="13"/>
      <c r="F118" s="13"/>
      <c r="G118" s="13"/>
    </row>
    <row r="119" spans="1:7" s="105" customFormat="1" hidden="1" outlineLevel="2" x14ac:dyDescent="0.25">
      <c r="A119" s="21" t="s">
        <v>808</v>
      </c>
      <c r="B119" s="21"/>
      <c r="C119" s="103"/>
      <c r="D119" s="104"/>
      <c r="E119" s="13" t="s">
        <v>809</v>
      </c>
      <c r="F119" s="13" t="s">
        <v>14</v>
      </c>
      <c r="G119" s="13"/>
    </row>
    <row r="120" spans="1:7" s="105" customFormat="1" hidden="1" outlineLevel="2" x14ac:dyDescent="0.25">
      <c r="A120" s="21" t="s">
        <v>808</v>
      </c>
      <c r="B120" s="21" t="s">
        <v>673</v>
      </c>
      <c r="C120" s="103"/>
      <c r="D120" s="104"/>
      <c r="E120" s="13" t="s">
        <v>810</v>
      </c>
      <c r="F120" s="165">
        <f ca="1" xml:space="preserve"> SUMIFS(BYR_Active!$F:$F, BYR_Active!$A:$A, InpS!$F$14, BYR_Active!$B:$B, InpS!$B120)</f>
        <v>0</v>
      </c>
      <c r="G120" s="13" t="s">
        <v>168</v>
      </c>
    </row>
    <row r="121" spans="1:7" s="105" customFormat="1" hidden="1" outlineLevel="2" x14ac:dyDescent="0.25">
      <c r="A121" s="21" t="s">
        <v>808</v>
      </c>
      <c r="B121" s="21" t="s">
        <v>675</v>
      </c>
      <c r="C121" s="103"/>
      <c r="D121" s="104"/>
      <c r="E121" s="13" t="s">
        <v>811</v>
      </c>
      <c r="F121" s="165">
        <f ca="1" xml:space="preserve"> SUMIFS(BYR_Active!$F:$F, BYR_Active!$A:$A, InpS!$F$14, BYR_Active!$B:$B, InpS!$B121)</f>
        <v>0</v>
      </c>
      <c r="G121" s="13" t="s">
        <v>168</v>
      </c>
    </row>
    <row r="122" spans="1:7" s="105" customFormat="1" hidden="1" outlineLevel="2" x14ac:dyDescent="0.25">
      <c r="A122" s="21" t="s">
        <v>808</v>
      </c>
      <c r="B122" s="21"/>
      <c r="C122" s="103"/>
      <c r="D122" s="104"/>
      <c r="E122" s="13" t="s">
        <v>812</v>
      </c>
      <c r="F122" s="13" t="s">
        <v>14</v>
      </c>
      <c r="G122" s="13"/>
    </row>
    <row r="123" spans="1:7" s="105" customFormat="1" hidden="1" outlineLevel="2" x14ac:dyDescent="0.25">
      <c r="A123" s="21" t="s">
        <v>808</v>
      </c>
      <c r="B123" s="21" t="s">
        <v>677</v>
      </c>
      <c r="C123" s="103"/>
      <c r="D123" s="104"/>
      <c r="E123" s="13" t="s">
        <v>813</v>
      </c>
      <c r="F123" s="165">
        <f ca="1" xml:space="preserve"> SUMIFS(BYR_Active!$F:$F, BYR_Active!$A:$A, InpS!$F$14, BYR_Active!$B:$B, InpS!$B123)</f>
        <v>0</v>
      </c>
      <c r="G123" s="13" t="s">
        <v>168</v>
      </c>
    </row>
    <row r="124" spans="1:7" s="105" customFormat="1" hidden="1" outlineLevel="2" x14ac:dyDescent="0.25">
      <c r="A124" s="21" t="s">
        <v>808</v>
      </c>
      <c r="B124" s="21"/>
      <c r="C124" s="103"/>
      <c r="D124" s="104"/>
      <c r="E124" s="13" t="s">
        <v>814</v>
      </c>
      <c r="F124" s="13" t="s">
        <v>14</v>
      </c>
      <c r="G124" s="13"/>
    </row>
    <row r="125" spans="1:7" hidden="1" outlineLevel="2" x14ac:dyDescent="0.25">
      <c r="A125" s="21"/>
      <c r="B125" s="21"/>
      <c r="E125" s="13"/>
      <c r="F125" s="13"/>
      <c r="G125" s="13"/>
    </row>
    <row r="126" spans="1:7" s="105" customFormat="1" hidden="1" outlineLevel="2" x14ac:dyDescent="0.25">
      <c r="A126" s="21" t="s">
        <v>815</v>
      </c>
      <c r="B126" s="21" t="s">
        <v>679</v>
      </c>
      <c r="C126" s="103"/>
      <c r="D126" s="104"/>
      <c r="E126" s="13" t="s">
        <v>816</v>
      </c>
      <c r="F126" s="165">
        <f ca="1" xml:space="preserve"> SUMIFS(BYR_Active!$F:$F, BYR_Active!$A:$A, InpS!$F$14, BYR_Active!$B:$B, InpS!$B126)</f>
        <v>0</v>
      </c>
      <c r="G126" s="13" t="s">
        <v>168</v>
      </c>
    </row>
    <row r="127" spans="1:7" s="105" customFormat="1" hidden="1" outlineLevel="2" x14ac:dyDescent="0.25">
      <c r="A127" s="21" t="s">
        <v>815</v>
      </c>
      <c r="B127" s="21" t="s">
        <v>681</v>
      </c>
      <c r="C127" s="103"/>
      <c r="D127" s="104"/>
      <c r="E127" s="13" t="s">
        <v>817</v>
      </c>
      <c r="F127" s="165">
        <f ca="1" xml:space="preserve"> SUMIFS(BYR_Active!$F:$F, BYR_Active!$A:$A, InpS!$F$14, BYR_Active!$B:$B, InpS!$B127)</f>
        <v>0</v>
      </c>
      <c r="G127" s="13" t="s">
        <v>168</v>
      </c>
    </row>
    <row r="128" spans="1:7" s="105" customFormat="1" hidden="1" outlineLevel="2" x14ac:dyDescent="0.25">
      <c r="A128" s="21" t="s">
        <v>815</v>
      </c>
      <c r="B128" s="21" t="s">
        <v>683</v>
      </c>
      <c r="C128" s="103"/>
      <c r="D128" s="104"/>
      <c r="E128" s="13" t="s">
        <v>818</v>
      </c>
      <c r="F128" s="165">
        <f ca="1" xml:space="preserve"> SUMIFS(BYR_Active!$F:$F, BYR_Active!$A:$A, InpS!$F$14, BYR_Active!$B:$B, InpS!$B128)</f>
        <v>0</v>
      </c>
      <c r="G128" s="13" t="s">
        <v>168</v>
      </c>
    </row>
    <row r="129" spans="1:7" s="105" customFormat="1" hidden="1" outlineLevel="2" x14ac:dyDescent="0.25">
      <c r="A129" s="21" t="s">
        <v>815</v>
      </c>
      <c r="B129" s="21" t="s">
        <v>685</v>
      </c>
      <c r="C129" s="103"/>
      <c r="D129" s="104"/>
      <c r="E129" s="13" t="s">
        <v>819</v>
      </c>
      <c r="F129" s="165">
        <f ca="1" xml:space="preserve"> SUMIFS(BYR_Active!$F:$F, BYR_Active!$A:$A, InpS!$F$14, BYR_Active!$B:$B, InpS!$B129)</f>
        <v>0</v>
      </c>
      <c r="G129" s="13" t="s">
        <v>168</v>
      </c>
    </row>
    <row r="130" spans="1:7" s="105" customFormat="1" hidden="1" outlineLevel="2" x14ac:dyDescent="0.25">
      <c r="A130" s="21" t="s">
        <v>815</v>
      </c>
      <c r="B130" s="21" t="s">
        <v>687</v>
      </c>
      <c r="C130" s="103"/>
      <c r="D130" s="104"/>
      <c r="E130" s="13" t="s">
        <v>820</v>
      </c>
      <c r="F130" s="165">
        <f ca="1" xml:space="preserve"> SUMIFS(BYR_Active!$F:$F, BYR_Active!$A:$A, InpS!$F$14, BYR_Active!$B:$B, InpS!$B130)</f>
        <v>0</v>
      </c>
      <c r="G130" s="13" t="s">
        <v>168</v>
      </c>
    </row>
    <row r="131" spans="1:7" s="105" customFormat="1" hidden="1" outlineLevel="2" x14ac:dyDescent="0.25">
      <c r="A131" s="21" t="s">
        <v>815</v>
      </c>
      <c r="B131" s="21"/>
      <c r="C131" s="103"/>
      <c r="D131" s="104"/>
      <c r="E131" s="13" t="s">
        <v>821</v>
      </c>
      <c r="F131" s="13" t="s">
        <v>14</v>
      </c>
      <c r="G131" s="13"/>
    </row>
    <row r="132" spans="1:7" hidden="1" outlineLevel="1" x14ac:dyDescent="0.25">
      <c r="A132" s="13"/>
      <c r="B132" s="13"/>
      <c r="E132" s="13"/>
      <c r="F132" s="13"/>
      <c r="G132" s="13"/>
    </row>
    <row r="133" spans="1:7" hidden="1" outlineLevel="1" x14ac:dyDescent="0.25">
      <c r="B133" s="10" t="s">
        <v>822</v>
      </c>
      <c r="E133" s="13"/>
      <c r="F133" s="13"/>
      <c r="G133" s="13"/>
    </row>
    <row r="134" spans="1:7" hidden="1" outlineLevel="2" x14ac:dyDescent="0.25">
      <c r="A134" s="13"/>
      <c r="B134" s="13"/>
      <c r="E134" s="13"/>
      <c r="F134" s="13"/>
      <c r="G134" s="13"/>
    </row>
    <row r="135" spans="1:7" s="105" customFormat="1" hidden="1" outlineLevel="2" x14ac:dyDescent="0.25">
      <c r="A135" s="13" t="s">
        <v>823</v>
      </c>
      <c r="B135" s="21" t="s">
        <v>166</v>
      </c>
      <c r="C135" s="103"/>
      <c r="D135" s="104"/>
      <c r="E135" s="13" t="s">
        <v>824</v>
      </c>
      <c r="F135" s="165">
        <f ca="1" xml:space="preserve"> SUMIFS(InpActive!$H:$H, InpActive!$A:$A, InpS!$F$14, InpActive!$B:$B, InpS!$B135)</f>
        <v>0</v>
      </c>
      <c r="G135" s="13" t="s">
        <v>168</v>
      </c>
    </row>
    <row r="136" spans="1:7" s="105" customFormat="1" hidden="1" outlineLevel="2" x14ac:dyDescent="0.25">
      <c r="A136" s="13" t="s">
        <v>823</v>
      </c>
      <c r="B136" s="21" t="s">
        <v>169</v>
      </c>
      <c r="C136" s="103"/>
      <c r="D136" s="104"/>
      <c r="E136" s="13" t="s">
        <v>825</v>
      </c>
      <c r="F136" s="165">
        <f ca="1" xml:space="preserve"> SUMIFS(InpActive!$H:$H, InpActive!$A:$A, InpS!$F$14, InpActive!$B:$B, InpS!$B136)</f>
        <v>0</v>
      </c>
      <c r="G136" s="13" t="s">
        <v>168</v>
      </c>
    </row>
    <row r="137" spans="1:7" s="105" customFormat="1" hidden="1" outlineLevel="2" x14ac:dyDescent="0.25">
      <c r="A137" s="13" t="s">
        <v>823</v>
      </c>
      <c r="B137" s="21" t="s">
        <v>171</v>
      </c>
      <c r="C137" s="103"/>
      <c r="D137" s="104"/>
      <c r="E137" s="13" t="s">
        <v>826</v>
      </c>
      <c r="F137" s="165">
        <f ca="1" xml:space="preserve"> SUMIFS(InpActive!$H:$H, InpActive!$A:$A, InpS!$F$14, InpActive!$B:$B, InpS!$B137)</f>
        <v>0</v>
      </c>
      <c r="G137" s="13" t="s">
        <v>168</v>
      </c>
    </row>
    <row r="138" spans="1:7" s="105" customFormat="1" hidden="1" outlineLevel="2" x14ac:dyDescent="0.25">
      <c r="A138" s="13" t="s">
        <v>823</v>
      </c>
      <c r="B138" s="21" t="s">
        <v>173</v>
      </c>
      <c r="C138" s="103"/>
      <c r="D138" s="104"/>
      <c r="E138" s="13" t="s">
        <v>827</v>
      </c>
      <c r="F138" s="165">
        <f ca="1" xml:space="preserve"> SUMIFS(InpActive!$H:$H, InpActive!$A:$A, InpS!$F$14, InpActive!$B:$B, InpS!$B138)</f>
        <v>0</v>
      </c>
      <c r="G138" s="13" t="s">
        <v>168</v>
      </c>
    </row>
    <row r="139" spans="1:7" s="105" customFormat="1" hidden="1" outlineLevel="2" x14ac:dyDescent="0.25">
      <c r="A139" s="13" t="s">
        <v>823</v>
      </c>
      <c r="B139" s="21" t="s">
        <v>175</v>
      </c>
      <c r="C139" s="103"/>
      <c r="D139" s="104"/>
      <c r="E139" s="13" t="s">
        <v>828</v>
      </c>
      <c r="F139" s="165">
        <f ca="1" xml:space="preserve"> SUMIFS(InpActive!$H:$H, InpActive!$A:$A, InpS!$F$14, InpActive!$B:$B, InpS!$B139)</f>
        <v>0</v>
      </c>
      <c r="G139" s="13" t="s">
        <v>168</v>
      </c>
    </row>
    <row r="140" spans="1:7" s="105" customFormat="1" hidden="1" outlineLevel="2" x14ac:dyDescent="0.25">
      <c r="A140" s="13" t="s">
        <v>823</v>
      </c>
      <c r="B140" s="21"/>
      <c r="C140" s="103"/>
      <c r="D140" s="104"/>
      <c r="E140" s="13" t="s">
        <v>829</v>
      </c>
      <c r="F140" s="13" t="s">
        <v>14</v>
      </c>
      <c r="G140" s="13"/>
    </row>
    <row r="141" spans="1:7" hidden="1" outlineLevel="2" x14ac:dyDescent="0.25">
      <c r="A141" s="13"/>
      <c r="B141" s="13"/>
      <c r="E141" s="13"/>
      <c r="F141" s="13"/>
      <c r="G141" s="13"/>
    </row>
    <row r="142" spans="1:7" s="105" customFormat="1" hidden="1" outlineLevel="2" x14ac:dyDescent="0.25">
      <c r="A142" s="13" t="s">
        <v>830</v>
      </c>
      <c r="B142" s="21" t="s">
        <v>177</v>
      </c>
      <c r="C142" s="103"/>
      <c r="D142" s="104"/>
      <c r="E142" s="13" t="s">
        <v>178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168</v>
      </c>
    </row>
    <row r="143" spans="1:7" s="105" customFormat="1" hidden="1" outlineLevel="2" x14ac:dyDescent="0.25">
      <c r="A143" s="13" t="s">
        <v>830</v>
      </c>
      <c r="B143" s="13" t="s">
        <v>179</v>
      </c>
      <c r="C143" s="103"/>
      <c r="D143" s="104"/>
      <c r="E143" s="13" t="s">
        <v>180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168</v>
      </c>
    </row>
    <row r="144" spans="1:7" s="105" customFormat="1" hidden="1" outlineLevel="2" x14ac:dyDescent="0.25">
      <c r="A144" s="13" t="s">
        <v>830</v>
      </c>
      <c r="B144" s="13" t="s">
        <v>181</v>
      </c>
      <c r="C144" s="103"/>
      <c r="D144" s="104"/>
      <c r="E144" s="13" t="s">
        <v>182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0</v>
      </c>
      <c r="G144" s="13" t="s">
        <v>168</v>
      </c>
    </row>
    <row r="145" spans="1:7" s="105" customFormat="1" hidden="1" outlineLevel="2" x14ac:dyDescent="0.25">
      <c r="A145" s="13" t="s">
        <v>830</v>
      </c>
      <c r="B145" s="13" t="s">
        <v>183</v>
      </c>
      <c r="C145" s="103"/>
      <c r="D145" s="104"/>
      <c r="E145" s="13" t="s">
        <v>184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168</v>
      </c>
    </row>
    <row r="146" spans="1:7" s="105" customFormat="1" hidden="1" outlineLevel="2" x14ac:dyDescent="0.25">
      <c r="A146" s="13" t="s">
        <v>830</v>
      </c>
      <c r="B146" s="13" t="s">
        <v>185</v>
      </c>
      <c r="C146" s="103"/>
      <c r="D146" s="104"/>
      <c r="E146" s="13" t="s">
        <v>186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168</v>
      </c>
    </row>
    <row r="147" spans="1:7" s="105" customFormat="1" hidden="1" outlineLevel="2" x14ac:dyDescent="0.25">
      <c r="A147" s="13" t="s">
        <v>830</v>
      </c>
      <c r="B147" s="13"/>
      <c r="C147" s="103"/>
      <c r="D147" s="104"/>
      <c r="E147" s="13" t="s">
        <v>188</v>
      </c>
      <c r="F147" s="13" t="s">
        <v>14</v>
      </c>
      <c r="G147" s="13"/>
    </row>
    <row r="148" spans="1:7" hidden="1" outlineLevel="2" x14ac:dyDescent="0.25">
      <c r="A148" s="13"/>
      <c r="B148" s="13"/>
      <c r="E148" s="13"/>
      <c r="F148" s="13"/>
      <c r="G148" s="13"/>
    </row>
    <row r="149" spans="1:7" s="105" customFormat="1" hidden="1" outlineLevel="2" x14ac:dyDescent="0.25">
      <c r="A149" s="13" t="s">
        <v>831</v>
      </c>
      <c r="B149" s="21" t="s">
        <v>189</v>
      </c>
      <c r="C149" s="103"/>
      <c r="D149" s="104"/>
      <c r="E149" s="13" t="s">
        <v>190</v>
      </c>
      <c r="F149" s="165">
        <f ca="1" xml:space="preserve"> SUMIFS(InpActive!$H:$H, InpActive!$A:$A, InpS!$F$14, InpActive!$B:$B, InpS!$B149)</f>
        <v>0.22073704517144288</v>
      </c>
      <c r="G149" s="13" t="s">
        <v>168</v>
      </c>
    </row>
    <row r="150" spans="1:7" s="105" customFormat="1" hidden="1" outlineLevel="2" x14ac:dyDescent="0.25">
      <c r="A150" s="13" t="s">
        <v>831</v>
      </c>
      <c r="B150" s="13" t="s">
        <v>191</v>
      </c>
      <c r="C150" s="103"/>
      <c r="D150" s="104"/>
      <c r="E150" s="13" t="s">
        <v>192</v>
      </c>
      <c r="F150" s="165">
        <f ca="1" xml:space="preserve"> SUMIFS(InpActive!$H:$H, InpActive!$A:$A, InpS!$F$14, InpActive!$B:$B, InpS!$B150)</f>
        <v>7.5577338451171716</v>
      </c>
      <c r="G150" s="13" t="s">
        <v>168</v>
      </c>
    </row>
    <row r="151" spans="1:7" s="105" customFormat="1" hidden="1" outlineLevel="2" x14ac:dyDescent="0.25">
      <c r="A151" s="13" t="s">
        <v>831</v>
      </c>
      <c r="B151" s="13" t="s">
        <v>193</v>
      </c>
      <c r="C151" s="103"/>
      <c r="D151" s="104"/>
      <c r="E151" s="13" t="s">
        <v>194</v>
      </c>
      <c r="F151" s="165">
        <f ca="1" xml:space="preserve"> SUMIFS(InpActive!$H:$H, InpActive!$A:$A, InpS!$F$14, InpActive!$B:$B, InpS!$B151)</f>
        <v>0</v>
      </c>
      <c r="G151" s="13" t="s">
        <v>168</v>
      </c>
    </row>
    <row r="152" spans="1:7" s="105" customFormat="1" hidden="1" outlineLevel="2" x14ac:dyDescent="0.25">
      <c r="A152" s="13" t="s">
        <v>831</v>
      </c>
      <c r="B152" s="13" t="s">
        <v>195</v>
      </c>
      <c r="C152" s="103"/>
      <c r="D152" s="104"/>
      <c r="E152" s="13" t="s">
        <v>196</v>
      </c>
      <c r="F152" s="165">
        <f ca="1" xml:space="preserve"> SUMIFS(InpActive!$H:$H, InpActive!$A:$A, InpS!$F$14, InpActive!$B:$B, InpS!$B152)</f>
        <v>0</v>
      </c>
      <c r="G152" s="13" t="s">
        <v>168</v>
      </c>
    </row>
    <row r="153" spans="1:7" s="105" customFormat="1" hidden="1" outlineLevel="2" x14ac:dyDescent="0.25">
      <c r="A153" s="13" t="s">
        <v>831</v>
      </c>
      <c r="B153" s="13" t="s">
        <v>197</v>
      </c>
      <c r="C153" s="103"/>
      <c r="D153" s="104"/>
      <c r="E153" s="13" t="s">
        <v>198</v>
      </c>
      <c r="F153" s="165">
        <f ca="1" xml:space="preserve"> SUMIFS(InpActive!$H:$H, InpActive!$A:$A, InpS!$F$14, InpActive!$B:$B, InpS!$B153)</f>
        <v>0</v>
      </c>
      <c r="G153" s="13" t="s">
        <v>168</v>
      </c>
    </row>
    <row r="154" spans="1:7" s="105" customFormat="1" hidden="1" outlineLevel="2" x14ac:dyDescent="0.25">
      <c r="A154" s="13" t="s">
        <v>831</v>
      </c>
      <c r="B154" s="13"/>
      <c r="C154" s="103"/>
      <c r="D154" s="104"/>
      <c r="E154" s="13" t="s">
        <v>200</v>
      </c>
      <c r="F154" s="13" t="s">
        <v>14</v>
      </c>
      <c r="G154" s="13"/>
    </row>
    <row r="155" spans="1:7" hidden="1" outlineLevel="2" x14ac:dyDescent="0.25">
      <c r="A155" s="13"/>
      <c r="B155" s="13"/>
      <c r="E155" s="13"/>
      <c r="F155" s="13"/>
      <c r="G155" s="13"/>
    </row>
    <row r="156" spans="1:7" s="105" customFormat="1" hidden="1" outlineLevel="2" x14ac:dyDescent="0.25">
      <c r="A156" s="13" t="s">
        <v>832</v>
      </c>
      <c r="B156" s="13" t="s">
        <v>201</v>
      </c>
      <c r="C156" s="103"/>
      <c r="D156" s="104"/>
      <c r="E156" s="13" t="s">
        <v>202</v>
      </c>
      <c r="F156" s="165">
        <f ca="1" xml:space="preserve"> SUMIFS(InpActive!$H:$H, InpActive!$A:$A, InpS!$F$14, InpActive!$B:$B, InpS!$B156)</f>
        <v>0</v>
      </c>
      <c r="G156" s="13" t="s">
        <v>168</v>
      </c>
    </row>
    <row r="157" spans="1:7" s="105" customFormat="1" hidden="1" outlineLevel="2" x14ac:dyDescent="0.25">
      <c r="A157" s="13" t="s">
        <v>832</v>
      </c>
      <c r="B157" s="13" t="s">
        <v>203</v>
      </c>
      <c r="C157" s="103"/>
      <c r="D157" s="104"/>
      <c r="E157" s="13" t="s">
        <v>204</v>
      </c>
      <c r="F157" s="165">
        <f ca="1" xml:space="preserve"> SUMIFS(InpActive!$H:$H, InpActive!$A:$A, InpS!$F$14, InpActive!$B:$B, InpS!$B157)</f>
        <v>-0.65194925604544618</v>
      </c>
      <c r="G157" s="13" t="s">
        <v>168</v>
      </c>
    </row>
    <row r="158" spans="1:7" s="105" customFormat="1" hidden="1" outlineLevel="2" x14ac:dyDescent="0.25">
      <c r="A158" s="13" t="s">
        <v>832</v>
      </c>
      <c r="B158" s="13" t="s">
        <v>205</v>
      </c>
      <c r="C158" s="103"/>
      <c r="D158" s="104"/>
      <c r="E158" s="13" t="s">
        <v>206</v>
      </c>
      <c r="F158" s="165">
        <f ca="1" xml:space="preserve"> SUMIFS(InpActive!$H:$H, InpActive!$A:$A, InpS!$F$14, InpActive!$B:$B, InpS!$B158)</f>
        <v>0</v>
      </c>
      <c r="G158" s="13" t="s">
        <v>168</v>
      </c>
    </row>
    <row r="159" spans="1:7" s="105" customFormat="1" hidden="1" outlineLevel="2" x14ac:dyDescent="0.25">
      <c r="A159" s="13" t="s">
        <v>832</v>
      </c>
      <c r="B159" s="13"/>
      <c r="C159" s="103"/>
      <c r="D159" s="104"/>
      <c r="E159" s="13" t="s">
        <v>833</v>
      </c>
      <c r="F159" s="13" t="s">
        <v>14</v>
      </c>
      <c r="G159" s="13"/>
    </row>
    <row r="160" spans="1:7" s="105" customFormat="1" hidden="1" outlineLevel="2" x14ac:dyDescent="0.25">
      <c r="A160" s="13" t="s">
        <v>832</v>
      </c>
      <c r="B160" s="13" t="s">
        <v>207</v>
      </c>
      <c r="C160" s="103"/>
      <c r="D160" s="104"/>
      <c r="E160" s="13" t="s">
        <v>208</v>
      </c>
      <c r="F160" s="165">
        <f ca="1" xml:space="preserve"> SUMIFS(InpActive!$H:$H, InpActive!$A:$A, InpS!$F$14, InpActive!$B:$B, InpS!$B160)</f>
        <v>0</v>
      </c>
      <c r="G160" s="13" t="s">
        <v>168</v>
      </c>
    </row>
    <row r="161" spans="1:7" s="105" customFormat="1" hidden="1" outlineLevel="2" x14ac:dyDescent="0.25">
      <c r="A161" s="13" t="s">
        <v>832</v>
      </c>
      <c r="B161" s="13"/>
      <c r="C161" s="103"/>
      <c r="D161" s="104"/>
      <c r="E161" s="13" t="s">
        <v>210</v>
      </c>
      <c r="F161" s="13" t="s">
        <v>14</v>
      </c>
      <c r="G161" s="13"/>
    </row>
    <row r="162" spans="1:7" hidden="1" outlineLevel="2" x14ac:dyDescent="0.25">
      <c r="A162" s="13"/>
      <c r="B162" s="13"/>
      <c r="E162" s="13"/>
      <c r="F162" s="13"/>
      <c r="G162" s="13"/>
    </row>
    <row r="163" spans="1:7" s="105" customFormat="1" hidden="1" outlineLevel="2" x14ac:dyDescent="0.25">
      <c r="A163" s="13" t="s">
        <v>834</v>
      </c>
      <c r="B163" s="13" t="s">
        <v>211</v>
      </c>
      <c r="C163" s="103"/>
      <c r="D163" s="104"/>
      <c r="E163" s="13" t="s">
        <v>212</v>
      </c>
      <c r="F163" s="165">
        <f ca="1" xml:space="preserve"> SUMIFS(InpActive!$H:$H, InpActive!$A:$A, InpS!$F$14, InpActive!$B:$B, InpS!$B163)</f>
        <v>0.15183979074756682</v>
      </c>
      <c r="G163" s="13" t="s">
        <v>168</v>
      </c>
    </row>
    <row r="164" spans="1:7" s="105" customFormat="1" hidden="1" outlineLevel="2" x14ac:dyDescent="0.25">
      <c r="A164" s="13" t="s">
        <v>834</v>
      </c>
      <c r="B164" s="13" t="s">
        <v>213</v>
      </c>
      <c r="C164" s="103"/>
      <c r="D164" s="104"/>
      <c r="E164" s="13" t="s">
        <v>214</v>
      </c>
      <c r="F164" s="165">
        <f ca="1" xml:space="preserve"> SUMIFS(InpActive!$H:$H, InpActive!$A:$A, InpS!$F$14, InpActive!$B:$B, InpS!$B164)</f>
        <v>2.7522459228248124</v>
      </c>
      <c r="G164" s="13" t="s">
        <v>168</v>
      </c>
    </row>
    <row r="165" spans="1:7" s="105" customFormat="1" hidden="1" outlineLevel="2" x14ac:dyDescent="0.25">
      <c r="A165" s="13" t="s">
        <v>834</v>
      </c>
      <c r="B165" s="13" t="s">
        <v>215</v>
      </c>
      <c r="C165" s="103"/>
      <c r="D165" s="104"/>
      <c r="E165" s="13" t="s">
        <v>216</v>
      </c>
      <c r="F165" s="165">
        <f ca="1" xml:space="preserve"> SUMIFS(InpActive!$H:$H, InpActive!$A:$A, InpS!$F$14, InpActive!$B:$B, InpS!$B165)</f>
        <v>0</v>
      </c>
      <c r="G165" s="13" t="s">
        <v>168</v>
      </c>
    </row>
    <row r="166" spans="1:7" s="105" customFormat="1" hidden="1" outlineLevel="2" x14ac:dyDescent="0.25">
      <c r="A166" s="13" t="s">
        <v>834</v>
      </c>
      <c r="B166" s="13" t="s">
        <v>217</v>
      </c>
      <c r="C166" s="103"/>
      <c r="D166" s="104"/>
      <c r="E166" s="13" t="s">
        <v>218</v>
      </c>
      <c r="F166" s="165">
        <f ca="1" xml:space="preserve"> SUMIFS(InpActive!$H:$H, InpActive!$A:$A, InpS!$F$14, InpActive!$B:$B, InpS!$B166)</f>
        <v>0</v>
      </c>
      <c r="G166" s="13" t="s">
        <v>168</v>
      </c>
    </row>
    <row r="167" spans="1:7" s="105" customFormat="1" hidden="1" outlineLevel="2" x14ac:dyDescent="0.25">
      <c r="A167" s="13" t="s">
        <v>834</v>
      </c>
      <c r="B167" s="13" t="s">
        <v>219</v>
      </c>
      <c r="C167" s="103"/>
      <c r="D167" s="104"/>
      <c r="E167" s="13" t="s">
        <v>220</v>
      </c>
      <c r="F167" s="165">
        <f ca="1" xml:space="preserve"> SUMIFS(InpActive!$H:$H, InpActive!$A:$A, InpS!$F$14, InpActive!$B:$B, InpS!$B167)</f>
        <v>0</v>
      </c>
      <c r="G167" s="13" t="s">
        <v>168</v>
      </c>
    </row>
    <row r="168" spans="1:7" s="105" customFormat="1" hidden="1" outlineLevel="2" x14ac:dyDescent="0.25">
      <c r="A168" s="13" t="s">
        <v>834</v>
      </c>
      <c r="B168" s="13"/>
      <c r="C168" s="103"/>
      <c r="D168" s="104"/>
      <c r="E168" s="13" t="s">
        <v>222</v>
      </c>
      <c r="F168" s="13" t="s">
        <v>14</v>
      </c>
      <c r="G168" s="13"/>
    </row>
    <row r="169" spans="1:7" hidden="1" outlineLevel="2" x14ac:dyDescent="0.25">
      <c r="A169" s="13"/>
      <c r="B169" s="13"/>
      <c r="E169" s="13"/>
      <c r="F169" s="13"/>
      <c r="G169" s="13"/>
    </row>
    <row r="170" spans="1:7" s="105" customFormat="1" hidden="1" outlineLevel="2" x14ac:dyDescent="0.25">
      <c r="A170" s="13" t="s">
        <v>835</v>
      </c>
      <c r="B170" s="13" t="s">
        <v>223</v>
      </c>
      <c r="C170" s="103"/>
      <c r="D170" s="104"/>
      <c r="E170" s="13" t="s">
        <v>224</v>
      </c>
      <c r="F170" s="165">
        <f ca="1" xml:space="preserve"> SUMIFS(InpActive!$H:$H, InpActive!$A:$A, InpS!$F$14, InpActive!$B:$B, InpS!$B170)</f>
        <v>0</v>
      </c>
      <c r="G170" s="13" t="s">
        <v>168</v>
      </c>
    </row>
    <row r="171" spans="1:7" s="105" customFormat="1" hidden="1" outlineLevel="2" x14ac:dyDescent="0.25">
      <c r="A171" s="13" t="s">
        <v>835</v>
      </c>
      <c r="B171" s="13" t="s">
        <v>225</v>
      </c>
      <c r="C171" s="103"/>
      <c r="D171" s="104"/>
      <c r="E171" s="13" t="s">
        <v>226</v>
      </c>
      <c r="F171" s="165">
        <f ca="1" xml:space="preserve"> SUMIFS(InpActive!$H:$H, InpActive!$A:$A, InpS!$F$14, InpActive!$B:$B, InpS!$B171)</f>
        <v>0</v>
      </c>
      <c r="G171" s="13" t="s">
        <v>168</v>
      </c>
    </row>
    <row r="172" spans="1:7" s="105" customFormat="1" hidden="1" outlineLevel="2" x14ac:dyDescent="0.25">
      <c r="A172" s="13" t="s">
        <v>835</v>
      </c>
      <c r="B172" s="13"/>
      <c r="C172" s="103"/>
      <c r="D172" s="104"/>
      <c r="E172" s="13" t="s">
        <v>836</v>
      </c>
      <c r="F172" s="13" t="s">
        <v>14</v>
      </c>
      <c r="G172" s="13"/>
    </row>
    <row r="173" spans="1:7" s="105" customFormat="1" hidden="1" outlineLevel="2" x14ac:dyDescent="0.25">
      <c r="A173" s="13" t="s">
        <v>835</v>
      </c>
      <c r="B173" s="13"/>
      <c r="C173" s="103"/>
      <c r="D173" s="104"/>
      <c r="E173" s="13" t="s">
        <v>837</v>
      </c>
      <c r="F173" s="13" t="s">
        <v>14</v>
      </c>
      <c r="G173" s="13"/>
    </row>
    <row r="174" spans="1:7" s="105" customFormat="1" hidden="1" outlineLevel="2" x14ac:dyDescent="0.25">
      <c r="A174" s="13" t="s">
        <v>835</v>
      </c>
      <c r="B174" s="13"/>
      <c r="C174" s="103"/>
      <c r="D174" s="104"/>
      <c r="E174" s="13" t="s">
        <v>838</v>
      </c>
      <c r="F174" s="13" t="s">
        <v>14</v>
      </c>
      <c r="G174" s="13"/>
    </row>
    <row r="175" spans="1:7" s="105" customFormat="1" hidden="1" outlineLevel="2" x14ac:dyDescent="0.25">
      <c r="A175" s="13" t="s">
        <v>835</v>
      </c>
      <c r="B175" s="13"/>
      <c r="C175" s="103"/>
      <c r="D175" s="104"/>
      <c r="E175" s="13" t="s">
        <v>839</v>
      </c>
      <c r="F175" s="13" t="s">
        <v>14</v>
      </c>
      <c r="G175" s="13"/>
    </row>
    <row r="176" spans="1:7" hidden="1" outlineLevel="2" x14ac:dyDescent="0.25">
      <c r="A176" s="13"/>
      <c r="B176" s="13"/>
      <c r="E176" s="13"/>
      <c r="F176" s="13"/>
      <c r="G176" s="13"/>
    </row>
    <row r="177" spans="1:7" s="105" customFormat="1" hidden="1" outlineLevel="2" x14ac:dyDescent="0.25">
      <c r="A177" s="13" t="s">
        <v>840</v>
      </c>
      <c r="B177" s="21" t="s">
        <v>227</v>
      </c>
      <c r="C177" s="103"/>
      <c r="D177" s="104"/>
      <c r="E177" s="13" t="s">
        <v>228</v>
      </c>
      <c r="F177" s="165">
        <f ca="1" xml:space="preserve"> SUMIFS(InpActive!$H:$H, InpActive!$A:$A, InpS!$F$14, InpActive!$B:$B, InpS!$B177)</f>
        <v>0</v>
      </c>
      <c r="G177" s="13" t="s">
        <v>168</v>
      </c>
    </row>
    <row r="178" spans="1:7" s="105" customFormat="1" hidden="1" outlineLevel="2" x14ac:dyDescent="0.25">
      <c r="A178" s="13" t="s">
        <v>840</v>
      </c>
      <c r="B178" s="21" t="s">
        <v>229</v>
      </c>
      <c r="C178" s="103"/>
      <c r="D178" s="104"/>
      <c r="E178" s="13" t="s">
        <v>230</v>
      </c>
      <c r="F178" s="165">
        <f ca="1" xml:space="preserve"> SUMIFS(InpActive!$H:$H, InpActive!$A:$A, InpS!$F$14, InpActive!$B:$B, InpS!$B178)</f>
        <v>0</v>
      </c>
      <c r="G178" s="13" t="s">
        <v>168</v>
      </c>
    </row>
    <row r="179" spans="1:7" s="105" customFormat="1" hidden="1" outlineLevel="2" x14ac:dyDescent="0.25">
      <c r="A179" s="13" t="s">
        <v>840</v>
      </c>
      <c r="B179" s="21" t="s">
        <v>231</v>
      </c>
      <c r="C179" s="103"/>
      <c r="D179" s="104"/>
      <c r="E179" s="13" t="s">
        <v>232</v>
      </c>
      <c r="F179" s="165">
        <f ca="1" xml:space="preserve"> SUMIFS(InpActive!$H:$H, InpActive!$A:$A, InpS!$F$14, InpActive!$B:$B, InpS!$B179)</f>
        <v>0</v>
      </c>
      <c r="G179" s="13" t="s">
        <v>168</v>
      </c>
    </row>
    <row r="180" spans="1:7" s="105" customFormat="1" hidden="1" outlineLevel="2" x14ac:dyDescent="0.25">
      <c r="A180" s="13" t="s">
        <v>840</v>
      </c>
      <c r="B180" s="21" t="s">
        <v>233</v>
      </c>
      <c r="C180" s="103"/>
      <c r="D180" s="104"/>
      <c r="E180" s="13" t="s">
        <v>234</v>
      </c>
      <c r="F180" s="165">
        <f ca="1" xml:space="preserve"> SUMIFS(InpActive!$H:$H, InpActive!$A:$A, InpS!$F$14, InpActive!$B:$B, InpS!$B180)</f>
        <v>0</v>
      </c>
      <c r="G180" s="13" t="s">
        <v>168</v>
      </c>
    </row>
    <row r="181" spans="1:7" s="105" customFormat="1" hidden="1" outlineLevel="2" x14ac:dyDescent="0.25">
      <c r="A181" s="13" t="s">
        <v>840</v>
      </c>
      <c r="B181" s="21"/>
      <c r="C181" s="103"/>
      <c r="D181" s="104"/>
      <c r="E181" s="13" t="s">
        <v>841</v>
      </c>
      <c r="F181" s="13" t="s">
        <v>14</v>
      </c>
      <c r="G181" s="13"/>
    </row>
    <row r="182" spans="1:7" s="105" customFormat="1" hidden="1" outlineLevel="2" x14ac:dyDescent="0.25">
      <c r="A182" s="13" t="s">
        <v>840</v>
      </c>
      <c r="B182" s="21"/>
      <c r="C182" s="103"/>
      <c r="D182" s="104"/>
      <c r="E182" s="13" t="s">
        <v>842</v>
      </c>
      <c r="F182" s="13" t="s">
        <v>14</v>
      </c>
      <c r="G182" s="13"/>
    </row>
    <row r="183" spans="1:7" hidden="1" outlineLevel="2" x14ac:dyDescent="0.25">
      <c r="A183" s="13"/>
      <c r="B183" s="13"/>
      <c r="E183" s="13"/>
      <c r="F183" s="13"/>
      <c r="G183" s="13"/>
    </row>
    <row r="184" spans="1:7" s="105" customFormat="1" hidden="1" outlineLevel="2" x14ac:dyDescent="0.25">
      <c r="A184" s="13" t="s">
        <v>843</v>
      </c>
      <c r="B184" s="13"/>
      <c r="C184" s="103"/>
      <c r="D184" s="104"/>
      <c r="E184" s="13" t="s">
        <v>844</v>
      </c>
      <c r="F184" s="13" t="s">
        <v>14</v>
      </c>
      <c r="G184" s="13"/>
    </row>
    <row r="185" spans="1:7" s="105" customFormat="1" hidden="1" outlineLevel="2" x14ac:dyDescent="0.25">
      <c r="A185" s="13" t="s">
        <v>843</v>
      </c>
      <c r="B185" s="13"/>
      <c r="C185" s="103"/>
      <c r="D185" s="104"/>
      <c r="E185" s="13" t="s">
        <v>845</v>
      </c>
      <c r="F185" s="13" t="s">
        <v>14</v>
      </c>
      <c r="G185" s="13"/>
    </row>
    <row r="186" spans="1:7" s="105" customFormat="1" hidden="1" outlineLevel="2" x14ac:dyDescent="0.25">
      <c r="A186" s="13" t="s">
        <v>843</v>
      </c>
      <c r="B186" s="13"/>
      <c r="C186" s="103"/>
      <c r="D186" s="104"/>
      <c r="E186" s="13" t="s">
        <v>846</v>
      </c>
      <c r="F186" s="13" t="s">
        <v>14</v>
      </c>
      <c r="G186" s="13"/>
    </row>
    <row r="187" spans="1:7" s="105" customFormat="1" hidden="1" outlineLevel="2" x14ac:dyDescent="0.25">
      <c r="A187" s="13" t="s">
        <v>843</v>
      </c>
      <c r="B187" s="13"/>
      <c r="C187" s="103"/>
      <c r="D187" s="104"/>
      <c r="E187" s="13" t="s">
        <v>847</v>
      </c>
      <c r="F187" s="13" t="s">
        <v>14</v>
      </c>
      <c r="G187" s="13"/>
    </row>
    <row r="188" spans="1:7" s="105" customFormat="1" hidden="1" outlineLevel="2" x14ac:dyDescent="0.25">
      <c r="A188" s="13" t="s">
        <v>843</v>
      </c>
      <c r="B188" s="21" t="s">
        <v>585</v>
      </c>
      <c r="C188" s="103"/>
      <c r="D188" s="104"/>
      <c r="E188" s="13" t="s">
        <v>586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 x14ac:dyDescent="0.25">
      <c r="A189" s="13" t="s">
        <v>843</v>
      </c>
      <c r="B189" s="13"/>
      <c r="C189" s="103"/>
      <c r="D189" s="104"/>
      <c r="E189" s="13" t="s">
        <v>588</v>
      </c>
      <c r="F189" s="13" t="s">
        <v>14</v>
      </c>
      <c r="G189" s="13"/>
    </row>
    <row r="190" spans="1:7" hidden="1" outlineLevel="2" x14ac:dyDescent="0.25">
      <c r="A190" s="13"/>
      <c r="B190" s="13"/>
      <c r="E190" s="13"/>
      <c r="F190" s="13"/>
      <c r="G190" s="13"/>
    </row>
    <row r="191" spans="1:7" s="105" customFormat="1" hidden="1" outlineLevel="2" x14ac:dyDescent="0.25">
      <c r="A191" s="13" t="s">
        <v>848</v>
      </c>
      <c r="B191" s="21" t="s">
        <v>235</v>
      </c>
      <c r="C191" s="103"/>
      <c r="D191" s="104"/>
      <c r="E191" s="13" t="s">
        <v>236</v>
      </c>
      <c r="F191" s="165">
        <f ca="1" xml:space="preserve"> SUMIFS(InpActive!$H:$H, InpActive!$A:$A, InpS!$F$14, InpActive!$B:$B, InpS!$B191)</f>
        <v>0</v>
      </c>
      <c r="G191" s="13" t="s">
        <v>168</v>
      </c>
    </row>
    <row r="192" spans="1:7" s="105" customFormat="1" hidden="1" outlineLevel="2" x14ac:dyDescent="0.25">
      <c r="A192" s="13" t="s">
        <v>848</v>
      </c>
      <c r="B192" s="21" t="s">
        <v>237</v>
      </c>
      <c r="C192" s="103"/>
      <c r="D192" s="104"/>
      <c r="E192" s="13" t="s">
        <v>238</v>
      </c>
      <c r="F192" s="165">
        <f ca="1" xml:space="preserve"> SUMIFS(InpActive!$H:$H, InpActive!$A:$A, InpS!$F$14, InpActive!$B:$B, InpS!$B192)</f>
        <v>0</v>
      </c>
      <c r="G192" s="13" t="s">
        <v>168</v>
      </c>
    </row>
    <row r="193" spans="1:7" s="105" customFormat="1" hidden="1" outlineLevel="2" x14ac:dyDescent="0.25">
      <c r="A193" s="13" t="s">
        <v>848</v>
      </c>
      <c r="B193" s="21" t="s">
        <v>239</v>
      </c>
      <c r="C193" s="103"/>
      <c r="D193" s="104"/>
      <c r="E193" s="13" t="s">
        <v>240</v>
      </c>
      <c r="F193" s="165">
        <f ca="1" xml:space="preserve"> SUMIFS(InpActive!$H:$H, InpActive!$A:$A, InpS!$F$14, InpActive!$B:$B, InpS!$B193)</f>
        <v>0</v>
      </c>
      <c r="G193" s="13" t="s">
        <v>168</v>
      </c>
    </row>
    <row r="194" spans="1:7" s="105" customFormat="1" hidden="1" outlineLevel="2" x14ac:dyDescent="0.25">
      <c r="A194" s="13" t="s">
        <v>848</v>
      </c>
      <c r="B194" s="21" t="s">
        <v>241</v>
      </c>
      <c r="C194" s="103"/>
      <c r="D194" s="104"/>
      <c r="E194" s="13" t="s">
        <v>242</v>
      </c>
      <c r="F194" s="165">
        <f ca="1" xml:space="preserve"> SUMIFS(InpActive!$H:$H, InpActive!$A:$A, InpS!$F$14, InpActive!$B:$B, InpS!$B194)</f>
        <v>0</v>
      </c>
      <c r="G194" s="13" t="s">
        <v>168</v>
      </c>
    </row>
    <row r="195" spans="1:7" s="105" customFormat="1" hidden="1" outlineLevel="2" x14ac:dyDescent="0.25">
      <c r="A195" s="13" t="s">
        <v>848</v>
      </c>
      <c r="B195" s="21" t="s">
        <v>243</v>
      </c>
      <c r="C195" s="103"/>
      <c r="D195" s="104"/>
      <c r="E195" s="13" t="s">
        <v>244</v>
      </c>
      <c r="F195" s="165">
        <f ca="1" xml:space="preserve"> SUMIFS(InpActive!$H:$H, InpActive!$A:$A, InpS!$F$14, InpActive!$B:$B, InpS!$B195)</f>
        <v>0</v>
      </c>
      <c r="G195" s="13" t="s">
        <v>168</v>
      </c>
    </row>
    <row r="196" spans="1:7" s="105" customFormat="1" hidden="1" outlineLevel="2" x14ac:dyDescent="0.25">
      <c r="A196" s="13" t="s">
        <v>848</v>
      </c>
      <c r="B196" s="13"/>
      <c r="C196" s="103"/>
      <c r="D196" s="104"/>
      <c r="E196" s="13" t="s">
        <v>246</v>
      </c>
      <c r="F196" s="13" t="s">
        <v>14</v>
      </c>
      <c r="G196" s="13"/>
    </row>
    <row r="197" spans="1:7" hidden="1" outlineLevel="1" x14ac:dyDescent="0.25">
      <c r="A197" s="13"/>
      <c r="B197" s="13"/>
      <c r="E197" s="13"/>
      <c r="F197" s="13"/>
      <c r="G197" s="13"/>
    </row>
    <row r="198" spans="1:7" hidden="1" outlineLevel="1" x14ac:dyDescent="0.25">
      <c r="B198" s="10" t="s">
        <v>849</v>
      </c>
      <c r="E198" s="13"/>
      <c r="F198" s="13"/>
      <c r="G198" s="13"/>
    </row>
    <row r="199" spans="1:7" hidden="1" outlineLevel="2" x14ac:dyDescent="0.25">
      <c r="A199" s="13"/>
      <c r="B199" s="13"/>
      <c r="E199" s="13"/>
      <c r="F199" s="13"/>
      <c r="G199" s="13"/>
    </row>
    <row r="200" spans="1:7" s="105" customFormat="1" hidden="1" outlineLevel="2" x14ac:dyDescent="0.25">
      <c r="A200" s="13" t="s">
        <v>850</v>
      </c>
      <c r="B200" s="21" t="s">
        <v>247</v>
      </c>
      <c r="C200" s="103"/>
      <c r="D200" s="104"/>
      <c r="E200" s="13" t="s">
        <v>248</v>
      </c>
      <c r="F200" s="165">
        <f ca="1" xml:space="preserve"> SUMIFS(InpActive!$H:$H, InpActive!$A:$A, InpS!$F$14, InpActive!$B:$B, InpS!$B200)</f>
        <v>0</v>
      </c>
      <c r="G200" s="13" t="s">
        <v>168</v>
      </c>
    </row>
    <row r="201" spans="1:7" s="105" customFormat="1" hidden="1" outlineLevel="2" x14ac:dyDescent="0.25">
      <c r="A201" s="13" t="s">
        <v>850</v>
      </c>
      <c r="B201" s="21" t="s">
        <v>249</v>
      </c>
      <c r="C201" s="103"/>
      <c r="D201" s="104"/>
      <c r="E201" s="13" t="s">
        <v>250</v>
      </c>
      <c r="F201" s="165">
        <f ca="1" xml:space="preserve"> SUMIFS(InpActive!$H:$H, InpActive!$A:$A, InpS!$F$14, InpActive!$B:$B, InpS!$B201)</f>
        <v>0</v>
      </c>
      <c r="G201" s="13" t="s">
        <v>168</v>
      </c>
    </row>
    <row r="202" spans="1:7" s="105" customFormat="1" hidden="1" outlineLevel="2" x14ac:dyDescent="0.25">
      <c r="A202" s="13" t="s">
        <v>850</v>
      </c>
      <c r="B202" s="21" t="s">
        <v>251</v>
      </c>
      <c r="C202" s="103"/>
      <c r="D202" s="104"/>
      <c r="E202" s="13" t="s">
        <v>252</v>
      </c>
      <c r="F202" s="165">
        <f ca="1" xml:space="preserve"> SUMIFS(InpActive!$H:$H, InpActive!$A:$A, InpS!$F$14, InpActive!$B:$B, InpS!$B202)</f>
        <v>0</v>
      </c>
      <c r="G202" s="13" t="s">
        <v>168</v>
      </c>
    </row>
    <row r="203" spans="1:7" s="105" customFormat="1" hidden="1" outlineLevel="2" x14ac:dyDescent="0.25">
      <c r="A203" s="13" t="s">
        <v>850</v>
      </c>
      <c r="B203" s="21" t="s">
        <v>253</v>
      </c>
      <c r="C203" s="103"/>
      <c r="D203" s="104"/>
      <c r="E203" s="13" t="s">
        <v>254</v>
      </c>
      <c r="F203" s="165">
        <f ca="1" xml:space="preserve"> SUMIFS(InpActive!$H:$H, InpActive!$A:$A, InpS!$F$14, InpActive!$B:$B, InpS!$B203)</f>
        <v>0</v>
      </c>
      <c r="G203" s="13" t="s">
        <v>168</v>
      </c>
    </row>
    <row r="204" spans="1:7" s="105" customFormat="1" hidden="1" outlineLevel="2" x14ac:dyDescent="0.25">
      <c r="A204" s="13" t="s">
        <v>850</v>
      </c>
      <c r="B204" s="21" t="s">
        <v>255</v>
      </c>
      <c r="C204" s="103"/>
      <c r="D204" s="104"/>
      <c r="E204" s="13" t="s">
        <v>256</v>
      </c>
      <c r="F204" s="165">
        <f ca="1" xml:space="preserve"> SUMIFS(InpActive!$H:$H, InpActive!$A:$A, InpS!$F$14, InpActive!$B:$B, InpS!$B204)</f>
        <v>0</v>
      </c>
      <c r="G204" s="13" t="s">
        <v>168</v>
      </c>
    </row>
    <row r="205" spans="1:7" s="105" customFormat="1" hidden="1" outlineLevel="2" x14ac:dyDescent="0.25">
      <c r="A205" s="13" t="s">
        <v>850</v>
      </c>
      <c r="B205" s="21" t="s">
        <v>257</v>
      </c>
      <c r="C205" s="103"/>
      <c r="D205" s="104"/>
      <c r="E205" s="13" t="s">
        <v>258</v>
      </c>
      <c r="F205" s="165">
        <f ca="1" xml:space="preserve"> SUMIFS(InpActive!$H:$H, InpActive!$A:$A, InpS!$F$14, InpActive!$B:$B, InpS!$B205)</f>
        <v>0</v>
      </c>
      <c r="G205" s="13" t="s">
        <v>168</v>
      </c>
    </row>
    <row r="206" spans="1:7" hidden="1" outlineLevel="2" x14ac:dyDescent="0.25">
      <c r="A206" s="13"/>
      <c r="B206" s="21"/>
      <c r="E206" s="13"/>
      <c r="F206" s="13"/>
      <c r="G206" s="13"/>
    </row>
    <row r="207" spans="1:7" s="105" customFormat="1" hidden="1" outlineLevel="2" x14ac:dyDescent="0.25">
      <c r="A207" s="13" t="s">
        <v>851</v>
      </c>
      <c r="B207" s="21" t="s">
        <v>259</v>
      </c>
      <c r="C207" s="103"/>
      <c r="D207" s="104"/>
      <c r="E207" s="13" t="s">
        <v>260</v>
      </c>
      <c r="F207" s="165">
        <f ca="1" xml:space="preserve"> SUMIFS(InpActive!$H:$H, InpActive!$A:$A, InpS!$F$14, InpActive!$B:$B, InpS!$B207)</f>
        <v>0</v>
      </c>
      <c r="G207" s="13" t="s">
        <v>168</v>
      </c>
    </row>
    <row r="208" spans="1:7" s="105" customFormat="1" hidden="1" outlineLevel="2" x14ac:dyDescent="0.25">
      <c r="A208" s="13" t="s">
        <v>851</v>
      </c>
      <c r="B208" s="21" t="s">
        <v>261</v>
      </c>
      <c r="C208" s="103"/>
      <c r="D208" s="104"/>
      <c r="E208" s="13" t="s">
        <v>262</v>
      </c>
      <c r="F208" s="165">
        <f ca="1" xml:space="preserve"> SUMIFS(InpActive!$H:$H, InpActive!$A:$A, InpS!$F$14, InpActive!$B:$B, InpS!$B208)</f>
        <v>0</v>
      </c>
      <c r="G208" s="13" t="s">
        <v>168</v>
      </c>
    </row>
    <row r="209" spans="1:23" s="105" customFormat="1" hidden="1" outlineLevel="2" x14ac:dyDescent="0.25">
      <c r="A209" s="13" t="s">
        <v>851</v>
      </c>
      <c r="B209" s="21" t="s">
        <v>263</v>
      </c>
      <c r="C209" s="103"/>
      <c r="D209" s="104"/>
      <c r="E209" s="13" t="s">
        <v>264</v>
      </c>
      <c r="F209" s="165">
        <f ca="1" xml:space="preserve"> SUMIFS(InpActive!$H:$H, InpActive!$A:$A, InpS!$F$14, InpActive!$B:$B, InpS!$B209)</f>
        <v>0</v>
      </c>
      <c r="G209" s="13" t="s">
        <v>168</v>
      </c>
    </row>
    <row r="210" spans="1:23" s="105" customFormat="1" hidden="1" outlineLevel="2" x14ac:dyDescent="0.25">
      <c r="A210" s="13" t="s">
        <v>851</v>
      </c>
      <c r="B210" s="21" t="s">
        <v>265</v>
      </c>
      <c r="C210" s="103"/>
      <c r="D210" s="104"/>
      <c r="E210" s="13" t="s">
        <v>266</v>
      </c>
      <c r="F210" s="165">
        <f ca="1" xml:space="preserve"> SUMIFS(InpActive!$H:$H, InpActive!$A:$A, InpS!$F$14, InpActive!$B:$B, InpS!$B210)</f>
        <v>0</v>
      </c>
      <c r="G210" s="13" t="s">
        <v>168</v>
      </c>
    </row>
    <row r="211" spans="1:23" s="105" customFormat="1" hidden="1" outlineLevel="2" x14ac:dyDescent="0.25">
      <c r="A211" s="13" t="s">
        <v>851</v>
      </c>
      <c r="B211" s="21" t="s">
        <v>267</v>
      </c>
      <c r="C211" s="103"/>
      <c r="D211" s="104"/>
      <c r="E211" s="13" t="s">
        <v>268</v>
      </c>
      <c r="F211" s="165">
        <f ca="1" xml:space="preserve"> SUMIFS(InpActive!$H:$H, InpActive!$A:$A, InpS!$F$14, InpActive!$B:$B, InpS!$B211)</f>
        <v>0</v>
      </c>
      <c r="G211" s="13" t="s">
        <v>168</v>
      </c>
    </row>
    <row r="212" spans="1:23" s="105" customFormat="1" hidden="1" outlineLevel="2" x14ac:dyDescent="0.25">
      <c r="A212" s="13" t="s">
        <v>851</v>
      </c>
      <c r="B212" s="21" t="s">
        <v>269</v>
      </c>
      <c r="C212" s="103"/>
      <c r="D212" s="104"/>
      <c r="E212" s="13" t="s">
        <v>270</v>
      </c>
      <c r="F212" s="165">
        <f ca="1" xml:space="preserve"> SUMIFS(InpActive!$H:$H, InpActive!$A:$A, InpS!$F$14, InpActive!$B:$B, InpS!$B212)</f>
        <v>0</v>
      </c>
      <c r="G212" s="13" t="s">
        <v>168</v>
      </c>
    </row>
    <row r="213" spans="1:23" s="105" customFormat="1" hidden="1" outlineLevel="1" x14ac:dyDescent="0.25">
      <c r="A213" s="13"/>
      <c r="B213" s="13"/>
      <c r="C213" s="103"/>
      <c r="D213" s="104"/>
      <c r="F213" s="24"/>
    </row>
    <row r="214" spans="1:23" s="105" customFormat="1" hidden="1" outlineLevel="1" x14ac:dyDescent="0.25">
      <c r="A214" s="13"/>
      <c r="B214" s="13"/>
      <c r="C214" s="103"/>
      <c r="D214" s="104"/>
      <c r="F214" s="24"/>
    </row>
    <row r="215" spans="1:23" collapsed="1" x14ac:dyDescent="0.25">
      <c r="A215" s="85" t="s">
        <v>852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 x14ac:dyDescent="0.25"/>
    <row r="217" spans="1:23" hidden="1" outlineLevel="1" x14ac:dyDescent="0.25">
      <c r="B217" s="10" t="s">
        <v>853</v>
      </c>
      <c r="E217" s="13"/>
      <c r="F217" s="13"/>
      <c r="G217" s="13"/>
    </row>
    <row r="218" spans="1:23" hidden="1" outlineLevel="1" x14ac:dyDescent="0.25">
      <c r="A218" s="13"/>
      <c r="B218" s="13"/>
      <c r="E218" s="13"/>
      <c r="F218" s="13"/>
      <c r="G218" s="13"/>
    </row>
    <row r="219" spans="1:23" s="105" customFormat="1" hidden="1" outlineLevel="1" x14ac:dyDescent="0.25">
      <c r="A219" s="21"/>
      <c r="B219" s="21" t="s">
        <v>316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168</v>
      </c>
    </row>
    <row r="220" spans="1:23" s="105" customFormat="1" hidden="1" outlineLevel="1" x14ac:dyDescent="0.25">
      <c r="A220" s="21"/>
      <c r="B220" s="21" t="s">
        <v>318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168</v>
      </c>
    </row>
    <row r="221" spans="1:23" s="105" customFormat="1" hidden="1" outlineLevel="1" x14ac:dyDescent="0.25">
      <c r="A221" s="21"/>
      <c r="B221" s="21" t="s">
        <v>320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168</v>
      </c>
    </row>
    <row r="222" spans="1:23" s="105" customFormat="1" hidden="1" outlineLevel="1" x14ac:dyDescent="0.25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14</v>
      </c>
      <c r="G222" s="13"/>
    </row>
    <row r="223" spans="1:23" s="105" customFormat="1" hidden="1" outlineLevel="1" x14ac:dyDescent="0.25">
      <c r="A223" s="21"/>
      <c r="B223" s="21" t="s">
        <v>322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168</v>
      </c>
    </row>
    <row r="224" spans="1:23" s="105" customFormat="1" hidden="1" outlineLevel="1" x14ac:dyDescent="0.25">
      <c r="A224" s="21"/>
      <c r="B224" s="21" t="s">
        <v>324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168</v>
      </c>
    </row>
    <row r="225" spans="1:7" hidden="1" outlineLevel="1" x14ac:dyDescent="0.25">
      <c r="A225" s="21"/>
      <c r="B225" s="21"/>
      <c r="E225" s="13"/>
      <c r="F225" s="13"/>
      <c r="G225" s="13"/>
    </row>
    <row r="226" spans="1:7" s="105" customFormat="1" hidden="1" outlineLevel="1" x14ac:dyDescent="0.25">
      <c r="A226" s="21"/>
      <c r="B226" s="21" t="s">
        <v>328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 x14ac:dyDescent="0.25">
      <c r="A227" s="21"/>
      <c r="B227" s="21" t="s">
        <v>330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-3.9047824837260499E-2</v>
      </c>
      <c r="G227" s="13" t="s">
        <v>168</v>
      </c>
    </row>
    <row r="228" spans="1:7" s="105" customFormat="1" hidden="1" outlineLevel="1" x14ac:dyDescent="0.25">
      <c r="A228" s="21"/>
      <c r="B228" s="21" t="s">
        <v>332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0</v>
      </c>
      <c r="G228" s="13" t="s">
        <v>168</v>
      </c>
    </row>
    <row r="229" spans="1:7" s="105" customFormat="1" hidden="1" outlineLevel="1" x14ac:dyDescent="0.25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14</v>
      </c>
      <c r="G229" s="13"/>
    </row>
    <row r="230" spans="1:7" s="105" customFormat="1" hidden="1" outlineLevel="1" x14ac:dyDescent="0.25">
      <c r="A230" s="21"/>
      <c r="B230" s="21" t="s">
        <v>334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168</v>
      </c>
    </row>
    <row r="231" spans="1:7" s="105" customFormat="1" hidden="1" outlineLevel="1" x14ac:dyDescent="0.25">
      <c r="A231" s="21"/>
      <c r="B231" s="21" t="s">
        <v>336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168</v>
      </c>
    </row>
    <row r="232" spans="1:7" hidden="1" outlineLevel="1" x14ac:dyDescent="0.25">
      <c r="A232" s="21"/>
      <c r="B232" s="21"/>
      <c r="E232" s="13"/>
      <c r="F232" s="13"/>
      <c r="G232" s="13"/>
    </row>
    <row r="233" spans="1:7" s="105" customFormat="1" hidden="1" outlineLevel="1" x14ac:dyDescent="0.25">
      <c r="A233" s="21"/>
      <c r="B233" s="21" t="s">
        <v>340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168</v>
      </c>
    </row>
    <row r="234" spans="1:7" s="105" customFormat="1" hidden="1" outlineLevel="1" x14ac:dyDescent="0.25">
      <c r="A234" s="21"/>
      <c r="B234" s="21" t="s">
        <v>342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-1.10809655752028E-2</v>
      </c>
      <c r="G234" s="13" t="s">
        <v>168</v>
      </c>
    </row>
    <row r="235" spans="1:7" s="105" customFormat="1" hidden="1" outlineLevel="1" x14ac:dyDescent="0.25">
      <c r="A235" s="21"/>
      <c r="B235" s="21" t="s">
        <v>346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</v>
      </c>
      <c r="G235" s="13" t="s">
        <v>168</v>
      </c>
    </row>
    <row r="236" spans="1:7" s="105" customFormat="1" hidden="1" outlineLevel="1" x14ac:dyDescent="0.25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14</v>
      </c>
      <c r="G236" s="13"/>
    </row>
    <row r="237" spans="1:7" s="105" customFormat="1" hidden="1" outlineLevel="1" x14ac:dyDescent="0.25">
      <c r="A237" s="21"/>
      <c r="B237" s="21" t="s">
        <v>348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168</v>
      </c>
    </row>
    <row r="238" spans="1:7" s="105" customFormat="1" hidden="1" outlineLevel="1" x14ac:dyDescent="0.25">
      <c r="A238" s="21"/>
      <c r="B238" s="21" t="s">
        <v>350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168</v>
      </c>
    </row>
    <row r="239" spans="1:7" hidden="1" outlineLevel="1" x14ac:dyDescent="0.25">
      <c r="A239" s="21"/>
      <c r="B239" s="21"/>
      <c r="E239" s="13"/>
      <c r="F239" s="13"/>
      <c r="G239" s="13"/>
    </row>
    <row r="240" spans="1:7" s="105" customFormat="1" hidden="1" outlineLevel="1" x14ac:dyDescent="0.25">
      <c r="A240" s="21"/>
      <c r="B240" s="21" t="s">
        <v>354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2.3683801907484901E-2</v>
      </c>
      <c r="G240" s="13" t="s">
        <v>168</v>
      </c>
    </row>
    <row r="241" spans="1:7" s="105" customFormat="1" hidden="1" outlineLevel="1" x14ac:dyDescent="0.25">
      <c r="A241" s="21"/>
      <c r="B241" s="21" t="s">
        <v>356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0.42929226203450099</v>
      </c>
      <c r="G241" s="13" t="s">
        <v>168</v>
      </c>
    </row>
    <row r="242" spans="1:7" s="105" customFormat="1" hidden="1" outlineLevel="1" x14ac:dyDescent="0.25">
      <c r="A242" s="21"/>
      <c r="B242" s="21" t="s">
        <v>358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0</v>
      </c>
      <c r="G242" s="13" t="s">
        <v>168</v>
      </c>
    </row>
    <row r="243" spans="1:7" s="105" customFormat="1" hidden="1" outlineLevel="1" x14ac:dyDescent="0.25">
      <c r="A243" s="21"/>
      <c r="B243" s="21" t="s">
        <v>360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</v>
      </c>
      <c r="G243" s="13" t="s">
        <v>168</v>
      </c>
    </row>
    <row r="244" spans="1:7" s="105" customFormat="1" hidden="1" outlineLevel="1" x14ac:dyDescent="0.25">
      <c r="A244" s="21"/>
      <c r="B244" s="21" t="s">
        <v>362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168</v>
      </c>
    </row>
    <row r="245" spans="1:7" s="105" customFormat="1" hidden="1" outlineLevel="1" x14ac:dyDescent="0.25">
      <c r="A245" s="21"/>
      <c r="B245" s="21" t="s">
        <v>364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168</v>
      </c>
    </row>
    <row r="246" spans="1:7" hidden="1" outlineLevel="1" x14ac:dyDescent="0.25">
      <c r="A246" s="21"/>
      <c r="B246" s="21"/>
      <c r="E246" s="13"/>
      <c r="F246" s="13"/>
      <c r="G246" s="13"/>
    </row>
    <row r="247" spans="1:7" s="105" customFormat="1" hidden="1" outlineLevel="1" x14ac:dyDescent="0.25">
      <c r="A247" s="21"/>
      <c r="B247" s="21" t="s">
        <v>368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168</v>
      </c>
    </row>
    <row r="248" spans="1:7" s="105" customFormat="1" hidden="1" outlineLevel="1" x14ac:dyDescent="0.25">
      <c r="A248" s="21"/>
      <c r="B248" s="21" t="s">
        <v>370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168</v>
      </c>
    </row>
    <row r="249" spans="1:7" s="105" customFormat="1" hidden="1" outlineLevel="1" x14ac:dyDescent="0.25">
      <c r="A249" s="21"/>
      <c r="B249" s="21" t="s">
        <v>372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168</v>
      </c>
    </row>
    <row r="250" spans="1:7" s="105" customFormat="1" hidden="1" outlineLevel="1" x14ac:dyDescent="0.25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14</v>
      </c>
      <c r="G250" s="13"/>
    </row>
    <row r="251" spans="1:7" s="105" customFormat="1" hidden="1" outlineLevel="1" x14ac:dyDescent="0.25">
      <c r="A251" s="21"/>
      <c r="B251" s="21" t="s">
        <v>374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168</v>
      </c>
    </row>
    <row r="252" spans="1:7" s="105" customFormat="1" hidden="1" outlineLevel="1" x14ac:dyDescent="0.25">
      <c r="A252" s="21"/>
      <c r="B252" s="21" t="s">
        <v>376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168</v>
      </c>
    </row>
    <row r="253" spans="1:7" hidden="1" outlineLevel="1" x14ac:dyDescent="0.25">
      <c r="A253" s="21"/>
      <c r="B253" s="21"/>
      <c r="E253" s="13"/>
      <c r="F253" s="13"/>
      <c r="G253" s="13"/>
    </row>
    <row r="254" spans="1:7" s="105" customFormat="1" hidden="1" outlineLevel="1" x14ac:dyDescent="0.25">
      <c r="A254" s="21"/>
      <c r="B254" s="21" t="s">
        <v>380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168</v>
      </c>
    </row>
    <row r="255" spans="1:7" s="105" customFormat="1" hidden="1" outlineLevel="1" x14ac:dyDescent="0.25">
      <c r="A255" s="21"/>
      <c r="B255" s="21" t="s">
        <v>382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168</v>
      </c>
    </row>
    <row r="256" spans="1:7" s="105" customFormat="1" hidden="1" outlineLevel="1" x14ac:dyDescent="0.25">
      <c r="A256" s="21"/>
      <c r="B256" s="21" t="s">
        <v>384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168</v>
      </c>
    </row>
    <row r="257" spans="1:7" s="105" customFormat="1" hidden="1" outlineLevel="1" x14ac:dyDescent="0.25">
      <c r="A257" s="21"/>
      <c r="B257" s="21" t="s">
        <v>386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168</v>
      </c>
    </row>
    <row r="258" spans="1:7" s="105" customFormat="1" hidden="1" outlineLevel="1" x14ac:dyDescent="0.25">
      <c r="A258" s="21"/>
      <c r="B258" s="21" t="s">
        <v>388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168</v>
      </c>
    </row>
    <row r="259" spans="1:7" s="105" customFormat="1" hidden="1" outlineLevel="1" x14ac:dyDescent="0.25">
      <c r="A259" s="21"/>
      <c r="B259" s="21" t="s">
        <v>390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168</v>
      </c>
    </row>
    <row r="261" spans="1:7" x14ac:dyDescent="0.25">
      <c r="A261" s="10" t="s">
        <v>90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x14ac:dyDescent="0.25"/>
  <cols>
    <col min="1" max="2" width="1.453125" style="10" customWidth="1"/>
    <col min="3" max="3" width="1.453125" style="19" customWidth="1"/>
    <col min="4" max="4" width="1.453125" style="31" customWidth="1"/>
    <col min="5" max="5" width="36.81640625" style="24" bestFit="1" customWidth="1"/>
    <col min="6" max="6" width="14.453125" style="24" bestFit="1" customWidth="1"/>
    <col min="7" max="7" width="13.1796875" style="24" bestFit="1" customWidth="1"/>
    <col min="8" max="8" width="7" style="24" bestFit="1" customWidth="1"/>
    <col min="9" max="9" width="3.453125" style="24" customWidth="1"/>
    <col min="10" max="23" width="11.81640625" style="24" bestFit="1" customWidth="1"/>
    <col min="24" max="16384" width="15.1796875" style="24" hidden="1"/>
  </cols>
  <sheetData>
    <row r="1" spans="1:707" s="15" customFormat="1" ht="30.75" x14ac:dyDescent="0.25">
      <c r="A1" s="1" t="str">
        <f ca="1" xml:space="preserve"> RIGHT(CELL("filename", A1), LEN(CELL("filename", A1)) - SEARCH("]", CELL("filename", A1)))</f>
        <v>Time</v>
      </c>
      <c r="B1" s="1"/>
    </row>
    <row r="2" spans="1:707" s="30" customFormat="1" x14ac:dyDescent="0.25">
      <c r="A2" s="18"/>
      <c r="B2" s="18"/>
      <c r="C2" s="27"/>
      <c r="D2" s="25"/>
      <c r="E2" s="9" t="s">
        <v>693</v>
      </c>
      <c r="F2" s="29">
        <f ca="1">Checks!$F$19</f>
        <v>0</v>
      </c>
      <c r="G2" s="28" t="s">
        <v>694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5">
      <c r="A3" s="18"/>
      <c r="B3" s="18"/>
      <c r="C3" s="27"/>
      <c r="D3" s="25"/>
      <c r="E3" s="13" t="s">
        <v>695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5">
      <c r="A4" s="18"/>
      <c r="B4" s="18"/>
      <c r="C4" s="27"/>
      <c r="D4" s="25"/>
      <c r="E4" s="9" t="s">
        <v>696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 x14ac:dyDescent="0.25">
      <c r="A5" s="18"/>
      <c r="B5" s="18"/>
      <c r="C5" s="27"/>
      <c r="D5" s="25"/>
      <c r="E5" s="9" t="s">
        <v>699</v>
      </c>
      <c r="F5" s="12" t="s">
        <v>592</v>
      </c>
      <c r="G5" s="12" t="s">
        <v>135</v>
      </c>
      <c r="H5" s="12" t="s">
        <v>700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x14ac:dyDescent="0.25">
      <c r="A6" s="10"/>
      <c r="B6" s="10"/>
      <c r="C6" s="19"/>
      <c r="F6" s="10"/>
      <c r="G6" s="10"/>
      <c r="H6" s="10"/>
    </row>
    <row r="8" spans="1:707" x14ac:dyDescent="0.25">
      <c r="A8" s="10" t="s">
        <v>854</v>
      </c>
    </row>
    <row r="9" spans="1:707" x14ac:dyDescent="0.25">
      <c r="B9" s="10" t="s">
        <v>855</v>
      </c>
    </row>
    <row r="10" spans="1:707" x14ac:dyDescent="0.25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 x14ac:dyDescent="0.25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 x14ac:dyDescent="0.25">
      <c r="A12" s="39"/>
      <c r="B12" s="39"/>
      <c r="C12" s="53"/>
      <c r="D12" s="45"/>
      <c r="E12" s="72" t="s">
        <v>855</v>
      </c>
      <c r="F12" s="72"/>
      <c r="G12" s="72" t="s">
        <v>703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 x14ac:dyDescent="0.25">
      <c r="B14" s="10" t="s">
        <v>856</v>
      </c>
    </row>
    <row r="15" spans="1:707" x14ac:dyDescent="0.25">
      <c r="A15" s="39"/>
      <c r="B15" s="39"/>
      <c r="C15" s="53"/>
      <c r="D15" s="45"/>
      <c r="E15" s="72" t="s">
        <v>856</v>
      </c>
      <c r="F15" s="72"/>
      <c r="G15" s="93" t="s">
        <v>857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 x14ac:dyDescent="0.25">
      <c r="B17" s="10" t="s">
        <v>858</v>
      </c>
    </row>
    <row r="18" spans="1:23" x14ac:dyDescent="0.25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 x14ac:dyDescent="0.25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 x14ac:dyDescent="0.25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 x14ac:dyDescent="0.25">
      <c r="E21" s="24" t="s">
        <v>858</v>
      </c>
      <c r="G21" s="24" t="s">
        <v>703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 x14ac:dyDescent="0.25">
      <c r="A23" s="85" t="s">
        <v>859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 x14ac:dyDescent="0.25">
      <c r="B24" s="10" t="s">
        <v>859</v>
      </c>
    </row>
    <row r="25" spans="1:23" x14ac:dyDescent="0.25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 x14ac:dyDescent="0.25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 x14ac:dyDescent="0.25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 x14ac:dyDescent="0.25">
      <c r="A28" s="39"/>
      <c r="B28" s="39"/>
      <c r="C28" s="53"/>
      <c r="D28" s="45"/>
      <c r="E28" s="72" t="s">
        <v>859</v>
      </c>
      <c r="F28" s="72"/>
      <c r="G28" s="93" t="s">
        <v>860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 x14ac:dyDescent="0.25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 x14ac:dyDescent="0.25">
      <c r="A30" s="85" t="s">
        <v>861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 x14ac:dyDescent="0.25">
      <c r="B31" s="10" t="s">
        <v>861</v>
      </c>
    </row>
    <row r="32" spans="1:23" x14ac:dyDescent="0.25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 x14ac:dyDescent="0.25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 x14ac:dyDescent="0.25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 x14ac:dyDescent="0.25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 x14ac:dyDescent="0.25">
      <c r="A36" s="98"/>
      <c r="B36" s="98"/>
      <c r="C36" s="99"/>
      <c r="D36" s="121"/>
      <c r="E36" s="101" t="s">
        <v>861</v>
      </c>
      <c r="G36" s="101" t="s">
        <v>860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 x14ac:dyDescent="0.25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 x14ac:dyDescent="0.25">
      <c r="B38" s="10" t="s">
        <v>695</v>
      </c>
    </row>
    <row r="39" spans="1:23" x14ac:dyDescent="0.25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 x14ac:dyDescent="0.25">
      <c r="A40" s="98"/>
      <c r="B40" s="98"/>
      <c r="C40" s="99"/>
      <c r="D40" s="121"/>
      <c r="E40" s="101" t="s">
        <v>695</v>
      </c>
      <c r="G40" s="101" t="s">
        <v>862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 x14ac:dyDescent="0.25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 x14ac:dyDescent="0.25">
      <c r="B42" s="10" t="s">
        <v>863</v>
      </c>
    </row>
    <row r="43" spans="1:23" x14ac:dyDescent="0.25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 x14ac:dyDescent="0.25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 x14ac:dyDescent="0.25">
      <c r="A45" s="98"/>
      <c r="B45" s="98"/>
      <c r="C45" s="99"/>
      <c r="D45" s="121"/>
      <c r="E45" s="101" t="s">
        <v>696</v>
      </c>
      <c r="F45" s="123"/>
      <c r="G45" s="123" t="s">
        <v>743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 x14ac:dyDescent="0.25">
      <c r="B47" s="10" t="s">
        <v>864</v>
      </c>
    </row>
    <row r="48" spans="1:23" x14ac:dyDescent="0.25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 x14ac:dyDescent="0.25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 x14ac:dyDescent="0.25">
      <c r="A50" s="98"/>
      <c r="B50" s="98"/>
      <c r="C50" s="99"/>
      <c r="D50" s="121"/>
      <c r="E50" s="101" t="s">
        <v>865</v>
      </c>
      <c r="F50" s="123"/>
      <c r="G50" s="123" t="s">
        <v>860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 x14ac:dyDescent="0.25">
      <c r="B52" s="10" t="s">
        <v>90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 x14ac:dyDescent="0.25"/>
  <cols>
    <col min="1" max="2" width="1.453125" style="10" customWidth="1"/>
    <col min="3" max="3" width="1.453125" style="19" customWidth="1"/>
    <col min="4" max="4" width="1.453125" style="31" customWidth="1"/>
    <col min="5" max="5" width="108.81640625" style="24" customWidth="1"/>
    <col min="6" max="6" width="12.453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5" customFormat="1" ht="30.75" x14ac:dyDescent="0.25">
      <c r="A1" s="1" t="str">
        <f ca="1" xml:space="preserve"> RIGHT(CELL("filename", A1), LEN(CELL("filename", A1)) - SEARCH("]", CELL("filename", A1)))</f>
        <v>Indexation</v>
      </c>
      <c r="B1" s="1"/>
    </row>
    <row r="2" spans="1:707" s="30" customFormat="1" x14ac:dyDescent="0.25">
      <c r="A2" s="18"/>
      <c r="B2" s="18"/>
      <c r="C2" s="27"/>
      <c r="D2" s="25"/>
      <c r="E2" s="9" t="s">
        <v>693</v>
      </c>
      <c r="F2" s="29">
        <f ca="1">Checks!$F$19</f>
        <v>0</v>
      </c>
      <c r="G2" s="28" t="s">
        <v>694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 x14ac:dyDescent="0.25">
      <c r="A3" s="18"/>
      <c r="B3" s="18"/>
      <c r="C3" s="27"/>
      <c r="D3" s="25"/>
      <c r="E3" s="13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 x14ac:dyDescent="0.25">
      <c r="A4" s="18"/>
      <c r="B4" s="18"/>
      <c r="C4" s="27"/>
      <c r="D4" s="25"/>
      <c r="E4" s="9" t="s">
        <v>696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 x14ac:dyDescent="0.25">
      <c r="A5" s="18"/>
      <c r="B5" s="18"/>
      <c r="C5" s="27"/>
      <c r="D5" s="25"/>
      <c r="E5" s="9" t="s">
        <v>699</v>
      </c>
      <c r="F5" s="12" t="s">
        <v>592</v>
      </c>
      <c r="G5" s="12" t="s">
        <v>135</v>
      </c>
      <c r="H5" s="12" t="s">
        <v>700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 x14ac:dyDescent="0.25">
      <c r="A6" s="10"/>
      <c r="B6" s="10"/>
      <c r="C6" s="19"/>
      <c r="F6" s="10"/>
      <c r="G6" s="10"/>
      <c r="H6" s="10"/>
    </row>
    <row r="7" spans="1:707" x14ac:dyDescent="0.25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 x14ac:dyDescent="0.25">
      <c r="A8" s="85" t="s">
        <v>866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B9" s="10" t="s">
        <v>867</v>
      </c>
    </row>
    <row r="10" spans="1:707" hidden="1" outlineLevel="1" x14ac:dyDescent="0.25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 x14ac:dyDescent="0.25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 x14ac:dyDescent="0.25">
      <c r="E12" s="24" t="s">
        <v>867</v>
      </c>
      <c r="G12" s="24" t="s">
        <v>716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 x14ac:dyDescent="0.25"/>
    <row r="14" spans="1:707" hidden="1" outlineLevel="1" x14ac:dyDescent="0.25">
      <c r="B14" s="10" t="s">
        <v>868</v>
      </c>
    </row>
    <row r="15" spans="1:707" hidden="1" outlineLevel="1" x14ac:dyDescent="0.25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 x14ac:dyDescent="0.25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 x14ac:dyDescent="0.25">
      <c r="E17" s="24" t="s">
        <v>868</v>
      </c>
      <c r="G17" s="24" t="s">
        <v>716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 x14ac:dyDescent="0.25"/>
    <row r="19" spans="1:23" hidden="1" outlineLevel="1" x14ac:dyDescent="0.25">
      <c r="B19" s="10" t="s">
        <v>869</v>
      </c>
    </row>
    <row r="20" spans="1:23" hidden="1" outlineLevel="1" x14ac:dyDescent="0.25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 x14ac:dyDescent="0.25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 x14ac:dyDescent="0.25">
      <c r="E22" s="24" t="s">
        <v>869</v>
      </c>
      <c r="G22" s="24" t="s">
        <v>716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 x14ac:dyDescent="0.25"/>
    <row r="24" spans="1:23" hidden="1" outlineLevel="1" x14ac:dyDescent="0.25">
      <c r="B24" s="10" t="s">
        <v>870</v>
      </c>
    </row>
    <row r="25" spans="1:23" hidden="1" outlineLevel="1" x14ac:dyDescent="0.25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 x14ac:dyDescent="0.25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 x14ac:dyDescent="0.25">
      <c r="E27" s="24" t="s">
        <v>870</v>
      </c>
      <c r="G27" s="24" t="s">
        <v>716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 x14ac:dyDescent="0.25"/>
    <row r="29" spans="1:23" hidden="1" outlineLevel="1" x14ac:dyDescent="0.25">
      <c r="B29" s="10" t="s">
        <v>871</v>
      </c>
    </row>
    <row r="30" spans="1:23" hidden="1" outlineLevel="1" x14ac:dyDescent="0.25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 x14ac:dyDescent="0.25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 x14ac:dyDescent="0.25">
      <c r="E32" s="24" t="s">
        <v>871</v>
      </c>
      <c r="G32" s="24" t="s">
        <v>716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 x14ac:dyDescent="0.25"/>
    <row r="34" spans="1:23" hidden="1" outlineLevel="1" x14ac:dyDescent="0.25">
      <c r="B34" s="10" t="s">
        <v>872</v>
      </c>
    </row>
    <row r="35" spans="1:23" hidden="1" outlineLevel="1" x14ac:dyDescent="0.25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133.5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 x14ac:dyDescent="0.25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 x14ac:dyDescent="0.25">
      <c r="E37" s="24" t="s">
        <v>872</v>
      </c>
      <c r="G37" s="24" t="s">
        <v>716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133.5</v>
      </c>
      <c r="S37" s="81">
        <f t="shared" si="6"/>
        <v>133.5</v>
      </c>
      <c r="T37" s="81">
        <f t="shared" si="6"/>
        <v>133.5</v>
      </c>
      <c r="U37" s="81">
        <f t="shared" si="6"/>
        <v>133.5</v>
      </c>
      <c r="V37" s="81">
        <f t="shared" si="6"/>
        <v>133.5</v>
      </c>
      <c r="W37" s="81">
        <f t="shared" si="6"/>
        <v>133.5</v>
      </c>
    </row>
    <row r="38" spans="1:23" hidden="1" outlineLevel="1" x14ac:dyDescent="0.25"/>
    <row r="39" spans="1:23" hidden="1" outlineLevel="1" x14ac:dyDescent="0.25">
      <c r="B39" s="10" t="s">
        <v>873</v>
      </c>
    </row>
    <row r="40" spans="1:23" hidden="1" outlineLevel="1" x14ac:dyDescent="0.25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134.30000000000001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 x14ac:dyDescent="0.25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 x14ac:dyDescent="0.25">
      <c r="E42" s="24" t="s">
        <v>873</v>
      </c>
      <c r="G42" s="24" t="s">
        <v>716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134.30000000000001</v>
      </c>
      <c r="S42" s="81">
        <f t="shared" si="7"/>
        <v>134.30000000000001</v>
      </c>
      <c r="T42" s="81">
        <f t="shared" si="7"/>
        <v>134.30000000000001</v>
      </c>
      <c r="U42" s="81">
        <f t="shared" si="7"/>
        <v>134.30000000000001</v>
      </c>
      <c r="V42" s="81">
        <f t="shared" si="7"/>
        <v>134.30000000000001</v>
      </c>
      <c r="W42" s="81">
        <f t="shared" si="7"/>
        <v>134.30000000000001</v>
      </c>
    </row>
    <row r="43" spans="1:23" hidden="1" outlineLevel="1" x14ac:dyDescent="0.25"/>
    <row r="44" spans="1:23" hidden="1" outlineLevel="1" x14ac:dyDescent="0.25">
      <c r="B44" s="10" t="s">
        <v>874</v>
      </c>
    </row>
    <row r="45" spans="1:23" hidden="1" outlineLevel="1" x14ac:dyDescent="0.25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134.6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 x14ac:dyDescent="0.25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 x14ac:dyDescent="0.25">
      <c r="E47" s="24" t="s">
        <v>874</v>
      </c>
      <c r="G47" s="24" t="s">
        <v>716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134.6</v>
      </c>
      <c r="S47" s="81">
        <f t="shared" si="8"/>
        <v>134.6</v>
      </c>
      <c r="T47" s="81">
        <f t="shared" si="8"/>
        <v>134.6</v>
      </c>
      <c r="U47" s="81">
        <f t="shared" si="8"/>
        <v>134.6</v>
      </c>
      <c r="V47" s="81">
        <f t="shared" si="8"/>
        <v>134.6</v>
      </c>
      <c r="W47" s="81">
        <f t="shared" si="8"/>
        <v>134.6</v>
      </c>
    </row>
    <row r="48" spans="1:23" hidden="1" outlineLevel="1" x14ac:dyDescent="0.25"/>
    <row r="49" spans="1:23" hidden="1" outlineLevel="1" x14ac:dyDescent="0.25">
      <c r="B49" s="10" t="s">
        <v>875</v>
      </c>
    </row>
    <row r="50" spans="1:23" hidden="1" outlineLevel="1" x14ac:dyDescent="0.25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135.1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 x14ac:dyDescent="0.25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 x14ac:dyDescent="0.25">
      <c r="E52" s="24" t="s">
        <v>875</v>
      </c>
      <c r="G52" s="24" t="s">
        <v>716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135.1</v>
      </c>
      <c r="S52" s="81">
        <f t="shared" si="9"/>
        <v>135.1</v>
      </c>
      <c r="T52" s="81">
        <f t="shared" si="9"/>
        <v>135.1</v>
      </c>
      <c r="U52" s="81">
        <f t="shared" si="9"/>
        <v>135.1</v>
      </c>
      <c r="V52" s="81">
        <f t="shared" si="9"/>
        <v>135.1</v>
      </c>
      <c r="W52" s="81">
        <f t="shared" si="9"/>
        <v>135.1</v>
      </c>
    </row>
    <row r="53" spans="1:23" hidden="1" outlineLevel="1" x14ac:dyDescent="0.25"/>
    <row r="54" spans="1:23" hidden="1" outlineLevel="1" x14ac:dyDescent="0.25">
      <c r="B54" s="10" t="s">
        <v>876</v>
      </c>
    </row>
    <row r="55" spans="1:23" hidden="1" outlineLevel="1" x14ac:dyDescent="0.25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135.1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 x14ac:dyDescent="0.25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 x14ac:dyDescent="0.25">
      <c r="E57" s="24" t="s">
        <v>876</v>
      </c>
      <c r="G57" s="24" t="s">
        <v>716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135.1</v>
      </c>
      <c r="S57" s="81">
        <f t="shared" si="10"/>
        <v>135.1</v>
      </c>
      <c r="T57" s="81">
        <f t="shared" si="10"/>
        <v>135.1</v>
      </c>
      <c r="U57" s="81">
        <f t="shared" si="10"/>
        <v>135.1</v>
      </c>
      <c r="V57" s="81">
        <f t="shared" si="10"/>
        <v>135.1</v>
      </c>
      <c r="W57" s="81">
        <f t="shared" si="10"/>
        <v>135.1</v>
      </c>
    </row>
    <row r="58" spans="1:23" hidden="1" outlineLevel="1" x14ac:dyDescent="0.25"/>
    <row r="59" spans="1:23" hidden="1" outlineLevel="1" x14ac:dyDescent="0.25">
      <c r="B59" s="10" t="s">
        <v>877</v>
      </c>
    </row>
    <row r="60" spans="1:23" hidden="1" outlineLevel="1" x14ac:dyDescent="0.25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135.6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 x14ac:dyDescent="0.25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 x14ac:dyDescent="0.25">
      <c r="E62" s="24" t="s">
        <v>877</v>
      </c>
      <c r="G62" s="24" t="s">
        <v>716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135.6</v>
      </c>
      <c r="S62" s="81">
        <f t="shared" si="11"/>
        <v>135.6</v>
      </c>
      <c r="T62" s="81">
        <f t="shared" si="11"/>
        <v>135.6</v>
      </c>
      <c r="U62" s="81">
        <f t="shared" si="11"/>
        <v>135.6</v>
      </c>
      <c r="V62" s="81">
        <f t="shared" si="11"/>
        <v>135.6</v>
      </c>
      <c r="W62" s="81">
        <f t="shared" si="11"/>
        <v>135.6</v>
      </c>
    </row>
    <row r="63" spans="1:23" hidden="1" outlineLevel="1" x14ac:dyDescent="0.25"/>
    <row r="64" spans="1:23" hidden="1" outlineLevel="1" x14ac:dyDescent="0.25">
      <c r="B64" s="10" t="s">
        <v>878</v>
      </c>
    </row>
    <row r="65" spans="1:23" hidden="1" outlineLevel="1" x14ac:dyDescent="0.25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136.1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 x14ac:dyDescent="0.25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 x14ac:dyDescent="0.25">
      <c r="E67" s="24" t="s">
        <v>878</v>
      </c>
      <c r="G67" s="24" t="s">
        <v>716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136.1</v>
      </c>
      <c r="S67" s="81">
        <f t="shared" si="12"/>
        <v>136.1</v>
      </c>
      <c r="T67" s="81">
        <f t="shared" si="12"/>
        <v>136.1</v>
      </c>
      <c r="U67" s="81">
        <f t="shared" si="12"/>
        <v>136.1</v>
      </c>
      <c r="V67" s="81">
        <f t="shared" si="12"/>
        <v>136.1</v>
      </c>
      <c r="W67" s="81">
        <f t="shared" si="12"/>
        <v>136.1</v>
      </c>
    </row>
    <row r="68" spans="1:23" x14ac:dyDescent="0.25"/>
    <row r="69" spans="1:23" collapsed="1" x14ac:dyDescent="0.25">
      <c r="A69" s="85" t="s">
        <v>879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 x14ac:dyDescent="0.25">
      <c r="B70" s="10" t="s">
        <v>880</v>
      </c>
    </row>
    <row r="71" spans="1:23" hidden="1" outlineLevel="1" x14ac:dyDescent="0.25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 x14ac:dyDescent="0.25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 x14ac:dyDescent="0.25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 x14ac:dyDescent="0.25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 x14ac:dyDescent="0.25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 x14ac:dyDescent="0.25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133.5</v>
      </c>
      <c r="S76" s="81">
        <f t="shared" si="18"/>
        <v>133.5</v>
      </c>
      <c r="T76" s="81">
        <f t="shared" si="18"/>
        <v>133.5</v>
      </c>
      <c r="U76" s="81">
        <f t="shared" si="18"/>
        <v>133.5</v>
      </c>
      <c r="V76" s="81">
        <f t="shared" si="18"/>
        <v>133.5</v>
      </c>
      <c r="W76" s="81">
        <f t="shared" si="18"/>
        <v>133.5</v>
      </c>
    </row>
    <row r="77" spans="1:23" hidden="1" outlineLevel="1" x14ac:dyDescent="0.25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134.30000000000001</v>
      </c>
      <c r="S77" s="81">
        <f t="shared" si="19"/>
        <v>134.30000000000001</v>
      </c>
      <c r="T77" s="81">
        <f t="shared" si="19"/>
        <v>134.30000000000001</v>
      </c>
      <c r="U77" s="81">
        <f t="shared" si="19"/>
        <v>134.30000000000001</v>
      </c>
      <c r="V77" s="81">
        <f t="shared" si="19"/>
        <v>134.30000000000001</v>
      </c>
      <c r="W77" s="81">
        <f t="shared" si="19"/>
        <v>134.30000000000001</v>
      </c>
    </row>
    <row r="78" spans="1:23" hidden="1" outlineLevel="1" x14ac:dyDescent="0.25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134.6</v>
      </c>
      <c r="S78" s="81">
        <f t="shared" si="20"/>
        <v>134.6</v>
      </c>
      <c r="T78" s="81">
        <f t="shared" si="20"/>
        <v>134.6</v>
      </c>
      <c r="U78" s="81">
        <f t="shared" si="20"/>
        <v>134.6</v>
      </c>
      <c r="V78" s="81">
        <f t="shared" si="20"/>
        <v>134.6</v>
      </c>
      <c r="W78" s="81">
        <f t="shared" si="20"/>
        <v>134.6</v>
      </c>
    </row>
    <row r="79" spans="1:23" hidden="1" outlineLevel="1" x14ac:dyDescent="0.25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135.1</v>
      </c>
      <c r="S79" s="81">
        <f t="shared" si="21"/>
        <v>135.1</v>
      </c>
      <c r="T79" s="81">
        <f t="shared" si="21"/>
        <v>135.1</v>
      </c>
      <c r="U79" s="81">
        <f t="shared" si="21"/>
        <v>135.1</v>
      </c>
      <c r="V79" s="81">
        <f t="shared" si="21"/>
        <v>135.1</v>
      </c>
      <c r="W79" s="81">
        <f t="shared" si="21"/>
        <v>135.1</v>
      </c>
    </row>
    <row r="80" spans="1:23" hidden="1" outlineLevel="1" x14ac:dyDescent="0.25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135.1</v>
      </c>
      <c r="S80" s="81">
        <f t="shared" si="22"/>
        <v>135.1</v>
      </c>
      <c r="T80" s="81">
        <f t="shared" si="22"/>
        <v>135.1</v>
      </c>
      <c r="U80" s="81">
        <f t="shared" si="22"/>
        <v>135.1</v>
      </c>
      <c r="V80" s="81">
        <f t="shared" si="22"/>
        <v>135.1</v>
      </c>
      <c r="W80" s="81">
        <f t="shared" si="22"/>
        <v>135.1</v>
      </c>
    </row>
    <row r="81" spans="1:23" hidden="1" outlineLevel="1" x14ac:dyDescent="0.25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135.6</v>
      </c>
      <c r="S81" s="81">
        <f t="shared" si="23"/>
        <v>135.6</v>
      </c>
      <c r="T81" s="81">
        <f t="shared" si="23"/>
        <v>135.6</v>
      </c>
      <c r="U81" s="81">
        <f t="shared" si="23"/>
        <v>135.6</v>
      </c>
      <c r="V81" s="81">
        <f t="shared" si="23"/>
        <v>135.6</v>
      </c>
      <c r="W81" s="81">
        <f t="shared" si="23"/>
        <v>135.6</v>
      </c>
    </row>
    <row r="82" spans="1:23" hidden="1" outlineLevel="1" x14ac:dyDescent="0.25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136.1</v>
      </c>
      <c r="S82" s="81">
        <f t="shared" si="24"/>
        <v>136.1</v>
      </c>
      <c r="T82" s="81">
        <f t="shared" si="24"/>
        <v>136.1</v>
      </c>
      <c r="U82" s="81">
        <f t="shared" si="24"/>
        <v>136.1</v>
      </c>
      <c r="V82" s="81">
        <f t="shared" si="24"/>
        <v>136.1</v>
      </c>
      <c r="W82" s="81">
        <f t="shared" si="24"/>
        <v>136.1</v>
      </c>
    </row>
    <row r="83" spans="1:23" hidden="1" outlineLevel="1" x14ac:dyDescent="0.25">
      <c r="E83" s="24" t="s">
        <v>880</v>
      </c>
      <c r="G83" s="24" t="s">
        <v>716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134.04166666666663</v>
      </c>
      <c r="S83" s="81">
        <f t="shared" si="25"/>
        <v>134.04166666666663</v>
      </c>
      <c r="T83" s="81">
        <f t="shared" si="25"/>
        <v>134.04166666666663</v>
      </c>
      <c r="U83" s="81">
        <f t="shared" si="25"/>
        <v>134.04166666666663</v>
      </c>
      <c r="V83" s="81">
        <f t="shared" si="25"/>
        <v>134.04166666666663</v>
      </c>
      <c r="W83" s="81">
        <f t="shared" si="25"/>
        <v>134.04166666666663</v>
      </c>
    </row>
    <row r="84" spans="1:23" x14ac:dyDescent="0.25"/>
    <row r="85" spans="1:23" collapsed="1" x14ac:dyDescent="0.25">
      <c r="A85" s="85" t="s">
        <v>881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 x14ac:dyDescent="0.25">
      <c r="B86" s="10" t="s">
        <v>882</v>
      </c>
    </row>
    <row r="87" spans="1:23" s="114" customFormat="1" hidden="1" outlineLevel="1" x14ac:dyDescent="0.25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 x14ac:dyDescent="0.25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 x14ac:dyDescent="0.25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134.04166666666663</v>
      </c>
      <c r="S89" s="81">
        <f t="shared" si="26"/>
        <v>134.04166666666663</v>
      </c>
      <c r="T89" s="81">
        <f t="shared" si="26"/>
        <v>134.04166666666663</v>
      </c>
      <c r="U89" s="81">
        <f t="shared" si="26"/>
        <v>134.04166666666663</v>
      </c>
      <c r="V89" s="81">
        <f t="shared" si="26"/>
        <v>134.04166666666663</v>
      </c>
      <c r="W89" s="81">
        <f t="shared" si="26"/>
        <v>134.04166666666663</v>
      </c>
    </row>
    <row r="90" spans="1:23" hidden="1" outlineLevel="1" x14ac:dyDescent="0.25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716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 x14ac:dyDescent="0.25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716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 x14ac:dyDescent="0.25">
      <c r="A92" s="98"/>
      <c r="B92" s="98"/>
      <c r="C92" s="99"/>
      <c r="D92" s="121"/>
      <c r="E92" s="159" t="s">
        <v>883</v>
      </c>
      <c r="F92" s="160">
        <f xml:space="preserve"> $F91 / $F90</f>
        <v>1.1806332960179113</v>
      </c>
      <c r="G92" s="159" t="s">
        <v>884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 x14ac:dyDescent="0.25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 x14ac:dyDescent="0.25">
      <c r="A94" s="115"/>
      <c r="B94" s="115" t="s">
        <v>885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 x14ac:dyDescent="0.25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 x14ac:dyDescent="0.25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 x14ac:dyDescent="0.25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136.1</v>
      </c>
      <c r="S97" s="81">
        <f t="shared" si="27"/>
        <v>136.1</v>
      </c>
      <c r="T97" s="81">
        <f t="shared" si="27"/>
        <v>136.1</v>
      </c>
      <c r="U97" s="81">
        <f t="shared" si="27"/>
        <v>136.1</v>
      </c>
      <c r="V97" s="81">
        <f t="shared" si="27"/>
        <v>136.1</v>
      </c>
      <c r="W97" s="81">
        <f t="shared" si="27"/>
        <v>136.1</v>
      </c>
    </row>
    <row r="98" spans="1:23" s="137" customFormat="1" hidden="1" outlineLevel="1" x14ac:dyDescent="0.25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134.04166666666663</v>
      </c>
      <c r="S98" s="81">
        <f t="shared" si="28"/>
        <v>134.04166666666663</v>
      </c>
      <c r="T98" s="81">
        <f t="shared" si="28"/>
        <v>134.04166666666663</v>
      </c>
      <c r="U98" s="81">
        <f t="shared" si="28"/>
        <v>134.04166666666663</v>
      </c>
      <c r="V98" s="81">
        <f t="shared" si="28"/>
        <v>134.04166666666663</v>
      </c>
      <c r="W98" s="81">
        <f t="shared" si="28"/>
        <v>134.04166666666663</v>
      </c>
    </row>
    <row r="99" spans="1:23" s="118" customFormat="1" hidden="1" outlineLevel="1" x14ac:dyDescent="0.25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716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 x14ac:dyDescent="0.25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716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 x14ac:dyDescent="0.25">
      <c r="A101" s="131"/>
      <c r="B101" s="131"/>
      <c r="C101" s="143"/>
      <c r="D101" s="144"/>
      <c r="E101" s="163" t="s">
        <v>886</v>
      </c>
      <c r="F101" s="164">
        <f xml:space="preserve"> $F$99 / $F$100</f>
        <v>1.0084759315528546</v>
      </c>
      <c r="G101" s="163" t="s">
        <v>884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 x14ac:dyDescent="0.25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 x14ac:dyDescent="0.25">
      <c r="A103" s="115"/>
      <c r="B103" s="115" t="s">
        <v>887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 x14ac:dyDescent="0.25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 x14ac:dyDescent="0.25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 x14ac:dyDescent="0.25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136.1</v>
      </c>
      <c r="S106" s="81">
        <f t="shared" si="29"/>
        <v>136.1</v>
      </c>
      <c r="T106" s="81">
        <f t="shared" si="29"/>
        <v>136.1</v>
      </c>
      <c r="U106" s="81">
        <f t="shared" si="29"/>
        <v>136.1</v>
      </c>
      <c r="V106" s="81">
        <f t="shared" si="29"/>
        <v>136.1</v>
      </c>
      <c r="W106" s="81">
        <f t="shared" si="29"/>
        <v>136.1</v>
      </c>
    </row>
    <row r="107" spans="1:23" s="137" customFormat="1" hidden="1" outlineLevel="1" x14ac:dyDescent="0.25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134.04166666666663</v>
      </c>
      <c r="S107" s="81">
        <f t="shared" si="30"/>
        <v>134.04166666666663</v>
      </c>
      <c r="T107" s="81">
        <f t="shared" si="30"/>
        <v>134.04166666666663</v>
      </c>
      <c r="U107" s="81">
        <f t="shared" si="30"/>
        <v>134.04166666666663</v>
      </c>
      <c r="V107" s="81">
        <f t="shared" si="30"/>
        <v>134.04166666666663</v>
      </c>
      <c r="W107" s="81">
        <f t="shared" si="30"/>
        <v>134.04166666666663</v>
      </c>
    </row>
    <row r="108" spans="1:23" s="118" customFormat="1" hidden="1" outlineLevel="1" x14ac:dyDescent="0.25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716</v>
      </c>
    </row>
    <row r="109" spans="1:23" s="118" customFormat="1" hidden="1" outlineLevel="1" x14ac:dyDescent="0.25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716</v>
      </c>
    </row>
    <row r="110" spans="1:23" s="130" customFormat="1" hidden="1" outlineLevel="1" x14ac:dyDescent="0.25">
      <c r="A110" s="131"/>
      <c r="B110" s="131"/>
      <c r="C110" s="143"/>
      <c r="D110" s="144"/>
      <c r="E110" s="130" t="s">
        <v>888</v>
      </c>
      <c r="F110" s="145">
        <f xml:space="preserve"> $F$108 / $F$109</f>
        <v>1.0305452082627837</v>
      </c>
      <c r="G110" s="130" t="s">
        <v>884</v>
      </c>
    </row>
    <row r="111" spans="1:23" x14ac:dyDescent="0.25"/>
    <row r="112" spans="1:23" x14ac:dyDescent="0.25">
      <c r="B112" s="10" t="s">
        <v>90</v>
      </c>
    </row>
    <row r="113" spans="8:23" x14ac:dyDescent="0.25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 x14ac:dyDescent="0.25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 x14ac:dyDescent="0.25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 x14ac:dyDescent="0.25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 x14ac:dyDescent="0.25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 x14ac:dyDescent="0.25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 x14ac:dyDescent="0.25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 x14ac:dyDescent="0.25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 x14ac:dyDescent="0.25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 x14ac:dyDescent="0.25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 x14ac:dyDescent="0.25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 x14ac:dyDescent="0.25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 x14ac:dyDescent="0.25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 x14ac:dyDescent="0.25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 x14ac:dyDescent="0.25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 x14ac:dyDescent="0.25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 x14ac:dyDescent="0.25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 x14ac:dyDescent="0.25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 x14ac:dyDescent="0.25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 x14ac:dyDescent="0.25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 x14ac:dyDescent="0.25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 x14ac:dyDescent="0.25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 x14ac:dyDescent="0.25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 x14ac:dyDescent="0.25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 x14ac:dyDescent="0.25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 x14ac:dyDescent="0.25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 x14ac:dyDescent="0.25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 x14ac:dyDescent="0.25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 x14ac:dyDescent="0.25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 x14ac:dyDescent="0.25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 x14ac:dyDescent="0.25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 x14ac:dyDescent="0.25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 x14ac:dyDescent="0.25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 x14ac:dyDescent="0.25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 x14ac:dyDescent="0.25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 x14ac:dyDescent="0.25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 x14ac:dyDescent="0.25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 x14ac:dyDescent="0.25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 x14ac:dyDescent="0.25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 x14ac:dyDescent="0.25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 x14ac:dyDescent="0.25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 x14ac:dyDescent="0.25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 x14ac:dyDescent="0.25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 x14ac:dyDescent="0.25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 x14ac:dyDescent="0.25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 x14ac:dyDescent="0.25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 x14ac:dyDescent="0.25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 x14ac:dyDescent="0.25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 x14ac:dyDescent="0.25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 x14ac:dyDescent="0.25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 x14ac:dyDescent="0.25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 x14ac:dyDescent="0.25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 x14ac:dyDescent="0.25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 x14ac:dyDescent="0.25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 x14ac:dyDescent="0.25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 x14ac:dyDescent="0.25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 x14ac:dyDescent="0.25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 x14ac:dyDescent="0.25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 x14ac:dyDescent="0.25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 x14ac:dyDescent="0.25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 x14ac:dyDescent="0.25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 x14ac:dyDescent="0.25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 x14ac:dyDescent="0.25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 x14ac:dyDescent="0.25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 x14ac:dyDescent="0.25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 x14ac:dyDescent="0.25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 x14ac:dyDescent="0.25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 x14ac:dyDescent="0.25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 x14ac:dyDescent="0.25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 x14ac:dyDescent="0.25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 x14ac:dyDescent="0.25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 x14ac:dyDescent="0.25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 x14ac:dyDescent="0.25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 x14ac:dyDescent="0.25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 x14ac:dyDescent="0.25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 x14ac:dyDescent="0.25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 x14ac:dyDescent="0.25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 x14ac:dyDescent="0.25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 x14ac:dyDescent="0.25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 x14ac:dyDescent="0.25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 x14ac:dyDescent="0.25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 x14ac:dyDescent="0.25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 x14ac:dyDescent="0.25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 x14ac:dyDescent="0.25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 x14ac:dyDescent="0.25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 x14ac:dyDescent="0.25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 x14ac:dyDescent="0.25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 x14ac:dyDescent="0.25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 x14ac:dyDescent="0.25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 x14ac:dyDescent="0.25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 x14ac:dyDescent="0.25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 x14ac:dyDescent="0.25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 x14ac:dyDescent="0.25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 x14ac:dyDescent="0.25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 x14ac:dyDescent="0.25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 x14ac:dyDescent="0.25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 x14ac:dyDescent="0.25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 x14ac:dyDescent="0.25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 x14ac:dyDescent="0.25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 x14ac:dyDescent="0.25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 x14ac:dyDescent="0.25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 x14ac:dyDescent="0.25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 x14ac:dyDescent="0.25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 x14ac:dyDescent="0.25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 x14ac:dyDescent="0.25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 x14ac:dyDescent="0.25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 x14ac:dyDescent="0.25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 x14ac:dyDescent="0.25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 x14ac:dyDescent="0.25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 x14ac:dyDescent="0.25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 x14ac:dyDescent="0.25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 x14ac:dyDescent="0.25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 x14ac:dyDescent="0.25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 x14ac:dyDescent="0.25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 x14ac:dyDescent="0.25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 x14ac:dyDescent="0.25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 x14ac:dyDescent="0.25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 x14ac:dyDescent="0.25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 x14ac:dyDescent="0.25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 x14ac:dyDescent="0.25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 x14ac:dyDescent="0.25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 x14ac:dyDescent="0.25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 x14ac:dyDescent="0.25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 x14ac:dyDescent="0.25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 x14ac:dyDescent="0.25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 x14ac:dyDescent="0.25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 x14ac:dyDescent="0.25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 x14ac:dyDescent="0.25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 x14ac:dyDescent="0.25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 x14ac:dyDescent="0.25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 x14ac:dyDescent="0.25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 x14ac:dyDescent="0.25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 x14ac:dyDescent="0.25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 x14ac:dyDescent="0.25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 x14ac:dyDescent="0.25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 x14ac:dyDescent="0.25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 x14ac:dyDescent="0.25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 x14ac:dyDescent="0.25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 x14ac:dyDescent="0.25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 x14ac:dyDescent="0.25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 x14ac:dyDescent="0.25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 x14ac:dyDescent="0.25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 x14ac:dyDescent="0.25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 x14ac:dyDescent="0.25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 x14ac:dyDescent="0.25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 x14ac:dyDescent="0.25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 x14ac:dyDescent="0.25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 x14ac:dyDescent="0.25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 x14ac:dyDescent="0.25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 x14ac:dyDescent="0.25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 x14ac:dyDescent="0.25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 x14ac:dyDescent="0.25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 x14ac:dyDescent="0.25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 x14ac:dyDescent="0.25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 x14ac:dyDescent="0.25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 x14ac:dyDescent="0.25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 x14ac:dyDescent="0.25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 x14ac:dyDescent="0.25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 x14ac:dyDescent="0.25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 x14ac:dyDescent="0.25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 x14ac:dyDescent="0.25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 x14ac:dyDescent="0.25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 x14ac:dyDescent="0.25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 x14ac:dyDescent="0.25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 x14ac:dyDescent="0.25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 x14ac:dyDescent="0.25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 x14ac:dyDescent="0.25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 x14ac:dyDescent="0.25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 x14ac:dyDescent="0.25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 x14ac:dyDescent="0.25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 x14ac:dyDescent="0.25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 x14ac:dyDescent="0.25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 x14ac:dyDescent="0.25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 x14ac:dyDescent="0.25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 x14ac:dyDescent="0.25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 x14ac:dyDescent="0.25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 x14ac:dyDescent="0.25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 x14ac:dyDescent="0.25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 x14ac:dyDescent="0.25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 x14ac:dyDescent="0.25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 x14ac:dyDescent="0.25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 x14ac:dyDescent="0.25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 x14ac:dyDescent="0.25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 x14ac:dyDescent="0.25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 x14ac:dyDescent="0.25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 x14ac:dyDescent="0.25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 x14ac:dyDescent="0.25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 x14ac:dyDescent="0.25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 x14ac:dyDescent="0.25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 x14ac:dyDescent="0.25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 x14ac:dyDescent="0.25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 x14ac:dyDescent="0.25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 x14ac:dyDescent="0.25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 x14ac:dyDescent="0.25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 x14ac:dyDescent="0.25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 x14ac:dyDescent="0.25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 x14ac:dyDescent="0.25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 x14ac:dyDescent="0.25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4" x14ac:dyDescent="0.25"/>
  <cols>
    <col min="1" max="1" width="10.81640625" style="10" customWidth="1"/>
    <col min="2" max="2" width="1.81640625" style="10" customWidth="1"/>
    <col min="3" max="3" width="1.453125" style="19" customWidth="1"/>
    <col min="4" max="4" width="1.453125" style="65" customWidth="1"/>
    <col min="5" max="5" width="175" style="24" bestFit="1" customWidth="1"/>
    <col min="6" max="6" width="18.453125" style="24" customWidth="1"/>
    <col min="7" max="7" width="13.1796875" style="24" bestFit="1" customWidth="1"/>
    <col min="8" max="8" width="16.6328125" style="24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Calc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889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F9" s="125"/>
    </row>
    <row r="10" spans="1:707" hidden="1" outlineLevel="1" x14ac:dyDescent="0.25">
      <c r="B10" s="10" t="s">
        <v>890</v>
      </c>
      <c r="F10" s="125"/>
    </row>
    <row r="11" spans="1:707" hidden="1" outlineLevel="2" x14ac:dyDescent="0.25">
      <c r="F11" s="125"/>
    </row>
    <row r="12" spans="1:707" hidden="1" outlineLevel="2" x14ac:dyDescent="0.25">
      <c r="B12" s="10" t="s">
        <v>849</v>
      </c>
      <c r="F12" s="125"/>
    </row>
    <row r="13" spans="1:707" hidden="1" outlineLevel="3" x14ac:dyDescent="0.25">
      <c r="F13" s="125"/>
    </row>
    <row r="14" spans="1:707" s="110" customFormat="1" hidden="1" outlineLevel="3" x14ac:dyDescent="0.25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</v>
      </c>
      <c r="G14" s="185" t="str">
        <f xml:space="preserve"> InpS!G$200</f>
        <v>£m</v>
      </c>
    </row>
    <row r="15" spans="1:707" s="110" customFormat="1" hidden="1" outlineLevel="3" x14ac:dyDescent="0.25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0</v>
      </c>
      <c r="G15" s="185" t="str">
        <f xml:space="preserve"> InpS!G$201</f>
        <v>£m</v>
      </c>
    </row>
    <row r="16" spans="1:707" s="110" customFormat="1" hidden="1" outlineLevel="3" x14ac:dyDescent="0.25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0</v>
      </c>
      <c r="G16" s="185" t="str">
        <f xml:space="preserve"> InpS!G$202</f>
        <v>£m</v>
      </c>
    </row>
    <row r="17" spans="1:8" s="110" customFormat="1" hidden="1" outlineLevel="3" x14ac:dyDescent="0.25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 x14ac:dyDescent="0.25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 x14ac:dyDescent="0.25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 x14ac:dyDescent="0.25">
      <c r="E20" s="101" t="s">
        <v>891</v>
      </c>
      <c r="F20" s="195">
        <f ca="1" xml:space="preserve"> SUM(F14:F19)</f>
        <v>0</v>
      </c>
      <c r="G20" s="199" t="s">
        <v>168</v>
      </c>
    </row>
    <row r="21" spans="1:8" s="110" customFormat="1" hidden="1" outlineLevel="3" x14ac:dyDescent="0.25">
      <c r="A21" s="108"/>
      <c r="B21" s="108"/>
      <c r="C21" s="109"/>
      <c r="D21" s="120"/>
      <c r="F21" s="124"/>
      <c r="G21" s="185"/>
    </row>
    <row r="22" spans="1:8" s="110" customFormat="1" hidden="1" outlineLevel="3" x14ac:dyDescent="0.25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 x14ac:dyDescent="0.25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0</v>
      </c>
      <c r="G23" s="185" t="str">
        <f xml:space="preserve"> InpS!G$208</f>
        <v>£m</v>
      </c>
    </row>
    <row r="24" spans="1:8" s="110" customFormat="1" hidden="1" outlineLevel="3" x14ac:dyDescent="0.25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0</v>
      </c>
      <c r="G24" s="185" t="str">
        <f xml:space="preserve"> InpS!G$209</f>
        <v>£m</v>
      </c>
    </row>
    <row r="25" spans="1:8" s="110" customFormat="1" hidden="1" outlineLevel="3" x14ac:dyDescent="0.25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 x14ac:dyDescent="0.25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 x14ac:dyDescent="0.25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 x14ac:dyDescent="0.25">
      <c r="E28" s="101" t="s">
        <v>892</v>
      </c>
      <c r="F28" s="195">
        <f ca="1" xml:space="preserve"> SUM(F22:F27)</f>
        <v>0</v>
      </c>
      <c r="G28" s="199" t="s">
        <v>168</v>
      </c>
    </row>
    <row r="29" spans="1:8" s="110" customFormat="1" hidden="1" outlineLevel="1" x14ac:dyDescent="0.25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 x14ac:dyDescent="0.25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 x14ac:dyDescent="0.25">
      <c r="F31" s="125"/>
      <c r="G31" s="197"/>
    </row>
    <row r="32" spans="1:8" hidden="1" outlineLevel="1" x14ac:dyDescent="0.25">
      <c r="B32" s="10" t="s">
        <v>893</v>
      </c>
      <c r="F32" s="125"/>
      <c r="G32" s="197"/>
    </row>
    <row r="33" spans="1:7" hidden="1" outlineLevel="2" x14ac:dyDescent="0.25">
      <c r="F33" s="125"/>
      <c r="G33" s="197"/>
    </row>
    <row r="34" spans="1:7" s="118" customFormat="1" hidden="1" outlineLevel="2" x14ac:dyDescent="0.25">
      <c r="A34" s="115"/>
      <c r="B34" s="115" t="s">
        <v>849</v>
      </c>
      <c r="C34" s="116"/>
      <c r="D34" s="117"/>
      <c r="F34" s="129"/>
      <c r="G34" s="198"/>
    </row>
    <row r="35" spans="1:7" s="118" customFormat="1" hidden="1" outlineLevel="3" x14ac:dyDescent="0.25">
      <c r="A35" s="115"/>
      <c r="B35" s="115"/>
      <c r="C35" s="116"/>
      <c r="D35" s="117"/>
      <c r="F35" s="129"/>
      <c r="G35" s="198"/>
    </row>
    <row r="36" spans="1:7" s="118" customFormat="1" hidden="1" outlineLevel="3" x14ac:dyDescent="0.25">
      <c r="A36" s="115"/>
      <c r="B36" s="115"/>
      <c r="C36" s="116"/>
      <c r="D36" s="117"/>
      <c r="E36" s="118" t="s">
        <v>894</v>
      </c>
      <c r="F36" s="129">
        <f t="shared" ref="F36:F41" ca="1" si="0" xml:space="preserve"> IF(F14 = "n/a", 0, F14 / $F$30)</f>
        <v>0</v>
      </c>
      <c r="G36" s="198" t="s">
        <v>168</v>
      </c>
    </row>
    <row r="37" spans="1:7" s="118" customFormat="1" hidden="1" outlineLevel="3" x14ac:dyDescent="0.25">
      <c r="A37" s="115"/>
      <c r="B37" s="115"/>
      <c r="C37" s="116"/>
      <c r="D37" s="117"/>
      <c r="E37" s="118" t="s">
        <v>895</v>
      </c>
      <c r="F37" s="129">
        <f t="shared" ca="1" si="0"/>
        <v>0</v>
      </c>
      <c r="G37" s="198" t="s">
        <v>168</v>
      </c>
    </row>
    <row r="38" spans="1:7" s="118" customFormat="1" hidden="1" outlineLevel="3" x14ac:dyDescent="0.25">
      <c r="A38" s="115"/>
      <c r="B38" s="115"/>
      <c r="C38" s="116"/>
      <c r="D38" s="117"/>
      <c r="E38" s="118" t="s">
        <v>896</v>
      </c>
      <c r="F38" s="129">
        <f t="shared" ca="1" si="0"/>
        <v>0</v>
      </c>
      <c r="G38" s="198" t="s">
        <v>168</v>
      </c>
    </row>
    <row r="39" spans="1:7" s="118" customFormat="1" hidden="1" outlineLevel="3" x14ac:dyDescent="0.25">
      <c r="A39" s="115"/>
      <c r="B39" s="115"/>
      <c r="C39" s="116"/>
      <c r="D39" s="117"/>
      <c r="E39" s="118" t="s">
        <v>897</v>
      </c>
      <c r="F39" s="129">
        <f t="shared" ca="1" si="0"/>
        <v>0</v>
      </c>
      <c r="G39" s="198" t="s">
        <v>168</v>
      </c>
    </row>
    <row r="40" spans="1:7" s="118" customFormat="1" hidden="1" outlineLevel="3" x14ac:dyDescent="0.25">
      <c r="A40" s="115"/>
      <c r="B40" s="115"/>
      <c r="C40" s="116"/>
      <c r="D40" s="117"/>
      <c r="E40" s="118" t="s">
        <v>898</v>
      </c>
      <c r="F40" s="129">
        <f t="shared" ca="1" si="0"/>
        <v>0</v>
      </c>
      <c r="G40" s="198" t="s">
        <v>168</v>
      </c>
    </row>
    <row r="41" spans="1:7" s="118" customFormat="1" hidden="1" outlineLevel="3" x14ac:dyDescent="0.25">
      <c r="A41" s="115"/>
      <c r="B41" s="115"/>
      <c r="C41" s="116"/>
      <c r="D41" s="117"/>
      <c r="E41" s="118" t="s">
        <v>899</v>
      </c>
      <c r="F41" s="129">
        <f t="shared" ca="1" si="0"/>
        <v>0</v>
      </c>
      <c r="G41" s="198" t="s">
        <v>168</v>
      </c>
    </row>
    <row r="42" spans="1:7" s="118" customFormat="1" hidden="1" outlineLevel="3" x14ac:dyDescent="0.25">
      <c r="A42" s="115"/>
      <c r="B42" s="115"/>
      <c r="C42" s="116"/>
      <c r="D42" s="117"/>
      <c r="F42" s="129"/>
      <c r="G42" s="198"/>
    </row>
    <row r="43" spans="1:7" s="118" customFormat="1" hidden="1" outlineLevel="3" x14ac:dyDescent="0.25">
      <c r="A43" s="115"/>
      <c r="B43" s="115"/>
      <c r="C43" s="116"/>
      <c r="D43" s="117"/>
      <c r="E43" s="118" t="s">
        <v>900</v>
      </c>
      <c r="F43" s="129">
        <f t="shared" ref="F43:F48" ca="1" si="1" xml:space="preserve"> IF(F22 = "n/a", 0, F22 / $F$30)</f>
        <v>0</v>
      </c>
      <c r="G43" s="198" t="s">
        <v>168</v>
      </c>
    </row>
    <row r="44" spans="1:7" s="118" customFormat="1" hidden="1" outlineLevel="3" x14ac:dyDescent="0.25">
      <c r="A44" s="115"/>
      <c r="B44" s="115"/>
      <c r="C44" s="116"/>
      <c r="D44" s="117"/>
      <c r="E44" s="118" t="s">
        <v>901</v>
      </c>
      <c r="F44" s="129">
        <f t="shared" ca="1" si="1"/>
        <v>0</v>
      </c>
      <c r="G44" s="198" t="s">
        <v>168</v>
      </c>
    </row>
    <row r="45" spans="1:7" s="118" customFormat="1" hidden="1" outlineLevel="3" x14ac:dyDescent="0.25">
      <c r="A45" s="115"/>
      <c r="B45" s="115"/>
      <c r="C45" s="116"/>
      <c r="D45" s="117"/>
      <c r="E45" s="118" t="s">
        <v>902</v>
      </c>
      <c r="F45" s="129">
        <f t="shared" ca="1" si="1"/>
        <v>0</v>
      </c>
      <c r="G45" s="198" t="s">
        <v>168</v>
      </c>
    </row>
    <row r="46" spans="1:7" s="118" customFormat="1" hidden="1" outlineLevel="3" x14ac:dyDescent="0.25">
      <c r="A46" s="115"/>
      <c r="B46" s="115"/>
      <c r="C46" s="116"/>
      <c r="D46" s="117"/>
      <c r="E46" s="118" t="s">
        <v>903</v>
      </c>
      <c r="F46" s="129">
        <f t="shared" ca="1" si="1"/>
        <v>0</v>
      </c>
      <c r="G46" s="198" t="s">
        <v>168</v>
      </c>
    </row>
    <row r="47" spans="1:7" s="118" customFormat="1" hidden="1" outlineLevel="3" x14ac:dyDescent="0.25">
      <c r="A47" s="115"/>
      <c r="B47" s="115"/>
      <c r="C47" s="116"/>
      <c r="D47" s="117"/>
      <c r="E47" s="118" t="s">
        <v>904</v>
      </c>
      <c r="F47" s="129">
        <f t="shared" ca="1" si="1"/>
        <v>0</v>
      </c>
      <c r="G47" s="198" t="s">
        <v>168</v>
      </c>
    </row>
    <row r="48" spans="1:7" s="118" customFormat="1" hidden="1" outlineLevel="3" x14ac:dyDescent="0.25">
      <c r="A48" s="115"/>
      <c r="B48" s="115"/>
      <c r="C48" s="116"/>
      <c r="D48" s="117"/>
      <c r="E48" s="118" t="s">
        <v>905</v>
      </c>
      <c r="F48" s="129">
        <f t="shared" ca="1" si="1"/>
        <v>0</v>
      </c>
      <c r="G48" s="198" t="s">
        <v>168</v>
      </c>
    </row>
    <row r="49" spans="1:23" s="101" customFormat="1" hidden="1" outlineLevel="1" x14ac:dyDescent="0.25">
      <c r="A49" s="131"/>
      <c r="B49" s="98"/>
      <c r="C49" s="99"/>
      <c r="D49" s="100"/>
      <c r="F49" s="126"/>
      <c r="G49" s="199"/>
    </row>
    <row r="50" spans="1:23" x14ac:dyDescent="0.25">
      <c r="F50" s="125"/>
      <c r="G50" s="197"/>
    </row>
    <row r="51" spans="1:23" collapsed="1" x14ac:dyDescent="0.25">
      <c r="A51" s="85" t="s">
        <v>906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 x14ac:dyDescent="0.25">
      <c r="F52" s="125"/>
      <c r="G52" s="197"/>
    </row>
    <row r="53" spans="1:23" hidden="1" outlineLevel="1" x14ac:dyDescent="0.25">
      <c r="B53" s="10" t="s">
        <v>893</v>
      </c>
      <c r="F53" s="125"/>
      <c r="G53" s="197"/>
    </row>
    <row r="54" spans="1:23" hidden="1" outlineLevel="2" x14ac:dyDescent="0.25">
      <c r="F54" s="125"/>
      <c r="G54" s="197"/>
    </row>
    <row r="55" spans="1:23" hidden="1" outlineLevel="2" x14ac:dyDescent="0.25">
      <c r="B55" s="10" t="s">
        <v>750</v>
      </c>
      <c r="F55" s="125"/>
      <c r="G55" s="197"/>
    </row>
    <row r="56" spans="1:23" hidden="1" outlineLevel="3" x14ac:dyDescent="0.25">
      <c r="F56" s="125"/>
      <c r="G56" s="197"/>
    </row>
    <row r="57" spans="1:23" s="110" customFormat="1" hidden="1" outlineLevel="3" x14ac:dyDescent="0.25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4.7945483598334349</v>
      </c>
      <c r="G57" s="185" t="str">
        <f xml:space="preserve"> InpS!G61</f>
        <v>£m</v>
      </c>
    </row>
    <row r="58" spans="1:23" s="110" customFormat="1" hidden="1" outlineLevel="3" x14ac:dyDescent="0.25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86.905916493759989</v>
      </c>
      <c r="G58" s="185" t="str">
        <f xml:space="preserve"> InpS!G62</f>
        <v>£m</v>
      </c>
    </row>
    <row r="59" spans="1:23" s="110" customFormat="1" hidden="1" outlineLevel="3" x14ac:dyDescent="0.25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0</v>
      </c>
      <c r="G59" s="185" t="str">
        <f xml:space="preserve"> InpS!G63</f>
        <v>£m</v>
      </c>
    </row>
    <row r="60" spans="1:23" s="110" customFormat="1" hidden="1" outlineLevel="3" x14ac:dyDescent="0.25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0</v>
      </c>
      <c r="G60" s="185" t="str">
        <f xml:space="preserve"> InpS!G64</f>
        <v>£m</v>
      </c>
    </row>
    <row r="61" spans="1:23" s="110" customFormat="1" hidden="1" outlineLevel="3" x14ac:dyDescent="0.25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 x14ac:dyDescent="0.25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 x14ac:dyDescent="0.25">
      <c r="A63" s="108"/>
      <c r="B63" s="108"/>
      <c r="C63" s="109"/>
      <c r="D63" s="120"/>
      <c r="F63" s="184"/>
      <c r="G63" s="185"/>
    </row>
    <row r="64" spans="1:23" s="110" customFormat="1" hidden="1" outlineLevel="3" x14ac:dyDescent="0.25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4.5300500301608997</v>
      </c>
      <c r="G64" s="185" t="str">
        <f xml:space="preserve"> InpS!G68</f>
        <v>£m</v>
      </c>
    </row>
    <row r="65" spans="1:7" s="110" customFormat="1" hidden="1" outlineLevel="3" x14ac:dyDescent="0.25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82.111623470494081</v>
      </c>
      <c r="G65" s="185" t="str">
        <f xml:space="preserve"> InpS!G69</f>
        <v>£m</v>
      </c>
    </row>
    <row r="66" spans="1:7" s="110" customFormat="1" hidden="1" outlineLevel="3" x14ac:dyDescent="0.25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0</v>
      </c>
      <c r="G66" s="185" t="str">
        <f xml:space="preserve"> InpS!G70</f>
        <v>£m</v>
      </c>
    </row>
    <row r="67" spans="1:7" s="110" customFormat="1" hidden="1" outlineLevel="3" x14ac:dyDescent="0.25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0</v>
      </c>
      <c r="G67" s="185" t="str">
        <f xml:space="preserve"> InpS!G71</f>
        <v>£m</v>
      </c>
    </row>
    <row r="68" spans="1:7" s="110" customFormat="1" hidden="1" outlineLevel="3" x14ac:dyDescent="0.25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 x14ac:dyDescent="0.25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 x14ac:dyDescent="0.25">
      <c r="A70" s="108"/>
      <c r="B70" s="108"/>
      <c r="C70" s="109"/>
      <c r="D70" s="120"/>
      <c r="F70" s="184"/>
      <c r="G70" s="185"/>
    </row>
    <row r="71" spans="1:7" s="110" customFormat="1" hidden="1" outlineLevel="3" x14ac:dyDescent="0.25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3.8178285775857077</v>
      </c>
      <c r="G71" s="185" t="str">
        <f xml:space="preserve"> InpS!G75</f>
        <v>£m</v>
      </c>
    </row>
    <row r="72" spans="1:7" s="110" customFormat="1" hidden="1" outlineLevel="3" x14ac:dyDescent="0.25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88.174424623680807</v>
      </c>
      <c r="G72" s="185" t="str">
        <f xml:space="preserve"> InpS!G76</f>
        <v>£m</v>
      </c>
    </row>
    <row r="73" spans="1:7" s="110" customFormat="1" hidden="1" outlineLevel="3" x14ac:dyDescent="0.25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0</v>
      </c>
      <c r="G73" s="185" t="str">
        <f xml:space="preserve"> InpS!G77</f>
        <v>£m</v>
      </c>
    </row>
    <row r="74" spans="1:7" s="110" customFormat="1" hidden="1" outlineLevel="3" x14ac:dyDescent="0.25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0</v>
      </c>
      <c r="G74" s="185" t="str">
        <f xml:space="preserve"> InpS!G78</f>
        <v>£m</v>
      </c>
    </row>
    <row r="75" spans="1:7" s="110" customFormat="1" hidden="1" outlineLevel="3" x14ac:dyDescent="0.25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 x14ac:dyDescent="0.25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 x14ac:dyDescent="0.25">
      <c r="A77" s="108"/>
      <c r="B77" s="108"/>
      <c r="C77" s="109"/>
      <c r="D77" s="120"/>
      <c r="F77" s="184"/>
      <c r="G77" s="185"/>
    </row>
    <row r="78" spans="1:7" s="110" customFormat="1" hidden="1" outlineLevel="3" x14ac:dyDescent="0.25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 x14ac:dyDescent="0.25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 x14ac:dyDescent="0.25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 x14ac:dyDescent="0.25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 x14ac:dyDescent="0.25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 x14ac:dyDescent="0.25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 x14ac:dyDescent="0.25">
      <c r="F84" s="125"/>
      <c r="G84" s="197"/>
    </row>
    <row r="85" spans="1:7" hidden="1" outlineLevel="2" x14ac:dyDescent="0.25">
      <c r="B85" s="10" t="s">
        <v>779</v>
      </c>
      <c r="F85" s="125"/>
      <c r="G85" s="197"/>
    </row>
    <row r="86" spans="1:7" hidden="1" outlineLevel="3" x14ac:dyDescent="0.25">
      <c r="F86" s="125"/>
      <c r="G86" s="197"/>
    </row>
    <row r="87" spans="1:7" s="110" customFormat="1" hidden="1" outlineLevel="3" x14ac:dyDescent="0.25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 x14ac:dyDescent="0.25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 x14ac:dyDescent="0.25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 x14ac:dyDescent="0.25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 x14ac:dyDescent="0.25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 x14ac:dyDescent="0.25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 x14ac:dyDescent="0.25">
      <c r="A93" s="108"/>
      <c r="B93" s="108"/>
      <c r="C93" s="109"/>
      <c r="D93" s="120"/>
      <c r="F93" s="184"/>
      <c r="G93" s="185"/>
    </row>
    <row r="94" spans="1:7" s="110" customFormat="1" hidden="1" outlineLevel="3" x14ac:dyDescent="0.25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 x14ac:dyDescent="0.25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-3.9047824837260499E-2</v>
      </c>
      <c r="G95" s="185" t="str">
        <f xml:space="preserve"> InpS!G99</f>
        <v>£m</v>
      </c>
    </row>
    <row r="96" spans="1:7" s="110" customFormat="1" hidden="1" outlineLevel="3" x14ac:dyDescent="0.25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0</v>
      </c>
      <c r="G96" s="185" t="str">
        <f xml:space="preserve"> InpS!G100</f>
        <v>£m</v>
      </c>
    </row>
    <row r="97" spans="1:7" s="110" customFormat="1" hidden="1" outlineLevel="3" x14ac:dyDescent="0.25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 x14ac:dyDescent="0.25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 x14ac:dyDescent="0.25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 x14ac:dyDescent="0.25">
      <c r="A100" s="108"/>
      <c r="B100" s="108"/>
      <c r="C100" s="109"/>
      <c r="D100" s="120"/>
      <c r="F100" s="184"/>
      <c r="G100" s="185"/>
    </row>
    <row r="101" spans="1:7" s="110" customFormat="1" hidden="1" outlineLevel="3" x14ac:dyDescent="0.25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 x14ac:dyDescent="0.25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-1.10809655752028E-2</v>
      </c>
      <c r="G102" s="185" t="str">
        <f xml:space="preserve"> InpS!G106</f>
        <v>£m</v>
      </c>
    </row>
    <row r="103" spans="1:7" s="110" customFormat="1" hidden="1" outlineLevel="3" x14ac:dyDescent="0.25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</v>
      </c>
      <c r="G103" s="185" t="str">
        <f xml:space="preserve"> InpS!G107</f>
        <v>£m</v>
      </c>
    </row>
    <row r="104" spans="1:7" s="110" customFormat="1" hidden="1" outlineLevel="3" x14ac:dyDescent="0.25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 x14ac:dyDescent="0.25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 x14ac:dyDescent="0.25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 x14ac:dyDescent="0.25">
      <c r="A107" s="108"/>
      <c r="B107" s="108"/>
      <c r="C107" s="109"/>
      <c r="D107" s="120"/>
      <c r="F107" s="184"/>
      <c r="G107" s="185"/>
    </row>
    <row r="108" spans="1:7" s="110" customFormat="1" hidden="1" outlineLevel="3" x14ac:dyDescent="0.25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2.3683801907484901E-2</v>
      </c>
      <c r="G108" s="185" t="str">
        <f xml:space="preserve"> InpS!G112</f>
        <v>£m</v>
      </c>
    </row>
    <row r="109" spans="1:7" s="110" customFormat="1" hidden="1" outlineLevel="3" x14ac:dyDescent="0.25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0.42929226203450099</v>
      </c>
      <c r="G109" s="185" t="str">
        <f xml:space="preserve"> InpS!G113</f>
        <v>£m</v>
      </c>
    </row>
    <row r="110" spans="1:7" s="110" customFormat="1" hidden="1" outlineLevel="3" x14ac:dyDescent="0.25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0</v>
      </c>
      <c r="G110" s="185" t="str">
        <f xml:space="preserve"> InpS!G114</f>
        <v>£m</v>
      </c>
    </row>
    <row r="111" spans="1:7" s="110" customFormat="1" hidden="1" outlineLevel="3" x14ac:dyDescent="0.25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</v>
      </c>
      <c r="G111" s="185" t="str">
        <f xml:space="preserve"> InpS!G115</f>
        <v>£m</v>
      </c>
    </row>
    <row r="112" spans="1:7" s="110" customFormat="1" hidden="1" outlineLevel="3" x14ac:dyDescent="0.25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 x14ac:dyDescent="0.25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 x14ac:dyDescent="0.25">
      <c r="A114" s="108"/>
      <c r="B114" s="108"/>
      <c r="C114" s="109"/>
      <c r="D114" s="120"/>
      <c r="F114" s="184"/>
      <c r="G114" s="185"/>
    </row>
    <row r="115" spans="1:7" s="110" customFormat="1" hidden="1" outlineLevel="3" x14ac:dyDescent="0.25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 x14ac:dyDescent="0.25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 x14ac:dyDescent="0.25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 x14ac:dyDescent="0.25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 x14ac:dyDescent="0.25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 x14ac:dyDescent="0.25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 x14ac:dyDescent="0.25">
      <c r="A121" s="108"/>
      <c r="B121" s="108"/>
      <c r="C121" s="109"/>
      <c r="D121" s="120"/>
      <c r="F121" s="184"/>
      <c r="G121" s="185"/>
    </row>
    <row r="122" spans="1:7" s="110" customFormat="1" hidden="1" outlineLevel="3" x14ac:dyDescent="0.25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 x14ac:dyDescent="0.25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 x14ac:dyDescent="0.25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 x14ac:dyDescent="0.25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 x14ac:dyDescent="0.25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 x14ac:dyDescent="0.25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 x14ac:dyDescent="0.25">
      <c r="F128" s="186"/>
      <c r="G128" s="197"/>
    </row>
    <row r="129" spans="1:7" hidden="1" outlineLevel="2" x14ac:dyDescent="0.25">
      <c r="B129" s="10" t="s">
        <v>822</v>
      </c>
      <c r="F129" s="186"/>
      <c r="G129" s="197"/>
    </row>
    <row r="130" spans="1:7" hidden="1" outlineLevel="3" x14ac:dyDescent="0.25">
      <c r="F130" s="186"/>
      <c r="G130" s="197"/>
    </row>
    <row r="131" spans="1:7" s="110" customFormat="1" hidden="1" outlineLevel="3" x14ac:dyDescent="0.25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 x14ac:dyDescent="0.25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 x14ac:dyDescent="0.25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 x14ac:dyDescent="0.25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 x14ac:dyDescent="0.25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 x14ac:dyDescent="0.25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 x14ac:dyDescent="0.25">
      <c r="A137" s="108"/>
      <c r="B137" s="108"/>
      <c r="C137" s="109"/>
      <c r="D137" s="120"/>
      <c r="F137" s="184"/>
      <c r="G137" s="185"/>
    </row>
    <row r="138" spans="1:7" s="110" customFormat="1" hidden="1" outlineLevel="3" x14ac:dyDescent="0.25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 x14ac:dyDescent="0.25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 x14ac:dyDescent="0.25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0</v>
      </c>
      <c r="G140" s="185" t="str">
        <f xml:space="preserve"> InpS!G144</f>
        <v>£m</v>
      </c>
    </row>
    <row r="141" spans="1:7" s="110" customFormat="1" hidden="1" outlineLevel="3" x14ac:dyDescent="0.25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 x14ac:dyDescent="0.25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 x14ac:dyDescent="0.25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 x14ac:dyDescent="0.25">
      <c r="A144" s="108"/>
      <c r="B144" s="108"/>
      <c r="C144" s="109"/>
      <c r="D144" s="120"/>
      <c r="F144" s="184"/>
      <c r="G144" s="185"/>
    </row>
    <row r="145" spans="1:7" s="110" customFormat="1" hidden="1" outlineLevel="3" x14ac:dyDescent="0.25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0.22073704517144288</v>
      </c>
      <c r="G145" s="185" t="str">
        <f xml:space="preserve"> InpS!G149</f>
        <v>£m</v>
      </c>
    </row>
    <row r="146" spans="1:7" s="110" customFormat="1" hidden="1" outlineLevel="3" x14ac:dyDescent="0.25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7.5577338451171716</v>
      </c>
      <c r="G146" s="185" t="str">
        <f xml:space="preserve"> InpS!G150</f>
        <v>£m</v>
      </c>
    </row>
    <row r="147" spans="1:7" s="110" customFormat="1" hidden="1" outlineLevel="3" x14ac:dyDescent="0.25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0</v>
      </c>
      <c r="G147" s="185" t="str">
        <f xml:space="preserve"> InpS!G151</f>
        <v>£m</v>
      </c>
    </row>
    <row r="148" spans="1:7" s="110" customFormat="1" hidden="1" outlineLevel="3" x14ac:dyDescent="0.25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0</v>
      </c>
      <c r="G148" s="185" t="str">
        <f xml:space="preserve"> InpS!G152</f>
        <v>£m</v>
      </c>
    </row>
    <row r="149" spans="1:7" s="110" customFormat="1" hidden="1" outlineLevel="3" x14ac:dyDescent="0.25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 x14ac:dyDescent="0.25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 x14ac:dyDescent="0.25">
      <c r="A151" s="108"/>
      <c r="B151" s="108"/>
      <c r="C151" s="109"/>
      <c r="D151" s="120"/>
      <c r="F151" s="184"/>
      <c r="G151" s="185"/>
    </row>
    <row r="152" spans="1:7" s="110" customFormat="1" hidden="1" outlineLevel="3" x14ac:dyDescent="0.25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0</v>
      </c>
      <c r="G152" s="185" t="str">
        <f xml:space="preserve"> InpS!G156</f>
        <v>£m</v>
      </c>
    </row>
    <row r="153" spans="1:7" s="110" customFormat="1" hidden="1" outlineLevel="3" x14ac:dyDescent="0.25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-0.65194925604544618</v>
      </c>
      <c r="G153" s="185" t="str">
        <f xml:space="preserve"> InpS!G157</f>
        <v>£m</v>
      </c>
    </row>
    <row r="154" spans="1:7" s="110" customFormat="1" hidden="1" outlineLevel="3" x14ac:dyDescent="0.25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0</v>
      </c>
      <c r="G154" s="185" t="str">
        <f xml:space="preserve"> InpS!G158</f>
        <v>£m</v>
      </c>
    </row>
    <row r="155" spans="1:7" s="110" customFormat="1" hidden="1" outlineLevel="3" x14ac:dyDescent="0.25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 x14ac:dyDescent="0.25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 x14ac:dyDescent="0.25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 x14ac:dyDescent="0.25">
      <c r="A158" s="108"/>
      <c r="B158" s="108"/>
      <c r="C158" s="109"/>
      <c r="D158" s="120"/>
      <c r="F158" s="184"/>
      <c r="G158" s="185"/>
    </row>
    <row r="159" spans="1:7" s="110" customFormat="1" hidden="1" outlineLevel="3" x14ac:dyDescent="0.25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0.15183979074756682</v>
      </c>
      <c r="G159" s="185" t="str">
        <f xml:space="preserve"> InpS!G163</f>
        <v>£m</v>
      </c>
    </row>
    <row r="160" spans="1:7" s="110" customFormat="1" hidden="1" outlineLevel="3" x14ac:dyDescent="0.25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2.7522459228248124</v>
      </c>
      <c r="G160" s="185" t="str">
        <f xml:space="preserve"> InpS!G164</f>
        <v>£m</v>
      </c>
    </row>
    <row r="161" spans="1:7" s="110" customFormat="1" hidden="1" outlineLevel="3" x14ac:dyDescent="0.25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0</v>
      </c>
      <c r="G161" s="185" t="str">
        <f xml:space="preserve"> InpS!G165</f>
        <v>£m</v>
      </c>
    </row>
    <row r="162" spans="1:7" s="110" customFormat="1" hidden="1" outlineLevel="3" x14ac:dyDescent="0.25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0</v>
      </c>
      <c r="G162" s="185" t="str">
        <f xml:space="preserve"> InpS!G166</f>
        <v>£m</v>
      </c>
    </row>
    <row r="163" spans="1:7" s="110" customFormat="1" hidden="1" outlineLevel="3" x14ac:dyDescent="0.25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 x14ac:dyDescent="0.25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 x14ac:dyDescent="0.25">
      <c r="A165" s="108"/>
      <c r="B165" s="108"/>
      <c r="C165" s="109"/>
      <c r="D165" s="120"/>
      <c r="F165" s="184"/>
      <c r="G165" s="185"/>
    </row>
    <row r="166" spans="1:7" s="110" customFormat="1" hidden="1" outlineLevel="3" x14ac:dyDescent="0.25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0</v>
      </c>
      <c r="G166" s="185" t="str">
        <f xml:space="preserve"> InpS!G170</f>
        <v>£m</v>
      </c>
    </row>
    <row r="167" spans="1:7" s="110" customFormat="1" hidden="1" outlineLevel="3" x14ac:dyDescent="0.25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 x14ac:dyDescent="0.25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 x14ac:dyDescent="0.25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 x14ac:dyDescent="0.25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 x14ac:dyDescent="0.25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 x14ac:dyDescent="0.25">
      <c r="A172" s="108"/>
      <c r="B172" s="108"/>
      <c r="C172" s="109"/>
      <c r="D172" s="120"/>
      <c r="F172" s="184"/>
      <c r="G172" s="185"/>
    </row>
    <row r="173" spans="1:7" s="110" customFormat="1" hidden="1" outlineLevel="3" x14ac:dyDescent="0.25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0</v>
      </c>
      <c r="G173" s="185" t="str">
        <f xml:space="preserve"> InpS!G177</f>
        <v>£m</v>
      </c>
    </row>
    <row r="174" spans="1:7" s="110" customFormat="1" hidden="1" outlineLevel="3" x14ac:dyDescent="0.25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0</v>
      </c>
      <c r="G174" s="185" t="str">
        <f xml:space="preserve"> InpS!G178</f>
        <v>£m</v>
      </c>
    </row>
    <row r="175" spans="1:7" s="110" customFormat="1" hidden="1" outlineLevel="3" x14ac:dyDescent="0.25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 x14ac:dyDescent="0.25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 x14ac:dyDescent="0.25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 x14ac:dyDescent="0.25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 x14ac:dyDescent="0.25">
      <c r="A179" s="108"/>
      <c r="B179" s="108"/>
      <c r="C179" s="109"/>
      <c r="D179" s="120"/>
      <c r="F179" s="184"/>
      <c r="G179" s="185"/>
    </row>
    <row r="180" spans="1:7" s="110" customFormat="1" hidden="1" outlineLevel="3" x14ac:dyDescent="0.25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 x14ac:dyDescent="0.25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 x14ac:dyDescent="0.25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 x14ac:dyDescent="0.25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 x14ac:dyDescent="0.25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 x14ac:dyDescent="0.25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 x14ac:dyDescent="0.25">
      <c r="A186" s="108"/>
      <c r="B186" s="108"/>
      <c r="C186" s="109"/>
      <c r="D186" s="120"/>
      <c r="F186" s="184"/>
      <c r="G186" s="185"/>
    </row>
    <row r="187" spans="1:7" s="110" customFormat="1" hidden="1" outlineLevel="3" x14ac:dyDescent="0.25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 x14ac:dyDescent="0.25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 x14ac:dyDescent="0.25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 x14ac:dyDescent="0.25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 x14ac:dyDescent="0.25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 x14ac:dyDescent="0.25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 x14ac:dyDescent="0.25">
      <c r="F193" s="186"/>
      <c r="G193" s="197"/>
    </row>
    <row r="194" spans="1:12" s="110" customFormat="1" hidden="1" outlineLevel="2" x14ac:dyDescent="0.25">
      <c r="A194" s="108"/>
      <c r="B194" s="108"/>
      <c r="C194" s="109"/>
      <c r="D194" s="120"/>
      <c r="F194" s="187"/>
      <c r="G194" s="185"/>
    </row>
    <row r="195" spans="1:12" s="110" customFormat="1" hidden="1" outlineLevel="2" x14ac:dyDescent="0.25">
      <c r="A195" s="10" t="s">
        <v>907</v>
      </c>
      <c r="B195" s="10" t="s">
        <v>908</v>
      </c>
      <c r="C195" s="19"/>
      <c r="D195" s="65"/>
      <c r="E195" s="24"/>
      <c r="F195" s="186"/>
      <c r="G195" s="197"/>
    </row>
    <row r="196" spans="1:12" s="110" customFormat="1" hidden="1" outlineLevel="3" x14ac:dyDescent="0.25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 x14ac:dyDescent="0.25">
      <c r="A197" s="10"/>
      <c r="B197" s="10"/>
      <c r="C197" s="19"/>
      <c r="D197" s="19" t="s">
        <v>909</v>
      </c>
      <c r="E197" s="24"/>
      <c r="F197" s="186"/>
      <c r="G197" s="197"/>
    </row>
    <row r="198" spans="1:12" s="110" customFormat="1" hidden="1" outlineLevel="4" x14ac:dyDescent="0.25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4.7945483598334349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 x14ac:dyDescent="0.25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4.5300500301608997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 x14ac:dyDescent="0.25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3.8178285775857077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 x14ac:dyDescent="0.25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 x14ac:dyDescent="0.25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 x14ac:dyDescent="0.25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 x14ac:dyDescent="0.25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 x14ac:dyDescent="0.25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2.3683801907484901E-2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 x14ac:dyDescent="0.25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 x14ac:dyDescent="0.25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 x14ac:dyDescent="0.25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 x14ac:dyDescent="0.25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 x14ac:dyDescent="0.25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0.22073704517144288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 x14ac:dyDescent="0.25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0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 x14ac:dyDescent="0.25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0.15183979074756682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 x14ac:dyDescent="0.25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0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 x14ac:dyDescent="0.25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0</v>
      </c>
      <c r="G214" s="197" t="str">
        <f>G$173</f>
        <v>£m</v>
      </c>
      <c r="I214" s="125"/>
      <c r="J214" s="125"/>
      <c r="L214" s="125"/>
    </row>
    <row r="215" spans="1:12" s="110" customFormat="1" hidden="1" outlineLevel="4" x14ac:dyDescent="0.25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 x14ac:dyDescent="0.25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 x14ac:dyDescent="0.25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 x14ac:dyDescent="0.25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 x14ac:dyDescent="0.25">
      <c r="A219" s="98" t="s">
        <v>907</v>
      </c>
      <c r="B219" s="98"/>
      <c r="C219" s="99"/>
      <c r="D219" s="100"/>
      <c r="E219" s="141" t="s">
        <v>910</v>
      </c>
      <c r="F219" s="189">
        <f ca="1" xml:space="preserve"> SUM( F198:F218 )</f>
        <v>13.538687605406537</v>
      </c>
      <c r="G219" s="201" t="s">
        <v>168</v>
      </c>
      <c r="I219" s="125"/>
      <c r="J219" s="125"/>
      <c r="L219" s="125"/>
    </row>
    <row r="220" spans="1:12" s="110" customFormat="1" hidden="1" outlineLevel="4" x14ac:dyDescent="0.25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 x14ac:dyDescent="0.25">
      <c r="A221" s="10"/>
      <c r="B221" s="10"/>
      <c r="C221" s="19"/>
      <c r="D221" s="19" t="s">
        <v>911</v>
      </c>
      <c r="E221" s="24"/>
      <c r="F221" s="186"/>
      <c r="G221" s="197"/>
      <c r="H221" s="125"/>
    </row>
    <row r="222" spans="1:12" s="110" customFormat="1" hidden="1" outlineLevel="4" x14ac:dyDescent="0.25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86.905916493759989</v>
      </c>
      <c r="G222" s="197" t="str">
        <f xml:space="preserve"> G$58</f>
        <v>£m</v>
      </c>
    </row>
    <row r="223" spans="1:12" s="110" customFormat="1" hidden="1" outlineLevel="4" x14ac:dyDescent="0.25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82.111623470494081</v>
      </c>
      <c r="G223" s="197" t="str">
        <f xml:space="preserve"> G$65</f>
        <v>£m</v>
      </c>
    </row>
    <row r="224" spans="1:12" s="110" customFormat="1" hidden="1" outlineLevel="4" x14ac:dyDescent="0.25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88.174424623680807</v>
      </c>
      <c r="G224" s="197" t="str">
        <f xml:space="preserve"> G$72</f>
        <v>£m</v>
      </c>
    </row>
    <row r="225" spans="1:7" s="148" customFormat="1" hidden="1" outlineLevel="4" x14ac:dyDescent="0.25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 x14ac:dyDescent="0.25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 x14ac:dyDescent="0.25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-3.9047824837260499E-2</v>
      </c>
      <c r="G227" s="197" t="str">
        <f xml:space="preserve"> G$95</f>
        <v>£m</v>
      </c>
    </row>
    <row r="228" spans="1:7" s="110" customFormat="1" hidden="1" outlineLevel="4" x14ac:dyDescent="0.25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-1.10809655752028E-2</v>
      </c>
      <c r="G228" s="197" t="str">
        <f xml:space="preserve"> G$102</f>
        <v>£m</v>
      </c>
    </row>
    <row r="229" spans="1:7" s="110" customFormat="1" hidden="1" outlineLevel="4" x14ac:dyDescent="0.25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0.42929226203450099</v>
      </c>
      <c r="G229" s="197" t="str">
        <f xml:space="preserve"> G$109</f>
        <v>£m</v>
      </c>
    </row>
    <row r="230" spans="1:7" s="110" customFormat="1" hidden="1" outlineLevel="4" x14ac:dyDescent="0.25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 x14ac:dyDescent="0.25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 x14ac:dyDescent="0.25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 x14ac:dyDescent="0.25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 x14ac:dyDescent="0.25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7.5577338451171716</v>
      </c>
      <c r="G234" s="197" t="str">
        <f xml:space="preserve"> G$146</f>
        <v>£m</v>
      </c>
    </row>
    <row r="235" spans="1:7" s="110" customFormat="1" hidden="1" outlineLevel="4" x14ac:dyDescent="0.25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-0.65194925604544618</v>
      </c>
      <c r="G235" s="197" t="str">
        <f xml:space="preserve"> G$153</f>
        <v>£m</v>
      </c>
    </row>
    <row r="236" spans="1:7" s="110" customFormat="1" hidden="1" outlineLevel="4" x14ac:dyDescent="0.25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2.7522459228248124</v>
      </c>
      <c r="G236" s="197" t="str">
        <f xml:space="preserve"> G$160</f>
        <v>£m</v>
      </c>
    </row>
    <row r="237" spans="1:7" s="110" customFormat="1" hidden="1" outlineLevel="4" x14ac:dyDescent="0.25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 x14ac:dyDescent="0.25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0</v>
      </c>
      <c r="G238" s="197" t="str">
        <f>G$174</f>
        <v>£m</v>
      </c>
    </row>
    <row r="239" spans="1:7" s="110" customFormat="1" hidden="1" outlineLevel="4" x14ac:dyDescent="0.25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 x14ac:dyDescent="0.25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 x14ac:dyDescent="0.25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 x14ac:dyDescent="0.25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0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 x14ac:dyDescent="0.25">
      <c r="A243" s="98" t="s">
        <v>907</v>
      </c>
      <c r="B243" s="98"/>
      <c r="C243" s="99"/>
      <c r="D243" s="100"/>
      <c r="E243" s="141" t="s">
        <v>912</v>
      </c>
      <c r="F243" s="189">
        <f ca="1" xml:space="preserve"> SUM( F222:F242 )</f>
        <v>267.22915857145347</v>
      </c>
      <c r="G243" s="201" t="s">
        <v>168</v>
      </c>
    </row>
    <row r="244" spans="1:10" s="110" customFormat="1" hidden="1" outlineLevel="4" x14ac:dyDescent="0.25">
      <c r="A244" s="108"/>
      <c r="B244" s="108"/>
      <c r="C244" s="109"/>
      <c r="D244" s="120"/>
      <c r="F244" s="187"/>
      <c r="G244" s="185"/>
    </row>
    <row r="245" spans="1:10" s="110" customFormat="1" hidden="1" outlineLevel="3" x14ac:dyDescent="0.25">
      <c r="A245" s="10"/>
      <c r="B245" s="10"/>
      <c r="C245" s="19"/>
      <c r="D245" s="19" t="s">
        <v>913</v>
      </c>
      <c r="E245" s="24"/>
      <c r="F245" s="186"/>
      <c r="G245" s="197"/>
      <c r="H245" s="125"/>
    </row>
    <row r="246" spans="1:10" s="110" customFormat="1" hidden="1" outlineLevel="4" x14ac:dyDescent="0.25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0</v>
      </c>
      <c r="G246" s="197" t="str">
        <f xml:space="preserve"> G$59</f>
        <v>£m</v>
      </c>
    </row>
    <row r="247" spans="1:10" s="110" customFormat="1" hidden="1" outlineLevel="4" x14ac:dyDescent="0.25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0</v>
      </c>
      <c r="G247" s="197" t="str">
        <f xml:space="preserve"> G$66</f>
        <v>£m</v>
      </c>
    </row>
    <row r="248" spans="1:10" s="110" customFormat="1" hidden="1" outlineLevel="4" x14ac:dyDescent="0.25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0</v>
      </c>
      <c r="G248" s="197" t="str">
        <f xml:space="preserve"> G$73</f>
        <v>£m</v>
      </c>
    </row>
    <row r="249" spans="1:10" s="148" customFormat="1" hidden="1" outlineLevel="4" x14ac:dyDescent="0.25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 x14ac:dyDescent="0.25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 x14ac:dyDescent="0.25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0</v>
      </c>
      <c r="G251" s="197" t="str">
        <f xml:space="preserve"> G$96</f>
        <v>£m</v>
      </c>
    </row>
    <row r="252" spans="1:10" s="110" customFormat="1" hidden="1" outlineLevel="4" x14ac:dyDescent="0.25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</v>
      </c>
      <c r="G252" s="197" t="str">
        <f xml:space="preserve"> G$103</f>
        <v>£m</v>
      </c>
    </row>
    <row r="253" spans="1:10" s="110" customFormat="1" hidden="1" outlineLevel="4" x14ac:dyDescent="0.25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0</v>
      </c>
      <c r="G253" s="197" t="str">
        <f xml:space="preserve"> G$110</f>
        <v>£m</v>
      </c>
    </row>
    <row r="254" spans="1:10" s="110" customFormat="1" hidden="1" outlineLevel="4" x14ac:dyDescent="0.25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 x14ac:dyDescent="0.25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 x14ac:dyDescent="0.25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 x14ac:dyDescent="0.25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0</v>
      </c>
      <c r="G257" s="197" t="str">
        <f xml:space="preserve"> G$140</f>
        <v>£m</v>
      </c>
    </row>
    <row r="258" spans="1:10" s="110" customFormat="1" hidden="1" outlineLevel="4" x14ac:dyDescent="0.25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0</v>
      </c>
      <c r="G258" s="197" t="str">
        <f xml:space="preserve"> G$147</f>
        <v>£m</v>
      </c>
    </row>
    <row r="259" spans="1:10" s="110" customFormat="1" hidden="1" outlineLevel="4" x14ac:dyDescent="0.25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0</v>
      </c>
      <c r="G259" s="197" t="str">
        <f xml:space="preserve"> G$154</f>
        <v>£m</v>
      </c>
    </row>
    <row r="260" spans="1:10" s="110" customFormat="1" hidden="1" outlineLevel="4" x14ac:dyDescent="0.25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0</v>
      </c>
      <c r="G260" s="197" t="str">
        <f xml:space="preserve"> G$161</f>
        <v>£m</v>
      </c>
    </row>
    <row r="261" spans="1:10" s="110" customFormat="1" hidden="1" outlineLevel="4" x14ac:dyDescent="0.25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 x14ac:dyDescent="0.25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 x14ac:dyDescent="0.25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 x14ac:dyDescent="0.25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 x14ac:dyDescent="0.25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0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 x14ac:dyDescent="0.25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0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 x14ac:dyDescent="0.25">
      <c r="A267" s="98" t="s">
        <v>907</v>
      </c>
      <c r="B267" s="98"/>
      <c r="C267" s="99"/>
      <c r="D267" s="100"/>
      <c r="E267" s="141" t="s">
        <v>914</v>
      </c>
      <c r="F267" s="189">
        <f ca="1" xml:space="preserve"> SUM( F246:F266 )</f>
        <v>0</v>
      </c>
      <c r="G267" s="201" t="s">
        <v>168</v>
      </c>
    </row>
    <row r="268" spans="1:10" s="110" customFormat="1" hidden="1" outlineLevel="4" x14ac:dyDescent="0.25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 x14ac:dyDescent="0.25">
      <c r="A269" s="10"/>
      <c r="B269" s="10"/>
      <c r="C269" s="19"/>
      <c r="D269" s="19" t="s">
        <v>915</v>
      </c>
      <c r="E269" s="24"/>
      <c r="F269" s="186"/>
      <c r="G269" s="197"/>
      <c r="H269" s="125"/>
    </row>
    <row r="270" spans="1:10" s="110" customFormat="1" hidden="1" outlineLevel="4" x14ac:dyDescent="0.25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0</v>
      </c>
      <c r="G270" s="197" t="str">
        <f xml:space="preserve"> G$60</f>
        <v>£m</v>
      </c>
    </row>
    <row r="271" spans="1:10" s="110" customFormat="1" hidden="1" outlineLevel="4" x14ac:dyDescent="0.25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0</v>
      </c>
      <c r="G271" s="197" t="str">
        <f xml:space="preserve"> G$67</f>
        <v>£m</v>
      </c>
    </row>
    <row r="272" spans="1:10" s="110" customFormat="1" hidden="1" outlineLevel="4" x14ac:dyDescent="0.25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0</v>
      </c>
      <c r="G272" s="197" t="str">
        <f xml:space="preserve"> G$74</f>
        <v>£m</v>
      </c>
    </row>
    <row r="273" spans="1:7" s="148" customFormat="1" hidden="1" outlineLevel="4" x14ac:dyDescent="0.25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 x14ac:dyDescent="0.25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 x14ac:dyDescent="0.25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 x14ac:dyDescent="0.25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 x14ac:dyDescent="0.25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</v>
      </c>
      <c r="G277" s="197" t="str">
        <f xml:space="preserve"> G$111</f>
        <v>£m</v>
      </c>
    </row>
    <row r="278" spans="1:7" s="110" customFormat="1" hidden="1" outlineLevel="4" x14ac:dyDescent="0.25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 x14ac:dyDescent="0.25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 x14ac:dyDescent="0.25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 x14ac:dyDescent="0.25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 x14ac:dyDescent="0.25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0</v>
      </c>
      <c r="G282" s="197" t="str">
        <f xml:space="preserve"> G$148</f>
        <v>£m</v>
      </c>
    </row>
    <row r="283" spans="1:7" s="110" customFormat="1" hidden="1" outlineLevel="4" x14ac:dyDescent="0.25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 x14ac:dyDescent="0.25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0</v>
      </c>
      <c r="G284" s="197" t="str">
        <f xml:space="preserve"> G$162</f>
        <v>£m</v>
      </c>
    </row>
    <row r="285" spans="1:7" s="110" customFormat="1" hidden="1" outlineLevel="4" x14ac:dyDescent="0.25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 x14ac:dyDescent="0.25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 x14ac:dyDescent="0.25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 x14ac:dyDescent="0.25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 x14ac:dyDescent="0.25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 x14ac:dyDescent="0.25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 x14ac:dyDescent="0.25">
      <c r="A291" s="98" t="s">
        <v>907</v>
      </c>
      <c r="B291" s="98"/>
      <c r="C291" s="99"/>
      <c r="D291" s="100"/>
      <c r="E291" s="141" t="s">
        <v>916</v>
      </c>
      <c r="F291" s="189">
        <f ca="1" xml:space="preserve"> SUM( F270:F290 )</f>
        <v>0</v>
      </c>
      <c r="G291" s="201" t="s">
        <v>168</v>
      </c>
    </row>
    <row r="292" spans="1:10" s="110" customFormat="1" hidden="1" outlineLevel="4" x14ac:dyDescent="0.25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 x14ac:dyDescent="0.25">
      <c r="A293" s="10"/>
      <c r="B293" s="10"/>
      <c r="C293" s="19"/>
      <c r="D293" s="19" t="s">
        <v>917</v>
      </c>
      <c r="E293" s="24"/>
      <c r="F293" s="186"/>
      <c r="G293" s="197"/>
      <c r="H293" s="125"/>
    </row>
    <row r="294" spans="1:10" s="110" customFormat="1" hidden="1" outlineLevel="4" x14ac:dyDescent="0.25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 x14ac:dyDescent="0.25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 x14ac:dyDescent="0.25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 x14ac:dyDescent="0.25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 x14ac:dyDescent="0.25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 x14ac:dyDescent="0.25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 x14ac:dyDescent="0.25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 x14ac:dyDescent="0.25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 x14ac:dyDescent="0.25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 x14ac:dyDescent="0.25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 x14ac:dyDescent="0.25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 x14ac:dyDescent="0.25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 x14ac:dyDescent="0.25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 x14ac:dyDescent="0.25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 x14ac:dyDescent="0.25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 x14ac:dyDescent="0.25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 x14ac:dyDescent="0.25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 x14ac:dyDescent="0.25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 x14ac:dyDescent="0.25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 x14ac:dyDescent="0.25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 x14ac:dyDescent="0.25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 x14ac:dyDescent="0.25">
      <c r="A315" s="98" t="s">
        <v>907</v>
      </c>
      <c r="B315" s="98"/>
      <c r="C315" s="99"/>
      <c r="D315" s="100"/>
      <c r="E315" s="141" t="s">
        <v>918</v>
      </c>
      <c r="F315" s="189">
        <f ca="1" xml:space="preserve"> SUM( F294:F314 )</f>
        <v>0</v>
      </c>
      <c r="G315" s="201" t="s">
        <v>168</v>
      </c>
    </row>
    <row r="316" spans="1:10" s="110" customFormat="1" hidden="1" outlineLevel="4" x14ac:dyDescent="0.25">
      <c r="A316" s="108"/>
      <c r="B316" s="108"/>
      <c r="C316" s="109"/>
      <c r="D316" s="120"/>
      <c r="F316" s="184"/>
      <c r="G316" s="185"/>
    </row>
    <row r="317" spans="1:10" s="110" customFormat="1" hidden="1" outlineLevel="3" x14ac:dyDescent="0.25">
      <c r="A317" s="10"/>
      <c r="B317" s="10"/>
      <c r="C317" s="19"/>
      <c r="D317" s="19" t="s">
        <v>919</v>
      </c>
      <c r="E317" s="24"/>
      <c r="F317" s="186"/>
      <c r="G317" s="197"/>
      <c r="H317" s="125"/>
    </row>
    <row r="318" spans="1:10" s="110" customFormat="1" hidden="1" outlineLevel="4" x14ac:dyDescent="0.25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 x14ac:dyDescent="0.25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 x14ac:dyDescent="0.25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 x14ac:dyDescent="0.25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 x14ac:dyDescent="0.25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 x14ac:dyDescent="0.25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 x14ac:dyDescent="0.25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 x14ac:dyDescent="0.25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 x14ac:dyDescent="0.25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 x14ac:dyDescent="0.25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 x14ac:dyDescent="0.25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 x14ac:dyDescent="0.25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 x14ac:dyDescent="0.25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 x14ac:dyDescent="0.25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 x14ac:dyDescent="0.25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 x14ac:dyDescent="0.25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 x14ac:dyDescent="0.25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 x14ac:dyDescent="0.25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 x14ac:dyDescent="0.25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 x14ac:dyDescent="0.25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 x14ac:dyDescent="0.25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 x14ac:dyDescent="0.25">
      <c r="A339" s="98" t="s">
        <v>907</v>
      </c>
      <c r="B339" s="98"/>
      <c r="C339" s="99"/>
      <c r="D339" s="100"/>
      <c r="E339" s="141" t="s">
        <v>920</v>
      </c>
      <c r="F339" s="193">
        <f ca="1" xml:space="preserve"> SUM( F318:F338 )</f>
        <v>0</v>
      </c>
      <c r="G339" s="201" t="s">
        <v>168</v>
      </c>
      <c r="H339" s="125"/>
    </row>
    <row r="340" spans="1:10" s="110" customFormat="1" hidden="1" outlineLevel="4" x14ac:dyDescent="0.25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 x14ac:dyDescent="0.25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 x14ac:dyDescent="0.25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 x14ac:dyDescent="0.25">
      <c r="F343" s="186"/>
      <c r="G343" s="197"/>
    </row>
    <row r="344" spans="1:10" hidden="1" outlineLevel="1" x14ac:dyDescent="0.25">
      <c r="B344" s="10" t="s">
        <v>890</v>
      </c>
      <c r="F344" s="186"/>
      <c r="G344" s="197"/>
    </row>
    <row r="345" spans="1:10" hidden="1" outlineLevel="2" x14ac:dyDescent="0.25">
      <c r="F345" s="186"/>
      <c r="G345" s="197"/>
    </row>
    <row r="346" spans="1:10" hidden="1" outlineLevel="2" x14ac:dyDescent="0.25">
      <c r="B346" s="10" t="s">
        <v>750</v>
      </c>
      <c r="F346" s="188"/>
      <c r="G346" s="197"/>
    </row>
    <row r="347" spans="1:10" hidden="1" outlineLevel="4" x14ac:dyDescent="0.25">
      <c r="F347" s="188"/>
      <c r="G347" s="197"/>
    </row>
    <row r="348" spans="1:10" hidden="1" outlineLevel="4" x14ac:dyDescent="0.25">
      <c r="E348" s="24" t="s">
        <v>921</v>
      </c>
      <c r="F348" s="188">
        <f t="shared" ref="F348:F353" si="32" xml:space="preserve"> IF(F57 = "n/a", 0, F57 * $F$342)</f>
        <v>5.6606034329874193</v>
      </c>
      <c r="G348" s="197" t="s">
        <v>168</v>
      </c>
    </row>
    <row r="349" spans="1:10" hidden="1" outlineLevel="4" x14ac:dyDescent="0.25">
      <c r="E349" s="24" t="s">
        <v>922</v>
      </c>
      <c r="F349" s="188">
        <f t="shared" si="32"/>
        <v>102.60401863348523</v>
      </c>
      <c r="G349" s="197" t="s">
        <v>168</v>
      </c>
    </row>
    <row r="350" spans="1:10" hidden="1" outlineLevel="4" x14ac:dyDescent="0.25">
      <c r="E350" s="24" t="s">
        <v>923</v>
      </c>
      <c r="F350" s="188">
        <f t="shared" si="32"/>
        <v>0</v>
      </c>
      <c r="G350" s="197" t="s">
        <v>168</v>
      </c>
    </row>
    <row r="351" spans="1:10" hidden="1" outlineLevel="4" x14ac:dyDescent="0.25">
      <c r="E351" s="24" t="s">
        <v>924</v>
      </c>
      <c r="F351" s="188">
        <f t="shared" si="32"/>
        <v>0</v>
      </c>
      <c r="G351" s="197" t="s">
        <v>168</v>
      </c>
    </row>
    <row r="352" spans="1:10" hidden="1" outlineLevel="4" x14ac:dyDescent="0.25">
      <c r="E352" s="24" t="s">
        <v>925</v>
      </c>
      <c r="F352" s="188">
        <f t="shared" si="32"/>
        <v>0</v>
      </c>
      <c r="G352" s="197" t="s">
        <v>168</v>
      </c>
    </row>
    <row r="353" spans="1:7" hidden="1" outlineLevel="4" x14ac:dyDescent="0.25">
      <c r="E353" s="24" t="s">
        <v>926</v>
      </c>
      <c r="F353" s="188">
        <f t="shared" si="32"/>
        <v>0</v>
      </c>
      <c r="G353" s="197" t="s">
        <v>168</v>
      </c>
    </row>
    <row r="354" spans="1:7" s="101" customFormat="1" hidden="1" outlineLevel="3" x14ac:dyDescent="0.25">
      <c r="A354" s="98"/>
      <c r="B354" s="98"/>
      <c r="C354" s="99"/>
      <c r="D354" s="100"/>
      <c r="E354" s="101" t="s">
        <v>927</v>
      </c>
      <c r="F354" s="195">
        <f xml:space="preserve"> SUM(F348:F353)</f>
        <v>108.26462206647264</v>
      </c>
      <c r="G354" s="199" t="s">
        <v>168</v>
      </c>
    </row>
    <row r="355" spans="1:7" hidden="1" outlineLevel="3" x14ac:dyDescent="0.25">
      <c r="F355" s="188"/>
      <c r="G355" s="197"/>
    </row>
    <row r="356" spans="1:7" hidden="1" outlineLevel="3" x14ac:dyDescent="0.25">
      <c r="E356" s="24" t="s">
        <v>928</v>
      </c>
      <c r="F356" s="188">
        <f t="shared" ref="F356:F361" si="33" xml:space="preserve"> IF(F64 = "n/a", 0, F64 * $F$342)</f>
        <v>5.3483278982349018</v>
      </c>
      <c r="G356" s="197" t="s">
        <v>168</v>
      </c>
    </row>
    <row r="357" spans="1:7" hidden="1" outlineLevel="3" x14ac:dyDescent="0.25">
      <c r="E357" s="24" t="s">
        <v>929</v>
      </c>
      <c r="F357" s="188">
        <f t="shared" si="33"/>
        <v>96.943716659351111</v>
      </c>
      <c r="G357" s="197" t="s">
        <v>168</v>
      </c>
    </row>
    <row r="358" spans="1:7" hidden="1" outlineLevel="3" x14ac:dyDescent="0.25">
      <c r="E358" s="24" t="s">
        <v>930</v>
      </c>
      <c r="F358" s="188">
        <f t="shared" si="33"/>
        <v>0</v>
      </c>
      <c r="G358" s="197" t="s">
        <v>168</v>
      </c>
    </row>
    <row r="359" spans="1:7" hidden="1" outlineLevel="3" x14ac:dyDescent="0.25">
      <c r="E359" s="24" t="s">
        <v>931</v>
      </c>
      <c r="F359" s="188">
        <f t="shared" si="33"/>
        <v>0</v>
      </c>
      <c r="G359" s="197" t="s">
        <v>168</v>
      </c>
    </row>
    <row r="360" spans="1:7" hidden="1" outlineLevel="3" x14ac:dyDescent="0.25">
      <c r="E360" s="24" t="s">
        <v>932</v>
      </c>
      <c r="F360" s="188">
        <f t="shared" si="33"/>
        <v>0</v>
      </c>
      <c r="G360" s="197" t="s">
        <v>168</v>
      </c>
    </row>
    <row r="361" spans="1:7" hidden="1" outlineLevel="3" x14ac:dyDescent="0.25">
      <c r="E361" s="24" t="s">
        <v>933</v>
      </c>
      <c r="F361" s="188">
        <f t="shared" si="33"/>
        <v>0</v>
      </c>
      <c r="G361" s="197" t="s">
        <v>168</v>
      </c>
    </row>
    <row r="362" spans="1:7" s="101" customFormat="1" hidden="1" outlineLevel="3" x14ac:dyDescent="0.25">
      <c r="A362" s="98"/>
      <c r="B362" s="98"/>
      <c r="C362" s="99"/>
      <c r="D362" s="100"/>
      <c r="E362" s="101" t="s">
        <v>934</v>
      </c>
      <c r="F362" s="195">
        <f xml:space="preserve"> SUM(F356:F361)</f>
        <v>102.29204455758601</v>
      </c>
      <c r="G362" s="199" t="s">
        <v>168</v>
      </c>
    </row>
    <row r="363" spans="1:7" hidden="1" outlineLevel="3" x14ac:dyDescent="0.25">
      <c r="F363" s="188"/>
      <c r="G363" s="197"/>
    </row>
    <row r="364" spans="1:7" hidden="1" outlineLevel="3" x14ac:dyDescent="0.25">
      <c r="E364" s="24" t="s">
        <v>935</v>
      </c>
      <c r="F364" s="188">
        <f t="shared" ref="F364:F369" si="34" xml:space="preserve"> IF(F71 = "n/a", 0, F71 * $F$342)</f>
        <v>4.507455537186388</v>
      </c>
      <c r="G364" s="197" t="s">
        <v>168</v>
      </c>
    </row>
    <row r="365" spans="1:7" hidden="1" outlineLevel="3" x14ac:dyDescent="0.25">
      <c r="E365" s="24" t="s">
        <v>936</v>
      </c>
      <c r="F365" s="188">
        <f t="shared" si="34"/>
        <v>104.10166156793915</v>
      </c>
      <c r="G365" s="197" t="s">
        <v>168</v>
      </c>
    </row>
    <row r="366" spans="1:7" hidden="1" outlineLevel="3" x14ac:dyDescent="0.25">
      <c r="E366" s="24" t="s">
        <v>937</v>
      </c>
      <c r="F366" s="188">
        <f t="shared" si="34"/>
        <v>0</v>
      </c>
      <c r="G366" s="197" t="s">
        <v>168</v>
      </c>
    </row>
    <row r="367" spans="1:7" hidden="1" outlineLevel="3" x14ac:dyDescent="0.25">
      <c r="E367" s="24" t="s">
        <v>938</v>
      </c>
      <c r="F367" s="188">
        <f t="shared" si="34"/>
        <v>0</v>
      </c>
      <c r="G367" s="197" t="s">
        <v>168</v>
      </c>
    </row>
    <row r="368" spans="1:7" hidden="1" outlineLevel="3" x14ac:dyDescent="0.25">
      <c r="E368" s="24" t="s">
        <v>939</v>
      </c>
      <c r="F368" s="188">
        <f t="shared" si="34"/>
        <v>0</v>
      </c>
      <c r="G368" s="197" t="s">
        <v>168</v>
      </c>
    </row>
    <row r="369" spans="1:7" hidden="1" outlineLevel="3" x14ac:dyDescent="0.25">
      <c r="E369" s="24" t="s">
        <v>940</v>
      </c>
      <c r="F369" s="188">
        <f t="shared" si="34"/>
        <v>0</v>
      </c>
      <c r="G369" s="197" t="s">
        <v>168</v>
      </c>
    </row>
    <row r="370" spans="1:7" s="101" customFormat="1" hidden="1" outlineLevel="3" x14ac:dyDescent="0.25">
      <c r="A370" s="98"/>
      <c r="B370" s="98"/>
      <c r="C370" s="99"/>
      <c r="D370" s="100"/>
      <c r="E370" s="101" t="s">
        <v>941</v>
      </c>
      <c r="F370" s="195">
        <f xml:space="preserve"> SUM(F364:F369)</f>
        <v>108.60911710512553</v>
      </c>
      <c r="G370" s="199" t="s">
        <v>168</v>
      </c>
    </row>
    <row r="371" spans="1:7" hidden="1" outlineLevel="3" x14ac:dyDescent="0.25">
      <c r="F371" s="188"/>
      <c r="G371" s="197"/>
    </row>
    <row r="372" spans="1:7" s="118" customFormat="1" hidden="1" outlineLevel="3" x14ac:dyDescent="0.25">
      <c r="A372" s="115"/>
      <c r="B372" s="115"/>
      <c r="C372" s="116"/>
      <c r="D372" s="117"/>
      <c r="E372" s="118" t="s">
        <v>942</v>
      </c>
      <c r="F372" s="188">
        <f t="shared" ref="F372:F377" si="35" xml:space="preserve"> IF(F78 = "n/a", 0, F78 * $F$342)</f>
        <v>0</v>
      </c>
      <c r="G372" s="198" t="s">
        <v>168</v>
      </c>
    </row>
    <row r="373" spans="1:7" s="118" customFormat="1" hidden="1" outlineLevel="3" x14ac:dyDescent="0.25">
      <c r="A373" s="115"/>
      <c r="B373" s="115"/>
      <c r="C373" s="116"/>
      <c r="D373" s="117"/>
      <c r="E373" s="118" t="s">
        <v>943</v>
      </c>
      <c r="F373" s="188">
        <f t="shared" si="35"/>
        <v>0</v>
      </c>
      <c r="G373" s="198" t="s">
        <v>168</v>
      </c>
    </row>
    <row r="374" spans="1:7" s="118" customFormat="1" hidden="1" outlineLevel="3" x14ac:dyDescent="0.25">
      <c r="A374" s="115"/>
      <c r="B374" s="115"/>
      <c r="C374" s="116"/>
      <c r="D374" s="117"/>
      <c r="E374" s="118" t="s">
        <v>944</v>
      </c>
      <c r="F374" s="188">
        <f t="shared" si="35"/>
        <v>0</v>
      </c>
      <c r="G374" s="198" t="s">
        <v>168</v>
      </c>
    </row>
    <row r="375" spans="1:7" s="118" customFormat="1" hidden="1" outlineLevel="3" x14ac:dyDescent="0.25">
      <c r="A375" s="115"/>
      <c r="B375" s="115"/>
      <c r="C375" s="116"/>
      <c r="D375" s="117"/>
      <c r="E375" s="118" t="s">
        <v>945</v>
      </c>
      <c r="F375" s="188">
        <f t="shared" si="35"/>
        <v>0</v>
      </c>
      <c r="G375" s="198" t="s">
        <v>168</v>
      </c>
    </row>
    <row r="376" spans="1:7" s="118" customFormat="1" hidden="1" outlineLevel="3" x14ac:dyDescent="0.25">
      <c r="A376" s="115"/>
      <c r="B376" s="115"/>
      <c r="C376" s="116"/>
      <c r="D376" s="117"/>
      <c r="E376" s="118" t="s">
        <v>946</v>
      </c>
      <c r="F376" s="188">
        <f t="shared" si="35"/>
        <v>0</v>
      </c>
      <c r="G376" s="198" t="s">
        <v>168</v>
      </c>
    </row>
    <row r="377" spans="1:7" s="118" customFormat="1" hidden="1" outlineLevel="3" x14ac:dyDescent="0.25">
      <c r="A377" s="115"/>
      <c r="B377" s="115"/>
      <c r="C377" s="116"/>
      <c r="D377" s="117"/>
      <c r="E377" s="118" t="s">
        <v>947</v>
      </c>
      <c r="F377" s="188">
        <f t="shared" si="35"/>
        <v>0</v>
      </c>
      <c r="G377" s="198" t="s">
        <v>168</v>
      </c>
    </row>
    <row r="378" spans="1:7" s="101" customFormat="1" hidden="1" outlineLevel="3" x14ac:dyDescent="0.25">
      <c r="A378" s="98"/>
      <c r="B378" s="98"/>
      <c r="C378" s="99"/>
      <c r="D378" s="100"/>
      <c r="E378" s="101" t="s">
        <v>948</v>
      </c>
      <c r="F378" s="195">
        <f xml:space="preserve"> SUM(F372:F377)</f>
        <v>0</v>
      </c>
      <c r="G378" s="199" t="s">
        <v>168</v>
      </c>
    </row>
    <row r="379" spans="1:7" s="101" customFormat="1" hidden="1" outlineLevel="3" x14ac:dyDescent="0.25">
      <c r="A379" s="98"/>
      <c r="B379" s="98"/>
      <c r="C379" s="99"/>
      <c r="D379" s="100"/>
      <c r="F379" s="195"/>
      <c r="G379" s="199"/>
    </row>
    <row r="380" spans="1:7" hidden="1" outlineLevel="3" x14ac:dyDescent="0.25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108.26462206647264</v>
      </c>
      <c r="G380" s="197" t="str">
        <f t="shared" si="36"/>
        <v>£m</v>
      </c>
    </row>
    <row r="381" spans="1:7" hidden="1" outlineLevel="3" x14ac:dyDescent="0.25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102.29204455758601</v>
      </c>
      <c r="G381" s="197" t="str">
        <f t="shared" si="37"/>
        <v>£m</v>
      </c>
    </row>
    <row r="382" spans="1:7" hidden="1" outlineLevel="3" x14ac:dyDescent="0.25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108.60911710512553</v>
      </c>
      <c r="G382" s="197" t="str">
        <f t="shared" si="38"/>
        <v>£m</v>
      </c>
    </row>
    <row r="383" spans="1:7" hidden="1" outlineLevel="3" x14ac:dyDescent="0.25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 x14ac:dyDescent="0.25">
      <c r="A384" s="98"/>
      <c r="B384" s="98"/>
      <c r="C384" s="99"/>
      <c r="D384" s="100"/>
      <c r="E384" s="101" t="s">
        <v>949</v>
      </c>
      <c r="F384" s="195">
        <f xml:space="preserve"> SUM(F380:F383)</f>
        <v>319.16578372918423</v>
      </c>
      <c r="G384" s="199" t="s">
        <v>168</v>
      </c>
    </row>
    <row r="385" spans="1:7" s="118" customFormat="1" hidden="1" outlineLevel="3" x14ac:dyDescent="0.25">
      <c r="A385" s="115"/>
      <c r="B385" s="115"/>
      <c r="C385" s="116"/>
      <c r="D385" s="117"/>
      <c r="F385" s="188"/>
      <c r="G385" s="198"/>
    </row>
    <row r="386" spans="1:7" hidden="1" outlineLevel="2" x14ac:dyDescent="0.25">
      <c r="F386" s="188"/>
      <c r="G386" s="197"/>
    </row>
    <row r="387" spans="1:7" hidden="1" outlineLevel="2" x14ac:dyDescent="0.25">
      <c r="B387" s="10" t="s">
        <v>779</v>
      </c>
      <c r="F387" s="188"/>
      <c r="G387" s="197"/>
    </row>
    <row r="388" spans="1:7" hidden="1" outlineLevel="3" x14ac:dyDescent="0.25">
      <c r="F388" s="188"/>
      <c r="G388" s="197"/>
    </row>
    <row r="389" spans="1:7" hidden="1" outlineLevel="3" x14ac:dyDescent="0.25">
      <c r="E389" s="24" t="s">
        <v>950</v>
      </c>
      <c r="F389" s="188">
        <f t="shared" ref="F389:F394" ca="1" si="40" xml:space="preserve"> IF(F87 = "n/a", 0, F87 * $F$342)</f>
        <v>0</v>
      </c>
      <c r="G389" s="197" t="s">
        <v>168</v>
      </c>
    </row>
    <row r="390" spans="1:7" hidden="1" outlineLevel="3" x14ac:dyDescent="0.25">
      <c r="E390" s="24" t="s">
        <v>951</v>
      </c>
      <c r="F390" s="188">
        <f t="shared" ca="1" si="40"/>
        <v>0</v>
      </c>
      <c r="G390" s="197" t="s">
        <v>168</v>
      </c>
    </row>
    <row r="391" spans="1:7" hidden="1" outlineLevel="3" x14ac:dyDescent="0.25">
      <c r="E391" s="24" t="s">
        <v>952</v>
      </c>
      <c r="F391" s="188">
        <f t="shared" ca="1" si="40"/>
        <v>0</v>
      </c>
      <c r="G391" s="197" t="s">
        <v>168</v>
      </c>
    </row>
    <row r="392" spans="1:7" hidden="1" outlineLevel="3" x14ac:dyDescent="0.25">
      <c r="E392" s="24" t="s">
        <v>953</v>
      </c>
      <c r="F392" s="188">
        <f t="shared" si="40"/>
        <v>0</v>
      </c>
      <c r="G392" s="197" t="s">
        <v>168</v>
      </c>
    </row>
    <row r="393" spans="1:7" hidden="1" outlineLevel="3" x14ac:dyDescent="0.25">
      <c r="A393" s="115"/>
      <c r="E393" s="24" t="s">
        <v>954</v>
      </c>
      <c r="F393" s="188">
        <f t="shared" ca="1" si="40"/>
        <v>0</v>
      </c>
      <c r="G393" s="197" t="s">
        <v>168</v>
      </c>
    </row>
    <row r="394" spans="1:7" hidden="1" outlineLevel="3" x14ac:dyDescent="0.25">
      <c r="A394" s="115"/>
      <c r="E394" s="24" t="s">
        <v>955</v>
      </c>
      <c r="F394" s="188">
        <f t="shared" si="40"/>
        <v>0</v>
      </c>
      <c r="G394" s="197" t="s">
        <v>168</v>
      </c>
    </row>
    <row r="395" spans="1:7" s="101" customFormat="1" hidden="1" outlineLevel="3" x14ac:dyDescent="0.25">
      <c r="A395" s="98"/>
      <c r="B395" s="98"/>
      <c r="C395" s="99"/>
      <c r="D395" s="100"/>
      <c r="E395" s="101" t="s">
        <v>956</v>
      </c>
      <c r="F395" s="195">
        <f ca="1" xml:space="preserve"> SUM(F389:F394)</f>
        <v>0</v>
      </c>
      <c r="G395" s="199" t="s">
        <v>168</v>
      </c>
    </row>
    <row r="396" spans="1:7" hidden="1" outlineLevel="3" x14ac:dyDescent="0.25">
      <c r="F396" s="186"/>
      <c r="G396" s="197"/>
    </row>
    <row r="397" spans="1:7" hidden="1" outlineLevel="3" x14ac:dyDescent="0.25">
      <c r="A397" s="115"/>
      <c r="E397" s="24" t="s">
        <v>957</v>
      </c>
      <c r="F397" s="188">
        <f t="shared" ref="F397:F402" si="41" xml:space="preserve"> IF(F94 = "n/a", 0, F94 * $F$342)</f>
        <v>0</v>
      </c>
      <c r="G397" s="197" t="s">
        <v>168</v>
      </c>
    </row>
    <row r="398" spans="1:7" hidden="1" outlineLevel="3" x14ac:dyDescent="0.25">
      <c r="A398" s="115"/>
      <c r="E398" s="24" t="s">
        <v>958</v>
      </c>
      <c r="F398" s="188">
        <f t="shared" ca="1" si="41"/>
        <v>-4.6101162139944925E-2</v>
      </c>
      <c r="G398" s="197" t="s">
        <v>168</v>
      </c>
    </row>
    <row r="399" spans="1:7" hidden="1" outlineLevel="3" x14ac:dyDescent="0.25">
      <c r="A399" s="115"/>
      <c r="E399" s="24" t="s">
        <v>959</v>
      </c>
      <c r="F399" s="188">
        <f t="shared" ca="1" si="41"/>
        <v>0</v>
      </c>
      <c r="G399" s="197" t="s">
        <v>168</v>
      </c>
    </row>
    <row r="400" spans="1:7" hidden="1" outlineLevel="3" x14ac:dyDescent="0.25">
      <c r="A400" s="115"/>
      <c r="E400" s="24" t="s">
        <v>960</v>
      </c>
      <c r="F400" s="188">
        <f t="shared" si="41"/>
        <v>0</v>
      </c>
      <c r="G400" s="197" t="s">
        <v>168</v>
      </c>
    </row>
    <row r="401" spans="1:7" hidden="1" outlineLevel="3" x14ac:dyDescent="0.25">
      <c r="A401" s="115"/>
      <c r="E401" s="24" t="s">
        <v>961</v>
      </c>
      <c r="F401" s="188">
        <f t="shared" ca="1" si="41"/>
        <v>0</v>
      </c>
      <c r="G401" s="197" t="s">
        <v>168</v>
      </c>
    </row>
    <row r="402" spans="1:7" hidden="1" outlineLevel="3" x14ac:dyDescent="0.25">
      <c r="A402" s="115"/>
      <c r="E402" s="24" t="s">
        <v>962</v>
      </c>
      <c r="F402" s="188">
        <f t="shared" si="41"/>
        <v>0</v>
      </c>
      <c r="G402" s="197" t="s">
        <v>168</v>
      </c>
    </row>
    <row r="403" spans="1:7" s="101" customFormat="1" hidden="1" outlineLevel="3" x14ac:dyDescent="0.25">
      <c r="A403" s="98"/>
      <c r="B403" s="98"/>
      <c r="C403" s="99"/>
      <c r="D403" s="100"/>
      <c r="E403" s="101" t="s">
        <v>963</v>
      </c>
      <c r="F403" s="195">
        <f ca="1" xml:space="preserve"> SUM(F397:F402)</f>
        <v>-4.6101162139944925E-2</v>
      </c>
      <c r="G403" s="199" t="s">
        <v>168</v>
      </c>
    </row>
    <row r="404" spans="1:7" hidden="1" outlineLevel="3" x14ac:dyDescent="0.25">
      <c r="A404" s="115"/>
      <c r="F404" s="188"/>
      <c r="G404" s="197"/>
    </row>
    <row r="405" spans="1:7" hidden="1" outlineLevel="3" x14ac:dyDescent="0.25">
      <c r="A405" s="115"/>
      <c r="E405" s="24" t="s">
        <v>964</v>
      </c>
      <c r="F405" s="188">
        <f t="shared" ref="F405:F410" ca="1" si="42" xml:space="preserve"> IF(F101 = "n/a", 0, F101 * $F$342)</f>
        <v>0</v>
      </c>
      <c r="G405" s="197" t="s">
        <v>168</v>
      </c>
    </row>
    <row r="406" spans="1:7" hidden="1" outlineLevel="3" x14ac:dyDescent="0.25">
      <c r="A406" s="115"/>
      <c r="E406" s="24" t="s">
        <v>965</v>
      </c>
      <c r="F406" s="188">
        <f t="shared" ca="1" si="42"/>
        <v>-1.3082556910112692E-2</v>
      </c>
      <c r="G406" s="197" t="s">
        <v>168</v>
      </c>
    </row>
    <row r="407" spans="1:7" hidden="1" outlineLevel="3" x14ac:dyDescent="0.25">
      <c r="E407" s="24" t="s">
        <v>966</v>
      </c>
      <c r="F407" s="188">
        <f t="shared" ca="1" si="42"/>
        <v>0</v>
      </c>
      <c r="G407" s="197" t="s">
        <v>168</v>
      </c>
    </row>
    <row r="408" spans="1:7" hidden="1" outlineLevel="3" x14ac:dyDescent="0.25">
      <c r="A408" s="115"/>
      <c r="E408" s="24" t="s">
        <v>967</v>
      </c>
      <c r="F408" s="188">
        <f t="shared" si="42"/>
        <v>0</v>
      </c>
      <c r="G408" s="197" t="s">
        <v>168</v>
      </c>
    </row>
    <row r="409" spans="1:7" hidden="1" outlineLevel="3" x14ac:dyDescent="0.25">
      <c r="A409" s="115"/>
      <c r="E409" s="24" t="s">
        <v>968</v>
      </c>
      <c r="F409" s="188">
        <f t="shared" ca="1" si="42"/>
        <v>0</v>
      </c>
      <c r="G409" s="197" t="s">
        <v>168</v>
      </c>
    </row>
    <row r="410" spans="1:7" hidden="1" outlineLevel="3" x14ac:dyDescent="0.25">
      <c r="A410" s="115"/>
      <c r="E410" s="24" t="s">
        <v>969</v>
      </c>
      <c r="F410" s="188">
        <f t="shared" si="42"/>
        <v>0</v>
      </c>
      <c r="G410" s="197" t="s">
        <v>168</v>
      </c>
    </row>
    <row r="411" spans="1:7" s="101" customFormat="1" hidden="1" outlineLevel="3" x14ac:dyDescent="0.25">
      <c r="A411" s="98"/>
      <c r="B411" s="98"/>
      <c r="C411" s="99"/>
      <c r="D411" s="100"/>
      <c r="E411" s="101" t="s">
        <v>970</v>
      </c>
      <c r="F411" s="195">
        <f ca="1" xml:space="preserve"> SUM(F405:F410)</f>
        <v>-1.3082556910112692E-2</v>
      </c>
      <c r="G411" s="199" t="s">
        <v>168</v>
      </c>
    </row>
    <row r="412" spans="1:7" hidden="1" outlineLevel="3" x14ac:dyDescent="0.25">
      <c r="A412" s="115"/>
      <c r="F412" s="188"/>
      <c r="G412" s="197"/>
    </row>
    <row r="413" spans="1:7" hidden="1" outlineLevel="3" x14ac:dyDescent="0.25">
      <c r="A413" s="115"/>
      <c r="E413" s="24" t="s">
        <v>971</v>
      </c>
      <c r="F413" s="188">
        <f t="shared" ref="F413:F418" ca="1" si="43" xml:space="preserve"> IF(F108 = "n/a", 0, F108 * $F$342)</f>
        <v>2.7961885108269195E-2</v>
      </c>
      <c r="G413" s="197" t="s">
        <v>168</v>
      </c>
    </row>
    <row r="414" spans="1:7" hidden="1" outlineLevel="3" x14ac:dyDescent="0.25">
      <c r="A414" s="115"/>
      <c r="E414" s="24" t="s">
        <v>972</v>
      </c>
      <c r="F414" s="188">
        <f t="shared" ca="1" si="43"/>
        <v>0.5068367382807778</v>
      </c>
      <c r="G414" s="197" t="s">
        <v>168</v>
      </c>
    </row>
    <row r="415" spans="1:7" hidden="1" outlineLevel="3" x14ac:dyDescent="0.25">
      <c r="A415" s="115"/>
      <c r="E415" s="24" t="s">
        <v>973</v>
      </c>
      <c r="F415" s="188">
        <f t="shared" ca="1" si="43"/>
        <v>0</v>
      </c>
      <c r="G415" s="197" t="s">
        <v>168</v>
      </c>
    </row>
    <row r="416" spans="1:7" hidden="1" outlineLevel="3" x14ac:dyDescent="0.25">
      <c r="A416" s="115"/>
      <c r="E416" s="24" t="s">
        <v>974</v>
      </c>
      <c r="F416" s="188">
        <f t="shared" ca="1" si="43"/>
        <v>0</v>
      </c>
      <c r="G416" s="197" t="s">
        <v>168</v>
      </c>
    </row>
    <row r="417" spans="1:7" hidden="1" outlineLevel="3" x14ac:dyDescent="0.25">
      <c r="A417" s="115"/>
      <c r="E417" s="24" t="s">
        <v>975</v>
      </c>
      <c r="F417" s="188">
        <f t="shared" ca="1" si="43"/>
        <v>0</v>
      </c>
      <c r="G417" s="197" t="s">
        <v>168</v>
      </c>
    </row>
    <row r="418" spans="1:7" hidden="1" outlineLevel="3" x14ac:dyDescent="0.25">
      <c r="A418" s="115"/>
      <c r="E418" s="24" t="s">
        <v>976</v>
      </c>
      <c r="F418" s="188">
        <f t="shared" si="43"/>
        <v>0</v>
      </c>
      <c r="G418" s="197" t="s">
        <v>168</v>
      </c>
    </row>
    <row r="419" spans="1:7" s="101" customFormat="1" hidden="1" outlineLevel="3" x14ac:dyDescent="0.25">
      <c r="A419" s="98"/>
      <c r="B419" s="98"/>
      <c r="C419" s="99"/>
      <c r="D419" s="100"/>
      <c r="E419" s="101" t="s">
        <v>977</v>
      </c>
      <c r="F419" s="195">
        <f ca="1" xml:space="preserve"> SUM(F413:F418)</f>
        <v>0.53479862338904705</v>
      </c>
      <c r="G419" s="199" t="s">
        <v>168</v>
      </c>
    </row>
    <row r="420" spans="1:7" hidden="1" outlineLevel="3" x14ac:dyDescent="0.25">
      <c r="F420" s="186"/>
      <c r="G420" s="197"/>
    </row>
    <row r="421" spans="1:7" hidden="1" outlineLevel="3" x14ac:dyDescent="0.25">
      <c r="A421" s="115"/>
      <c r="E421" s="24" t="s">
        <v>978</v>
      </c>
      <c r="F421" s="188">
        <f t="shared" ref="F421:F426" si="44" xml:space="preserve"> IF(F115 = "n/a", 0, F115 * $F$342)</f>
        <v>0</v>
      </c>
      <c r="G421" s="197" t="s">
        <v>168</v>
      </c>
    </row>
    <row r="422" spans="1:7" hidden="1" outlineLevel="3" x14ac:dyDescent="0.25">
      <c r="A422" s="115"/>
      <c r="E422" s="24" t="s">
        <v>979</v>
      </c>
      <c r="F422" s="188">
        <f t="shared" ca="1" si="44"/>
        <v>0</v>
      </c>
      <c r="G422" s="197" t="s">
        <v>168</v>
      </c>
    </row>
    <row r="423" spans="1:7" hidden="1" outlineLevel="3" x14ac:dyDescent="0.25">
      <c r="A423" s="115"/>
      <c r="E423" s="24" t="s">
        <v>980</v>
      </c>
      <c r="F423" s="188">
        <f t="shared" ca="1" si="44"/>
        <v>0</v>
      </c>
      <c r="G423" s="197" t="s">
        <v>168</v>
      </c>
    </row>
    <row r="424" spans="1:7" hidden="1" outlineLevel="3" x14ac:dyDescent="0.25">
      <c r="A424" s="115"/>
      <c r="E424" s="24" t="s">
        <v>981</v>
      </c>
      <c r="F424" s="188">
        <f t="shared" si="44"/>
        <v>0</v>
      </c>
      <c r="G424" s="197" t="s">
        <v>168</v>
      </c>
    </row>
    <row r="425" spans="1:7" hidden="1" outlineLevel="3" x14ac:dyDescent="0.25">
      <c r="A425" s="115"/>
      <c r="E425" s="24" t="s">
        <v>982</v>
      </c>
      <c r="F425" s="188">
        <f t="shared" ca="1" si="44"/>
        <v>0</v>
      </c>
      <c r="G425" s="197" t="s">
        <v>168</v>
      </c>
    </row>
    <row r="426" spans="1:7" hidden="1" outlineLevel="3" x14ac:dyDescent="0.25">
      <c r="A426" s="115"/>
      <c r="E426" s="24" t="s">
        <v>983</v>
      </c>
      <c r="F426" s="188">
        <f t="shared" si="44"/>
        <v>0</v>
      </c>
      <c r="G426" s="197" t="s">
        <v>168</v>
      </c>
    </row>
    <row r="427" spans="1:7" s="101" customFormat="1" hidden="1" outlineLevel="3" x14ac:dyDescent="0.25">
      <c r="A427" s="98"/>
      <c r="B427" s="98"/>
      <c r="C427" s="99"/>
      <c r="D427" s="100"/>
      <c r="E427" s="101" t="s">
        <v>984</v>
      </c>
      <c r="F427" s="195">
        <f ca="1" xml:space="preserve"> SUM(F421:F426)</f>
        <v>0</v>
      </c>
      <c r="G427" s="199" t="s">
        <v>168</v>
      </c>
    </row>
    <row r="428" spans="1:7" hidden="1" outlineLevel="3" x14ac:dyDescent="0.25">
      <c r="A428" s="115"/>
      <c r="F428" s="188"/>
      <c r="G428" s="197"/>
    </row>
    <row r="429" spans="1:7" hidden="1" outlineLevel="3" x14ac:dyDescent="0.25">
      <c r="A429" s="115"/>
      <c r="E429" s="24" t="s">
        <v>985</v>
      </c>
      <c r="F429" s="188">
        <f t="shared" ref="F429:F434" ca="1" si="45" xml:space="preserve"> IF(F122 = "n/a", 0, F122 * $F$342)</f>
        <v>0</v>
      </c>
      <c r="G429" s="197" t="s">
        <v>168</v>
      </c>
    </row>
    <row r="430" spans="1:7" hidden="1" outlineLevel="3" x14ac:dyDescent="0.25">
      <c r="A430" s="115"/>
      <c r="E430" s="24" t="s">
        <v>986</v>
      </c>
      <c r="F430" s="188">
        <f t="shared" ca="1" si="45"/>
        <v>0</v>
      </c>
      <c r="G430" s="197" t="s">
        <v>168</v>
      </c>
    </row>
    <row r="431" spans="1:7" hidden="1" outlineLevel="3" x14ac:dyDescent="0.25">
      <c r="E431" s="24" t="s">
        <v>987</v>
      </c>
      <c r="F431" s="188">
        <f t="shared" ca="1" si="45"/>
        <v>0</v>
      </c>
      <c r="G431" s="197" t="s">
        <v>168</v>
      </c>
    </row>
    <row r="432" spans="1:7" hidden="1" outlineLevel="3" x14ac:dyDescent="0.25">
      <c r="A432" s="115"/>
      <c r="E432" s="24" t="s">
        <v>988</v>
      </c>
      <c r="F432" s="188">
        <f t="shared" ca="1" si="45"/>
        <v>0</v>
      </c>
      <c r="G432" s="197" t="s">
        <v>168</v>
      </c>
    </row>
    <row r="433" spans="1:7" hidden="1" outlineLevel="3" x14ac:dyDescent="0.25">
      <c r="A433" s="115"/>
      <c r="E433" s="24" t="s">
        <v>989</v>
      </c>
      <c r="F433" s="188">
        <f t="shared" ca="1" si="45"/>
        <v>0</v>
      </c>
      <c r="G433" s="197" t="s">
        <v>168</v>
      </c>
    </row>
    <row r="434" spans="1:7" hidden="1" outlineLevel="3" x14ac:dyDescent="0.25">
      <c r="A434" s="115"/>
      <c r="E434" s="24" t="s">
        <v>990</v>
      </c>
      <c r="F434" s="188">
        <f t="shared" si="45"/>
        <v>0</v>
      </c>
      <c r="G434" s="197" t="s">
        <v>168</v>
      </c>
    </row>
    <row r="435" spans="1:7" s="101" customFormat="1" hidden="1" outlineLevel="3" x14ac:dyDescent="0.25">
      <c r="A435" s="98"/>
      <c r="B435" s="98"/>
      <c r="C435" s="99"/>
      <c r="D435" s="100"/>
      <c r="E435" s="101" t="s">
        <v>991</v>
      </c>
      <c r="F435" s="195">
        <f ca="1" xml:space="preserve"> SUM(F429:F434)</f>
        <v>0</v>
      </c>
      <c r="G435" s="199" t="s">
        <v>168</v>
      </c>
    </row>
    <row r="436" spans="1:7" hidden="1" outlineLevel="3" x14ac:dyDescent="0.25">
      <c r="A436" s="115"/>
      <c r="F436" s="188"/>
      <c r="G436" s="197"/>
    </row>
    <row r="437" spans="1:7" hidden="1" outlineLevel="2" x14ac:dyDescent="0.25">
      <c r="A437" s="115"/>
      <c r="F437" s="188"/>
      <c r="G437" s="197"/>
    </row>
    <row r="438" spans="1:7" hidden="1" outlineLevel="2" x14ac:dyDescent="0.25">
      <c r="A438" s="115"/>
      <c r="B438" s="10" t="s">
        <v>822</v>
      </c>
      <c r="F438" s="188"/>
      <c r="G438" s="197"/>
    </row>
    <row r="439" spans="1:7" hidden="1" outlineLevel="3" x14ac:dyDescent="0.25">
      <c r="A439" s="115"/>
      <c r="F439" s="188"/>
      <c r="G439" s="197"/>
    </row>
    <row r="440" spans="1:7" hidden="1" outlineLevel="3" x14ac:dyDescent="0.25">
      <c r="A440" s="115"/>
      <c r="E440" s="24" t="s">
        <v>992</v>
      </c>
      <c r="F440" s="188">
        <f t="shared" ref="F440:F445" ca="1" si="46" xml:space="preserve"> IF(F131 = "n/a", 0, F131 * $F$342)</f>
        <v>0</v>
      </c>
      <c r="G440" s="197" t="s">
        <v>168</v>
      </c>
    </row>
    <row r="441" spans="1:7" hidden="1" outlineLevel="3" x14ac:dyDescent="0.25">
      <c r="A441" s="115"/>
      <c r="E441" s="24" t="s">
        <v>993</v>
      </c>
      <c r="F441" s="188">
        <f t="shared" ca="1" si="46"/>
        <v>0</v>
      </c>
      <c r="G441" s="197" t="s">
        <v>168</v>
      </c>
    </row>
    <row r="442" spans="1:7" hidden="1" outlineLevel="3" x14ac:dyDescent="0.25">
      <c r="A442" s="115"/>
      <c r="E442" s="24" t="s">
        <v>994</v>
      </c>
      <c r="F442" s="188">
        <f t="shared" ca="1" si="46"/>
        <v>0</v>
      </c>
      <c r="G442" s="197" t="s">
        <v>168</v>
      </c>
    </row>
    <row r="443" spans="1:7" hidden="1" outlineLevel="3" x14ac:dyDescent="0.25">
      <c r="E443" s="24" t="s">
        <v>995</v>
      </c>
      <c r="F443" s="188">
        <f t="shared" ca="1" si="46"/>
        <v>0</v>
      </c>
      <c r="G443" s="197" t="s">
        <v>168</v>
      </c>
    </row>
    <row r="444" spans="1:7" hidden="1" outlineLevel="3" x14ac:dyDescent="0.25">
      <c r="A444" s="115"/>
      <c r="E444" s="24" t="s">
        <v>996</v>
      </c>
      <c r="F444" s="188">
        <f t="shared" ca="1" si="46"/>
        <v>0</v>
      </c>
      <c r="G444" s="197" t="s">
        <v>168</v>
      </c>
    </row>
    <row r="445" spans="1:7" hidden="1" outlineLevel="3" x14ac:dyDescent="0.25">
      <c r="A445" s="115"/>
      <c r="E445" s="24" t="s">
        <v>997</v>
      </c>
      <c r="F445" s="188">
        <f t="shared" si="46"/>
        <v>0</v>
      </c>
      <c r="G445" s="197" t="s">
        <v>168</v>
      </c>
    </row>
    <row r="446" spans="1:7" s="101" customFormat="1" hidden="1" outlineLevel="3" x14ac:dyDescent="0.25">
      <c r="A446" s="98"/>
      <c r="B446" s="98"/>
      <c r="C446" s="99"/>
      <c r="D446" s="100"/>
      <c r="E446" s="101" t="s">
        <v>998</v>
      </c>
      <c r="F446" s="195">
        <f ca="1" xml:space="preserve"> SUM(F440:F445)</f>
        <v>0</v>
      </c>
      <c r="G446" s="199" t="s">
        <v>168</v>
      </c>
    </row>
    <row r="447" spans="1:7" hidden="1" outlineLevel="3" x14ac:dyDescent="0.25">
      <c r="A447" s="115"/>
      <c r="F447" s="188"/>
      <c r="G447" s="197"/>
    </row>
    <row r="448" spans="1:7" hidden="1" outlineLevel="3" x14ac:dyDescent="0.25">
      <c r="A448" s="115"/>
      <c r="E448" s="24" t="s">
        <v>999</v>
      </c>
      <c r="F448" s="188">
        <f t="shared" ref="F448:F453" ca="1" si="47" xml:space="preserve"> IF(F138 = "n/a", 0, F138 * $F$342)</f>
        <v>0</v>
      </c>
      <c r="G448" s="197" t="s">
        <v>168</v>
      </c>
    </row>
    <row r="449" spans="1:7" hidden="1" outlineLevel="3" x14ac:dyDescent="0.25">
      <c r="A449" s="115"/>
      <c r="E449" s="24" t="s">
        <v>1000</v>
      </c>
      <c r="F449" s="188">
        <f t="shared" ca="1" si="47"/>
        <v>0</v>
      </c>
      <c r="G449" s="197" t="s">
        <v>168</v>
      </c>
    </row>
    <row r="450" spans="1:7" hidden="1" outlineLevel="3" x14ac:dyDescent="0.25">
      <c r="A450" s="115"/>
      <c r="E450" s="24" t="s">
        <v>1001</v>
      </c>
      <c r="F450" s="188">
        <f t="shared" ca="1" si="47"/>
        <v>0</v>
      </c>
      <c r="G450" s="197" t="s">
        <v>168</v>
      </c>
    </row>
    <row r="451" spans="1:7" hidden="1" outlineLevel="3" x14ac:dyDescent="0.25">
      <c r="A451" s="115"/>
      <c r="E451" s="24" t="s">
        <v>1002</v>
      </c>
      <c r="F451" s="188">
        <f t="shared" ca="1" si="47"/>
        <v>0</v>
      </c>
      <c r="G451" s="197" t="s">
        <v>168</v>
      </c>
    </row>
    <row r="452" spans="1:7" hidden="1" outlineLevel="3" x14ac:dyDescent="0.25">
      <c r="A452" s="115"/>
      <c r="E452" s="24" t="s">
        <v>1003</v>
      </c>
      <c r="F452" s="188">
        <f t="shared" ca="1" si="47"/>
        <v>0</v>
      </c>
      <c r="G452" s="197" t="s">
        <v>168</v>
      </c>
    </row>
    <row r="453" spans="1:7" hidden="1" outlineLevel="3" x14ac:dyDescent="0.25">
      <c r="A453" s="115"/>
      <c r="E453" s="24" t="s">
        <v>1004</v>
      </c>
      <c r="F453" s="188">
        <f t="shared" si="47"/>
        <v>0</v>
      </c>
      <c r="G453" s="197" t="s">
        <v>168</v>
      </c>
    </row>
    <row r="454" spans="1:7" s="101" customFormat="1" hidden="1" outlineLevel="3" x14ac:dyDescent="0.25">
      <c r="A454" s="98"/>
      <c r="B454" s="98"/>
      <c r="C454" s="99"/>
      <c r="D454" s="100"/>
      <c r="E454" s="101" t="s">
        <v>1005</v>
      </c>
      <c r="F454" s="195">
        <f ca="1" xml:space="preserve"> SUM(F448:F453)</f>
        <v>0</v>
      </c>
      <c r="G454" s="199" t="s">
        <v>168</v>
      </c>
    </row>
    <row r="455" spans="1:7" hidden="1" outlineLevel="3" x14ac:dyDescent="0.25">
      <c r="A455" s="115"/>
      <c r="F455" s="188"/>
      <c r="G455" s="197"/>
    </row>
    <row r="456" spans="1:7" hidden="1" outlineLevel="3" x14ac:dyDescent="0.25">
      <c r="E456" s="24" t="s">
        <v>1006</v>
      </c>
      <c r="F456" s="188">
        <f t="shared" ref="F456:F461" ca="1" si="48" xml:space="preserve"> IF(F145 = "n/a", 0, F145 * $F$342)</f>
        <v>0.26060950519401521</v>
      </c>
      <c r="G456" s="197" t="s">
        <v>168</v>
      </c>
    </row>
    <row r="457" spans="1:7" hidden="1" outlineLevel="3" x14ac:dyDescent="0.25">
      <c r="A457" s="115"/>
      <c r="E457" s="24" t="s">
        <v>1007</v>
      </c>
      <c r="F457" s="188">
        <f t="shared" ca="1" si="48"/>
        <v>8.9229122199868094</v>
      </c>
      <c r="G457" s="197" t="s">
        <v>168</v>
      </c>
    </row>
    <row r="458" spans="1:7" hidden="1" outlineLevel="3" x14ac:dyDescent="0.25">
      <c r="A458" s="115"/>
      <c r="E458" s="24" t="s">
        <v>1008</v>
      </c>
      <c r="F458" s="188">
        <f t="shared" ca="1" si="48"/>
        <v>0</v>
      </c>
      <c r="G458" s="197" t="s">
        <v>168</v>
      </c>
    </row>
    <row r="459" spans="1:7" hidden="1" outlineLevel="3" x14ac:dyDescent="0.25">
      <c r="A459" s="115"/>
      <c r="E459" s="24" t="s">
        <v>1009</v>
      </c>
      <c r="F459" s="188">
        <f t="shared" ca="1" si="48"/>
        <v>0</v>
      </c>
      <c r="G459" s="197" t="s">
        <v>168</v>
      </c>
    </row>
    <row r="460" spans="1:7" hidden="1" outlineLevel="3" x14ac:dyDescent="0.25">
      <c r="A460" s="115"/>
      <c r="E460" s="24" t="s">
        <v>1010</v>
      </c>
      <c r="F460" s="188">
        <f t="shared" ca="1" si="48"/>
        <v>0</v>
      </c>
      <c r="G460" s="197" t="s">
        <v>168</v>
      </c>
    </row>
    <row r="461" spans="1:7" hidden="1" outlineLevel="3" x14ac:dyDescent="0.25">
      <c r="A461" s="115"/>
      <c r="E461" s="24" t="s">
        <v>1011</v>
      </c>
      <c r="F461" s="188">
        <f t="shared" si="48"/>
        <v>0</v>
      </c>
      <c r="G461" s="197" t="s">
        <v>168</v>
      </c>
    </row>
    <row r="462" spans="1:7" s="101" customFormat="1" hidden="1" outlineLevel="3" x14ac:dyDescent="0.25">
      <c r="A462" s="98"/>
      <c r="B462" s="98"/>
      <c r="C462" s="99"/>
      <c r="D462" s="100"/>
      <c r="E462" s="101" t="s">
        <v>1012</v>
      </c>
      <c r="F462" s="195">
        <f ca="1" xml:space="preserve"> SUM(F456:F461)</f>
        <v>9.1835217251808245</v>
      </c>
      <c r="G462" s="199" t="s">
        <v>168</v>
      </c>
    </row>
    <row r="463" spans="1:7" hidden="1" outlineLevel="3" x14ac:dyDescent="0.25">
      <c r="A463" s="115"/>
      <c r="F463" s="188"/>
      <c r="G463" s="197"/>
    </row>
    <row r="464" spans="1:7" hidden="1" outlineLevel="3" x14ac:dyDescent="0.25">
      <c r="A464" s="115"/>
      <c r="E464" s="24" t="s">
        <v>1013</v>
      </c>
      <c r="F464" s="188">
        <f t="shared" ref="F464:F469" ca="1" si="49" xml:space="preserve"> IF(F152 = "n/a", 0, F152 * $F$342)</f>
        <v>0</v>
      </c>
      <c r="G464" s="197" t="s">
        <v>168</v>
      </c>
    </row>
    <row r="465" spans="1:7" hidden="1" outlineLevel="3" x14ac:dyDescent="0.25">
      <c r="A465" s="115"/>
      <c r="E465" s="24" t="s">
        <v>1014</v>
      </c>
      <c r="F465" s="188">
        <f t="shared" ca="1" si="49"/>
        <v>-0.76971299900136037</v>
      </c>
      <c r="G465" s="197" t="s">
        <v>168</v>
      </c>
    </row>
    <row r="466" spans="1:7" hidden="1" outlineLevel="3" x14ac:dyDescent="0.25">
      <c r="A466" s="115"/>
      <c r="E466" s="24" t="s">
        <v>1015</v>
      </c>
      <c r="F466" s="188">
        <f t="shared" ca="1" si="49"/>
        <v>0</v>
      </c>
      <c r="G466" s="197" t="s">
        <v>168</v>
      </c>
    </row>
    <row r="467" spans="1:7" hidden="1" outlineLevel="3" x14ac:dyDescent="0.25">
      <c r="E467" s="24" t="s">
        <v>1016</v>
      </c>
      <c r="F467" s="188">
        <f t="shared" si="49"/>
        <v>0</v>
      </c>
      <c r="G467" s="197" t="s">
        <v>168</v>
      </c>
    </row>
    <row r="468" spans="1:7" hidden="1" outlineLevel="3" x14ac:dyDescent="0.25">
      <c r="A468" s="115"/>
      <c r="E468" s="24" t="s">
        <v>1017</v>
      </c>
      <c r="F468" s="188">
        <f t="shared" ca="1" si="49"/>
        <v>0</v>
      </c>
      <c r="G468" s="197" t="s">
        <v>168</v>
      </c>
    </row>
    <row r="469" spans="1:7" hidden="1" outlineLevel="3" x14ac:dyDescent="0.25">
      <c r="A469" s="115"/>
      <c r="E469" s="24" t="s">
        <v>1018</v>
      </c>
      <c r="F469" s="188">
        <f t="shared" si="49"/>
        <v>0</v>
      </c>
      <c r="G469" s="197" t="s">
        <v>168</v>
      </c>
    </row>
    <row r="470" spans="1:7" s="101" customFormat="1" hidden="1" outlineLevel="3" x14ac:dyDescent="0.25">
      <c r="A470" s="98"/>
      <c r="B470" s="98"/>
      <c r="C470" s="99"/>
      <c r="D470" s="100"/>
      <c r="E470" s="101" t="s">
        <v>1019</v>
      </c>
      <c r="F470" s="195">
        <f ca="1" xml:space="preserve"> SUM(F464:F469)</f>
        <v>-0.76971299900136037</v>
      </c>
      <c r="G470" s="199" t="s">
        <v>168</v>
      </c>
    </row>
    <row r="471" spans="1:7" hidden="1" outlineLevel="3" x14ac:dyDescent="0.25">
      <c r="A471" s="115"/>
      <c r="F471" s="188"/>
      <c r="G471" s="197"/>
    </row>
    <row r="472" spans="1:7" hidden="1" outlineLevel="3" x14ac:dyDescent="0.25">
      <c r="A472" s="115"/>
      <c r="E472" s="24" t="s">
        <v>1020</v>
      </c>
      <c r="F472" s="188">
        <f t="shared" ref="F472:F477" ca="1" si="50" xml:space="preserve"> IF(F159 = "n/a", 0, F159 * $F$342)</f>
        <v>0.17926711261696976</v>
      </c>
      <c r="G472" s="197" t="s">
        <v>168</v>
      </c>
    </row>
    <row r="473" spans="1:7" hidden="1" outlineLevel="3" x14ac:dyDescent="0.25">
      <c r="A473" s="115"/>
      <c r="E473" s="24" t="s">
        <v>1021</v>
      </c>
      <c r="F473" s="188">
        <f t="shared" ca="1" si="50"/>
        <v>3.2493931753165164</v>
      </c>
      <c r="G473" s="197" t="s">
        <v>168</v>
      </c>
    </row>
    <row r="474" spans="1:7" hidden="1" outlineLevel="3" x14ac:dyDescent="0.25">
      <c r="A474" s="115"/>
      <c r="E474" s="24" t="s">
        <v>1022</v>
      </c>
      <c r="F474" s="188">
        <f t="shared" ca="1" si="50"/>
        <v>0</v>
      </c>
      <c r="G474" s="197" t="s">
        <v>168</v>
      </c>
    </row>
    <row r="475" spans="1:7" hidden="1" outlineLevel="3" x14ac:dyDescent="0.25">
      <c r="A475" s="115"/>
      <c r="E475" s="24" t="s">
        <v>1023</v>
      </c>
      <c r="F475" s="188">
        <f t="shared" ca="1" si="50"/>
        <v>0</v>
      </c>
      <c r="G475" s="197" t="s">
        <v>168</v>
      </c>
    </row>
    <row r="476" spans="1:7" hidden="1" outlineLevel="3" x14ac:dyDescent="0.25">
      <c r="A476" s="115"/>
      <c r="E476" s="24" t="s">
        <v>1024</v>
      </c>
      <c r="F476" s="188">
        <f t="shared" ca="1" si="50"/>
        <v>0</v>
      </c>
      <c r="G476" s="197" t="s">
        <v>168</v>
      </c>
    </row>
    <row r="477" spans="1:7" hidden="1" outlineLevel="3" x14ac:dyDescent="0.25">
      <c r="A477" s="115"/>
      <c r="E477" s="24" t="s">
        <v>1025</v>
      </c>
      <c r="F477" s="188">
        <f t="shared" si="50"/>
        <v>0</v>
      </c>
      <c r="G477" s="197" t="s">
        <v>168</v>
      </c>
    </row>
    <row r="478" spans="1:7" s="101" customFormat="1" hidden="1" outlineLevel="3" x14ac:dyDescent="0.25">
      <c r="A478" s="98"/>
      <c r="B478" s="98"/>
      <c r="C478" s="99"/>
      <c r="D478" s="100"/>
      <c r="E478" s="101" t="s">
        <v>1026</v>
      </c>
      <c r="F478" s="195">
        <f ca="1" xml:space="preserve"> SUM(F472:F477)</f>
        <v>3.4286602879334862</v>
      </c>
      <c r="G478" s="199" t="s">
        <v>168</v>
      </c>
    </row>
    <row r="479" spans="1:7" hidden="1" outlineLevel="3" x14ac:dyDescent="0.25">
      <c r="A479" s="115"/>
      <c r="F479" s="188"/>
      <c r="G479" s="197"/>
    </row>
    <row r="480" spans="1:7" hidden="1" outlineLevel="3" x14ac:dyDescent="0.25">
      <c r="E480" s="24" t="s">
        <v>1027</v>
      </c>
      <c r="F480" s="188">
        <f t="shared" ref="F480:F485" ca="1" si="51" xml:space="preserve"> IF(F166 = "n/a", 0, F166 * $F$342)</f>
        <v>0</v>
      </c>
      <c r="G480" s="197" t="s">
        <v>168</v>
      </c>
    </row>
    <row r="481" spans="1:7" hidden="1" outlineLevel="3" x14ac:dyDescent="0.25">
      <c r="A481" s="115"/>
      <c r="E481" s="24" t="s">
        <v>1028</v>
      </c>
      <c r="F481" s="188">
        <f t="shared" ca="1" si="51"/>
        <v>0</v>
      </c>
      <c r="G481" s="197" t="s">
        <v>168</v>
      </c>
    </row>
    <row r="482" spans="1:7" hidden="1" outlineLevel="3" x14ac:dyDescent="0.25">
      <c r="A482" s="115"/>
      <c r="E482" s="24" t="s">
        <v>1029</v>
      </c>
      <c r="F482" s="188">
        <f t="shared" si="51"/>
        <v>0</v>
      </c>
      <c r="G482" s="197" t="s">
        <v>168</v>
      </c>
    </row>
    <row r="483" spans="1:7" hidden="1" outlineLevel="3" x14ac:dyDescent="0.25">
      <c r="A483" s="115"/>
      <c r="E483" s="24" t="s">
        <v>1030</v>
      </c>
      <c r="F483" s="188">
        <f t="shared" si="51"/>
        <v>0</v>
      </c>
      <c r="G483" s="197" t="s">
        <v>168</v>
      </c>
    </row>
    <row r="484" spans="1:7" hidden="1" outlineLevel="3" x14ac:dyDescent="0.25">
      <c r="A484" s="115"/>
      <c r="E484" s="24" t="s">
        <v>1031</v>
      </c>
      <c r="F484" s="188">
        <f t="shared" si="51"/>
        <v>0</v>
      </c>
      <c r="G484" s="197" t="s">
        <v>168</v>
      </c>
    </row>
    <row r="485" spans="1:7" hidden="1" outlineLevel="3" x14ac:dyDescent="0.25">
      <c r="A485" s="115"/>
      <c r="E485" s="24" t="s">
        <v>1032</v>
      </c>
      <c r="F485" s="188">
        <f t="shared" si="51"/>
        <v>0</v>
      </c>
      <c r="G485" s="197" t="s">
        <v>168</v>
      </c>
    </row>
    <row r="486" spans="1:7" s="101" customFormat="1" hidden="1" outlineLevel="3" x14ac:dyDescent="0.25">
      <c r="A486" s="98"/>
      <c r="B486" s="98"/>
      <c r="C486" s="99"/>
      <c r="D486" s="100"/>
      <c r="E486" s="101" t="s">
        <v>1033</v>
      </c>
      <c r="F486" s="195">
        <f ca="1" xml:space="preserve"> SUM(F480:F485)</f>
        <v>0</v>
      </c>
      <c r="G486" s="199" t="s">
        <v>168</v>
      </c>
    </row>
    <row r="487" spans="1:7" hidden="1" outlineLevel="3" x14ac:dyDescent="0.25">
      <c r="A487" s="115"/>
      <c r="F487" s="188"/>
      <c r="G487" s="197"/>
    </row>
    <row r="488" spans="1:7" hidden="1" outlineLevel="3" x14ac:dyDescent="0.25">
      <c r="A488" s="115"/>
      <c r="E488" s="24" t="s">
        <v>1034</v>
      </c>
      <c r="F488" s="188">
        <f t="shared" ref="F488:F493" ca="1" si="52" xml:space="preserve"> IF(F173 = "n/a", 0, F173 * $F$342)</f>
        <v>0</v>
      </c>
      <c r="G488" s="197" t="s">
        <v>168</v>
      </c>
    </row>
    <row r="489" spans="1:7" hidden="1" outlineLevel="3" x14ac:dyDescent="0.25">
      <c r="A489" s="115"/>
      <c r="E489" s="24" t="s">
        <v>1035</v>
      </c>
      <c r="F489" s="188">
        <f t="shared" ca="1" si="52"/>
        <v>0</v>
      </c>
      <c r="G489" s="197" t="s">
        <v>168</v>
      </c>
    </row>
    <row r="490" spans="1:7" hidden="1" outlineLevel="3" x14ac:dyDescent="0.25">
      <c r="A490" s="115"/>
      <c r="E490" s="24" t="s">
        <v>1036</v>
      </c>
      <c r="F490" s="188">
        <f t="shared" ca="1" si="52"/>
        <v>0</v>
      </c>
      <c r="G490" s="197" t="s">
        <v>168</v>
      </c>
    </row>
    <row r="491" spans="1:7" hidden="1" outlineLevel="3" x14ac:dyDescent="0.25">
      <c r="E491" s="24" t="s">
        <v>1037</v>
      </c>
      <c r="F491" s="188">
        <f t="shared" ca="1" si="52"/>
        <v>0</v>
      </c>
      <c r="G491" s="197" t="s">
        <v>168</v>
      </c>
    </row>
    <row r="492" spans="1:7" hidden="1" outlineLevel="3" x14ac:dyDescent="0.25">
      <c r="A492" s="115"/>
      <c r="E492" s="24" t="s">
        <v>1038</v>
      </c>
      <c r="F492" s="188">
        <f t="shared" si="52"/>
        <v>0</v>
      </c>
      <c r="G492" s="197" t="s">
        <v>168</v>
      </c>
    </row>
    <row r="493" spans="1:7" hidden="1" outlineLevel="3" x14ac:dyDescent="0.25">
      <c r="A493" s="115"/>
      <c r="E493" s="24" t="s">
        <v>1039</v>
      </c>
      <c r="F493" s="188">
        <f t="shared" si="52"/>
        <v>0</v>
      </c>
      <c r="G493" s="197" t="s">
        <v>168</v>
      </c>
    </row>
    <row r="494" spans="1:7" s="101" customFormat="1" hidden="1" outlineLevel="3" x14ac:dyDescent="0.25">
      <c r="A494" s="98"/>
      <c r="B494" s="98"/>
      <c r="C494" s="99"/>
      <c r="D494" s="100"/>
      <c r="E494" s="101" t="s">
        <v>1040</v>
      </c>
      <c r="F494" s="195">
        <f ca="1" xml:space="preserve"> SUM(F488:F493)</f>
        <v>0</v>
      </c>
      <c r="G494" s="199" t="s">
        <v>168</v>
      </c>
    </row>
    <row r="495" spans="1:7" hidden="1" outlineLevel="3" x14ac:dyDescent="0.25">
      <c r="A495" s="115"/>
      <c r="F495" s="188"/>
      <c r="G495" s="197"/>
    </row>
    <row r="496" spans="1:7" hidden="1" outlineLevel="3" x14ac:dyDescent="0.25">
      <c r="A496" s="115"/>
      <c r="E496" s="24" t="s">
        <v>1041</v>
      </c>
      <c r="F496" s="188">
        <f t="shared" ref="F496:F501" si="53" xml:space="preserve"> IF(F180 = "n/a", 0, F180 * $F$342)</f>
        <v>0</v>
      </c>
      <c r="G496" s="197" t="s">
        <v>168</v>
      </c>
    </row>
    <row r="497" spans="1:7" hidden="1" outlineLevel="3" x14ac:dyDescent="0.25">
      <c r="A497" s="115"/>
      <c r="E497" s="24" t="s">
        <v>1042</v>
      </c>
      <c r="F497" s="188">
        <f t="shared" si="53"/>
        <v>0</v>
      </c>
      <c r="G497" s="197" t="s">
        <v>168</v>
      </c>
    </row>
    <row r="498" spans="1:7" hidden="1" outlineLevel="3" x14ac:dyDescent="0.25">
      <c r="A498" s="115"/>
      <c r="E498" s="24" t="s">
        <v>1043</v>
      </c>
      <c r="F498" s="188">
        <f t="shared" si="53"/>
        <v>0</v>
      </c>
      <c r="G498" s="197" t="s">
        <v>168</v>
      </c>
    </row>
    <row r="499" spans="1:7" hidden="1" outlineLevel="3" x14ac:dyDescent="0.25">
      <c r="A499" s="115"/>
      <c r="E499" s="24" t="s">
        <v>1044</v>
      </c>
      <c r="F499" s="188">
        <f t="shared" si="53"/>
        <v>0</v>
      </c>
      <c r="G499" s="197" t="s">
        <v>168</v>
      </c>
    </row>
    <row r="500" spans="1:7" hidden="1" outlineLevel="3" x14ac:dyDescent="0.25">
      <c r="A500" s="115"/>
      <c r="E500" s="24" t="s">
        <v>1045</v>
      </c>
      <c r="F500" s="188">
        <f t="shared" ca="1" si="53"/>
        <v>0</v>
      </c>
      <c r="G500" s="197" t="s">
        <v>168</v>
      </c>
    </row>
    <row r="501" spans="1:7" hidden="1" outlineLevel="3" x14ac:dyDescent="0.25">
      <c r="A501" s="115"/>
      <c r="E501" s="24" t="s">
        <v>1046</v>
      </c>
      <c r="F501" s="188">
        <f t="shared" si="53"/>
        <v>0</v>
      </c>
      <c r="G501" s="197" t="s">
        <v>168</v>
      </c>
    </row>
    <row r="502" spans="1:7" s="101" customFormat="1" hidden="1" outlineLevel="3" x14ac:dyDescent="0.25">
      <c r="A502" s="98"/>
      <c r="B502" s="98"/>
      <c r="C502" s="99"/>
      <c r="D502" s="100"/>
      <c r="E502" s="101" t="s">
        <v>1047</v>
      </c>
      <c r="F502" s="195">
        <f ca="1" xml:space="preserve"> SUM(F496:F501)</f>
        <v>0</v>
      </c>
      <c r="G502" s="199" t="s">
        <v>168</v>
      </c>
    </row>
    <row r="503" spans="1:7" hidden="1" outlineLevel="3" x14ac:dyDescent="0.25">
      <c r="A503" s="115"/>
      <c r="F503" s="188"/>
      <c r="G503" s="197"/>
    </row>
    <row r="504" spans="1:7" hidden="1" outlineLevel="3" x14ac:dyDescent="0.25">
      <c r="E504" s="24" t="s">
        <v>1048</v>
      </c>
      <c r="F504" s="188">
        <f t="shared" ref="F504:F509" ca="1" si="54" xml:space="preserve"> IF(F187 = "n/a", 0, F187 * $F$342)</f>
        <v>0</v>
      </c>
      <c r="G504" s="197" t="s">
        <v>168</v>
      </c>
    </row>
    <row r="505" spans="1:7" hidden="1" outlineLevel="3" x14ac:dyDescent="0.25">
      <c r="A505" s="115"/>
      <c r="E505" s="24" t="s">
        <v>1049</v>
      </c>
      <c r="F505" s="188">
        <f t="shared" ca="1" si="54"/>
        <v>0</v>
      </c>
      <c r="G505" s="197" t="s">
        <v>168</v>
      </c>
    </row>
    <row r="506" spans="1:7" hidden="1" outlineLevel="3" x14ac:dyDescent="0.25">
      <c r="A506" s="115"/>
      <c r="E506" s="24" t="s">
        <v>1050</v>
      </c>
      <c r="F506" s="188">
        <f t="shared" ca="1" si="54"/>
        <v>0</v>
      </c>
      <c r="G506" s="197" t="s">
        <v>168</v>
      </c>
    </row>
    <row r="507" spans="1:7" hidden="1" outlineLevel="3" x14ac:dyDescent="0.25">
      <c r="A507" s="115"/>
      <c r="E507" s="24" t="s">
        <v>1051</v>
      </c>
      <c r="F507" s="188">
        <f t="shared" ca="1" si="54"/>
        <v>0</v>
      </c>
      <c r="G507" s="197" t="s">
        <v>168</v>
      </c>
    </row>
    <row r="508" spans="1:7" hidden="1" outlineLevel="3" x14ac:dyDescent="0.25">
      <c r="A508" s="115"/>
      <c r="E508" s="24" t="s">
        <v>1052</v>
      </c>
      <c r="F508" s="188">
        <f t="shared" ca="1" si="54"/>
        <v>0</v>
      </c>
      <c r="G508" s="197" t="s">
        <v>168</v>
      </c>
    </row>
    <row r="509" spans="1:7" hidden="1" outlineLevel="3" x14ac:dyDescent="0.25">
      <c r="A509" s="115"/>
      <c r="E509" s="24" t="s">
        <v>1053</v>
      </c>
      <c r="F509" s="188">
        <f t="shared" si="54"/>
        <v>0</v>
      </c>
      <c r="G509" s="197" t="s">
        <v>168</v>
      </c>
    </row>
    <row r="510" spans="1:7" s="101" customFormat="1" hidden="1" outlineLevel="3" x14ac:dyDescent="0.25">
      <c r="A510" s="98"/>
      <c r="B510" s="98"/>
      <c r="C510" s="99"/>
      <c r="D510" s="100"/>
      <c r="E510" s="101" t="s">
        <v>1054</v>
      </c>
      <c r="F510" s="195">
        <f ca="1" xml:space="preserve"> SUM(F504:F509)</f>
        <v>0</v>
      </c>
      <c r="G510" s="199" t="s">
        <v>168</v>
      </c>
    </row>
    <row r="511" spans="1:7" s="118" customFormat="1" hidden="1" outlineLevel="2" x14ac:dyDescent="0.25">
      <c r="A511" s="115"/>
      <c r="B511" s="115"/>
      <c r="C511" s="116"/>
      <c r="D511" s="117"/>
      <c r="F511" s="188"/>
      <c r="G511" s="198"/>
    </row>
    <row r="512" spans="1:7" s="101" customFormat="1" hidden="1" outlineLevel="1" x14ac:dyDescent="0.25">
      <c r="A512" s="131"/>
      <c r="B512" s="98"/>
      <c r="C512" s="99"/>
      <c r="D512" s="100"/>
      <c r="F512" s="195"/>
      <c r="G512" s="199"/>
    </row>
    <row r="513" spans="1:23" x14ac:dyDescent="0.25">
      <c r="F513" s="186"/>
      <c r="G513" s="197"/>
    </row>
    <row r="514" spans="1:23" collapsed="1" x14ac:dyDescent="0.25">
      <c r="A514" s="85" t="s">
        <v>1055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 x14ac:dyDescent="0.25">
      <c r="F515" s="186"/>
      <c r="G515" s="197"/>
    </row>
    <row r="516" spans="1:23" hidden="1" outlineLevel="1" x14ac:dyDescent="0.25">
      <c r="B516" s="10" t="s">
        <v>1056</v>
      </c>
      <c r="F516" s="186"/>
      <c r="G516" s="197"/>
    </row>
    <row r="517" spans="1:23" hidden="1" outlineLevel="2" x14ac:dyDescent="0.25">
      <c r="F517" s="186"/>
      <c r="G517" s="197"/>
    </row>
    <row r="518" spans="1:23" hidden="1" outlineLevel="2" x14ac:dyDescent="0.25">
      <c r="D518" s="19" t="s">
        <v>909</v>
      </c>
      <c r="F518" s="186"/>
      <c r="G518" s="197"/>
    </row>
    <row r="519" spans="1:23" hidden="1" outlineLevel="4" x14ac:dyDescent="0.25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5.6606034329874193</v>
      </c>
      <c r="G519" s="197" t="str">
        <f xml:space="preserve"> G$348</f>
        <v>£m</v>
      </c>
    </row>
    <row r="520" spans="1:23" hidden="1" outlineLevel="4" x14ac:dyDescent="0.25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5.3483278982349018</v>
      </c>
      <c r="G520" s="197" t="str">
        <f xml:space="preserve"> G$356</f>
        <v>£m</v>
      </c>
    </row>
    <row r="521" spans="1:23" hidden="1" outlineLevel="4" x14ac:dyDescent="0.25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 x14ac:dyDescent="0.25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 x14ac:dyDescent="0.25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 x14ac:dyDescent="0.25">
      <c r="E524" s="24" t="str">
        <f xml:space="preserve"> E$413</f>
        <v>PR14 BYR RPI-CPIH wedge RCV adjustment in 2022-23 FYA prices (WR)</v>
      </c>
      <c r="F524" s="186">
        <f ca="1" xml:space="preserve"> F$413</f>
        <v>2.7961885108269195E-2</v>
      </c>
      <c r="G524" s="197" t="str">
        <f xml:space="preserve"> G$413</f>
        <v>£m</v>
      </c>
    </row>
    <row r="525" spans="1:23" hidden="1" outlineLevel="4" x14ac:dyDescent="0.25">
      <c r="E525" s="24" t="str">
        <f xml:space="preserve"> E$472</f>
        <v>PR19 RPI-CPIH wedge RCV adjustment in 2022-23 FYA prices (WR)</v>
      </c>
      <c r="F525" s="186">
        <f ca="1" xml:space="preserve"> F$472</f>
        <v>0.17926711261696976</v>
      </c>
      <c r="G525" s="197" t="str">
        <f xml:space="preserve"> G$472</f>
        <v>£m</v>
      </c>
    </row>
    <row r="526" spans="1:23" hidden="1" outlineLevel="4" x14ac:dyDescent="0.25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 x14ac:dyDescent="0.25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 x14ac:dyDescent="0.25">
      <c r="A528" s="98"/>
      <c r="B528" s="98"/>
      <c r="C528" s="99"/>
      <c r="D528" s="100"/>
      <c r="E528" s="141" t="s">
        <v>1057</v>
      </c>
      <c r="F528" s="189">
        <f ca="1" xml:space="preserve"> SUM( F519:F527 )</f>
        <v>11.216160328947559</v>
      </c>
      <c r="G528" s="201" t="s">
        <v>168</v>
      </c>
    </row>
    <row r="529" spans="1:7" hidden="1" outlineLevel="3" x14ac:dyDescent="0.25">
      <c r="F529" s="186"/>
      <c r="G529" s="197"/>
    </row>
    <row r="530" spans="1:7" hidden="1" outlineLevel="2" x14ac:dyDescent="0.25">
      <c r="D530" s="19" t="s">
        <v>911</v>
      </c>
      <c r="F530" s="186"/>
      <c r="G530" s="197"/>
    </row>
    <row r="531" spans="1:7" hidden="1" outlineLevel="4" x14ac:dyDescent="0.25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102.60401863348523</v>
      </c>
      <c r="G531" s="197" t="str">
        <f xml:space="preserve"> G$349</f>
        <v>£m</v>
      </c>
    </row>
    <row r="532" spans="1:7" hidden="1" outlineLevel="4" x14ac:dyDescent="0.25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96.943716659351111</v>
      </c>
      <c r="G532" s="197" t="str">
        <f xml:space="preserve"> G$357</f>
        <v>£m</v>
      </c>
    </row>
    <row r="533" spans="1:7" hidden="1" outlineLevel="4" x14ac:dyDescent="0.25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 x14ac:dyDescent="0.25">
      <c r="E534" s="24" t="str">
        <f xml:space="preserve"> E$398</f>
        <v>PR14 BYR Totex menu RCV adjustment in 2022-23 FYA prices (WN)</v>
      </c>
      <c r="F534" s="186">
        <f ca="1" xml:space="preserve"> F$398</f>
        <v>-4.6101162139944925E-2</v>
      </c>
      <c r="G534" s="197" t="str">
        <f xml:space="preserve"> G$398</f>
        <v>£m</v>
      </c>
    </row>
    <row r="535" spans="1:7" hidden="1" outlineLevel="4" x14ac:dyDescent="0.25">
      <c r="E535" s="24" t="str">
        <f xml:space="preserve"> E$406</f>
        <v>PR14 BYR Land sales RCV adjustment in 2022-23 FYA prices (WN)</v>
      </c>
      <c r="F535" s="186">
        <f ca="1" xml:space="preserve"> F$406</f>
        <v>-1.3082556910112692E-2</v>
      </c>
      <c r="G535" s="197" t="str">
        <f xml:space="preserve"> G$406</f>
        <v>£m</v>
      </c>
    </row>
    <row r="536" spans="1:7" hidden="1" outlineLevel="4" x14ac:dyDescent="0.25">
      <c r="E536" s="24" t="str">
        <f xml:space="preserve"> E$414</f>
        <v>PR14 BYR RPI-CPIH wedge RCV adjustment in 2022-23 FYA prices (WN)</v>
      </c>
      <c r="F536" s="186">
        <f ca="1" xml:space="preserve"> F$414</f>
        <v>0.5068367382807778</v>
      </c>
      <c r="G536" s="197" t="str">
        <f xml:space="preserve"> G$414</f>
        <v>£m</v>
      </c>
    </row>
    <row r="537" spans="1:7" hidden="1" outlineLevel="4" x14ac:dyDescent="0.25">
      <c r="E537" s="24" t="str">
        <f xml:space="preserve"> E$473</f>
        <v>PR19 RPI-CPIH wedge RCV adjustment in 2022-23 FYA prices (WN)</v>
      </c>
      <c r="F537" s="186">
        <f ca="1" xml:space="preserve"> F$473</f>
        <v>3.2493931753165164</v>
      </c>
      <c r="G537" s="197" t="str">
        <f xml:space="preserve"> G$473</f>
        <v>£m</v>
      </c>
    </row>
    <row r="538" spans="1:7" hidden="1" outlineLevel="4" x14ac:dyDescent="0.25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 x14ac:dyDescent="0.25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 x14ac:dyDescent="0.25">
      <c r="A540" s="98"/>
      <c r="B540" s="98"/>
      <c r="C540" s="99"/>
      <c r="D540" s="100"/>
      <c r="E540" s="141" t="s">
        <v>1058</v>
      </c>
      <c r="F540" s="189">
        <f ca="1" xml:space="preserve"> SUM( F531:F539 )</f>
        <v>203.24478148738359</v>
      </c>
      <c r="G540" s="201" t="s">
        <v>168</v>
      </c>
    </row>
    <row r="541" spans="1:7" hidden="1" outlineLevel="3" x14ac:dyDescent="0.25">
      <c r="F541" s="186"/>
      <c r="G541" s="197"/>
    </row>
    <row r="542" spans="1:7" hidden="1" outlineLevel="2" x14ac:dyDescent="0.25">
      <c r="D542" s="19" t="s">
        <v>913</v>
      </c>
      <c r="F542" s="186"/>
      <c r="G542" s="197"/>
    </row>
    <row r="543" spans="1:7" hidden="1" outlineLevel="4" x14ac:dyDescent="0.25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0</v>
      </c>
      <c r="G543" s="197" t="str">
        <f xml:space="preserve"> G$350</f>
        <v>£m</v>
      </c>
    </row>
    <row r="544" spans="1:7" hidden="1" outlineLevel="4" x14ac:dyDescent="0.25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0</v>
      </c>
      <c r="G544" s="197" t="str">
        <f xml:space="preserve"> G$358</f>
        <v>£m</v>
      </c>
    </row>
    <row r="545" spans="1:7" hidden="1" outlineLevel="4" x14ac:dyDescent="0.25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 x14ac:dyDescent="0.25">
      <c r="E546" s="24" t="str">
        <f xml:space="preserve"> E$399</f>
        <v>PR14 BYR Totex menu RCV adjustment in 2022-23 FYA prices (WWN)</v>
      </c>
      <c r="F546" s="186">
        <f ca="1" xml:space="preserve"> F$399</f>
        <v>0</v>
      </c>
      <c r="G546" s="197" t="str">
        <f xml:space="preserve"> G$399</f>
        <v>£m</v>
      </c>
    </row>
    <row r="547" spans="1:7" hidden="1" outlineLevel="4" x14ac:dyDescent="0.25">
      <c r="E547" s="24" t="str">
        <f xml:space="preserve"> E$407</f>
        <v>PR14 BYR Land sales RCV adjustment in 2022-23 FYA prices (WWN)</v>
      </c>
      <c r="F547" s="186">
        <f ca="1" xml:space="preserve"> F$407</f>
        <v>0</v>
      </c>
      <c r="G547" s="197" t="str">
        <f xml:space="preserve"> G$407</f>
        <v>£m</v>
      </c>
    </row>
    <row r="548" spans="1:7" hidden="1" outlineLevel="4" x14ac:dyDescent="0.25">
      <c r="E548" s="24" t="str">
        <f xml:space="preserve"> E$415</f>
        <v>PR14 BYR RPI-CPIH wedge RCV adjustment in 2022-23 FYA prices (WWN)</v>
      </c>
      <c r="F548" s="186">
        <f ca="1" xml:space="preserve"> F$415</f>
        <v>0</v>
      </c>
      <c r="G548" s="197" t="str">
        <f xml:space="preserve"> G$415</f>
        <v>£m</v>
      </c>
    </row>
    <row r="549" spans="1:7" hidden="1" outlineLevel="4" x14ac:dyDescent="0.25">
      <c r="E549" s="24" t="str">
        <f xml:space="preserve"> E$474</f>
        <v>PR19 RPI-CPIH wedge RCV adjustment in 2022-23 FYA prices (WWN)</v>
      </c>
      <c r="F549" s="186">
        <f ca="1" xml:space="preserve"> F$474</f>
        <v>0</v>
      </c>
      <c r="G549" s="197" t="str">
        <f xml:space="preserve"> G$474</f>
        <v>£m</v>
      </c>
    </row>
    <row r="550" spans="1:7" hidden="1" outlineLevel="4" x14ac:dyDescent="0.25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 x14ac:dyDescent="0.25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 x14ac:dyDescent="0.25">
      <c r="A552" s="98"/>
      <c r="B552" s="98"/>
      <c r="C552" s="99"/>
      <c r="D552" s="100"/>
      <c r="E552" s="141" t="s">
        <v>1059</v>
      </c>
      <c r="F552" s="189">
        <f ca="1" xml:space="preserve"> SUM( F543:F551 )</f>
        <v>0</v>
      </c>
      <c r="G552" s="201" t="s">
        <v>168</v>
      </c>
    </row>
    <row r="553" spans="1:7" hidden="1" outlineLevel="3" x14ac:dyDescent="0.25">
      <c r="F553" s="186"/>
      <c r="G553" s="197"/>
    </row>
    <row r="554" spans="1:7" hidden="1" outlineLevel="2" x14ac:dyDescent="0.25">
      <c r="D554" s="19" t="s">
        <v>915</v>
      </c>
      <c r="F554" s="186"/>
      <c r="G554" s="197"/>
    </row>
    <row r="555" spans="1:7" hidden="1" outlineLevel="4" x14ac:dyDescent="0.25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0</v>
      </c>
      <c r="G555" s="197" t="str">
        <f xml:space="preserve"> G$351</f>
        <v>£m</v>
      </c>
    </row>
    <row r="556" spans="1:7" hidden="1" outlineLevel="4" x14ac:dyDescent="0.25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0</v>
      </c>
      <c r="G556" s="197" t="str">
        <f xml:space="preserve"> G$359</f>
        <v>£m</v>
      </c>
    </row>
    <row r="557" spans="1:7" hidden="1" outlineLevel="4" x14ac:dyDescent="0.25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 x14ac:dyDescent="0.25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 x14ac:dyDescent="0.25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 x14ac:dyDescent="0.25">
      <c r="E560" s="24" t="str">
        <f xml:space="preserve"> E$416</f>
        <v>PR14 BYR RPI-CPIH wedge RCV adjustment in 2022-23 FYA prices (BR)</v>
      </c>
      <c r="F560" s="186">
        <f ca="1" xml:space="preserve"> F$416</f>
        <v>0</v>
      </c>
      <c r="G560" s="197" t="str">
        <f xml:space="preserve"> G$416</f>
        <v>£m</v>
      </c>
    </row>
    <row r="561" spans="1:7" hidden="1" outlineLevel="4" x14ac:dyDescent="0.25">
      <c r="E561" s="24" t="str">
        <f xml:space="preserve"> E$475</f>
        <v>PR19 RPI-CPIH wedge RCV adjustment in 2022-23 FYA prices (BR)</v>
      </c>
      <c r="F561" s="186">
        <f ca="1" xml:space="preserve"> F$475</f>
        <v>0</v>
      </c>
      <c r="G561" s="197" t="str">
        <f xml:space="preserve"> G$475</f>
        <v>£m</v>
      </c>
    </row>
    <row r="562" spans="1:7" hidden="1" outlineLevel="4" x14ac:dyDescent="0.25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 x14ac:dyDescent="0.25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 x14ac:dyDescent="0.25">
      <c r="A564" s="98"/>
      <c r="B564" s="98"/>
      <c r="C564" s="99"/>
      <c r="D564" s="100"/>
      <c r="E564" s="141" t="s">
        <v>1060</v>
      </c>
      <c r="F564" s="189">
        <f ca="1" xml:space="preserve"> SUM( F555:F563 )</f>
        <v>0</v>
      </c>
      <c r="G564" s="201" t="s">
        <v>168</v>
      </c>
    </row>
    <row r="565" spans="1:7" hidden="1" outlineLevel="3" x14ac:dyDescent="0.25">
      <c r="F565" s="186"/>
      <c r="G565" s="197"/>
    </row>
    <row r="566" spans="1:7" hidden="1" outlineLevel="2" x14ac:dyDescent="0.25">
      <c r="C566" s="19" t="s">
        <v>917</v>
      </c>
      <c r="F566" s="186"/>
      <c r="G566" s="197"/>
    </row>
    <row r="567" spans="1:7" hidden="1" outlineLevel="3" x14ac:dyDescent="0.25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 x14ac:dyDescent="0.25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 x14ac:dyDescent="0.25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 x14ac:dyDescent="0.25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 x14ac:dyDescent="0.25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 x14ac:dyDescent="0.25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 x14ac:dyDescent="0.25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 x14ac:dyDescent="0.25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 x14ac:dyDescent="0.25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 x14ac:dyDescent="0.25">
      <c r="A576" s="98"/>
      <c r="B576" s="98"/>
      <c r="C576" s="99"/>
      <c r="D576" s="100"/>
      <c r="E576" s="141" t="s">
        <v>1061</v>
      </c>
      <c r="F576" s="189">
        <f ca="1" xml:space="preserve"> SUM( F567:F575 )</f>
        <v>0</v>
      </c>
      <c r="G576" s="201" t="s">
        <v>168</v>
      </c>
    </row>
    <row r="577" spans="1:7" s="101" customFormat="1" hidden="1" outlineLevel="3" x14ac:dyDescent="0.25">
      <c r="A577" s="98"/>
      <c r="B577" s="98"/>
      <c r="C577" s="99"/>
      <c r="D577" s="100"/>
      <c r="E577" s="142"/>
      <c r="F577" s="190"/>
      <c r="G577" s="202"/>
    </row>
    <row r="578" spans="1:7" hidden="1" outlineLevel="2" x14ac:dyDescent="0.25">
      <c r="C578" s="19" t="s">
        <v>919</v>
      </c>
      <c r="F578" s="186"/>
      <c r="G578" s="197"/>
    </row>
    <row r="579" spans="1:7" hidden="1" outlineLevel="3" x14ac:dyDescent="0.25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 x14ac:dyDescent="0.25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 x14ac:dyDescent="0.25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 x14ac:dyDescent="0.25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 x14ac:dyDescent="0.25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 x14ac:dyDescent="0.25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 x14ac:dyDescent="0.25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 x14ac:dyDescent="0.25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 x14ac:dyDescent="0.25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 x14ac:dyDescent="0.25">
      <c r="A588" s="98"/>
      <c r="B588" s="98"/>
      <c r="C588" s="99"/>
      <c r="D588" s="100"/>
      <c r="E588" s="141" t="s">
        <v>1062</v>
      </c>
      <c r="F588" s="189">
        <f xml:space="preserve"> SUM( F579:F587 )</f>
        <v>0</v>
      </c>
      <c r="G588" s="201" t="s">
        <v>168</v>
      </c>
    </row>
    <row r="589" spans="1:7" hidden="1" outlineLevel="1" x14ac:dyDescent="0.25">
      <c r="F589" s="186"/>
      <c r="G589" s="197"/>
    </row>
    <row r="590" spans="1:7" hidden="1" outlineLevel="1" x14ac:dyDescent="0.25">
      <c r="B590" s="10" t="s">
        <v>1063</v>
      </c>
      <c r="F590" s="186"/>
      <c r="G590" s="197"/>
    </row>
    <row r="591" spans="1:7" hidden="1" outlineLevel="2" x14ac:dyDescent="0.25">
      <c r="F591" s="186"/>
      <c r="G591" s="197"/>
    </row>
    <row r="592" spans="1:7" hidden="1" outlineLevel="2" x14ac:dyDescent="0.25">
      <c r="D592" s="19" t="s">
        <v>909</v>
      </c>
      <c r="F592" s="186"/>
      <c r="G592" s="197"/>
    </row>
    <row r="593" spans="1:7" hidden="1" outlineLevel="4" x14ac:dyDescent="0.25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4.507455537186388</v>
      </c>
      <c r="G593" s="197" t="str">
        <f xml:space="preserve"> G$364</f>
        <v>£m</v>
      </c>
    </row>
    <row r="594" spans="1:7" s="118" customFormat="1" hidden="1" outlineLevel="4" x14ac:dyDescent="0.25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 x14ac:dyDescent="0.25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 x14ac:dyDescent="0.25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 x14ac:dyDescent="0.25">
      <c r="E597" s="24" t="str">
        <f xml:space="preserve"> E$456</f>
        <v>PR19 Costs reconciliation RCV adjustment in 2022-23 FYA prices (WR)</v>
      </c>
      <c r="F597" s="186">
        <f ca="1" xml:space="preserve"> F$456</f>
        <v>0.26060950519401521</v>
      </c>
      <c r="G597" s="197" t="str">
        <f xml:space="preserve"> G$456</f>
        <v>£m</v>
      </c>
    </row>
    <row r="598" spans="1:7" hidden="1" outlineLevel="4" x14ac:dyDescent="0.25">
      <c r="E598" s="24" t="str">
        <f xml:space="preserve"> E$464</f>
        <v>PR19 Land sales RCV adjustment in 2022-23 FYA prices (WR)</v>
      </c>
      <c r="F598" s="186">
        <f ca="1" xml:space="preserve"> F$464</f>
        <v>0</v>
      </c>
      <c r="G598" s="197" t="str">
        <f xml:space="preserve"> G$464</f>
        <v>£m</v>
      </c>
    </row>
    <row r="599" spans="1:7" hidden="1" outlineLevel="4" x14ac:dyDescent="0.25">
      <c r="E599" s="24" t="str">
        <f xml:space="preserve"> E$480</f>
        <v>PR19 Strategic regional water resources RCV adjustment in 2022-23 FYA prices (WR)</v>
      </c>
      <c r="F599" s="186">
        <f ca="1" xml:space="preserve"> F$480</f>
        <v>0</v>
      </c>
      <c r="G599" s="197" t="str">
        <f xml:space="preserve"> G$480</f>
        <v>£m</v>
      </c>
    </row>
    <row r="600" spans="1:7" hidden="1" outlineLevel="4" x14ac:dyDescent="0.25">
      <c r="E600" s="24" t="str">
        <f xml:space="preserve"> E$488</f>
        <v>PR19 Green recovery RCV adjustment in 2022-23 FYA prices (WR)</v>
      </c>
      <c r="F600" s="186">
        <f ca="1" xml:space="preserve"> F$488</f>
        <v>0</v>
      </c>
      <c r="G600" s="197" t="str">
        <f xml:space="preserve"> G$488</f>
        <v>£m</v>
      </c>
    </row>
    <row r="601" spans="1:7" hidden="1" outlineLevel="4" x14ac:dyDescent="0.25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 x14ac:dyDescent="0.25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 x14ac:dyDescent="0.25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</v>
      </c>
      <c r="G603" s="185" t="str">
        <f xml:space="preserve"> InpS!G$200</f>
        <v>£m</v>
      </c>
    </row>
    <row r="604" spans="1:7" s="110" customFormat="1" hidden="1" outlineLevel="3" x14ac:dyDescent="0.25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 x14ac:dyDescent="0.25">
      <c r="A605" s="98"/>
      <c r="B605" s="98"/>
      <c r="C605" s="99"/>
      <c r="D605" s="100"/>
      <c r="E605" s="141" t="s">
        <v>1064</v>
      </c>
      <c r="F605" s="189">
        <f ca="1" xml:space="preserve"> SUM( F593:F604 )</f>
        <v>4.7680650423804032</v>
      </c>
      <c r="G605" s="201" t="s">
        <v>168</v>
      </c>
    </row>
    <row r="606" spans="1:7" hidden="1" outlineLevel="3" x14ac:dyDescent="0.25">
      <c r="F606" s="186"/>
      <c r="G606" s="197"/>
    </row>
    <row r="607" spans="1:7" hidden="1" outlineLevel="2" x14ac:dyDescent="0.25">
      <c r="D607" s="19" t="s">
        <v>911</v>
      </c>
      <c r="F607" s="186"/>
      <c r="G607" s="197"/>
    </row>
    <row r="608" spans="1:7" hidden="1" outlineLevel="4" x14ac:dyDescent="0.25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104.10166156793915</v>
      </c>
      <c r="G608" s="197" t="str">
        <f xml:space="preserve"> G$365</f>
        <v>£m</v>
      </c>
    </row>
    <row r="609" spans="1:7" s="118" customFormat="1" hidden="1" outlineLevel="4" x14ac:dyDescent="0.25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 x14ac:dyDescent="0.25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 x14ac:dyDescent="0.25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 x14ac:dyDescent="0.25">
      <c r="E612" s="24" t="str">
        <f xml:space="preserve"> E$457</f>
        <v>PR19 Costs reconciliation RCV adjustment in 2022-23 FYA prices (WN)</v>
      </c>
      <c r="F612" s="186">
        <f ca="1" xml:space="preserve"> F$457</f>
        <v>8.9229122199868094</v>
      </c>
      <c r="G612" s="197" t="str">
        <f xml:space="preserve"> G$457</f>
        <v>£m</v>
      </c>
    </row>
    <row r="613" spans="1:7" hidden="1" outlineLevel="4" x14ac:dyDescent="0.25">
      <c r="E613" s="24" t="str">
        <f xml:space="preserve"> E$465</f>
        <v>PR19 Land sales RCV adjustment in 2022-23 FYA prices (WN)</v>
      </c>
      <c r="F613" s="186">
        <f ca="1" xml:space="preserve"> F$465</f>
        <v>-0.76971299900136037</v>
      </c>
      <c r="G613" s="197" t="str">
        <f xml:space="preserve"> G$465</f>
        <v>£m</v>
      </c>
    </row>
    <row r="614" spans="1:7" hidden="1" outlineLevel="4" x14ac:dyDescent="0.25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 x14ac:dyDescent="0.25">
      <c r="E615" s="24" t="str">
        <f xml:space="preserve"> E$489</f>
        <v>PR19 Green recovery RCV adjustment in 2022-23 FYA prices (WN)</v>
      </c>
      <c r="F615" s="186">
        <f ca="1" xml:space="preserve"> F$489</f>
        <v>0</v>
      </c>
      <c r="G615" s="197" t="str">
        <f xml:space="preserve"> G$489</f>
        <v>£m</v>
      </c>
    </row>
    <row r="616" spans="1:7" hidden="1" outlineLevel="4" x14ac:dyDescent="0.25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 x14ac:dyDescent="0.25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 x14ac:dyDescent="0.25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0</v>
      </c>
      <c r="G618" s="185" t="str">
        <f xml:space="preserve"> InpS!G$201</f>
        <v>£m</v>
      </c>
    </row>
    <row r="619" spans="1:7" s="110" customFormat="1" hidden="1" outlineLevel="3" x14ac:dyDescent="0.25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0</v>
      </c>
      <c r="G619" s="185" t="str">
        <f xml:space="preserve"> InpS!G$208</f>
        <v>£m</v>
      </c>
    </row>
    <row r="620" spans="1:7" s="101" customFormat="1" hidden="1" outlineLevel="3" x14ac:dyDescent="0.25">
      <c r="A620" s="98"/>
      <c r="B620" s="98"/>
      <c r="C620" s="99"/>
      <c r="D620" s="100"/>
      <c r="E620" s="141" t="s">
        <v>1065</v>
      </c>
      <c r="F620" s="189">
        <f ca="1" xml:space="preserve"> SUM( F608:F619 )</f>
        <v>112.2548607889246</v>
      </c>
      <c r="G620" s="201" t="s">
        <v>168</v>
      </c>
    </row>
    <row r="621" spans="1:7" hidden="1" outlineLevel="3" x14ac:dyDescent="0.25">
      <c r="F621" s="186"/>
      <c r="G621" s="197"/>
    </row>
    <row r="622" spans="1:7" hidden="1" outlineLevel="2" x14ac:dyDescent="0.25">
      <c r="D622" s="19" t="s">
        <v>913</v>
      </c>
      <c r="F622" s="186"/>
      <c r="G622" s="197"/>
    </row>
    <row r="623" spans="1:7" hidden="1" outlineLevel="4" x14ac:dyDescent="0.25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0</v>
      </c>
      <c r="G623" s="197" t="str">
        <f xml:space="preserve"> G$366</f>
        <v>£m</v>
      </c>
    </row>
    <row r="624" spans="1:7" s="118" customFormat="1" hidden="1" outlineLevel="4" x14ac:dyDescent="0.25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 x14ac:dyDescent="0.25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 x14ac:dyDescent="0.25">
      <c r="E626" s="24" t="str">
        <f xml:space="preserve"> E$450</f>
        <v>PR19 WINEP / NEP RCV adjustment in 2022-23 FYA prices (WWN)</v>
      </c>
      <c r="F626" s="186">
        <f ca="1" xml:space="preserve"> F$450</f>
        <v>0</v>
      </c>
      <c r="G626" s="197" t="str">
        <f xml:space="preserve"> G$450</f>
        <v>£m</v>
      </c>
    </row>
    <row r="627" spans="1:7" hidden="1" outlineLevel="4" x14ac:dyDescent="0.25">
      <c r="E627" s="24" t="str">
        <f xml:space="preserve"> E$458</f>
        <v>PR19 Costs reconciliation RCV adjustment in 2022-23 FYA prices (WWN)</v>
      </c>
      <c r="F627" s="186">
        <f ca="1" xml:space="preserve"> F$458</f>
        <v>0</v>
      </c>
      <c r="G627" s="197" t="str">
        <f xml:space="preserve"> G$458</f>
        <v>£m</v>
      </c>
    </row>
    <row r="628" spans="1:7" hidden="1" outlineLevel="4" x14ac:dyDescent="0.25">
      <c r="E628" s="24" t="str">
        <f xml:space="preserve"> E$466</f>
        <v>PR19 Land sales RCV adjustment in 2022-23 FYA prices (WWN)</v>
      </c>
      <c r="F628" s="186">
        <f ca="1" xml:space="preserve"> F$466</f>
        <v>0</v>
      </c>
      <c r="G628" s="197" t="str">
        <f xml:space="preserve"> G$466</f>
        <v>£m</v>
      </c>
    </row>
    <row r="629" spans="1:7" hidden="1" outlineLevel="4" x14ac:dyDescent="0.25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 x14ac:dyDescent="0.25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 x14ac:dyDescent="0.25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 x14ac:dyDescent="0.25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 x14ac:dyDescent="0.25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0</v>
      </c>
      <c r="G633" s="185" t="str">
        <f xml:space="preserve"> InpS!G$202</f>
        <v>£m</v>
      </c>
    </row>
    <row r="634" spans="1:7" s="110" customFormat="1" hidden="1" outlineLevel="3" x14ac:dyDescent="0.25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0</v>
      </c>
      <c r="G634" s="185" t="str">
        <f xml:space="preserve"> InpS!G$209</f>
        <v>£m</v>
      </c>
    </row>
    <row r="635" spans="1:7" s="101" customFormat="1" hidden="1" outlineLevel="3" x14ac:dyDescent="0.25">
      <c r="A635" s="98"/>
      <c r="B635" s="98"/>
      <c r="C635" s="99"/>
      <c r="D635" s="100"/>
      <c r="E635" s="141" t="s">
        <v>1066</v>
      </c>
      <c r="F635" s="189">
        <f ca="1" xml:space="preserve"> SUM( F623:F634 )</f>
        <v>0</v>
      </c>
      <c r="G635" s="201" t="s">
        <v>168</v>
      </c>
    </row>
    <row r="636" spans="1:7" hidden="1" outlineLevel="3" x14ac:dyDescent="0.25">
      <c r="F636" s="186"/>
      <c r="G636" s="197"/>
    </row>
    <row r="637" spans="1:7" hidden="1" outlineLevel="2" x14ac:dyDescent="0.25">
      <c r="D637" s="19" t="s">
        <v>915</v>
      </c>
      <c r="F637" s="186"/>
      <c r="G637" s="197"/>
    </row>
    <row r="638" spans="1:7" hidden="1" outlineLevel="4" x14ac:dyDescent="0.25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0</v>
      </c>
      <c r="G638" s="197" t="str">
        <f xml:space="preserve"> G$367</f>
        <v>£m</v>
      </c>
    </row>
    <row r="639" spans="1:7" s="118" customFormat="1" hidden="1" outlineLevel="4" x14ac:dyDescent="0.25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 x14ac:dyDescent="0.25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 x14ac:dyDescent="0.25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 x14ac:dyDescent="0.25">
      <c r="E642" s="24" t="str">
        <f xml:space="preserve"> E$459</f>
        <v>PR19 Costs reconciliation RCV adjustment in 2022-23 FYA prices (BR)</v>
      </c>
      <c r="F642" s="186">
        <f ca="1" xml:space="preserve"> F$459</f>
        <v>0</v>
      </c>
      <c r="G642" s="197" t="str">
        <f xml:space="preserve"> G$459</f>
        <v>£m</v>
      </c>
    </row>
    <row r="643" spans="1:8" hidden="1" outlineLevel="4" x14ac:dyDescent="0.25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 x14ac:dyDescent="0.25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 x14ac:dyDescent="0.25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 x14ac:dyDescent="0.25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 x14ac:dyDescent="0.25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 x14ac:dyDescent="0.25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 x14ac:dyDescent="0.25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 x14ac:dyDescent="0.25">
      <c r="A650" s="98"/>
      <c r="B650" s="98"/>
      <c r="C650" s="99"/>
      <c r="D650" s="100"/>
      <c r="E650" s="141" t="s">
        <v>1067</v>
      </c>
      <c r="F650" s="189">
        <f ca="1" xml:space="preserve"> SUM( F638:F649 )</f>
        <v>0</v>
      </c>
      <c r="G650" s="201" t="s">
        <v>168</v>
      </c>
      <c r="H650" s="24"/>
    </row>
    <row r="651" spans="1:8" hidden="1" outlineLevel="3" x14ac:dyDescent="0.25">
      <c r="F651" s="186"/>
      <c r="G651" s="197"/>
    </row>
    <row r="652" spans="1:8" hidden="1" outlineLevel="2" x14ac:dyDescent="0.25">
      <c r="C652" s="19" t="s">
        <v>917</v>
      </c>
      <c r="F652" s="186"/>
      <c r="G652" s="197"/>
      <c r="H652" s="151"/>
    </row>
    <row r="653" spans="1:8" hidden="1" outlineLevel="3" x14ac:dyDescent="0.25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 x14ac:dyDescent="0.25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 x14ac:dyDescent="0.25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 x14ac:dyDescent="0.25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 x14ac:dyDescent="0.25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 x14ac:dyDescent="0.25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 x14ac:dyDescent="0.25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 x14ac:dyDescent="0.25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 x14ac:dyDescent="0.25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 x14ac:dyDescent="0.25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 x14ac:dyDescent="0.25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 x14ac:dyDescent="0.25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 x14ac:dyDescent="0.25">
      <c r="A665" s="98"/>
      <c r="B665" s="98"/>
      <c r="C665" s="99"/>
      <c r="D665" s="100"/>
      <c r="E665" s="141" t="s">
        <v>1068</v>
      </c>
      <c r="F665" s="189">
        <f ca="1" xml:space="preserve"> SUM( F653:F664 )</f>
        <v>0</v>
      </c>
      <c r="G665" s="201" t="s">
        <v>168</v>
      </c>
    </row>
    <row r="666" spans="1:8" s="101" customFormat="1" hidden="1" outlineLevel="3" x14ac:dyDescent="0.25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 x14ac:dyDescent="0.25">
      <c r="C667" s="19" t="s">
        <v>919</v>
      </c>
      <c r="F667" s="186"/>
      <c r="G667" s="197"/>
    </row>
    <row r="668" spans="1:8" hidden="1" outlineLevel="3" x14ac:dyDescent="0.25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 x14ac:dyDescent="0.25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 x14ac:dyDescent="0.25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 x14ac:dyDescent="0.25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 x14ac:dyDescent="0.25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 x14ac:dyDescent="0.25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 x14ac:dyDescent="0.25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 x14ac:dyDescent="0.25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 x14ac:dyDescent="0.25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 x14ac:dyDescent="0.25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 x14ac:dyDescent="0.25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 x14ac:dyDescent="0.25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 x14ac:dyDescent="0.25">
      <c r="A680" s="98"/>
      <c r="B680" s="98"/>
      <c r="C680" s="99"/>
      <c r="D680" s="100"/>
      <c r="E680" s="141" t="s">
        <v>1069</v>
      </c>
      <c r="F680" s="189">
        <f ca="1" xml:space="preserve"> SUM( F668:F679 )</f>
        <v>0</v>
      </c>
      <c r="G680" s="201" t="s">
        <v>168</v>
      </c>
      <c r="H680" s="24"/>
      <c r="I680" s="24"/>
      <c r="J680" s="24"/>
    </row>
    <row r="681" spans="1:10" hidden="1" outlineLevel="1" x14ac:dyDescent="0.25">
      <c r="F681" s="186"/>
      <c r="G681" s="197"/>
    </row>
    <row r="682" spans="1:10" hidden="1" outlineLevel="1" x14ac:dyDescent="0.25">
      <c r="A682" s="10" t="s">
        <v>1070</v>
      </c>
      <c r="B682" s="10" t="s">
        <v>1071</v>
      </c>
      <c r="F682" s="186"/>
      <c r="G682" s="197"/>
    </row>
    <row r="683" spans="1:10" hidden="1" outlineLevel="2" x14ac:dyDescent="0.25">
      <c r="F683" s="186"/>
      <c r="G683" s="197"/>
    </row>
    <row r="684" spans="1:10" hidden="1" outlineLevel="2" x14ac:dyDescent="0.25">
      <c r="D684" s="19" t="s">
        <v>909</v>
      </c>
      <c r="F684" s="186"/>
      <c r="G684" s="197"/>
    </row>
    <row r="685" spans="1:10" hidden="1" outlineLevel="3" x14ac:dyDescent="0.25">
      <c r="E685" s="24" t="str">
        <f xml:space="preserve"> E$528</f>
        <v xml:space="preserve">Ofwat - Pre 2020 RCV opening balance - real (2022-23 FYA) (WR) </v>
      </c>
      <c r="F685" s="186">
        <f ca="1" xml:space="preserve"> F$528</f>
        <v>11.216160328947559</v>
      </c>
      <c r="G685" s="197" t="str">
        <f xml:space="preserve"> G$528</f>
        <v>£m</v>
      </c>
    </row>
    <row r="686" spans="1:10" hidden="1" outlineLevel="3" x14ac:dyDescent="0.25">
      <c r="E686" s="24" t="str">
        <f xml:space="preserve"> E$605</f>
        <v xml:space="preserve">Ofwat - 2020-25 RCV opening balance - real (2022-23 FYA) (WR) </v>
      </c>
      <c r="F686" s="186">
        <f ca="1" xml:space="preserve"> F$605</f>
        <v>4.7680650423804032</v>
      </c>
      <c r="G686" s="197" t="str">
        <f xml:space="preserve"> G$605</f>
        <v>£m</v>
      </c>
    </row>
    <row r="687" spans="1:10" s="101" customFormat="1" hidden="1" outlineLevel="3" x14ac:dyDescent="0.25">
      <c r="A687" s="98" t="s">
        <v>1070</v>
      </c>
      <c r="B687" s="98"/>
      <c r="C687" s="99"/>
      <c r="D687" s="100"/>
      <c r="E687" s="141" t="s">
        <v>1072</v>
      </c>
      <c r="F687" s="189">
        <f ca="1" xml:space="preserve"> SUM( F685:F686 )</f>
        <v>15.984225371327963</v>
      </c>
      <c r="G687" s="201" t="s">
        <v>168</v>
      </c>
      <c r="H687" s="24"/>
      <c r="I687" s="24"/>
      <c r="J687" s="24"/>
    </row>
    <row r="688" spans="1:10" hidden="1" outlineLevel="3" x14ac:dyDescent="0.25">
      <c r="F688" s="186"/>
      <c r="G688" s="197"/>
    </row>
    <row r="689" spans="1:10" hidden="1" outlineLevel="2" x14ac:dyDescent="0.25">
      <c r="D689" s="19" t="s">
        <v>911</v>
      </c>
      <c r="F689" s="186"/>
      <c r="G689" s="197"/>
    </row>
    <row r="690" spans="1:10" hidden="1" outlineLevel="3" x14ac:dyDescent="0.25">
      <c r="E690" s="24" t="str">
        <f xml:space="preserve"> E$540</f>
        <v xml:space="preserve">Ofwat - Pre 2020 RCV opening balance - real (2022-23 FYA) (WN) </v>
      </c>
      <c r="F690" s="186">
        <f ca="1" xml:space="preserve"> F$540</f>
        <v>203.24478148738359</v>
      </c>
      <c r="G690" s="197" t="str">
        <f xml:space="preserve"> G$540</f>
        <v>£m</v>
      </c>
    </row>
    <row r="691" spans="1:10" hidden="1" outlineLevel="3" x14ac:dyDescent="0.25">
      <c r="E691" s="24" t="str">
        <f xml:space="preserve"> E$620</f>
        <v xml:space="preserve">Ofwat - 2020-25 RCV opening balance - real (2022-23 FYA) (WN) </v>
      </c>
      <c r="F691" s="186">
        <f ca="1" xml:space="preserve"> F$620</f>
        <v>112.2548607889246</v>
      </c>
      <c r="G691" s="197" t="str">
        <f xml:space="preserve"> G$620</f>
        <v>£m</v>
      </c>
    </row>
    <row r="692" spans="1:10" s="101" customFormat="1" hidden="1" outlineLevel="3" x14ac:dyDescent="0.25">
      <c r="A692" s="98" t="s">
        <v>1070</v>
      </c>
      <c r="B692" s="98"/>
      <c r="C692" s="99"/>
      <c r="D692" s="100"/>
      <c r="E692" s="141" t="s">
        <v>1073</v>
      </c>
      <c r="F692" s="189">
        <f ca="1" xml:space="preserve"> SUM( F690:F691 )</f>
        <v>315.49964227630818</v>
      </c>
      <c r="G692" s="201" t="s">
        <v>168</v>
      </c>
      <c r="H692" s="24"/>
      <c r="I692" s="24"/>
      <c r="J692" s="24"/>
    </row>
    <row r="693" spans="1:10" hidden="1" outlineLevel="3" x14ac:dyDescent="0.25">
      <c r="F693" s="186"/>
      <c r="G693" s="197"/>
    </row>
    <row r="694" spans="1:10" hidden="1" outlineLevel="2" x14ac:dyDescent="0.25">
      <c r="D694" s="19" t="s">
        <v>913</v>
      </c>
      <c r="F694" s="186"/>
      <c r="G694" s="197"/>
    </row>
    <row r="695" spans="1:10" hidden="1" outlineLevel="3" x14ac:dyDescent="0.25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0</v>
      </c>
      <c r="G695" s="197" t="str">
        <f xml:space="preserve"> G$552</f>
        <v>£m</v>
      </c>
    </row>
    <row r="696" spans="1:10" hidden="1" outlineLevel="3" x14ac:dyDescent="0.25">
      <c r="E696" s="24" t="str">
        <f xml:space="preserve"> E$635</f>
        <v xml:space="preserve">Ofwat - 2020-25 RCV opening balance - real (2022-23 FYA) (WWN) </v>
      </c>
      <c r="F696" s="186">
        <f ca="1" xml:space="preserve"> F$635</f>
        <v>0</v>
      </c>
      <c r="G696" s="197" t="str">
        <f xml:space="preserve"> G$635</f>
        <v>£m</v>
      </c>
    </row>
    <row r="697" spans="1:10" s="101" customFormat="1" hidden="1" outlineLevel="3" x14ac:dyDescent="0.25">
      <c r="A697" s="98" t="s">
        <v>1070</v>
      </c>
      <c r="B697" s="98"/>
      <c r="C697" s="99"/>
      <c r="D697" s="100"/>
      <c r="E697" s="141" t="s">
        <v>1074</v>
      </c>
      <c r="F697" s="189">
        <f ca="1" xml:space="preserve"> SUM( F695:F696 )</f>
        <v>0</v>
      </c>
      <c r="G697" s="201" t="s">
        <v>168</v>
      </c>
      <c r="H697" s="24"/>
      <c r="I697" s="24"/>
      <c r="J697" s="24"/>
    </row>
    <row r="698" spans="1:10" hidden="1" outlineLevel="3" x14ac:dyDescent="0.25">
      <c r="F698" s="186"/>
      <c r="G698" s="197"/>
    </row>
    <row r="699" spans="1:10" hidden="1" outlineLevel="2" x14ac:dyDescent="0.25">
      <c r="D699" s="19" t="s">
        <v>915</v>
      </c>
      <c r="F699" s="186"/>
      <c r="G699" s="197"/>
    </row>
    <row r="700" spans="1:10" hidden="1" outlineLevel="3" x14ac:dyDescent="0.25">
      <c r="E700" s="24" t="str">
        <f xml:space="preserve"> E$564</f>
        <v xml:space="preserve">Ofwat - Pre 2020 RCV opening balance - real (2022-23 FYA) (BR) </v>
      </c>
      <c r="F700" s="186">
        <f ca="1" xml:space="preserve"> F$564</f>
        <v>0</v>
      </c>
      <c r="G700" s="197" t="str">
        <f xml:space="preserve"> G$564</f>
        <v>£m</v>
      </c>
    </row>
    <row r="701" spans="1:10" hidden="1" outlineLevel="3" x14ac:dyDescent="0.25">
      <c r="E701" s="24" t="str">
        <f xml:space="preserve"> E$650</f>
        <v xml:space="preserve">Ofwat - 2020-25 RCV opening balance - real (2022-23 FYA) (BR) </v>
      </c>
      <c r="F701" s="186">
        <f ca="1" xml:space="preserve"> F$650</f>
        <v>0</v>
      </c>
      <c r="G701" s="197" t="str">
        <f xml:space="preserve"> G$650</f>
        <v>£m</v>
      </c>
    </row>
    <row r="702" spans="1:10" s="101" customFormat="1" hidden="1" outlineLevel="3" x14ac:dyDescent="0.25">
      <c r="A702" s="98" t="s">
        <v>1070</v>
      </c>
      <c r="B702" s="98"/>
      <c r="C702" s="99"/>
      <c r="D702" s="100"/>
      <c r="E702" s="141" t="s">
        <v>1075</v>
      </c>
      <c r="F702" s="189">
        <f ca="1" xml:space="preserve"> SUM( F700:F701 )</f>
        <v>0</v>
      </c>
      <c r="G702" s="201" t="s">
        <v>168</v>
      </c>
      <c r="H702" s="24"/>
      <c r="I702" s="24"/>
      <c r="J702" s="24"/>
    </row>
    <row r="703" spans="1:10" hidden="1" outlineLevel="3" x14ac:dyDescent="0.25">
      <c r="F703" s="186"/>
      <c r="G703" s="197"/>
    </row>
    <row r="704" spans="1:10" hidden="1" outlineLevel="2" x14ac:dyDescent="0.25">
      <c r="D704" s="19" t="s">
        <v>917</v>
      </c>
      <c r="F704" s="186"/>
      <c r="G704" s="197"/>
    </row>
    <row r="705" spans="1:23" hidden="1" outlineLevel="3" x14ac:dyDescent="0.25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 x14ac:dyDescent="0.25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 x14ac:dyDescent="0.25">
      <c r="A707" s="98" t="s">
        <v>1070</v>
      </c>
      <c r="B707" s="98"/>
      <c r="C707" s="99"/>
      <c r="D707" s="100"/>
      <c r="E707" s="141" t="s">
        <v>1076</v>
      </c>
      <c r="F707" s="189">
        <f ca="1" xml:space="preserve"> SUM( F705:F706 )</f>
        <v>0</v>
      </c>
      <c r="G707" s="201" t="s">
        <v>168</v>
      </c>
      <c r="H707" s="24"/>
      <c r="I707" s="24"/>
      <c r="J707" s="24"/>
    </row>
    <row r="708" spans="1:23" s="101" customFormat="1" hidden="1" outlineLevel="3" x14ac:dyDescent="0.25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 x14ac:dyDescent="0.25">
      <c r="D709" s="19" t="s">
        <v>919</v>
      </c>
      <c r="F709" s="186"/>
      <c r="G709" s="197"/>
    </row>
    <row r="710" spans="1:23" hidden="1" outlineLevel="3" x14ac:dyDescent="0.25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 x14ac:dyDescent="0.25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 x14ac:dyDescent="0.25">
      <c r="A712" s="98" t="s">
        <v>1070</v>
      </c>
      <c r="B712" s="98"/>
      <c r="C712" s="99"/>
      <c r="D712" s="100"/>
      <c r="E712" s="141" t="s">
        <v>1077</v>
      </c>
      <c r="F712" s="189">
        <f ca="1" xml:space="preserve"> SUM( F710:F711 )</f>
        <v>0</v>
      </c>
      <c r="G712" s="201" t="s">
        <v>168</v>
      </c>
      <c r="H712" s="24"/>
      <c r="I712" s="24"/>
      <c r="J712" s="24"/>
    </row>
    <row r="713" spans="1:23" hidden="1" outlineLevel="1" x14ac:dyDescent="0.25">
      <c r="F713" s="186"/>
      <c r="G713" s="197"/>
    </row>
    <row r="714" spans="1:23" x14ac:dyDescent="0.25">
      <c r="F714" s="186"/>
      <c r="G714" s="197"/>
    </row>
    <row r="715" spans="1:23" collapsed="1" x14ac:dyDescent="0.25">
      <c r="A715" s="85" t="s">
        <v>1078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 x14ac:dyDescent="0.25">
      <c r="F716" s="186"/>
      <c r="G716" s="197"/>
    </row>
    <row r="717" spans="1:23" hidden="1" outlineLevel="1" x14ac:dyDescent="0.25">
      <c r="A717" s="10" t="s">
        <v>907</v>
      </c>
      <c r="B717" s="10" t="s">
        <v>908</v>
      </c>
      <c r="F717" s="186"/>
      <c r="G717" s="197"/>
    </row>
    <row r="718" spans="1:23" hidden="1" outlineLevel="2" x14ac:dyDescent="0.25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13.538687605406537</v>
      </c>
      <c r="G718" s="197" t="str">
        <f t="shared" si="75"/>
        <v>£m</v>
      </c>
    </row>
    <row r="719" spans="1:23" hidden="1" outlineLevel="2" x14ac:dyDescent="0.25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267.22915857145347</v>
      </c>
      <c r="G719" s="197" t="str">
        <f t="shared" si="76"/>
        <v>£m</v>
      </c>
    </row>
    <row r="720" spans="1:23" hidden="1" outlineLevel="2" x14ac:dyDescent="0.25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0</v>
      </c>
      <c r="G720" s="197" t="str">
        <f t="shared" si="77"/>
        <v>£m</v>
      </c>
    </row>
    <row r="721" spans="1:7" hidden="1" outlineLevel="2" x14ac:dyDescent="0.25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0</v>
      </c>
      <c r="G721" s="197" t="str">
        <f t="shared" si="78"/>
        <v>£m</v>
      </c>
    </row>
    <row r="722" spans="1:7" hidden="1" outlineLevel="2" x14ac:dyDescent="0.25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 x14ac:dyDescent="0.25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 x14ac:dyDescent="0.25">
      <c r="F724" s="186"/>
      <c r="G724" s="197"/>
    </row>
    <row r="725" spans="1:7" s="110" customFormat="1" hidden="1" outlineLevel="1" x14ac:dyDescent="0.25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 x14ac:dyDescent="0.25">
      <c r="F726" s="186"/>
      <c r="G726" s="197"/>
    </row>
    <row r="727" spans="1:7" hidden="1" outlineLevel="1" x14ac:dyDescent="0.25">
      <c r="A727" s="10" t="s">
        <v>1079</v>
      </c>
      <c r="B727" s="10" t="s">
        <v>1080</v>
      </c>
      <c r="E727" s="10"/>
      <c r="F727" s="186"/>
      <c r="G727" s="197"/>
    </row>
    <row r="728" spans="1:7" s="101" customFormat="1" hidden="1" outlineLevel="2" x14ac:dyDescent="0.25">
      <c r="A728" s="131" t="s">
        <v>1079</v>
      </c>
      <c r="B728" s="98"/>
      <c r="C728" s="99"/>
      <c r="D728" s="100"/>
      <c r="E728" s="101" t="s">
        <v>1081</v>
      </c>
      <c r="F728" s="195">
        <f t="shared" ref="F728:F733" ca="1" si="81" xml:space="preserve"> F718 * $F$725</f>
        <v>13.653440594865444</v>
      </c>
      <c r="G728" s="199" t="s">
        <v>168</v>
      </c>
    </row>
    <row r="729" spans="1:7" s="101" customFormat="1" hidden="1" outlineLevel="2" x14ac:dyDescent="0.25">
      <c r="A729" s="98" t="s">
        <v>1079</v>
      </c>
      <c r="B729" s="98"/>
      <c r="C729" s="99"/>
      <c r="D729" s="100"/>
      <c r="E729" s="101" t="s">
        <v>1082</v>
      </c>
      <c r="F729" s="195">
        <f t="shared" ca="1" si="81"/>
        <v>269.49417462843206</v>
      </c>
      <c r="G729" s="199" t="s">
        <v>168</v>
      </c>
    </row>
    <row r="730" spans="1:7" s="101" customFormat="1" hidden="1" outlineLevel="2" x14ac:dyDescent="0.25">
      <c r="A730" s="98" t="s">
        <v>1079</v>
      </c>
      <c r="B730" s="98"/>
      <c r="C730" s="99"/>
      <c r="D730" s="100"/>
      <c r="E730" s="101" t="s">
        <v>1083</v>
      </c>
      <c r="F730" s="195">
        <f t="shared" ca="1" si="81"/>
        <v>0</v>
      </c>
      <c r="G730" s="199" t="s">
        <v>168</v>
      </c>
    </row>
    <row r="731" spans="1:7" s="101" customFormat="1" hidden="1" outlineLevel="2" x14ac:dyDescent="0.25">
      <c r="A731" s="98" t="s">
        <v>1079</v>
      </c>
      <c r="B731" s="98"/>
      <c r="C731" s="99"/>
      <c r="D731" s="100"/>
      <c r="E731" s="101" t="s">
        <v>1084</v>
      </c>
      <c r="F731" s="195">
        <f t="shared" ca="1" si="81"/>
        <v>0</v>
      </c>
      <c r="G731" s="199" t="s">
        <v>168</v>
      </c>
    </row>
    <row r="732" spans="1:7" s="101" customFormat="1" hidden="1" outlineLevel="2" x14ac:dyDescent="0.25">
      <c r="A732" s="98" t="s">
        <v>1079</v>
      </c>
      <c r="B732" s="98"/>
      <c r="C732" s="99"/>
      <c r="D732" s="100"/>
      <c r="E732" s="101" t="s">
        <v>1085</v>
      </c>
      <c r="F732" s="195">
        <f t="shared" ca="1" si="81"/>
        <v>0</v>
      </c>
      <c r="G732" s="199" t="s">
        <v>168</v>
      </c>
    </row>
    <row r="733" spans="1:7" s="101" customFormat="1" hidden="1" outlineLevel="2" x14ac:dyDescent="0.25">
      <c r="A733" s="98" t="s">
        <v>1079</v>
      </c>
      <c r="B733" s="98"/>
      <c r="C733" s="99"/>
      <c r="D733" s="100"/>
      <c r="E733" s="101" t="s">
        <v>1086</v>
      </c>
      <c r="F733" s="195">
        <f t="shared" ca="1" si="81"/>
        <v>0</v>
      </c>
      <c r="G733" s="199" t="s">
        <v>168</v>
      </c>
    </row>
    <row r="734" spans="1:7" hidden="1" outlineLevel="1" x14ac:dyDescent="0.25">
      <c r="F734" s="186"/>
      <c r="G734" s="197"/>
    </row>
    <row r="735" spans="1:7" hidden="1" outlineLevel="1" x14ac:dyDescent="0.25">
      <c r="F735" s="186"/>
      <c r="G735" s="197"/>
    </row>
    <row r="736" spans="1:7" hidden="1" outlineLevel="1" x14ac:dyDescent="0.25">
      <c r="A736" s="10" t="s">
        <v>1070</v>
      </c>
      <c r="B736" s="10" t="s">
        <v>1071</v>
      </c>
      <c r="F736" s="186"/>
      <c r="G736" s="197"/>
    </row>
    <row r="737" spans="1:10" hidden="1" outlineLevel="2" x14ac:dyDescent="0.25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15.984225371327963</v>
      </c>
      <c r="G737" s="197" t="str">
        <f t="shared" si="82"/>
        <v>£m</v>
      </c>
    </row>
    <row r="738" spans="1:10" hidden="1" outlineLevel="2" x14ac:dyDescent="0.25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315.49964227630818</v>
      </c>
      <c r="G738" s="197" t="str">
        <f t="shared" si="83"/>
        <v>£m</v>
      </c>
    </row>
    <row r="739" spans="1:10" hidden="1" outlineLevel="2" x14ac:dyDescent="0.25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0</v>
      </c>
      <c r="G739" s="197" t="str">
        <f t="shared" si="84"/>
        <v>£m</v>
      </c>
    </row>
    <row r="740" spans="1:10" hidden="1" outlineLevel="2" x14ac:dyDescent="0.25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0</v>
      </c>
      <c r="G740" s="197" t="str">
        <f t="shared" si="85"/>
        <v>£m</v>
      </c>
    </row>
    <row r="741" spans="1:10" hidden="1" outlineLevel="2" x14ac:dyDescent="0.25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 x14ac:dyDescent="0.25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 x14ac:dyDescent="0.25">
      <c r="E743" s="24" t="s">
        <v>1087</v>
      </c>
      <c r="F743" s="186">
        <f ca="1" xml:space="preserve"> SUM(F737:F742)</f>
        <v>331.48386764763615</v>
      </c>
      <c r="G743" s="197" t="str">
        <f t="shared" si="87"/>
        <v>£m</v>
      </c>
      <c r="J743" s="87"/>
    </row>
    <row r="744" spans="1:10" hidden="1" outlineLevel="1" x14ac:dyDescent="0.25">
      <c r="F744" s="186"/>
      <c r="G744" s="197"/>
    </row>
    <row r="745" spans="1:10" s="110" customFormat="1" hidden="1" outlineLevel="1" x14ac:dyDescent="0.25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 x14ac:dyDescent="0.25">
      <c r="F746" s="186"/>
      <c r="G746" s="197"/>
    </row>
    <row r="747" spans="1:10" hidden="1" outlineLevel="1" x14ac:dyDescent="0.25">
      <c r="A747" s="10" t="s">
        <v>1088</v>
      </c>
      <c r="B747" s="10" t="s">
        <v>1089</v>
      </c>
      <c r="F747" s="186"/>
      <c r="G747" s="197"/>
    </row>
    <row r="748" spans="1:10" s="101" customFormat="1" hidden="1" outlineLevel="2" x14ac:dyDescent="0.25">
      <c r="A748" s="98" t="s">
        <v>1088</v>
      </c>
      <c r="B748" s="98"/>
      <c r="C748" s="99"/>
      <c r="D748" s="100"/>
      <c r="E748" s="101" t="s">
        <v>1090</v>
      </c>
      <c r="F748" s="195">
        <f t="shared" ref="F748:F753" ca="1" si="88" xml:space="preserve"> F737 * $F$745</f>
        <v>16.472466864214447</v>
      </c>
      <c r="G748" s="199" t="s">
        <v>168</v>
      </c>
    </row>
    <row r="749" spans="1:10" s="101" customFormat="1" hidden="1" outlineLevel="2" x14ac:dyDescent="0.25">
      <c r="A749" s="98" t="s">
        <v>1088</v>
      </c>
      <c r="B749" s="98"/>
      <c r="C749" s="99"/>
      <c r="D749" s="100"/>
      <c r="E749" s="101" t="s">
        <v>1091</v>
      </c>
      <c r="F749" s="195">
        <f t="shared" ca="1" si="88"/>
        <v>325.13664455647177</v>
      </c>
      <c r="G749" s="199" t="s">
        <v>168</v>
      </c>
    </row>
    <row r="750" spans="1:10" s="101" customFormat="1" hidden="1" outlineLevel="2" x14ac:dyDescent="0.25">
      <c r="A750" s="98" t="s">
        <v>1088</v>
      </c>
      <c r="B750" s="98"/>
      <c r="C750" s="99"/>
      <c r="D750" s="100"/>
      <c r="E750" s="101" t="s">
        <v>1092</v>
      </c>
      <c r="F750" s="195">
        <f t="shared" ca="1" si="88"/>
        <v>0</v>
      </c>
      <c r="G750" s="199" t="s">
        <v>168</v>
      </c>
    </row>
    <row r="751" spans="1:10" s="101" customFormat="1" hidden="1" outlineLevel="2" x14ac:dyDescent="0.25">
      <c r="A751" s="98" t="s">
        <v>1088</v>
      </c>
      <c r="B751" s="98"/>
      <c r="C751" s="99"/>
      <c r="D751" s="100"/>
      <c r="E751" s="101" t="s">
        <v>1093</v>
      </c>
      <c r="F751" s="195">
        <f t="shared" ca="1" si="88"/>
        <v>0</v>
      </c>
      <c r="G751" s="199" t="s">
        <v>168</v>
      </c>
    </row>
    <row r="752" spans="1:10" s="101" customFormat="1" hidden="1" outlineLevel="2" x14ac:dyDescent="0.25">
      <c r="A752" s="98" t="s">
        <v>1088</v>
      </c>
      <c r="B752" s="98"/>
      <c r="C752" s="99"/>
      <c r="D752" s="100"/>
      <c r="E752" s="101" t="s">
        <v>1094</v>
      </c>
      <c r="F752" s="195">
        <f t="shared" ca="1" si="88"/>
        <v>0</v>
      </c>
      <c r="G752" s="199" t="s">
        <v>168</v>
      </c>
    </row>
    <row r="753" spans="1:23" s="101" customFormat="1" hidden="1" outlineLevel="2" x14ac:dyDescent="0.25">
      <c r="A753" s="98" t="s">
        <v>1088</v>
      </c>
      <c r="B753" s="98"/>
      <c r="C753" s="99"/>
      <c r="D753" s="100"/>
      <c r="E753" s="101" t="s">
        <v>1095</v>
      </c>
      <c r="F753" s="195">
        <f t="shared" ca="1" si="88"/>
        <v>0</v>
      </c>
      <c r="G753" s="199" t="s">
        <v>168</v>
      </c>
    </row>
    <row r="754" spans="1:23" s="101" customFormat="1" hidden="1" outlineLevel="2" x14ac:dyDescent="0.25">
      <c r="A754" s="10"/>
      <c r="B754" s="10"/>
      <c r="C754" s="19"/>
      <c r="D754" s="65"/>
      <c r="E754" s="24" t="s">
        <v>1096</v>
      </c>
      <c r="F754" s="186">
        <f ca="1" xml:space="preserve"> SUM(F748:F753)</f>
        <v>341.60911142068619</v>
      </c>
      <c r="G754" s="197" t="s">
        <v>168</v>
      </c>
    </row>
    <row r="755" spans="1:23" hidden="1" outlineLevel="1" x14ac:dyDescent="0.25">
      <c r="F755" s="186"/>
      <c r="G755" s="197"/>
    </row>
    <row r="756" spans="1:23" x14ac:dyDescent="0.25">
      <c r="F756" s="186"/>
      <c r="G756" s="197"/>
    </row>
    <row r="757" spans="1:23" collapsed="1" x14ac:dyDescent="0.25">
      <c r="A757" s="85" t="s">
        <v>1097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 x14ac:dyDescent="0.25">
      <c r="F758" s="186"/>
      <c r="G758" s="197"/>
    </row>
    <row r="759" spans="1:23" hidden="1" outlineLevel="1" x14ac:dyDescent="0.25">
      <c r="B759" s="10" t="s">
        <v>1098</v>
      </c>
      <c r="F759" s="186"/>
      <c r="G759" s="197"/>
    </row>
    <row r="760" spans="1:23" hidden="1" outlineLevel="1" x14ac:dyDescent="0.25">
      <c r="F760" s="186"/>
      <c r="G760" s="197"/>
    </row>
    <row r="761" spans="1:23" hidden="1" outlineLevel="1" x14ac:dyDescent="0.25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13.538687605406537</v>
      </c>
      <c r="G761" s="197" t="str">
        <f t="shared" si="89"/>
        <v>£m</v>
      </c>
    </row>
    <row r="762" spans="1:23" hidden="1" outlineLevel="1" x14ac:dyDescent="0.25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267.22915857145347</v>
      </c>
      <c r="G762" s="197" t="str">
        <f t="shared" si="90"/>
        <v>£m</v>
      </c>
    </row>
    <row r="763" spans="1:23" hidden="1" outlineLevel="1" x14ac:dyDescent="0.25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0</v>
      </c>
      <c r="G763" s="197" t="str">
        <f t="shared" si="91"/>
        <v>£m</v>
      </c>
    </row>
    <row r="764" spans="1:23" hidden="1" outlineLevel="1" x14ac:dyDescent="0.25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0</v>
      </c>
      <c r="G764" s="197" t="str">
        <f t="shared" si="92"/>
        <v>£m</v>
      </c>
    </row>
    <row r="765" spans="1:23" hidden="1" outlineLevel="1" x14ac:dyDescent="0.25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 x14ac:dyDescent="0.25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 x14ac:dyDescent="0.25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 x14ac:dyDescent="0.25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15.984225371327963</v>
      </c>
      <c r="G768" s="197" t="str">
        <f t="shared" si="95"/>
        <v>£m</v>
      </c>
      <c r="H768" s="24"/>
      <c r="I768" s="24"/>
    </row>
    <row r="769" spans="1:9" s="118" customFormat="1" hidden="1" outlineLevel="1" x14ac:dyDescent="0.25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315.49964227630818</v>
      </c>
      <c r="G769" s="197" t="str">
        <f t="shared" si="96"/>
        <v>£m</v>
      </c>
      <c r="H769" s="24"/>
      <c r="I769" s="24"/>
    </row>
    <row r="770" spans="1:9" s="118" customFormat="1" hidden="1" outlineLevel="1" x14ac:dyDescent="0.25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0</v>
      </c>
      <c r="G770" s="197" t="str">
        <f t="shared" si="97"/>
        <v>£m</v>
      </c>
      <c r="H770" s="24"/>
      <c r="I770" s="24"/>
    </row>
    <row r="771" spans="1:9" s="118" customFormat="1" hidden="1" outlineLevel="1" x14ac:dyDescent="0.25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0</v>
      </c>
      <c r="G771" s="197" t="str">
        <f t="shared" si="98"/>
        <v>£m</v>
      </c>
      <c r="H771" s="220"/>
      <c r="I771" s="24"/>
    </row>
    <row r="772" spans="1:9" s="118" customFormat="1" hidden="1" outlineLevel="1" x14ac:dyDescent="0.25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 x14ac:dyDescent="0.25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 x14ac:dyDescent="0.25">
      <c r="A774" s="10"/>
      <c r="B774" s="10"/>
      <c r="C774" s="19"/>
      <c r="D774" s="65"/>
      <c r="E774" s="101" t="s">
        <v>1099</v>
      </c>
      <c r="F774" s="153">
        <f t="shared" ref="F774:F779" ca="1" si="101">IF(F761 * $F$767 =F768, 0, 1)</f>
        <v>0</v>
      </c>
      <c r="G774" s="101" t="s">
        <v>1100</v>
      </c>
      <c r="H774" s="24"/>
      <c r="I774" s="24"/>
    </row>
    <row r="775" spans="1:9" s="118" customFormat="1" hidden="1" outlineLevel="1" x14ac:dyDescent="0.25">
      <c r="A775" s="10"/>
      <c r="B775" s="10"/>
      <c r="C775" s="19"/>
      <c r="D775" s="65"/>
      <c r="E775" s="101" t="s">
        <v>1101</v>
      </c>
      <c r="F775" s="153">
        <f t="shared" ca="1" si="101"/>
        <v>0</v>
      </c>
      <c r="G775" s="101" t="s">
        <v>1100</v>
      </c>
      <c r="H775" s="24"/>
      <c r="I775" s="24"/>
    </row>
    <row r="776" spans="1:9" s="118" customFormat="1" hidden="1" outlineLevel="1" x14ac:dyDescent="0.25">
      <c r="A776" s="10"/>
      <c r="B776" s="10"/>
      <c r="C776" s="19"/>
      <c r="D776" s="65"/>
      <c r="E776" s="101" t="s">
        <v>1102</v>
      </c>
      <c r="F776" s="153">
        <f t="shared" ca="1" si="101"/>
        <v>0</v>
      </c>
      <c r="G776" s="101" t="s">
        <v>1100</v>
      </c>
      <c r="H776" s="24"/>
      <c r="I776" s="24"/>
    </row>
    <row r="777" spans="1:9" s="118" customFormat="1" hidden="1" outlineLevel="1" x14ac:dyDescent="0.25">
      <c r="A777" s="10"/>
      <c r="B777" s="10"/>
      <c r="C777" s="19"/>
      <c r="D777" s="65"/>
      <c r="E777" s="101" t="s">
        <v>1103</v>
      </c>
      <c r="F777" s="153">
        <f ca="1">IF(F764 * $F$767 =F771, 0, 1)</f>
        <v>0</v>
      </c>
      <c r="G777" s="101" t="s">
        <v>1100</v>
      </c>
      <c r="H777" s="24"/>
      <c r="I777" s="24"/>
    </row>
    <row r="778" spans="1:9" s="118" customFormat="1" hidden="1" outlineLevel="1" x14ac:dyDescent="0.25">
      <c r="A778" s="10"/>
      <c r="B778" s="10"/>
      <c r="C778" s="19"/>
      <c r="D778" s="65"/>
      <c r="E778" s="101" t="s">
        <v>1104</v>
      </c>
      <c r="F778" s="153">
        <f t="shared" ca="1" si="101"/>
        <v>0</v>
      </c>
      <c r="G778" s="101" t="s">
        <v>1100</v>
      </c>
      <c r="H778" s="24"/>
      <c r="I778" s="24"/>
    </row>
    <row r="779" spans="1:9" s="118" customFormat="1" hidden="1" outlineLevel="1" x14ac:dyDescent="0.25">
      <c r="A779" s="10"/>
      <c r="B779" s="10"/>
      <c r="C779" s="19"/>
      <c r="D779" s="65"/>
      <c r="E779" s="101" t="s">
        <v>1105</v>
      </c>
      <c r="F779" s="153">
        <f t="shared" ca="1" si="101"/>
        <v>0</v>
      </c>
      <c r="G779" s="101" t="s">
        <v>1100</v>
      </c>
      <c r="H779" s="24"/>
      <c r="I779" s="24"/>
    </row>
    <row r="780" spans="1:9" s="118" customFormat="1" hidden="1" outlineLevel="1" x14ac:dyDescent="0.25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 x14ac:dyDescent="0.25">
      <c r="B782" s="10" t="s">
        <v>90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outlineLevelRow="3" x14ac:dyDescent="0.25"/>
  <cols>
    <col min="1" max="2" width="10.81640625" style="10" customWidth="1"/>
    <col min="3" max="3" width="1.453125" style="19" customWidth="1"/>
    <col min="4" max="4" width="1.453125" style="65" customWidth="1"/>
    <col min="5" max="5" width="175" style="24" bestFit="1" customWidth="1"/>
    <col min="6" max="6" width="13.6328125" style="24" customWidth="1"/>
    <col min="7" max="7" width="13.1796875" style="24" bestFit="1" customWidth="1"/>
    <col min="8" max="8" width="16.6328125" style="24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Calc_BYR_CoView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1106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>
      <c r="F9" s="125"/>
      <c r="G9" s="197"/>
    </row>
    <row r="10" spans="1:707" hidden="1" outlineLevel="1" x14ac:dyDescent="0.25">
      <c r="B10" s="10" t="s">
        <v>893</v>
      </c>
      <c r="F10" s="125"/>
      <c r="G10" s="197"/>
    </row>
    <row r="11" spans="1:707" hidden="1" outlineLevel="2" x14ac:dyDescent="0.25">
      <c r="F11" s="125"/>
      <c r="G11" s="197"/>
    </row>
    <row r="12" spans="1:707" hidden="1" outlineLevel="2" x14ac:dyDescent="0.25">
      <c r="B12" s="10" t="s">
        <v>853</v>
      </c>
      <c r="F12" s="125"/>
      <c r="G12" s="197"/>
    </row>
    <row r="13" spans="1:707" hidden="1" outlineLevel="3" x14ac:dyDescent="0.25">
      <c r="F13" s="125"/>
      <c r="G13" s="197"/>
    </row>
    <row r="14" spans="1:707" s="148" customFormat="1" hidden="1" outlineLevel="3" x14ac:dyDescent="0.25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 x14ac:dyDescent="0.25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 x14ac:dyDescent="0.25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 x14ac:dyDescent="0.25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 x14ac:dyDescent="0.25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 x14ac:dyDescent="0.25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 x14ac:dyDescent="0.25">
      <c r="A20" s="259"/>
      <c r="B20" s="260"/>
      <c r="C20" s="257"/>
      <c r="D20" s="258"/>
      <c r="F20" s="187"/>
      <c r="G20" s="261"/>
    </row>
    <row r="21" spans="1:7" s="148" customFormat="1" hidden="1" outlineLevel="3" x14ac:dyDescent="0.25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 x14ac:dyDescent="0.25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-3.9047824837260499E-2</v>
      </c>
      <c r="G22" s="261" t="str">
        <f xml:space="preserve"> InpS!G227</f>
        <v>£m</v>
      </c>
    </row>
    <row r="23" spans="1:7" s="148" customFormat="1" hidden="1" outlineLevel="3" x14ac:dyDescent="0.25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0</v>
      </c>
      <c r="G23" s="261" t="str">
        <f xml:space="preserve"> InpS!G228</f>
        <v>£m</v>
      </c>
    </row>
    <row r="24" spans="1:7" s="148" customFormat="1" hidden="1" outlineLevel="3" x14ac:dyDescent="0.25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 x14ac:dyDescent="0.25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 x14ac:dyDescent="0.25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 x14ac:dyDescent="0.25">
      <c r="A27" s="259"/>
      <c r="B27" s="260"/>
      <c r="C27" s="257"/>
      <c r="D27" s="258"/>
      <c r="F27" s="187"/>
      <c r="G27" s="261"/>
    </row>
    <row r="28" spans="1:7" s="148" customFormat="1" hidden="1" outlineLevel="3" x14ac:dyDescent="0.25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 x14ac:dyDescent="0.25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-1.10809655752028E-2</v>
      </c>
      <c r="G29" s="261" t="str">
        <f xml:space="preserve"> InpS!G234</f>
        <v>£m</v>
      </c>
    </row>
    <row r="30" spans="1:7" s="148" customFormat="1" hidden="1" outlineLevel="3" x14ac:dyDescent="0.25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</v>
      </c>
      <c r="G30" s="261" t="str">
        <f xml:space="preserve"> InpS!G235</f>
        <v>£m</v>
      </c>
    </row>
    <row r="31" spans="1:7" s="148" customFormat="1" hidden="1" outlineLevel="3" x14ac:dyDescent="0.25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 x14ac:dyDescent="0.25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 x14ac:dyDescent="0.25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 x14ac:dyDescent="0.25">
      <c r="A34" s="259"/>
      <c r="B34" s="260"/>
      <c r="C34" s="257"/>
      <c r="D34" s="258"/>
      <c r="F34" s="187"/>
      <c r="G34" s="261"/>
    </row>
    <row r="35" spans="1:7" s="148" customFormat="1" hidden="1" outlineLevel="3" x14ac:dyDescent="0.25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2.3683801907484901E-2</v>
      </c>
      <c r="G35" s="261" t="str">
        <f xml:space="preserve"> InpS!G240</f>
        <v>£m</v>
      </c>
    </row>
    <row r="36" spans="1:7" s="148" customFormat="1" hidden="1" outlineLevel="3" x14ac:dyDescent="0.25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0.42929226203450099</v>
      </c>
      <c r="G36" s="261" t="str">
        <f xml:space="preserve"> InpS!G241</f>
        <v>£m</v>
      </c>
    </row>
    <row r="37" spans="1:7" s="148" customFormat="1" hidden="1" outlineLevel="3" x14ac:dyDescent="0.25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0</v>
      </c>
      <c r="G37" s="261" t="str">
        <f xml:space="preserve"> InpS!G242</f>
        <v>£m</v>
      </c>
    </row>
    <row r="38" spans="1:7" s="148" customFormat="1" hidden="1" outlineLevel="3" x14ac:dyDescent="0.25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</v>
      </c>
      <c r="G38" s="261" t="str">
        <f xml:space="preserve"> InpS!G243</f>
        <v>£m</v>
      </c>
    </row>
    <row r="39" spans="1:7" s="148" customFormat="1" hidden="1" outlineLevel="3" x14ac:dyDescent="0.25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 x14ac:dyDescent="0.25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 x14ac:dyDescent="0.25">
      <c r="A41" s="259"/>
      <c r="B41" s="260"/>
      <c r="C41" s="257"/>
      <c r="D41" s="258"/>
      <c r="F41" s="187"/>
      <c r="G41" s="261"/>
    </row>
    <row r="42" spans="1:7" s="148" customFormat="1" hidden="1" outlineLevel="3" x14ac:dyDescent="0.25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 x14ac:dyDescent="0.25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 x14ac:dyDescent="0.25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 x14ac:dyDescent="0.25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 x14ac:dyDescent="0.25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 x14ac:dyDescent="0.25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 x14ac:dyDescent="0.25">
      <c r="A48" s="259"/>
      <c r="B48" s="260"/>
      <c r="C48" s="257"/>
      <c r="D48" s="258"/>
      <c r="F48" s="187"/>
      <c r="G48" s="261"/>
    </row>
    <row r="49" spans="1:7" s="148" customFormat="1" hidden="1" outlineLevel="3" x14ac:dyDescent="0.25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 x14ac:dyDescent="0.25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 x14ac:dyDescent="0.25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 x14ac:dyDescent="0.25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 x14ac:dyDescent="0.25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 x14ac:dyDescent="0.25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 x14ac:dyDescent="0.25">
      <c r="A55" s="10"/>
      <c r="B55" s="10"/>
      <c r="C55" s="19"/>
      <c r="D55" s="65"/>
      <c r="E55" s="24"/>
      <c r="F55" s="186"/>
      <c r="G55" s="197"/>
    </row>
    <row r="56" spans="1:7" s="148" customFormat="1" hidden="1" outlineLevel="1" x14ac:dyDescent="0.25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 x14ac:dyDescent="0.25">
      <c r="A57" s="10"/>
      <c r="B57" s="10"/>
      <c r="C57" s="19"/>
      <c r="D57" s="65"/>
      <c r="E57" s="24"/>
      <c r="F57" s="186"/>
      <c r="G57" s="197"/>
    </row>
    <row r="58" spans="1:7" s="118" customFormat="1" hidden="1" outlineLevel="1" x14ac:dyDescent="0.25">
      <c r="A58" s="10"/>
      <c r="B58" s="10" t="s">
        <v>890</v>
      </c>
      <c r="C58" s="19"/>
      <c r="D58" s="65"/>
      <c r="E58" s="24"/>
      <c r="F58" s="186"/>
      <c r="G58" s="197"/>
    </row>
    <row r="59" spans="1:7" s="118" customFormat="1" hidden="1" outlineLevel="2" x14ac:dyDescent="0.25">
      <c r="A59" s="10"/>
      <c r="B59" s="10"/>
      <c r="C59" s="19"/>
      <c r="D59" s="65"/>
      <c r="E59" s="24"/>
      <c r="F59" s="188"/>
      <c r="G59" s="197"/>
    </row>
    <row r="60" spans="1:7" s="118" customFormat="1" hidden="1" outlineLevel="2" x14ac:dyDescent="0.25">
      <c r="A60" s="10"/>
      <c r="B60" s="10" t="s">
        <v>853</v>
      </c>
      <c r="C60" s="19"/>
      <c r="D60" s="65"/>
      <c r="E60" s="24"/>
      <c r="F60" s="188"/>
      <c r="G60" s="197"/>
    </row>
    <row r="61" spans="1:7" s="118" customFormat="1" hidden="1" outlineLevel="3" x14ac:dyDescent="0.25">
      <c r="A61" s="10"/>
      <c r="B61" s="10"/>
      <c r="C61" s="19"/>
      <c r="D61" s="65"/>
      <c r="E61" s="24"/>
      <c r="F61" s="188"/>
      <c r="G61" s="197"/>
    </row>
    <row r="62" spans="1:7" s="118" customFormat="1" hidden="1" outlineLevel="3" x14ac:dyDescent="0.25">
      <c r="A62" s="10"/>
      <c r="B62" s="10"/>
      <c r="C62" s="19"/>
      <c r="D62" s="65"/>
      <c r="E62" s="24" t="s">
        <v>1107</v>
      </c>
      <c r="F62" s="188">
        <f ca="1" xml:space="preserve"> IF(F14 = "n/a", 0, F14 * $F$56)</f>
        <v>0</v>
      </c>
      <c r="G62" s="197" t="s">
        <v>168</v>
      </c>
    </row>
    <row r="63" spans="1:7" s="118" customFormat="1" hidden="1" outlineLevel="3" x14ac:dyDescent="0.25">
      <c r="A63" s="10"/>
      <c r="B63" s="10"/>
      <c r="C63" s="19"/>
      <c r="D63" s="65"/>
      <c r="E63" s="24" t="s">
        <v>1108</v>
      </c>
      <c r="F63" s="188">
        <f t="shared" ref="F63:F67" ca="1" si="0" xml:space="preserve"> IF(F15 = "n/a", 0, F15 * $F$56)</f>
        <v>0</v>
      </c>
      <c r="G63" s="197" t="s">
        <v>168</v>
      </c>
    </row>
    <row r="64" spans="1:7" s="118" customFormat="1" hidden="1" outlineLevel="3" x14ac:dyDescent="0.25">
      <c r="A64" s="10"/>
      <c r="B64" s="10"/>
      <c r="C64" s="19"/>
      <c r="D64" s="65"/>
      <c r="E64" s="24" t="s">
        <v>1109</v>
      </c>
      <c r="F64" s="188">
        <f t="shared" ca="1" si="0"/>
        <v>0</v>
      </c>
      <c r="G64" s="197" t="s">
        <v>168</v>
      </c>
    </row>
    <row r="65" spans="1:7" hidden="1" outlineLevel="3" x14ac:dyDescent="0.25">
      <c r="E65" s="24" t="s">
        <v>1110</v>
      </c>
      <c r="F65" s="188">
        <f t="shared" si="0"/>
        <v>0</v>
      </c>
      <c r="G65" s="197" t="s">
        <v>168</v>
      </c>
    </row>
    <row r="66" spans="1:7" hidden="1" outlineLevel="3" x14ac:dyDescent="0.25">
      <c r="A66" s="115"/>
      <c r="E66" s="24" t="s">
        <v>1111</v>
      </c>
      <c r="F66" s="188">
        <f t="shared" ca="1" si="0"/>
        <v>0</v>
      </c>
      <c r="G66" s="197" t="s">
        <v>168</v>
      </c>
    </row>
    <row r="67" spans="1:7" hidden="1" outlineLevel="3" x14ac:dyDescent="0.25">
      <c r="A67" s="115"/>
      <c r="E67" s="24" t="s">
        <v>1112</v>
      </c>
      <c r="F67" s="188">
        <f t="shared" ca="1" si="0"/>
        <v>0</v>
      </c>
      <c r="G67" s="197" t="s">
        <v>168</v>
      </c>
    </row>
    <row r="68" spans="1:7" s="101" customFormat="1" hidden="1" outlineLevel="3" x14ac:dyDescent="0.25">
      <c r="A68" s="98"/>
      <c r="B68" s="98"/>
      <c r="C68" s="99"/>
      <c r="D68" s="100"/>
      <c r="E68" s="101" t="s">
        <v>1113</v>
      </c>
      <c r="F68" s="195">
        <f ca="1" xml:space="preserve"> SUM(F62:F67)</f>
        <v>0</v>
      </c>
      <c r="G68" s="199" t="s">
        <v>168</v>
      </c>
    </row>
    <row r="69" spans="1:7" hidden="1" outlineLevel="3" x14ac:dyDescent="0.25">
      <c r="F69" s="186"/>
      <c r="G69" s="197"/>
    </row>
    <row r="70" spans="1:7" hidden="1" outlineLevel="3" x14ac:dyDescent="0.25">
      <c r="A70" s="115"/>
      <c r="E70" s="24" t="s">
        <v>1114</v>
      </c>
      <c r="F70" s="188">
        <f t="shared" ref="F70:F75" ca="1" si="1" xml:space="preserve"> IF(F21 = "n/a", 0, F21 * $F$56)</f>
        <v>0</v>
      </c>
      <c r="G70" s="197" t="s">
        <v>168</v>
      </c>
    </row>
    <row r="71" spans="1:7" hidden="1" outlineLevel="3" x14ac:dyDescent="0.25">
      <c r="A71" s="115"/>
      <c r="E71" s="24" t="s">
        <v>1115</v>
      </c>
      <c r="F71" s="188">
        <f t="shared" ca="1" si="1"/>
        <v>-4.6101162139944925E-2</v>
      </c>
      <c r="G71" s="197" t="s">
        <v>168</v>
      </c>
    </row>
    <row r="72" spans="1:7" hidden="1" outlineLevel="3" x14ac:dyDescent="0.25">
      <c r="A72" s="115"/>
      <c r="E72" s="24" t="s">
        <v>1116</v>
      </c>
      <c r="F72" s="188">
        <f t="shared" ca="1" si="1"/>
        <v>0</v>
      </c>
      <c r="G72" s="197" t="s">
        <v>168</v>
      </c>
    </row>
    <row r="73" spans="1:7" hidden="1" outlineLevel="3" x14ac:dyDescent="0.25">
      <c r="A73" s="115"/>
      <c r="E73" s="24" t="s">
        <v>1117</v>
      </c>
      <c r="F73" s="188">
        <f t="shared" si="1"/>
        <v>0</v>
      </c>
      <c r="G73" s="197" t="s">
        <v>168</v>
      </c>
    </row>
    <row r="74" spans="1:7" hidden="1" outlineLevel="3" x14ac:dyDescent="0.25">
      <c r="A74" s="115"/>
      <c r="E74" s="24" t="s">
        <v>1118</v>
      </c>
      <c r="F74" s="188">
        <f t="shared" ca="1" si="1"/>
        <v>0</v>
      </c>
      <c r="G74" s="197" t="s">
        <v>168</v>
      </c>
    </row>
    <row r="75" spans="1:7" hidden="1" outlineLevel="3" x14ac:dyDescent="0.25">
      <c r="A75" s="115"/>
      <c r="E75" s="24" t="s">
        <v>1119</v>
      </c>
      <c r="F75" s="188">
        <f t="shared" ca="1" si="1"/>
        <v>0</v>
      </c>
      <c r="G75" s="197" t="s">
        <v>168</v>
      </c>
    </row>
    <row r="76" spans="1:7" s="101" customFormat="1" hidden="1" outlineLevel="3" x14ac:dyDescent="0.25">
      <c r="A76" s="98"/>
      <c r="B76" s="98"/>
      <c r="C76" s="99"/>
      <c r="D76" s="100"/>
      <c r="E76" s="101" t="s">
        <v>1120</v>
      </c>
      <c r="F76" s="195">
        <f ca="1" xml:space="preserve"> SUM(F70:F75)</f>
        <v>-4.6101162139944925E-2</v>
      </c>
      <c r="G76" s="199" t="s">
        <v>168</v>
      </c>
    </row>
    <row r="77" spans="1:7" hidden="1" outlineLevel="3" x14ac:dyDescent="0.25">
      <c r="A77" s="115"/>
      <c r="F77" s="188"/>
      <c r="G77" s="197"/>
    </row>
    <row r="78" spans="1:7" hidden="1" outlineLevel="3" x14ac:dyDescent="0.25">
      <c r="A78" s="115"/>
      <c r="E78" s="24" t="s">
        <v>1121</v>
      </c>
      <c r="F78" s="188">
        <f t="shared" ref="F78:F83" ca="1" si="2" xml:space="preserve"> IF(F28 = "n/a", 0, F28 * $F$56)</f>
        <v>0</v>
      </c>
      <c r="G78" s="197" t="s">
        <v>168</v>
      </c>
    </row>
    <row r="79" spans="1:7" hidden="1" outlineLevel="3" x14ac:dyDescent="0.25">
      <c r="A79" s="115"/>
      <c r="E79" s="24" t="s">
        <v>1122</v>
      </c>
      <c r="F79" s="188">
        <f t="shared" ca="1" si="2"/>
        <v>-1.3082556910112692E-2</v>
      </c>
      <c r="G79" s="197" t="s">
        <v>168</v>
      </c>
    </row>
    <row r="80" spans="1:7" hidden="1" outlineLevel="3" x14ac:dyDescent="0.25">
      <c r="E80" s="24" t="s">
        <v>1123</v>
      </c>
      <c r="F80" s="188">
        <f t="shared" ca="1" si="2"/>
        <v>0</v>
      </c>
      <c r="G80" s="197" t="s">
        <v>168</v>
      </c>
    </row>
    <row r="81" spans="1:7" hidden="1" outlineLevel="3" x14ac:dyDescent="0.25">
      <c r="A81" s="115"/>
      <c r="E81" s="24" t="s">
        <v>1124</v>
      </c>
      <c r="F81" s="188">
        <f t="shared" si="2"/>
        <v>0</v>
      </c>
      <c r="G81" s="197" t="s">
        <v>168</v>
      </c>
    </row>
    <row r="82" spans="1:7" hidden="1" outlineLevel="3" x14ac:dyDescent="0.25">
      <c r="A82" s="115"/>
      <c r="E82" s="24" t="s">
        <v>1125</v>
      </c>
      <c r="F82" s="188">
        <f t="shared" ca="1" si="2"/>
        <v>0</v>
      </c>
      <c r="G82" s="197" t="s">
        <v>168</v>
      </c>
    </row>
    <row r="83" spans="1:7" hidden="1" outlineLevel="3" x14ac:dyDescent="0.25">
      <c r="A83" s="115"/>
      <c r="E83" s="24" t="s">
        <v>1126</v>
      </c>
      <c r="F83" s="188">
        <f t="shared" ca="1" si="2"/>
        <v>0</v>
      </c>
      <c r="G83" s="197" t="s">
        <v>168</v>
      </c>
    </row>
    <row r="84" spans="1:7" s="101" customFormat="1" hidden="1" outlineLevel="3" x14ac:dyDescent="0.25">
      <c r="A84" s="98"/>
      <c r="B84" s="98"/>
      <c r="C84" s="99"/>
      <c r="D84" s="100"/>
      <c r="E84" s="101" t="s">
        <v>1127</v>
      </c>
      <c r="F84" s="195">
        <f ca="1" xml:space="preserve"> SUM(F78:F83)</f>
        <v>-1.3082556910112692E-2</v>
      </c>
      <c r="G84" s="199" t="s">
        <v>168</v>
      </c>
    </row>
    <row r="85" spans="1:7" hidden="1" outlineLevel="3" x14ac:dyDescent="0.25">
      <c r="A85" s="115"/>
      <c r="F85" s="188"/>
      <c r="G85" s="197"/>
    </row>
    <row r="86" spans="1:7" hidden="1" outlineLevel="3" x14ac:dyDescent="0.25">
      <c r="A86" s="115"/>
      <c r="E86" s="24" t="s">
        <v>1128</v>
      </c>
      <c r="F86" s="188">
        <f t="shared" ref="F86:F91" ca="1" si="3" xml:space="preserve"> IF(F35 = "n/a", 0, F35 * $F$56)</f>
        <v>2.7961885108269195E-2</v>
      </c>
      <c r="G86" s="197" t="s">
        <v>168</v>
      </c>
    </row>
    <row r="87" spans="1:7" hidden="1" outlineLevel="3" x14ac:dyDescent="0.25">
      <c r="A87" s="115"/>
      <c r="E87" s="24" t="s">
        <v>1129</v>
      </c>
      <c r="F87" s="188">
        <f t="shared" ca="1" si="3"/>
        <v>0.5068367382807778</v>
      </c>
      <c r="G87" s="197" t="s">
        <v>168</v>
      </c>
    </row>
    <row r="88" spans="1:7" hidden="1" outlineLevel="3" x14ac:dyDescent="0.25">
      <c r="A88" s="115"/>
      <c r="E88" s="24" t="s">
        <v>1130</v>
      </c>
      <c r="F88" s="188">
        <f t="shared" ca="1" si="3"/>
        <v>0</v>
      </c>
      <c r="G88" s="197" t="s">
        <v>168</v>
      </c>
    </row>
    <row r="89" spans="1:7" hidden="1" outlineLevel="3" x14ac:dyDescent="0.25">
      <c r="A89" s="115"/>
      <c r="E89" s="24" t="s">
        <v>1131</v>
      </c>
      <c r="F89" s="188">
        <f t="shared" ca="1" si="3"/>
        <v>0</v>
      </c>
      <c r="G89" s="197" t="s">
        <v>168</v>
      </c>
    </row>
    <row r="90" spans="1:7" hidden="1" outlineLevel="3" x14ac:dyDescent="0.25">
      <c r="A90" s="115"/>
      <c r="E90" s="24" t="s">
        <v>1132</v>
      </c>
      <c r="F90" s="188">
        <f t="shared" ca="1" si="3"/>
        <v>0</v>
      </c>
      <c r="G90" s="197" t="s">
        <v>168</v>
      </c>
    </row>
    <row r="91" spans="1:7" hidden="1" outlineLevel="3" x14ac:dyDescent="0.25">
      <c r="A91" s="115"/>
      <c r="E91" s="24" t="s">
        <v>1133</v>
      </c>
      <c r="F91" s="188">
        <f t="shared" ca="1" si="3"/>
        <v>0</v>
      </c>
      <c r="G91" s="197" t="s">
        <v>168</v>
      </c>
    </row>
    <row r="92" spans="1:7" s="101" customFormat="1" hidden="1" outlineLevel="3" x14ac:dyDescent="0.25">
      <c r="A92" s="98"/>
      <c r="B92" s="98"/>
      <c r="C92" s="99"/>
      <c r="D92" s="100"/>
      <c r="E92" s="101" t="s">
        <v>1134</v>
      </c>
      <c r="F92" s="195">
        <f ca="1" xml:space="preserve"> SUM(F86:F91)</f>
        <v>0.53479862338904705</v>
      </c>
      <c r="G92" s="199" t="s">
        <v>168</v>
      </c>
    </row>
    <row r="93" spans="1:7" hidden="1" outlineLevel="3" x14ac:dyDescent="0.25">
      <c r="F93" s="186"/>
      <c r="G93" s="197"/>
    </row>
    <row r="94" spans="1:7" hidden="1" outlineLevel="3" x14ac:dyDescent="0.25">
      <c r="A94" s="115"/>
      <c r="E94" s="24" t="s">
        <v>1135</v>
      </c>
      <c r="F94" s="188">
        <f t="shared" ref="F94:F99" ca="1" si="4" xml:space="preserve"> IF(F42 = "n/a", 0, F42 * $F$56)</f>
        <v>0</v>
      </c>
      <c r="G94" s="197" t="s">
        <v>168</v>
      </c>
    </row>
    <row r="95" spans="1:7" hidden="1" outlineLevel="3" x14ac:dyDescent="0.25">
      <c r="A95" s="115"/>
      <c r="E95" s="24" t="s">
        <v>1136</v>
      </c>
      <c r="F95" s="188">
        <f t="shared" ca="1" si="4"/>
        <v>0</v>
      </c>
      <c r="G95" s="197" t="s">
        <v>168</v>
      </c>
    </row>
    <row r="96" spans="1:7" hidden="1" outlineLevel="3" x14ac:dyDescent="0.25">
      <c r="A96" s="115"/>
      <c r="E96" s="24" t="s">
        <v>1137</v>
      </c>
      <c r="F96" s="188">
        <f t="shared" ca="1" si="4"/>
        <v>0</v>
      </c>
      <c r="G96" s="197" t="s">
        <v>168</v>
      </c>
    </row>
    <row r="97" spans="1:7" hidden="1" outlineLevel="3" x14ac:dyDescent="0.25">
      <c r="A97" s="115"/>
      <c r="E97" s="24" t="s">
        <v>1138</v>
      </c>
      <c r="F97" s="188">
        <f t="shared" si="4"/>
        <v>0</v>
      </c>
      <c r="G97" s="197" t="s">
        <v>168</v>
      </c>
    </row>
    <row r="98" spans="1:7" hidden="1" outlineLevel="3" x14ac:dyDescent="0.25">
      <c r="A98" s="115"/>
      <c r="E98" s="24" t="s">
        <v>1139</v>
      </c>
      <c r="F98" s="188">
        <f t="shared" ca="1" si="4"/>
        <v>0</v>
      </c>
      <c r="G98" s="197" t="s">
        <v>168</v>
      </c>
    </row>
    <row r="99" spans="1:7" hidden="1" outlineLevel="3" x14ac:dyDescent="0.25">
      <c r="A99" s="115"/>
      <c r="E99" s="24" t="s">
        <v>1140</v>
      </c>
      <c r="F99" s="188">
        <f t="shared" ca="1" si="4"/>
        <v>0</v>
      </c>
      <c r="G99" s="197" t="s">
        <v>168</v>
      </c>
    </row>
    <row r="100" spans="1:7" s="101" customFormat="1" hidden="1" outlineLevel="3" x14ac:dyDescent="0.25">
      <c r="A100" s="98"/>
      <c r="B100" s="98"/>
      <c r="C100" s="99"/>
      <c r="D100" s="100"/>
      <c r="E100" s="101" t="s">
        <v>1141</v>
      </c>
      <c r="F100" s="195">
        <f ca="1" xml:space="preserve"> SUM(F94:F99)</f>
        <v>0</v>
      </c>
      <c r="G100" s="199" t="s">
        <v>168</v>
      </c>
    </row>
    <row r="101" spans="1:7" hidden="1" outlineLevel="3" x14ac:dyDescent="0.25">
      <c r="A101" s="115"/>
      <c r="F101" s="188"/>
      <c r="G101" s="197"/>
    </row>
    <row r="102" spans="1:7" hidden="1" outlineLevel="3" x14ac:dyDescent="0.25">
      <c r="A102" s="115"/>
      <c r="E102" s="24" t="s">
        <v>1142</v>
      </c>
      <c r="F102" s="188">
        <f t="shared" ref="F102:F107" ca="1" si="5" xml:space="preserve"> IF(F49 = "n/a", 0, F49 * $F$56)</f>
        <v>0</v>
      </c>
      <c r="G102" s="197" t="s">
        <v>168</v>
      </c>
    </row>
    <row r="103" spans="1:7" hidden="1" outlineLevel="3" x14ac:dyDescent="0.25">
      <c r="A103" s="115"/>
      <c r="E103" s="24" t="s">
        <v>1143</v>
      </c>
      <c r="F103" s="188">
        <f t="shared" ca="1" si="5"/>
        <v>0</v>
      </c>
      <c r="G103" s="197" t="s">
        <v>168</v>
      </c>
    </row>
    <row r="104" spans="1:7" hidden="1" outlineLevel="3" x14ac:dyDescent="0.25">
      <c r="E104" s="24" t="s">
        <v>1144</v>
      </c>
      <c r="F104" s="188">
        <f t="shared" ca="1" si="5"/>
        <v>0</v>
      </c>
      <c r="G104" s="197" t="s">
        <v>168</v>
      </c>
    </row>
    <row r="105" spans="1:7" hidden="1" outlineLevel="3" x14ac:dyDescent="0.25">
      <c r="A105" s="115"/>
      <c r="E105" s="24" t="s">
        <v>1145</v>
      </c>
      <c r="F105" s="188">
        <f t="shared" ca="1" si="5"/>
        <v>0</v>
      </c>
      <c r="G105" s="197" t="s">
        <v>168</v>
      </c>
    </row>
    <row r="106" spans="1:7" hidden="1" outlineLevel="3" x14ac:dyDescent="0.25">
      <c r="A106" s="115"/>
      <c r="E106" s="24" t="s">
        <v>1146</v>
      </c>
      <c r="F106" s="188">
        <f t="shared" ca="1" si="5"/>
        <v>0</v>
      </c>
      <c r="G106" s="197" t="s">
        <v>168</v>
      </c>
    </row>
    <row r="107" spans="1:7" hidden="1" outlineLevel="3" x14ac:dyDescent="0.25">
      <c r="A107" s="115"/>
      <c r="E107" s="24" t="s">
        <v>1147</v>
      </c>
      <c r="F107" s="188">
        <f t="shared" ca="1" si="5"/>
        <v>0</v>
      </c>
      <c r="G107" s="197" t="s">
        <v>168</v>
      </c>
    </row>
    <row r="108" spans="1:7" s="101" customFormat="1" hidden="1" outlineLevel="3" x14ac:dyDescent="0.25">
      <c r="A108" s="98"/>
      <c r="B108" s="98"/>
      <c r="C108" s="99"/>
      <c r="D108" s="100"/>
      <c r="E108" s="101" t="s">
        <v>1148</v>
      </c>
      <c r="F108" s="195">
        <f ca="1" xml:space="preserve"> SUM(F102:F107)</f>
        <v>0</v>
      </c>
      <c r="G108" s="199" t="s">
        <v>168</v>
      </c>
    </row>
    <row r="109" spans="1:7" hidden="1" outlineLevel="3" x14ac:dyDescent="0.25">
      <c r="A109" s="115"/>
      <c r="F109" s="188"/>
      <c r="G109" s="197"/>
    </row>
    <row r="110" spans="1:7" hidden="1" outlineLevel="2" x14ac:dyDescent="0.25">
      <c r="A110" s="115"/>
      <c r="F110" s="188"/>
      <c r="G110" s="197"/>
    </row>
    <row r="111" spans="1:7" x14ac:dyDescent="0.25">
      <c r="B111" s="10" t="s">
        <v>90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 x14ac:dyDescent="0.4"/>
  <cols>
    <col min="1" max="4" width="3.6328125" style="50" customWidth="1"/>
    <col min="5" max="5" width="70" style="50" customWidth="1"/>
    <col min="6" max="6" width="4.36328125" style="50" customWidth="1"/>
    <col min="7" max="7" width="48.6328125" style="50" bestFit="1" customWidth="1"/>
    <col min="8" max="8" width="3.6328125" style="50" customWidth="1"/>
    <col min="9" max="9" width="55" style="50" bestFit="1" customWidth="1"/>
    <col min="10" max="10" width="3.6328125" style="50" customWidth="1"/>
    <col min="11" max="11" width="35.6328125" style="50" customWidth="1"/>
    <col min="12" max="13" width="9.1796875" style="50" hidden="1" customWidth="1"/>
    <col min="14" max="16384" width="12.453125" style="50" hidden="1"/>
  </cols>
  <sheetData>
    <row r="1" spans="1:11" s="67" customFormat="1" ht="30.75" x14ac:dyDescent="0.25">
      <c r="A1" s="1" t="str">
        <f ca="1" xml:space="preserve"> RIGHT(CELL("filename", A1), LEN(CELL("filename", A1)) - SEARCH("]", CELL("filename", A1)))</f>
        <v>FAST</v>
      </c>
    </row>
    <row r="2" spans="1:11" x14ac:dyDescent="0.4"/>
    <row r="3" spans="1:11" s="57" customFormat="1" ht="21" x14ac:dyDescent="0.65">
      <c r="A3" s="41" t="s">
        <v>7</v>
      </c>
      <c r="I3" s="41" t="s">
        <v>8</v>
      </c>
      <c r="K3" s="41" t="s">
        <v>9</v>
      </c>
    </row>
    <row r="4" spans="1:11" x14ac:dyDescent="0.4"/>
    <row r="5" spans="1:11" s="37" customFormat="1" ht="15.75" x14ac:dyDescent="0.5">
      <c r="B5" s="34" t="s">
        <v>10</v>
      </c>
      <c r="D5" s="36"/>
      <c r="E5" s="20"/>
    </row>
    <row r="6" spans="1:11" x14ac:dyDescent="0.4">
      <c r="B6" s="23"/>
      <c r="C6" s="23"/>
      <c r="D6" s="32"/>
      <c r="E6" s="63" t="s">
        <v>11</v>
      </c>
      <c r="G6" s="14" t="s">
        <v>12</v>
      </c>
      <c r="H6" s="22"/>
      <c r="I6" s="14" t="s">
        <v>13</v>
      </c>
      <c r="J6" s="22"/>
      <c r="K6" s="22" t="s">
        <v>14</v>
      </c>
    </row>
    <row r="7" spans="1:11" x14ac:dyDescent="0.4">
      <c r="B7" s="23"/>
      <c r="C7" s="23"/>
      <c r="D7" s="32"/>
      <c r="E7" s="77"/>
      <c r="G7" s="14"/>
      <c r="H7" s="22"/>
      <c r="I7" s="22" t="s">
        <v>15</v>
      </c>
      <c r="J7" s="22"/>
      <c r="K7" s="22"/>
    </row>
    <row r="8" spans="1:11" x14ac:dyDescent="0.4">
      <c r="B8" s="23"/>
      <c r="C8" s="23"/>
      <c r="D8" s="32"/>
      <c r="E8" s="72" t="s">
        <v>16</v>
      </c>
      <c r="G8" s="14" t="s">
        <v>17</v>
      </c>
      <c r="H8" s="22"/>
      <c r="I8" s="22" t="s">
        <v>18</v>
      </c>
      <c r="J8" s="22"/>
      <c r="K8" s="22" t="s">
        <v>14</v>
      </c>
    </row>
    <row r="9" spans="1:11" x14ac:dyDescent="0.4">
      <c r="B9" s="23"/>
      <c r="C9" s="23"/>
      <c r="D9" s="32"/>
      <c r="E9" s="14"/>
      <c r="G9" s="14"/>
      <c r="H9" s="22"/>
      <c r="I9" s="22" t="s">
        <v>19</v>
      </c>
      <c r="J9" s="22"/>
      <c r="K9" s="22"/>
    </row>
    <row r="10" spans="1:11" x14ac:dyDescent="0.4">
      <c r="B10" s="23"/>
      <c r="C10" s="23"/>
      <c r="D10" s="32"/>
      <c r="E10" s="14" t="s">
        <v>20</v>
      </c>
      <c r="F10" s="22"/>
      <c r="G10" s="14" t="s">
        <v>21</v>
      </c>
      <c r="H10" s="22"/>
      <c r="I10" s="22" t="s">
        <v>22</v>
      </c>
      <c r="J10" s="22"/>
      <c r="K10" s="22" t="s">
        <v>14</v>
      </c>
    </row>
    <row r="11" spans="1:11" x14ac:dyDescent="0.4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 x14ac:dyDescent="0.4">
      <c r="B12" s="23"/>
      <c r="C12" s="23"/>
      <c r="D12" s="32"/>
      <c r="E12" s="14" t="s">
        <v>23</v>
      </c>
      <c r="F12" s="22"/>
      <c r="G12" s="14"/>
      <c r="H12" s="22"/>
      <c r="I12" s="22"/>
      <c r="J12" s="22"/>
      <c r="K12" s="22"/>
    </row>
    <row r="13" spans="1:11" x14ac:dyDescent="0.4">
      <c r="B13" s="23"/>
      <c r="C13" s="23"/>
      <c r="D13" s="32"/>
      <c r="E13" s="14" t="s">
        <v>24</v>
      </c>
      <c r="F13" s="22"/>
      <c r="G13" s="14"/>
      <c r="H13" s="22"/>
      <c r="I13" s="22"/>
      <c r="J13" s="22"/>
      <c r="K13" s="22"/>
    </row>
    <row r="14" spans="1:11" x14ac:dyDescent="0.4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 x14ac:dyDescent="0.4">
      <c r="B15" s="23"/>
      <c r="C15" s="23"/>
      <c r="D15" s="32"/>
      <c r="E15" s="56" t="s">
        <v>25</v>
      </c>
      <c r="G15" s="14" t="s">
        <v>26</v>
      </c>
      <c r="I15" s="50" t="s">
        <v>27</v>
      </c>
      <c r="K15" s="50" t="s">
        <v>14</v>
      </c>
    </row>
    <row r="16" spans="1:11" x14ac:dyDescent="0.4">
      <c r="B16" s="23"/>
      <c r="C16" s="23"/>
      <c r="D16" s="32"/>
      <c r="E16" s="14"/>
      <c r="G16" s="14"/>
      <c r="I16" s="50" t="s">
        <v>28</v>
      </c>
    </row>
    <row r="17" spans="2:11" s="37" customFormat="1" ht="15.75" x14ac:dyDescent="0.5">
      <c r="B17" s="34" t="s">
        <v>29</v>
      </c>
      <c r="C17" s="40"/>
      <c r="D17" s="36"/>
      <c r="E17" s="20"/>
      <c r="G17" s="20"/>
    </row>
    <row r="18" spans="2:11" x14ac:dyDescent="0.4">
      <c r="B18" s="23"/>
      <c r="C18" s="23"/>
      <c r="D18" s="32"/>
      <c r="E18" s="74" t="s">
        <v>30</v>
      </c>
      <c r="G18" s="14" t="s">
        <v>31</v>
      </c>
      <c r="I18" s="50" t="s">
        <v>22</v>
      </c>
      <c r="K18" s="50" t="s">
        <v>32</v>
      </c>
    </row>
    <row r="19" spans="2:11" x14ac:dyDescent="0.4">
      <c r="B19" s="23"/>
      <c r="C19" s="23"/>
      <c r="D19" s="32"/>
      <c r="E19" s="14"/>
      <c r="G19" s="14"/>
      <c r="K19" s="50" t="s">
        <v>33</v>
      </c>
    </row>
    <row r="20" spans="2:11" x14ac:dyDescent="0.4">
      <c r="B20" s="23"/>
      <c r="C20" s="23"/>
      <c r="D20" s="32"/>
      <c r="E20" s="43" t="s">
        <v>34</v>
      </c>
      <c r="G20" s="14" t="s">
        <v>35</v>
      </c>
      <c r="I20" s="50" t="s">
        <v>22</v>
      </c>
      <c r="K20" s="50" t="s">
        <v>36</v>
      </c>
    </row>
    <row r="21" spans="2:11" x14ac:dyDescent="0.4">
      <c r="B21" s="23"/>
      <c r="C21" s="23"/>
      <c r="D21" s="32"/>
      <c r="E21" s="14"/>
      <c r="G21" s="14"/>
      <c r="K21" s="50" t="s">
        <v>37</v>
      </c>
    </row>
    <row r="22" spans="2:11" x14ac:dyDescent="0.4">
      <c r="B22" s="23"/>
      <c r="C22" s="23"/>
      <c r="D22" s="32"/>
      <c r="E22" s="79" t="s">
        <v>38</v>
      </c>
      <c r="G22" s="14" t="s">
        <v>39</v>
      </c>
      <c r="I22" s="50" t="s">
        <v>13</v>
      </c>
      <c r="K22" s="50" t="s">
        <v>36</v>
      </c>
    </row>
    <row r="23" spans="2:11" x14ac:dyDescent="0.4">
      <c r="B23" s="23"/>
      <c r="C23" s="23"/>
      <c r="D23" s="32"/>
      <c r="E23" s="14"/>
      <c r="G23" s="14"/>
      <c r="I23" s="50" t="s">
        <v>15</v>
      </c>
      <c r="K23" s="50" t="s">
        <v>37</v>
      </c>
    </row>
    <row r="24" spans="2:11" x14ac:dyDescent="0.4">
      <c r="B24" s="23"/>
      <c r="C24" s="23"/>
      <c r="D24" s="32"/>
      <c r="E24" s="46" t="s">
        <v>40</v>
      </c>
      <c r="G24" s="14" t="s">
        <v>41</v>
      </c>
      <c r="I24" s="50" t="s">
        <v>22</v>
      </c>
      <c r="K24" s="50" t="s">
        <v>42</v>
      </c>
    </row>
    <row r="25" spans="2:11" x14ac:dyDescent="0.4">
      <c r="K25" s="50" t="s">
        <v>43</v>
      </c>
    </row>
    <row r="26" spans="2:11" x14ac:dyDescent="0.4">
      <c r="E26" s="60" t="s">
        <v>44</v>
      </c>
      <c r="G26" s="50" t="s">
        <v>45</v>
      </c>
      <c r="I26" s="50" t="s">
        <v>46</v>
      </c>
      <c r="K26" s="50" t="s">
        <v>47</v>
      </c>
    </row>
    <row r="27" spans="2:11" x14ac:dyDescent="0.4">
      <c r="K27" s="50" t="s">
        <v>48</v>
      </c>
    </row>
    <row r="28" spans="2:11" ht="24.75" customHeight="1" x14ac:dyDescent="0.4">
      <c r="E28" s="62">
        <v>0</v>
      </c>
      <c r="G28" s="50" t="s">
        <v>49</v>
      </c>
      <c r="I28" s="50" t="s">
        <v>46</v>
      </c>
      <c r="K28" s="50" t="s">
        <v>50</v>
      </c>
    </row>
    <row r="29" spans="2:11" x14ac:dyDescent="0.4">
      <c r="K29" s="50" t="s">
        <v>51</v>
      </c>
    </row>
    <row r="30" spans="2:11" x14ac:dyDescent="0.4">
      <c r="E30" s="50" t="s">
        <v>52</v>
      </c>
    </row>
    <row r="31" spans="2:11" x14ac:dyDescent="0.4"/>
    <row r="32" spans="2:11" s="37" customFormat="1" ht="15.75" x14ac:dyDescent="0.5">
      <c r="B32" s="34" t="s">
        <v>53</v>
      </c>
      <c r="C32" s="40"/>
      <c r="D32" s="36"/>
      <c r="E32" s="20"/>
      <c r="F32" s="20"/>
      <c r="G32" s="20"/>
    </row>
    <row r="33" spans="1:11" x14ac:dyDescent="0.4">
      <c r="B33" s="23"/>
      <c r="C33" s="23"/>
      <c r="D33" s="32"/>
      <c r="E33" s="43" t="s">
        <v>54</v>
      </c>
      <c r="F33" s="14"/>
      <c r="G33" s="14" t="s">
        <v>55</v>
      </c>
      <c r="I33" s="50" t="s">
        <v>14</v>
      </c>
      <c r="K33" s="50" t="s">
        <v>36</v>
      </c>
    </row>
    <row r="34" spans="1:11" x14ac:dyDescent="0.4">
      <c r="B34" s="23"/>
      <c r="C34" s="23"/>
      <c r="D34" s="32"/>
      <c r="E34" s="14"/>
      <c r="F34" s="14"/>
      <c r="G34" s="14"/>
      <c r="K34" s="50" t="s">
        <v>37</v>
      </c>
    </row>
    <row r="35" spans="1:11" x14ac:dyDescent="0.4">
      <c r="B35" s="23"/>
      <c r="C35" s="23"/>
      <c r="D35" s="32"/>
      <c r="E35" s="59" t="s">
        <v>56</v>
      </c>
      <c r="F35" s="14"/>
      <c r="G35" s="14" t="s">
        <v>57</v>
      </c>
      <c r="I35" s="50" t="s">
        <v>58</v>
      </c>
      <c r="K35" s="50" t="s">
        <v>59</v>
      </c>
    </row>
    <row r="36" spans="1:11" x14ac:dyDescent="0.4">
      <c r="B36" s="23"/>
      <c r="C36" s="23"/>
      <c r="D36" s="32"/>
      <c r="E36" s="14"/>
      <c r="F36" s="14"/>
      <c r="G36" s="14"/>
      <c r="I36" s="50" t="s">
        <v>60</v>
      </c>
      <c r="K36" s="50" t="s">
        <v>61</v>
      </c>
    </row>
    <row r="37" spans="1:11" s="37" customFormat="1" ht="15.75" x14ac:dyDescent="0.5">
      <c r="B37" s="34" t="s">
        <v>62</v>
      </c>
      <c r="C37" s="40"/>
      <c r="D37" s="36"/>
      <c r="E37" s="20"/>
      <c r="F37" s="20"/>
      <c r="G37" s="20"/>
    </row>
    <row r="38" spans="1:11" x14ac:dyDescent="0.4">
      <c r="B38" s="23"/>
      <c r="C38" s="23"/>
      <c r="D38" s="32"/>
      <c r="E38" s="14"/>
      <c r="F38" s="14"/>
      <c r="G38" s="14"/>
    </row>
    <row r="39" spans="1:11" x14ac:dyDescent="0.4">
      <c r="B39" s="23"/>
      <c r="C39" s="23"/>
      <c r="D39" s="32"/>
      <c r="E39" s="75" t="s">
        <v>63</v>
      </c>
      <c r="F39" s="14"/>
      <c r="G39" s="14" t="s">
        <v>64</v>
      </c>
      <c r="I39" s="50" t="s">
        <v>22</v>
      </c>
      <c r="K39" s="50" t="s">
        <v>65</v>
      </c>
    </row>
    <row r="40" spans="1:11" x14ac:dyDescent="0.4">
      <c r="B40" s="23"/>
      <c r="C40" s="23"/>
      <c r="D40" s="32"/>
      <c r="E40" s="14"/>
      <c r="F40" s="14"/>
      <c r="G40" s="14"/>
      <c r="K40" s="50" t="s">
        <v>66</v>
      </c>
    </row>
    <row r="41" spans="1:11" s="37" customFormat="1" ht="15.75" x14ac:dyDescent="0.5">
      <c r="A41" s="20"/>
      <c r="B41" s="34" t="s">
        <v>67</v>
      </c>
      <c r="C41" s="40"/>
      <c r="D41" s="36"/>
      <c r="E41" s="20"/>
      <c r="F41" s="20"/>
      <c r="G41" s="20"/>
    </row>
    <row r="42" spans="1:11" x14ac:dyDescent="0.4">
      <c r="B42" s="23"/>
      <c r="C42" s="23"/>
      <c r="D42" s="32"/>
      <c r="E42" s="14"/>
      <c r="F42" s="14"/>
      <c r="G42" s="14"/>
    </row>
    <row r="43" spans="1:11" x14ac:dyDescent="0.4">
      <c r="B43" s="23"/>
      <c r="C43" s="23"/>
      <c r="D43" s="32"/>
      <c r="E43" s="76" t="s">
        <v>68</v>
      </c>
      <c r="F43" s="14"/>
      <c r="G43" s="14" t="s">
        <v>69</v>
      </c>
      <c r="K43" s="50" t="s">
        <v>32</v>
      </c>
    </row>
    <row r="44" spans="1:11" x14ac:dyDescent="0.4">
      <c r="B44" s="23"/>
      <c r="C44" s="23"/>
      <c r="D44" s="32"/>
      <c r="E44" s="35"/>
      <c r="F44" s="14"/>
      <c r="G44" s="14"/>
      <c r="K44" s="50" t="s">
        <v>70</v>
      </c>
    </row>
    <row r="45" spans="1:11" x14ac:dyDescent="0.4">
      <c r="B45" s="23"/>
      <c r="C45" s="23"/>
      <c r="D45" s="32"/>
      <c r="E45" s="66" t="s">
        <v>71</v>
      </c>
      <c r="F45" s="14"/>
      <c r="G45" s="14" t="s">
        <v>72</v>
      </c>
      <c r="K45" s="50" t="s">
        <v>36</v>
      </c>
    </row>
    <row r="46" spans="1:11" x14ac:dyDescent="0.4">
      <c r="B46" s="23"/>
      <c r="C46" s="23"/>
      <c r="D46" s="32"/>
      <c r="E46" s="35"/>
      <c r="F46" s="14"/>
      <c r="G46" s="14"/>
      <c r="K46" s="50" t="s">
        <v>73</v>
      </c>
    </row>
    <row r="47" spans="1:11" x14ac:dyDescent="0.4">
      <c r="B47" s="23"/>
      <c r="C47" s="23"/>
      <c r="D47" s="32"/>
      <c r="E47" s="58" t="s">
        <v>74</v>
      </c>
      <c r="F47" s="14"/>
      <c r="G47" s="14" t="s">
        <v>75</v>
      </c>
      <c r="K47" s="50" t="s">
        <v>76</v>
      </c>
    </row>
    <row r="48" spans="1:11" x14ac:dyDescent="0.4">
      <c r="B48" s="23"/>
      <c r="C48" s="23"/>
      <c r="D48" s="32"/>
      <c r="E48" s="35"/>
      <c r="F48" s="14"/>
      <c r="G48" s="14"/>
      <c r="K48" s="50" t="s">
        <v>77</v>
      </c>
    </row>
    <row r="49" spans="1:11" x14ac:dyDescent="0.4">
      <c r="B49" s="23"/>
      <c r="C49" s="23"/>
      <c r="D49" s="32"/>
      <c r="E49" s="78" t="s">
        <v>78</v>
      </c>
      <c r="F49" s="14"/>
      <c r="G49" s="14" t="s">
        <v>79</v>
      </c>
      <c r="K49" s="50" t="s">
        <v>80</v>
      </c>
    </row>
    <row r="50" spans="1:11" x14ac:dyDescent="0.4">
      <c r="B50" s="23"/>
      <c r="C50" s="23"/>
      <c r="D50" s="32"/>
      <c r="E50" s="35"/>
      <c r="F50" s="14"/>
      <c r="G50" s="14"/>
      <c r="K50" s="42" t="s">
        <v>81</v>
      </c>
    </row>
    <row r="51" spans="1:11" x14ac:dyDescent="0.4">
      <c r="B51" s="22"/>
      <c r="C51" s="22"/>
      <c r="D51" s="22"/>
      <c r="E51" s="64" t="s">
        <v>82</v>
      </c>
      <c r="F51" s="22"/>
      <c r="G51" s="22" t="s">
        <v>83</v>
      </c>
      <c r="K51" s="50" t="s">
        <v>84</v>
      </c>
    </row>
    <row r="52" spans="1:11" x14ac:dyDescent="0.4">
      <c r="B52" s="22"/>
      <c r="C52" s="22"/>
      <c r="D52" s="22"/>
      <c r="E52" s="35"/>
      <c r="F52" s="22"/>
      <c r="G52" s="22"/>
      <c r="K52" s="42" t="s">
        <v>85</v>
      </c>
    </row>
    <row r="53" spans="1:11" x14ac:dyDescent="0.4">
      <c r="B53" s="22"/>
      <c r="C53" s="22"/>
      <c r="D53" s="22"/>
      <c r="E53" s="68" t="s">
        <v>86</v>
      </c>
      <c r="F53" s="22"/>
      <c r="G53" s="22" t="s">
        <v>87</v>
      </c>
      <c r="K53" s="50" t="s">
        <v>88</v>
      </c>
    </row>
    <row r="54" spans="1:11" x14ac:dyDescent="0.4">
      <c r="K54" s="42" t="s">
        <v>89</v>
      </c>
    </row>
    <row r="55" spans="1:11" x14ac:dyDescent="0.4">
      <c r="K55" s="42"/>
    </row>
    <row r="56" spans="1:11" s="70" customFormat="1" ht="15.75" x14ac:dyDescent="0.25">
      <c r="A56" s="70" t="s">
        <v>90</v>
      </c>
    </row>
    <row r="57" spans="1:11" x14ac:dyDescent="0.4"/>
    <row r="58" spans="1:11" x14ac:dyDescent="0.4"/>
    <row r="59" spans="1:11" x14ac:dyDescent="0.4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 x14ac:dyDescent="0.25"/>
  <cols>
    <col min="1" max="1" width="10.81640625" style="10" customWidth="1"/>
    <col min="2" max="2" width="46.453125" style="10" customWidth="1"/>
    <col min="3" max="3" width="1.453125" style="19" customWidth="1"/>
    <col min="4" max="4" width="1.453125" style="65" customWidth="1"/>
    <col min="5" max="5" width="164.453125" style="24" bestFit="1" customWidth="1"/>
    <col min="6" max="6" width="13.6328125" style="24" customWidth="1"/>
    <col min="7" max="7" width="13.1796875" style="24" bestFit="1" customWidth="1"/>
    <col min="8" max="8" width="7" style="24" bestFit="1" customWidth="1"/>
    <col min="9" max="9" width="3.453125" style="24" customWidth="1"/>
    <col min="10" max="17" width="11.81640625" style="24" bestFit="1" customWidth="1"/>
    <col min="18" max="22" width="11.81640625" style="24" customWidth="1"/>
    <col min="23" max="23" width="11.81640625" style="24" bestFit="1" customWidth="1"/>
    <col min="24" max="708" width="15.1796875" style="24" hidden="1" customWidth="1"/>
    <col min="709" max="16384" width="15.1796875" style="24" hidden="1"/>
  </cols>
  <sheetData>
    <row r="1" spans="1:707" s="1" customFormat="1" ht="30.75" x14ac:dyDescent="0.25">
      <c r="A1" s="1" t="str">
        <f ca="1">RIGHT(CELL("filename", A1), LEN(CELL("filename", A1)) - SEARCH("]", CELL("filename", A1)))</f>
        <v>Outputs</v>
      </c>
    </row>
    <row r="2" spans="1:707" s="30" customFormat="1" x14ac:dyDescent="0.25">
      <c r="A2" s="18"/>
      <c r="B2" s="18"/>
      <c r="C2" s="27"/>
      <c r="D2" s="25"/>
      <c r="E2" s="33" t="s">
        <v>693</v>
      </c>
      <c r="F2" s="29">
        <f ca="1">Checks!$F$19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 x14ac:dyDescent="0.25">
      <c r="A6" s="12"/>
      <c r="B6" s="12"/>
      <c r="C6" s="54"/>
      <c r="D6" s="61"/>
    </row>
    <row r="7" spans="1:707" s="13" customFormat="1" x14ac:dyDescent="0.25">
      <c r="A7" s="12"/>
      <c r="B7" s="12"/>
      <c r="C7" s="54"/>
      <c r="D7" s="61"/>
    </row>
    <row r="8" spans="1:707" collapsed="1" x14ac:dyDescent="0.25">
      <c r="A8" s="85" t="s">
        <v>1149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 x14ac:dyDescent="0.25"/>
    <row r="10" spans="1:707" hidden="1" outlineLevel="1" x14ac:dyDescent="0.25">
      <c r="A10" s="10" t="s">
        <v>907</v>
      </c>
      <c r="B10" s="10" t="s">
        <v>908</v>
      </c>
    </row>
    <row r="11" spans="1:707" s="110" customFormat="1" hidden="1" outlineLevel="1" x14ac:dyDescent="0.25">
      <c r="A11" s="156" t="str">
        <f xml:space="preserve"> Calc!A$219</f>
        <v>PD11.22</v>
      </c>
      <c r="B11" s="156" t="s">
        <v>1150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13.538687605406537</v>
      </c>
      <c r="G11" s="110" t="str">
        <f xml:space="preserve"> Calc!G$219</f>
        <v>£m</v>
      </c>
    </row>
    <row r="12" spans="1:707" s="110" customFormat="1" hidden="1" outlineLevel="1" x14ac:dyDescent="0.25">
      <c r="A12" s="156" t="str">
        <f xml:space="preserve"> Calc!A$243</f>
        <v>PD11.22</v>
      </c>
      <c r="B12" s="156" t="s">
        <v>1151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267.22915857145347</v>
      </c>
      <c r="G12" s="110" t="str">
        <f xml:space="preserve"> Calc!G$243</f>
        <v>£m</v>
      </c>
    </row>
    <row r="13" spans="1:707" s="110" customFormat="1" hidden="1" outlineLevel="1" x14ac:dyDescent="0.25">
      <c r="A13" s="156" t="str">
        <f xml:space="preserve"> Calc!A$267</f>
        <v>PD11.22</v>
      </c>
      <c r="B13" s="156" t="s">
        <v>1152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0</v>
      </c>
      <c r="G13" s="110" t="str">
        <f xml:space="preserve"> Calc!G$267</f>
        <v>£m</v>
      </c>
    </row>
    <row r="14" spans="1:707" s="110" customFormat="1" hidden="1" outlineLevel="1" x14ac:dyDescent="0.25">
      <c r="A14" s="156" t="str">
        <f xml:space="preserve"> Calc!A$291</f>
        <v>PD11.22</v>
      </c>
      <c r="B14" s="156" t="s">
        <v>1153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0</v>
      </c>
      <c r="G14" s="110" t="str">
        <f xml:space="preserve"> Calc!G$291</f>
        <v>£m</v>
      </c>
    </row>
    <row r="15" spans="1:707" s="110" customFormat="1" hidden="1" outlineLevel="1" x14ac:dyDescent="0.25">
      <c r="A15" s="156" t="str">
        <f xml:space="preserve"> Calc!A$315</f>
        <v>PD11.22</v>
      </c>
      <c r="B15" s="156" t="s">
        <v>1154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 x14ac:dyDescent="0.25">
      <c r="A16" s="156" t="str">
        <f xml:space="preserve"> Calc!A$315</f>
        <v>PD11.22</v>
      </c>
      <c r="B16" s="156" t="s">
        <v>1155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 x14ac:dyDescent="0.25">
      <c r="A17" s="156"/>
      <c r="B17" s="156"/>
      <c r="C17" s="109"/>
      <c r="D17" s="120"/>
      <c r="F17" s="124"/>
    </row>
    <row r="18" spans="1:7" s="110" customFormat="1" hidden="1" outlineLevel="1" x14ac:dyDescent="0.25">
      <c r="A18" s="10" t="s">
        <v>1079</v>
      </c>
      <c r="B18" s="10" t="s">
        <v>1080</v>
      </c>
      <c r="C18" s="19"/>
      <c r="D18" s="65"/>
      <c r="E18" s="10"/>
      <c r="F18" s="124"/>
    </row>
    <row r="19" spans="1:7" s="110" customFormat="1" hidden="1" outlineLevel="1" x14ac:dyDescent="0.25">
      <c r="A19" s="161" t="str">
        <f xml:space="preserve"> Calc!A$728</f>
        <v>PD11.23</v>
      </c>
      <c r="B19" s="156" t="s">
        <v>1156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13.653440594865444</v>
      </c>
      <c r="G19" s="110" t="str">
        <f xml:space="preserve"> Calc!G$728</f>
        <v>£m</v>
      </c>
    </row>
    <row r="20" spans="1:7" s="110" customFormat="1" hidden="1" outlineLevel="1" x14ac:dyDescent="0.25">
      <c r="A20" s="156" t="str">
        <f xml:space="preserve"> Calc!A$729</f>
        <v>PD11.23</v>
      </c>
      <c r="B20" s="156" t="s">
        <v>1157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269.49417462843206</v>
      </c>
      <c r="G20" s="110" t="str">
        <f xml:space="preserve"> Calc!G$729</f>
        <v>£m</v>
      </c>
    </row>
    <row r="21" spans="1:7" s="110" customFormat="1" hidden="1" outlineLevel="1" x14ac:dyDescent="0.25">
      <c r="A21" s="156" t="str">
        <f xml:space="preserve"> Calc!A$730</f>
        <v>PD11.23</v>
      </c>
      <c r="B21" s="156" t="s">
        <v>1158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0</v>
      </c>
      <c r="G21" s="110" t="str">
        <f xml:space="preserve"> Calc!G$730</f>
        <v>£m</v>
      </c>
    </row>
    <row r="22" spans="1:7" s="110" customFormat="1" hidden="1" outlineLevel="1" x14ac:dyDescent="0.25">
      <c r="A22" s="156" t="str">
        <f xml:space="preserve"> Calc!A$731</f>
        <v>PD11.23</v>
      </c>
      <c r="B22" s="156" t="s">
        <v>1159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0</v>
      </c>
      <c r="G22" s="110" t="str">
        <f xml:space="preserve"> Calc!G$731</f>
        <v>£m</v>
      </c>
    </row>
    <row r="23" spans="1:7" s="110" customFormat="1" hidden="1" outlineLevel="1" x14ac:dyDescent="0.25">
      <c r="A23" s="156" t="str">
        <f xml:space="preserve"> Calc!A$732</f>
        <v>PD11.23</v>
      </c>
      <c r="B23" s="156" t="s">
        <v>1160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 x14ac:dyDescent="0.25">
      <c r="A24" s="156" t="str">
        <f xml:space="preserve"> Calc!A$732</f>
        <v>PD11.23</v>
      </c>
      <c r="B24" s="156" t="s">
        <v>1161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 x14ac:dyDescent="0.25">
      <c r="A25" s="156"/>
      <c r="B25" s="156"/>
      <c r="C25" s="109"/>
      <c r="D25" s="120"/>
      <c r="F25" s="124"/>
    </row>
    <row r="26" spans="1:7" s="110" customFormat="1" hidden="1" outlineLevel="1" x14ac:dyDescent="0.25">
      <c r="A26" s="10" t="s">
        <v>1070</v>
      </c>
      <c r="B26" s="10" t="s">
        <v>1071</v>
      </c>
      <c r="C26" s="19"/>
      <c r="D26" s="65"/>
      <c r="E26" s="24"/>
      <c r="F26" s="124"/>
    </row>
    <row r="27" spans="1:7" s="110" customFormat="1" hidden="1" outlineLevel="1" x14ac:dyDescent="0.25">
      <c r="A27" s="156" t="str">
        <f xml:space="preserve"> Calc!A$687</f>
        <v>PD11.24</v>
      </c>
      <c r="B27" s="156" t="s">
        <v>1162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15.984225371327963</v>
      </c>
      <c r="G27" s="110" t="str">
        <f xml:space="preserve"> Calc!G$687</f>
        <v>£m</v>
      </c>
    </row>
    <row r="28" spans="1:7" s="110" customFormat="1" hidden="1" outlineLevel="1" x14ac:dyDescent="0.25">
      <c r="A28" s="156" t="str">
        <f xml:space="preserve"> Calc!A$692</f>
        <v>PD11.24</v>
      </c>
      <c r="B28" s="156" t="s">
        <v>1163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315.49964227630818</v>
      </c>
      <c r="G28" s="110" t="str">
        <f xml:space="preserve"> Calc!G$692</f>
        <v>£m</v>
      </c>
    </row>
    <row r="29" spans="1:7" s="110" customFormat="1" hidden="1" outlineLevel="1" x14ac:dyDescent="0.25">
      <c r="A29" s="156" t="str">
        <f xml:space="preserve"> Calc!A$697</f>
        <v>PD11.24</v>
      </c>
      <c r="B29" s="156" t="s">
        <v>1164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0</v>
      </c>
      <c r="G29" s="110" t="str">
        <f xml:space="preserve"> Calc!G$697</f>
        <v>£m</v>
      </c>
    </row>
    <row r="30" spans="1:7" s="110" customFormat="1" hidden="1" outlineLevel="1" x14ac:dyDescent="0.25">
      <c r="A30" s="156" t="str">
        <f xml:space="preserve"> Calc!A$702</f>
        <v>PD11.24</v>
      </c>
      <c r="B30" s="156" t="s">
        <v>1165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0</v>
      </c>
      <c r="G30" s="110" t="str">
        <f xml:space="preserve"> Calc!G$702</f>
        <v>£m</v>
      </c>
    </row>
    <row r="31" spans="1:7" s="110" customFormat="1" hidden="1" outlineLevel="1" x14ac:dyDescent="0.25">
      <c r="A31" s="156" t="str">
        <f xml:space="preserve"> Calc!A$707</f>
        <v>PD11.24</v>
      </c>
      <c r="B31" s="156" t="s">
        <v>1166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 x14ac:dyDescent="0.25">
      <c r="A32" s="156" t="str">
        <f xml:space="preserve"> Calc!A$707</f>
        <v>PD11.24</v>
      </c>
      <c r="B32" s="156" t="s">
        <v>1167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 x14ac:dyDescent="0.25">
      <c r="A33" s="156"/>
      <c r="B33" s="156"/>
      <c r="C33" s="109"/>
      <c r="D33" s="120"/>
      <c r="F33" s="124"/>
    </row>
    <row r="34" spans="1:23" s="110" customFormat="1" hidden="1" outlineLevel="1" x14ac:dyDescent="0.25">
      <c r="A34" s="10" t="s">
        <v>1088</v>
      </c>
      <c r="B34" s="10" t="s">
        <v>1089</v>
      </c>
      <c r="C34" s="19"/>
      <c r="D34" s="65"/>
      <c r="E34" s="24"/>
      <c r="F34" s="124"/>
    </row>
    <row r="35" spans="1:23" s="110" customFormat="1" hidden="1" outlineLevel="1" x14ac:dyDescent="0.25">
      <c r="A35" s="156" t="str">
        <f xml:space="preserve"> Calc!A$748</f>
        <v>PD11.25</v>
      </c>
      <c r="B35" s="156" t="s">
        <v>1168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16.472466864214447</v>
      </c>
      <c r="G35" s="110" t="str">
        <f xml:space="preserve"> Calc!G$748</f>
        <v>£m</v>
      </c>
    </row>
    <row r="36" spans="1:23" s="110" customFormat="1" hidden="1" outlineLevel="1" x14ac:dyDescent="0.25">
      <c r="A36" s="156" t="str">
        <f xml:space="preserve"> Calc!A$749</f>
        <v>PD11.25</v>
      </c>
      <c r="B36" s="156" t="s">
        <v>1169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325.13664455647177</v>
      </c>
      <c r="G36" s="110" t="str">
        <f xml:space="preserve"> Calc!G$749</f>
        <v>£m</v>
      </c>
    </row>
    <row r="37" spans="1:23" s="110" customFormat="1" hidden="1" outlineLevel="1" x14ac:dyDescent="0.25">
      <c r="A37" s="156" t="str">
        <f xml:space="preserve"> Calc!A$750</f>
        <v>PD11.25</v>
      </c>
      <c r="B37" s="156" t="s">
        <v>1170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0</v>
      </c>
      <c r="G37" s="110" t="str">
        <f xml:space="preserve"> Calc!G$750</f>
        <v>£m</v>
      </c>
    </row>
    <row r="38" spans="1:23" s="110" customFormat="1" hidden="1" outlineLevel="1" x14ac:dyDescent="0.25">
      <c r="A38" s="156" t="str">
        <f xml:space="preserve"> Calc!A$751</f>
        <v>PD11.25</v>
      </c>
      <c r="B38" s="156" t="s">
        <v>1171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0</v>
      </c>
      <c r="G38" s="110" t="str">
        <f xml:space="preserve"> Calc!G$751</f>
        <v>£m</v>
      </c>
    </row>
    <row r="39" spans="1:23" s="110" customFormat="1" hidden="1" outlineLevel="1" x14ac:dyDescent="0.25">
      <c r="A39" s="156" t="str">
        <f xml:space="preserve"> Calc!A$752</f>
        <v>PD11.25</v>
      </c>
      <c r="B39" s="156" t="s">
        <v>1172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 x14ac:dyDescent="0.25">
      <c r="A40" s="156" t="str">
        <f xml:space="preserve"> Calc!A$752</f>
        <v>PD11.25</v>
      </c>
      <c r="B40" s="156" t="s">
        <v>1173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 x14ac:dyDescent="0.25">
      <c r="A41" s="156"/>
      <c r="B41" s="156"/>
      <c r="C41" s="109"/>
      <c r="D41" s="120"/>
      <c r="F41" s="124"/>
    </row>
    <row r="42" spans="1:23" x14ac:dyDescent="0.25">
      <c r="A42" s="13"/>
      <c r="B42" s="13"/>
      <c r="F42" s="125"/>
    </row>
    <row r="43" spans="1:23" collapsed="1" x14ac:dyDescent="0.25">
      <c r="A43" s="85" t="s">
        <v>1174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 x14ac:dyDescent="0.25">
      <c r="A44" s="115"/>
      <c r="B44" s="115"/>
      <c r="C44" s="116"/>
      <c r="D44" s="117"/>
      <c r="F44" s="129"/>
    </row>
    <row r="45" spans="1:23" s="118" customFormat="1" hidden="1" outlineLevel="1" x14ac:dyDescent="0.25">
      <c r="A45" s="115"/>
      <c r="B45" s="115" t="s">
        <v>1175</v>
      </c>
      <c r="C45" s="116"/>
      <c r="D45" s="117"/>
      <c r="F45" s="129"/>
    </row>
    <row r="46" spans="1:23" s="110" customFormat="1" hidden="1" outlineLevel="1" x14ac:dyDescent="0.25">
      <c r="A46" s="156"/>
      <c r="B46" s="156" t="s">
        <v>1176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11.216160328947559</v>
      </c>
      <c r="G46" s="110" t="str">
        <f xml:space="preserve"> Calc!G$528</f>
        <v>£m</v>
      </c>
    </row>
    <row r="47" spans="1:23" s="110" customFormat="1" hidden="1" outlineLevel="1" x14ac:dyDescent="0.25">
      <c r="A47" s="156"/>
      <c r="B47" s="156" t="s">
        <v>1177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203.24478148738359</v>
      </c>
      <c r="G47" s="110" t="str">
        <f xml:space="preserve"> Calc!G$540</f>
        <v>£m</v>
      </c>
    </row>
    <row r="48" spans="1:23" s="110" customFormat="1" hidden="1" outlineLevel="1" x14ac:dyDescent="0.25">
      <c r="A48" s="156"/>
      <c r="B48" s="156" t="s">
        <v>1178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0</v>
      </c>
      <c r="G48" s="110" t="str">
        <f xml:space="preserve"> Calc!G$552</f>
        <v>£m</v>
      </c>
    </row>
    <row r="49" spans="1:23" s="110" customFormat="1" hidden="1" outlineLevel="1" x14ac:dyDescent="0.25">
      <c r="A49" s="156"/>
      <c r="B49" s="156" t="s">
        <v>1179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0</v>
      </c>
      <c r="G49" s="110" t="str">
        <f xml:space="preserve"> Calc!G$564</f>
        <v>£m</v>
      </c>
    </row>
    <row r="50" spans="1:23" s="110" customFormat="1" hidden="1" outlineLevel="1" x14ac:dyDescent="0.25">
      <c r="A50" s="156"/>
      <c r="B50" s="156" t="s">
        <v>1180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 x14ac:dyDescent="0.25">
      <c r="A51" s="156"/>
      <c r="B51" s="156" t="s">
        <v>1181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 x14ac:dyDescent="0.25">
      <c r="A52" s="156"/>
      <c r="B52" s="156"/>
      <c r="C52" s="109"/>
      <c r="D52" s="120"/>
      <c r="F52" s="124"/>
    </row>
    <row r="53" spans="1:23" s="118" customFormat="1" hidden="1" outlineLevel="1" x14ac:dyDescent="0.25">
      <c r="A53" s="115"/>
      <c r="B53" s="115" t="s">
        <v>1182</v>
      </c>
      <c r="C53" s="116"/>
      <c r="D53" s="117"/>
      <c r="F53" s="129"/>
    </row>
    <row r="54" spans="1:23" s="110" customFormat="1" hidden="1" outlineLevel="1" x14ac:dyDescent="0.25">
      <c r="A54" s="156"/>
      <c r="B54" s="156" t="s">
        <v>1183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4.7680650423804032</v>
      </c>
      <c r="G54" s="110" t="str">
        <f xml:space="preserve"> Calc!G$605</f>
        <v>£m</v>
      </c>
    </row>
    <row r="55" spans="1:23" s="110" customFormat="1" hidden="1" outlineLevel="1" x14ac:dyDescent="0.25">
      <c r="A55" s="156"/>
      <c r="B55" s="156" t="s">
        <v>1184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112.2548607889246</v>
      </c>
      <c r="G55" s="110" t="str">
        <f xml:space="preserve"> Calc!G$620</f>
        <v>£m</v>
      </c>
    </row>
    <row r="56" spans="1:23" s="110" customFormat="1" hidden="1" outlineLevel="1" x14ac:dyDescent="0.25">
      <c r="A56" s="156"/>
      <c r="B56" s="156" t="s">
        <v>1185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0</v>
      </c>
      <c r="G56" s="110" t="str">
        <f xml:space="preserve"> Calc!G$635</f>
        <v>£m</v>
      </c>
    </row>
    <row r="57" spans="1:23" s="110" customFormat="1" hidden="1" outlineLevel="1" x14ac:dyDescent="0.25">
      <c r="A57" s="156"/>
      <c r="B57" s="156" t="s">
        <v>1186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0</v>
      </c>
      <c r="G57" s="110" t="str">
        <f xml:space="preserve"> Calc!G$650</f>
        <v>£m</v>
      </c>
    </row>
    <row r="58" spans="1:23" s="110" customFormat="1" hidden="1" outlineLevel="1" x14ac:dyDescent="0.25">
      <c r="A58" s="156"/>
      <c r="B58" s="156" t="s">
        <v>1187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 x14ac:dyDescent="0.25">
      <c r="A59" s="156"/>
      <c r="B59" s="156" t="s">
        <v>1188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 x14ac:dyDescent="0.25">
      <c r="A60" s="21"/>
      <c r="B60" s="21"/>
      <c r="C60" s="116"/>
      <c r="D60" s="117"/>
      <c r="F60" s="129"/>
    </row>
    <row r="61" spans="1:23" s="118" customFormat="1" x14ac:dyDescent="0.25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 x14ac:dyDescent="0.25">
      <c r="A62" s="85" t="s">
        <v>1189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 x14ac:dyDescent="0.25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 x14ac:dyDescent="0.25">
      <c r="A64" s="10"/>
      <c r="B64" s="161" t="s">
        <v>1190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5.6606034329874193</v>
      </c>
      <c r="G64" s="110" t="str">
        <f xml:space="preserve"> Calc!G348</f>
        <v>£m</v>
      </c>
      <c r="H64" s="24"/>
      <c r="I64" s="24"/>
    </row>
    <row r="65" spans="1:9" s="118" customFormat="1" hidden="1" outlineLevel="1" x14ac:dyDescent="0.25">
      <c r="A65" s="10"/>
      <c r="B65" s="161" t="s">
        <v>1191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102.60401863348523</v>
      </c>
      <c r="G65" s="110" t="str">
        <f xml:space="preserve"> Calc!G349</f>
        <v>£m</v>
      </c>
      <c r="H65" s="24"/>
      <c r="I65" s="24"/>
    </row>
    <row r="66" spans="1:9" s="110" customFormat="1" hidden="1" outlineLevel="1" x14ac:dyDescent="0.25">
      <c r="A66" s="156"/>
      <c r="B66" s="161" t="s">
        <v>1192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0</v>
      </c>
      <c r="G66" s="110" t="str">
        <f xml:space="preserve"> Calc!G350</f>
        <v>£m</v>
      </c>
    </row>
    <row r="67" spans="1:9" s="110" customFormat="1" hidden="1" outlineLevel="1" x14ac:dyDescent="0.25">
      <c r="A67" s="156"/>
      <c r="B67" s="161" t="s">
        <v>1193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0</v>
      </c>
      <c r="G67" s="110" t="str">
        <f xml:space="preserve"> Calc!G351</f>
        <v>£m</v>
      </c>
    </row>
    <row r="68" spans="1:9" s="110" customFormat="1" hidden="1" outlineLevel="1" x14ac:dyDescent="0.25">
      <c r="A68" s="156"/>
      <c r="B68" s="161" t="s">
        <v>1194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 x14ac:dyDescent="0.25">
      <c r="A69" s="156"/>
      <c r="B69" s="161" t="s">
        <v>1195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 x14ac:dyDescent="0.25">
      <c r="A70" s="156"/>
      <c r="B70" s="161" t="s">
        <v>1196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108.26462206647264</v>
      </c>
      <c r="G70" s="110" t="str">
        <f xml:space="preserve"> Calc!G354</f>
        <v>£m</v>
      </c>
    </row>
    <row r="71" spans="1:9" s="110" customFormat="1" hidden="1" outlineLevel="1" x14ac:dyDescent="0.25">
      <c r="A71" s="156"/>
      <c r="B71" s="161"/>
      <c r="C71" s="109"/>
      <c r="D71" s="120"/>
      <c r="F71" s="124"/>
    </row>
    <row r="72" spans="1:9" s="110" customFormat="1" hidden="1" outlineLevel="1" x14ac:dyDescent="0.25">
      <c r="A72" s="156"/>
      <c r="B72" s="161" t="s">
        <v>1197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5.3483278982349018</v>
      </c>
      <c r="G72" s="110" t="str">
        <f xml:space="preserve"> Calc!G356</f>
        <v>£m</v>
      </c>
    </row>
    <row r="73" spans="1:9" s="110" customFormat="1" hidden="1" outlineLevel="1" x14ac:dyDescent="0.25">
      <c r="A73" s="156"/>
      <c r="B73" s="161" t="s">
        <v>1198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96.943716659351111</v>
      </c>
      <c r="G73" s="110" t="str">
        <f xml:space="preserve"> Calc!G357</f>
        <v>£m</v>
      </c>
    </row>
    <row r="74" spans="1:9" s="110" customFormat="1" hidden="1" outlineLevel="1" x14ac:dyDescent="0.25">
      <c r="A74" s="156"/>
      <c r="B74" s="161" t="s">
        <v>1199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0</v>
      </c>
      <c r="G74" s="110" t="str">
        <f xml:space="preserve"> Calc!G358</f>
        <v>£m</v>
      </c>
    </row>
    <row r="75" spans="1:9" s="110" customFormat="1" hidden="1" outlineLevel="1" x14ac:dyDescent="0.25">
      <c r="A75" s="156"/>
      <c r="B75" s="161" t="s">
        <v>1200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0</v>
      </c>
      <c r="G75" s="110" t="str">
        <f xml:space="preserve"> Calc!G359</f>
        <v>£m</v>
      </c>
    </row>
    <row r="76" spans="1:9" s="110" customFormat="1" hidden="1" outlineLevel="1" x14ac:dyDescent="0.25">
      <c r="A76" s="156"/>
      <c r="B76" s="161" t="s">
        <v>1201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 x14ac:dyDescent="0.25">
      <c r="A77" s="156"/>
      <c r="B77" s="161" t="s">
        <v>1202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 x14ac:dyDescent="0.25">
      <c r="A78" s="156"/>
      <c r="B78" s="161" t="s">
        <v>1203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102.29204455758601</v>
      </c>
      <c r="G78" s="110" t="str">
        <f xml:space="preserve"> Calc!G362</f>
        <v>£m</v>
      </c>
    </row>
    <row r="79" spans="1:9" s="110" customFormat="1" hidden="1" outlineLevel="1" x14ac:dyDescent="0.25">
      <c r="A79" s="156"/>
      <c r="B79" s="161"/>
      <c r="C79" s="109"/>
      <c r="D79" s="120"/>
      <c r="F79" s="124"/>
    </row>
    <row r="80" spans="1:9" s="110" customFormat="1" hidden="1" outlineLevel="1" x14ac:dyDescent="0.25">
      <c r="A80" s="156"/>
      <c r="B80" s="161" t="s">
        <v>1204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4.507455537186388</v>
      </c>
      <c r="G80" s="110" t="str">
        <f xml:space="preserve"> Calc!G364</f>
        <v>£m</v>
      </c>
    </row>
    <row r="81" spans="1:7" s="110" customFormat="1" hidden="1" outlineLevel="1" x14ac:dyDescent="0.25">
      <c r="A81" s="156"/>
      <c r="B81" s="161" t="s">
        <v>1205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104.10166156793915</v>
      </c>
      <c r="G81" s="110" t="str">
        <f xml:space="preserve"> Calc!G365</f>
        <v>£m</v>
      </c>
    </row>
    <row r="82" spans="1:7" s="110" customFormat="1" hidden="1" outlineLevel="1" x14ac:dyDescent="0.25">
      <c r="A82" s="156"/>
      <c r="B82" s="161" t="s">
        <v>1206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0</v>
      </c>
      <c r="G82" s="110" t="str">
        <f xml:space="preserve"> Calc!G366</f>
        <v>£m</v>
      </c>
    </row>
    <row r="83" spans="1:7" s="110" customFormat="1" hidden="1" outlineLevel="1" x14ac:dyDescent="0.25">
      <c r="A83" s="156"/>
      <c r="B83" s="161" t="s">
        <v>1207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0</v>
      </c>
      <c r="G83" s="110" t="str">
        <f xml:space="preserve"> Calc!G367</f>
        <v>£m</v>
      </c>
    </row>
    <row r="84" spans="1:7" s="110" customFormat="1" hidden="1" outlineLevel="1" x14ac:dyDescent="0.25">
      <c r="A84" s="156"/>
      <c r="B84" s="161" t="s">
        <v>1208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 x14ac:dyDescent="0.25">
      <c r="A85" s="156"/>
      <c r="B85" s="161" t="s">
        <v>1209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 x14ac:dyDescent="0.25">
      <c r="A86" s="156"/>
      <c r="B86" s="161" t="s">
        <v>1210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108.60911710512553</v>
      </c>
      <c r="G86" s="110" t="str">
        <f xml:space="preserve"> Calc!G370</f>
        <v>£m</v>
      </c>
    </row>
    <row r="87" spans="1:7" s="110" customFormat="1" hidden="1" outlineLevel="1" x14ac:dyDescent="0.25">
      <c r="A87" s="156"/>
      <c r="B87" s="161"/>
      <c r="C87" s="109"/>
      <c r="D87" s="120"/>
      <c r="F87" s="124"/>
    </row>
    <row r="88" spans="1:7" s="110" customFormat="1" hidden="1" outlineLevel="1" x14ac:dyDescent="0.25">
      <c r="A88" s="156"/>
      <c r="B88" s="161" t="s">
        <v>1211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 x14ac:dyDescent="0.25">
      <c r="A89" s="156"/>
      <c r="B89" s="161" t="s">
        <v>1212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 x14ac:dyDescent="0.25">
      <c r="A90" s="156"/>
      <c r="B90" s="161" t="s">
        <v>1213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 x14ac:dyDescent="0.25">
      <c r="A91" s="156"/>
      <c r="B91" s="161" t="s">
        <v>1214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 x14ac:dyDescent="0.25">
      <c r="A92" s="156"/>
      <c r="B92" s="161" t="s">
        <v>1215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 x14ac:dyDescent="0.25">
      <c r="A93" s="156"/>
      <c r="B93" s="161" t="s">
        <v>1216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 x14ac:dyDescent="0.25">
      <c r="A94" s="156"/>
      <c r="B94" s="161" t="s">
        <v>1217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 x14ac:dyDescent="0.25">
      <c r="A95" s="156"/>
      <c r="B95" s="161"/>
      <c r="C95" s="109"/>
      <c r="D95" s="120"/>
      <c r="F95" s="124"/>
    </row>
    <row r="96" spans="1:7" s="110" customFormat="1" hidden="1" outlineLevel="1" x14ac:dyDescent="0.25">
      <c r="A96" s="156"/>
      <c r="B96" s="161" t="s">
        <v>1218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319.16578372918423</v>
      </c>
      <c r="G96" s="110" t="str">
        <f xml:space="preserve"> Calc!G384</f>
        <v>£m</v>
      </c>
    </row>
    <row r="97" spans="1:7" s="110" customFormat="1" hidden="1" outlineLevel="1" x14ac:dyDescent="0.25">
      <c r="A97" s="156"/>
      <c r="B97" s="161"/>
      <c r="C97" s="109"/>
      <c r="D97" s="120"/>
      <c r="F97" s="124"/>
    </row>
    <row r="98" spans="1:7" s="110" customFormat="1" hidden="1" outlineLevel="1" x14ac:dyDescent="0.25">
      <c r="A98" s="156"/>
      <c r="B98" s="161" t="s">
        <v>1219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 x14ac:dyDescent="0.25">
      <c r="A99" s="156"/>
      <c r="B99" s="161" t="s">
        <v>1220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 x14ac:dyDescent="0.25">
      <c r="A100" s="156"/>
      <c r="B100" s="161" t="s">
        <v>1221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 x14ac:dyDescent="0.25">
      <c r="A101" s="156"/>
      <c r="B101" s="161" t="s">
        <v>1222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 x14ac:dyDescent="0.25">
      <c r="A102" s="156"/>
      <c r="B102" s="161" t="s">
        <v>1223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 x14ac:dyDescent="0.25">
      <c r="A103" s="156"/>
      <c r="B103" s="161" t="s">
        <v>1224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 x14ac:dyDescent="0.25">
      <c r="A104" s="156"/>
      <c r="B104" s="161" t="s">
        <v>1225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 x14ac:dyDescent="0.25">
      <c r="A105" s="156"/>
      <c r="B105" s="161"/>
      <c r="C105" s="109"/>
      <c r="D105" s="120"/>
      <c r="F105" s="124"/>
    </row>
    <row r="106" spans="1:7" s="110" customFormat="1" hidden="1" outlineLevel="1" x14ac:dyDescent="0.25">
      <c r="A106" s="156"/>
      <c r="B106" s="161" t="s">
        <v>1226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 x14ac:dyDescent="0.25">
      <c r="A107" s="156"/>
      <c r="B107" s="161" t="s">
        <v>1227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-4.6101162139944925E-2</v>
      </c>
      <c r="G107" s="110" t="str">
        <f xml:space="preserve"> Calc!G398</f>
        <v>£m</v>
      </c>
    </row>
    <row r="108" spans="1:7" s="110" customFormat="1" hidden="1" outlineLevel="1" x14ac:dyDescent="0.25">
      <c r="A108" s="156"/>
      <c r="B108" s="161" t="s">
        <v>1228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0</v>
      </c>
      <c r="G108" s="110" t="str">
        <f xml:space="preserve"> Calc!G399</f>
        <v>£m</v>
      </c>
    </row>
    <row r="109" spans="1:7" s="110" customFormat="1" hidden="1" outlineLevel="1" x14ac:dyDescent="0.25">
      <c r="A109" s="156"/>
      <c r="B109" s="161" t="s">
        <v>1229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 x14ac:dyDescent="0.25">
      <c r="A110" s="156"/>
      <c r="B110" s="161" t="s">
        <v>1230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 x14ac:dyDescent="0.25">
      <c r="A111" s="156"/>
      <c r="B111" s="161" t="s">
        <v>1231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 x14ac:dyDescent="0.25">
      <c r="A112" s="156"/>
      <c r="B112" s="161" t="s">
        <v>1232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-4.6101162139944925E-2</v>
      </c>
      <c r="G112" s="110" t="str">
        <f xml:space="preserve"> Calc!G403</f>
        <v>£m</v>
      </c>
    </row>
    <row r="113" spans="1:7" s="110" customFormat="1" hidden="1" outlineLevel="1" x14ac:dyDescent="0.25">
      <c r="A113" s="156"/>
      <c r="B113" s="161"/>
      <c r="C113" s="109"/>
      <c r="D113" s="120"/>
      <c r="F113" s="124"/>
    </row>
    <row r="114" spans="1:7" s="110" customFormat="1" hidden="1" outlineLevel="1" x14ac:dyDescent="0.25">
      <c r="A114" s="156"/>
      <c r="B114" s="161" t="s">
        <v>1233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 x14ac:dyDescent="0.25">
      <c r="A115" s="156"/>
      <c r="B115" s="161" t="s">
        <v>1234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-1.3082556910112692E-2</v>
      </c>
      <c r="G115" s="110" t="str">
        <f xml:space="preserve"> Calc!G406</f>
        <v>£m</v>
      </c>
    </row>
    <row r="116" spans="1:7" s="110" customFormat="1" hidden="1" outlineLevel="1" x14ac:dyDescent="0.25">
      <c r="A116" s="156"/>
      <c r="B116" s="161" t="s">
        <v>1235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</v>
      </c>
      <c r="G116" s="110" t="str">
        <f xml:space="preserve"> Calc!G407</f>
        <v>£m</v>
      </c>
    </row>
    <row r="117" spans="1:7" s="110" customFormat="1" hidden="1" outlineLevel="1" x14ac:dyDescent="0.25">
      <c r="A117" s="156"/>
      <c r="B117" s="161" t="s">
        <v>1236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 x14ac:dyDescent="0.25">
      <c r="A118" s="156"/>
      <c r="B118" s="161" t="s">
        <v>1237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 x14ac:dyDescent="0.25">
      <c r="A119" s="156"/>
      <c r="B119" s="161" t="s">
        <v>1238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 x14ac:dyDescent="0.25">
      <c r="A120" s="156"/>
      <c r="B120" s="161" t="s">
        <v>1239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-1.3082556910112692E-2</v>
      </c>
      <c r="G120" s="110" t="str">
        <f xml:space="preserve"> Calc!G411</f>
        <v>£m</v>
      </c>
    </row>
    <row r="121" spans="1:7" s="110" customFormat="1" hidden="1" outlineLevel="1" x14ac:dyDescent="0.25">
      <c r="A121" s="156"/>
      <c r="B121" s="161"/>
      <c r="C121" s="109"/>
      <c r="D121" s="120"/>
      <c r="F121" s="124"/>
    </row>
    <row r="122" spans="1:7" s="110" customFormat="1" hidden="1" outlineLevel="1" x14ac:dyDescent="0.25">
      <c r="A122" s="156"/>
      <c r="B122" s="161" t="s">
        <v>1240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2.7961885108269195E-2</v>
      </c>
      <c r="G122" s="110" t="str">
        <f xml:space="preserve"> Calc!G413</f>
        <v>£m</v>
      </c>
    </row>
    <row r="123" spans="1:7" s="110" customFormat="1" hidden="1" outlineLevel="1" x14ac:dyDescent="0.25">
      <c r="A123" s="156"/>
      <c r="B123" s="161" t="s">
        <v>1241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0.5068367382807778</v>
      </c>
      <c r="G123" s="110" t="str">
        <f xml:space="preserve"> Calc!G414</f>
        <v>£m</v>
      </c>
    </row>
    <row r="124" spans="1:7" s="110" customFormat="1" hidden="1" outlineLevel="1" x14ac:dyDescent="0.25">
      <c r="A124" s="156"/>
      <c r="B124" s="161" t="s">
        <v>1242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0</v>
      </c>
      <c r="G124" s="110" t="str">
        <f xml:space="preserve"> Calc!G415</f>
        <v>£m</v>
      </c>
    </row>
    <row r="125" spans="1:7" s="110" customFormat="1" hidden="1" outlineLevel="1" x14ac:dyDescent="0.25">
      <c r="A125" s="156"/>
      <c r="B125" s="161" t="s">
        <v>1243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</v>
      </c>
      <c r="G125" s="110" t="str">
        <f xml:space="preserve"> Calc!G416</f>
        <v>£m</v>
      </c>
    </row>
    <row r="126" spans="1:7" s="110" customFormat="1" hidden="1" outlineLevel="1" x14ac:dyDescent="0.25">
      <c r="A126" s="156"/>
      <c r="B126" s="161" t="s">
        <v>1244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 x14ac:dyDescent="0.25">
      <c r="A127" s="156"/>
      <c r="B127" s="161" t="s">
        <v>1245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 x14ac:dyDescent="0.25">
      <c r="A128" s="156"/>
      <c r="B128" s="161" t="s">
        <v>1246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0.53479862338904705</v>
      </c>
      <c r="G128" s="110" t="str">
        <f xml:space="preserve"> Calc!G419</f>
        <v>£m</v>
      </c>
    </row>
    <row r="129" spans="1:7" s="110" customFormat="1" hidden="1" outlineLevel="1" x14ac:dyDescent="0.25">
      <c r="A129" s="156"/>
      <c r="B129" s="161"/>
      <c r="C129" s="109"/>
      <c r="D129" s="120"/>
      <c r="F129" s="124"/>
    </row>
    <row r="130" spans="1:7" s="110" customFormat="1" hidden="1" outlineLevel="1" x14ac:dyDescent="0.25">
      <c r="A130" s="156"/>
      <c r="B130" s="161" t="s">
        <v>1247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 x14ac:dyDescent="0.25">
      <c r="A131" s="156"/>
      <c r="B131" s="161" t="s">
        <v>1248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 x14ac:dyDescent="0.25">
      <c r="A132" s="156"/>
      <c r="B132" s="161" t="s">
        <v>1249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 x14ac:dyDescent="0.25">
      <c r="A133" s="156"/>
      <c r="B133" s="161" t="s">
        <v>1250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 x14ac:dyDescent="0.25">
      <c r="A134" s="156"/>
      <c r="B134" s="161" t="s">
        <v>1251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 x14ac:dyDescent="0.25">
      <c r="A135" s="156"/>
      <c r="B135" s="161" t="s">
        <v>1252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 x14ac:dyDescent="0.25">
      <c r="A136" s="156"/>
      <c r="B136" s="161" t="s">
        <v>1253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 x14ac:dyDescent="0.25">
      <c r="A137" s="156"/>
      <c r="B137" s="161"/>
      <c r="C137" s="109"/>
      <c r="D137" s="120"/>
      <c r="F137" s="124"/>
    </row>
    <row r="138" spans="1:7" s="110" customFormat="1" hidden="1" outlineLevel="1" x14ac:dyDescent="0.25">
      <c r="A138" s="156"/>
      <c r="B138" s="161" t="s">
        <v>1254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 x14ac:dyDescent="0.25">
      <c r="A139" s="156"/>
      <c r="B139" s="161" t="s">
        <v>1255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 x14ac:dyDescent="0.25">
      <c r="A140" s="156"/>
      <c r="B140" s="161" t="s">
        <v>1256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 x14ac:dyDescent="0.25">
      <c r="A141" s="156"/>
      <c r="B141" s="161" t="s">
        <v>1257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 x14ac:dyDescent="0.25">
      <c r="A142" s="156"/>
      <c r="B142" s="161" t="s">
        <v>1258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 x14ac:dyDescent="0.25">
      <c r="A143" s="156"/>
      <c r="B143" s="161" t="s">
        <v>1259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 x14ac:dyDescent="0.25">
      <c r="A144" s="156"/>
      <c r="B144" s="161" t="s">
        <v>1260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 x14ac:dyDescent="0.25">
      <c r="A145" s="156"/>
      <c r="B145" s="161"/>
      <c r="C145" s="109"/>
      <c r="D145" s="120"/>
      <c r="F145" s="124"/>
    </row>
    <row r="146" spans="1:7" s="110" customFormat="1" hidden="1" outlineLevel="1" x14ac:dyDescent="0.25">
      <c r="A146" s="156"/>
      <c r="B146" s="161" t="s">
        <v>1261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 x14ac:dyDescent="0.25">
      <c r="A147" s="156"/>
      <c r="B147" s="161" t="s">
        <v>1262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 x14ac:dyDescent="0.25">
      <c r="A148" s="156"/>
      <c r="B148" s="161" t="s">
        <v>1263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 x14ac:dyDescent="0.25">
      <c r="A149" s="156"/>
      <c r="B149" s="161" t="s">
        <v>1264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 x14ac:dyDescent="0.25">
      <c r="A150" s="156"/>
      <c r="B150" s="161" t="s">
        <v>1265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 x14ac:dyDescent="0.25">
      <c r="A151" s="156"/>
      <c r="B151" s="161" t="s">
        <v>1266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 x14ac:dyDescent="0.25">
      <c r="A152" s="156"/>
      <c r="B152" s="161" t="s">
        <v>1267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 x14ac:dyDescent="0.25">
      <c r="A153" s="156"/>
      <c r="B153" s="161"/>
      <c r="C153" s="109"/>
      <c r="D153" s="120"/>
      <c r="F153" s="124"/>
    </row>
    <row r="154" spans="1:7" s="110" customFormat="1" hidden="1" outlineLevel="1" x14ac:dyDescent="0.25">
      <c r="A154" s="156"/>
      <c r="B154" s="161" t="s">
        <v>1268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 x14ac:dyDescent="0.25">
      <c r="A155" s="156"/>
      <c r="B155" s="161" t="s">
        <v>1269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 x14ac:dyDescent="0.25">
      <c r="A156" s="156"/>
      <c r="B156" s="161" t="s">
        <v>1270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0</v>
      </c>
      <c r="G156" s="110" t="str">
        <f xml:space="preserve"> Calc!G450</f>
        <v>£m</v>
      </c>
    </row>
    <row r="157" spans="1:7" s="110" customFormat="1" hidden="1" outlineLevel="1" x14ac:dyDescent="0.25">
      <c r="A157" s="156"/>
      <c r="B157" s="161" t="s">
        <v>1271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 x14ac:dyDescent="0.25">
      <c r="A158" s="156"/>
      <c r="B158" s="161" t="s">
        <v>1272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 x14ac:dyDescent="0.25">
      <c r="A159" s="156"/>
      <c r="B159" s="161" t="s">
        <v>1273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 x14ac:dyDescent="0.25">
      <c r="A160" s="156"/>
      <c r="B160" s="161" t="s">
        <v>1274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0</v>
      </c>
      <c r="G160" s="110" t="str">
        <f xml:space="preserve"> Calc!G454</f>
        <v>£m</v>
      </c>
    </row>
    <row r="161" spans="1:7" s="110" customFormat="1" hidden="1" outlineLevel="1" x14ac:dyDescent="0.25">
      <c r="A161" s="156"/>
      <c r="B161" s="161"/>
      <c r="C161" s="109"/>
      <c r="D161" s="120"/>
      <c r="F161" s="124"/>
    </row>
    <row r="162" spans="1:7" s="110" customFormat="1" hidden="1" outlineLevel="1" x14ac:dyDescent="0.25">
      <c r="A162" s="156"/>
      <c r="B162" s="161" t="s">
        <v>1275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0.26060950519401521</v>
      </c>
      <c r="G162" s="110" t="str">
        <f xml:space="preserve"> Calc!G456</f>
        <v>£m</v>
      </c>
    </row>
    <row r="163" spans="1:7" s="110" customFormat="1" hidden="1" outlineLevel="1" x14ac:dyDescent="0.25">
      <c r="A163" s="156"/>
      <c r="B163" s="161" t="s">
        <v>1276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8.9229122199868094</v>
      </c>
      <c r="G163" s="110" t="str">
        <f xml:space="preserve"> Calc!G457</f>
        <v>£m</v>
      </c>
    </row>
    <row r="164" spans="1:7" s="110" customFormat="1" hidden="1" outlineLevel="1" x14ac:dyDescent="0.25">
      <c r="A164" s="156"/>
      <c r="B164" s="161" t="s">
        <v>1277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0</v>
      </c>
      <c r="G164" s="110" t="str">
        <f xml:space="preserve"> Calc!G458</f>
        <v>£m</v>
      </c>
    </row>
    <row r="165" spans="1:7" s="110" customFormat="1" hidden="1" outlineLevel="1" x14ac:dyDescent="0.25">
      <c r="A165" s="156"/>
      <c r="B165" s="161" t="s">
        <v>1278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0</v>
      </c>
      <c r="G165" s="110" t="str">
        <f xml:space="preserve"> Calc!G459</f>
        <v>£m</v>
      </c>
    </row>
    <row r="166" spans="1:7" s="110" customFormat="1" hidden="1" outlineLevel="1" x14ac:dyDescent="0.25">
      <c r="A166" s="156"/>
      <c r="B166" s="161" t="s">
        <v>1279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 x14ac:dyDescent="0.25">
      <c r="A167" s="156"/>
      <c r="B167" s="161" t="s">
        <v>1280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 x14ac:dyDescent="0.25">
      <c r="A168" s="156"/>
      <c r="B168" s="161" t="s">
        <v>1281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9.1835217251808245</v>
      </c>
      <c r="G168" s="110" t="str">
        <f xml:space="preserve"> Calc!G462</f>
        <v>£m</v>
      </c>
    </row>
    <row r="169" spans="1:7" s="110" customFormat="1" hidden="1" outlineLevel="1" x14ac:dyDescent="0.25">
      <c r="A169" s="156"/>
      <c r="B169" s="161"/>
      <c r="C169" s="109"/>
      <c r="D169" s="120"/>
      <c r="F169" s="124"/>
    </row>
    <row r="170" spans="1:7" s="110" customFormat="1" hidden="1" outlineLevel="1" x14ac:dyDescent="0.25">
      <c r="A170" s="156"/>
      <c r="B170" s="161" t="s">
        <v>1282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0</v>
      </c>
      <c r="G170" s="110" t="str">
        <f xml:space="preserve"> Calc!G464</f>
        <v>£m</v>
      </c>
    </row>
    <row r="171" spans="1:7" s="110" customFormat="1" hidden="1" outlineLevel="1" x14ac:dyDescent="0.25">
      <c r="A171" s="156"/>
      <c r="B171" s="161" t="s">
        <v>1283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-0.76971299900136037</v>
      </c>
      <c r="G171" s="110" t="str">
        <f xml:space="preserve"> Calc!G465</f>
        <v>£m</v>
      </c>
    </row>
    <row r="172" spans="1:7" s="110" customFormat="1" hidden="1" outlineLevel="1" x14ac:dyDescent="0.25">
      <c r="A172" s="156"/>
      <c r="B172" s="161" t="s">
        <v>1284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0</v>
      </c>
      <c r="G172" s="110" t="str">
        <f xml:space="preserve"> Calc!G466</f>
        <v>£m</v>
      </c>
    </row>
    <row r="173" spans="1:7" s="110" customFormat="1" hidden="1" outlineLevel="1" x14ac:dyDescent="0.25">
      <c r="A173" s="156"/>
      <c r="B173" s="161" t="s">
        <v>1285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 x14ac:dyDescent="0.25">
      <c r="A174" s="156"/>
      <c r="B174" s="161" t="s">
        <v>1286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 x14ac:dyDescent="0.25">
      <c r="A175" s="156"/>
      <c r="B175" s="161" t="s">
        <v>1287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 x14ac:dyDescent="0.25">
      <c r="A176" s="156"/>
      <c r="B176" s="161" t="s">
        <v>1288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-0.76971299900136037</v>
      </c>
      <c r="G176" s="110" t="str">
        <f xml:space="preserve"> Calc!G470</f>
        <v>£m</v>
      </c>
    </row>
    <row r="177" spans="1:7" s="110" customFormat="1" hidden="1" outlineLevel="1" x14ac:dyDescent="0.25">
      <c r="A177" s="156"/>
      <c r="B177" s="161"/>
      <c r="C177" s="109"/>
      <c r="D177" s="120"/>
      <c r="F177" s="124"/>
    </row>
    <row r="178" spans="1:7" s="110" customFormat="1" hidden="1" outlineLevel="1" x14ac:dyDescent="0.25">
      <c r="A178" s="156"/>
      <c r="B178" s="161" t="s">
        <v>1289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0.17926711261696976</v>
      </c>
      <c r="G178" s="110" t="str">
        <f xml:space="preserve"> Calc!G472</f>
        <v>£m</v>
      </c>
    </row>
    <row r="179" spans="1:7" s="110" customFormat="1" hidden="1" outlineLevel="1" x14ac:dyDescent="0.25">
      <c r="A179" s="156"/>
      <c r="B179" s="161" t="s">
        <v>1290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3.2493931753165164</v>
      </c>
      <c r="G179" s="110" t="str">
        <f xml:space="preserve"> Calc!G473</f>
        <v>£m</v>
      </c>
    </row>
    <row r="180" spans="1:7" s="110" customFormat="1" hidden="1" outlineLevel="1" x14ac:dyDescent="0.25">
      <c r="A180" s="156"/>
      <c r="B180" s="161" t="s">
        <v>1291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0</v>
      </c>
      <c r="G180" s="110" t="str">
        <f xml:space="preserve"> Calc!G474</f>
        <v>£m</v>
      </c>
    </row>
    <row r="181" spans="1:7" s="110" customFormat="1" hidden="1" outlineLevel="1" x14ac:dyDescent="0.25">
      <c r="A181" s="156"/>
      <c r="B181" s="161" t="s">
        <v>1292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0</v>
      </c>
      <c r="G181" s="110" t="str">
        <f xml:space="preserve"> Calc!G475</f>
        <v>£m</v>
      </c>
    </row>
    <row r="182" spans="1:7" s="110" customFormat="1" hidden="1" outlineLevel="1" x14ac:dyDescent="0.25">
      <c r="A182" s="156"/>
      <c r="B182" s="161" t="s">
        <v>1293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 x14ac:dyDescent="0.25">
      <c r="A183" s="156"/>
      <c r="B183" s="161" t="s">
        <v>1294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 x14ac:dyDescent="0.25">
      <c r="A184" s="156"/>
      <c r="B184" s="161" t="s">
        <v>1295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3.4286602879334862</v>
      </c>
      <c r="G184" s="110" t="str">
        <f xml:space="preserve"> Calc!G478</f>
        <v>£m</v>
      </c>
    </row>
    <row r="185" spans="1:7" s="110" customFormat="1" hidden="1" outlineLevel="1" x14ac:dyDescent="0.25">
      <c r="A185" s="156"/>
      <c r="B185" s="161"/>
      <c r="C185" s="109"/>
      <c r="D185" s="120"/>
      <c r="F185" s="124"/>
    </row>
    <row r="186" spans="1:7" s="110" customFormat="1" hidden="1" outlineLevel="1" x14ac:dyDescent="0.25">
      <c r="A186" s="156"/>
      <c r="B186" s="161" t="s">
        <v>1296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0</v>
      </c>
      <c r="G186" s="110" t="str">
        <f xml:space="preserve"> Calc!G480</f>
        <v>£m</v>
      </c>
    </row>
    <row r="187" spans="1:7" s="110" customFormat="1" hidden="1" outlineLevel="1" x14ac:dyDescent="0.25">
      <c r="A187" s="156"/>
      <c r="B187" s="161" t="s">
        <v>1297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 x14ac:dyDescent="0.25">
      <c r="A188" s="156"/>
      <c r="B188" s="161" t="s">
        <v>1298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 x14ac:dyDescent="0.25">
      <c r="A189" s="156"/>
      <c r="B189" s="161" t="s">
        <v>1299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 x14ac:dyDescent="0.25">
      <c r="A190" s="156"/>
      <c r="B190" s="161" t="s">
        <v>1300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 x14ac:dyDescent="0.25">
      <c r="A191" s="156"/>
      <c r="B191" s="161" t="s">
        <v>1301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 x14ac:dyDescent="0.25">
      <c r="A192" s="156"/>
      <c r="B192" s="161" t="s">
        <v>1302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0</v>
      </c>
      <c r="G192" s="110" t="str">
        <f xml:space="preserve"> Calc!G486</f>
        <v>£m</v>
      </c>
    </row>
    <row r="193" spans="1:7" s="110" customFormat="1" hidden="1" outlineLevel="1" x14ac:dyDescent="0.25">
      <c r="A193" s="156"/>
      <c r="B193" s="161"/>
      <c r="C193" s="109"/>
      <c r="D193" s="120"/>
      <c r="F193" s="124"/>
    </row>
    <row r="194" spans="1:7" s="110" customFormat="1" hidden="1" outlineLevel="1" x14ac:dyDescent="0.25">
      <c r="A194" s="156"/>
      <c r="B194" s="161" t="s">
        <v>1303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0</v>
      </c>
      <c r="G194" s="110" t="str">
        <f xml:space="preserve"> Calc!G488</f>
        <v>£m</v>
      </c>
    </row>
    <row r="195" spans="1:7" s="110" customFormat="1" hidden="1" outlineLevel="1" x14ac:dyDescent="0.25">
      <c r="A195" s="156"/>
      <c r="B195" s="161" t="s">
        <v>1304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0</v>
      </c>
      <c r="G195" s="110" t="str">
        <f xml:space="preserve"> Calc!G489</f>
        <v>£m</v>
      </c>
    </row>
    <row r="196" spans="1:7" s="110" customFormat="1" hidden="1" outlineLevel="1" x14ac:dyDescent="0.25">
      <c r="A196" s="156"/>
      <c r="B196" s="161" t="s">
        <v>1305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 x14ac:dyDescent="0.25">
      <c r="A197" s="156"/>
      <c r="B197" s="161" t="s">
        <v>1306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 x14ac:dyDescent="0.25">
      <c r="A198" s="156"/>
      <c r="B198" s="161" t="s">
        <v>1307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 x14ac:dyDescent="0.25">
      <c r="A199" s="156"/>
      <c r="B199" s="161" t="s">
        <v>1308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 x14ac:dyDescent="0.25">
      <c r="A200" s="156"/>
      <c r="B200" s="161" t="s">
        <v>1309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0</v>
      </c>
      <c r="G200" s="110" t="str">
        <f xml:space="preserve"> Calc!G494</f>
        <v>£m</v>
      </c>
    </row>
    <row r="201" spans="1:7" s="110" customFormat="1" hidden="1" outlineLevel="1" x14ac:dyDescent="0.25">
      <c r="A201" s="156"/>
      <c r="B201" s="161"/>
      <c r="C201" s="109"/>
      <c r="D201" s="120"/>
      <c r="F201" s="124"/>
    </row>
    <row r="202" spans="1:7" s="110" customFormat="1" hidden="1" outlineLevel="1" x14ac:dyDescent="0.25">
      <c r="A202" s="156"/>
      <c r="B202" s="161" t="s">
        <v>1310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 x14ac:dyDescent="0.25">
      <c r="A203" s="156"/>
      <c r="B203" s="161" t="s">
        <v>1311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 x14ac:dyDescent="0.25">
      <c r="A204" s="156"/>
      <c r="B204" s="161" t="s">
        <v>1312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 x14ac:dyDescent="0.25">
      <c r="A205" s="156"/>
      <c r="B205" s="161" t="s">
        <v>1313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 x14ac:dyDescent="0.25">
      <c r="A206" s="156"/>
      <c r="B206" s="161" t="s">
        <v>1314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 x14ac:dyDescent="0.25">
      <c r="A207" s="156"/>
      <c r="B207" s="161" t="s">
        <v>1315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 x14ac:dyDescent="0.25">
      <c r="A208" s="156"/>
      <c r="B208" s="161" t="s">
        <v>1316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 x14ac:dyDescent="0.25">
      <c r="A209" s="156"/>
      <c r="B209" s="161"/>
      <c r="C209" s="109"/>
      <c r="D209" s="120"/>
      <c r="F209" s="124"/>
    </row>
    <row r="210" spans="1:7" s="110" customFormat="1" hidden="1" outlineLevel="1" x14ac:dyDescent="0.25">
      <c r="A210" s="156"/>
      <c r="B210" s="161" t="s">
        <v>1317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 x14ac:dyDescent="0.25">
      <c r="A211" s="156"/>
      <c r="B211" s="161" t="s">
        <v>1318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 x14ac:dyDescent="0.25">
      <c r="A212" s="156"/>
      <c r="B212" s="161" t="s">
        <v>1319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 x14ac:dyDescent="0.25">
      <c r="A213" s="156"/>
      <c r="B213" s="161" t="s">
        <v>1320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 x14ac:dyDescent="0.25">
      <c r="A214" s="156"/>
      <c r="B214" s="161" t="s">
        <v>1321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 x14ac:dyDescent="0.25">
      <c r="A215" s="156"/>
      <c r="B215" s="161" t="s">
        <v>1322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 x14ac:dyDescent="0.25">
      <c r="A216" s="156"/>
      <c r="B216" s="161" t="s">
        <v>1323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 x14ac:dyDescent="0.25">
      <c r="A217" s="156"/>
      <c r="B217" s="161"/>
      <c r="C217" s="109"/>
      <c r="D217" s="120"/>
      <c r="F217" s="124"/>
    </row>
    <row r="218" spans="1:7" s="110" customFormat="1" hidden="1" outlineLevel="1" x14ac:dyDescent="0.25">
      <c r="A218" s="156"/>
      <c r="B218" s="161" t="s">
        <v>1324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</v>
      </c>
      <c r="G218" s="148" t="str">
        <f xml:space="preserve"> Calc!G14</f>
        <v>£m</v>
      </c>
    </row>
    <row r="219" spans="1:7" s="110" customFormat="1" hidden="1" outlineLevel="1" x14ac:dyDescent="0.25">
      <c r="A219" s="156"/>
      <c r="B219" s="161" t="s">
        <v>1325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0</v>
      </c>
      <c r="G219" s="148" t="str">
        <f xml:space="preserve"> Calc!G15</f>
        <v>£m</v>
      </c>
    </row>
    <row r="220" spans="1:7" s="110" customFormat="1" hidden="1" outlineLevel="1" x14ac:dyDescent="0.25">
      <c r="A220" s="156"/>
      <c r="B220" s="161" t="s">
        <v>1326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0</v>
      </c>
      <c r="G220" s="148" t="str">
        <f xml:space="preserve"> Calc!G16</f>
        <v>£m</v>
      </c>
    </row>
    <row r="221" spans="1:7" s="110" customFormat="1" hidden="1" outlineLevel="1" x14ac:dyDescent="0.25">
      <c r="A221" s="156"/>
      <c r="B221" s="161" t="s">
        <v>1327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 x14ac:dyDescent="0.25">
      <c r="A222" s="156"/>
      <c r="B222" s="161" t="s">
        <v>1328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 x14ac:dyDescent="0.25">
      <c r="A223" s="156"/>
      <c r="B223" s="161" t="s">
        <v>1329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 x14ac:dyDescent="0.25">
      <c r="A224" s="156"/>
      <c r="B224" s="161" t="s">
        <v>1330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0</v>
      </c>
      <c r="G224" s="148" t="str">
        <f xml:space="preserve"> Calc!G20</f>
        <v>£m</v>
      </c>
    </row>
    <row r="225" spans="1:7" s="110" customFormat="1" hidden="1" outlineLevel="1" x14ac:dyDescent="0.25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 x14ac:dyDescent="0.25">
      <c r="A226" s="156"/>
      <c r="B226" s="161" t="s">
        <v>1331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 x14ac:dyDescent="0.25">
      <c r="A227" s="156"/>
      <c r="B227" s="161" t="s">
        <v>1332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0</v>
      </c>
      <c r="G227" s="148" t="str">
        <f xml:space="preserve"> Calc!G23</f>
        <v>£m</v>
      </c>
    </row>
    <row r="228" spans="1:7" s="110" customFormat="1" hidden="1" outlineLevel="1" x14ac:dyDescent="0.25">
      <c r="A228" s="156"/>
      <c r="B228" s="161" t="s">
        <v>1333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0</v>
      </c>
      <c r="G228" s="148" t="str">
        <f xml:space="preserve"> Calc!G24</f>
        <v>£m</v>
      </c>
    </row>
    <row r="229" spans="1:7" s="110" customFormat="1" hidden="1" outlineLevel="1" x14ac:dyDescent="0.25">
      <c r="A229" s="156"/>
      <c r="B229" s="161" t="s">
        <v>1334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 x14ac:dyDescent="0.25">
      <c r="A230" s="156"/>
      <c r="B230" s="161" t="s">
        <v>1335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 x14ac:dyDescent="0.25">
      <c r="A231" s="156"/>
      <c r="B231" s="161" t="s">
        <v>1336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 x14ac:dyDescent="0.25">
      <c r="A232" s="156"/>
      <c r="B232" s="161" t="s">
        <v>1337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0</v>
      </c>
      <c r="G232" s="148" t="str">
        <f xml:space="preserve"> Calc!G28</f>
        <v>£m</v>
      </c>
    </row>
    <row r="233" spans="1:7" s="148" customFormat="1" hidden="1" outlineLevel="1" x14ac:dyDescent="0.25">
      <c r="A233" s="161"/>
      <c r="B233" s="161"/>
      <c r="C233" s="257"/>
      <c r="D233" s="258"/>
      <c r="F233" s="127"/>
    </row>
    <row r="234" spans="1:7" s="148" customFormat="1" hidden="1" outlineLevel="1" x14ac:dyDescent="0.25">
      <c r="A234" s="161"/>
      <c r="B234" s="161"/>
      <c r="C234" s="257"/>
      <c r="D234" s="258"/>
      <c r="F234" s="127"/>
    </row>
    <row r="235" spans="1:7" s="118" customFormat="1" hidden="1" outlineLevel="1" x14ac:dyDescent="0.25">
      <c r="A235" s="21"/>
      <c r="B235" s="115" t="s">
        <v>1338</v>
      </c>
      <c r="C235" s="116"/>
      <c r="D235" s="117"/>
      <c r="F235" s="129"/>
    </row>
    <row r="236" spans="1:7" s="110" customFormat="1" hidden="1" outlineLevel="1" x14ac:dyDescent="0.25">
      <c r="A236" s="156"/>
      <c r="B236" s="161" t="s">
        <v>1339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 x14ac:dyDescent="0.25">
      <c r="A237" s="156"/>
      <c r="B237" s="161" t="s">
        <v>1340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 x14ac:dyDescent="0.25">
      <c r="A238" s="156"/>
      <c r="B238" s="161" t="s">
        <v>1341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 x14ac:dyDescent="0.25">
      <c r="A239" s="156"/>
      <c r="B239" s="161" t="s">
        <v>1342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 x14ac:dyDescent="0.25">
      <c r="A240" s="156"/>
      <c r="B240" s="161" t="s">
        <v>1343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 x14ac:dyDescent="0.25">
      <c r="A241" s="156"/>
      <c r="B241" s="161" t="s">
        <v>1344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 x14ac:dyDescent="0.25">
      <c r="A242" s="156"/>
      <c r="B242" s="161" t="s">
        <v>1345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 x14ac:dyDescent="0.25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 x14ac:dyDescent="0.25">
      <c r="A244" s="156"/>
      <c r="B244" s="161" t="s">
        <v>1346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 x14ac:dyDescent="0.25">
      <c r="A245" s="156"/>
      <c r="B245" s="161" t="s">
        <v>1347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-4.6101162139944925E-2</v>
      </c>
      <c r="G245" s="148" t="str">
        <f xml:space="preserve"> Calc_BYR_CoView!G71</f>
        <v>£m</v>
      </c>
    </row>
    <row r="246" spans="1:7" s="110" customFormat="1" hidden="1" outlineLevel="1" x14ac:dyDescent="0.25">
      <c r="A246" s="156"/>
      <c r="B246" s="161" t="s">
        <v>1348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0</v>
      </c>
      <c r="G246" s="148" t="str">
        <f xml:space="preserve"> Calc_BYR_CoView!G72</f>
        <v>£m</v>
      </c>
    </row>
    <row r="247" spans="1:7" s="110" customFormat="1" hidden="1" outlineLevel="1" x14ac:dyDescent="0.25">
      <c r="A247" s="156"/>
      <c r="B247" s="161" t="s">
        <v>1349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 x14ac:dyDescent="0.25">
      <c r="A248" s="156"/>
      <c r="B248" s="161" t="s">
        <v>1350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 x14ac:dyDescent="0.25">
      <c r="A249" s="156"/>
      <c r="B249" s="161" t="s">
        <v>1351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 x14ac:dyDescent="0.25">
      <c r="A250" s="156"/>
      <c r="B250" s="161" t="s">
        <v>1352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-4.6101162139944925E-2</v>
      </c>
      <c r="G250" s="148" t="str">
        <f xml:space="preserve"> Calc_BYR_CoView!G76</f>
        <v>£m</v>
      </c>
    </row>
    <row r="251" spans="1:7" s="110" customFormat="1" hidden="1" outlineLevel="1" x14ac:dyDescent="0.25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 x14ac:dyDescent="0.25">
      <c r="A252" s="156"/>
      <c r="B252" s="161" t="s">
        <v>1353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 x14ac:dyDescent="0.25">
      <c r="A253" s="156"/>
      <c r="B253" s="161" t="s">
        <v>1354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-1.3082556910112692E-2</v>
      </c>
      <c r="G253" s="148" t="str">
        <f xml:space="preserve"> Calc_BYR_CoView!G79</f>
        <v>£m</v>
      </c>
    </row>
    <row r="254" spans="1:7" s="110" customFormat="1" hidden="1" outlineLevel="1" x14ac:dyDescent="0.25">
      <c r="A254" s="156"/>
      <c r="B254" s="161" t="s">
        <v>1355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</v>
      </c>
      <c r="G254" s="148" t="str">
        <f xml:space="preserve"> Calc_BYR_CoView!G80</f>
        <v>£m</v>
      </c>
    </row>
    <row r="255" spans="1:7" s="110" customFormat="1" hidden="1" outlineLevel="1" x14ac:dyDescent="0.25">
      <c r="A255" s="156"/>
      <c r="B255" s="161" t="s">
        <v>1356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 x14ac:dyDescent="0.25">
      <c r="A256" s="156"/>
      <c r="B256" s="161" t="s">
        <v>1357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 x14ac:dyDescent="0.25">
      <c r="A257" s="156"/>
      <c r="B257" s="161" t="s">
        <v>1358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 x14ac:dyDescent="0.25">
      <c r="A258" s="156"/>
      <c r="B258" s="161" t="s">
        <v>1359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-1.3082556910112692E-2</v>
      </c>
      <c r="G258" s="148" t="str">
        <f xml:space="preserve"> Calc_BYR_CoView!G84</f>
        <v>£m</v>
      </c>
    </row>
    <row r="259" spans="1:7" s="110" customFormat="1" hidden="1" outlineLevel="1" x14ac:dyDescent="0.25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 x14ac:dyDescent="0.25">
      <c r="A260" s="156"/>
      <c r="B260" s="161" t="s">
        <v>1360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2.7961885108269195E-2</v>
      </c>
      <c r="G260" s="148" t="str">
        <f xml:space="preserve"> Calc_BYR_CoView!G86</f>
        <v>£m</v>
      </c>
    </row>
    <row r="261" spans="1:7" s="110" customFormat="1" hidden="1" outlineLevel="1" x14ac:dyDescent="0.25">
      <c r="A261" s="156"/>
      <c r="B261" s="161" t="s">
        <v>1361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0.5068367382807778</v>
      </c>
      <c r="G261" s="148" t="str">
        <f xml:space="preserve"> Calc_BYR_CoView!G87</f>
        <v>£m</v>
      </c>
    </row>
    <row r="262" spans="1:7" s="110" customFormat="1" hidden="1" outlineLevel="1" x14ac:dyDescent="0.25">
      <c r="A262" s="156"/>
      <c r="B262" s="161" t="s">
        <v>1362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0</v>
      </c>
      <c r="G262" s="148" t="str">
        <f xml:space="preserve"> Calc_BYR_CoView!G88</f>
        <v>£m</v>
      </c>
    </row>
    <row r="263" spans="1:7" s="110" customFormat="1" hidden="1" outlineLevel="1" x14ac:dyDescent="0.25">
      <c r="A263" s="156"/>
      <c r="B263" s="161" t="s">
        <v>1363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</v>
      </c>
      <c r="G263" s="148" t="str">
        <f xml:space="preserve"> Calc_BYR_CoView!G89</f>
        <v>£m</v>
      </c>
    </row>
    <row r="264" spans="1:7" s="110" customFormat="1" hidden="1" outlineLevel="1" x14ac:dyDescent="0.25">
      <c r="A264" s="156"/>
      <c r="B264" s="161" t="s">
        <v>1364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 x14ac:dyDescent="0.25">
      <c r="A265" s="156"/>
      <c r="B265" s="161" t="s">
        <v>1365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 x14ac:dyDescent="0.25">
      <c r="A266" s="156"/>
      <c r="B266" s="161" t="s">
        <v>1366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0.53479862338904705</v>
      </c>
      <c r="G266" s="148" t="str">
        <f xml:space="preserve"> Calc_BYR_CoView!G92</f>
        <v>£m</v>
      </c>
    </row>
    <row r="267" spans="1:7" s="110" customFormat="1" hidden="1" outlineLevel="1" x14ac:dyDescent="0.25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 x14ac:dyDescent="0.25">
      <c r="A268" s="156"/>
      <c r="B268" s="161" t="s">
        <v>1367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 x14ac:dyDescent="0.25">
      <c r="A269" s="156"/>
      <c r="B269" s="161" t="s">
        <v>1368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 x14ac:dyDescent="0.25">
      <c r="A270" s="156"/>
      <c r="B270" s="161" t="s">
        <v>1369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 x14ac:dyDescent="0.25">
      <c r="A271" s="156"/>
      <c r="B271" s="161" t="s">
        <v>1370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 x14ac:dyDescent="0.25">
      <c r="A272" s="156"/>
      <c r="B272" s="161" t="s">
        <v>1371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 x14ac:dyDescent="0.25">
      <c r="A273" s="156"/>
      <c r="B273" s="161" t="s">
        <v>1372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 x14ac:dyDescent="0.25">
      <c r="A274" s="156"/>
      <c r="B274" s="161" t="s">
        <v>1373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 x14ac:dyDescent="0.25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 x14ac:dyDescent="0.25">
      <c r="A276" s="156"/>
      <c r="B276" s="161" t="s">
        <v>1374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 x14ac:dyDescent="0.25">
      <c r="A277" s="156"/>
      <c r="B277" s="161" t="s">
        <v>1375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 x14ac:dyDescent="0.25">
      <c r="A278" s="156"/>
      <c r="B278" s="161" t="s">
        <v>1376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 x14ac:dyDescent="0.25">
      <c r="A279" s="156"/>
      <c r="B279" s="161" t="s">
        <v>1377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 x14ac:dyDescent="0.25">
      <c r="A280" s="156"/>
      <c r="B280" s="161" t="s">
        <v>1378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 x14ac:dyDescent="0.25">
      <c r="A281" s="156"/>
      <c r="B281" s="161" t="s">
        <v>1379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 x14ac:dyDescent="0.25">
      <c r="A282" s="156"/>
      <c r="B282" s="161" t="s">
        <v>1380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 x14ac:dyDescent="0.25">
      <c r="A283" s="161"/>
      <c r="B283" s="161"/>
      <c r="C283" s="257"/>
      <c r="D283" s="258"/>
    </row>
    <row r="284" spans="1:707" s="118" customFormat="1" x14ac:dyDescent="0.25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 x14ac:dyDescent="0.25">
      <c r="A285" s="10"/>
      <c r="B285" s="10" t="s">
        <v>90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 x14ac:dyDescent="0.25"/>
    <row r="287" spans="1:707" x14ac:dyDescent="0.25"/>
    <row r="288" spans="1:707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9.75" zeroHeight="1" x14ac:dyDescent="0.25"/>
  <cols>
    <col min="1" max="2" width="10.81640625" customWidth="1"/>
    <col min="3" max="4" width="1.453125" customWidth="1"/>
    <col min="5" max="5" width="90.453125" customWidth="1"/>
    <col min="6" max="6" width="13.6328125" customWidth="1"/>
    <col min="7" max="7" width="13.1796875" bestFit="1" customWidth="1"/>
    <col min="8" max="8" width="7" bestFit="1" customWidth="1"/>
    <col min="9" max="9" width="3.453125" customWidth="1"/>
    <col min="10" max="17" width="11.81640625" bestFit="1" customWidth="1"/>
    <col min="18" max="22" width="11.81640625" customWidth="1"/>
    <col min="23" max="23" width="11.81640625" bestFit="1" customWidth="1"/>
    <col min="24" max="16384" width="8.81640625" hidden="1"/>
  </cols>
  <sheetData>
    <row r="1" spans="1:23" ht="30.75" x14ac:dyDescent="0.25">
      <c r="A1" s="1" t="str">
        <f ca="1">RIGHT(CELL("filename", A1), LEN(CELL("filename", A1)) - SEARCH("]", CELL("filename", A1)))</f>
        <v>Checks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 x14ac:dyDescent="0.25">
      <c r="A2" s="18"/>
      <c r="B2" s="18"/>
      <c r="C2" s="27"/>
      <c r="D2" s="25"/>
      <c r="E2" s="33" t="s">
        <v>693</v>
      </c>
      <c r="F2" s="29">
        <f ca="1">$F$19</f>
        <v>0</v>
      </c>
      <c r="G2" s="28" t="s">
        <v>694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 x14ac:dyDescent="0.25">
      <c r="A3" s="18"/>
      <c r="B3" s="18"/>
      <c r="C3" s="27"/>
      <c r="D3" s="25"/>
      <c r="E3" s="4" t="s">
        <v>695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 x14ac:dyDescent="0.25">
      <c r="A4" s="18"/>
      <c r="B4" s="18"/>
      <c r="C4" s="27"/>
      <c r="D4" s="25"/>
      <c r="E4" s="7" t="s">
        <v>696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 x14ac:dyDescent="0.25">
      <c r="A5" s="18" t="s">
        <v>697</v>
      </c>
      <c r="B5" s="18" t="s">
        <v>698</v>
      </c>
      <c r="C5" s="27"/>
      <c r="D5" s="25"/>
      <c r="E5" s="4" t="s">
        <v>699</v>
      </c>
      <c r="F5" s="12" t="s">
        <v>592</v>
      </c>
      <c r="G5" s="12" t="s">
        <v>135</v>
      </c>
      <c r="H5" s="12" t="s">
        <v>700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 x14ac:dyDescent="0.25"/>
    <row r="7" spans="1:23" x14ac:dyDescent="0.25"/>
    <row r="8" spans="1:23" s="155" customFormat="1" x14ac:dyDescent="0.25">
      <c r="B8" s="155" t="s">
        <v>1381</v>
      </c>
    </row>
    <row r="9" spans="1:23" x14ac:dyDescent="0.25"/>
    <row r="10" spans="1:23" ht="13.15" x14ac:dyDescent="0.2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 x14ac:dyDescent="0.2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 x14ac:dyDescent="0.2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 x14ac:dyDescent="0.2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 x14ac:dyDescent="0.2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 x14ac:dyDescent="0.2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 x14ac:dyDescent="0.25"/>
    <row r="17" spans="2:7" s="155" customFormat="1" x14ac:dyDescent="0.25">
      <c r="B17" s="155" t="s">
        <v>1381</v>
      </c>
    </row>
    <row r="18" spans="2:7" x14ac:dyDescent="0.25"/>
    <row r="19" spans="2:7" x14ac:dyDescent="0.25">
      <c r="E19" t="s">
        <v>1382</v>
      </c>
      <c r="F19">
        <f ca="1" xml:space="preserve"> SUM(F9:F16)</f>
        <v>0</v>
      </c>
      <c r="G19" t="s">
        <v>1100</v>
      </c>
    </row>
    <row r="20" spans="2:7" x14ac:dyDescent="0.25"/>
    <row r="21" spans="2:7" ht="13.15" x14ac:dyDescent="0.25">
      <c r="B21" s="10" t="s">
        <v>90</v>
      </c>
    </row>
    <row r="22" spans="2:7" x14ac:dyDescent="0.25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453125" defaultRowHeight="13.5" x14ac:dyDescent="0.35"/>
  <cols>
    <col min="1" max="1" width="12.1796875" style="229" bestFit="1" customWidth="1"/>
    <col min="2" max="2" width="45.36328125" style="229" bestFit="1" customWidth="1"/>
    <col min="3" max="3" width="189.453125" style="229" customWidth="1"/>
    <col min="4" max="4" width="5.1796875" style="229" bestFit="1" customWidth="1"/>
    <col min="5" max="5" width="25.36328125" style="229" customWidth="1"/>
    <col min="6" max="6" width="18.36328125" style="229" bestFit="1" customWidth="1"/>
    <col min="7" max="16384" width="10.453125" style="229"/>
  </cols>
  <sheetData>
    <row r="1" spans="1:6" ht="14.25" x14ac:dyDescent="0.45">
      <c r="B1"/>
      <c r="C1" s="230" t="s">
        <v>1383</v>
      </c>
      <c r="D1"/>
      <c r="E1" s="230" t="s">
        <v>1384</v>
      </c>
      <c r="F1"/>
    </row>
    <row r="2" spans="1:6" ht="14.25" x14ac:dyDescent="0.45">
      <c r="A2" s="231" t="s">
        <v>92</v>
      </c>
      <c r="B2" s="231" t="s">
        <v>133</v>
      </c>
      <c r="C2" s="231" t="s">
        <v>134</v>
      </c>
      <c r="D2" s="231" t="s">
        <v>135</v>
      </c>
      <c r="E2" s="231" t="s">
        <v>136</v>
      </c>
      <c r="F2" s="231" t="s">
        <v>139</v>
      </c>
    </row>
    <row r="4" spans="1:6" x14ac:dyDescent="0.35">
      <c r="B4" s="229" t="s">
        <v>1385</v>
      </c>
      <c r="C4" s="229" t="s">
        <v>1386</v>
      </c>
      <c r="D4" s="229" t="s">
        <v>1387</v>
      </c>
      <c r="E4" s="229" t="s">
        <v>143</v>
      </c>
      <c r="F4" s="232" t="str">
        <f t="shared" ref="F4" ca="1" si="0">CONCATENATE("[…]", TEXT(NOW(),"dd/mm/yyy hh:mm:ss"))</f>
        <v>[…]25/09/2025 14:26:13</v>
      </c>
    </row>
    <row r="5" spans="1:6" s="234" customFormat="1" ht="14.25" x14ac:dyDescent="0.35">
      <c r="A5" s="229"/>
      <c r="B5" s="229" t="s">
        <v>1388</v>
      </c>
      <c r="C5" s="229" t="s">
        <v>1389</v>
      </c>
      <c r="D5" s="229" t="s">
        <v>1387</v>
      </c>
      <c r="E5" s="229" t="s">
        <v>143</v>
      </c>
      <c r="F5" s="233" t="str">
        <f t="shared" ref="F5" ca="1" si="1">MID(CELL("filename"),SEARCH("[",CELL("filename"))+1,SEARCH("]",CELL("filename"))-SEARCH("[",CELL("filename"))-1)</f>
        <v>BY2024-25DD_PR24PD24_RCV adjustments feeder V4_SES.xlsx</v>
      </c>
    </row>
    <row r="6" spans="1:6" s="234" customFormat="1" ht="14.25" x14ac:dyDescent="0.35">
      <c r="A6" s="229"/>
      <c r="B6" s="229" t="s">
        <v>1390</v>
      </c>
      <c r="C6" s="229" t="s">
        <v>1391</v>
      </c>
      <c r="D6" s="229" t="s">
        <v>1387</v>
      </c>
      <c r="E6" s="229" t="s">
        <v>143</v>
      </c>
      <c r="F6" s="235" t="str">
        <f>F_Inputs!$E$1</f>
        <v>Run on 12 Sep 2025 13:50</v>
      </c>
    </row>
    <row r="7" spans="1:6" x14ac:dyDescent="0.35">
      <c r="B7" s="229" t="s">
        <v>1392</v>
      </c>
      <c r="C7" s="229" t="s">
        <v>1393</v>
      </c>
      <c r="D7" s="229" t="s">
        <v>142</v>
      </c>
      <c r="E7" s="229" t="s">
        <v>143</v>
      </c>
      <c r="F7" s="238">
        <f>IF(SUM(InpOverride!$G$4:$H$228)&gt;0,1,0)</f>
        <v>0</v>
      </c>
    </row>
    <row r="8" spans="1:6" s="234" customFormat="1" ht="14.25" x14ac:dyDescent="0.3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143</v>
      </c>
      <c r="F8" s="243">
        <f ca="1" xml:space="preserve"> Outputs!F11</f>
        <v>13.538687605406537</v>
      </c>
    </row>
    <row r="9" spans="1:6" s="234" customFormat="1" ht="14.25" x14ac:dyDescent="0.3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143</v>
      </c>
      <c r="F9" s="243">
        <f ca="1" xml:space="preserve"> Outputs!F12</f>
        <v>267.22915857145347</v>
      </c>
    </row>
    <row r="10" spans="1:6" x14ac:dyDescent="0.35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143</v>
      </c>
      <c r="F10" s="243">
        <f ca="1" xml:space="preserve"> Outputs!F13</f>
        <v>0</v>
      </c>
    </row>
    <row r="11" spans="1:6" s="234" customFormat="1" ht="14.25" x14ac:dyDescent="0.3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143</v>
      </c>
      <c r="F11" s="243">
        <f ca="1" xml:space="preserve"> Outputs!F14</f>
        <v>0</v>
      </c>
    </row>
    <row r="12" spans="1:6" s="234" customFormat="1" ht="14.25" x14ac:dyDescent="0.3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143</v>
      </c>
      <c r="F12" s="243">
        <f ca="1" xml:space="preserve"> Outputs!F15</f>
        <v>0</v>
      </c>
    </row>
    <row r="13" spans="1:6" x14ac:dyDescent="0.35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143</v>
      </c>
      <c r="F13" s="243">
        <f ca="1" xml:space="preserve"> Outputs!F16</f>
        <v>0</v>
      </c>
    </row>
    <row r="14" spans="1:6" x14ac:dyDescent="0.35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143</v>
      </c>
      <c r="F14" s="243">
        <f ca="1" xml:space="preserve"> Outputs!F19</f>
        <v>13.653440594865444</v>
      </c>
    </row>
    <row r="15" spans="1:6" x14ac:dyDescent="0.35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143</v>
      </c>
      <c r="F15" s="243">
        <f ca="1" xml:space="preserve"> Outputs!F20</f>
        <v>269.49417462843206</v>
      </c>
    </row>
    <row r="16" spans="1:6" x14ac:dyDescent="0.35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143</v>
      </c>
      <c r="F16" s="243">
        <f ca="1" xml:space="preserve"> Outputs!F21</f>
        <v>0</v>
      </c>
    </row>
    <row r="17" spans="2:6" x14ac:dyDescent="0.35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143</v>
      </c>
      <c r="F17" s="243">
        <f ca="1" xml:space="preserve"> Outputs!F22</f>
        <v>0</v>
      </c>
    </row>
    <row r="18" spans="2:6" x14ac:dyDescent="0.35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143</v>
      </c>
      <c r="F18" s="243">
        <f ca="1" xml:space="preserve"> Outputs!F23</f>
        <v>0</v>
      </c>
    </row>
    <row r="19" spans="2:6" x14ac:dyDescent="0.35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143</v>
      </c>
      <c r="F19" s="243">
        <f ca="1" xml:space="preserve"> Outputs!F24</f>
        <v>0</v>
      </c>
    </row>
    <row r="20" spans="2:6" x14ac:dyDescent="0.35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143</v>
      </c>
      <c r="F20" s="243">
        <f ca="1" xml:space="preserve"> Outputs!F27</f>
        <v>15.984225371327963</v>
      </c>
    </row>
    <row r="21" spans="2:6" x14ac:dyDescent="0.35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143</v>
      </c>
      <c r="F21" s="243">
        <f ca="1" xml:space="preserve"> Outputs!F28</f>
        <v>315.49964227630818</v>
      </c>
    </row>
    <row r="22" spans="2:6" x14ac:dyDescent="0.35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143</v>
      </c>
      <c r="F22" s="243">
        <f ca="1" xml:space="preserve"> Outputs!F29</f>
        <v>0</v>
      </c>
    </row>
    <row r="23" spans="2:6" x14ac:dyDescent="0.35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143</v>
      </c>
      <c r="F23" s="243">
        <f ca="1" xml:space="preserve"> Outputs!F30</f>
        <v>0</v>
      </c>
    </row>
    <row r="24" spans="2:6" x14ac:dyDescent="0.35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143</v>
      </c>
      <c r="F24" s="243">
        <f ca="1" xml:space="preserve"> Outputs!F31</f>
        <v>0</v>
      </c>
    </row>
    <row r="25" spans="2:6" x14ac:dyDescent="0.35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143</v>
      </c>
      <c r="F25" s="243">
        <f ca="1" xml:space="preserve"> Outputs!F32</f>
        <v>0</v>
      </c>
    </row>
    <row r="26" spans="2:6" x14ac:dyDescent="0.35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143</v>
      </c>
      <c r="F26" s="243">
        <f ca="1" xml:space="preserve"> Outputs!F35</f>
        <v>16.472466864214447</v>
      </c>
    </row>
    <row r="27" spans="2:6" x14ac:dyDescent="0.35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143</v>
      </c>
      <c r="F27" s="243">
        <f ca="1" xml:space="preserve"> Outputs!F36</f>
        <v>325.13664455647177</v>
      </c>
    </row>
    <row r="28" spans="2:6" x14ac:dyDescent="0.35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143</v>
      </c>
      <c r="F28" s="243">
        <f ca="1" xml:space="preserve"> Outputs!F37</f>
        <v>0</v>
      </c>
    </row>
    <row r="29" spans="2:6" x14ac:dyDescent="0.35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143</v>
      </c>
      <c r="F29" s="243">
        <f ca="1" xml:space="preserve"> Outputs!F38</f>
        <v>0</v>
      </c>
    </row>
    <row r="30" spans="2:6" x14ac:dyDescent="0.35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143</v>
      </c>
      <c r="F30" s="243">
        <f ca="1" xml:space="preserve"> Outputs!F39</f>
        <v>0</v>
      </c>
    </row>
    <row r="31" spans="2:6" x14ac:dyDescent="0.35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143</v>
      </c>
      <c r="F31" s="243">
        <f ca="1" xml:space="preserve"> Outputs!F40</f>
        <v>0</v>
      </c>
    </row>
    <row r="32" spans="2:6" x14ac:dyDescent="0.35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143</v>
      </c>
      <c r="F32" s="243">
        <f ca="1" xml:space="preserve"> Outputs!F46</f>
        <v>11.216160328947559</v>
      </c>
    </row>
    <row r="33" spans="2:6" x14ac:dyDescent="0.35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143</v>
      </c>
      <c r="F33" s="243">
        <f ca="1" xml:space="preserve"> Outputs!F47</f>
        <v>203.24478148738359</v>
      </c>
    </row>
    <row r="34" spans="2:6" x14ac:dyDescent="0.35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143</v>
      </c>
      <c r="F34" s="243">
        <f ca="1" xml:space="preserve"> Outputs!F48</f>
        <v>0</v>
      </c>
    </row>
    <row r="35" spans="2:6" x14ac:dyDescent="0.35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143</v>
      </c>
      <c r="F35" s="243">
        <f ca="1" xml:space="preserve"> Outputs!F49</f>
        <v>0</v>
      </c>
    </row>
    <row r="36" spans="2:6" x14ac:dyDescent="0.35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143</v>
      </c>
      <c r="F36" s="243">
        <f ca="1" xml:space="preserve"> Outputs!F50</f>
        <v>0</v>
      </c>
    </row>
    <row r="37" spans="2:6" x14ac:dyDescent="0.35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143</v>
      </c>
      <c r="F37" s="243">
        <f xml:space="preserve"> Outputs!F51</f>
        <v>0</v>
      </c>
    </row>
    <row r="38" spans="2:6" x14ac:dyDescent="0.35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143</v>
      </c>
      <c r="F38" s="243">
        <f ca="1" xml:space="preserve"> Outputs!F54</f>
        <v>4.7680650423804032</v>
      </c>
    </row>
    <row r="39" spans="2:6" x14ac:dyDescent="0.35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143</v>
      </c>
      <c r="F39" s="243">
        <f ca="1" xml:space="preserve"> Outputs!F55</f>
        <v>112.2548607889246</v>
      </c>
    </row>
    <row r="40" spans="2:6" x14ac:dyDescent="0.35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143</v>
      </c>
      <c r="F40" s="243">
        <f ca="1" xml:space="preserve"> Outputs!F56</f>
        <v>0</v>
      </c>
    </row>
    <row r="41" spans="2:6" x14ac:dyDescent="0.35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143</v>
      </c>
      <c r="F41" s="243">
        <f ca="1" xml:space="preserve"> Outputs!F57</f>
        <v>0</v>
      </c>
    </row>
    <row r="42" spans="2:6" x14ac:dyDescent="0.35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143</v>
      </c>
      <c r="F42" s="243">
        <f ca="1" xml:space="preserve"> Outputs!F58</f>
        <v>0</v>
      </c>
    </row>
    <row r="43" spans="2:6" x14ac:dyDescent="0.35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143</v>
      </c>
      <c r="F43" s="243">
        <f ca="1" xml:space="preserve"> Outputs!F59</f>
        <v>0</v>
      </c>
    </row>
    <row r="44" spans="2:6" x14ac:dyDescent="0.35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143</v>
      </c>
      <c r="F44" s="243">
        <f xml:space="preserve"> Outputs!F64</f>
        <v>5.6606034329874193</v>
      </c>
    </row>
    <row r="45" spans="2:6" x14ac:dyDescent="0.35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143</v>
      </c>
      <c r="F45" s="243">
        <f xml:space="preserve"> Outputs!F65</f>
        <v>102.60401863348523</v>
      </c>
    </row>
    <row r="46" spans="2:6" x14ac:dyDescent="0.35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143</v>
      </c>
      <c r="F46" s="243">
        <f xml:space="preserve"> Outputs!F66</f>
        <v>0</v>
      </c>
    </row>
    <row r="47" spans="2:6" x14ac:dyDescent="0.35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143</v>
      </c>
      <c r="F47" s="243">
        <f xml:space="preserve"> Outputs!F67</f>
        <v>0</v>
      </c>
    </row>
    <row r="48" spans="2:6" x14ac:dyDescent="0.35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143</v>
      </c>
      <c r="F48" s="243">
        <f xml:space="preserve"> Outputs!F68</f>
        <v>0</v>
      </c>
    </row>
    <row r="49" spans="2:6" x14ac:dyDescent="0.35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143</v>
      </c>
      <c r="F49" s="243">
        <f xml:space="preserve"> Outputs!F69</f>
        <v>0</v>
      </c>
    </row>
    <row r="50" spans="2:6" x14ac:dyDescent="0.35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143</v>
      </c>
      <c r="F50" s="243">
        <f xml:space="preserve"> Outputs!F70</f>
        <v>108.26462206647264</v>
      </c>
    </row>
    <row r="51" spans="2:6" x14ac:dyDescent="0.35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143</v>
      </c>
      <c r="F51" s="243">
        <f xml:space="preserve"> Outputs!F72</f>
        <v>5.3483278982349018</v>
      </c>
    </row>
    <row r="52" spans="2:6" x14ac:dyDescent="0.35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143</v>
      </c>
      <c r="F52" s="243">
        <f xml:space="preserve"> Outputs!F73</f>
        <v>96.943716659351111</v>
      </c>
    </row>
    <row r="53" spans="2:6" x14ac:dyDescent="0.35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143</v>
      </c>
      <c r="F53" s="243">
        <f xml:space="preserve"> Outputs!F74</f>
        <v>0</v>
      </c>
    </row>
    <row r="54" spans="2:6" x14ac:dyDescent="0.35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143</v>
      </c>
      <c r="F54" s="243">
        <f xml:space="preserve"> Outputs!F75</f>
        <v>0</v>
      </c>
    </row>
    <row r="55" spans="2:6" x14ac:dyDescent="0.35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143</v>
      </c>
      <c r="F55" s="243">
        <f xml:space="preserve"> Outputs!F76</f>
        <v>0</v>
      </c>
    </row>
    <row r="56" spans="2:6" x14ac:dyDescent="0.35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143</v>
      </c>
      <c r="F56" s="243">
        <f xml:space="preserve"> Outputs!F77</f>
        <v>0</v>
      </c>
    </row>
    <row r="57" spans="2:6" x14ac:dyDescent="0.35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143</v>
      </c>
      <c r="F57" s="243">
        <f xml:space="preserve"> Outputs!F78</f>
        <v>102.29204455758601</v>
      </c>
    </row>
    <row r="58" spans="2:6" x14ac:dyDescent="0.35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143</v>
      </c>
      <c r="F58" s="243">
        <f xml:space="preserve"> Outputs!F80</f>
        <v>4.507455537186388</v>
      </c>
    </row>
    <row r="59" spans="2:6" x14ac:dyDescent="0.35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143</v>
      </c>
      <c r="F59" s="243">
        <f xml:space="preserve"> Outputs!F81</f>
        <v>104.10166156793915</v>
      </c>
    </row>
    <row r="60" spans="2:6" x14ac:dyDescent="0.35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143</v>
      </c>
      <c r="F60" s="243">
        <f xml:space="preserve"> Outputs!F82</f>
        <v>0</v>
      </c>
    </row>
    <row r="61" spans="2:6" x14ac:dyDescent="0.35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143</v>
      </c>
      <c r="F61" s="243">
        <f xml:space="preserve"> Outputs!F83</f>
        <v>0</v>
      </c>
    </row>
    <row r="62" spans="2:6" x14ac:dyDescent="0.35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143</v>
      </c>
      <c r="F62" s="243">
        <f xml:space="preserve"> Outputs!F84</f>
        <v>0</v>
      </c>
    </row>
    <row r="63" spans="2:6" x14ac:dyDescent="0.35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143</v>
      </c>
      <c r="F63" s="243">
        <f xml:space="preserve"> Outputs!F85</f>
        <v>0</v>
      </c>
    </row>
    <row r="64" spans="2:6" x14ac:dyDescent="0.35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143</v>
      </c>
      <c r="F64" s="243">
        <f xml:space="preserve"> Outputs!F86</f>
        <v>108.60911710512553</v>
      </c>
    </row>
    <row r="65" spans="2:6" x14ac:dyDescent="0.35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143</v>
      </c>
      <c r="F65" s="243">
        <f xml:space="preserve"> Outputs!F88</f>
        <v>0</v>
      </c>
    </row>
    <row r="66" spans="2:6" x14ac:dyDescent="0.35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143</v>
      </c>
      <c r="F66" s="243">
        <f xml:space="preserve"> Outputs!F89</f>
        <v>0</v>
      </c>
    </row>
    <row r="67" spans="2:6" x14ac:dyDescent="0.35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143</v>
      </c>
      <c r="F67" s="243">
        <f xml:space="preserve"> Outputs!F90</f>
        <v>0</v>
      </c>
    </row>
    <row r="68" spans="2:6" x14ac:dyDescent="0.35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143</v>
      </c>
      <c r="F68" s="243">
        <f xml:space="preserve"> Outputs!F91</f>
        <v>0</v>
      </c>
    </row>
    <row r="69" spans="2:6" x14ac:dyDescent="0.35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143</v>
      </c>
      <c r="F69" s="243">
        <f xml:space="preserve"> Outputs!F92</f>
        <v>0</v>
      </c>
    </row>
    <row r="70" spans="2:6" x14ac:dyDescent="0.35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143</v>
      </c>
      <c r="F70" s="243">
        <f xml:space="preserve"> Outputs!F93</f>
        <v>0</v>
      </c>
    </row>
    <row r="71" spans="2:6" x14ac:dyDescent="0.35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143</v>
      </c>
      <c r="F71" s="243">
        <f xml:space="preserve"> Outputs!F94</f>
        <v>0</v>
      </c>
    </row>
    <row r="72" spans="2:6" x14ac:dyDescent="0.35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143</v>
      </c>
      <c r="F72" s="243">
        <f xml:space="preserve"> Outputs!F96</f>
        <v>319.16578372918423</v>
      </c>
    </row>
    <row r="73" spans="2:6" x14ac:dyDescent="0.35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143</v>
      </c>
      <c r="F73" s="243">
        <f ca="1" xml:space="preserve"> Outputs!F98</f>
        <v>0</v>
      </c>
    </row>
    <row r="74" spans="2:6" x14ac:dyDescent="0.35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143</v>
      </c>
      <c r="F74" s="243">
        <f ca="1" xml:space="preserve"> Outputs!F99</f>
        <v>0</v>
      </c>
    </row>
    <row r="75" spans="2:6" x14ac:dyDescent="0.35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143</v>
      </c>
      <c r="F75" s="243">
        <f ca="1" xml:space="preserve"> Outputs!F100</f>
        <v>0</v>
      </c>
    </row>
    <row r="76" spans="2:6" x14ac:dyDescent="0.35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143</v>
      </c>
      <c r="F76" s="243">
        <f xml:space="preserve"> Outputs!F101</f>
        <v>0</v>
      </c>
    </row>
    <row r="77" spans="2:6" x14ac:dyDescent="0.35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143</v>
      </c>
      <c r="F77" s="243">
        <f ca="1" xml:space="preserve"> Outputs!F102</f>
        <v>0</v>
      </c>
    </row>
    <row r="78" spans="2:6" x14ac:dyDescent="0.35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143</v>
      </c>
      <c r="F78" s="243">
        <f xml:space="preserve"> Outputs!F103</f>
        <v>0</v>
      </c>
    </row>
    <row r="79" spans="2:6" x14ac:dyDescent="0.35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143</v>
      </c>
      <c r="F79" s="243">
        <f ca="1" xml:space="preserve"> Outputs!F104</f>
        <v>0</v>
      </c>
    </row>
    <row r="80" spans="2:6" x14ac:dyDescent="0.35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143</v>
      </c>
      <c r="F80" s="243">
        <f xml:space="preserve"> Outputs!F106</f>
        <v>0</v>
      </c>
    </row>
    <row r="81" spans="2:6" x14ac:dyDescent="0.35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143</v>
      </c>
      <c r="F81" s="243">
        <f ca="1" xml:space="preserve"> Outputs!F107</f>
        <v>-4.6101162139944925E-2</v>
      </c>
    </row>
    <row r="82" spans="2:6" x14ac:dyDescent="0.35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143</v>
      </c>
      <c r="F82" s="243">
        <f ca="1" xml:space="preserve"> Outputs!F108</f>
        <v>0</v>
      </c>
    </row>
    <row r="83" spans="2:6" x14ac:dyDescent="0.35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143</v>
      </c>
      <c r="F83" s="243">
        <f xml:space="preserve"> Outputs!F109</f>
        <v>0</v>
      </c>
    </row>
    <row r="84" spans="2:6" x14ac:dyDescent="0.35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143</v>
      </c>
      <c r="F84" s="243">
        <f ca="1" xml:space="preserve"> Outputs!F110</f>
        <v>0</v>
      </c>
    </row>
    <row r="85" spans="2:6" x14ac:dyDescent="0.35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143</v>
      </c>
      <c r="F85" s="243">
        <f xml:space="preserve"> Outputs!F111</f>
        <v>0</v>
      </c>
    </row>
    <row r="86" spans="2:6" x14ac:dyDescent="0.35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143</v>
      </c>
      <c r="F86" s="243">
        <f ca="1" xml:space="preserve"> Outputs!F112</f>
        <v>-4.6101162139944925E-2</v>
      </c>
    </row>
    <row r="87" spans="2:6" x14ac:dyDescent="0.35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143</v>
      </c>
      <c r="F87" s="243">
        <f ca="1" xml:space="preserve"> Outputs!F114</f>
        <v>0</v>
      </c>
    </row>
    <row r="88" spans="2:6" x14ac:dyDescent="0.35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143</v>
      </c>
      <c r="F88" s="243">
        <f ca="1" xml:space="preserve"> Outputs!F115</f>
        <v>-1.3082556910112692E-2</v>
      </c>
    </row>
    <row r="89" spans="2:6" x14ac:dyDescent="0.35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143</v>
      </c>
      <c r="F89" s="243">
        <f ca="1" xml:space="preserve"> Outputs!F116</f>
        <v>0</v>
      </c>
    </row>
    <row r="90" spans="2:6" x14ac:dyDescent="0.35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143</v>
      </c>
      <c r="F90" s="243">
        <f xml:space="preserve"> Outputs!F117</f>
        <v>0</v>
      </c>
    </row>
    <row r="91" spans="2:6" x14ac:dyDescent="0.35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143</v>
      </c>
      <c r="F91" s="243">
        <f ca="1" xml:space="preserve"> Outputs!F118</f>
        <v>0</v>
      </c>
    </row>
    <row r="92" spans="2:6" x14ac:dyDescent="0.35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143</v>
      </c>
      <c r="F92" s="243">
        <f xml:space="preserve"> Outputs!F119</f>
        <v>0</v>
      </c>
    </row>
    <row r="93" spans="2:6" x14ac:dyDescent="0.35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143</v>
      </c>
      <c r="F93" s="243">
        <f ca="1" xml:space="preserve"> Outputs!F120</f>
        <v>-1.3082556910112692E-2</v>
      </c>
    </row>
    <row r="94" spans="2:6" x14ac:dyDescent="0.35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143</v>
      </c>
      <c r="F94" s="243">
        <f ca="1" xml:space="preserve"> Outputs!F122</f>
        <v>2.7961885108269195E-2</v>
      </c>
    </row>
    <row r="95" spans="2:6" x14ac:dyDescent="0.35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143</v>
      </c>
      <c r="F95" s="243">
        <f ca="1" xml:space="preserve"> Outputs!F123</f>
        <v>0.5068367382807778</v>
      </c>
    </row>
    <row r="96" spans="2:6" x14ac:dyDescent="0.35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143</v>
      </c>
      <c r="F96" s="243">
        <f ca="1" xml:space="preserve"> Outputs!F124</f>
        <v>0</v>
      </c>
    </row>
    <row r="97" spans="2:6" x14ac:dyDescent="0.35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143</v>
      </c>
      <c r="F97" s="243">
        <f ca="1" xml:space="preserve"> Outputs!F125</f>
        <v>0</v>
      </c>
    </row>
    <row r="98" spans="2:6" x14ac:dyDescent="0.35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143</v>
      </c>
      <c r="F98" s="243">
        <f ca="1" xml:space="preserve"> Outputs!F126</f>
        <v>0</v>
      </c>
    </row>
    <row r="99" spans="2:6" x14ac:dyDescent="0.35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143</v>
      </c>
      <c r="F99" s="243">
        <f xml:space="preserve"> Outputs!F127</f>
        <v>0</v>
      </c>
    </row>
    <row r="100" spans="2:6" x14ac:dyDescent="0.35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143</v>
      </c>
      <c r="F100" s="243">
        <f ca="1" xml:space="preserve"> Outputs!F128</f>
        <v>0.53479862338904705</v>
      </c>
    </row>
    <row r="101" spans="2:6" x14ac:dyDescent="0.35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143</v>
      </c>
      <c r="F101" s="243">
        <f xml:space="preserve"> Outputs!F130</f>
        <v>0</v>
      </c>
    </row>
    <row r="102" spans="2:6" x14ac:dyDescent="0.35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143</v>
      </c>
      <c r="F102" s="243">
        <f ca="1" xml:space="preserve"> Outputs!F131</f>
        <v>0</v>
      </c>
    </row>
    <row r="103" spans="2:6" x14ac:dyDescent="0.35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143</v>
      </c>
      <c r="F103" s="243">
        <f ca="1" xml:space="preserve"> Outputs!F132</f>
        <v>0</v>
      </c>
    </row>
    <row r="104" spans="2:6" x14ac:dyDescent="0.35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143</v>
      </c>
      <c r="F104" s="243">
        <f xml:space="preserve"> Outputs!F133</f>
        <v>0</v>
      </c>
    </row>
    <row r="105" spans="2:6" x14ac:dyDescent="0.35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143</v>
      </c>
      <c r="F105" s="243">
        <f ca="1" xml:space="preserve"> Outputs!F134</f>
        <v>0</v>
      </c>
    </row>
    <row r="106" spans="2:6" x14ac:dyDescent="0.35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143</v>
      </c>
      <c r="F106" s="243">
        <f xml:space="preserve"> Outputs!F135</f>
        <v>0</v>
      </c>
    </row>
    <row r="107" spans="2:6" x14ac:dyDescent="0.35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143</v>
      </c>
      <c r="F107" s="243">
        <f ca="1" xml:space="preserve"> Outputs!F136</f>
        <v>0</v>
      </c>
    </row>
    <row r="108" spans="2:6" x14ac:dyDescent="0.35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143</v>
      </c>
      <c r="F108" s="243">
        <f ca="1" xml:space="preserve"> Outputs!F138</f>
        <v>0</v>
      </c>
    </row>
    <row r="109" spans="2:6" x14ac:dyDescent="0.35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143</v>
      </c>
      <c r="F109" s="243">
        <f ca="1" xml:space="preserve"> Outputs!F139</f>
        <v>0</v>
      </c>
    </row>
    <row r="110" spans="2:6" x14ac:dyDescent="0.35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143</v>
      </c>
      <c r="F110" s="243">
        <f ca="1" xml:space="preserve"> Outputs!F140</f>
        <v>0</v>
      </c>
    </row>
    <row r="111" spans="2:6" x14ac:dyDescent="0.35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143</v>
      </c>
      <c r="F111" s="243">
        <f ca="1" xml:space="preserve"> Outputs!F141</f>
        <v>0</v>
      </c>
    </row>
    <row r="112" spans="2:6" x14ac:dyDescent="0.35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143</v>
      </c>
      <c r="F112" s="243">
        <f ca="1" xml:space="preserve"> Outputs!F142</f>
        <v>0</v>
      </c>
    </row>
    <row r="113" spans="2:6" x14ac:dyDescent="0.35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143</v>
      </c>
      <c r="F113" s="243">
        <f xml:space="preserve"> Outputs!F143</f>
        <v>0</v>
      </c>
    </row>
    <row r="114" spans="2:6" x14ac:dyDescent="0.35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143</v>
      </c>
      <c r="F114" s="243">
        <f ca="1" xml:space="preserve"> Outputs!F144</f>
        <v>0</v>
      </c>
    </row>
    <row r="115" spans="2:6" x14ac:dyDescent="0.35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143</v>
      </c>
      <c r="F115" s="243">
        <f ca="1" xml:space="preserve"> Outputs!F146</f>
        <v>0</v>
      </c>
    </row>
    <row r="116" spans="2:6" x14ac:dyDescent="0.35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143</v>
      </c>
      <c r="F116" s="243">
        <f ca="1" xml:space="preserve"> Outputs!F147</f>
        <v>0</v>
      </c>
    </row>
    <row r="117" spans="2:6" x14ac:dyDescent="0.35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143</v>
      </c>
      <c r="F117" s="243">
        <f ca="1" xml:space="preserve"> Outputs!F148</f>
        <v>0</v>
      </c>
    </row>
    <row r="118" spans="2:6" x14ac:dyDescent="0.35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143</v>
      </c>
      <c r="F118" s="243">
        <f ca="1" xml:space="preserve"> Outputs!F149</f>
        <v>0</v>
      </c>
    </row>
    <row r="119" spans="2:6" x14ac:dyDescent="0.35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143</v>
      </c>
      <c r="F119" s="243">
        <f ca="1" xml:space="preserve"> Outputs!F150</f>
        <v>0</v>
      </c>
    </row>
    <row r="120" spans="2:6" x14ac:dyDescent="0.35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143</v>
      </c>
      <c r="F120" s="243">
        <f xml:space="preserve"> Outputs!F151</f>
        <v>0</v>
      </c>
    </row>
    <row r="121" spans="2:6" x14ac:dyDescent="0.35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143</v>
      </c>
      <c r="F121" s="243">
        <f ca="1" xml:space="preserve"> Outputs!F152</f>
        <v>0</v>
      </c>
    </row>
    <row r="122" spans="2:6" x14ac:dyDescent="0.35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143</v>
      </c>
      <c r="F122" s="243">
        <f ca="1" xml:space="preserve"> Outputs!F154</f>
        <v>0</v>
      </c>
    </row>
    <row r="123" spans="2:6" x14ac:dyDescent="0.35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143</v>
      </c>
      <c r="F123" s="243">
        <f ca="1" xml:space="preserve"> Outputs!F155</f>
        <v>0</v>
      </c>
    </row>
    <row r="124" spans="2:6" x14ac:dyDescent="0.35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143</v>
      </c>
      <c r="F124" s="243">
        <f ca="1" xml:space="preserve"> Outputs!F156</f>
        <v>0</v>
      </c>
    </row>
    <row r="125" spans="2:6" x14ac:dyDescent="0.35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143</v>
      </c>
      <c r="F125" s="243">
        <f ca="1" xml:space="preserve"> Outputs!F157</f>
        <v>0</v>
      </c>
    </row>
    <row r="126" spans="2:6" x14ac:dyDescent="0.35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143</v>
      </c>
      <c r="F126" s="243">
        <f ca="1" xml:space="preserve"> Outputs!F158</f>
        <v>0</v>
      </c>
    </row>
    <row r="127" spans="2:6" x14ac:dyDescent="0.35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143</v>
      </c>
      <c r="F127" s="243">
        <f xml:space="preserve"> Outputs!F159</f>
        <v>0</v>
      </c>
    </row>
    <row r="128" spans="2:6" x14ac:dyDescent="0.35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143</v>
      </c>
      <c r="F128" s="243">
        <f ca="1" xml:space="preserve"> Outputs!F160</f>
        <v>0</v>
      </c>
    </row>
    <row r="129" spans="2:6" x14ac:dyDescent="0.35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143</v>
      </c>
      <c r="F129" s="243">
        <f ca="1" xml:space="preserve"> Outputs!F162</f>
        <v>0.26060950519401521</v>
      </c>
    </row>
    <row r="130" spans="2:6" x14ac:dyDescent="0.35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143</v>
      </c>
      <c r="F130" s="243">
        <f ca="1" xml:space="preserve"> Outputs!F163</f>
        <v>8.9229122199868094</v>
      </c>
    </row>
    <row r="131" spans="2:6" x14ac:dyDescent="0.35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143</v>
      </c>
      <c r="F131" s="243">
        <f ca="1" xml:space="preserve"> Outputs!F164</f>
        <v>0</v>
      </c>
    </row>
    <row r="132" spans="2:6" x14ac:dyDescent="0.35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143</v>
      </c>
      <c r="F132" s="243">
        <f ca="1" xml:space="preserve"> Outputs!F165</f>
        <v>0</v>
      </c>
    </row>
    <row r="133" spans="2:6" x14ac:dyDescent="0.35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143</v>
      </c>
      <c r="F133" s="243">
        <f ca="1" xml:space="preserve"> Outputs!F166</f>
        <v>0</v>
      </c>
    </row>
    <row r="134" spans="2:6" x14ac:dyDescent="0.35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143</v>
      </c>
      <c r="F134" s="243">
        <f xml:space="preserve"> Outputs!F167</f>
        <v>0</v>
      </c>
    </row>
    <row r="135" spans="2:6" x14ac:dyDescent="0.35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143</v>
      </c>
      <c r="F135" s="243">
        <f ca="1" xml:space="preserve"> Outputs!F168</f>
        <v>9.1835217251808245</v>
      </c>
    </row>
    <row r="136" spans="2:6" x14ac:dyDescent="0.35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143</v>
      </c>
      <c r="F136" s="243">
        <f ca="1" xml:space="preserve"> Outputs!F170</f>
        <v>0</v>
      </c>
    </row>
    <row r="137" spans="2:6" x14ac:dyDescent="0.35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143</v>
      </c>
      <c r="F137" s="243">
        <f ca="1" xml:space="preserve"> Outputs!F171</f>
        <v>-0.76971299900136037</v>
      </c>
    </row>
    <row r="138" spans="2:6" x14ac:dyDescent="0.35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143</v>
      </c>
      <c r="F138" s="243">
        <f ca="1" xml:space="preserve"> Outputs!F172</f>
        <v>0</v>
      </c>
    </row>
    <row r="139" spans="2:6" x14ac:dyDescent="0.35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143</v>
      </c>
      <c r="F139" s="243">
        <f xml:space="preserve"> Outputs!F173</f>
        <v>0</v>
      </c>
    </row>
    <row r="140" spans="2:6" x14ac:dyDescent="0.35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143</v>
      </c>
      <c r="F140" s="243">
        <f ca="1" xml:space="preserve"> Outputs!F174</f>
        <v>0</v>
      </c>
    </row>
    <row r="141" spans="2:6" x14ac:dyDescent="0.35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143</v>
      </c>
      <c r="F141" s="243">
        <f xml:space="preserve"> Outputs!F175</f>
        <v>0</v>
      </c>
    </row>
    <row r="142" spans="2:6" x14ac:dyDescent="0.35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143</v>
      </c>
      <c r="F142" s="243">
        <f ca="1" xml:space="preserve"> Outputs!F176</f>
        <v>-0.76971299900136037</v>
      </c>
    </row>
    <row r="143" spans="2:6" x14ac:dyDescent="0.35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143</v>
      </c>
      <c r="F143" s="243">
        <f ca="1" xml:space="preserve"> Outputs!F178</f>
        <v>0.17926711261696976</v>
      </c>
    </row>
    <row r="144" spans="2:6" x14ac:dyDescent="0.35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143</v>
      </c>
      <c r="F144" s="243">
        <f ca="1" xml:space="preserve"> Outputs!F179</f>
        <v>3.2493931753165164</v>
      </c>
    </row>
    <row r="145" spans="2:6" x14ac:dyDescent="0.35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143</v>
      </c>
      <c r="F145" s="243">
        <f ca="1" xml:space="preserve"> Outputs!F180</f>
        <v>0</v>
      </c>
    </row>
    <row r="146" spans="2:6" x14ac:dyDescent="0.35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143</v>
      </c>
      <c r="F146" s="243">
        <f ca="1" xml:space="preserve"> Outputs!F181</f>
        <v>0</v>
      </c>
    </row>
    <row r="147" spans="2:6" x14ac:dyDescent="0.35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143</v>
      </c>
      <c r="F147" s="243">
        <f ca="1" xml:space="preserve"> Outputs!F182</f>
        <v>0</v>
      </c>
    </row>
    <row r="148" spans="2:6" x14ac:dyDescent="0.35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143</v>
      </c>
      <c r="F148" s="243">
        <f xml:space="preserve"> Outputs!F183</f>
        <v>0</v>
      </c>
    </row>
    <row r="149" spans="2:6" x14ac:dyDescent="0.35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143</v>
      </c>
      <c r="F149" s="243">
        <f ca="1" xml:space="preserve"> Outputs!F184</f>
        <v>3.4286602879334862</v>
      </c>
    </row>
    <row r="150" spans="2:6" x14ac:dyDescent="0.35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143</v>
      </c>
      <c r="F150" s="243">
        <f ca="1" xml:space="preserve"> Outputs!F186</f>
        <v>0</v>
      </c>
    </row>
    <row r="151" spans="2:6" x14ac:dyDescent="0.35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143</v>
      </c>
      <c r="F151" s="243">
        <f ca="1" xml:space="preserve"> Outputs!F187</f>
        <v>0</v>
      </c>
    </row>
    <row r="152" spans="2:6" x14ac:dyDescent="0.35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143</v>
      </c>
      <c r="F152" s="243">
        <f xml:space="preserve"> Outputs!F188</f>
        <v>0</v>
      </c>
    </row>
    <row r="153" spans="2:6" x14ac:dyDescent="0.35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143</v>
      </c>
      <c r="F153" s="243">
        <f xml:space="preserve"> Outputs!F189</f>
        <v>0</v>
      </c>
    </row>
    <row r="154" spans="2:6" x14ac:dyDescent="0.35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143</v>
      </c>
      <c r="F154" s="243">
        <f xml:space="preserve"> Outputs!F190</f>
        <v>0</v>
      </c>
    </row>
    <row r="155" spans="2:6" x14ac:dyDescent="0.35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143</v>
      </c>
      <c r="F155" s="243">
        <f xml:space="preserve"> Outputs!F191</f>
        <v>0</v>
      </c>
    </row>
    <row r="156" spans="2:6" x14ac:dyDescent="0.35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143</v>
      </c>
      <c r="F156" s="243">
        <f ca="1" xml:space="preserve"> Outputs!F192</f>
        <v>0</v>
      </c>
    </row>
    <row r="157" spans="2:6" x14ac:dyDescent="0.35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143</v>
      </c>
      <c r="F157" s="243">
        <f ca="1" xml:space="preserve"> Outputs!F194</f>
        <v>0</v>
      </c>
    </row>
    <row r="158" spans="2:6" x14ac:dyDescent="0.35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143</v>
      </c>
      <c r="F158" s="243">
        <f ca="1" xml:space="preserve"> Outputs!F195</f>
        <v>0</v>
      </c>
    </row>
    <row r="159" spans="2:6" x14ac:dyDescent="0.35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143</v>
      </c>
      <c r="F159" s="243">
        <f ca="1" xml:space="preserve"> Outputs!F196</f>
        <v>0</v>
      </c>
    </row>
    <row r="160" spans="2:6" x14ac:dyDescent="0.35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143</v>
      </c>
      <c r="F160" s="243">
        <f ca="1" xml:space="preserve"> Outputs!F197</f>
        <v>0</v>
      </c>
    </row>
    <row r="161" spans="2:6" x14ac:dyDescent="0.35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143</v>
      </c>
      <c r="F161" s="243">
        <f xml:space="preserve"> Outputs!F198</f>
        <v>0</v>
      </c>
    </row>
    <row r="162" spans="2:6" x14ac:dyDescent="0.35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143</v>
      </c>
      <c r="F162" s="243">
        <f xml:space="preserve"> Outputs!F199</f>
        <v>0</v>
      </c>
    </row>
    <row r="163" spans="2:6" x14ac:dyDescent="0.35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143</v>
      </c>
      <c r="F163" s="243">
        <f ca="1" xml:space="preserve"> Outputs!F200</f>
        <v>0</v>
      </c>
    </row>
    <row r="164" spans="2:6" x14ac:dyDescent="0.35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143</v>
      </c>
      <c r="F164" s="243">
        <f xml:space="preserve"> Outputs!F202</f>
        <v>0</v>
      </c>
    </row>
    <row r="165" spans="2:6" x14ac:dyDescent="0.35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143</v>
      </c>
      <c r="F165" s="243">
        <f xml:space="preserve"> Outputs!F203</f>
        <v>0</v>
      </c>
    </row>
    <row r="166" spans="2:6" x14ac:dyDescent="0.35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143</v>
      </c>
      <c r="F166" s="243">
        <f xml:space="preserve"> Outputs!F204</f>
        <v>0</v>
      </c>
    </row>
    <row r="167" spans="2:6" x14ac:dyDescent="0.35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143</v>
      </c>
      <c r="F167" s="243">
        <f xml:space="preserve"> Outputs!F205</f>
        <v>0</v>
      </c>
    </row>
    <row r="168" spans="2:6" x14ac:dyDescent="0.35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143</v>
      </c>
      <c r="F168" s="243">
        <f ca="1" xml:space="preserve"> Outputs!F206</f>
        <v>0</v>
      </c>
    </row>
    <row r="169" spans="2:6" x14ac:dyDescent="0.35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143</v>
      </c>
      <c r="F169" s="243">
        <f xml:space="preserve"> Outputs!F207</f>
        <v>0</v>
      </c>
    </row>
    <row r="170" spans="2:6" x14ac:dyDescent="0.35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143</v>
      </c>
      <c r="F170" s="243">
        <f ca="1" xml:space="preserve"> Outputs!F208</f>
        <v>0</v>
      </c>
    </row>
    <row r="171" spans="2:6" x14ac:dyDescent="0.35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143</v>
      </c>
      <c r="F171" s="243">
        <f ca="1" xml:space="preserve"> Outputs!F210</f>
        <v>0</v>
      </c>
    </row>
    <row r="172" spans="2:6" x14ac:dyDescent="0.35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143</v>
      </c>
      <c r="F172" s="243">
        <f ca="1" xml:space="preserve"> Outputs!F211</f>
        <v>0</v>
      </c>
    </row>
    <row r="173" spans="2:6" x14ac:dyDescent="0.35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143</v>
      </c>
      <c r="F173" s="243">
        <f ca="1" xml:space="preserve"> Outputs!F212</f>
        <v>0</v>
      </c>
    </row>
    <row r="174" spans="2:6" x14ac:dyDescent="0.35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143</v>
      </c>
      <c r="F174" s="243">
        <f ca="1" xml:space="preserve"> Outputs!F213</f>
        <v>0</v>
      </c>
    </row>
    <row r="175" spans="2:6" x14ac:dyDescent="0.35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143</v>
      </c>
      <c r="F175" s="243">
        <f ca="1" xml:space="preserve"> Outputs!F214</f>
        <v>0</v>
      </c>
    </row>
    <row r="176" spans="2:6" x14ac:dyDescent="0.35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143</v>
      </c>
      <c r="F176" s="243">
        <f xml:space="preserve"> Outputs!F215</f>
        <v>0</v>
      </c>
    </row>
    <row r="177" spans="2:6" x14ac:dyDescent="0.35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143</v>
      </c>
      <c r="F177" s="243">
        <f ca="1" xml:space="preserve"> Outputs!F216</f>
        <v>0</v>
      </c>
    </row>
    <row r="178" spans="2:6" x14ac:dyDescent="0.35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143</v>
      </c>
      <c r="F178" s="243">
        <f ca="1" xml:space="preserve"> Outputs!F218</f>
        <v>0</v>
      </c>
    </row>
    <row r="179" spans="2:6" x14ac:dyDescent="0.35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143</v>
      </c>
      <c r="F179" s="243">
        <f ca="1" xml:space="preserve"> Outputs!F219</f>
        <v>0</v>
      </c>
    </row>
    <row r="180" spans="2:6" x14ac:dyDescent="0.35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143</v>
      </c>
      <c r="F180" s="243">
        <f ca="1" xml:space="preserve"> Outputs!F220</f>
        <v>0</v>
      </c>
    </row>
    <row r="181" spans="2:6" x14ac:dyDescent="0.35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143</v>
      </c>
      <c r="F181" s="243">
        <f ca="1" xml:space="preserve"> Outputs!F221</f>
        <v>0</v>
      </c>
    </row>
    <row r="182" spans="2:6" x14ac:dyDescent="0.35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143</v>
      </c>
      <c r="F182" s="243">
        <f ca="1" xml:space="preserve"> Outputs!F222</f>
        <v>0</v>
      </c>
    </row>
    <row r="183" spans="2:6" x14ac:dyDescent="0.35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143</v>
      </c>
      <c r="F183" s="243">
        <f ca="1" xml:space="preserve"> Outputs!F223</f>
        <v>0</v>
      </c>
    </row>
    <row r="184" spans="2:6" x14ac:dyDescent="0.35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143</v>
      </c>
      <c r="F184" s="243">
        <f ca="1" xml:space="preserve"> Outputs!F224</f>
        <v>0</v>
      </c>
    </row>
    <row r="185" spans="2:6" x14ac:dyDescent="0.35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143</v>
      </c>
      <c r="F185" s="243">
        <f ca="1" xml:space="preserve"> Outputs!F226</f>
        <v>0</v>
      </c>
    </row>
    <row r="186" spans="2:6" x14ac:dyDescent="0.35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143</v>
      </c>
      <c r="F186" s="243">
        <f ca="1" xml:space="preserve"> Outputs!F227</f>
        <v>0</v>
      </c>
    </row>
    <row r="187" spans="2:6" x14ac:dyDescent="0.35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143</v>
      </c>
      <c r="F187" s="243">
        <f ca="1" xml:space="preserve"> Outputs!F228</f>
        <v>0</v>
      </c>
    </row>
    <row r="188" spans="2:6" x14ac:dyDescent="0.35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143</v>
      </c>
      <c r="F188" s="243">
        <f ca="1" xml:space="preserve"> Outputs!F229</f>
        <v>0</v>
      </c>
    </row>
    <row r="189" spans="2:6" x14ac:dyDescent="0.35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143</v>
      </c>
      <c r="F189" s="243">
        <f ca="1" xml:space="preserve"> Outputs!F230</f>
        <v>0</v>
      </c>
    </row>
    <row r="190" spans="2:6" x14ac:dyDescent="0.35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143</v>
      </c>
      <c r="F190" s="243">
        <f ca="1" xml:space="preserve"> Outputs!F231</f>
        <v>0</v>
      </c>
    </row>
    <row r="191" spans="2:6" x14ac:dyDescent="0.35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143</v>
      </c>
      <c r="F191" s="243">
        <f ca="1" xml:space="preserve"> Outputs!F232</f>
        <v>0</v>
      </c>
    </row>
    <row r="192" spans="2:6" x14ac:dyDescent="0.35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143</v>
      </c>
      <c r="F192" s="243">
        <f ca="1" xml:space="preserve"> Outputs!F236</f>
        <v>0</v>
      </c>
    </row>
    <row r="193" spans="2:6" x14ac:dyDescent="0.35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143</v>
      </c>
      <c r="F193" s="243">
        <f ca="1" xml:space="preserve"> Outputs!F237</f>
        <v>0</v>
      </c>
    </row>
    <row r="194" spans="2:6" x14ac:dyDescent="0.35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143</v>
      </c>
      <c r="F194" s="243">
        <f ca="1" xml:space="preserve"> Outputs!F238</f>
        <v>0</v>
      </c>
    </row>
    <row r="195" spans="2:6" x14ac:dyDescent="0.35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143</v>
      </c>
      <c r="F195" s="243">
        <f xml:space="preserve"> Outputs!F239</f>
        <v>0</v>
      </c>
    </row>
    <row r="196" spans="2:6" x14ac:dyDescent="0.35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143</v>
      </c>
      <c r="F196" s="243">
        <f ca="1" xml:space="preserve"> Outputs!F240</f>
        <v>0</v>
      </c>
    </row>
    <row r="197" spans="2:6" x14ac:dyDescent="0.35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143</v>
      </c>
      <c r="F197" s="243">
        <f ca="1" xml:space="preserve"> Outputs!F241</f>
        <v>0</v>
      </c>
    </row>
    <row r="198" spans="2:6" x14ac:dyDescent="0.35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143</v>
      </c>
      <c r="F198" s="243">
        <f ca="1" xml:space="preserve"> Outputs!F242</f>
        <v>0</v>
      </c>
    </row>
    <row r="199" spans="2:6" x14ac:dyDescent="0.35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143</v>
      </c>
      <c r="F199" s="243">
        <f ca="1" xml:space="preserve"> Outputs!F244</f>
        <v>0</v>
      </c>
    </row>
    <row r="200" spans="2:6" x14ac:dyDescent="0.35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143</v>
      </c>
      <c r="F200" s="243">
        <f ca="1" xml:space="preserve"> Outputs!F245</f>
        <v>-4.6101162139944925E-2</v>
      </c>
    </row>
    <row r="201" spans="2:6" x14ac:dyDescent="0.35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143</v>
      </c>
      <c r="F201" s="243">
        <f ca="1" xml:space="preserve"> Outputs!F246</f>
        <v>0</v>
      </c>
    </row>
    <row r="202" spans="2:6" x14ac:dyDescent="0.35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143</v>
      </c>
      <c r="F202" s="243">
        <f xml:space="preserve"> Outputs!F247</f>
        <v>0</v>
      </c>
    </row>
    <row r="203" spans="2:6" x14ac:dyDescent="0.35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143</v>
      </c>
      <c r="F203" s="243">
        <f ca="1" xml:space="preserve"> Outputs!F248</f>
        <v>0</v>
      </c>
    </row>
    <row r="204" spans="2:6" x14ac:dyDescent="0.35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143</v>
      </c>
      <c r="F204" s="243">
        <f ca="1" xml:space="preserve"> Outputs!F249</f>
        <v>0</v>
      </c>
    </row>
    <row r="205" spans="2:6" x14ac:dyDescent="0.35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143</v>
      </c>
      <c r="F205" s="243">
        <f ca="1" xml:space="preserve"> Outputs!F250</f>
        <v>-4.6101162139944925E-2</v>
      </c>
    </row>
    <row r="206" spans="2:6" x14ac:dyDescent="0.35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143</v>
      </c>
      <c r="F206" s="243">
        <f ca="1" xml:space="preserve"> Outputs!F252</f>
        <v>0</v>
      </c>
    </row>
    <row r="207" spans="2:6" x14ac:dyDescent="0.35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143</v>
      </c>
      <c r="F207" s="243">
        <f ca="1" xml:space="preserve"> Outputs!F253</f>
        <v>-1.3082556910112692E-2</v>
      </c>
    </row>
    <row r="208" spans="2:6" x14ac:dyDescent="0.35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143</v>
      </c>
      <c r="F208" s="243">
        <f ca="1" xml:space="preserve"> Outputs!F254</f>
        <v>0</v>
      </c>
    </row>
    <row r="209" spans="2:6" x14ac:dyDescent="0.35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143</v>
      </c>
      <c r="F209" s="243">
        <f xml:space="preserve"> Outputs!F255</f>
        <v>0</v>
      </c>
    </row>
    <row r="210" spans="2:6" x14ac:dyDescent="0.35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143</v>
      </c>
      <c r="F210" s="243">
        <f ca="1" xml:space="preserve"> Outputs!F256</f>
        <v>0</v>
      </c>
    </row>
    <row r="211" spans="2:6" x14ac:dyDescent="0.35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143</v>
      </c>
      <c r="F211" s="243">
        <f ca="1" xml:space="preserve"> Outputs!F257</f>
        <v>0</v>
      </c>
    </row>
    <row r="212" spans="2:6" x14ac:dyDescent="0.35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143</v>
      </c>
      <c r="F212" s="243">
        <f ca="1" xml:space="preserve"> Outputs!F258</f>
        <v>-1.3082556910112692E-2</v>
      </c>
    </row>
    <row r="213" spans="2:6" x14ac:dyDescent="0.35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143</v>
      </c>
      <c r="F213" s="243">
        <f ca="1" xml:space="preserve"> Outputs!F260</f>
        <v>2.7961885108269195E-2</v>
      </c>
    </row>
    <row r="214" spans="2:6" x14ac:dyDescent="0.35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143</v>
      </c>
      <c r="F214" s="243">
        <f ca="1" xml:space="preserve"> Outputs!F261</f>
        <v>0.5068367382807778</v>
      </c>
    </row>
    <row r="215" spans="2:6" x14ac:dyDescent="0.35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143</v>
      </c>
      <c r="F215" s="243">
        <f ca="1" xml:space="preserve"> Outputs!F262</f>
        <v>0</v>
      </c>
    </row>
    <row r="216" spans="2:6" x14ac:dyDescent="0.35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143</v>
      </c>
      <c r="F216" s="243">
        <f ca="1" xml:space="preserve"> Outputs!F263</f>
        <v>0</v>
      </c>
    </row>
    <row r="217" spans="2:6" x14ac:dyDescent="0.35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143</v>
      </c>
      <c r="F217" s="243">
        <f ca="1" xml:space="preserve"> Outputs!F264</f>
        <v>0</v>
      </c>
    </row>
    <row r="218" spans="2:6" x14ac:dyDescent="0.35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143</v>
      </c>
      <c r="F218" s="243">
        <f ca="1" xml:space="preserve"> Outputs!F265</f>
        <v>0</v>
      </c>
    </row>
    <row r="219" spans="2:6" x14ac:dyDescent="0.35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143</v>
      </c>
      <c r="F219" s="243">
        <f ca="1" xml:space="preserve"> Outputs!F266</f>
        <v>0.53479862338904705</v>
      </c>
    </row>
    <row r="220" spans="2:6" x14ac:dyDescent="0.35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143</v>
      </c>
      <c r="F220" s="243">
        <f ca="1" xml:space="preserve"> Outputs!F268</f>
        <v>0</v>
      </c>
    </row>
    <row r="221" spans="2:6" x14ac:dyDescent="0.35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143</v>
      </c>
      <c r="F221" s="243">
        <f ca="1" xml:space="preserve"> Outputs!F269</f>
        <v>0</v>
      </c>
    </row>
    <row r="222" spans="2:6" x14ac:dyDescent="0.35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143</v>
      </c>
      <c r="F222" s="243">
        <f ca="1" xml:space="preserve"> Outputs!F270</f>
        <v>0</v>
      </c>
    </row>
    <row r="223" spans="2:6" x14ac:dyDescent="0.35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143</v>
      </c>
      <c r="F223" s="243">
        <f xml:space="preserve"> Outputs!F271</f>
        <v>0</v>
      </c>
    </row>
    <row r="224" spans="2:6" x14ac:dyDescent="0.35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143</v>
      </c>
      <c r="F224" s="243">
        <f ca="1" xml:space="preserve"> Outputs!F272</f>
        <v>0</v>
      </c>
    </row>
    <row r="225" spans="2:6" x14ac:dyDescent="0.35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143</v>
      </c>
      <c r="F225" s="243">
        <f ca="1" xml:space="preserve"> Outputs!F273</f>
        <v>0</v>
      </c>
    </row>
    <row r="226" spans="2:6" x14ac:dyDescent="0.35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143</v>
      </c>
      <c r="F226" s="243">
        <f ca="1" xml:space="preserve"> Outputs!F274</f>
        <v>0</v>
      </c>
    </row>
    <row r="227" spans="2:6" x14ac:dyDescent="0.35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143</v>
      </c>
      <c r="F227" s="243">
        <f ca="1" xml:space="preserve"> Outputs!F276</f>
        <v>0</v>
      </c>
    </row>
    <row r="228" spans="2:6" x14ac:dyDescent="0.35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143</v>
      </c>
      <c r="F228" s="243">
        <f ca="1" xml:space="preserve"> Outputs!F277</f>
        <v>0</v>
      </c>
    </row>
    <row r="229" spans="2:6" x14ac:dyDescent="0.35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143</v>
      </c>
      <c r="F229" s="243">
        <f ca="1" xml:space="preserve"> Outputs!F278</f>
        <v>0</v>
      </c>
    </row>
    <row r="230" spans="2:6" x14ac:dyDescent="0.35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143</v>
      </c>
      <c r="F230" s="243">
        <f ca="1" xml:space="preserve"> Outputs!F279</f>
        <v>0</v>
      </c>
    </row>
    <row r="231" spans="2:6" x14ac:dyDescent="0.35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143</v>
      </c>
      <c r="F231" s="243">
        <f ca="1" xml:space="preserve"> Outputs!F280</f>
        <v>0</v>
      </c>
    </row>
    <row r="232" spans="2:6" x14ac:dyDescent="0.35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143</v>
      </c>
      <c r="F232" s="243">
        <f ca="1" xml:space="preserve"> Outputs!F281</f>
        <v>0</v>
      </c>
    </row>
    <row r="233" spans="2:6" x14ac:dyDescent="0.35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143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</sheetView>
  </sheetViews>
  <sheetFormatPr defaultColWidth="19.1796875" defaultRowHeight="13.5" x14ac:dyDescent="0.35"/>
  <cols>
    <col min="1" max="1" width="1.81640625" style="226" customWidth="1"/>
    <col min="2" max="2" width="50.6328125" style="226" customWidth="1"/>
    <col min="3" max="5" width="25.6328125" style="226" customWidth="1"/>
    <col min="6" max="6" width="19.1796875" style="226"/>
    <col min="7" max="7" width="21.81640625" style="226" customWidth="1"/>
    <col min="8" max="8" width="40.6328125" style="226" customWidth="1"/>
    <col min="9" max="9" width="50.6328125" style="226" customWidth="1"/>
    <col min="10" max="12" width="40.6328125" style="226" customWidth="1"/>
    <col min="13" max="16384" width="19.1796875" style="226"/>
  </cols>
  <sheetData>
    <row r="1" spans="1:12" ht="39.4" x14ac:dyDescent="2">
      <c r="A1" s="271" t="str">
        <f ca="1" xml:space="preserve"> RIGHT(CELL("filename", $A$1), LEN(CELL("filename", $A$1)) - SEARCH("]", CELL("filename", $A$1)))</f>
        <v>RCV by model</v>
      </c>
      <c r="B1" s="268"/>
      <c r="H1" s="271" t="s">
        <v>1394</v>
      </c>
      <c r="I1" s="268"/>
    </row>
    <row r="2" spans="1:12" ht="28.15" x14ac:dyDescent="1.45">
      <c r="B2" s="287" t="str">
        <f>InpS!$F$14</f>
        <v>SES</v>
      </c>
    </row>
    <row r="3" spans="1:12" ht="23.65" x14ac:dyDescent="1.2">
      <c r="B3" s="268" t="s">
        <v>1453</v>
      </c>
      <c r="E3" s="311"/>
      <c r="I3" s="268" t="str">
        <f>B3</f>
        <v>Table 2 Total blind year value of PR19 reconciliation RCV adjustments in 2024-25</v>
      </c>
      <c r="L3" s="311"/>
    </row>
    <row r="4" spans="1:12" ht="13.9" thickBot="1" x14ac:dyDescent="0.4"/>
    <row r="5" spans="1:12" ht="20.25" x14ac:dyDescent="0.35">
      <c r="B5" s="269" t="s">
        <v>1395</v>
      </c>
      <c r="C5" s="224" t="s">
        <v>1396</v>
      </c>
      <c r="D5" s="224" t="s">
        <v>1450</v>
      </c>
      <c r="E5" s="224" t="s">
        <v>1398</v>
      </c>
      <c r="I5" s="269" t="s">
        <v>1395</v>
      </c>
      <c r="J5" s="224" t="s">
        <v>1396</v>
      </c>
      <c r="K5" s="224" t="s">
        <v>1397</v>
      </c>
      <c r="L5" s="224" t="s">
        <v>1398</v>
      </c>
    </row>
    <row r="6" spans="1:12" ht="20.65" thickBot="1" x14ac:dyDescent="0.4">
      <c r="B6" s="227" t="s">
        <v>1399</v>
      </c>
      <c r="C6" s="288"/>
      <c r="D6" s="289">
        <f ca="1">SUMIFS(F_Outputs!$F:$F,F_Outputs!$B:$B,$K6)</f>
        <v>0</v>
      </c>
      <c r="E6" s="290"/>
      <c r="I6" s="227" t="s">
        <v>1399</v>
      </c>
      <c r="J6" s="279" t="s">
        <v>1400</v>
      </c>
      <c r="K6" s="280" t="s">
        <v>1274</v>
      </c>
      <c r="L6" s="228" t="s">
        <v>1401</v>
      </c>
    </row>
    <row r="7" spans="1:12" ht="20.65" thickBot="1" x14ac:dyDescent="0.4">
      <c r="B7" s="227" t="s">
        <v>1402</v>
      </c>
      <c r="C7" s="291"/>
      <c r="D7" s="289">
        <f ca="1">SUMIFS(F_Outputs!$F:$F,F_Outputs!$B:$B,$K7)</f>
        <v>-0.76971299900136037</v>
      </c>
      <c r="E7" s="290"/>
      <c r="I7" s="227" t="s">
        <v>1402</v>
      </c>
      <c r="J7" s="280" t="s">
        <v>1403</v>
      </c>
      <c r="K7" s="280" t="s">
        <v>1288</v>
      </c>
      <c r="L7" s="228" t="s">
        <v>1401</v>
      </c>
    </row>
    <row r="8" spans="1:12" ht="20.65" thickBot="1" x14ac:dyDescent="0.4">
      <c r="B8" s="227" t="s">
        <v>1404</v>
      </c>
      <c r="C8" s="291"/>
      <c r="D8" s="289">
        <f ca="1">SUMIFS(F_Outputs!$F:$F,F_Outputs!$B:$B,$K8)</f>
        <v>0</v>
      </c>
      <c r="E8" s="290"/>
      <c r="I8" s="227" t="s">
        <v>1404</v>
      </c>
      <c r="J8" s="280" t="s">
        <v>1405</v>
      </c>
      <c r="K8" s="280" t="s">
        <v>1309</v>
      </c>
      <c r="L8" s="228" t="s">
        <v>1401</v>
      </c>
    </row>
    <row r="9" spans="1:12" ht="20.65" thickBot="1" x14ac:dyDescent="0.4">
      <c r="B9" s="227" t="s">
        <v>1406</v>
      </c>
      <c r="C9" s="291"/>
      <c r="D9" s="289">
        <f ca="1">SUMIFS(F_Outputs!$F:$F,F_Outputs!$B:$B,$K9)</f>
        <v>0</v>
      </c>
      <c r="E9" s="290"/>
      <c r="I9" s="227" t="s">
        <v>1406</v>
      </c>
      <c r="J9" s="280" t="s">
        <v>1407</v>
      </c>
      <c r="K9" s="280" t="s">
        <v>1267</v>
      </c>
      <c r="L9" s="228" t="s">
        <v>1401</v>
      </c>
    </row>
    <row r="10" spans="1:12" ht="20.65" thickBot="1" x14ac:dyDescent="0.4">
      <c r="B10" s="227" t="s">
        <v>1408</v>
      </c>
      <c r="C10" s="291"/>
      <c r="D10" s="289">
        <f ca="1">SUMIFS(F_Outputs!$F:$F,F_Outputs!$B:$B,$K10)</f>
        <v>9.1835217251808245</v>
      </c>
      <c r="E10" s="290"/>
      <c r="I10" s="227" t="s">
        <v>1408</v>
      </c>
      <c r="J10" s="280" t="s">
        <v>1409</v>
      </c>
      <c r="K10" s="280" t="s">
        <v>1281</v>
      </c>
      <c r="L10" s="228" t="s">
        <v>1401</v>
      </c>
    </row>
    <row r="11" spans="1:12" ht="20.65" thickBot="1" x14ac:dyDescent="0.4">
      <c r="B11" s="227" t="s">
        <v>1410</v>
      </c>
      <c r="C11" s="291"/>
      <c r="D11" s="289">
        <f ca="1">SUMIFS(F_Outputs!$F:$F,F_Outputs!$B:$B,$K11)</f>
        <v>3.4286602879334862</v>
      </c>
      <c r="E11" s="290"/>
      <c r="I11" s="227" t="s">
        <v>1410</v>
      </c>
      <c r="J11" s="280" t="s">
        <v>1411</v>
      </c>
      <c r="K11" s="280" t="s">
        <v>1295</v>
      </c>
      <c r="L11" s="228" t="s">
        <v>1401</v>
      </c>
    </row>
    <row r="12" spans="1:12" ht="20.65" thickBot="1" x14ac:dyDescent="0.4">
      <c r="B12" s="227" t="s">
        <v>1412</v>
      </c>
      <c r="C12" s="291"/>
      <c r="D12" s="289">
        <f ca="1">SUMIFS(F_Outputs!$F:$F,F_Outputs!$B:$B,$K12)</f>
        <v>0</v>
      </c>
      <c r="E12" s="290"/>
      <c r="I12" s="227" t="s">
        <v>1412</v>
      </c>
      <c r="J12" s="280" t="s">
        <v>1413</v>
      </c>
      <c r="K12" s="280" t="s">
        <v>1302</v>
      </c>
      <c r="L12" s="228" t="s">
        <v>1401</v>
      </c>
    </row>
    <row r="13" spans="1:12" ht="20.65" thickBot="1" x14ac:dyDescent="0.4">
      <c r="B13" s="227" t="s">
        <v>1414</v>
      </c>
      <c r="C13" s="291"/>
      <c r="D13" s="289">
        <f ca="1">SUMIFS(F_Outputs!$F:$F,F_Outputs!$B:$B,$K13)</f>
        <v>0</v>
      </c>
      <c r="E13" s="290"/>
      <c r="I13" s="227" t="s">
        <v>1414</v>
      </c>
      <c r="J13" s="280" t="s">
        <v>1415</v>
      </c>
      <c r="K13" s="280" t="s">
        <v>1316</v>
      </c>
      <c r="L13" s="228" t="s">
        <v>1401</v>
      </c>
    </row>
    <row r="14" spans="1:12" ht="20.65" thickBot="1" x14ac:dyDescent="0.4">
      <c r="B14" s="227" t="s">
        <v>53</v>
      </c>
      <c r="C14" s="291"/>
      <c r="D14" s="289">
        <f ca="1">SUMIFS(F_Outputs!$F:$F,F_Outputs!$B:$B,$K14)</f>
        <v>0</v>
      </c>
      <c r="E14" s="290"/>
      <c r="I14" s="227" t="s">
        <v>53</v>
      </c>
      <c r="J14" s="280" t="s">
        <v>1416</v>
      </c>
      <c r="K14" s="280" t="s">
        <v>1323</v>
      </c>
      <c r="L14" s="228" t="s">
        <v>1401</v>
      </c>
    </row>
    <row r="15" spans="1:12" ht="20.65" thickBot="1" x14ac:dyDescent="0.4">
      <c r="B15" s="227" t="s">
        <v>700</v>
      </c>
      <c r="C15" s="292"/>
      <c r="D15" s="293">
        <f ca="1">SUM(D6:D14)</f>
        <v>11.84246901411295</v>
      </c>
      <c r="E15" s="293"/>
      <c r="I15" s="227" t="s">
        <v>700</v>
      </c>
      <c r="J15" s="250" t="s">
        <v>1417</v>
      </c>
      <c r="K15" s="250" t="s">
        <v>1417</v>
      </c>
      <c r="L15" s="250" t="s">
        <v>1417</v>
      </c>
    </row>
    <row r="18" spans="2:12" ht="23.65" x14ac:dyDescent="1.2">
      <c r="B18" s="270" t="s">
        <v>1418</v>
      </c>
      <c r="I18" s="270" t="str">
        <f>B18</f>
        <v>Table 3 Total value of PR14 Blind Year (BYR) RCV adjustments in 2024-25</v>
      </c>
    </row>
    <row r="19" spans="2:12" ht="13.9" thickBot="1" x14ac:dyDescent="0.4"/>
    <row r="20" spans="2:12" ht="20.25" x14ac:dyDescent="0.35">
      <c r="B20" s="269" t="s">
        <v>1395</v>
      </c>
      <c r="C20" s="224" t="s">
        <v>1396</v>
      </c>
      <c r="D20" s="224" t="s">
        <v>1450</v>
      </c>
      <c r="E20" s="224" t="s">
        <v>1398</v>
      </c>
      <c r="I20" s="269" t="s">
        <v>1395</v>
      </c>
      <c r="J20" s="224" t="s">
        <v>1396</v>
      </c>
      <c r="K20" s="224" t="s">
        <v>1397</v>
      </c>
      <c r="L20" s="224" t="s">
        <v>1398</v>
      </c>
    </row>
    <row r="21" spans="2:12" ht="20.65" thickBot="1" x14ac:dyDescent="0.4">
      <c r="B21" s="227" t="s">
        <v>1419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1419</v>
      </c>
      <c r="J21" s="279" t="s">
        <v>1345</v>
      </c>
      <c r="K21" s="280" t="s">
        <v>1225</v>
      </c>
      <c r="L21" s="228" t="s">
        <v>1401</v>
      </c>
    </row>
    <row r="22" spans="2:12" ht="20.65" thickBot="1" x14ac:dyDescent="0.4">
      <c r="B22" s="227" t="s">
        <v>1420</v>
      </c>
      <c r="C22" s="289">
        <f ca="1">SUMIFS(F_Outputs!$F:$F,F_Outputs!$B:$B,$J22)</f>
        <v>-4.6101162139944925E-2</v>
      </c>
      <c r="D22" s="289">
        <f ca="1">SUMIFS(F_Outputs!$F:$F,F_Outputs!$B:$B,$K22)</f>
        <v>-4.6101162139944925E-2</v>
      </c>
      <c r="E22" s="290">
        <f t="shared" ref="E22:E26" ca="1" si="0">D22-C22</f>
        <v>0</v>
      </c>
      <c r="I22" s="227" t="s">
        <v>1420</v>
      </c>
      <c r="J22" s="280" t="s">
        <v>1352</v>
      </c>
      <c r="K22" s="280" t="s">
        <v>1232</v>
      </c>
      <c r="L22" s="228" t="s">
        <v>1401</v>
      </c>
    </row>
    <row r="23" spans="2:12" ht="20.65" thickBot="1" x14ac:dyDescent="0.4">
      <c r="B23" s="227" t="s">
        <v>1421</v>
      </c>
      <c r="C23" s="289">
        <f ca="1">SUMIFS(F_Outputs!$F:$F,F_Outputs!$B:$B,$J23)</f>
        <v>-1.3082556910112692E-2</v>
      </c>
      <c r="D23" s="289">
        <f ca="1">SUMIFS(F_Outputs!$F:$F,F_Outputs!$B:$B,$K23)</f>
        <v>-1.3082556910112692E-2</v>
      </c>
      <c r="E23" s="290">
        <f t="shared" ca="1" si="0"/>
        <v>0</v>
      </c>
      <c r="I23" s="227" t="s">
        <v>1421</v>
      </c>
      <c r="J23" s="280" t="s">
        <v>1359</v>
      </c>
      <c r="K23" s="280" t="s">
        <v>1239</v>
      </c>
      <c r="L23" s="228" t="s">
        <v>1401</v>
      </c>
    </row>
    <row r="24" spans="2:12" ht="20.65" thickBot="1" x14ac:dyDescent="0.4">
      <c r="B24" s="227" t="s">
        <v>1422</v>
      </c>
      <c r="C24" s="289">
        <f ca="1">SUMIFS(F_Outputs!$F:$F,F_Outputs!$B:$B,$J24)</f>
        <v>0.53479862338904705</v>
      </c>
      <c r="D24" s="289">
        <f ca="1">SUMIFS(F_Outputs!$F:$F,F_Outputs!$B:$B,$K24)</f>
        <v>0.53479862338904705</v>
      </c>
      <c r="E24" s="290">
        <f t="shared" ca="1" si="0"/>
        <v>0</v>
      </c>
      <c r="I24" s="227" t="s">
        <v>1422</v>
      </c>
      <c r="J24" s="280" t="s">
        <v>1366</v>
      </c>
      <c r="K24" s="280" t="s">
        <v>1246</v>
      </c>
      <c r="L24" s="228" t="s">
        <v>1401</v>
      </c>
    </row>
    <row r="25" spans="2:12" ht="20.65" thickBot="1" x14ac:dyDescent="0.4">
      <c r="B25" s="227" t="s">
        <v>1423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1423</v>
      </c>
      <c r="J25" s="280" t="s">
        <v>1373</v>
      </c>
      <c r="K25" s="280" t="s">
        <v>1253</v>
      </c>
      <c r="L25" s="228" t="s">
        <v>1401</v>
      </c>
    </row>
    <row r="26" spans="2:12" ht="20.65" thickBot="1" x14ac:dyDescent="0.4">
      <c r="B26" s="227" t="s">
        <v>1424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1424</v>
      </c>
      <c r="J26" s="280" t="s">
        <v>1380</v>
      </c>
      <c r="K26" s="280" t="s">
        <v>1260</v>
      </c>
      <c r="L26" s="228" t="s">
        <v>1401</v>
      </c>
    </row>
    <row r="27" spans="2:12" ht="20.65" thickBot="1" x14ac:dyDescent="0.4">
      <c r="B27" s="227" t="s">
        <v>700</v>
      </c>
      <c r="C27" s="294">
        <f ca="1">SUM(C21:C26)</f>
        <v>0.47561490433898945</v>
      </c>
      <c r="D27" s="294">
        <f ca="1">SUM(D21:D26)</f>
        <v>0.47561490433898945</v>
      </c>
      <c r="E27" s="294">
        <f ca="1">D27-C27</f>
        <v>0</v>
      </c>
      <c r="I27" s="227" t="s">
        <v>700</v>
      </c>
      <c r="J27" s="249" t="s">
        <v>1417</v>
      </c>
      <c r="K27" s="249" t="s">
        <v>1417</v>
      </c>
      <c r="L27" s="249" t="s">
        <v>1417</v>
      </c>
    </row>
    <row r="29" spans="2:12" ht="22.15" x14ac:dyDescent="1.1499999999999999">
      <c r="B29" s="310" t="s">
        <v>1451</v>
      </c>
    </row>
    <row r="30" spans="2:12" ht="22.15" x14ac:dyDescent="1.1499999999999999">
      <c r="B30" s="310" t="s">
        <v>1425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activeCell="J6" sqref="J6"/>
      <selection pane="topRight" activeCell="J6" sqref="J6"/>
      <selection pane="bottomLeft" activeCell="J6" sqref="J6"/>
      <selection pane="bottomRight"/>
    </sheetView>
  </sheetViews>
  <sheetFormatPr defaultColWidth="9.36328125" defaultRowHeight="13.5" x14ac:dyDescent="0.25"/>
  <cols>
    <col min="1" max="1" width="1.81640625" style="221" customWidth="1"/>
    <col min="2" max="2" width="50.6328125" style="221" customWidth="1"/>
    <col min="3" max="3" width="25.6328125" style="222" customWidth="1"/>
    <col min="4" max="11" width="25.6328125" style="221" customWidth="1"/>
    <col min="12" max="13" width="9.36328125" style="246"/>
    <col min="14" max="16384" width="9.36328125" style="221"/>
  </cols>
  <sheetData>
    <row r="1" spans="1:13" ht="39.4" x14ac:dyDescent="2">
      <c r="A1" s="271" t="s">
        <v>1452</v>
      </c>
    </row>
    <row r="2" spans="1:13" ht="28.35" customHeight="1" x14ac:dyDescent="2">
      <c r="A2" s="271"/>
      <c r="B2" s="287" t="str">
        <f>InpS!$F$14</f>
        <v>SES</v>
      </c>
    </row>
    <row r="3" spans="1:13" ht="13.9" customHeight="1" thickBot="1" x14ac:dyDescent="2.0499999999999998">
      <c r="A3" s="271"/>
    </row>
    <row r="4" spans="1:13" s="222" customFormat="1" ht="22.5" thickBot="1" x14ac:dyDescent="0.3">
      <c r="B4" s="319" t="s">
        <v>1426</v>
      </c>
      <c r="C4" s="316" t="s">
        <v>1427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 x14ac:dyDescent="0.3">
      <c r="B5" s="320"/>
      <c r="C5" s="225" t="s">
        <v>1428</v>
      </c>
      <c r="D5" s="225" t="s">
        <v>1429</v>
      </c>
      <c r="E5" s="225" t="s">
        <v>1430</v>
      </c>
      <c r="F5" s="225" t="s">
        <v>1431</v>
      </c>
      <c r="G5" s="225" t="s">
        <v>1432</v>
      </c>
      <c r="H5" s="225" t="s">
        <v>1433</v>
      </c>
      <c r="I5" s="225" t="s">
        <v>1434</v>
      </c>
      <c r="J5" s="225" t="s">
        <v>1435</v>
      </c>
      <c r="K5" s="225" t="s">
        <v>700</v>
      </c>
      <c r="L5" s="247"/>
      <c r="M5" s="247"/>
    </row>
    <row r="6" spans="1:13" ht="20.65" thickBot="1" x14ac:dyDescent="0.3">
      <c r="B6" s="223" t="s">
        <v>1436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 x14ac:dyDescent="0.3">
      <c r="B7" s="223" t="s">
        <v>1437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 x14ac:dyDescent="0.3">
      <c r="B8" s="223" t="s">
        <v>1438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 x14ac:dyDescent="0.3">
      <c r="B9" s="223" t="s">
        <v>1431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 x14ac:dyDescent="0.3">
      <c r="B10" s="223" t="s">
        <v>1439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 x14ac:dyDescent="0.3">
      <c r="B11" s="223" t="s">
        <v>1440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 x14ac:dyDescent="0.3">
      <c r="B12" s="223" t="s">
        <v>1441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 x14ac:dyDescent="0.3">
      <c r="B13" s="223" t="s">
        <v>1442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 x14ac:dyDescent="0.3">
      <c r="B14" s="223" t="s">
        <v>1443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 x14ac:dyDescent="0.3">
      <c r="B15" s="223" t="s">
        <v>1444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 x14ac:dyDescent="0.3">
      <c r="B16" s="223" t="s">
        <v>1445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 x14ac:dyDescent="0.3">
      <c r="B17" s="223" t="s">
        <v>1399</v>
      </c>
      <c r="C17" s="304">
        <f ca="1">SUMIFS(F_Outputs!$F:$F,F_Outputs!$B:$B,C50)</f>
        <v>0</v>
      </c>
      <c r="D17" s="302">
        <f ca="1">SUMIFS(F_Outputs!$F:$F,F_Outputs!$B:$B,D50)</f>
        <v>0</v>
      </c>
      <c r="E17" s="302">
        <f ca="1">SUMIFS(F_Outputs!$F:$F,F_Outputs!$B:$B,E50)</f>
        <v>0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0</v>
      </c>
      <c r="M17" s="312"/>
    </row>
    <row r="18" spans="2:13" ht="20.65" thickBot="1" x14ac:dyDescent="0.3">
      <c r="B18" s="223" t="s">
        <v>1402</v>
      </c>
      <c r="C18" s="304">
        <f ca="1">SUMIFS(F_Outputs!$F:$F,F_Outputs!$B:$B,C51)</f>
        <v>0</v>
      </c>
      <c r="D18" s="302">
        <f ca="1">SUMIFS(F_Outputs!$F:$F,F_Outputs!$B:$B,D51)</f>
        <v>-0.76971299900136037</v>
      </c>
      <c r="E18" s="302">
        <f ca="1">SUMIFS(F_Outputs!$F:$F,F_Outputs!$B:$B,E51)</f>
        <v>0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-0.76971299900136037</v>
      </c>
    </row>
    <row r="19" spans="2:13" ht="20.65" thickBot="1" x14ac:dyDescent="0.3">
      <c r="B19" s="223" t="s">
        <v>1404</v>
      </c>
      <c r="C19" s="304">
        <f ca="1">SUMIFS(F_Outputs!$F:$F,F_Outputs!$B:$B,C52)</f>
        <v>0</v>
      </c>
      <c r="D19" s="302">
        <f ca="1">SUMIFS(F_Outputs!$F:$F,F_Outputs!$B:$B,D52)</f>
        <v>0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0</v>
      </c>
    </row>
    <row r="20" spans="2:13" ht="20.65" thickBot="1" x14ac:dyDescent="0.3">
      <c r="B20" s="223" t="s">
        <v>1406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 x14ac:dyDescent="0.3">
      <c r="B21" s="223" t="s">
        <v>1408</v>
      </c>
      <c r="C21" s="304">
        <f ca="1">SUMIFS(F_Outputs!$F:$F,F_Outputs!$B:$B,C54)</f>
        <v>0.26060950519401521</v>
      </c>
      <c r="D21" s="302">
        <f ca="1">SUMIFS(F_Outputs!$F:$F,F_Outputs!$B:$B,D54)</f>
        <v>8.9229122199868094</v>
      </c>
      <c r="E21" s="302">
        <f ca="1">SUMIFS(F_Outputs!$F:$F,F_Outputs!$B:$B,E54)</f>
        <v>0</v>
      </c>
      <c r="F21" s="302">
        <f ca="1">SUMIFS(F_Outputs!$F:$F,F_Outputs!$B:$B,F54)</f>
        <v>0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9.1835217251808245</v>
      </c>
      <c r="M21" s="312"/>
    </row>
    <row r="22" spans="2:13" ht="20.65" thickBot="1" x14ac:dyDescent="0.3">
      <c r="B22" s="223" t="s">
        <v>1410</v>
      </c>
      <c r="C22" s="304">
        <f ca="1">SUMIFS(F_Outputs!$F:$F,F_Outputs!$B:$B,C55)</f>
        <v>0.17926711261696976</v>
      </c>
      <c r="D22" s="302">
        <f ca="1">SUMIFS(F_Outputs!$F:$F,F_Outputs!$B:$B,D55)</f>
        <v>3.2493931753165164</v>
      </c>
      <c r="E22" s="302">
        <f ca="1">SUMIFS(F_Outputs!$F:$F,F_Outputs!$B:$B,E55)</f>
        <v>0</v>
      </c>
      <c r="F22" s="302">
        <f ca="1">SUMIFS(F_Outputs!$F:$F,F_Outputs!$B:$B,F55)</f>
        <v>0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3.4286602879334862</v>
      </c>
    </row>
    <row r="23" spans="2:13" ht="20.65" thickBot="1" x14ac:dyDescent="0.3">
      <c r="B23" s="223" t="s">
        <v>1412</v>
      </c>
      <c r="C23" s="304">
        <f ca="1">SUMIFS(F_Outputs!$F:$F,F_Outputs!$B:$B,C56)</f>
        <v>0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0</v>
      </c>
    </row>
    <row r="24" spans="2:13" ht="20.65" thickBot="1" x14ac:dyDescent="0.3">
      <c r="B24" s="223" t="s">
        <v>1414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 x14ac:dyDescent="0.3">
      <c r="B25" s="223" t="s">
        <v>1446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 x14ac:dyDescent="0.3">
      <c r="B26" s="223" t="s">
        <v>1447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 x14ac:dyDescent="0.3">
      <c r="B27" s="223" t="s">
        <v>1448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 x14ac:dyDescent="0.3">
      <c r="B28" s="223" t="s">
        <v>1419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 x14ac:dyDescent="0.3">
      <c r="B29" s="223" t="s">
        <v>1420</v>
      </c>
      <c r="C29" s="304">
        <f>SUMIFS(F_Outputs!$F:$F,F_Outputs!$B:$B,C62)</f>
        <v>0</v>
      </c>
      <c r="D29" s="302">
        <f ca="1">SUMIFS(F_Outputs!$F:$F,F_Outputs!$B:$B,D62)</f>
        <v>-4.6101162139944925E-2</v>
      </c>
      <c r="E29" s="302">
        <f ca="1">SUMIFS(F_Outputs!$F:$F,F_Outputs!$B:$B,E62)</f>
        <v>0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-4.6101162139944925E-2</v>
      </c>
    </row>
    <row r="30" spans="2:13" ht="20.65" thickBot="1" x14ac:dyDescent="0.3">
      <c r="B30" s="223" t="s">
        <v>1421</v>
      </c>
      <c r="C30" s="304">
        <f ca="1">SUMIFS(F_Outputs!$F:$F,F_Outputs!$B:$B,C63)</f>
        <v>0</v>
      </c>
      <c r="D30" s="302">
        <f ca="1">SUMIFS(F_Outputs!$F:$F,F_Outputs!$B:$B,D63)</f>
        <v>-1.3082556910112692E-2</v>
      </c>
      <c r="E30" s="302">
        <f ca="1">SUMIFS(F_Outputs!$F:$F,F_Outputs!$B:$B,E63)</f>
        <v>0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-1.3082556910112692E-2</v>
      </c>
      <c r="M30" s="312"/>
    </row>
    <row r="31" spans="2:13" ht="20.65" thickBot="1" x14ac:dyDescent="0.3">
      <c r="B31" s="223" t="s">
        <v>1422</v>
      </c>
      <c r="C31" s="304">
        <f ca="1">SUMIFS(F_Outputs!$F:$F,F_Outputs!$B:$B,C64)</f>
        <v>2.7961885108269195E-2</v>
      </c>
      <c r="D31" s="302">
        <f ca="1">SUMIFS(F_Outputs!$F:$F,F_Outputs!$B:$B,D64)</f>
        <v>0.5068367382807778</v>
      </c>
      <c r="E31" s="302">
        <f ca="1">SUMIFS(F_Outputs!$F:$F,F_Outputs!$B:$B,E64)</f>
        <v>0</v>
      </c>
      <c r="F31" s="302">
        <f ca="1">SUMIFS(F_Outputs!$F:$F,F_Outputs!$B:$B,F64)</f>
        <v>0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0.53479862338904705</v>
      </c>
    </row>
    <row r="32" spans="2:13" ht="20.65" thickBot="1" x14ac:dyDescent="0.3">
      <c r="B32" s="223" t="s">
        <v>1423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 x14ac:dyDescent="0.3">
      <c r="B33" s="223" t="s">
        <v>1424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 x14ac:dyDescent="0.25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 x14ac:dyDescent="0.25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 x14ac:dyDescent="2.0499999999999998">
      <c r="A36" s="271" t="s">
        <v>1394</v>
      </c>
    </row>
    <row r="37" spans="1:13" ht="22.5" thickBot="1" x14ac:dyDescent="0.3">
      <c r="A37" s="222"/>
      <c r="B37" s="319" t="s">
        <v>1426</v>
      </c>
      <c r="C37" s="316" t="s">
        <v>1427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 x14ac:dyDescent="0.3">
      <c r="A38" s="222"/>
      <c r="B38" s="320"/>
      <c r="C38" s="225" t="s">
        <v>1428</v>
      </c>
      <c r="D38" s="225" t="s">
        <v>1429</v>
      </c>
      <c r="E38" s="225" t="s">
        <v>1430</v>
      </c>
      <c r="F38" s="225" t="s">
        <v>1431</v>
      </c>
      <c r="G38" s="225" t="s">
        <v>1432</v>
      </c>
      <c r="H38" s="225" t="s">
        <v>1433</v>
      </c>
      <c r="I38" s="225" t="s">
        <v>1434</v>
      </c>
      <c r="J38" s="225" t="s">
        <v>1435</v>
      </c>
      <c r="K38" s="225" t="s">
        <v>700</v>
      </c>
    </row>
    <row r="39" spans="1:13" ht="20.65" thickBot="1" x14ac:dyDescent="0.3">
      <c r="B39" s="223" t="s">
        <v>1436</v>
      </c>
      <c r="C39" s="273" t="s">
        <v>772</v>
      </c>
      <c r="D39" s="274" t="s">
        <v>772</v>
      </c>
      <c r="E39" s="274" t="s">
        <v>772</v>
      </c>
      <c r="F39" s="274" t="s">
        <v>772</v>
      </c>
      <c r="G39" s="274" t="s">
        <v>772</v>
      </c>
      <c r="H39" s="274" t="s">
        <v>772</v>
      </c>
      <c r="I39" s="274" t="s">
        <v>772</v>
      </c>
      <c r="J39" s="274" t="s">
        <v>772</v>
      </c>
      <c r="K39" s="275" t="s">
        <v>772</v>
      </c>
    </row>
    <row r="40" spans="1:13" ht="20.65" thickBot="1" x14ac:dyDescent="0.3">
      <c r="B40" s="223" t="s">
        <v>1437</v>
      </c>
      <c r="C40" s="276" t="s">
        <v>772</v>
      </c>
      <c r="D40" s="272" t="s">
        <v>772</v>
      </c>
      <c r="E40" s="272" t="s">
        <v>772</v>
      </c>
      <c r="F40" s="272" t="s">
        <v>772</v>
      </c>
      <c r="G40" s="272" t="s">
        <v>772</v>
      </c>
      <c r="H40" s="272" t="s">
        <v>772</v>
      </c>
      <c r="I40" s="272" t="s">
        <v>772</v>
      </c>
      <c r="J40" s="272" t="s">
        <v>772</v>
      </c>
      <c r="K40" s="277" t="s">
        <v>772</v>
      </c>
    </row>
    <row r="41" spans="1:13" ht="20.65" thickBot="1" x14ac:dyDescent="0.3">
      <c r="B41" s="223" t="s">
        <v>1438</v>
      </c>
      <c r="C41" s="276" t="s">
        <v>772</v>
      </c>
      <c r="D41" s="272" t="s">
        <v>772</v>
      </c>
      <c r="E41" s="272" t="s">
        <v>772</v>
      </c>
      <c r="F41" s="272" t="s">
        <v>772</v>
      </c>
      <c r="G41" s="272" t="s">
        <v>772</v>
      </c>
      <c r="H41" s="272" t="s">
        <v>772</v>
      </c>
      <c r="I41" s="272" t="s">
        <v>772</v>
      </c>
      <c r="J41" s="272" t="s">
        <v>772</v>
      </c>
      <c r="K41" s="277" t="s">
        <v>772</v>
      </c>
    </row>
    <row r="42" spans="1:13" ht="20.65" thickBot="1" x14ac:dyDescent="0.3">
      <c r="B42" s="223" t="s">
        <v>1431</v>
      </c>
      <c r="C42" s="276" t="s">
        <v>772</v>
      </c>
      <c r="D42" s="272" t="s">
        <v>772</v>
      </c>
      <c r="E42" s="272" t="s">
        <v>772</v>
      </c>
      <c r="F42" s="272" t="s">
        <v>772</v>
      </c>
      <c r="G42" s="272" t="s">
        <v>772</v>
      </c>
      <c r="H42" s="272" t="s">
        <v>772</v>
      </c>
      <c r="I42" s="272" t="s">
        <v>772</v>
      </c>
      <c r="J42" s="272" t="s">
        <v>772</v>
      </c>
      <c r="K42" s="277" t="s">
        <v>772</v>
      </c>
    </row>
    <row r="43" spans="1:13" ht="20.65" thickBot="1" x14ac:dyDescent="0.3">
      <c r="B43" s="223" t="s">
        <v>1439</v>
      </c>
      <c r="C43" s="276" t="s">
        <v>772</v>
      </c>
      <c r="D43" s="272" t="s">
        <v>772</v>
      </c>
      <c r="E43" s="272" t="s">
        <v>772</v>
      </c>
      <c r="F43" s="272" t="s">
        <v>772</v>
      </c>
      <c r="G43" s="272" t="s">
        <v>772</v>
      </c>
      <c r="H43" s="272" t="s">
        <v>772</v>
      </c>
      <c r="I43" s="272" t="s">
        <v>772</v>
      </c>
      <c r="J43" s="272" t="s">
        <v>772</v>
      </c>
      <c r="K43" s="277" t="s">
        <v>772</v>
      </c>
    </row>
    <row r="44" spans="1:13" ht="20.65" thickBot="1" x14ac:dyDescent="0.3">
      <c r="B44" s="223" t="s">
        <v>1440</v>
      </c>
      <c r="C44" s="276" t="s">
        <v>772</v>
      </c>
      <c r="D44" s="272" t="s">
        <v>772</v>
      </c>
      <c r="E44" s="272" t="s">
        <v>772</v>
      </c>
      <c r="F44" s="272" t="s">
        <v>772</v>
      </c>
      <c r="G44" s="272" t="s">
        <v>772</v>
      </c>
      <c r="H44" s="272" t="s">
        <v>772</v>
      </c>
      <c r="I44" s="272" t="s">
        <v>772</v>
      </c>
      <c r="J44" s="272" t="s">
        <v>772</v>
      </c>
      <c r="K44" s="277" t="s">
        <v>772</v>
      </c>
    </row>
    <row r="45" spans="1:13" ht="20.65" thickBot="1" x14ac:dyDescent="0.3">
      <c r="B45" s="223" t="s">
        <v>1441</v>
      </c>
      <c r="C45" s="276" t="s">
        <v>772</v>
      </c>
      <c r="D45" s="272" t="s">
        <v>772</v>
      </c>
      <c r="E45" s="272" t="s">
        <v>772</v>
      </c>
      <c r="F45" s="272" t="s">
        <v>772</v>
      </c>
      <c r="G45" s="272" t="s">
        <v>772</v>
      </c>
      <c r="H45" s="272" t="s">
        <v>772</v>
      </c>
      <c r="I45" s="272" t="s">
        <v>772</v>
      </c>
      <c r="J45" s="272" t="s">
        <v>772</v>
      </c>
      <c r="K45" s="277" t="s">
        <v>772</v>
      </c>
    </row>
    <row r="46" spans="1:13" ht="20.65" thickBot="1" x14ac:dyDescent="0.3">
      <c r="B46" s="223" t="s">
        <v>1442</v>
      </c>
      <c r="C46" s="276" t="s">
        <v>772</v>
      </c>
      <c r="D46" s="272" t="s">
        <v>772</v>
      </c>
      <c r="E46" s="272" t="s">
        <v>772</v>
      </c>
      <c r="F46" s="272" t="s">
        <v>772</v>
      </c>
      <c r="G46" s="272" t="s">
        <v>772</v>
      </c>
      <c r="H46" s="272" t="s">
        <v>772</v>
      </c>
      <c r="I46" s="272" t="s">
        <v>772</v>
      </c>
      <c r="J46" s="272" t="s">
        <v>772</v>
      </c>
      <c r="K46" s="277" t="s">
        <v>772</v>
      </c>
    </row>
    <row r="47" spans="1:13" ht="20.65" thickBot="1" x14ac:dyDescent="0.3">
      <c r="B47" s="223" t="s">
        <v>1443</v>
      </c>
      <c r="C47" s="276" t="s">
        <v>772</v>
      </c>
      <c r="D47" s="272" t="s">
        <v>772</v>
      </c>
      <c r="E47" s="272" t="s">
        <v>772</v>
      </c>
      <c r="F47" s="272" t="s">
        <v>772</v>
      </c>
      <c r="G47" s="272" t="s">
        <v>772</v>
      </c>
      <c r="H47" s="272" t="s">
        <v>772</v>
      </c>
      <c r="I47" s="272" t="s">
        <v>772</v>
      </c>
      <c r="J47" s="272" t="s">
        <v>772</v>
      </c>
      <c r="K47" s="277" t="s">
        <v>772</v>
      </c>
    </row>
    <row r="48" spans="1:13" ht="20.65" thickBot="1" x14ac:dyDescent="0.3">
      <c r="B48" s="223" t="s">
        <v>1444</v>
      </c>
      <c r="C48" s="276" t="s">
        <v>772</v>
      </c>
      <c r="D48" s="272" t="s">
        <v>772</v>
      </c>
      <c r="E48" s="272" t="s">
        <v>772</v>
      </c>
      <c r="F48" s="272" t="s">
        <v>772</v>
      </c>
      <c r="G48" s="272" t="s">
        <v>772</v>
      </c>
      <c r="H48" s="272" t="s">
        <v>772</v>
      </c>
      <c r="I48" s="272" t="s">
        <v>772</v>
      </c>
      <c r="J48" s="272" t="s">
        <v>772</v>
      </c>
      <c r="K48" s="277" t="s">
        <v>772</v>
      </c>
    </row>
    <row r="49" spans="2:11" ht="20.65" thickBot="1" x14ac:dyDescent="0.3">
      <c r="B49" s="223" t="s">
        <v>1445</v>
      </c>
      <c r="C49" s="276" t="s">
        <v>772</v>
      </c>
      <c r="D49" s="272" t="s">
        <v>772</v>
      </c>
      <c r="E49" s="272" t="s">
        <v>772</v>
      </c>
      <c r="F49" s="272" t="s">
        <v>772</v>
      </c>
      <c r="G49" s="272" t="s">
        <v>772</v>
      </c>
      <c r="H49" s="272" t="s">
        <v>772</v>
      </c>
      <c r="I49" s="272" t="s">
        <v>772</v>
      </c>
      <c r="J49" s="272" t="s">
        <v>772</v>
      </c>
      <c r="K49" s="277" t="s">
        <v>772</v>
      </c>
    </row>
    <row r="50" spans="2:11" ht="37.15" thickBot="1" x14ac:dyDescent="0.3">
      <c r="B50" s="223" t="s">
        <v>1399</v>
      </c>
      <c r="C50" s="281" t="s">
        <v>1268</v>
      </c>
      <c r="D50" s="282" t="s">
        <v>1269</v>
      </c>
      <c r="E50" s="282" t="s">
        <v>1270</v>
      </c>
      <c r="F50" s="282" t="s">
        <v>1271</v>
      </c>
      <c r="G50" s="282" t="s">
        <v>1272</v>
      </c>
      <c r="H50" s="282" t="s">
        <v>1273</v>
      </c>
      <c r="I50" s="272" t="s">
        <v>772</v>
      </c>
      <c r="J50" s="272" t="s">
        <v>772</v>
      </c>
      <c r="K50" s="285" t="s">
        <v>1274</v>
      </c>
    </row>
    <row r="51" spans="2:11" ht="37.15" thickBot="1" x14ac:dyDescent="0.3">
      <c r="B51" s="223" t="s">
        <v>1402</v>
      </c>
      <c r="C51" s="281" t="s">
        <v>1282</v>
      </c>
      <c r="D51" s="282" t="s">
        <v>1283</v>
      </c>
      <c r="E51" s="282" t="s">
        <v>1284</v>
      </c>
      <c r="F51" s="272" t="s">
        <v>772</v>
      </c>
      <c r="G51" s="282" t="s">
        <v>1286</v>
      </c>
      <c r="H51" s="282" t="s">
        <v>1287</v>
      </c>
      <c r="I51" s="272" t="s">
        <v>772</v>
      </c>
      <c r="J51" s="272" t="s">
        <v>772</v>
      </c>
      <c r="K51" s="285" t="s">
        <v>1288</v>
      </c>
    </row>
    <row r="52" spans="2:11" ht="37.15" thickBot="1" x14ac:dyDescent="0.3">
      <c r="B52" s="223" t="s">
        <v>1404</v>
      </c>
      <c r="C52" s="281" t="s">
        <v>1303</v>
      </c>
      <c r="D52" s="282" t="s">
        <v>1304</v>
      </c>
      <c r="E52" s="282" t="s">
        <v>1305</v>
      </c>
      <c r="F52" s="282" t="s">
        <v>1306</v>
      </c>
      <c r="G52" s="272" t="s">
        <v>772</v>
      </c>
      <c r="H52" s="272" t="s">
        <v>772</v>
      </c>
      <c r="I52" s="272" t="s">
        <v>772</v>
      </c>
      <c r="J52" s="272" t="s">
        <v>772</v>
      </c>
      <c r="K52" s="285" t="s">
        <v>1309</v>
      </c>
    </row>
    <row r="53" spans="2:11" ht="37.15" thickBot="1" x14ac:dyDescent="0.3">
      <c r="B53" s="223" t="s">
        <v>1406</v>
      </c>
      <c r="C53" s="281" t="s">
        <v>1261</v>
      </c>
      <c r="D53" s="282" t="s">
        <v>1262</v>
      </c>
      <c r="E53" s="282" t="s">
        <v>1263</v>
      </c>
      <c r="F53" s="282" t="s">
        <v>1264</v>
      </c>
      <c r="G53" s="282" t="s">
        <v>1265</v>
      </c>
      <c r="H53" s="282" t="s">
        <v>1266</v>
      </c>
      <c r="I53" s="272" t="s">
        <v>772</v>
      </c>
      <c r="J53" s="272" t="s">
        <v>772</v>
      </c>
      <c r="K53" s="285" t="s">
        <v>1267</v>
      </c>
    </row>
    <row r="54" spans="2:11" ht="37.15" thickBot="1" x14ac:dyDescent="0.3">
      <c r="B54" s="223" t="s">
        <v>1408</v>
      </c>
      <c r="C54" s="281" t="s">
        <v>1275</v>
      </c>
      <c r="D54" s="282" t="s">
        <v>1276</v>
      </c>
      <c r="E54" s="282" t="s">
        <v>1277</v>
      </c>
      <c r="F54" s="282" t="s">
        <v>1278</v>
      </c>
      <c r="G54" s="282" t="s">
        <v>1279</v>
      </c>
      <c r="H54" s="282" t="s">
        <v>1280</v>
      </c>
      <c r="I54" s="272" t="s">
        <v>772</v>
      </c>
      <c r="J54" s="272" t="s">
        <v>772</v>
      </c>
      <c r="K54" s="285" t="s">
        <v>1281</v>
      </c>
    </row>
    <row r="55" spans="2:11" ht="37.15" thickBot="1" x14ac:dyDescent="0.3">
      <c r="B55" s="223" t="s">
        <v>1410</v>
      </c>
      <c r="C55" s="281" t="s">
        <v>1289</v>
      </c>
      <c r="D55" s="282" t="s">
        <v>1290</v>
      </c>
      <c r="E55" s="282" t="s">
        <v>1291</v>
      </c>
      <c r="F55" s="282" t="s">
        <v>1292</v>
      </c>
      <c r="G55" s="282" t="s">
        <v>1293</v>
      </c>
      <c r="H55" s="282" t="s">
        <v>1294</v>
      </c>
      <c r="I55" s="272" t="s">
        <v>772</v>
      </c>
      <c r="J55" s="272" t="s">
        <v>772</v>
      </c>
      <c r="K55" s="285" t="s">
        <v>1295</v>
      </c>
    </row>
    <row r="56" spans="2:11" ht="37.15" thickBot="1" x14ac:dyDescent="0.3">
      <c r="B56" s="223" t="s">
        <v>1412</v>
      </c>
      <c r="C56" s="281" t="s">
        <v>1296</v>
      </c>
      <c r="D56" s="282" t="s">
        <v>1297</v>
      </c>
      <c r="E56" s="272" t="s">
        <v>772</v>
      </c>
      <c r="F56" s="272" t="s">
        <v>772</v>
      </c>
      <c r="G56" s="272" t="s">
        <v>772</v>
      </c>
      <c r="H56" s="272" t="s">
        <v>772</v>
      </c>
      <c r="I56" s="272" t="s">
        <v>772</v>
      </c>
      <c r="J56" s="272" t="s">
        <v>772</v>
      </c>
      <c r="K56" s="285" t="s">
        <v>1302</v>
      </c>
    </row>
    <row r="57" spans="2:11" ht="37.15" thickBot="1" x14ac:dyDescent="0.3">
      <c r="B57" s="223" t="s">
        <v>1414</v>
      </c>
      <c r="C57" s="272"/>
      <c r="D57" s="272"/>
      <c r="E57" s="272"/>
      <c r="F57" s="272"/>
      <c r="G57" s="282" t="s">
        <v>1314</v>
      </c>
      <c r="H57" s="272"/>
      <c r="I57" s="272"/>
      <c r="J57" s="272"/>
      <c r="K57" s="285" t="s">
        <v>1316</v>
      </c>
    </row>
    <row r="58" spans="2:11" ht="37.15" thickBot="1" x14ac:dyDescent="0.3">
      <c r="B58" s="223" t="s">
        <v>1446</v>
      </c>
      <c r="C58" s="281" t="s">
        <v>1317</v>
      </c>
      <c r="D58" s="282" t="s">
        <v>1318</v>
      </c>
      <c r="E58" s="282" t="s">
        <v>1319</v>
      </c>
      <c r="F58" s="282" t="s">
        <v>1320</v>
      </c>
      <c r="G58" s="282" t="s">
        <v>1321</v>
      </c>
      <c r="H58" s="282" t="s">
        <v>1322</v>
      </c>
      <c r="I58" s="272" t="s">
        <v>772</v>
      </c>
      <c r="J58" s="272" t="s">
        <v>772</v>
      </c>
      <c r="K58" s="285" t="s">
        <v>1323</v>
      </c>
    </row>
    <row r="59" spans="2:11" ht="20.65" thickBot="1" x14ac:dyDescent="0.3">
      <c r="B59" s="223" t="s">
        <v>1447</v>
      </c>
      <c r="C59" s="276" t="s">
        <v>772</v>
      </c>
      <c r="D59" s="272" t="s">
        <v>772</v>
      </c>
      <c r="E59" s="272" t="s">
        <v>772</v>
      </c>
      <c r="F59" s="272" t="s">
        <v>772</v>
      </c>
      <c r="G59" s="272" t="s">
        <v>772</v>
      </c>
      <c r="H59" s="272" t="s">
        <v>772</v>
      </c>
      <c r="I59" s="272" t="s">
        <v>772</v>
      </c>
      <c r="J59" s="272" t="s">
        <v>772</v>
      </c>
      <c r="K59" s="277" t="s">
        <v>772</v>
      </c>
    </row>
    <row r="60" spans="2:11" ht="20.65" thickBot="1" x14ac:dyDescent="0.3">
      <c r="B60" s="223" t="s">
        <v>1448</v>
      </c>
      <c r="C60" s="276" t="s">
        <v>772</v>
      </c>
      <c r="D60" s="272" t="s">
        <v>772</v>
      </c>
      <c r="E60" s="272" t="s">
        <v>772</v>
      </c>
      <c r="F60" s="272" t="s">
        <v>772</v>
      </c>
      <c r="G60" s="272" t="s">
        <v>772</v>
      </c>
      <c r="H60" s="272" t="s">
        <v>772</v>
      </c>
      <c r="I60" s="272" t="s">
        <v>772</v>
      </c>
      <c r="J60" s="272" t="s">
        <v>772</v>
      </c>
      <c r="K60" s="277" t="s">
        <v>772</v>
      </c>
    </row>
    <row r="61" spans="2:11" ht="37.15" thickBot="1" x14ac:dyDescent="0.3">
      <c r="B61" s="223" t="s">
        <v>1419</v>
      </c>
      <c r="C61" s="281" t="s">
        <v>1219</v>
      </c>
      <c r="D61" s="282" t="s">
        <v>1220</v>
      </c>
      <c r="E61" s="282" t="s">
        <v>1221</v>
      </c>
      <c r="F61" s="272" t="s">
        <v>772</v>
      </c>
      <c r="G61" s="282" t="s">
        <v>1223</v>
      </c>
      <c r="H61" s="282" t="s">
        <v>1224</v>
      </c>
      <c r="I61" s="272" t="s">
        <v>772</v>
      </c>
      <c r="J61" s="272" t="s">
        <v>772</v>
      </c>
      <c r="K61" s="285" t="s">
        <v>1225</v>
      </c>
    </row>
    <row r="62" spans="2:11" ht="37.15" thickBot="1" x14ac:dyDescent="0.3">
      <c r="B62" s="223" t="s">
        <v>1420</v>
      </c>
      <c r="C62" s="281" t="s">
        <v>1226</v>
      </c>
      <c r="D62" s="282" t="s">
        <v>1227</v>
      </c>
      <c r="E62" s="282" t="s">
        <v>1228</v>
      </c>
      <c r="F62" s="272" t="s">
        <v>772</v>
      </c>
      <c r="G62" s="282" t="s">
        <v>1230</v>
      </c>
      <c r="H62" s="282" t="s">
        <v>1231</v>
      </c>
      <c r="I62" s="272" t="s">
        <v>772</v>
      </c>
      <c r="J62" s="272" t="s">
        <v>772</v>
      </c>
      <c r="K62" s="285" t="s">
        <v>1232</v>
      </c>
    </row>
    <row r="63" spans="2:11" ht="37.15" thickBot="1" x14ac:dyDescent="0.3">
      <c r="B63" s="223" t="s">
        <v>1421</v>
      </c>
      <c r="C63" s="281" t="s">
        <v>1233</v>
      </c>
      <c r="D63" s="282" t="s">
        <v>1234</v>
      </c>
      <c r="E63" s="282" t="s">
        <v>1235</v>
      </c>
      <c r="F63" s="272" t="s">
        <v>772</v>
      </c>
      <c r="G63" s="282" t="s">
        <v>1237</v>
      </c>
      <c r="H63" s="282" t="s">
        <v>1238</v>
      </c>
      <c r="I63" s="272" t="s">
        <v>772</v>
      </c>
      <c r="J63" s="272" t="s">
        <v>772</v>
      </c>
      <c r="K63" s="285" t="s">
        <v>1239</v>
      </c>
    </row>
    <row r="64" spans="2:11" ht="37.15" thickBot="1" x14ac:dyDescent="0.3">
      <c r="B64" s="223" t="s">
        <v>1422</v>
      </c>
      <c r="C64" s="281" t="s">
        <v>1240</v>
      </c>
      <c r="D64" s="282" t="s">
        <v>1241</v>
      </c>
      <c r="E64" s="282" t="s">
        <v>1242</v>
      </c>
      <c r="F64" s="282" t="s">
        <v>1243</v>
      </c>
      <c r="G64" s="282" t="s">
        <v>1244</v>
      </c>
      <c r="H64" s="282" t="s">
        <v>1245</v>
      </c>
      <c r="I64" s="272" t="s">
        <v>772</v>
      </c>
      <c r="J64" s="272" t="s">
        <v>772</v>
      </c>
      <c r="K64" s="285" t="s">
        <v>1246</v>
      </c>
    </row>
    <row r="65" spans="2:11" ht="37.15" thickBot="1" x14ac:dyDescent="0.3">
      <c r="B65" s="223" t="s">
        <v>1423</v>
      </c>
      <c r="C65" s="281" t="s">
        <v>1247</v>
      </c>
      <c r="D65" s="282" t="s">
        <v>1248</v>
      </c>
      <c r="E65" s="282" t="s">
        <v>1249</v>
      </c>
      <c r="F65" s="272" t="s">
        <v>772</v>
      </c>
      <c r="G65" s="282" t="s">
        <v>1251</v>
      </c>
      <c r="H65" s="282" t="s">
        <v>1252</v>
      </c>
      <c r="I65" s="272" t="s">
        <v>772</v>
      </c>
      <c r="J65" s="272" t="s">
        <v>772</v>
      </c>
      <c r="K65" s="285" t="s">
        <v>1253</v>
      </c>
    </row>
    <row r="66" spans="2:11" ht="37.15" thickBot="1" x14ac:dyDescent="0.3">
      <c r="B66" s="223" t="s">
        <v>1424</v>
      </c>
      <c r="C66" s="283" t="s">
        <v>1254</v>
      </c>
      <c r="D66" s="284" t="s">
        <v>1255</v>
      </c>
      <c r="E66" s="284" t="s">
        <v>1256</v>
      </c>
      <c r="F66" s="284" t="s">
        <v>1257</v>
      </c>
      <c r="G66" s="284" t="s">
        <v>1258</v>
      </c>
      <c r="H66" s="284" t="s">
        <v>1259</v>
      </c>
      <c r="I66" s="278" t="s">
        <v>772</v>
      </c>
      <c r="J66" s="278" t="s">
        <v>1449</v>
      </c>
      <c r="K66" s="286" t="s">
        <v>1260</v>
      </c>
    </row>
    <row r="68" spans="2:11" ht="20.25" x14ac:dyDescent="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 x14ac:dyDescent="0.25"/>
  <cols>
    <col min="1" max="1" width="39.453125" bestFit="1" customWidth="1"/>
    <col min="2" max="2" width="17" bestFit="1" customWidth="1"/>
  </cols>
  <sheetData>
    <row r="2" spans="1:3" ht="13.15" x14ac:dyDescent="0.25">
      <c r="A2" s="173" t="s">
        <v>91</v>
      </c>
      <c r="B2" s="174" t="s">
        <v>92</v>
      </c>
      <c r="C2" s="175"/>
    </row>
    <row r="3" spans="1:3" ht="12.75" x14ac:dyDescent="0.25">
      <c r="A3" s="176" t="s">
        <v>93</v>
      </c>
      <c r="B3" s="176" t="s">
        <v>94</v>
      </c>
      <c r="C3" s="176"/>
    </row>
    <row r="4" spans="1:3" ht="12.75" x14ac:dyDescent="0.25">
      <c r="A4" s="176" t="s">
        <v>95</v>
      </c>
      <c r="B4" s="176" t="s">
        <v>96</v>
      </c>
      <c r="C4" s="176"/>
    </row>
    <row r="5" spans="1:3" ht="12.75" x14ac:dyDescent="0.25">
      <c r="A5" s="176" t="s">
        <v>97</v>
      </c>
      <c r="B5" s="176" t="s">
        <v>98</v>
      </c>
      <c r="C5" s="176"/>
    </row>
    <row r="6" spans="1:3" ht="12.75" x14ac:dyDescent="0.25">
      <c r="A6" s="176" t="s">
        <v>99</v>
      </c>
      <c r="B6" s="176" t="s">
        <v>100</v>
      </c>
      <c r="C6" s="176"/>
    </row>
    <row r="7" spans="1:3" ht="12.75" x14ac:dyDescent="0.25">
      <c r="A7" s="176" t="s">
        <v>101</v>
      </c>
      <c r="B7" s="176" t="s">
        <v>102</v>
      </c>
      <c r="C7" s="176"/>
    </row>
    <row r="8" spans="1:3" ht="12.75" x14ac:dyDescent="0.25">
      <c r="A8" s="176" t="s">
        <v>103</v>
      </c>
      <c r="B8" s="176" t="s">
        <v>104</v>
      </c>
      <c r="C8" s="176"/>
    </row>
    <row r="9" spans="1:3" ht="12.75" x14ac:dyDescent="0.25">
      <c r="A9" s="176" t="s">
        <v>105</v>
      </c>
      <c r="B9" s="176" t="s">
        <v>106</v>
      </c>
      <c r="C9" s="176"/>
    </row>
    <row r="10" spans="1:3" ht="12.75" x14ac:dyDescent="0.25">
      <c r="A10" s="176" t="s">
        <v>107</v>
      </c>
      <c r="B10" s="176" t="s">
        <v>108</v>
      </c>
      <c r="C10" s="176"/>
    </row>
    <row r="11" spans="1:3" ht="12.75" x14ac:dyDescent="0.25">
      <c r="A11" s="176" t="s">
        <v>109</v>
      </c>
      <c r="B11" s="176" t="s">
        <v>110</v>
      </c>
      <c r="C11" s="176"/>
    </row>
    <row r="12" spans="1:3" ht="12.75" x14ac:dyDescent="0.25">
      <c r="A12" s="176" t="s">
        <v>111</v>
      </c>
      <c r="B12" s="176" t="s">
        <v>112</v>
      </c>
      <c r="C12" s="176"/>
    </row>
    <row r="13" spans="1:3" ht="12.75" x14ac:dyDescent="0.25">
      <c r="A13" s="176" t="s">
        <v>113</v>
      </c>
      <c r="B13" s="176" t="s">
        <v>114</v>
      </c>
      <c r="C13" s="176"/>
    </row>
    <row r="14" spans="1:3" ht="12.75" x14ac:dyDescent="0.25">
      <c r="A14" s="176" t="s">
        <v>115</v>
      </c>
      <c r="B14" s="176" t="s">
        <v>116</v>
      </c>
      <c r="C14" s="176"/>
    </row>
    <row r="15" spans="1:3" ht="12.75" x14ac:dyDescent="0.25">
      <c r="A15" s="176" t="s">
        <v>117</v>
      </c>
      <c r="B15" s="176" t="s">
        <v>118</v>
      </c>
      <c r="C15" s="176"/>
    </row>
    <row r="16" spans="1:3" ht="12.75" x14ac:dyDescent="0.25">
      <c r="A16" s="176" t="s">
        <v>119</v>
      </c>
      <c r="B16" s="176" t="s">
        <v>120</v>
      </c>
      <c r="C16" s="176"/>
    </row>
    <row r="17" spans="1:3" ht="12.75" x14ac:dyDescent="0.25">
      <c r="A17" s="176" t="s">
        <v>121</v>
      </c>
      <c r="B17" s="176" t="s">
        <v>122</v>
      </c>
      <c r="C17" s="176"/>
    </row>
    <row r="18" spans="1:3" ht="12.75" x14ac:dyDescent="0.25">
      <c r="A18" s="176" t="s">
        <v>123</v>
      </c>
      <c r="B18" s="176" t="s">
        <v>124</v>
      </c>
      <c r="C18" s="176"/>
    </row>
    <row r="19" spans="1:3" ht="12.75" x14ac:dyDescent="0.25">
      <c r="A19" s="176" t="s">
        <v>125</v>
      </c>
      <c r="B19" s="176" t="s">
        <v>126</v>
      </c>
      <c r="C19" s="176"/>
    </row>
    <row r="20" spans="1:3" ht="12.75" x14ac:dyDescent="0.25">
      <c r="A20" s="176" t="s">
        <v>127</v>
      </c>
      <c r="B20" s="176" t="s">
        <v>128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 x14ac:dyDescent="0.25"/>
  <cols>
    <col min="1" max="1" width="36.81640625" style="47" customWidth="1"/>
    <col min="2" max="2" width="28.1796875" style="47" customWidth="1"/>
    <col min="3" max="3" width="23.1796875" style="47" customWidth="1"/>
    <col min="4" max="26" width="9.36328125" style="47" customWidth="1"/>
    <col min="27" max="55" width="9.1796875" style="47" hidden="1" customWidth="1"/>
    <col min="56" max="102" width="9.36328125" style="47" hidden="1" customWidth="1"/>
    <col min="103" max="16384" width="9.36328125" style="47" hidden="1"/>
  </cols>
  <sheetData>
    <row r="1" spans="1:101" s="1" customFormat="1" ht="30.75" x14ac:dyDescent="0.25">
      <c r="A1" s="1" t="str">
        <f ca="1" xml:space="preserve"> RIGHT(CELL("filename", A1), LEN(CELL("filename", A1)) - SEARCH("]", CELL("filename", A1)))</f>
        <v>Contents</v>
      </c>
    </row>
    <row r="5" spans="1:101" s="46" customFormat="1" ht="15.75" x14ac:dyDescent="0.25">
      <c r="A5" s="8" t="s">
        <v>129</v>
      </c>
      <c r="B5" s="8"/>
      <c r="C5" s="8"/>
    </row>
    <row r="6" spans="1:101" ht="15.75" x14ac:dyDescent="0.25">
      <c r="A6" s="49"/>
      <c r="B6" s="52"/>
      <c r="C6" s="51"/>
    </row>
    <row r="7" spans="1:101" ht="15.75" x14ac:dyDescent="0.25">
      <c r="A7" s="8" t="s">
        <v>130</v>
      </c>
      <c r="B7" s="8" t="s">
        <v>131</v>
      </c>
      <c r="C7" s="8" t="s">
        <v>132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 x14ac:dyDescent="0.25">
      <c r="A8" s="49"/>
      <c r="B8" s="52"/>
      <c r="C8" s="51"/>
    </row>
    <row r="9" spans="1:101" ht="15.75" x14ac:dyDescent="0.25">
      <c r="A9" s="49" t="str">
        <f ca="1">InpS!A1</f>
        <v>InpS</v>
      </c>
      <c r="B9" s="52"/>
      <c r="C9" s="51"/>
    </row>
    <row r="10" spans="1:101" ht="15.75" x14ac:dyDescent="0.25">
      <c r="A10" s="49"/>
      <c r="B10" s="52" t="str">
        <f>InpS!A8</f>
        <v>OTHER INPUTS</v>
      </c>
      <c r="C10" s="51"/>
    </row>
    <row r="11" spans="1:101" ht="15.75" x14ac:dyDescent="0.25">
      <c r="A11" s="49"/>
      <c r="B11" s="52" t="str">
        <f>InpS!A16</f>
        <v>INDEXATION</v>
      </c>
      <c r="C11" s="51"/>
    </row>
    <row r="12" spans="1:101" ht="15.75" x14ac:dyDescent="0.25">
      <c r="A12" s="49"/>
      <c r="B12" s="52" t="str">
        <f>InpS!A57</f>
        <v>RCV ADJUSTMENTS</v>
      </c>
      <c r="C12" s="51"/>
    </row>
    <row r="13" spans="1:101" ht="15.75" x14ac:dyDescent="0.25">
      <c r="A13" s="49"/>
      <c r="B13" s="52"/>
      <c r="C13" s="51"/>
    </row>
    <row r="14" spans="1:101" ht="15.75" x14ac:dyDescent="0.25">
      <c r="A14" s="49" t="str">
        <f ca="1">Time!A1</f>
        <v>Time</v>
      </c>
      <c r="B14" s="52"/>
      <c r="C14" s="51"/>
    </row>
    <row r="15" spans="1:101" ht="15.75" x14ac:dyDescent="0.25">
      <c r="A15" s="49"/>
      <c r="B15" s="52"/>
      <c r="C15" s="51"/>
    </row>
    <row r="16" spans="1:101" ht="15.75" x14ac:dyDescent="0.25">
      <c r="A16" s="49" t="str">
        <f ca="1">Indexation!A1</f>
        <v>Indexation</v>
      </c>
      <c r="B16" s="52"/>
      <c r="C16" s="51"/>
    </row>
    <row r="17" spans="1:3" ht="15.75" x14ac:dyDescent="0.25">
      <c r="A17" s="49"/>
      <c r="B17" s="52" t="str">
        <f>Indexation!A8</f>
        <v>CPIH Monthly Index</v>
      </c>
      <c r="C17" s="51"/>
    </row>
    <row r="18" spans="1:3" ht="15.75" x14ac:dyDescent="0.25">
      <c r="A18" s="49"/>
      <c r="B18" s="52" t="str">
        <f>Indexation!A69</f>
        <v>CPIH Index Calculations</v>
      </c>
      <c r="C18" s="51"/>
    </row>
    <row r="19" spans="1:3" ht="15.75" x14ac:dyDescent="0.25">
      <c r="A19" s="49"/>
      <c r="B19" s="52" t="str">
        <f>Indexation!A85</f>
        <v>CPIH INFLATORS</v>
      </c>
      <c r="C19" s="51"/>
    </row>
    <row r="20" spans="1:3" ht="15.75" x14ac:dyDescent="0.25">
      <c r="A20" s="49"/>
      <c r="B20" s="52"/>
      <c r="C20" s="51"/>
    </row>
    <row r="21" spans="1:3" ht="15.75" x14ac:dyDescent="0.25">
      <c r="A21" s="49" t="str">
        <f ca="1">Calc!A1</f>
        <v>Calc</v>
      </c>
      <c r="B21" s="52"/>
      <c r="C21" s="51"/>
    </row>
    <row r="22" spans="1:3" ht="15.75" x14ac:dyDescent="0.2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 x14ac:dyDescent="0.25">
      <c r="A23" s="49"/>
      <c r="B23" s="52" t="str">
        <f>Calc!A51</f>
        <v>ADJUST RECONCILIATION ADJUSTMENTS TO PR24 BASE YEAR (2022-23) FYA PRICES</v>
      </c>
      <c r="C23" s="51"/>
    </row>
    <row r="24" spans="1:3" ht="15.75" x14ac:dyDescent="0.25">
      <c r="A24" s="49"/>
      <c r="B24" s="52" t="str">
        <f>Calc!$A$514</f>
        <v>RCV OPENING BALANCES AS AT 1 APRIL 2025 EXPRESSED IN PR24 BASE YEAR PRICES</v>
      </c>
      <c r="C24" s="51"/>
    </row>
    <row r="25" spans="1:3" ht="15.75" x14ac:dyDescent="0.25">
      <c r="A25" s="49"/>
      <c r="B25" s="52" t="str">
        <f>Calc!$A$715</f>
        <v>RCV OPENING BALANCES AS AT 1 APRIL 2025 EXPRESSED IN FYE YEAR PRICES</v>
      </c>
      <c r="C25" s="51"/>
    </row>
    <row r="26" spans="1:3" ht="15.75" x14ac:dyDescent="0.25">
      <c r="A26" s="49"/>
      <c r="B26" s="52"/>
      <c r="C26" s="51"/>
    </row>
    <row r="27" spans="1:3" ht="15.75" x14ac:dyDescent="0.25">
      <c r="A27" s="49" t="str">
        <f ca="1">Outputs!A1</f>
        <v>Outputs</v>
      </c>
      <c r="B27" s="52"/>
      <c r="C27" s="51"/>
    </row>
    <row r="28" spans="1:3" ht="15.75" x14ac:dyDescent="0.25">
      <c r="A28" s="49"/>
      <c r="B28" s="52" t="str">
        <f>Outputs!$A$8</f>
        <v>BUSINESS PLAN TABLE PD11</v>
      </c>
      <c r="C28" s="51"/>
    </row>
    <row r="29" spans="1:3" ht="15.75" x14ac:dyDescent="0.25">
      <c r="A29" s="49"/>
      <c r="B29" s="52" t="str">
        <f>Outputs!$A$43</f>
        <v>VALUES FOR INPUT TO PR24 FINANCIAL MODEL (IN PR24 BASE YEAR (2022-23) FYA PRICES)</v>
      </c>
      <c r="C29" s="51"/>
    </row>
    <row r="30" spans="1:3" ht="15.75" x14ac:dyDescent="0.25">
      <c r="A30" s="49"/>
      <c r="B30" s="52"/>
      <c r="C30" s="51"/>
    </row>
    <row r="31" spans="1:3" ht="15.75" x14ac:dyDescent="0.25">
      <c r="A31" s="49"/>
      <c r="B31" s="52"/>
      <c r="C31" s="51"/>
    </row>
    <row r="32" spans="1:3" ht="15.75" x14ac:dyDescent="0.25">
      <c r="A32" s="49"/>
      <c r="B32" s="52"/>
      <c r="C32" s="51"/>
    </row>
    <row r="33" spans="1:3" ht="15.75" x14ac:dyDescent="0.25">
      <c r="A33" s="49"/>
      <c r="B33" s="52"/>
      <c r="C33" s="51"/>
    </row>
    <row r="34" spans="1:3" ht="15.75" x14ac:dyDescent="0.25">
      <c r="A34" s="49"/>
      <c r="B34" s="52"/>
      <c r="C34" s="51"/>
    </row>
    <row r="35" spans="1:3" ht="15.75" x14ac:dyDescent="0.25">
      <c r="A35" s="49"/>
      <c r="B35" s="52"/>
      <c r="C35" s="51"/>
    </row>
    <row r="36" spans="1:3" ht="15.75" x14ac:dyDescent="0.25">
      <c r="A36" s="49"/>
      <c r="B36" s="52"/>
      <c r="C36" s="51"/>
    </row>
    <row r="37" spans="1:3" ht="15.75" x14ac:dyDescent="0.25">
      <c r="A37" s="49"/>
      <c r="B37" s="52"/>
      <c r="C37" s="51"/>
    </row>
    <row r="38" spans="1:3" ht="15.75" x14ac:dyDescent="0.25">
      <c r="A38" s="49"/>
      <c r="B38" s="52"/>
      <c r="C38" s="51"/>
    </row>
    <row r="39" spans="1:3" ht="15.75" x14ac:dyDescent="0.25">
      <c r="A39" s="49"/>
      <c r="B39" s="52"/>
      <c r="C39" s="51"/>
    </row>
    <row r="40" spans="1:3" ht="15.75" x14ac:dyDescent="0.25">
      <c r="A40" s="49"/>
      <c r="B40" s="52"/>
      <c r="C40" s="51"/>
    </row>
    <row r="41" spans="1:3" ht="15.75" x14ac:dyDescent="0.25">
      <c r="A41" s="49"/>
      <c r="B41" s="52"/>
      <c r="C41" s="51"/>
    </row>
    <row r="42" spans="1:3" ht="15.75" x14ac:dyDescent="0.25">
      <c r="A42" s="49"/>
      <c r="B42" s="52"/>
      <c r="C42" s="51"/>
    </row>
    <row r="43" spans="1:3" ht="15.75" x14ac:dyDescent="0.25">
      <c r="A43" s="49"/>
      <c r="B43" s="52"/>
      <c r="C43" s="51"/>
    </row>
    <row r="44" spans="1:3" ht="15.75" x14ac:dyDescent="0.25">
      <c r="A44" s="49"/>
      <c r="B44" s="52"/>
      <c r="C44" s="51"/>
    </row>
    <row r="45" spans="1:3" ht="15.75" x14ac:dyDescent="0.25">
      <c r="A45" s="49"/>
      <c r="B45" s="52"/>
      <c r="C45" s="51"/>
    </row>
    <row r="46" spans="1:3" ht="15.75" x14ac:dyDescent="0.25">
      <c r="A46" s="49"/>
      <c r="B46" s="52"/>
      <c r="C46" s="51"/>
    </row>
    <row r="47" spans="1:3" ht="15.75" x14ac:dyDescent="0.25">
      <c r="A47" s="49"/>
      <c r="B47" s="52"/>
      <c r="C47" s="51"/>
    </row>
    <row r="48" spans="1:3" ht="15.75" x14ac:dyDescent="0.25">
      <c r="A48" s="49"/>
      <c r="B48" s="52"/>
      <c r="C48" s="51"/>
    </row>
    <row r="49" spans="1:3" ht="15.75" x14ac:dyDescent="0.25">
      <c r="A49" s="49"/>
      <c r="B49" s="52"/>
      <c r="C49" s="51"/>
    </row>
    <row r="50" spans="1:3" ht="15.75" x14ac:dyDescent="0.25">
      <c r="A50" s="49"/>
      <c r="B50" s="52"/>
      <c r="C50" s="51"/>
    </row>
    <row r="51" spans="1:3" ht="15.75" x14ac:dyDescent="0.25">
      <c r="A51" s="49"/>
      <c r="B51" s="52"/>
      <c r="C51" s="51"/>
    </row>
    <row r="52" spans="1:3" ht="15.75" x14ac:dyDescent="0.25">
      <c r="A52" s="49"/>
      <c r="B52" s="52"/>
      <c r="C52" s="51"/>
    </row>
    <row r="53" spans="1:3" ht="15.75" x14ac:dyDescent="0.25">
      <c r="A53" s="49"/>
      <c r="B53" s="52"/>
      <c r="C53" s="51"/>
    </row>
    <row r="54" spans="1:3" ht="15.75" x14ac:dyDescent="0.25">
      <c r="A54" s="49"/>
      <c r="B54" s="52"/>
      <c r="C54" s="51"/>
    </row>
    <row r="55" spans="1:3" ht="15.75" x14ac:dyDescent="0.25">
      <c r="A55" s="49"/>
      <c r="B55" s="52"/>
      <c r="C55" s="51"/>
    </row>
    <row r="56" spans="1:3" ht="15.75" x14ac:dyDescent="0.25">
      <c r="A56" s="49"/>
      <c r="B56" s="52"/>
      <c r="C56" s="51"/>
    </row>
    <row r="57" spans="1:3" ht="15.75" x14ac:dyDescent="0.25">
      <c r="A57" s="49"/>
      <c r="B57" s="52"/>
      <c r="C57" s="51"/>
    </row>
    <row r="58" spans="1:3" ht="15.75" x14ac:dyDescent="0.25">
      <c r="A58" s="49"/>
      <c r="B58" s="52"/>
      <c r="C58" s="51"/>
    </row>
    <row r="59" spans="1:3" ht="15.75" x14ac:dyDescent="0.25">
      <c r="A59" s="49"/>
      <c r="B59" s="52"/>
      <c r="C59" s="51"/>
    </row>
    <row r="60" spans="1:3" ht="15.75" x14ac:dyDescent="0.25">
      <c r="A60" s="49"/>
      <c r="B60" s="52"/>
      <c r="C60" s="51"/>
    </row>
    <row r="61" spans="1:3" ht="15.75" x14ac:dyDescent="0.25">
      <c r="A61" s="49"/>
      <c r="B61" s="52"/>
      <c r="C61" s="51"/>
    </row>
    <row r="62" spans="1:3" ht="15.75" x14ac:dyDescent="0.25">
      <c r="A62" s="49"/>
      <c r="B62" s="52"/>
      <c r="C62" s="51"/>
    </row>
    <row r="63" spans="1:3" ht="15.75" x14ac:dyDescent="0.25">
      <c r="A63" s="49"/>
      <c r="B63" s="52"/>
      <c r="C63" s="51"/>
    </row>
    <row r="64" spans="1:3" ht="15.75" x14ac:dyDescent="0.25">
      <c r="A64" s="49"/>
      <c r="B64" s="52"/>
      <c r="C64" s="51"/>
    </row>
    <row r="65" spans="1:3" ht="15.75" x14ac:dyDescent="0.25">
      <c r="A65" s="49"/>
      <c r="B65" s="52"/>
      <c r="C65" s="51"/>
    </row>
    <row r="66" spans="1:3" ht="15.75" x14ac:dyDescent="0.25">
      <c r="A66" s="49"/>
      <c r="B66" s="52"/>
      <c r="C66" s="51"/>
    </row>
    <row r="67" spans="1:3" ht="15.75" x14ac:dyDescent="0.25">
      <c r="A67" s="49"/>
      <c r="B67" s="52"/>
      <c r="C67" s="51"/>
    </row>
    <row r="68" spans="1:3" ht="15.75" x14ac:dyDescent="0.25">
      <c r="A68" s="49"/>
      <c r="B68" s="52"/>
      <c r="C68" s="51"/>
    </row>
    <row r="69" spans="1:3" ht="15.75" x14ac:dyDescent="0.25">
      <c r="A69" s="49"/>
      <c r="B69" s="52"/>
      <c r="C69" s="51"/>
    </row>
    <row r="70" spans="1:3" ht="15.75" x14ac:dyDescent="0.25">
      <c r="A70" s="49"/>
      <c r="B70" s="52"/>
      <c r="C70" s="51"/>
    </row>
    <row r="71" spans="1:3" ht="15.75" x14ac:dyDescent="0.25">
      <c r="A71" s="49"/>
      <c r="B71" s="52"/>
      <c r="C71" s="51"/>
    </row>
    <row r="72" spans="1:3" ht="15.75" x14ac:dyDescent="0.25">
      <c r="A72" s="49"/>
      <c r="B72" s="52"/>
      <c r="C72" s="51"/>
    </row>
    <row r="73" spans="1:3" ht="15.75" x14ac:dyDescent="0.25">
      <c r="A73" s="49"/>
      <c r="B73" s="52"/>
      <c r="C73" s="51"/>
    </row>
    <row r="74" spans="1:3" ht="15.75" x14ac:dyDescent="0.25">
      <c r="A74" s="49"/>
      <c r="B74" s="52"/>
      <c r="C74" s="51"/>
    </row>
    <row r="75" spans="1:3" ht="15.75" x14ac:dyDescent="0.25">
      <c r="A75" s="49"/>
      <c r="B75" s="52"/>
      <c r="C75" s="51"/>
    </row>
    <row r="76" spans="1:3" ht="15.75" x14ac:dyDescent="0.25">
      <c r="A76" s="49"/>
      <c r="B76" s="52"/>
      <c r="C76" s="51"/>
    </row>
    <row r="77" spans="1:3" ht="15.75" x14ac:dyDescent="0.25">
      <c r="A77" s="49"/>
      <c r="B77" s="52"/>
      <c r="C77" s="51"/>
    </row>
    <row r="78" spans="1:3" ht="15.75" x14ac:dyDescent="0.25">
      <c r="A78" s="49"/>
      <c r="B78" s="52"/>
      <c r="C78" s="51"/>
    </row>
    <row r="79" spans="1:3" ht="15.75" x14ac:dyDescent="0.25">
      <c r="A79" s="49"/>
      <c r="B79" s="52"/>
      <c r="C79" s="51"/>
    </row>
    <row r="80" spans="1:3" ht="15.75" x14ac:dyDescent="0.25">
      <c r="A80" s="49"/>
      <c r="B80" s="52"/>
      <c r="C80" s="51"/>
    </row>
    <row r="81" spans="1:3" ht="15.75" x14ac:dyDescent="0.25">
      <c r="A81" s="49"/>
      <c r="B81" s="52"/>
      <c r="C81" s="51"/>
    </row>
    <row r="82" spans="1:3" ht="15.75" x14ac:dyDescent="0.25">
      <c r="A82" s="49"/>
      <c r="B82" s="52"/>
      <c r="C82" s="51"/>
    </row>
    <row r="83" spans="1:3" ht="15.75" x14ac:dyDescent="0.25">
      <c r="A83" s="49"/>
      <c r="B83" s="52"/>
      <c r="C83" s="51"/>
    </row>
    <row r="84" spans="1:3" ht="15.75" x14ac:dyDescent="0.25">
      <c r="A84" s="49"/>
      <c r="B84" s="52"/>
      <c r="C84" s="51"/>
    </row>
    <row r="85" spans="1:3" ht="15.75" x14ac:dyDescent="0.25">
      <c r="A85" s="49"/>
      <c r="B85" s="52"/>
      <c r="C85" s="51"/>
    </row>
    <row r="86" spans="1:3" ht="15.75" x14ac:dyDescent="0.25">
      <c r="A86" s="49"/>
      <c r="B86" s="52"/>
      <c r="C86" s="51"/>
    </row>
    <row r="87" spans="1:3" ht="15.75" x14ac:dyDescent="0.25">
      <c r="A87" s="49"/>
      <c r="B87" s="52"/>
      <c r="C87" s="51"/>
    </row>
    <row r="88" spans="1:3" ht="15.75" x14ac:dyDescent="0.25">
      <c r="A88" s="49"/>
      <c r="B88" s="52"/>
      <c r="C88" s="51"/>
    </row>
    <row r="89" spans="1:3" ht="15.75" x14ac:dyDescent="0.25">
      <c r="A89" s="49"/>
      <c r="B89" s="52"/>
      <c r="C89" s="51"/>
    </row>
    <row r="90" spans="1:3" ht="15.75" x14ac:dyDescent="0.25">
      <c r="A90" s="49"/>
      <c r="B90" s="52"/>
      <c r="C90" s="51"/>
    </row>
    <row r="91" spans="1:3" ht="15.75" x14ac:dyDescent="0.25">
      <c r="A91" s="49"/>
      <c r="B91" s="52"/>
      <c r="C91" s="51"/>
    </row>
    <row r="92" spans="1:3" ht="15.75" x14ac:dyDescent="0.25">
      <c r="A92" s="49"/>
      <c r="B92" s="52"/>
      <c r="C92" s="51"/>
    </row>
    <row r="93" spans="1:3" ht="15.75" x14ac:dyDescent="0.25">
      <c r="A93" s="49"/>
      <c r="B93" s="52"/>
      <c r="C93" s="51"/>
    </row>
    <row r="94" spans="1:3" ht="15.75" x14ac:dyDescent="0.25">
      <c r="A94" s="49"/>
      <c r="B94" s="52"/>
      <c r="C94" s="51"/>
    </row>
    <row r="95" spans="1:3" ht="15.75" x14ac:dyDescent="0.25">
      <c r="A95" s="49"/>
      <c r="B95" s="52"/>
      <c r="C95" s="51"/>
    </row>
    <row r="96" spans="1:3" ht="15.75" x14ac:dyDescent="0.25">
      <c r="A96" s="49"/>
      <c r="B96" s="52"/>
      <c r="C96" s="51"/>
    </row>
    <row r="97" spans="1:3" ht="15.75" x14ac:dyDescent="0.25">
      <c r="A97" s="49"/>
      <c r="B97" s="52"/>
      <c r="C97" s="51"/>
    </row>
    <row r="98" spans="1:3" ht="15.75" x14ac:dyDescent="0.25">
      <c r="A98" s="49"/>
      <c r="B98" s="52"/>
      <c r="C98" s="51"/>
    </row>
    <row r="99" spans="1:3" ht="15.75" x14ac:dyDescent="0.25">
      <c r="A99" s="49"/>
      <c r="B99" s="52"/>
      <c r="C99" s="51"/>
    </row>
    <row r="100" spans="1:3" ht="15.75" x14ac:dyDescent="0.25">
      <c r="A100" s="49"/>
      <c r="B100" s="52"/>
      <c r="C100" s="51"/>
    </row>
    <row r="101" spans="1:3" ht="15.75" x14ac:dyDescent="0.25">
      <c r="A101" s="49"/>
      <c r="B101" s="52"/>
      <c r="C101" s="51"/>
    </row>
    <row r="102" spans="1:3" ht="15.75" x14ac:dyDescent="0.25">
      <c r="A102" s="49"/>
      <c r="B102" s="52"/>
      <c r="C102" s="51"/>
    </row>
    <row r="103" spans="1:3" ht="15.75" x14ac:dyDescent="0.25">
      <c r="A103" s="49"/>
      <c r="B103" s="52"/>
      <c r="C103" s="51"/>
    </row>
    <row r="104" spans="1:3" ht="15.75" x14ac:dyDescent="0.25">
      <c r="A104" s="49"/>
      <c r="B104" s="52"/>
      <c r="C104" s="51"/>
    </row>
    <row r="105" spans="1:3" ht="15.75" x14ac:dyDescent="0.25">
      <c r="A105" s="49"/>
      <c r="B105" s="52"/>
      <c r="C105" s="51"/>
    </row>
    <row r="106" spans="1:3" ht="15.75" x14ac:dyDescent="0.25">
      <c r="A106" s="49"/>
      <c r="B106" s="52"/>
      <c r="C106" s="51"/>
    </row>
    <row r="107" spans="1:3" ht="15.75" x14ac:dyDescent="0.25">
      <c r="A107" s="49"/>
      <c r="B107" s="52"/>
      <c r="C107" s="51"/>
    </row>
    <row r="108" spans="1:3" ht="15.75" x14ac:dyDescent="0.25">
      <c r="A108" s="49"/>
      <c r="B108" s="52"/>
      <c r="C108" s="51"/>
    </row>
    <row r="109" spans="1:3" ht="15.75" x14ac:dyDescent="0.25">
      <c r="A109" s="49"/>
      <c r="B109" s="52"/>
      <c r="C109" s="51"/>
    </row>
    <row r="110" spans="1:3" ht="15.75" x14ac:dyDescent="0.25">
      <c r="A110" s="49"/>
      <c r="B110" s="52"/>
      <c r="C110" s="51"/>
    </row>
    <row r="111" spans="1:3" ht="15.75" x14ac:dyDescent="0.25">
      <c r="A111" s="49"/>
      <c r="B111" s="52"/>
      <c r="C111" s="51"/>
    </row>
    <row r="112" spans="1:3" ht="15.75" x14ac:dyDescent="0.25">
      <c r="A112" s="49"/>
      <c r="B112" s="52"/>
      <c r="C112" s="51"/>
    </row>
    <row r="113" spans="1:3" ht="15.75" x14ac:dyDescent="0.25">
      <c r="A113" s="49"/>
      <c r="B113" s="52"/>
      <c r="C113" s="51"/>
    </row>
    <row r="114" spans="1:3" ht="15.75" x14ac:dyDescent="0.25">
      <c r="A114" s="49"/>
      <c r="B114" s="52"/>
      <c r="C114" s="51"/>
    </row>
    <row r="115" spans="1:3" ht="15.75" x14ac:dyDescent="0.25">
      <c r="A115" s="49"/>
      <c r="B115" s="52"/>
      <c r="C115" s="51"/>
    </row>
    <row r="116" spans="1:3" ht="15.75" x14ac:dyDescent="0.25">
      <c r="A116" s="49"/>
      <c r="B116" s="52"/>
      <c r="C116" s="51"/>
    </row>
    <row r="117" spans="1:3" ht="15.75" x14ac:dyDescent="0.25">
      <c r="A117" s="49"/>
      <c r="B117" s="52"/>
      <c r="C117" s="51"/>
    </row>
    <row r="118" spans="1:3" ht="15.75" x14ac:dyDescent="0.25">
      <c r="A118" s="49"/>
      <c r="B118" s="52"/>
      <c r="C118" s="51"/>
    </row>
    <row r="119" spans="1:3" ht="15.75" x14ac:dyDescent="0.25">
      <c r="A119" s="49"/>
      <c r="B119" s="52"/>
      <c r="C119" s="51"/>
    </row>
    <row r="120" spans="1:3" ht="15.75" x14ac:dyDescent="0.25">
      <c r="A120" s="49"/>
      <c r="B120" s="52"/>
      <c r="C120" s="51"/>
    </row>
    <row r="121" spans="1:3" ht="15.75" x14ac:dyDescent="0.25">
      <c r="A121" s="49"/>
      <c r="B121" s="52"/>
      <c r="C121" s="51"/>
    </row>
    <row r="122" spans="1:3" ht="15.75" x14ac:dyDescent="0.25">
      <c r="A122" s="49"/>
      <c r="B122" s="52"/>
      <c r="C122" s="51"/>
    </row>
    <row r="123" spans="1:3" ht="15.75" x14ac:dyDescent="0.25">
      <c r="A123" s="49"/>
      <c r="B123" s="52"/>
      <c r="C123" s="51"/>
    </row>
    <row r="124" spans="1:3" ht="15.75" x14ac:dyDescent="0.25">
      <c r="A124" s="49"/>
      <c r="B124" s="52"/>
      <c r="C124" s="51"/>
    </row>
    <row r="125" spans="1:3" ht="15.75" x14ac:dyDescent="0.25">
      <c r="A125" s="49"/>
      <c r="B125" s="52"/>
      <c r="C125" s="51"/>
    </row>
    <row r="126" spans="1:3" ht="15.75" x14ac:dyDescent="0.25">
      <c r="A126" s="49"/>
      <c r="B126" s="52"/>
      <c r="C126" s="51"/>
    </row>
    <row r="127" spans="1:3" ht="15.75" x14ac:dyDescent="0.25">
      <c r="A127" s="49"/>
      <c r="B127" s="52"/>
      <c r="C127" s="51"/>
    </row>
    <row r="128" spans="1:3" ht="15.75" x14ac:dyDescent="0.25">
      <c r="A128" s="49"/>
      <c r="B128" s="52"/>
      <c r="C128" s="51"/>
    </row>
    <row r="129" spans="1:3" ht="15.75" x14ac:dyDescent="0.25">
      <c r="A129" s="49"/>
      <c r="B129" s="52"/>
      <c r="C129" s="51"/>
    </row>
    <row r="130" spans="1:3" ht="15.75" x14ac:dyDescent="0.25">
      <c r="A130" s="49"/>
      <c r="B130" s="52"/>
      <c r="C130" s="51"/>
    </row>
    <row r="131" spans="1:3" ht="15.75" x14ac:dyDescent="0.25">
      <c r="A131" s="49"/>
      <c r="B131" s="52"/>
      <c r="C131" s="51"/>
    </row>
    <row r="132" spans="1:3" ht="15.75" x14ac:dyDescent="0.25">
      <c r="A132" s="49"/>
      <c r="B132" s="52"/>
      <c r="C132" s="51"/>
    </row>
    <row r="133" spans="1:3" ht="15.75" x14ac:dyDescent="0.25">
      <c r="A133" s="49"/>
      <c r="B133" s="52"/>
      <c r="C133" s="51"/>
    </row>
    <row r="134" spans="1:3" ht="15.75" x14ac:dyDescent="0.25">
      <c r="A134" s="49"/>
      <c r="B134" s="52"/>
      <c r="C134" s="51"/>
    </row>
    <row r="135" spans="1:3" ht="15.75" x14ac:dyDescent="0.25">
      <c r="A135" s="49"/>
      <c r="B135" s="52"/>
      <c r="C135" s="51"/>
    </row>
    <row r="136" spans="1:3" ht="15.75" x14ac:dyDescent="0.25">
      <c r="A136" s="49"/>
      <c r="B136" s="52"/>
      <c r="C136" s="51"/>
    </row>
    <row r="137" spans="1:3" ht="15.75" x14ac:dyDescent="0.25">
      <c r="A137" s="49"/>
      <c r="B137" s="52"/>
      <c r="C137" s="51"/>
    </row>
    <row r="138" spans="1:3" ht="15.75" x14ac:dyDescent="0.25">
      <c r="A138" s="49"/>
      <c r="B138" s="52"/>
      <c r="C138" s="51"/>
    </row>
    <row r="139" spans="1:3" ht="15.75" x14ac:dyDescent="0.25">
      <c r="A139" s="49"/>
      <c r="B139" s="52"/>
      <c r="C139" s="51"/>
    </row>
    <row r="140" spans="1:3" ht="15.75" x14ac:dyDescent="0.25">
      <c r="A140" s="49"/>
      <c r="B140" s="52"/>
      <c r="C140" s="51"/>
    </row>
    <row r="141" spans="1:3" ht="15.75" x14ac:dyDescent="0.25">
      <c r="A141" s="49"/>
      <c r="B141" s="52"/>
      <c r="C141" s="51"/>
    </row>
    <row r="142" spans="1:3" ht="15.75" x14ac:dyDescent="0.25">
      <c r="A142" s="49"/>
      <c r="B142" s="52"/>
      <c r="C142" s="51"/>
    </row>
    <row r="143" spans="1:3" ht="15.75" x14ac:dyDescent="0.25">
      <c r="A143" s="49"/>
      <c r="B143" s="52"/>
      <c r="C143" s="51"/>
    </row>
    <row r="144" spans="1:3" ht="15.75" x14ac:dyDescent="0.25">
      <c r="A144" s="49"/>
      <c r="B144" s="52"/>
      <c r="C144" s="51"/>
    </row>
    <row r="145" spans="1:3" ht="15.75" x14ac:dyDescent="0.25">
      <c r="A145" s="49"/>
      <c r="B145" s="52"/>
      <c r="C145" s="51"/>
    </row>
    <row r="146" spans="1:3" ht="15.75" x14ac:dyDescent="0.25">
      <c r="A146" s="49"/>
      <c r="B146" s="52"/>
      <c r="C146" s="51"/>
    </row>
    <row r="147" spans="1:3" ht="15.75" x14ac:dyDescent="0.25">
      <c r="A147" s="49"/>
      <c r="B147" s="52"/>
      <c r="C147" s="51"/>
    </row>
    <row r="148" spans="1:3" ht="15.75" x14ac:dyDescent="0.25">
      <c r="A148" s="49"/>
      <c r="B148" s="52"/>
      <c r="C148" s="51"/>
    </row>
    <row r="149" spans="1:3" ht="15.75" x14ac:dyDescent="0.25">
      <c r="A149" s="49"/>
      <c r="B149" s="52"/>
      <c r="C149" s="51"/>
    </row>
    <row r="150" spans="1:3" ht="15.75" x14ac:dyDescent="0.25">
      <c r="A150" s="49"/>
      <c r="B150" s="52"/>
      <c r="C150" s="51"/>
    </row>
    <row r="151" spans="1:3" ht="15.75" x14ac:dyDescent="0.25">
      <c r="A151" s="49"/>
      <c r="B151" s="52"/>
      <c r="C151" s="51"/>
    </row>
    <row r="152" spans="1:3" ht="15.75" x14ac:dyDescent="0.25">
      <c r="A152" s="49"/>
      <c r="B152" s="52"/>
      <c r="C152" s="51"/>
    </row>
    <row r="153" spans="1:3" ht="15.75" x14ac:dyDescent="0.25">
      <c r="A153" s="49"/>
      <c r="B153" s="52"/>
      <c r="C153" s="51"/>
    </row>
    <row r="154" spans="1:3" ht="15.75" x14ac:dyDescent="0.25">
      <c r="A154" s="49"/>
      <c r="B154" s="52"/>
      <c r="C154" s="51"/>
    </row>
    <row r="155" spans="1:3" ht="15.75" x14ac:dyDescent="0.25">
      <c r="A155" s="49"/>
      <c r="B155" s="52"/>
      <c r="C155" s="51"/>
    </row>
    <row r="156" spans="1:3" ht="15.75" x14ac:dyDescent="0.25">
      <c r="A156" s="49"/>
      <c r="B156" s="52"/>
      <c r="C156" s="51"/>
    </row>
    <row r="157" spans="1:3" ht="15.75" x14ac:dyDescent="0.25">
      <c r="A157" s="49"/>
      <c r="B157" s="52"/>
      <c r="C157" s="51"/>
    </row>
    <row r="158" spans="1:3" ht="15.75" x14ac:dyDescent="0.25">
      <c r="A158" s="49"/>
      <c r="B158" s="52"/>
      <c r="C158" s="51"/>
    </row>
    <row r="159" spans="1:3" ht="15.75" x14ac:dyDescent="0.25">
      <c r="A159" s="49"/>
      <c r="B159" s="52"/>
      <c r="C159" s="51"/>
    </row>
    <row r="160" spans="1:3" ht="15.75" x14ac:dyDescent="0.25">
      <c r="A160" s="49"/>
      <c r="B160" s="52"/>
      <c r="C160" s="51"/>
    </row>
    <row r="161" spans="1:3" ht="15.75" x14ac:dyDescent="0.25">
      <c r="A161" s="49"/>
      <c r="B161" s="52"/>
      <c r="C161" s="51"/>
    </row>
    <row r="162" spans="1:3" ht="15.75" x14ac:dyDescent="0.25">
      <c r="A162" s="49"/>
      <c r="B162" s="52"/>
      <c r="C162" s="51"/>
    </row>
    <row r="163" spans="1:3" ht="15.75" x14ac:dyDescent="0.25">
      <c r="A163" s="49"/>
      <c r="B163" s="52"/>
      <c r="C163" s="51"/>
    </row>
    <row r="164" spans="1:3" ht="15.75" x14ac:dyDescent="0.25">
      <c r="A164" s="49"/>
      <c r="B164" s="52"/>
      <c r="C164" s="51"/>
    </row>
    <row r="165" spans="1:3" ht="15.75" x14ac:dyDescent="0.25">
      <c r="A165" s="49"/>
      <c r="B165" s="52"/>
      <c r="C165" s="51"/>
    </row>
    <row r="166" spans="1:3" ht="15.75" x14ac:dyDescent="0.25">
      <c r="A166" s="49"/>
      <c r="B166" s="52"/>
      <c r="C166" s="51"/>
    </row>
    <row r="167" spans="1:3" ht="15.75" x14ac:dyDescent="0.25">
      <c r="A167" s="49"/>
      <c r="B167" s="52"/>
      <c r="C167" s="51"/>
    </row>
    <row r="168" spans="1:3" ht="15.75" x14ac:dyDescent="0.25">
      <c r="A168" s="49"/>
      <c r="B168" s="52"/>
      <c r="C168" s="51"/>
    </row>
    <row r="169" spans="1:3" ht="15.75" x14ac:dyDescent="0.25">
      <c r="A169" s="49"/>
      <c r="B169" s="52"/>
      <c r="C169" s="51"/>
    </row>
    <row r="170" spans="1:3" ht="15.75" x14ac:dyDescent="0.25">
      <c r="A170" s="49"/>
      <c r="B170" s="52"/>
      <c r="C170" s="51"/>
    </row>
    <row r="171" spans="1:3" ht="15.75" x14ac:dyDescent="0.25">
      <c r="A171" s="49"/>
      <c r="B171" s="52"/>
      <c r="C171" s="51"/>
    </row>
    <row r="172" spans="1:3" ht="15.75" x14ac:dyDescent="0.25">
      <c r="A172" s="49"/>
      <c r="B172" s="52"/>
      <c r="C172" s="51"/>
    </row>
    <row r="173" spans="1:3" ht="15.75" x14ac:dyDescent="0.25">
      <c r="A173" s="49"/>
      <c r="B173" s="52"/>
      <c r="C173" s="51"/>
    </row>
    <row r="174" spans="1:3" ht="15.75" x14ac:dyDescent="0.25">
      <c r="A174" s="49"/>
      <c r="B174" s="52"/>
      <c r="C174" s="51"/>
    </row>
    <row r="175" spans="1:3" ht="15.75" x14ac:dyDescent="0.25">
      <c r="A175" s="49"/>
      <c r="B175" s="52"/>
      <c r="C175" s="51"/>
    </row>
    <row r="176" spans="1:3" ht="15.75" x14ac:dyDescent="0.25">
      <c r="A176" s="49"/>
      <c r="B176" s="52"/>
      <c r="C176" s="51"/>
    </row>
    <row r="177" spans="1:3" ht="15.75" x14ac:dyDescent="0.25">
      <c r="A177" s="49"/>
      <c r="B177" s="52"/>
      <c r="C177" s="51"/>
    </row>
    <row r="178" spans="1:3" ht="15.75" x14ac:dyDescent="0.25">
      <c r="A178" s="49"/>
      <c r="B178" s="52"/>
      <c r="C178" s="51"/>
    </row>
    <row r="179" spans="1:3" ht="15.75" x14ac:dyDescent="0.25">
      <c r="A179" s="49"/>
      <c r="B179" s="52"/>
      <c r="C179" s="51"/>
    </row>
    <row r="180" spans="1:3" ht="15.75" x14ac:dyDescent="0.25">
      <c r="A180" s="49"/>
      <c r="B180" s="52"/>
      <c r="C180" s="51"/>
    </row>
    <row r="181" spans="1:3" ht="15.75" x14ac:dyDescent="0.25">
      <c r="A181" s="49"/>
      <c r="B181" s="52"/>
      <c r="C181" s="51"/>
    </row>
    <row r="182" spans="1:3" ht="15.75" x14ac:dyDescent="0.25">
      <c r="A182" s="49"/>
      <c r="B182" s="52"/>
      <c r="C182" s="51"/>
    </row>
    <row r="183" spans="1:3" ht="15.75" x14ac:dyDescent="0.25">
      <c r="A183" s="49"/>
      <c r="B183" s="52"/>
      <c r="C183" s="51"/>
    </row>
    <row r="184" spans="1:3" ht="15.75" x14ac:dyDescent="0.25">
      <c r="A184" s="49"/>
      <c r="B184" s="52"/>
      <c r="C184" s="51"/>
    </row>
    <row r="185" spans="1:3" ht="15.75" x14ac:dyDescent="0.25">
      <c r="A185" s="49"/>
      <c r="B185" s="52"/>
      <c r="C185" s="51"/>
    </row>
    <row r="186" spans="1:3" ht="15.75" x14ac:dyDescent="0.25">
      <c r="A186" s="49"/>
      <c r="B186" s="52"/>
      <c r="C186" s="51"/>
    </row>
    <row r="187" spans="1:3" ht="15.75" x14ac:dyDescent="0.25">
      <c r="A187" s="49"/>
      <c r="B187" s="52"/>
      <c r="C187" s="51"/>
    </row>
    <row r="188" spans="1:3" ht="15.75" x14ac:dyDescent="0.25">
      <c r="A188" s="49"/>
      <c r="B188" s="52"/>
      <c r="C188" s="51"/>
    </row>
    <row r="189" spans="1:3" ht="15.75" x14ac:dyDescent="0.25">
      <c r="A189" s="49"/>
      <c r="B189" s="52"/>
      <c r="C189" s="51"/>
    </row>
    <row r="190" spans="1:3" ht="15.75" x14ac:dyDescent="0.25">
      <c r="A190" s="49"/>
      <c r="B190" s="52"/>
      <c r="C190" s="51"/>
    </row>
    <row r="191" spans="1:3" ht="15.75" x14ac:dyDescent="0.25">
      <c r="A191" s="49"/>
      <c r="B191" s="52"/>
      <c r="C191" s="51"/>
    </row>
    <row r="192" spans="1:3" ht="15.75" x14ac:dyDescent="0.25">
      <c r="A192" s="49"/>
      <c r="B192" s="52"/>
      <c r="C192" s="51"/>
    </row>
    <row r="193" spans="1:3" ht="15.75" x14ac:dyDescent="0.25">
      <c r="A193" s="49"/>
      <c r="B193" s="52"/>
      <c r="C193" s="51"/>
    </row>
    <row r="194" spans="1:3" ht="15.75" x14ac:dyDescent="0.25">
      <c r="A194" s="49"/>
      <c r="B194" s="52"/>
      <c r="C194" s="51"/>
    </row>
    <row r="195" spans="1:3" ht="15.75" x14ac:dyDescent="0.25">
      <c r="A195" s="49"/>
      <c r="B195" s="52"/>
      <c r="C195" s="51"/>
    </row>
    <row r="196" spans="1:3" ht="15.75" x14ac:dyDescent="0.25">
      <c r="A196" s="49"/>
      <c r="B196" s="52"/>
      <c r="C196" s="51"/>
    </row>
    <row r="197" spans="1:3" ht="15.75" x14ac:dyDescent="0.25">
      <c r="A197" s="49"/>
      <c r="B197" s="52"/>
      <c r="C197" s="51"/>
    </row>
    <row r="198" spans="1:3" ht="15.75" x14ac:dyDescent="0.25">
      <c r="A198" s="49"/>
      <c r="B198" s="52"/>
      <c r="C198" s="51"/>
    </row>
    <row r="199" spans="1:3" ht="15.75" x14ac:dyDescent="0.25">
      <c r="A199" s="49"/>
      <c r="B199" s="52"/>
      <c r="C199" s="51"/>
    </row>
    <row r="200" spans="1:3" ht="15.75" x14ac:dyDescent="0.25">
      <c r="A200" s="49"/>
      <c r="B200" s="52"/>
      <c r="C200" s="51"/>
    </row>
    <row r="201" spans="1:3" ht="15.75" x14ac:dyDescent="0.25">
      <c r="A201" s="49"/>
      <c r="B201" s="52"/>
      <c r="C201" s="51"/>
    </row>
    <row r="202" spans="1:3" ht="15.75" x14ac:dyDescent="0.25">
      <c r="A202" s="49"/>
      <c r="B202" s="52"/>
      <c r="C202" s="51"/>
    </row>
    <row r="203" spans="1:3" ht="15.75" x14ac:dyDescent="0.25">
      <c r="A203" s="49"/>
      <c r="B203" s="52"/>
      <c r="C203" s="51"/>
    </row>
    <row r="204" spans="1:3" ht="15.75" x14ac:dyDescent="0.25">
      <c r="A204" s="49"/>
      <c r="B204" s="52"/>
      <c r="C204" s="51"/>
    </row>
    <row r="205" spans="1:3" ht="15.75" x14ac:dyDescent="0.25">
      <c r="A205" s="49"/>
      <c r="B205" s="52"/>
      <c r="C205" s="51"/>
    </row>
    <row r="206" spans="1:3" ht="15.75" x14ac:dyDescent="0.25">
      <c r="A206" s="49"/>
      <c r="B206" s="52"/>
      <c r="C206" s="51"/>
    </row>
    <row r="207" spans="1:3" ht="15.75" x14ac:dyDescent="0.25">
      <c r="A207" s="49"/>
      <c r="B207" s="52"/>
      <c r="C207" s="51"/>
    </row>
    <row r="208" spans="1:3" ht="15.75" x14ac:dyDescent="0.25">
      <c r="A208" s="49"/>
      <c r="B208" s="52"/>
      <c r="C208" s="51"/>
    </row>
    <row r="209" spans="1:3" ht="15.75" x14ac:dyDescent="0.25">
      <c r="A209" s="49"/>
      <c r="B209" s="52"/>
      <c r="C209" s="51"/>
    </row>
    <row r="210" spans="1:3" ht="15.75" x14ac:dyDescent="0.25">
      <c r="A210" s="49"/>
      <c r="B210" s="52"/>
      <c r="C210" s="51"/>
    </row>
    <row r="211" spans="1:3" ht="15.75" x14ac:dyDescent="0.25">
      <c r="A211" s="49"/>
      <c r="B211" s="52"/>
      <c r="C211" s="51"/>
    </row>
    <row r="212" spans="1:3" ht="15.75" x14ac:dyDescent="0.25">
      <c r="A212" s="49"/>
      <c r="B212" s="52"/>
      <c r="C212" s="51"/>
    </row>
    <row r="213" spans="1:3" ht="15.75" x14ac:dyDescent="0.25">
      <c r="A213" s="49"/>
      <c r="B213" s="52"/>
      <c r="C213" s="51"/>
    </row>
    <row r="214" spans="1:3" ht="15.75" x14ac:dyDescent="0.25">
      <c r="A214" s="49"/>
      <c r="B214" s="52"/>
      <c r="C214" s="51"/>
    </row>
    <row r="215" spans="1:3" ht="15.75" x14ac:dyDescent="0.25">
      <c r="A215" s="49"/>
      <c r="B215" s="52"/>
      <c r="C215" s="51"/>
    </row>
    <row r="216" spans="1:3" ht="15.75" x14ac:dyDescent="0.25">
      <c r="A216" s="49"/>
      <c r="B216" s="52"/>
      <c r="C216" s="51"/>
    </row>
    <row r="217" spans="1:3" ht="15.75" x14ac:dyDescent="0.25">
      <c r="A217" s="49"/>
      <c r="B217" s="52"/>
      <c r="C217" s="51"/>
    </row>
    <row r="218" spans="1:3" ht="15.75" x14ac:dyDescent="0.25">
      <c r="A218" s="49"/>
      <c r="B218" s="52"/>
      <c r="C218" s="51"/>
    </row>
    <row r="219" spans="1:3" ht="15.75" x14ac:dyDescent="0.25">
      <c r="A219" s="49"/>
      <c r="B219" s="52"/>
      <c r="C219" s="51"/>
    </row>
    <row r="220" spans="1:3" ht="15.75" x14ac:dyDescent="0.25">
      <c r="A220" s="49"/>
      <c r="B220" s="52"/>
      <c r="C220" s="51"/>
    </row>
    <row r="221" spans="1:3" ht="15.75" x14ac:dyDescent="0.25">
      <c r="A221" s="49"/>
      <c r="B221" s="52"/>
      <c r="C221" s="51"/>
    </row>
    <row r="222" spans="1:3" ht="15.75" x14ac:dyDescent="0.25">
      <c r="A222" s="49"/>
      <c r="B222" s="52"/>
      <c r="C222" s="51"/>
    </row>
    <row r="223" spans="1:3" ht="15.75" x14ac:dyDescent="0.25">
      <c r="A223" s="49"/>
      <c r="B223" s="52"/>
      <c r="C223" s="51"/>
    </row>
    <row r="224" spans="1:3" ht="15.75" x14ac:dyDescent="0.25">
      <c r="A224" s="49"/>
      <c r="B224" s="52"/>
      <c r="C224" s="51"/>
    </row>
    <row r="225" spans="1:3" ht="15.75" x14ac:dyDescent="0.25">
      <c r="A225" s="49"/>
      <c r="B225" s="52"/>
      <c r="C225" s="51"/>
    </row>
    <row r="226" spans="1:3" ht="15.75" x14ac:dyDescent="0.25">
      <c r="A226" s="49"/>
      <c r="B226" s="52"/>
      <c r="C226" s="51"/>
    </row>
    <row r="227" spans="1:3" ht="15.75" x14ac:dyDescent="0.25">
      <c r="A227" s="49"/>
      <c r="B227" s="52"/>
      <c r="C227" s="51"/>
    </row>
    <row r="228" spans="1:3" ht="15.75" x14ac:dyDescent="0.25">
      <c r="A228" s="49"/>
      <c r="B228" s="52"/>
      <c r="C228" s="51"/>
    </row>
    <row r="229" spans="1:3" ht="15.75" x14ac:dyDescent="0.25">
      <c r="A229" s="49"/>
      <c r="B229" s="52"/>
      <c r="C229" s="51"/>
    </row>
    <row r="230" spans="1:3" ht="15.75" x14ac:dyDescent="0.25">
      <c r="A230" s="49"/>
      <c r="B230" s="52"/>
      <c r="C230" s="51"/>
    </row>
    <row r="231" spans="1:3" ht="15.75" x14ac:dyDescent="0.25">
      <c r="A231" s="49"/>
      <c r="B231" s="52"/>
      <c r="C231" s="51"/>
    </row>
    <row r="232" spans="1:3" ht="15.75" x14ac:dyDescent="0.25">
      <c r="A232" s="49"/>
      <c r="B232" s="52"/>
      <c r="C232" s="51"/>
    </row>
    <row r="233" spans="1:3" ht="15.75" x14ac:dyDescent="0.25">
      <c r="A233" s="49"/>
      <c r="B233" s="52"/>
      <c r="C233" s="51"/>
    </row>
    <row r="234" spans="1:3" ht="15.75" x14ac:dyDescent="0.25">
      <c r="A234" s="49"/>
      <c r="B234" s="52"/>
      <c r="C234" s="51"/>
    </row>
    <row r="235" spans="1:3" ht="15.75" x14ac:dyDescent="0.25">
      <c r="A235" s="49"/>
      <c r="B235" s="52"/>
      <c r="C235" s="51"/>
    </row>
    <row r="236" spans="1:3" ht="15.75" x14ac:dyDescent="0.25">
      <c r="A236" s="49"/>
      <c r="B236" s="52"/>
      <c r="C236" s="51"/>
    </row>
    <row r="237" spans="1:3" ht="15.75" x14ac:dyDescent="0.25">
      <c r="A237" s="49"/>
      <c r="B237" s="52"/>
      <c r="C237" s="51"/>
    </row>
    <row r="238" spans="1:3" ht="15.75" x14ac:dyDescent="0.25">
      <c r="A238" s="49"/>
      <c r="B238" s="52"/>
      <c r="C238" s="51"/>
    </row>
    <row r="239" spans="1:3" ht="15.75" x14ac:dyDescent="0.25">
      <c r="A239" s="49"/>
      <c r="B239" s="52"/>
      <c r="C239" s="51"/>
    </row>
    <row r="240" spans="1:3" ht="15.75" x14ac:dyDescent="0.25">
      <c r="A240" s="49"/>
      <c r="B240" s="52"/>
      <c r="C240" s="51"/>
    </row>
    <row r="241" spans="1:3" ht="15.75" x14ac:dyDescent="0.25">
      <c r="A241" s="49"/>
      <c r="B241" s="52"/>
      <c r="C241" s="51"/>
    </row>
    <row r="242" spans="1:3" ht="15.75" x14ac:dyDescent="0.25">
      <c r="A242" s="49"/>
      <c r="B242" s="52"/>
      <c r="C242" s="51"/>
    </row>
    <row r="243" spans="1:3" ht="15.75" x14ac:dyDescent="0.25">
      <c r="A243" s="49"/>
      <c r="B243" s="52"/>
      <c r="C243" s="51"/>
    </row>
    <row r="244" spans="1:3" ht="15.75" x14ac:dyDescent="0.25">
      <c r="A244" s="49"/>
      <c r="B244" s="52"/>
      <c r="C244" s="51"/>
    </row>
    <row r="245" spans="1:3" ht="15.75" x14ac:dyDescent="0.25">
      <c r="A245" s="49"/>
      <c r="B245" s="52"/>
      <c r="C245" s="51"/>
    </row>
    <row r="246" spans="1:3" ht="15.75" x14ac:dyDescent="0.25">
      <c r="A246" s="49"/>
      <c r="B246" s="52"/>
      <c r="C246" s="51"/>
    </row>
    <row r="247" spans="1:3" ht="15.75" x14ac:dyDescent="0.25">
      <c r="A247" s="49"/>
      <c r="B247" s="52"/>
      <c r="C247" s="51"/>
    </row>
    <row r="248" spans="1:3" ht="15.75" x14ac:dyDescent="0.25">
      <c r="A248" s="49"/>
      <c r="B248" s="52"/>
      <c r="C248" s="51"/>
    </row>
    <row r="249" spans="1:3" ht="15.75" x14ac:dyDescent="0.25">
      <c r="A249" s="49"/>
      <c r="B249" s="52"/>
      <c r="C249" s="51"/>
    </row>
    <row r="250" spans="1:3" ht="15.75" x14ac:dyDescent="0.25">
      <c r="A250" s="49"/>
      <c r="B250" s="52"/>
      <c r="C250" s="51"/>
    </row>
    <row r="251" spans="1:3" ht="15.75" x14ac:dyDescent="0.25">
      <c r="A251" s="49"/>
      <c r="B251" s="52"/>
      <c r="C251" s="51"/>
    </row>
    <row r="252" spans="1:3" ht="15.75" x14ac:dyDescent="0.25">
      <c r="A252" s="49"/>
      <c r="B252" s="52"/>
      <c r="C252" s="51"/>
    </row>
    <row r="253" spans="1:3" ht="15.75" x14ac:dyDescent="0.25">
      <c r="A253" s="49"/>
      <c r="B253" s="52"/>
      <c r="C253" s="51"/>
    </row>
    <row r="254" spans="1:3" ht="15.75" x14ac:dyDescent="0.25">
      <c r="A254" s="49"/>
      <c r="B254" s="52"/>
      <c r="C254" s="51"/>
    </row>
    <row r="255" spans="1:3" ht="15.75" x14ac:dyDescent="0.25">
      <c r="A255" s="49"/>
      <c r="B255" s="52"/>
      <c r="C255" s="51"/>
    </row>
    <row r="256" spans="1:3" ht="15.75" x14ac:dyDescent="0.25">
      <c r="A256" s="49"/>
      <c r="B256" s="52"/>
      <c r="C256" s="51"/>
    </row>
    <row r="257" spans="1:3" ht="15.75" x14ac:dyDescent="0.25">
      <c r="A257" s="49"/>
      <c r="B257" s="52"/>
      <c r="C257" s="51"/>
    </row>
    <row r="258" spans="1:3" ht="15.75" x14ac:dyDescent="0.25">
      <c r="A258" s="49"/>
      <c r="B258" s="52"/>
      <c r="C258" s="51"/>
    </row>
    <row r="259" spans="1:3" ht="15.75" x14ac:dyDescent="0.25">
      <c r="A259" s="49"/>
      <c r="B259" s="52"/>
      <c r="C259" s="51"/>
    </row>
    <row r="260" spans="1:3" ht="15.75" x14ac:dyDescent="0.25">
      <c r="A260" s="49"/>
      <c r="B260" s="52"/>
      <c r="C260" s="51"/>
    </row>
    <row r="261" spans="1:3" ht="15.75" x14ac:dyDescent="0.25">
      <c r="A261" s="49"/>
      <c r="B261" s="52"/>
      <c r="C261" s="51"/>
    </row>
    <row r="262" spans="1:3" ht="15.75" x14ac:dyDescent="0.25">
      <c r="A262" s="49"/>
      <c r="B262" s="52"/>
      <c r="C262" s="51"/>
    </row>
    <row r="263" spans="1:3" ht="15.75" x14ac:dyDescent="0.25">
      <c r="A263" s="49"/>
      <c r="B263" s="52"/>
      <c r="C263" s="51"/>
    </row>
    <row r="264" spans="1:3" ht="15.75" x14ac:dyDescent="0.25">
      <c r="A264" s="49"/>
      <c r="B264" s="52"/>
      <c r="C264" s="51"/>
    </row>
    <row r="265" spans="1:3" ht="15.75" x14ac:dyDescent="0.25">
      <c r="A265" s="49"/>
      <c r="B265" s="52"/>
      <c r="C265" s="51"/>
    </row>
    <row r="266" spans="1:3" ht="15.75" x14ac:dyDescent="0.25">
      <c r="A266" s="49"/>
      <c r="B266" s="52"/>
      <c r="C266" s="51"/>
    </row>
    <row r="267" spans="1:3" ht="15.75" x14ac:dyDescent="0.25">
      <c r="A267" s="49"/>
      <c r="B267" s="52"/>
      <c r="C267" s="51"/>
    </row>
    <row r="268" spans="1:3" ht="15.75" x14ac:dyDescent="0.25">
      <c r="A268" s="49"/>
      <c r="B268" s="52"/>
      <c r="C268" s="51"/>
    </row>
    <row r="269" spans="1:3" ht="15.75" x14ac:dyDescent="0.25">
      <c r="A269" s="49"/>
      <c r="B269" s="52"/>
      <c r="C269" s="51"/>
    </row>
    <row r="270" spans="1:3" ht="15.75" x14ac:dyDescent="0.25">
      <c r="A270" s="49"/>
      <c r="B270" s="52"/>
      <c r="C270" s="51"/>
    </row>
    <row r="271" spans="1:3" ht="15.75" x14ac:dyDescent="0.25">
      <c r="A271" s="49"/>
      <c r="B271" s="52"/>
      <c r="C271" s="51"/>
    </row>
    <row r="272" spans="1:3" ht="15.75" x14ac:dyDescent="0.25">
      <c r="A272" s="49"/>
      <c r="B272" s="52"/>
      <c r="C272" s="51"/>
    </row>
    <row r="273" spans="1:3" ht="15.75" x14ac:dyDescent="0.25">
      <c r="A273" s="49"/>
      <c r="B273" s="52"/>
      <c r="C273" s="51"/>
    </row>
    <row r="274" spans="1:3" ht="15.75" x14ac:dyDescent="0.25">
      <c r="A274" s="49"/>
      <c r="B274" s="52"/>
      <c r="C274" s="51"/>
    </row>
    <row r="275" spans="1:3" ht="15.75" x14ac:dyDescent="0.25">
      <c r="A275" s="49"/>
      <c r="B275" s="52"/>
      <c r="C275" s="51"/>
    </row>
    <row r="276" spans="1:3" ht="15.75" x14ac:dyDescent="0.25">
      <c r="A276" s="49"/>
      <c r="B276" s="52"/>
      <c r="C276" s="51"/>
    </row>
    <row r="277" spans="1:3" ht="15.75" x14ac:dyDescent="0.25">
      <c r="A277" s="49"/>
      <c r="B277" s="52"/>
      <c r="C277" s="51"/>
    </row>
    <row r="278" spans="1:3" ht="15.75" x14ac:dyDescent="0.25">
      <c r="A278" s="49"/>
      <c r="B278" s="52"/>
      <c r="C278" s="51"/>
    </row>
    <row r="279" spans="1:3" ht="15.75" x14ac:dyDescent="0.25">
      <c r="A279" s="49"/>
      <c r="B279" s="52"/>
      <c r="C279" s="51"/>
    </row>
    <row r="280" spans="1:3" ht="15.75" x14ac:dyDescent="0.25">
      <c r="A280" s="49"/>
      <c r="B280" s="52"/>
      <c r="C280" s="51"/>
    </row>
    <row r="281" spans="1:3" ht="15.75" x14ac:dyDescent="0.25">
      <c r="A281" s="49"/>
      <c r="B281" s="52"/>
      <c r="C281" s="51"/>
    </row>
    <row r="282" spans="1:3" ht="15.75" x14ac:dyDescent="0.25">
      <c r="A282" s="49"/>
      <c r="B282" s="52"/>
      <c r="C282" s="51"/>
    </row>
    <row r="283" spans="1:3" ht="15.75" x14ac:dyDescent="0.25">
      <c r="A283" s="49"/>
      <c r="B283" s="52"/>
      <c r="C283" s="51"/>
    </row>
    <row r="284" spans="1:3" ht="15.75" x14ac:dyDescent="0.25">
      <c r="A284" s="49"/>
      <c r="B284" s="52"/>
      <c r="C284" s="51"/>
    </row>
    <row r="285" spans="1:3" ht="15.75" x14ac:dyDescent="0.25">
      <c r="A285" s="49"/>
      <c r="B285" s="52"/>
      <c r="C285" s="51"/>
    </row>
    <row r="286" spans="1:3" ht="15.75" x14ac:dyDescent="0.25">
      <c r="A286" s="49"/>
      <c r="B286" s="52"/>
      <c r="C286" s="51"/>
    </row>
    <row r="287" spans="1:3" ht="15.75" x14ac:dyDescent="0.25">
      <c r="A287" s="49"/>
      <c r="B287" s="52"/>
      <c r="C287" s="51"/>
    </row>
    <row r="288" spans="1:3" ht="15.75" x14ac:dyDescent="0.25">
      <c r="A288" s="49"/>
      <c r="B288" s="52"/>
      <c r="C288" s="51"/>
    </row>
    <row r="289" spans="1:3" ht="15.75" x14ac:dyDescent="0.25">
      <c r="A289" s="49"/>
      <c r="B289" s="52"/>
      <c r="C289" s="51"/>
    </row>
    <row r="290" spans="1:3" ht="15.75" x14ac:dyDescent="0.25">
      <c r="A290" s="49"/>
      <c r="B290" s="52"/>
      <c r="C290" s="51"/>
    </row>
    <row r="291" spans="1:3" ht="15.75" x14ac:dyDescent="0.25">
      <c r="A291" s="49"/>
      <c r="B291" s="52"/>
      <c r="C291" s="51"/>
    </row>
    <row r="292" spans="1:3" ht="15.75" x14ac:dyDescent="0.25">
      <c r="A292" s="49"/>
      <c r="B292" s="52"/>
      <c r="C292" s="51"/>
    </row>
    <row r="293" spans="1:3" ht="15.75" x14ac:dyDescent="0.25">
      <c r="A293" s="49"/>
      <c r="B293" s="52"/>
      <c r="C293" s="51"/>
    </row>
    <row r="294" spans="1:3" ht="15.75" x14ac:dyDescent="0.25">
      <c r="A294" s="49"/>
      <c r="B294" s="52"/>
      <c r="C294" s="51"/>
    </row>
    <row r="295" spans="1:3" ht="15.75" x14ac:dyDescent="0.25">
      <c r="A295" s="49"/>
      <c r="B295" s="52"/>
      <c r="C295" s="51"/>
    </row>
    <row r="296" spans="1:3" ht="15.75" x14ac:dyDescent="0.25">
      <c r="A296" s="49"/>
      <c r="B296" s="52"/>
      <c r="C296" s="51"/>
    </row>
    <row r="297" spans="1:3" ht="15.75" x14ac:dyDescent="0.25">
      <c r="A297" s="49"/>
      <c r="B297" s="52"/>
      <c r="C297" s="51"/>
    </row>
    <row r="298" spans="1:3" ht="15.75" x14ac:dyDescent="0.25">
      <c r="A298" s="49"/>
      <c r="B298" s="52"/>
      <c r="C298" s="51"/>
    </row>
    <row r="299" spans="1:3" ht="15.75" x14ac:dyDescent="0.25">
      <c r="A299" s="49"/>
      <c r="B299" s="52"/>
      <c r="C299" s="51"/>
    </row>
    <row r="300" spans="1:3" ht="15.75" x14ac:dyDescent="0.25">
      <c r="A300" s="49"/>
      <c r="B300" s="52"/>
      <c r="C300" s="51"/>
    </row>
    <row r="301" spans="1:3" ht="15.75" x14ac:dyDescent="0.25">
      <c r="A301" s="49"/>
      <c r="B301" s="52"/>
      <c r="C301" s="51"/>
    </row>
    <row r="302" spans="1:3" ht="15.75" x14ac:dyDescent="0.25">
      <c r="A302" s="49"/>
      <c r="B302" s="52"/>
      <c r="C302" s="51"/>
    </row>
    <row r="303" spans="1:3" ht="15.75" x14ac:dyDescent="0.25">
      <c r="A303" s="49"/>
      <c r="B303" s="52"/>
      <c r="C303" s="51"/>
    </row>
    <row r="304" spans="1:3" ht="15.75" x14ac:dyDescent="0.25">
      <c r="A304" s="49"/>
      <c r="B304" s="52"/>
      <c r="C304" s="51"/>
    </row>
    <row r="305" spans="1:3" ht="15.75" x14ac:dyDescent="0.25">
      <c r="A305" s="49"/>
      <c r="B305" s="52"/>
      <c r="C305" s="51"/>
    </row>
    <row r="306" spans="1:3" ht="15.75" x14ac:dyDescent="0.25">
      <c r="A306" s="49"/>
      <c r="B306" s="52"/>
      <c r="C306" s="51"/>
    </row>
    <row r="307" spans="1:3" ht="15.75" x14ac:dyDescent="0.25">
      <c r="A307" s="49"/>
      <c r="B307" s="52"/>
      <c r="C307" s="51"/>
    </row>
    <row r="308" spans="1:3" ht="15.75" x14ac:dyDescent="0.25">
      <c r="A308" s="49"/>
      <c r="B308" s="52"/>
      <c r="C308" s="51"/>
    </row>
    <row r="309" spans="1:3" ht="15.75" x14ac:dyDescent="0.25">
      <c r="A309" s="49"/>
      <c r="B309" s="52"/>
      <c r="C309" s="51"/>
    </row>
    <row r="310" spans="1:3" ht="15.75" x14ac:dyDescent="0.25">
      <c r="A310" s="49"/>
      <c r="B310" s="52"/>
      <c r="C310" s="51"/>
    </row>
    <row r="311" spans="1:3" ht="15.75" x14ac:dyDescent="0.25">
      <c r="A311" s="49"/>
      <c r="B311" s="52"/>
      <c r="C311" s="51"/>
    </row>
    <row r="312" spans="1:3" ht="15.75" x14ac:dyDescent="0.25">
      <c r="A312" s="49"/>
      <c r="B312" s="52"/>
      <c r="C312" s="51"/>
    </row>
    <row r="313" spans="1:3" ht="15.75" x14ac:dyDescent="0.25">
      <c r="A313" s="49"/>
      <c r="B313" s="52"/>
      <c r="C313" s="51"/>
    </row>
    <row r="314" spans="1:3" ht="15.75" x14ac:dyDescent="0.25">
      <c r="A314" s="49"/>
      <c r="B314" s="52"/>
      <c r="C314" s="51"/>
    </row>
    <row r="315" spans="1:3" ht="15.75" x14ac:dyDescent="0.25">
      <c r="A315" s="49"/>
      <c r="B315" s="52"/>
      <c r="C315" s="51"/>
    </row>
    <row r="316" spans="1:3" ht="15.75" x14ac:dyDescent="0.25">
      <c r="A316" s="49"/>
      <c r="B316" s="52"/>
      <c r="C316" s="51"/>
    </row>
    <row r="317" spans="1:3" ht="15.75" x14ac:dyDescent="0.25">
      <c r="A317" s="49"/>
      <c r="B317" s="52"/>
      <c r="C317" s="51"/>
    </row>
    <row r="318" spans="1:3" ht="15.75" x14ac:dyDescent="0.25">
      <c r="A318" s="49"/>
      <c r="B318" s="52"/>
      <c r="C318" s="51"/>
    </row>
    <row r="319" spans="1:3" ht="15.75" x14ac:dyDescent="0.25">
      <c r="A319" s="49"/>
      <c r="B319" s="52"/>
      <c r="C319" s="51"/>
    </row>
    <row r="320" spans="1:3" ht="15.75" x14ac:dyDescent="0.25">
      <c r="A320" s="49"/>
      <c r="B320" s="52"/>
      <c r="C320" s="51"/>
    </row>
    <row r="321" spans="1:3" ht="15.75" x14ac:dyDescent="0.25">
      <c r="A321" s="49"/>
      <c r="B321" s="52"/>
      <c r="C321" s="51"/>
    </row>
    <row r="322" spans="1:3" ht="15.75" x14ac:dyDescent="0.25">
      <c r="A322" s="49"/>
      <c r="B322" s="52"/>
      <c r="C322" s="51"/>
    </row>
    <row r="323" spans="1:3" ht="15.75" x14ac:dyDescent="0.25">
      <c r="A323" s="49"/>
      <c r="B323" s="52"/>
      <c r="C323" s="51"/>
    </row>
    <row r="324" spans="1:3" ht="15.75" x14ac:dyDescent="0.25">
      <c r="A324" s="49"/>
      <c r="B324" s="52"/>
      <c r="C324" s="51"/>
    </row>
    <row r="325" spans="1:3" ht="15.75" x14ac:dyDescent="0.25">
      <c r="A325" s="49"/>
      <c r="B325" s="52"/>
      <c r="C325" s="51"/>
    </row>
    <row r="326" spans="1:3" ht="15.75" x14ac:dyDescent="0.25">
      <c r="A326" s="49"/>
      <c r="B326" s="52"/>
      <c r="C326" s="51"/>
    </row>
    <row r="327" spans="1:3" ht="15.75" x14ac:dyDescent="0.25">
      <c r="A327" s="49"/>
      <c r="B327" s="52"/>
      <c r="C327" s="51"/>
    </row>
    <row r="328" spans="1:3" ht="15.75" x14ac:dyDescent="0.25">
      <c r="A328" s="49"/>
      <c r="B328" s="52"/>
      <c r="C328" s="51"/>
    </row>
    <row r="329" spans="1:3" ht="15.75" x14ac:dyDescent="0.25">
      <c r="A329" s="49"/>
      <c r="B329" s="52"/>
      <c r="C329" s="51"/>
    </row>
    <row r="330" spans="1:3" ht="15.75" x14ac:dyDescent="0.25">
      <c r="A330" s="49"/>
      <c r="B330" s="52"/>
      <c r="C330" s="51"/>
    </row>
    <row r="331" spans="1:3" ht="15.75" x14ac:dyDescent="0.25">
      <c r="A331" s="49"/>
      <c r="B331" s="52"/>
      <c r="C331" s="51"/>
    </row>
    <row r="332" spans="1:3" ht="15.75" x14ac:dyDescent="0.25">
      <c r="A332" s="49"/>
      <c r="B332" s="52"/>
      <c r="C332" s="51"/>
    </row>
    <row r="333" spans="1:3" ht="15.75" x14ac:dyDescent="0.25">
      <c r="A333" s="49"/>
      <c r="B333" s="52"/>
      <c r="C333" s="51"/>
    </row>
    <row r="334" spans="1:3" ht="15.75" x14ac:dyDescent="0.25">
      <c r="A334" s="49"/>
      <c r="B334" s="52"/>
      <c r="C334" s="51"/>
    </row>
    <row r="335" spans="1:3" ht="15.75" x14ac:dyDescent="0.25">
      <c r="A335" s="49"/>
      <c r="B335" s="52"/>
      <c r="C335" s="51"/>
    </row>
    <row r="336" spans="1:3" ht="15.75" x14ac:dyDescent="0.25">
      <c r="A336" s="49"/>
      <c r="B336" s="52"/>
      <c r="C336" s="51"/>
    </row>
    <row r="337" spans="1:3" ht="15.75" x14ac:dyDescent="0.25">
      <c r="A337" s="49"/>
      <c r="B337" s="52"/>
      <c r="C337" s="51"/>
    </row>
    <row r="338" spans="1:3" ht="15.75" x14ac:dyDescent="0.25">
      <c r="A338" s="49"/>
      <c r="B338" s="52"/>
      <c r="C338" s="51"/>
    </row>
    <row r="339" spans="1:3" ht="15.75" x14ac:dyDescent="0.25">
      <c r="A339" s="49"/>
      <c r="B339" s="52"/>
      <c r="C339" s="51"/>
    </row>
    <row r="340" spans="1:3" ht="15.75" x14ac:dyDescent="0.25">
      <c r="A340" s="49"/>
      <c r="B340" s="52"/>
      <c r="C340" s="51"/>
    </row>
    <row r="341" spans="1:3" ht="15.75" x14ac:dyDescent="0.25">
      <c r="A341" s="49"/>
      <c r="B341" s="52"/>
      <c r="C341" s="51"/>
    </row>
    <row r="342" spans="1:3" ht="15.75" x14ac:dyDescent="0.25">
      <c r="A342" s="49"/>
      <c r="B342" s="52"/>
      <c r="C342" s="51"/>
    </row>
    <row r="343" spans="1:3" ht="15.75" x14ac:dyDescent="0.25">
      <c r="A343" s="49"/>
      <c r="B343" s="52"/>
      <c r="C343" s="51"/>
    </row>
    <row r="344" spans="1:3" ht="15.75" x14ac:dyDescent="0.25">
      <c r="A344" s="49"/>
      <c r="B344" s="52"/>
      <c r="C344" s="51"/>
    </row>
    <row r="345" spans="1:3" ht="15.75" x14ac:dyDescent="0.25">
      <c r="A345" s="49"/>
      <c r="B345" s="52"/>
      <c r="C345" s="51"/>
    </row>
    <row r="346" spans="1:3" ht="15.75" x14ac:dyDescent="0.25">
      <c r="A346" s="49"/>
      <c r="B346" s="52"/>
      <c r="C346" s="51"/>
    </row>
    <row r="347" spans="1:3" ht="15.75" x14ac:dyDescent="0.25">
      <c r="A347" s="49"/>
      <c r="B347" s="52"/>
      <c r="C347" s="51"/>
    </row>
    <row r="348" spans="1:3" ht="15.75" x14ac:dyDescent="0.25">
      <c r="A348" s="49"/>
      <c r="B348" s="52"/>
      <c r="C348" s="51"/>
    </row>
    <row r="349" spans="1:3" ht="15.75" x14ac:dyDescent="0.25">
      <c r="A349" s="49"/>
      <c r="B349" s="52"/>
      <c r="C349" s="51"/>
    </row>
    <row r="350" spans="1:3" ht="15.75" x14ac:dyDescent="0.25">
      <c r="A350" s="49"/>
      <c r="B350" s="52"/>
      <c r="C350" s="51"/>
    </row>
    <row r="351" spans="1:3" ht="15.75" x14ac:dyDescent="0.25">
      <c r="A351" s="49"/>
      <c r="B351" s="52"/>
      <c r="C351" s="51"/>
    </row>
    <row r="352" spans="1:3" ht="15.75" x14ac:dyDescent="0.25">
      <c r="A352" s="49"/>
      <c r="B352" s="52"/>
      <c r="C352" s="51"/>
    </row>
    <row r="353" spans="1:3" ht="15.75" x14ac:dyDescent="0.25">
      <c r="A353" s="49"/>
      <c r="B353" s="52"/>
      <c r="C353" s="51"/>
    </row>
    <row r="354" spans="1:3" ht="15.75" x14ac:dyDescent="0.25">
      <c r="A354" s="49"/>
      <c r="B354" s="52"/>
      <c r="C354" s="51"/>
    </row>
    <row r="355" spans="1:3" ht="15.75" x14ac:dyDescent="0.25">
      <c r="A355" s="49"/>
      <c r="B355" s="52"/>
      <c r="C355" s="51"/>
    </row>
    <row r="356" spans="1:3" ht="15.75" x14ac:dyDescent="0.25">
      <c r="A356" s="49"/>
      <c r="B356" s="52"/>
      <c r="C356" s="51"/>
    </row>
    <row r="357" spans="1:3" ht="15.75" x14ac:dyDescent="0.25">
      <c r="A357" s="49"/>
      <c r="B357" s="52"/>
      <c r="C357" s="51"/>
    </row>
    <row r="358" spans="1:3" ht="15.75" x14ac:dyDescent="0.25">
      <c r="A358" s="49"/>
      <c r="B358" s="52"/>
      <c r="C358" s="51"/>
    </row>
    <row r="359" spans="1:3" ht="15.75" x14ac:dyDescent="0.25">
      <c r="A359" s="49"/>
      <c r="B359" s="52"/>
      <c r="C359" s="51"/>
    </row>
    <row r="360" spans="1:3" ht="15.75" x14ac:dyDescent="0.25">
      <c r="A360" s="49"/>
      <c r="B360" s="52"/>
      <c r="C360" s="51"/>
    </row>
    <row r="361" spans="1:3" ht="15.75" x14ac:dyDescent="0.25">
      <c r="A361" s="49"/>
      <c r="B361" s="52"/>
      <c r="C361" s="51"/>
    </row>
    <row r="362" spans="1:3" ht="15.75" x14ac:dyDescent="0.25">
      <c r="A362" s="49"/>
      <c r="B362" s="52"/>
      <c r="C362" s="51"/>
    </row>
    <row r="363" spans="1:3" ht="15.75" x14ac:dyDescent="0.25">
      <c r="A363" s="49"/>
      <c r="B363" s="52"/>
      <c r="C363" s="51"/>
    </row>
    <row r="364" spans="1:3" ht="15.75" x14ac:dyDescent="0.25">
      <c r="A364" s="49"/>
      <c r="B364" s="52"/>
      <c r="C364" s="51"/>
    </row>
    <row r="365" spans="1:3" ht="15.75" x14ac:dyDescent="0.25">
      <c r="A365" s="49"/>
      <c r="B365" s="52"/>
      <c r="C365" s="51"/>
    </row>
    <row r="366" spans="1:3" ht="15.75" x14ac:dyDescent="0.25">
      <c r="A366" s="49"/>
      <c r="B366" s="52"/>
      <c r="C366" s="51"/>
    </row>
    <row r="367" spans="1:3" ht="15.75" x14ac:dyDescent="0.25">
      <c r="A367" s="49"/>
      <c r="B367" s="52"/>
      <c r="C367" s="51"/>
    </row>
    <row r="368" spans="1:3" ht="15.75" x14ac:dyDescent="0.25">
      <c r="A368" s="49"/>
      <c r="B368" s="52"/>
      <c r="C368" s="51"/>
    </row>
    <row r="369" spans="1:3" ht="15.75" x14ac:dyDescent="0.25">
      <c r="A369" s="49"/>
      <c r="B369" s="52"/>
      <c r="C369" s="51"/>
    </row>
    <row r="370" spans="1:3" ht="15.75" x14ac:dyDescent="0.25">
      <c r="A370" s="49"/>
      <c r="B370" s="52"/>
      <c r="C370" s="51"/>
    </row>
    <row r="371" spans="1:3" ht="15.75" x14ac:dyDescent="0.25">
      <c r="A371" s="49"/>
      <c r="B371" s="52"/>
      <c r="C371" s="51"/>
    </row>
    <row r="372" spans="1:3" ht="15.75" x14ac:dyDescent="0.25">
      <c r="A372" s="49"/>
      <c r="B372" s="52"/>
      <c r="C372" s="51"/>
    </row>
    <row r="373" spans="1:3" ht="15.75" x14ac:dyDescent="0.25">
      <c r="A373" s="49"/>
      <c r="B373" s="52"/>
      <c r="C373" s="51"/>
    </row>
    <row r="374" spans="1:3" ht="15.75" x14ac:dyDescent="0.25">
      <c r="A374" s="49"/>
      <c r="B374" s="52"/>
      <c r="C374" s="51"/>
    </row>
    <row r="375" spans="1:3" ht="15.75" x14ac:dyDescent="0.25">
      <c r="A375" s="49"/>
      <c r="B375" s="52"/>
      <c r="C375" s="51"/>
    </row>
    <row r="376" spans="1:3" ht="15.75" x14ac:dyDescent="0.25">
      <c r="A376" s="49"/>
      <c r="B376" s="52"/>
      <c r="C376" s="51"/>
    </row>
    <row r="377" spans="1:3" ht="15.75" x14ac:dyDescent="0.25">
      <c r="A377" s="49"/>
      <c r="B377" s="52"/>
      <c r="C377" s="51"/>
    </row>
    <row r="378" spans="1:3" ht="15.75" x14ac:dyDescent="0.25">
      <c r="A378" s="49"/>
      <c r="B378" s="52"/>
      <c r="C378" s="51"/>
    </row>
    <row r="379" spans="1:3" ht="15.75" x14ac:dyDescent="0.25">
      <c r="A379" s="49"/>
      <c r="B379" s="52"/>
      <c r="C379" s="51"/>
    </row>
    <row r="380" spans="1:3" ht="15.75" x14ac:dyDescent="0.25">
      <c r="A380" s="49"/>
      <c r="B380" s="52"/>
      <c r="C380" s="51"/>
    </row>
    <row r="381" spans="1:3" ht="15.75" x14ac:dyDescent="0.25">
      <c r="A381" s="49"/>
      <c r="B381" s="52"/>
      <c r="C381" s="51"/>
    </row>
    <row r="382" spans="1:3" ht="15.75" x14ac:dyDescent="0.25">
      <c r="A382" s="49"/>
      <c r="B382" s="52"/>
      <c r="C382" s="51"/>
    </row>
    <row r="383" spans="1:3" ht="15.75" x14ac:dyDescent="0.25">
      <c r="A383" s="49"/>
      <c r="B383" s="52"/>
      <c r="C383" s="51"/>
    </row>
    <row r="384" spans="1:3" ht="15.75" x14ac:dyDescent="0.25">
      <c r="A384" s="49"/>
      <c r="B384" s="52"/>
      <c r="C384" s="51"/>
    </row>
    <row r="385" spans="1:3" ht="15.75" x14ac:dyDescent="0.25">
      <c r="A385" s="49"/>
      <c r="B385" s="52"/>
      <c r="C385" s="51"/>
    </row>
    <row r="386" spans="1:3" ht="15.75" x14ac:dyDescent="0.25">
      <c r="A386" s="49"/>
      <c r="B386" s="52"/>
      <c r="C386" s="51"/>
    </row>
    <row r="387" spans="1:3" ht="15.75" x14ac:dyDescent="0.25">
      <c r="A387" s="49"/>
      <c r="B387" s="52"/>
      <c r="C387" s="51"/>
    </row>
    <row r="388" spans="1:3" ht="15.75" x14ac:dyDescent="0.25">
      <c r="A388" s="49"/>
      <c r="B388" s="52"/>
      <c r="C388" s="51"/>
    </row>
    <row r="389" spans="1:3" ht="15.75" x14ac:dyDescent="0.25">
      <c r="A389" s="49"/>
      <c r="B389" s="52"/>
      <c r="C389" s="51"/>
    </row>
    <row r="390" spans="1:3" ht="15.75" x14ac:dyDescent="0.25">
      <c r="A390" s="49"/>
      <c r="B390" s="52"/>
      <c r="C390" s="51"/>
    </row>
    <row r="391" spans="1:3" ht="15.75" x14ac:dyDescent="0.25">
      <c r="A391" s="49"/>
      <c r="B391" s="52"/>
      <c r="C391" s="51"/>
    </row>
    <row r="392" spans="1:3" ht="15.75" x14ac:dyDescent="0.25">
      <c r="A392" s="49"/>
      <c r="B392" s="52"/>
      <c r="C392" s="51"/>
    </row>
    <row r="393" spans="1:3" ht="15.75" x14ac:dyDescent="0.25">
      <c r="A393" s="49"/>
      <c r="B393" s="52"/>
      <c r="C393" s="51"/>
    </row>
    <row r="394" spans="1:3" ht="15.75" x14ac:dyDescent="0.25">
      <c r="A394" s="49"/>
      <c r="B394" s="52"/>
      <c r="C394" s="51"/>
    </row>
    <row r="395" spans="1:3" ht="15.75" x14ac:dyDescent="0.25">
      <c r="A395" s="49"/>
      <c r="B395" s="52"/>
      <c r="C395" s="51"/>
    </row>
    <row r="396" spans="1:3" ht="15.75" x14ac:dyDescent="0.25">
      <c r="A396" s="49"/>
      <c r="B396" s="52"/>
      <c r="C396" s="51"/>
    </row>
    <row r="397" spans="1:3" ht="15.75" x14ac:dyDescent="0.25">
      <c r="A397" s="49"/>
      <c r="B397" s="52"/>
      <c r="C397" s="51"/>
    </row>
    <row r="398" spans="1:3" ht="15.75" x14ac:dyDescent="0.25">
      <c r="A398" s="49"/>
      <c r="B398" s="52"/>
      <c r="C398" s="51"/>
    </row>
    <row r="399" spans="1:3" ht="15.75" x14ac:dyDescent="0.25">
      <c r="A399" s="49"/>
      <c r="B399" s="52"/>
      <c r="C399" s="51"/>
    </row>
    <row r="400" spans="1:3" ht="15.75" x14ac:dyDescent="0.25">
      <c r="A400" s="49"/>
      <c r="B400" s="52"/>
      <c r="C400" s="51"/>
    </row>
    <row r="401" spans="1:3" ht="15.75" x14ac:dyDescent="0.25">
      <c r="A401" s="49"/>
      <c r="B401" s="52"/>
      <c r="C401" s="51"/>
    </row>
    <row r="402" spans="1:3" ht="15.75" x14ac:dyDescent="0.25">
      <c r="A402" s="49"/>
      <c r="B402" s="52"/>
      <c r="C402" s="51"/>
    </row>
    <row r="403" spans="1:3" ht="15.75" x14ac:dyDescent="0.25">
      <c r="A403" s="49"/>
      <c r="B403" s="52"/>
      <c r="C403" s="51"/>
    </row>
    <row r="404" spans="1:3" ht="15.75" x14ac:dyDescent="0.25">
      <c r="A404" s="49"/>
      <c r="B404" s="52"/>
      <c r="C404" s="51"/>
    </row>
    <row r="405" spans="1:3" ht="15.75" x14ac:dyDescent="0.25">
      <c r="A405" s="49"/>
      <c r="B405" s="52"/>
      <c r="C405" s="51"/>
    </row>
    <row r="406" spans="1:3" ht="15.75" x14ac:dyDescent="0.25">
      <c r="A406" s="49"/>
      <c r="B406" s="52"/>
      <c r="C406" s="51"/>
    </row>
    <row r="407" spans="1:3" ht="15.75" x14ac:dyDescent="0.25">
      <c r="A407" s="49"/>
      <c r="B407" s="52"/>
      <c r="C407" s="51"/>
    </row>
    <row r="408" spans="1:3" ht="15.75" x14ac:dyDescent="0.25">
      <c r="A408" s="49"/>
      <c r="B408" s="52"/>
      <c r="C408" s="51"/>
    </row>
    <row r="409" spans="1:3" ht="15.75" x14ac:dyDescent="0.25">
      <c r="A409" s="49"/>
      <c r="B409" s="52"/>
      <c r="C409" s="51"/>
    </row>
    <row r="410" spans="1:3" ht="15.75" x14ac:dyDescent="0.25">
      <c r="A410" s="49"/>
      <c r="B410" s="52"/>
      <c r="C410" s="51"/>
    </row>
    <row r="411" spans="1:3" ht="15.75" x14ac:dyDescent="0.25">
      <c r="A411" s="49"/>
      <c r="B411" s="52"/>
      <c r="C411" s="51"/>
    </row>
    <row r="412" spans="1:3" ht="15.75" x14ac:dyDescent="0.25">
      <c r="A412" s="49"/>
      <c r="B412" s="52"/>
      <c r="C412" s="51"/>
    </row>
    <row r="413" spans="1:3" ht="15.75" x14ac:dyDescent="0.25">
      <c r="A413" s="49"/>
      <c r="B413" s="52"/>
      <c r="C413" s="51"/>
    </row>
    <row r="414" spans="1:3" ht="15.75" x14ac:dyDescent="0.25">
      <c r="A414" s="49"/>
      <c r="B414" s="52"/>
      <c r="C414" s="51"/>
    </row>
    <row r="415" spans="1:3" ht="15.75" x14ac:dyDescent="0.25">
      <c r="A415" s="49"/>
      <c r="B415" s="52"/>
      <c r="C415" s="51"/>
    </row>
    <row r="416" spans="1:3" ht="15.75" x14ac:dyDescent="0.25">
      <c r="A416" s="49"/>
      <c r="B416" s="52"/>
      <c r="C416" s="51"/>
    </row>
    <row r="417" spans="1:3" ht="15.75" x14ac:dyDescent="0.25">
      <c r="A417" s="49"/>
      <c r="B417" s="52"/>
      <c r="C417" s="51"/>
    </row>
    <row r="418" spans="1:3" ht="15.75" x14ac:dyDescent="0.25">
      <c r="A418" s="49"/>
      <c r="B418" s="52"/>
      <c r="C418" s="51"/>
    </row>
    <row r="419" spans="1:3" ht="15.75" x14ac:dyDescent="0.25">
      <c r="A419" s="49"/>
      <c r="B419" s="52"/>
      <c r="C419" s="51"/>
    </row>
    <row r="420" spans="1:3" ht="15.75" x14ac:dyDescent="0.25">
      <c r="A420" s="49"/>
      <c r="B420" s="52"/>
      <c r="C420" s="51"/>
    </row>
    <row r="421" spans="1:3" ht="15.75" x14ac:dyDescent="0.25">
      <c r="A421" s="49"/>
      <c r="B421" s="52"/>
      <c r="C421" s="51"/>
    </row>
    <row r="422" spans="1:3" ht="15.75" x14ac:dyDescent="0.25">
      <c r="A422" s="49"/>
      <c r="B422" s="52"/>
      <c r="C422" s="51"/>
    </row>
    <row r="423" spans="1:3" ht="15.75" x14ac:dyDescent="0.25">
      <c r="A423" s="49"/>
      <c r="B423" s="52"/>
      <c r="C423" s="51"/>
    </row>
    <row r="424" spans="1:3" ht="15.75" x14ac:dyDescent="0.25">
      <c r="A424" s="49"/>
      <c r="B424" s="52"/>
      <c r="C424" s="51"/>
    </row>
    <row r="425" spans="1:3" ht="15.75" x14ac:dyDescent="0.25">
      <c r="A425" s="49"/>
      <c r="B425" s="52"/>
      <c r="C425" s="51"/>
    </row>
    <row r="426" spans="1:3" ht="15.75" x14ac:dyDescent="0.25">
      <c r="A426" s="49"/>
      <c r="B426" s="52"/>
      <c r="C426" s="51"/>
    </row>
    <row r="427" spans="1:3" ht="15.75" x14ac:dyDescent="0.25">
      <c r="A427" s="49"/>
      <c r="B427" s="52"/>
      <c r="C427" s="51"/>
    </row>
    <row r="428" spans="1:3" ht="15.75" x14ac:dyDescent="0.25">
      <c r="A428" s="49"/>
      <c r="B428" s="52"/>
      <c r="C428" s="51"/>
    </row>
    <row r="429" spans="1:3" ht="15.75" x14ac:dyDescent="0.25">
      <c r="A429" s="49"/>
      <c r="B429" s="52"/>
      <c r="C429" s="51"/>
    </row>
    <row r="430" spans="1:3" ht="15.75" x14ac:dyDescent="0.25">
      <c r="A430" s="49"/>
      <c r="B430" s="52"/>
      <c r="C430" s="51"/>
    </row>
    <row r="431" spans="1:3" ht="15.75" x14ac:dyDescent="0.25">
      <c r="A431" s="49"/>
      <c r="B431" s="52"/>
      <c r="C431" s="51"/>
    </row>
    <row r="432" spans="1:3" ht="15.75" x14ac:dyDescent="0.25">
      <c r="A432" s="49"/>
      <c r="B432" s="52"/>
      <c r="C432" s="51"/>
    </row>
    <row r="433" spans="1:3" ht="15.75" x14ac:dyDescent="0.25">
      <c r="A433" s="49"/>
      <c r="B433" s="52"/>
      <c r="C433" s="51"/>
    </row>
    <row r="434" spans="1:3" ht="15.75" x14ac:dyDescent="0.25">
      <c r="A434" s="49"/>
      <c r="B434" s="52"/>
      <c r="C434" s="51"/>
    </row>
    <row r="435" spans="1:3" ht="15.75" x14ac:dyDescent="0.25">
      <c r="A435" s="49"/>
      <c r="B435" s="52"/>
      <c r="C435" s="51"/>
    </row>
    <row r="436" spans="1:3" ht="15.75" x14ac:dyDescent="0.25">
      <c r="A436" s="49"/>
      <c r="B436" s="52"/>
      <c r="C436" s="51"/>
    </row>
    <row r="437" spans="1:3" ht="15.75" x14ac:dyDescent="0.25">
      <c r="A437" s="49"/>
      <c r="B437" s="52"/>
      <c r="C437" s="51"/>
    </row>
    <row r="438" spans="1:3" ht="15.75" x14ac:dyDescent="0.25">
      <c r="A438" s="49"/>
      <c r="B438" s="52"/>
      <c r="C438" s="51"/>
    </row>
    <row r="439" spans="1:3" ht="15.75" x14ac:dyDescent="0.25">
      <c r="A439" s="49"/>
      <c r="B439" s="52"/>
      <c r="C439" s="51"/>
    </row>
    <row r="440" spans="1:3" ht="15.75" x14ac:dyDescent="0.25">
      <c r="A440" s="49"/>
      <c r="B440" s="52"/>
      <c r="C440" s="51"/>
    </row>
    <row r="441" spans="1:3" ht="15.75" x14ac:dyDescent="0.25">
      <c r="A441" s="49"/>
      <c r="B441" s="52"/>
      <c r="C441" s="51"/>
    </row>
    <row r="442" spans="1:3" ht="15.75" x14ac:dyDescent="0.25">
      <c r="A442" s="49"/>
      <c r="B442" s="52"/>
      <c r="C442" s="51"/>
    </row>
    <row r="443" spans="1:3" ht="15.75" x14ac:dyDescent="0.25">
      <c r="A443" s="49"/>
      <c r="B443" s="52"/>
      <c r="C443" s="51"/>
    </row>
    <row r="444" spans="1:3" ht="15.75" x14ac:dyDescent="0.25">
      <c r="A444" s="49"/>
      <c r="B444" s="52"/>
      <c r="C444" s="51"/>
    </row>
    <row r="445" spans="1:3" ht="15.75" x14ac:dyDescent="0.25">
      <c r="A445" s="49"/>
      <c r="B445" s="52"/>
      <c r="C445" s="51"/>
    </row>
    <row r="446" spans="1:3" ht="15.75" x14ac:dyDescent="0.25">
      <c r="A446" s="49"/>
      <c r="B446" s="52"/>
      <c r="C446" s="51"/>
    </row>
    <row r="447" spans="1:3" ht="15.75" x14ac:dyDescent="0.25">
      <c r="A447" s="49"/>
      <c r="B447" s="52"/>
      <c r="C447" s="51"/>
    </row>
    <row r="448" spans="1:3" ht="15.75" x14ac:dyDescent="0.25">
      <c r="A448" s="49"/>
      <c r="B448" s="52"/>
      <c r="C448" s="51"/>
    </row>
    <row r="449" spans="1:3" ht="15.75" x14ac:dyDescent="0.25">
      <c r="A449" s="49"/>
      <c r="B449" s="52"/>
      <c r="C449" s="51"/>
    </row>
    <row r="450" spans="1:3" ht="15.75" x14ac:dyDescent="0.25">
      <c r="A450" s="49"/>
      <c r="B450" s="52"/>
      <c r="C450" s="51"/>
    </row>
    <row r="451" spans="1:3" ht="15.75" x14ac:dyDescent="0.25">
      <c r="A451" s="49"/>
      <c r="B451" s="52"/>
      <c r="C451" s="51"/>
    </row>
    <row r="452" spans="1:3" ht="15.75" x14ac:dyDescent="0.25">
      <c r="A452" s="49"/>
      <c r="B452" s="52"/>
      <c r="C452" s="51"/>
    </row>
    <row r="453" spans="1:3" ht="15.75" x14ac:dyDescent="0.25">
      <c r="A453" s="49"/>
      <c r="B453" s="52"/>
      <c r="C453" s="51"/>
    </row>
    <row r="454" spans="1:3" ht="15.75" x14ac:dyDescent="0.25">
      <c r="A454" s="49"/>
      <c r="B454" s="52"/>
      <c r="C454" s="51"/>
    </row>
    <row r="455" spans="1:3" ht="15.75" x14ac:dyDescent="0.25">
      <c r="A455" s="49"/>
      <c r="B455" s="52"/>
      <c r="C455" s="51"/>
    </row>
    <row r="456" spans="1:3" ht="15.75" x14ac:dyDescent="0.25">
      <c r="A456" s="49"/>
      <c r="B456" s="52"/>
      <c r="C456" s="51"/>
    </row>
    <row r="457" spans="1:3" ht="15.75" x14ac:dyDescent="0.25">
      <c r="A457" s="49"/>
      <c r="B457" s="52"/>
      <c r="C457" s="51"/>
    </row>
    <row r="458" spans="1:3" ht="15.75" x14ac:dyDescent="0.25">
      <c r="A458" s="49"/>
      <c r="B458" s="52"/>
      <c r="C458" s="51"/>
    </row>
    <row r="459" spans="1:3" ht="15.75" x14ac:dyDescent="0.25">
      <c r="A459" s="49"/>
      <c r="B459" s="52"/>
      <c r="C459" s="51"/>
    </row>
    <row r="460" spans="1:3" ht="15.75" x14ac:dyDescent="0.25">
      <c r="A460" s="49"/>
      <c r="B460" s="52"/>
      <c r="C460" s="51"/>
    </row>
    <row r="461" spans="1:3" ht="15.75" x14ac:dyDescent="0.25">
      <c r="A461" s="49"/>
      <c r="B461" s="52"/>
      <c r="C461" s="51"/>
    </row>
    <row r="462" spans="1:3" ht="15.75" x14ac:dyDescent="0.25">
      <c r="A462" s="49"/>
      <c r="B462" s="52"/>
      <c r="C462" s="51"/>
    </row>
    <row r="463" spans="1:3" ht="15.75" x14ac:dyDescent="0.25">
      <c r="A463" s="49"/>
      <c r="B463" s="52"/>
      <c r="C463" s="51"/>
    </row>
    <row r="464" spans="1:3" ht="15.75" x14ac:dyDescent="0.25">
      <c r="A464" s="49"/>
      <c r="B464" s="52"/>
      <c r="C464" s="51"/>
    </row>
    <row r="465" spans="1:3" ht="15.75" x14ac:dyDescent="0.25">
      <c r="A465" s="49"/>
      <c r="B465" s="52"/>
      <c r="C465" s="51"/>
    </row>
    <row r="466" spans="1:3" ht="15.75" x14ac:dyDescent="0.25">
      <c r="A466" s="49"/>
      <c r="B466" s="52"/>
      <c r="C466" s="51"/>
    </row>
    <row r="467" spans="1:3" ht="15.75" x14ac:dyDescent="0.25">
      <c r="A467" s="49"/>
      <c r="B467" s="52"/>
      <c r="C467" s="51"/>
    </row>
    <row r="468" spans="1:3" ht="15.75" x14ac:dyDescent="0.25">
      <c r="A468" s="49"/>
      <c r="B468" s="52"/>
      <c r="C468" s="51"/>
    </row>
    <row r="469" spans="1:3" ht="15.75" x14ac:dyDescent="0.25">
      <c r="A469" s="49"/>
      <c r="B469" s="52"/>
      <c r="C469" s="51"/>
    </row>
    <row r="470" spans="1:3" ht="15.75" x14ac:dyDescent="0.25">
      <c r="A470" s="49"/>
      <c r="B470" s="52"/>
      <c r="C470" s="51"/>
    </row>
    <row r="471" spans="1:3" ht="15.75" x14ac:dyDescent="0.25">
      <c r="A471" s="49"/>
      <c r="B471" s="52"/>
      <c r="C471" s="51"/>
    </row>
    <row r="472" spans="1:3" ht="15.75" x14ac:dyDescent="0.25">
      <c r="A472" s="49"/>
      <c r="B472" s="52"/>
      <c r="C472" s="51"/>
    </row>
    <row r="473" spans="1:3" ht="15.75" x14ac:dyDescent="0.25">
      <c r="A473" s="49"/>
      <c r="B473" s="52"/>
      <c r="C473" s="51"/>
    </row>
    <row r="474" spans="1:3" ht="15.75" x14ac:dyDescent="0.25">
      <c r="A474" s="49"/>
      <c r="B474" s="52"/>
      <c r="C474" s="51"/>
    </row>
    <row r="475" spans="1:3" ht="15.75" x14ac:dyDescent="0.25">
      <c r="A475" s="49"/>
      <c r="B475" s="52"/>
      <c r="C475" s="51"/>
    </row>
    <row r="476" spans="1:3" ht="15.75" x14ac:dyDescent="0.25">
      <c r="A476" s="49"/>
      <c r="B476" s="52"/>
      <c r="C476" s="51"/>
    </row>
    <row r="477" spans="1:3" ht="15.75" x14ac:dyDescent="0.25">
      <c r="A477" s="49"/>
      <c r="B477" s="52"/>
      <c r="C477" s="51"/>
    </row>
    <row r="478" spans="1:3" ht="15.75" x14ac:dyDescent="0.25">
      <c r="A478" s="49"/>
      <c r="B478" s="52"/>
      <c r="C478" s="51"/>
    </row>
    <row r="479" spans="1:3" ht="15.75" x14ac:dyDescent="0.25">
      <c r="A479" s="49"/>
      <c r="B479" s="52"/>
      <c r="C479" s="51"/>
    </row>
    <row r="480" spans="1:3" ht="15.75" x14ac:dyDescent="0.25">
      <c r="A480" s="49"/>
      <c r="B480" s="52"/>
      <c r="C480" s="51"/>
    </row>
    <row r="481" spans="1:3" ht="15.75" x14ac:dyDescent="0.25">
      <c r="A481" s="49"/>
      <c r="B481" s="52"/>
      <c r="C481" s="51"/>
    </row>
    <row r="482" spans="1:3" ht="15.75" x14ac:dyDescent="0.25">
      <c r="A482" s="49"/>
      <c r="B482" s="52"/>
      <c r="C482" s="51"/>
    </row>
    <row r="483" spans="1:3" ht="15.75" x14ac:dyDescent="0.25">
      <c r="A483" s="49"/>
      <c r="B483" s="52"/>
      <c r="C483" s="51"/>
    </row>
    <row r="484" spans="1:3" ht="15.75" x14ac:dyDescent="0.25">
      <c r="A484" s="49"/>
      <c r="B484" s="52"/>
      <c r="C484" s="51"/>
    </row>
    <row r="485" spans="1:3" ht="15.75" x14ac:dyDescent="0.25">
      <c r="A485" s="49"/>
      <c r="B485" s="52"/>
      <c r="C485" s="51"/>
    </row>
    <row r="486" spans="1:3" ht="15.75" x14ac:dyDescent="0.25">
      <c r="A486" s="49"/>
      <c r="B486" s="52"/>
      <c r="C486" s="51"/>
    </row>
    <row r="487" spans="1:3" ht="15.75" x14ac:dyDescent="0.25">
      <c r="A487" s="49"/>
      <c r="B487" s="52"/>
      <c r="C487" s="51"/>
    </row>
    <row r="488" spans="1:3" ht="15.75" x14ac:dyDescent="0.25">
      <c r="A488" s="49"/>
      <c r="B488" s="52"/>
      <c r="C488" s="51"/>
    </row>
    <row r="489" spans="1:3" ht="15.75" x14ac:dyDescent="0.25">
      <c r="A489" s="49"/>
      <c r="B489" s="52"/>
      <c r="C489" s="51"/>
    </row>
    <row r="490" spans="1:3" ht="15.75" x14ac:dyDescent="0.25">
      <c r="A490" s="49"/>
      <c r="B490" s="52"/>
      <c r="C490" s="51"/>
    </row>
    <row r="491" spans="1:3" ht="15.75" x14ac:dyDescent="0.25">
      <c r="A491" s="49"/>
      <c r="B491" s="52"/>
      <c r="C491" s="51"/>
    </row>
    <row r="492" spans="1:3" ht="15.75" x14ac:dyDescent="0.25">
      <c r="A492" s="49"/>
      <c r="B492" s="52"/>
      <c r="C492" s="51"/>
    </row>
    <row r="493" spans="1:3" ht="15.75" x14ac:dyDescent="0.25">
      <c r="A493" s="49"/>
      <c r="B493" s="52"/>
      <c r="C493" s="51"/>
    </row>
    <row r="494" spans="1:3" ht="15.75" x14ac:dyDescent="0.25">
      <c r="A494" s="49"/>
      <c r="B494" s="52"/>
      <c r="C494" s="51"/>
    </row>
    <row r="495" spans="1:3" ht="15.75" x14ac:dyDescent="0.25">
      <c r="A495" s="49"/>
      <c r="B495" s="52"/>
      <c r="C495" s="51"/>
    </row>
    <row r="496" spans="1:3" ht="15.75" x14ac:dyDescent="0.25">
      <c r="A496" s="49"/>
      <c r="B496" s="52"/>
      <c r="C496" s="51"/>
    </row>
    <row r="497" spans="1:3" ht="15.75" x14ac:dyDescent="0.25">
      <c r="A497" s="49"/>
      <c r="B497" s="52"/>
      <c r="C497" s="51"/>
    </row>
    <row r="498" spans="1:3" ht="15.75" x14ac:dyDescent="0.25">
      <c r="A498" s="49"/>
      <c r="B498" s="52"/>
      <c r="C498" s="51"/>
    </row>
    <row r="499" spans="1:3" ht="15.75" x14ac:dyDescent="0.25">
      <c r="A499" s="49"/>
      <c r="B499" s="52"/>
      <c r="C499" s="51"/>
    </row>
    <row r="500" spans="1:3" ht="15.75" x14ac:dyDescent="0.25">
      <c r="A500" s="49"/>
      <c r="B500" s="52"/>
      <c r="C500" s="51"/>
    </row>
    <row r="501" spans="1:3" ht="15.75" x14ac:dyDescent="0.25">
      <c r="A501" s="49"/>
      <c r="B501" s="52"/>
      <c r="C501" s="51"/>
    </row>
    <row r="502" spans="1:3" ht="15.75" x14ac:dyDescent="0.25">
      <c r="A502" s="49"/>
      <c r="B502" s="52"/>
      <c r="C502" s="51"/>
    </row>
    <row r="503" spans="1:3" ht="15.75" x14ac:dyDescent="0.25">
      <c r="A503" s="49"/>
      <c r="B503" s="52"/>
      <c r="C503" s="51"/>
    </row>
    <row r="504" spans="1:3" ht="15.75" x14ac:dyDescent="0.25">
      <c r="A504" s="49"/>
      <c r="B504" s="52"/>
      <c r="C504" s="51"/>
    </row>
    <row r="505" spans="1:3" ht="15.75" x14ac:dyDescent="0.25">
      <c r="A505" s="49"/>
      <c r="B505" s="52"/>
      <c r="C505" s="51"/>
    </row>
    <row r="506" spans="1:3" ht="15.75" x14ac:dyDescent="0.25">
      <c r="A506" s="49"/>
      <c r="B506" s="52"/>
      <c r="C506" s="51"/>
    </row>
    <row r="507" spans="1:3" ht="15.75" x14ac:dyDescent="0.25">
      <c r="A507" s="49"/>
      <c r="B507" s="52"/>
      <c r="C507" s="51"/>
    </row>
    <row r="508" spans="1:3" ht="15.75" x14ac:dyDescent="0.25">
      <c r="A508" s="49"/>
      <c r="B508" s="52"/>
      <c r="C508" s="51"/>
    </row>
    <row r="509" spans="1:3" ht="15.75" x14ac:dyDescent="0.25">
      <c r="A509" s="49"/>
      <c r="B509" s="52"/>
      <c r="C509" s="51"/>
    </row>
    <row r="510" spans="1:3" ht="15.75" x14ac:dyDescent="0.25">
      <c r="A510" s="49"/>
      <c r="B510" s="52"/>
      <c r="C510" s="51"/>
    </row>
    <row r="511" spans="1:3" ht="15.75" x14ac:dyDescent="0.25">
      <c r="A511" s="49"/>
      <c r="B511" s="52"/>
      <c r="C511" s="51"/>
    </row>
    <row r="512" spans="1:3" ht="15.75" x14ac:dyDescent="0.25">
      <c r="A512" s="49"/>
      <c r="B512" s="52"/>
      <c r="C512" s="51"/>
    </row>
    <row r="513" spans="1:3" ht="15.75" x14ac:dyDescent="0.25">
      <c r="A513" s="49"/>
      <c r="B513" s="52"/>
      <c r="C513" s="51"/>
    </row>
    <row r="514" spans="1:3" ht="15.75" x14ac:dyDescent="0.25">
      <c r="A514" s="49"/>
      <c r="B514" s="52"/>
      <c r="C514" s="51"/>
    </row>
    <row r="515" spans="1:3" ht="15.75" x14ac:dyDescent="0.25">
      <c r="A515" s="49"/>
      <c r="B515" s="52"/>
      <c r="C515" s="51"/>
    </row>
    <row r="516" spans="1:3" ht="15.75" x14ac:dyDescent="0.25">
      <c r="A516" s="49"/>
      <c r="B516" s="52"/>
      <c r="C516" s="51"/>
    </row>
    <row r="517" spans="1:3" ht="15.75" x14ac:dyDescent="0.25">
      <c r="A517" s="49"/>
      <c r="B517" s="52"/>
      <c r="C517" s="51"/>
    </row>
    <row r="518" spans="1:3" ht="15.75" x14ac:dyDescent="0.25">
      <c r="A518" s="49"/>
      <c r="B518" s="52"/>
      <c r="C518" s="51"/>
    </row>
    <row r="519" spans="1:3" ht="15.75" x14ac:dyDescent="0.25">
      <c r="A519" s="49"/>
      <c r="B519" s="52"/>
      <c r="C519" s="51"/>
    </row>
    <row r="520" spans="1:3" ht="15.75" x14ac:dyDescent="0.25">
      <c r="A520" s="49"/>
      <c r="B520" s="52"/>
      <c r="C520" s="51"/>
    </row>
    <row r="521" spans="1:3" ht="15.75" x14ac:dyDescent="0.25">
      <c r="A521" s="49"/>
      <c r="B521" s="52"/>
      <c r="C521" s="51"/>
    </row>
    <row r="522" spans="1:3" ht="15.75" x14ac:dyDescent="0.25">
      <c r="A522" s="49"/>
      <c r="B522" s="52"/>
      <c r="C522" s="51"/>
    </row>
    <row r="523" spans="1:3" ht="15.75" x14ac:dyDescent="0.25">
      <c r="A523" s="49"/>
      <c r="B523" s="52"/>
      <c r="C523" s="51"/>
    </row>
    <row r="524" spans="1:3" ht="15.75" x14ac:dyDescent="0.25">
      <c r="A524" s="49"/>
      <c r="B524" s="52"/>
      <c r="C524" s="51"/>
    </row>
    <row r="525" spans="1:3" ht="15.75" x14ac:dyDescent="0.25">
      <c r="A525" s="49"/>
      <c r="B525" s="52"/>
      <c r="C525" s="51"/>
    </row>
    <row r="526" spans="1:3" ht="15.75" x14ac:dyDescent="0.25">
      <c r="A526" s="49"/>
      <c r="B526" s="52"/>
      <c r="C526" s="51"/>
    </row>
    <row r="527" spans="1:3" ht="15.75" x14ac:dyDescent="0.25">
      <c r="A527" s="49"/>
      <c r="B527" s="52"/>
      <c r="C527" s="51"/>
    </row>
    <row r="528" spans="1:3" ht="15.75" x14ac:dyDescent="0.25">
      <c r="A528" s="49"/>
      <c r="B528" s="52"/>
      <c r="C528" s="51"/>
    </row>
    <row r="529" spans="1:3" ht="15.75" x14ac:dyDescent="0.25">
      <c r="A529" s="49"/>
      <c r="B529" s="52"/>
      <c r="C529" s="51"/>
    </row>
    <row r="530" spans="1:3" ht="15.75" x14ac:dyDescent="0.25">
      <c r="A530" s="49"/>
      <c r="B530" s="52"/>
      <c r="C530" s="51"/>
    </row>
    <row r="531" spans="1:3" ht="15.75" x14ac:dyDescent="0.25">
      <c r="A531" s="49"/>
      <c r="B531" s="52"/>
      <c r="C531" s="51"/>
    </row>
    <row r="532" spans="1:3" ht="15.75" x14ac:dyDescent="0.25">
      <c r="A532" s="49"/>
      <c r="B532" s="52"/>
      <c r="C532" s="51"/>
    </row>
    <row r="533" spans="1:3" ht="15.75" x14ac:dyDescent="0.25">
      <c r="A533" s="49"/>
      <c r="B533" s="52"/>
      <c r="C533" s="51"/>
    </row>
    <row r="534" spans="1:3" ht="15.75" x14ac:dyDescent="0.25">
      <c r="A534" s="49"/>
      <c r="B534" s="52"/>
      <c r="C534" s="51"/>
    </row>
    <row r="535" spans="1:3" ht="15.75" x14ac:dyDescent="0.25">
      <c r="A535" s="49"/>
      <c r="B535" s="52"/>
      <c r="C535" s="51"/>
    </row>
    <row r="536" spans="1:3" ht="15.75" x14ac:dyDescent="0.25">
      <c r="A536" s="49"/>
      <c r="B536" s="52"/>
      <c r="C536" s="51"/>
    </row>
    <row r="537" spans="1:3" ht="15.75" x14ac:dyDescent="0.25">
      <c r="A537" s="49"/>
      <c r="B537" s="52"/>
      <c r="C537" s="51"/>
    </row>
    <row r="538" spans="1:3" ht="15.75" x14ac:dyDescent="0.25">
      <c r="A538" s="49"/>
      <c r="B538" s="52"/>
      <c r="C538" s="51"/>
    </row>
    <row r="539" spans="1:3" ht="15.75" x14ac:dyDescent="0.25">
      <c r="A539" s="49"/>
      <c r="B539" s="52"/>
      <c r="C539" s="51"/>
    </row>
    <row r="540" spans="1:3" ht="15.75" x14ac:dyDescent="0.25">
      <c r="A540" s="49"/>
      <c r="B540" s="52"/>
      <c r="C540" s="51"/>
    </row>
    <row r="541" spans="1:3" ht="15.75" x14ac:dyDescent="0.25">
      <c r="A541" s="49"/>
      <c r="B541" s="52"/>
      <c r="C541" s="51"/>
    </row>
    <row r="542" spans="1:3" ht="15.75" x14ac:dyDescent="0.25">
      <c r="A542" s="49"/>
      <c r="B542" s="52"/>
      <c r="C542" s="51"/>
    </row>
    <row r="543" spans="1:3" ht="15.75" x14ac:dyDescent="0.25">
      <c r="A543" s="49"/>
      <c r="B543" s="52"/>
      <c r="C543" s="51"/>
    </row>
    <row r="544" spans="1:3" ht="15.75" x14ac:dyDescent="0.25">
      <c r="A544" s="49"/>
      <c r="B544" s="52"/>
      <c r="C544" s="51"/>
    </row>
    <row r="545" spans="1:3" ht="15.75" x14ac:dyDescent="0.25">
      <c r="A545" s="49"/>
      <c r="B545" s="52"/>
      <c r="C545" s="51"/>
    </row>
    <row r="546" spans="1:3" ht="15.75" x14ac:dyDescent="0.25">
      <c r="A546" s="49"/>
      <c r="B546" s="52"/>
      <c r="C546" s="51"/>
    </row>
    <row r="547" spans="1:3" ht="15.75" x14ac:dyDescent="0.25">
      <c r="A547" s="49"/>
      <c r="B547" s="52"/>
      <c r="C547" s="51"/>
    </row>
    <row r="548" spans="1:3" ht="15.75" x14ac:dyDescent="0.25">
      <c r="A548" s="49"/>
      <c r="B548" s="52"/>
      <c r="C548" s="51"/>
    </row>
    <row r="549" spans="1:3" ht="15.75" x14ac:dyDescent="0.25">
      <c r="A549" s="49"/>
      <c r="B549" s="52"/>
      <c r="C549" s="51"/>
    </row>
    <row r="550" spans="1:3" ht="15.75" x14ac:dyDescent="0.25">
      <c r="A550" s="49"/>
      <c r="B550" s="52"/>
      <c r="C550" s="51"/>
    </row>
    <row r="551" spans="1:3" ht="15.75" x14ac:dyDescent="0.25">
      <c r="A551" s="49"/>
      <c r="B551" s="52"/>
      <c r="C551" s="51"/>
    </row>
    <row r="552" spans="1:3" ht="15.75" x14ac:dyDescent="0.25">
      <c r="A552" s="49"/>
      <c r="B552" s="52"/>
      <c r="C552" s="51"/>
    </row>
    <row r="553" spans="1:3" ht="15.75" x14ac:dyDescent="0.25">
      <c r="A553" s="49"/>
      <c r="B553" s="52"/>
      <c r="C553" s="51"/>
    </row>
    <row r="554" spans="1:3" ht="15.75" x14ac:dyDescent="0.25">
      <c r="A554" s="49"/>
      <c r="B554" s="52"/>
      <c r="C554" s="51"/>
    </row>
    <row r="555" spans="1:3" ht="15.75" x14ac:dyDescent="0.25">
      <c r="A555" s="49"/>
      <c r="B555" s="52"/>
      <c r="C555" s="51"/>
    </row>
    <row r="556" spans="1:3" ht="15.75" x14ac:dyDescent="0.25">
      <c r="A556" s="49"/>
      <c r="B556" s="52"/>
      <c r="C556" s="51"/>
    </row>
    <row r="557" spans="1:3" ht="15.75" x14ac:dyDescent="0.25">
      <c r="A557" s="49"/>
      <c r="B557" s="52"/>
      <c r="C557" s="51"/>
    </row>
    <row r="558" spans="1:3" ht="15.75" x14ac:dyDescent="0.25">
      <c r="A558" s="49"/>
      <c r="B558" s="52"/>
      <c r="C558" s="51"/>
    </row>
    <row r="559" spans="1:3" ht="15.75" x14ac:dyDescent="0.25">
      <c r="A559" s="49"/>
      <c r="B559" s="52"/>
      <c r="C559" s="51"/>
    </row>
    <row r="560" spans="1:3" ht="15.75" x14ac:dyDescent="0.25">
      <c r="A560" s="49"/>
      <c r="B560" s="52"/>
      <c r="C560" s="51"/>
    </row>
    <row r="561" spans="1:3" ht="15.75" x14ac:dyDescent="0.25">
      <c r="A561" s="49"/>
      <c r="B561" s="52"/>
      <c r="C561" s="51"/>
    </row>
    <row r="562" spans="1:3" ht="15.75" x14ac:dyDescent="0.25">
      <c r="A562" s="49"/>
      <c r="B562" s="52"/>
      <c r="C562" s="51"/>
    </row>
    <row r="563" spans="1:3" ht="15.75" x14ac:dyDescent="0.25">
      <c r="A563" s="49"/>
      <c r="B563" s="52"/>
      <c r="C563" s="51"/>
    </row>
    <row r="564" spans="1:3" ht="15.75" x14ac:dyDescent="0.25">
      <c r="A564" s="49"/>
      <c r="B564" s="52"/>
      <c r="C564" s="51"/>
    </row>
    <row r="565" spans="1:3" ht="15.75" x14ac:dyDescent="0.25">
      <c r="A565" s="49"/>
      <c r="B565" s="52"/>
      <c r="C565" s="51"/>
    </row>
    <row r="566" spans="1:3" ht="15.75" x14ac:dyDescent="0.25">
      <c r="A566" s="49"/>
      <c r="B566" s="52"/>
      <c r="C566" s="51"/>
    </row>
    <row r="567" spans="1:3" ht="15.75" x14ac:dyDescent="0.25">
      <c r="A567" s="49"/>
      <c r="B567" s="52"/>
      <c r="C567" s="51"/>
    </row>
    <row r="568" spans="1:3" ht="15.75" x14ac:dyDescent="0.25">
      <c r="A568" s="49"/>
      <c r="B568" s="52"/>
      <c r="C568" s="51"/>
    </row>
    <row r="569" spans="1:3" ht="15.75" x14ac:dyDescent="0.25">
      <c r="A569" s="49"/>
      <c r="B569" s="52"/>
      <c r="C569" s="51"/>
    </row>
    <row r="570" spans="1:3" ht="15.75" x14ac:dyDescent="0.25">
      <c r="A570" s="49"/>
      <c r="B570" s="52"/>
      <c r="C570" s="51"/>
    </row>
    <row r="571" spans="1:3" ht="15.75" x14ac:dyDescent="0.25">
      <c r="A571" s="49"/>
      <c r="B571" s="52"/>
      <c r="C571" s="51"/>
    </row>
    <row r="572" spans="1:3" ht="15.75" x14ac:dyDescent="0.25">
      <c r="A572" s="49"/>
      <c r="B572" s="52"/>
      <c r="C572" s="51"/>
    </row>
    <row r="573" spans="1:3" ht="15.75" x14ac:dyDescent="0.25">
      <c r="A573" s="49"/>
      <c r="B573" s="52"/>
      <c r="C573" s="51"/>
    </row>
    <row r="574" spans="1:3" ht="15.75" x14ac:dyDescent="0.25">
      <c r="A574" s="49"/>
      <c r="B574" s="52"/>
      <c r="C574" s="51"/>
    </row>
    <row r="575" spans="1:3" ht="15.75" x14ac:dyDescent="0.25">
      <c r="A575" s="49"/>
      <c r="B575" s="52"/>
      <c r="C575" s="51"/>
    </row>
    <row r="576" spans="1:3" ht="15.75" x14ac:dyDescent="0.25">
      <c r="A576" s="49"/>
      <c r="B576" s="52"/>
      <c r="C576" s="51"/>
    </row>
    <row r="577" spans="1:3" ht="15.75" x14ac:dyDescent="0.25">
      <c r="A577" s="49"/>
      <c r="B577" s="52"/>
      <c r="C577" s="51"/>
    </row>
    <row r="578" spans="1:3" ht="15.75" x14ac:dyDescent="0.25">
      <c r="A578" s="49"/>
      <c r="B578" s="52"/>
      <c r="C578" s="51"/>
    </row>
    <row r="579" spans="1:3" ht="15.75" x14ac:dyDescent="0.25">
      <c r="A579" s="49"/>
      <c r="B579" s="52"/>
      <c r="C579" s="51"/>
    </row>
    <row r="580" spans="1:3" ht="15.75" x14ac:dyDescent="0.25">
      <c r="A580" s="49"/>
      <c r="B580" s="52"/>
      <c r="C580" s="51"/>
    </row>
    <row r="581" spans="1:3" ht="15.75" x14ac:dyDescent="0.25">
      <c r="A581" s="49"/>
      <c r="B581" s="52"/>
      <c r="C581" s="51"/>
    </row>
    <row r="582" spans="1:3" ht="15.75" x14ac:dyDescent="0.25">
      <c r="A582" s="49"/>
      <c r="B582" s="52"/>
      <c r="C582" s="51"/>
    </row>
    <row r="583" spans="1:3" ht="15.75" x14ac:dyDescent="0.25">
      <c r="A583" s="49"/>
      <c r="B583" s="52"/>
      <c r="C583" s="51"/>
    </row>
    <row r="584" spans="1:3" ht="15.75" x14ac:dyDescent="0.25">
      <c r="A584" s="49"/>
      <c r="B584" s="52"/>
      <c r="C584" s="51"/>
    </row>
    <row r="585" spans="1:3" ht="15.75" x14ac:dyDescent="0.25">
      <c r="A585" s="49"/>
      <c r="B585" s="52"/>
      <c r="C585" s="51"/>
    </row>
    <row r="586" spans="1:3" ht="15.75" x14ac:dyDescent="0.25">
      <c r="A586" s="49"/>
      <c r="B586" s="52"/>
      <c r="C586" s="51"/>
    </row>
    <row r="587" spans="1:3" ht="15.75" x14ac:dyDescent="0.25">
      <c r="A587" s="49"/>
      <c r="B587" s="52"/>
      <c r="C587" s="51"/>
    </row>
    <row r="588" spans="1:3" ht="15.75" x14ac:dyDescent="0.25">
      <c r="A588" s="49"/>
      <c r="B588" s="52"/>
      <c r="C588" s="51"/>
    </row>
    <row r="589" spans="1:3" ht="15.75" x14ac:dyDescent="0.25">
      <c r="A589" s="49"/>
      <c r="B589" s="52"/>
      <c r="C589" s="51"/>
    </row>
    <row r="590" spans="1:3" ht="15.75" x14ac:dyDescent="0.25">
      <c r="A590" s="49"/>
      <c r="B590" s="52"/>
      <c r="C590" s="51"/>
    </row>
    <row r="591" spans="1:3" ht="15.75" x14ac:dyDescent="0.25">
      <c r="A591" s="49"/>
      <c r="B591" s="52"/>
      <c r="C591" s="51"/>
    </row>
    <row r="592" spans="1:3" ht="15.75" x14ac:dyDescent="0.25">
      <c r="A592" s="49"/>
      <c r="B592" s="52"/>
      <c r="C592" s="51"/>
    </row>
    <row r="593" spans="1:3" ht="15.75" x14ac:dyDescent="0.25">
      <c r="A593" s="49"/>
      <c r="B593" s="52"/>
      <c r="C593" s="51"/>
    </row>
    <row r="594" spans="1:3" ht="15.75" x14ac:dyDescent="0.25">
      <c r="A594" s="49"/>
      <c r="B594" s="52"/>
      <c r="C594" s="51"/>
    </row>
    <row r="595" spans="1:3" ht="15.75" x14ac:dyDescent="0.25">
      <c r="A595" s="49"/>
      <c r="B595" s="52"/>
      <c r="C595" s="51"/>
    </row>
    <row r="596" spans="1:3" ht="15.75" x14ac:dyDescent="0.25">
      <c r="A596" s="49"/>
      <c r="B596" s="52"/>
      <c r="C596" s="51"/>
    </row>
    <row r="597" spans="1:3" ht="15.75" x14ac:dyDescent="0.25">
      <c r="A597" s="49"/>
      <c r="B597" s="52"/>
      <c r="C597" s="51"/>
    </row>
    <row r="598" spans="1:3" ht="15.75" x14ac:dyDescent="0.25">
      <c r="A598" s="49"/>
      <c r="B598" s="52"/>
      <c r="C598" s="51"/>
    </row>
    <row r="599" spans="1:3" ht="15.75" x14ac:dyDescent="0.25">
      <c r="A599" s="49"/>
      <c r="B599" s="52"/>
      <c r="C599" s="51"/>
    </row>
    <row r="600" spans="1:3" ht="15.75" x14ac:dyDescent="0.25">
      <c r="A600" s="49"/>
      <c r="B600" s="52"/>
      <c r="C600" s="51"/>
    </row>
    <row r="601" spans="1:3" ht="15.75" x14ac:dyDescent="0.25">
      <c r="A601" s="49"/>
      <c r="B601" s="52"/>
      <c r="C601" s="51"/>
    </row>
    <row r="602" spans="1:3" ht="15.75" x14ac:dyDescent="0.25">
      <c r="A602" s="49"/>
      <c r="B602" s="52"/>
      <c r="C602" s="51"/>
    </row>
    <row r="603" spans="1:3" ht="15.75" x14ac:dyDescent="0.25">
      <c r="A603" s="49"/>
      <c r="B603" s="52"/>
      <c r="C603" s="51"/>
    </row>
    <row r="604" spans="1:3" ht="15.75" x14ac:dyDescent="0.25">
      <c r="A604" s="49"/>
      <c r="B604" s="52"/>
      <c r="C604" s="51"/>
    </row>
    <row r="605" spans="1:3" ht="15.75" x14ac:dyDescent="0.25">
      <c r="A605" s="49"/>
      <c r="B605" s="52"/>
      <c r="C605" s="51"/>
    </row>
    <row r="606" spans="1:3" ht="15.75" x14ac:dyDescent="0.25">
      <c r="A606" s="49"/>
      <c r="B606" s="52"/>
      <c r="C606" s="51"/>
    </row>
    <row r="607" spans="1:3" ht="15.75" x14ac:dyDescent="0.25">
      <c r="A607" s="49"/>
      <c r="B607" s="52"/>
      <c r="C607" s="51"/>
    </row>
    <row r="608" spans="1:3" ht="15.75" x14ac:dyDescent="0.25">
      <c r="A608" s="49"/>
      <c r="B608" s="52"/>
      <c r="C608" s="51"/>
    </row>
    <row r="609" spans="1:3" ht="15.75" x14ac:dyDescent="0.25">
      <c r="A609" s="49"/>
      <c r="B609" s="52"/>
      <c r="C609" s="51"/>
    </row>
    <row r="610" spans="1:3" ht="15.75" x14ac:dyDescent="0.25">
      <c r="A610" s="49"/>
      <c r="B610" s="52"/>
      <c r="C610" s="51"/>
    </row>
    <row r="611" spans="1:3" ht="15.75" x14ac:dyDescent="0.25">
      <c r="A611" s="49"/>
      <c r="B611" s="52"/>
      <c r="C611" s="51"/>
    </row>
    <row r="612" spans="1:3" ht="15.75" x14ac:dyDescent="0.25">
      <c r="A612" s="49"/>
      <c r="B612" s="52"/>
      <c r="C612" s="51"/>
    </row>
    <row r="613" spans="1:3" ht="15.75" x14ac:dyDescent="0.25">
      <c r="A613" s="49"/>
      <c r="B613" s="52"/>
      <c r="C613" s="51"/>
    </row>
    <row r="614" spans="1:3" ht="15.75" x14ac:dyDescent="0.25">
      <c r="A614" s="49"/>
      <c r="B614" s="52"/>
      <c r="C614" s="51"/>
    </row>
    <row r="615" spans="1:3" ht="15.75" x14ac:dyDescent="0.25">
      <c r="A615" s="49"/>
      <c r="B615" s="52"/>
      <c r="C615" s="51"/>
    </row>
    <row r="616" spans="1:3" ht="15.75" x14ac:dyDescent="0.25">
      <c r="A616" s="49"/>
      <c r="B616" s="52"/>
      <c r="C616" s="51"/>
    </row>
    <row r="617" spans="1:3" ht="15.75" x14ac:dyDescent="0.25">
      <c r="A617" s="49"/>
      <c r="B617" s="52"/>
      <c r="C617" s="51"/>
    </row>
    <row r="618" spans="1:3" ht="15.75" x14ac:dyDescent="0.25">
      <c r="A618" s="49"/>
      <c r="B618" s="52"/>
      <c r="C618" s="51"/>
    </row>
    <row r="619" spans="1:3" ht="15.75" x14ac:dyDescent="0.25">
      <c r="A619" s="49"/>
      <c r="B619" s="52"/>
      <c r="C619" s="51"/>
    </row>
    <row r="620" spans="1:3" ht="15.75" x14ac:dyDescent="0.25">
      <c r="A620" s="49"/>
      <c r="B620" s="52"/>
      <c r="C620" s="51"/>
    </row>
    <row r="621" spans="1:3" ht="15.75" x14ac:dyDescent="0.25">
      <c r="A621" s="49"/>
      <c r="B621" s="52"/>
      <c r="C621" s="51"/>
    </row>
    <row r="622" spans="1:3" ht="15.75" x14ac:dyDescent="0.25">
      <c r="A622" s="49"/>
      <c r="B622" s="52"/>
      <c r="C622" s="51"/>
    </row>
    <row r="623" spans="1:3" ht="15.75" x14ac:dyDescent="0.25">
      <c r="A623" s="49"/>
      <c r="B623" s="52"/>
      <c r="C623" s="51"/>
    </row>
    <row r="624" spans="1:3" ht="15.75" x14ac:dyDescent="0.25">
      <c r="A624" s="49"/>
      <c r="B624" s="52"/>
      <c r="C624" s="51"/>
    </row>
    <row r="625" spans="1:3" ht="15.75" x14ac:dyDescent="0.25">
      <c r="A625" s="49"/>
      <c r="B625" s="52"/>
      <c r="C625" s="51"/>
    </row>
    <row r="626" spans="1:3" ht="15.75" x14ac:dyDescent="0.25">
      <c r="A626" s="49"/>
      <c r="B626" s="52"/>
      <c r="C626" s="51"/>
    </row>
    <row r="627" spans="1:3" ht="15.75" x14ac:dyDescent="0.25">
      <c r="A627" s="49"/>
      <c r="B627" s="52"/>
      <c r="C627" s="51"/>
    </row>
    <row r="628" spans="1:3" ht="15.75" x14ac:dyDescent="0.25">
      <c r="A628" s="49"/>
      <c r="B628" s="52"/>
      <c r="C628" s="51"/>
    </row>
    <row r="629" spans="1:3" ht="15.75" x14ac:dyDescent="0.25">
      <c r="A629" s="49"/>
      <c r="B629" s="52"/>
      <c r="C629" s="51"/>
    </row>
    <row r="630" spans="1:3" ht="15.75" x14ac:dyDescent="0.25">
      <c r="A630" s="49"/>
      <c r="B630" s="52"/>
      <c r="C630" s="51"/>
    </row>
    <row r="631" spans="1:3" ht="15.75" x14ac:dyDescent="0.25">
      <c r="A631" s="49"/>
      <c r="B631" s="52"/>
      <c r="C631" s="51"/>
    </row>
    <row r="632" spans="1:3" ht="15.75" x14ac:dyDescent="0.25">
      <c r="A632" s="49"/>
      <c r="B632" s="52"/>
      <c r="C632" s="51"/>
    </row>
    <row r="633" spans="1:3" ht="15.75" x14ac:dyDescent="0.25">
      <c r="A633" s="49"/>
      <c r="B633" s="52"/>
      <c r="C633" s="51"/>
    </row>
    <row r="634" spans="1:3" ht="15.75" x14ac:dyDescent="0.25">
      <c r="A634" s="49"/>
      <c r="B634" s="52"/>
      <c r="C634" s="51"/>
    </row>
    <row r="635" spans="1:3" ht="15.75" x14ac:dyDescent="0.25">
      <c r="A635" s="49"/>
      <c r="B635" s="52"/>
      <c r="C635" s="51"/>
    </row>
    <row r="636" spans="1:3" ht="15.75" x14ac:dyDescent="0.25">
      <c r="A636" s="49"/>
      <c r="B636" s="52"/>
      <c r="C636" s="51"/>
    </row>
    <row r="637" spans="1:3" ht="15.75" x14ac:dyDescent="0.25">
      <c r="A637" s="49"/>
      <c r="B637" s="52"/>
      <c r="C637" s="51"/>
    </row>
    <row r="638" spans="1:3" ht="15.75" x14ac:dyDescent="0.25">
      <c r="A638" s="49"/>
      <c r="B638" s="52"/>
      <c r="C638" s="51"/>
    </row>
    <row r="639" spans="1:3" ht="15.75" x14ac:dyDescent="0.25">
      <c r="A639" s="49"/>
      <c r="B639" s="52"/>
      <c r="C639" s="51"/>
    </row>
    <row r="640" spans="1:3" ht="15.75" x14ac:dyDescent="0.25">
      <c r="A640" s="49"/>
      <c r="B640" s="52"/>
      <c r="C640" s="51"/>
    </row>
    <row r="641" spans="1:3" ht="15.75" x14ac:dyDescent="0.25">
      <c r="A641" s="49"/>
      <c r="B641" s="52"/>
      <c r="C641" s="51"/>
    </row>
    <row r="642" spans="1:3" ht="15.75" x14ac:dyDescent="0.25">
      <c r="A642" s="49"/>
      <c r="B642" s="52"/>
      <c r="C642" s="51"/>
    </row>
    <row r="643" spans="1:3" ht="15.75" x14ac:dyDescent="0.25">
      <c r="A643" s="49"/>
      <c r="B643" s="52"/>
      <c r="C643" s="51"/>
    </row>
    <row r="644" spans="1:3" ht="15.75" x14ac:dyDescent="0.25">
      <c r="A644" s="49"/>
      <c r="B644" s="52"/>
      <c r="C644" s="51"/>
    </row>
    <row r="645" spans="1:3" ht="15.75" x14ac:dyDescent="0.25">
      <c r="A645" s="49"/>
      <c r="B645" s="52"/>
      <c r="C645" s="51"/>
    </row>
    <row r="646" spans="1:3" ht="15.75" x14ac:dyDescent="0.25">
      <c r="A646" s="49"/>
      <c r="B646" s="52"/>
      <c r="C646" s="51"/>
    </row>
    <row r="647" spans="1:3" ht="15.75" x14ac:dyDescent="0.25">
      <c r="A647" s="49"/>
      <c r="B647" s="52"/>
      <c r="C647" s="51"/>
    </row>
    <row r="648" spans="1:3" ht="15.75" x14ac:dyDescent="0.25">
      <c r="A648" s="49"/>
      <c r="B648" s="52"/>
      <c r="C648" s="51"/>
    </row>
    <row r="649" spans="1:3" ht="15.75" x14ac:dyDescent="0.25">
      <c r="A649" s="49"/>
      <c r="B649" s="52"/>
      <c r="C649" s="51"/>
    </row>
    <row r="650" spans="1:3" ht="15.75" x14ac:dyDescent="0.25">
      <c r="A650" s="49"/>
      <c r="B650" s="52"/>
      <c r="C650" s="51"/>
    </row>
    <row r="651" spans="1:3" ht="15.75" x14ac:dyDescent="0.25">
      <c r="A651" s="49"/>
      <c r="B651" s="52"/>
      <c r="C651" s="51"/>
    </row>
    <row r="652" spans="1:3" ht="15.75" x14ac:dyDescent="0.25">
      <c r="A652" s="49"/>
      <c r="B652" s="52"/>
      <c r="C652" s="51"/>
    </row>
    <row r="653" spans="1:3" ht="15.75" x14ac:dyDescent="0.25">
      <c r="A653" s="49"/>
      <c r="B653" s="52"/>
      <c r="C653" s="51"/>
    </row>
    <row r="654" spans="1:3" ht="15.75" x14ac:dyDescent="0.25">
      <c r="A654" s="49"/>
      <c r="B654" s="52"/>
      <c r="C654" s="51"/>
    </row>
    <row r="655" spans="1:3" ht="15.75" x14ac:dyDescent="0.25">
      <c r="A655" s="49"/>
      <c r="B655" s="52"/>
      <c r="C655" s="51"/>
    </row>
    <row r="656" spans="1:3" ht="15.75" x14ac:dyDescent="0.25">
      <c r="A656" s="49"/>
      <c r="B656" s="52"/>
      <c r="C656" s="51"/>
    </row>
    <row r="657" spans="1:3" ht="15.75" x14ac:dyDescent="0.25">
      <c r="A657" s="49"/>
      <c r="B657" s="52"/>
      <c r="C657" s="51"/>
    </row>
    <row r="658" spans="1:3" ht="15.75" x14ac:dyDescent="0.25">
      <c r="A658" s="49"/>
      <c r="B658" s="52"/>
      <c r="C658" s="51"/>
    </row>
    <row r="659" spans="1:3" ht="15.75" x14ac:dyDescent="0.25">
      <c r="A659" s="49"/>
      <c r="B659" s="52"/>
      <c r="C659" s="51"/>
    </row>
    <row r="660" spans="1:3" ht="15.75" x14ac:dyDescent="0.25">
      <c r="A660" s="49"/>
      <c r="B660" s="52"/>
      <c r="C660" s="51"/>
    </row>
    <row r="661" spans="1:3" ht="15.75" x14ac:dyDescent="0.25">
      <c r="A661" s="49"/>
      <c r="B661" s="52"/>
      <c r="C661" s="51"/>
    </row>
    <row r="662" spans="1:3" ht="15.75" x14ac:dyDescent="0.25">
      <c r="A662" s="49"/>
      <c r="B662" s="52"/>
      <c r="C662" s="51"/>
    </row>
    <row r="663" spans="1:3" ht="15.75" x14ac:dyDescent="0.25">
      <c r="A663" s="49"/>
      <c r="B663" s="52"/>
      <c r="C663" s="51"/>
    </row>
    <row r="664" spans="1:3" ht="15.75" x14ac:dyDescent="0.25">
      <c r="A664" s="49"/>
      <c r="B664" s="52"/>
      <c r="C664" s="51"/>
    </row>
    <row r="665" spans="1:3" ht="15.75" x14ac:dyDescent="0.25">
      <c r="A665" s="49"/>
      <c r="B665" s="52"/>
      <c r="C665" s="51"/>
    </row>
    <row r="666" spans="1:3" ht="15.75" x14ac:dyDescent="0.25">
      <c r="A666" s="49"/>
      <c r="B666" s="52"/>
      <c r="C666" s="51"/>
    </row>
    <row r="667" spans="1:3" ht="15.75" x14ac:dyDescent="0.25">
      <c r="A667" s="49"/>
      <c r="B667" s="52"/>
      <c r="C667" s="51"/>
    </row>
    <row r="668" spans="1:3" ht="15.75" x14ac:dyDescent="0.25">
      <c r="A668" s="49"/>
      <c r="B668" s="52"/>
      <c r="C668" s="51"/>
    </row>
    <row r="669" spans="1:3" ht="15.75" x14ac:dyDescent="0.25">
      <c r="A669" s="49"/>
      <c r="B669" s="52"/>
      <c r="C669" s="51"/>
    </row>
    <row r="670" spans="1:3" ht="15.75" x14ac:dyDescent="0.25">
      <c r="A670" s="49"/>
      <c r="B670" s="52"/>
      <c r="C670" s="51"/>
    </row>
    <row r="671" spans="1:3" ht="15.75" x14ac:dyDescent="0.25">
      <c r="A671" s="49"/>
      <c r="B671" s="52"/>
      <c r="C671" s="51"/>
    </row>
    <row r="672" spans="1:3" ht="15.75" x14ac:dyDescent="0.25">
      <c r="A672" s="49"/>
      <c r="B672" s="52"/>
      <c r="C672" s="51"/>
    </row>
    <row r="673" spans="1:3" ht="15.75" x14ac:dyDescent="0.25">
      <c r="A673" s="49"/>
      <c r="B673" s="52"/>
      <c r="C673" s="51"/>
    </row>
    <row r="674" spans="1:3" ht="15.75" x14ac:dyDescent="0.25">
      <c r="A674" s="49"/>
      <c r="B674" s="52"/>
      <c r="C674" s="51"/>
    </row>
    <row r="675" spans="1:3" ht="15.75" x14ac:dyDescent="0.25">
      <c r="A675" s="49"/>
      <c r="B675" s="52"/>
      <c r="C675" s="51"/>
    </row>
    <row r="676" spans="1:3" ht="15.75" x14ac:dyDescent="0.25">
      <c r="A676" s="49"/>
      <c r="B676" s="52"/>
      <c r="C676" s="51"/>
    </row>
    <row r="677" spans="1:3" ht="15.75" x14ac:dyDescent="0.25">
      <c r="A677" s="49"/>
      <c r="B677" s="52"/>
      <c r="C677" s="51"/>
    </row>
    <row r="678" spans="1:3" ht="15.75" x14ac:dyDescent="0.25">
      <c r="A678" s="49"/>
      <c r="B678" s="52"/>
      <c r="C678" s="51"/>
    </row>
    <row r="679" spans="1:3" ht="15.75" x14ac:dyDescent="0.25">
      <c r="A679" s="49"/>
      <c r="B679" s="52"/>
      <c r="C679" s="51"/>
    </row>
    <row r="680" spans="1:3" ht="15.75" x14ac:dyDescent="0.25">
      <c r="A680" s="49"/>
      <c r="B680" s="52"/>
      <c r="C680" s="51"/>
    </row>
    <row r="681" spans="1:3" ht="15.75" x14ac:dyDescent="0.25">
      <c r="A681" s="49"/>
      <c r="B681" s="52"/>
      <c r="C681" s="51"/>
    </row>
    <row r="682" spans="1:3" ht="15.75" x14ac:dyDescent="0.25">
      <c r="A682" s="49"/>
      <c r="B682" s="52"/>
      <c r="C682" s="51"/>
    </row>
    <row r="683" spans="1:3" ht="15.75" x14ac:dyDescent="0.25">
      <c r="A683" s="49"/>
      <c r="B683" s="52"/>
      <c r="C683" s="51"/>
    </row>
    <row r="684" spans="1:3" ht="15.75" x14ac:dyDescent="0.25">
      <c r="A684" s="49"/>
      <c r="B684" s="52"/>
      <c r="C684" s="51"/>
    </row>
    <row r="685" spans="1:3" ht="15.75" x14ac:dyDescent="0.25">
      <c r="A685" s="49"/>
      <c r="B685" s="52"/>
      <c r="C685" s="51"/>
    </row>
    <row r="686" spans="1:3" ht="15.75" x14ac:dyDescent="0.25">
      <c r="A686" s="49"/>
      <c r="B686" s="52"/>
      <c r="C686" s="51"/>
    </row>
    <row r="687" spans="1:3" ht="15.75" x14ac:dyDescent="0.25">
      <c r="A687" s="49"/>
      <c r="B687" s="52"/>
      <c r="C687" s="51"/>
    </row>
    <row r="688" spans="1:3" ht="15.75" x14ac:dyDescent="0.25">
      <c r="A688" s="49"/>
      <c r="B688" s="52"/>
      <c r="C688" s="51"/>
    </row>
    <row r="689" spans="1:3" ht="15.75" x14ac:dyDescent="0.25">
      <c r="A689" s="49"/>
      <c r="B689" s="52"/>
      <c r="C689" s="51"/>
    </row>
    <row r="690" spans="1:3" ht="15.75" x14ac:dyDescent="0.25">
      <c r="A690" s="49"/>
      <c r="B690" s="52"/>
      <c r="C690" s="51"/>
    </row>
    <row r="691" spans="1:3" ht="15.75" x14ac:dyDescent="0.25">
      <c r="A691" s="49"/>
      <c r="B691" s="52"/>
      <c r="C691" s="51"/>
    </row>
    <row r="692" spans="1:3" ht="15.75" x14ac:dyDescent="0.25">
      <c r="A692" s="49"/>
      <c r="B692" s="52"/>
      <c r="C692" s="51"/>
    </row>
    <row r="693" spans="1:3" ht="15.75" x14ac:dyDescent="0.25">
      <c r="A693" s="49"/>
      <c r="B693" s="52"/>
      <c r="C693" s="51"/>
    </row>
    <row r="694" spans="1:3" ht="15.75" x14ac:dyDescent="0.25">
      <c r="A694" s="49"/>
      <c r="B694" s="52"/>
      <c r="C694" s="51"/>
    </row>
    <row r="695" spans="1:3" ht="15.75" x14ac:dyDescent="0.25">
      <c r="A695" s="49"/>
      <c r="B695" s="52"/>
      <c r="C695" s="51"/>
    </row>
    <row r="696" spans="1:3" ht="15.75" x14ac:dyDescent="0.25">
      <c r="A696" s="49"/>
      <c r="B696" s="52"/>
      <c r="C696" s="51"/>
    </row>
    <row r="697" spans="1:3" ht="15.75" x14ac:dyDescent="0.25">
      <c r="A697" s="49"/>
      <c r="B697" s="52"/>
      <c r="C697" s="51"/>
    </row>
    <row r="698" spans="1:3" ht="15.75" x14ac:dyDescent="0.25">
      <c r="A698" s="49"/>
      <c r="B698" s="52"/>
      <c r="C698" s="51"/>
    </row>
    <row r="699" spans="1:3" ht="15.75" x14ac:dyDescent="0.25">
      <c r="A699" s="49"/>
      <c r="B699" s="52"/>
      <c r="C699" s="51"/>
    </row>
    <row r="700" spans="1:3" ht="15.75" x14ac:dyDescent="0.25">
      <c r="A700" s="49"/>
      <c r="B700" s="52"/>
      <c r="C700" s="51"/>
    </row>
    <row r="701" spans="1:3" ht="15.75" x14ac:dyDescent="0.25">
      <c r="A701" s="49"/>
      <c r="B701" s="52"/>
      <c r="C701" s="51"/>
    </row>
    <row r="702" spans="1:3" ht="15.75" x14ac:dyDescent="0.25">
      <c r="A702" s="49"/>
      <c r="B702" s="52"/>
      <c r="C702" s="51"/>
    </row>
    <row r="703" spans="1:3" ht="15.75" x14ac:dyDescent="0.25">
      <c r="A703" s="49"/>
      <c r="B703" s="52"/>
      <c r="C703" s="51"/>
    </row>
    <row r="704" spans="1:3" ht="15.75" x14ac:dyDescent="0.25">
      <c r="A704" s="49"/>
      <c r="B704" s="52"/>
      <c r="C704" s="51"/>
    </row>
    <row r="705" spans="1:3" ht="15.75" x14ac:dyDescent="0.25">
      <c r="A705" s="49"/>
      <c r="B705" s="52"/>
      <c r="C705" s="51"/>
    </row>
    <row r="706" spans="1:3" ht="15.75" x14ac:dyDescent="0.25">
      <c r="A706" s="49"/>
      <c r="B706" s="52"/>
      <c r="C706" s="51"/>
    </row>
    <row r="707" spans="1:3" ht="15.75" x14ac:dyDescent="0.25">
      <c r="A707" s="49"/>
      <c r="B707" s="52"/>
      <c r="C707" s="51"/>
    </row>
    <row r="708" spans="1:3" ht="15.75" x14ac:dyDescent="0.25">
      <c r="A708" s="49"/>
      <c r="B708" s="52"/>
      <c r="C708" s="51"/>
    </row>
    <row r="709" spans="1:3" ht="15.75" x14ac:dyDescent="0.25">
      <c r="A709" s="49"/>
      <c r="B709" s="52"/>
      <c r="C709" s="51"/>
    </row>
    <row r="710" spans="1:3" ht="15.75" x14ac:dyDescent="0.25">
      <c r="A710" s="49"/>
      <c r="B710" s="52"/>
      <c r="C710" s="51"/>
    </row>
    <row r="711" spans="1:3" ht="15.75" x14ac:dyDescent="0.25">
      <c r="A711" s="49"/>
      <c r="B711" s="52"/>
      <c r="C711" s="51"/>
    </row>
    <row r="712" spans="1:3" ht="15.75" x14ac:dyDescent="0.25">
      <c r="A712" s="49"/>
      <c r="B712" s="52"/>
      <c r="C712" s="51"/>
    </row>
    <row r="713" spans="1:3" ht="15.75" x14ac:dyDescent="0.25">
      <c r="A713" s="49"/>
      <c r="B713" s="52"/>
      <c r="C713" s="51"/>
    </row>
    <row r="714" spans="1:3" ht="15.75" x14ac:dyDescent="0.25">
      <c r="A714" s="49"/>
      <c r="B714" s="52"/>
      <c r="C714" s="51"/>
    </row>
    <row r="715" spans="1:3" ht="15.75" x14ac:dyDescent="0.25">
      <c r="A715" s="49"/>
      <c r="B715" s="52"/>
      <c r="C715" s="51"/>
    </row>
    <row r="716" spans="1:3" ht="15.75" x14ac:dyDescent="0.25">
      <c r="A716" s="49"/>
      <c r="B716" s="52"/>
      <c r="C716" s="51"/>
    </row>
    <row r="717" spans="1:3" ht="15.75" x14ac:dyDescent="0.25">
      <c r="A717" s="49"/>
      <c r="B717" s="52"/>
      <c r="C717" s="51"/>
    </row>
    <row r="718" spans="1:3" ht="15.75" x14ac:dyDescent="0.25">
      <c r="A718" s="49"/>
      <c r="B718" s="52"/>
      <c r="C718" s="51"/>
    </row>
    <row r="719" spans="1:3" ht="15.75" x14ac:dyDescent="0.25">
      <c r="A719" s="49"/>
      <c r="B719" s="52"/>
      <c r="C719" s="51"/>
    </row>
    <row r="720" spans="1:3" ht="15.75" x14ac:dyDescent="0.25">
      <c r="A720" s="49"/>
      <c r="B720" s="52"/>
      <c r="C720" s="51"/>
    </row>
    <row r="721" spans="1:3" ht="15.75" x14ac:dyDescent="0.25">
      <c r="A721" s="49"/>
      <c r="B721" s="52"/>
      <c r="C721" s="51"/>
    </row>
    <row r="722" spans="1:3" ht="15.75" x14ac:dyDescent="0.25">
      <c r="A722" s="49"/>
      <c r="B722" s="52"/>
      <c r="C722" s="51"/>
    </row>
    <row r="723" spans="1:3" ht="15.75" x14ac:dyDescent="0.25">
      <c r="A723" s="49"/>
      <c r="B723" s="52"/>
      <c r="C723" s="51"/>
    </row>
    <row r="724" spans="1:3" ht="15.75" x14ac:dyDescent="0.25">
      <c r="A724" s="49"/>
      <c r="B724" s="52"/>
      <c r="C724" s="51"/>
    </row>
    <row r="725" spans="1:3" ht="15.75" x14ac:dyDescent="0.25">
      <c r="A725" s="49"/>
      <c r="B725" s="52"/>
      <c r="C725" s="51"/>
    </row>
    <row r="726" spans="1:3" ht="15.75" x14ac:dyDescent="0.25">
      <c r="A726" s="49"/>
      <c r="B726" s="52"/>
      <c r="C726" s="51"/>
    </row>
    <row r="727" spans="1:3" ht="15.75" x14ac:dyDescent="0.25">
      <c r="A727" s="49"/>
      <c r="B727" s="52"/>
      <c r="C727" s="51"/>
    </row>
    <row r="728" spans="1:3" ht="15.75" x14ac:dyDescent="0.25">
      <c r="A728" s="49"/>
      <c r="B728" s="52"/>
      <c r="C728" s="51"/>
    </row>
    <row r="729" spans="1:3" ht="15.75" x14ac:dyDescent="0.25">
      <c r="A729" s="49"/>
      <c r="B729" s="52"/>
      <c r="C729" s="51"/>
    </row>
    <row r="730" spans="1:3" ht="15.75" x14ac:dyDescent="0.25">
      <c r="A730" s="49"/>
      <c r="B730" s="52"/>
      <c r="C730" s="51"/>
    </row>
    <row r="731" spans="1:3" ht="15.75" x14ac:dyDescent="0.25">
      <c r="A731" s="49"/>
      <c r="B731" s="52"/>
      <c r="C731" s="51"/>
    </row>
    <row r="732" spans="1:3" ht="15.75" x14ac:dyDescent="0.25">
      <c r="A732" s="49"/>
      <c r="B732" s="52"/>
      <c r="C732" s="51"/>
    </row>
    <row r="733" spans="1:3" ht="15.75" x14ac:dyDescent="0.25">
      <c r="A733" s="49"/>
      <c r="B733" s="52"/>
      <c r="C733" s="51"/>
    </row>
    <row r="734" spans="1:3" ht="15.75" x14ac:dyDescent="0.25">
      <c r="A734" s="49"/>
      <c r="B734" s="52"/>
      <c r="C734" s="51"/>
    </row>
    <row r="735" spans="1:3" ht="15.75" x14ac:dyDescent="0.25">
      <c r="A735" s="49"/>
      <c r="B735" s="52"/>
      <c r="C735" s="51"/>
    </row>
    <row r="736" spans="1:3" ht="15.75" x14ac:dyDescent="0.25">
      <c r="A736" s="49"/>
      <c r="B736" s="52"/>
      <c r="C736" s="51"/>
    </row>
    <row r="737" spans="1:3" ht="15.75" x14ac:dyDescent="0.25">
      <c r="A737" s="49"/>
      <c r="B737" s="52"/>
      <c r="C737" s="51"/>
    </row>
    <row r="738" spans="1:3" ht="15.75" x14ac:dyDescent="0.25">
      <c r="A738" s="49"/>
      <c r="B738" s="52"/>
      <c r="C738" s="51"/>
    </row>
    <row r="739" spans="1:3" ht="15.75" x14ac:dyDescent="0.25">
      <c r="A739" s="49"/>
      <c r="B739" s="52"/>
      <c r="C739" s="51"/>
    </row>
    <row r="740" spans="1:3" ht="15.75" x14ac:dyDescent="0.25">
      <c r="A740" s="49"/>
      <c r="B740" s="52"/>
      <c r="C740" s="51"/>
    </row>
    <row r="741" spans="1:3" ht="15.75" x14ac:dyDescent="0.25">
      <c r="A741" s="49"/>
      <c r="B741" s="52"/>
      <c r="C741" s="51"/>
    </row>
    <row r="742" spans="1:3" ht="15.75" x14ac:dyDescent="0.25">
      <c r="A742" s="49"/>
      <c r="B742" s="52"/>
      <c r="C742" s="51"/>
    </row>
    <row r="743" spans="1:3" ht="15.75" x14ac:dyDescent="0.25">
      <c r="A743" s="49"/>
      <c r="B743" s="52"/>
      <c r="C743" s="51"/>
    </row>
    <row r="744" spans="1:3" ht="15.75" x14ac:dyDescent="0.25">
      <c r="A744" s="49"/>
      <c r="B744" s="52"/>
      <c r="C744" s="51"/>
    </row>
    <row r="745" spans="1:3" ht="15.75" x14ac:dyDescent="0.25">
      <c r="A745" s="49"/>
      <c r="B745" s="52"/>
      <c r="C745" s="51"/>
    </row>
    <row r="746" spans="1:3" ht="15.75" x14ac:dyDescent="0.25">
      <c r="A746" s="49"/>
      <c r="B746" s="52"/>
      <c r="C746" s="51"/>
    </row>
    <row r="747" spans="1:3" ht="15.75" x14ac:dyDescent="0.25">
      <c r="A747" s="49"/>
      <c r="B747" s="52"/>
      <c r="C747" s="51"/>
    </row>
    <row r="748" spans="1:3" ht="15.75" x14ac:dyDescent="0.25">
      <c r="A748" s="49"/>
      <c r="B748" s="52"/>
      <c r="C748" s="51"/>
    </row>
    <row r="749" spans="1:3" ht="15.75" x14ac:dyDescent="0.25">
      <c r="A749" s="49"/>
      <c r="B749" s="52"/>
      <c r="C749" s="51"/>
    </row>
    <row r="750" spans="1:3" ht="15.75" x14ac:dyDescent="0.25">
      <c r="A750" s="49"/>
      <c r="B750" s="52"/>
      <c r="C750" s="51"/>
    </row>
    <row r="751" spans="1:3" ht="15.75" x14ac:dyDescent="0.25">
      <c r="A751" s="49"/>
      <c r="B751" s="52"/>
      <c r="C751" s="51"/>
    </row>
    <row r="752" spans="1:3" ht="15.75" x14ac:dyDescent="0.25">
      <c r="A752" s="49"/>
      <c r="B752" s="52"/>
      <c r="C752" s="51"/>
    </row>
    <row r="753" spans="1:3" ht="15.75" x14ac:dyDescent="0.25">
      <c r="A753" s="49"/>
      <c r="B753" s="52"/>
      <c r="C753" s="51"/>
    </row>
    <row r="754" spans="1:3" ht="15.75" x14ac:dyDescent="0.25">
      <c r="A754" s="49"/>
      <c r="B754" s="52"/>
      <c r="C754" s="51"/>
    </row>
    <row r="755" spans="1:3" ht="15.75" x14ac:dyDescent="0.25">
      <c r="A755" s="49"/>
      <c r="B755" s="52"/>
      <c r="C755" s="51"/>
    </row>
    <row r="756" spans="1:3" ht="15.75" x14ac:dyDescent="0.25">
      <c r="A756" s="49"/>
      <c r="B756" s="52"/>
      <c r="C756" s="51"/>
    </row>
    <row r="757" spans="1:3" ht="15.75" x14ac:dyDescent="0.25">
      <c r="A757" s="49"/>
      <c r="B757" s="52"/>
      <c r="C757" s="51"/>
    </row>
    <row r="758" spans="1:3" ht="15.75" x14ac:dyDescent="0.25">
      <c r="A758" s="49"/>
      <c r="B758" s="52"/>
      <c r="C758" s="51"/>
    </row>
    <row r="759" spans="1:3" ht="15.75" x14ac:dyDescent="0.25">
      <c r="A759" s="49"/>
      <c r="B759" s="52"/>
      <c r="C759" s="51"/>
    </row>
    <row r="760" spans="1:3" ht="15.75" x14ac:dyDescent="0.25">
      <c r="A760" s="49"/>
      <c r="B760" s="52"/>
      <c r="C760" s="51"/>
    </row>
    <row r="761" spans="1:3" ht="15.75" x14ac:dyDescent="0.25">
      <c r="A761" s="49"/>
      <c r="B761" s="52"/>
      <c r="C761" s="51"/>
    </row>
    <row r="762" spans="1:3" ht="15.75" x14ac:dyDescent="0.25">
      <c r="A762" s="49"/>
      <c r="B762" s="52"/>
      <c r="C762" s="51"/>
    </row>
    <row r="763" spans="1:3" ht="15.75" x14ac:dyDescent="0.25">
      <c r="A763" s="49"/>
      <c r="B763" s="52"/>
      <c r="C763" s="51"/>
    </row>
    <row r="764" spans="1:3" ht="15.75" x14ac:dyDescent="0.25">
      <c r="A764" s="49"/>
      <c r="B764" s="52"/>
      <c r="C764" s="51"/>
    </row>
    <row r="765" spans="1:3" ht="15.75" x14ac:dyDescent="0.25">
      <c r="A765" s="49"/>
      <c r="B765" s="52"/>
      <c r="C765" s="51"/>
    </row>
    <row r="766" spans="1:3" ht="15.75" x14ac:dyDescent="0.25">
      <c r="A766" s="49"/>
      <c r="B766" s="52"/>
      <c r="C766" s="51"/>
    </row>
    <row r="767" spans="1:3" ht="15.75" x14ac:dyDescent="0.25">
      <c r="A767" s="49"/>
      <c r="B767" s="52"/>
      <c r="C767" s="51"/>
    </row>
    <row r="768" spans="1:3" ht="15.75" x14ac:dyDescent="0.25">
      <c r="A768" s="49"/>
      <c r="B768" s="52"/>
      <c r="C768" s="51"/>
    </row>
    <row r="769" spans="1:3" ht="15.75" x14ac:dyDescent="0.25">
      <c r="A769" s="49"/>
      <c r="B769" s="52"/>
      <c r="C769" s="51"/>
    </row>
    <row r="770" spans="1:3" ht="15.75" x14ac:dyDescent="0.25">
      <c r="A770" s="49"/>
      <c r="B770" s="52"/>
      <c r="C770" s="51"/>
    </row>
    <row r="771" spans="1:3" ht="15.75" x14ac:dyDescent="0.25">
      <c r="A771" s="49"/>
      <c r="B771" s="52"/>
      <c r="C771" s="51"/>
    </row>
    <row r="772" spans="1:3" ht="15.75" x14ac:dyDescent="0.25">
      <c r="A772" s="49"/>
      <c r="B772" s="52"/>
      <c r="C772" s="51"/>
    </row>
    <row r="773" spans="1:3" ht="15.75" x14ac:dyDescent="0.25">
      <c r="A773" s="49"/>
      <c r="B773" s="52"/>
      <c r="C773" s="51"/>
    </row>
    <row r="774" spans="1:3" ht="15.75" x14ac:dyDescent="0.25">
      <c r="A774" s="49"/>
      <c r="B774" s="52"/>
      <c r="C774" s="51"/>
    </row>
    <row r="775" spans="1:3" ht="15.75" x14ac:dyDescent="0.25">
      <c r="A775" s="49"/>
      <c r="B775" s="52"/>
      <c r="C775" s="51"/>
    </row>
    <row r="776" spans="1:3" ht="15.75" x14ac:dyDescent="0.25">
      <c r="A776" s="49"/>
      <c r="B776" s="52"/>
      <c r="C776" s="51"/>
    </row>
    <row r="777" spans="1:3" ht="15.75" x14ac:dyDescent="0.25">
      <c r="A777" s="49"/>
      <c r="B777" s="52"/>
      <c r="C777" s="51"/>
    </row>
    <row r="778" spans="1:3" ht="15.75" x14ac:dyDescent="0.25">
      <c r="A778" s="49"/>
      <c r="B778" s="52"/>
      <c r="C778" s="51"/>
    </row>
    <row r="779" spans="1:3" ht="15.75" x14ac:dyDescent="0.25">
      <c r="A779" s="49"/>
      <c r="B779" s="52"/>
      <c r="C779" s="51"/>
    </row>
    <row r="780" spans="1:3" ht="15.75" x14ac:dyDescent="0.25">
      <c r="A780" s="49"/>
      <c r="B780" s="52"/>
      <c r="C780" s="51"/>
    </row>
    <row r="781" spans="1:3" ht="15.75" x14ac:dyDescent="0.25">
      <c r="A781" s="49"/>
      <c r="B781" s="52"/>
      <c r="C781" s="51"/>
    </row>
    <row r="782" spans="1:3" ht="15.75" x14ac:dyDescent="0.25">
      <c r="A782" s="49"/>
      <c r="B782" s="52"/>
      <c r="C782" s="51"/>
    </row>
    <row r="783" spans="1:3" ht="15.75" x14ac:dyDescent="0.25">
      <c r="A783" s="49"/>
      <c r="B783" s="52"/>
      <c r="C783" s="51"/>
    </row>
    <row r="784" spans="1:3" ht="15.75" x14ac:dyDescent="0.25">
      <c r="A784" s="49"/>
      <c r="B784" s="52"/>
      <c r="C784" s="51"/>
    </row>
    <row r="785" spans="1:3" ht="15.75" x14ac:dyDescent="0.25">
      <c r="A785" s="49"/>
      <c r="B785" s="52"/>
      <c r="C785" s="51"/>
    </row>
    <row r="786" spans="1:3" ht="15.75" x14ac:dyDescent="0.25">
      <c r="A786" s="49"/>
      <c r="B786" s="52"/>
      <c r="C786" s="51"/>
    </row>
    <row r="787" spans="1:3" ht="15.75" x14ac:dyDescent="0.25">
      <c r="A787" s="49"/>
      <c r="B787" s="52"/>
      <c r="C787" s="51"/>
    </row>
    <row r="788" spans="1:3" ht="15.75" x14ac:dyDescent="0.25">
      <c r="A788" s="49"/>
      <c r="B788" s="52"/>
      <c r="C788" s="51"/>
    </row>
    <row r="789" spans="1:3" ht="15.75" x14ac:dyDescent="0.25">
      <c r="A789" s="49"/>
      <c r="B789" s="52"/>
      <c r="C789" s="51"/>
    </row>
    <row r="790" spans="1:3" ht="15.75" x14ac:dyDescent="0.25">
      <c r="A790" s="49"/>
      <c r="B790" s="52"/>
      <c r="C790" s="51"/>
    </row>
    <row r="791" spans="1:3" ht="15.75" x14ac:dyDescent="0.25">
      <c r="A791" s="49"/>
      <c r="B791" s="52"/>
      <c r="C791" s="51"/>
    </row>
    <row r="792" spans="1:3" ht="15.75" x14ac:dyDescent="0.25">
      <c r="A792" s="49"/>
      <c r="B792" s="52"/>
      <c r="C792" s="51"/>
    </row>
    <row r="793" spans="1:3" ht="15.75" x14ac:dyDescent="0.25">
      <c r="A793" s="49"/>
      <c r="B793" s="52"/>
      <c r="C793" s="51"/>
    </row>
    <row r="794" spans="1:3" ht="15.75" x14ac:dyDescent="0.25">
      <c r="A794" s="49"/>
      <c r="B794" s="52"/>
      <c r="C794" s="51"/>
    </row>
    <row r="795" spans="1:3" ht="15.75" x14ac:dyDescent="0.25">
      <c r="A795" s="49"/>
      <c r="B795" s="52"/>
      <c r="C795" s="51"/>
    </row>
    <row r="796" spans="1:3" ht="15.75" x14ac:dyDescent="0.25">
      <c r="A796" s="49"/>
      <c r="B796" s="52"/>
      <c r="C796" s="51"/>
    </row>
    <row r="797" spans="1:3" ht="15.75" x14ac:dyDescent="0.25">
      <c r="A797" s="49"/>
      <c r="B797" s="52"/>
      <c r="C797" s="51"/>
    </row>
    <row r="798" spans="1:3" ht="15.75" x14ac:dyDescent="0.25">
      <c r="A798" s="49"/>
      <c r="B798" s="52"/>
      <c r="C798" s="51"/>
    </row>
    <row r="799" spans="1:3" ht="15.75" x14ac:dyDescent="0.25">
      <c r="A799" s="49"/>
      <c r="B799" s="52"/>
      <c r="C799" s="51"/>
    </row>
    <row r="800" spans="1:3" ht="15.75" x14ac:dyDescent="0.25">
      <c r="A800" s="49"/>
      <c r="B800" s="52"/>
      <c r="C800" s="51"/>
    </row>
    <row r="801" spans="1:3" ht="15.75" x14ac:dyDescent="0.25">
      <c r="A801" s="49"/>
      <c r="B801" s="52"/>
      <c r="C801" s="51"/>
    </row>
    <row r="802" spans="1:3" ht="15.75" x14ac:dyDescent="0.25">
      <c r="A802" s="49"/>
      <c r="B802" s="52"/>
      <c r="C802" s="51"/>
    </row>
    <row r="803" spans="1:3" ht="15.75" x14ac:dyDescent="0.25">
      <c r="A803" s="49"/>
      <c r="B803" s="52"/>
      <c r="C803" s="51"/>
    </row>
    <row r="804" spans="1:3" ht="15.75" x14ac:dyDescent="0.25">
      <c r="A804" s="49"/>
      <c r="B804" s="52"/>
      <c r="C804" s="51"/>
    </row>
    <row r="805" spans="1:3" ht="15.75" x14ac:dyDescent="0.25">
      <c r="A805" s="49"/>
      <c r="B805" s="52"/>
      <c r="C805" s="51"/>
    </row>
    <row r="806" spans="1:3" ht="15.75" x14ac:dyDescent="0.25">
      <c r="A806" s="49"/>
      <c r="B806" s="52"/>
      <c r="C806" s="51"/>
    </row>
    <row r="807" spans="1:3" ht="15.75" x14ac:dyDescent="0.25">
      <c r="A807" s="49"/>
      <c r="B807" s="52"/>
      <c r="C807" s="51"/>
    </row>
    <row r="808" spans="1:3" ht="15.75" x14ac:dyDescent="0.2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 x14ac:dyDescent="0.25"/>
  <sheetData>
    <row r="1" spans="1:8" ht="14.25" x14ac:dyDescent="0.45">
      <c r="C1" s="315" t="s">
        <v>0</v>
      </c>
      <c r="E1" s="315" t="s">
        <v>1455</v>
      </c>
    </row>
    <row r="2" spans="1:8" ht="14.25" x14ac:dyDescent="0.45">
      <c r="A2" s="314" t="s">
        <v>92</v>
      </c>
      <c r="B2" s="314" t="s">
        <v>133</v>
      </c>
      <c r="C2" s="314" t="s">
        <v>134</v>
      </c>
      <c r="D2" s="314" t="s">
        <v>135</v>
      </c>
      <c r="E2" s="314" t="s">
        <v>136</v>
      </c>
      <c r="F2" s="314" t="s">
        <v>137</v>
      </c>
      <c r="G2" s="314" t="s">
        <v>138</v>
      </c>
      <c r="H2" s="314" t="s">
        <v>139</v>
      </c>
    </row>
    <row r="4" spans="1:8" x14ac:dyDescent="0.25">
      <c r="A4" s="177" t="s">
        <v>106</v>
      </c>
      <c r="B4" s="177" t="s">
        <v>140</v>
      </c>
      <c r="C4" s="177" t="s">
        <v>141</v>
      </c>
      <c r="D4" s="177" t="s">
        <v>142</v>
      </c>
      <c r="E4" s="177" t="s">
        <v>143</v>
      </c>
      <c r="F4" s="179">
        <v>119</v>
      </c>
      <c r="G4" s="179">
        <v>128.30000000000001</v>
      </c>
      <c r="H4" s="179">
        <v>132.19999999999999</v>
      </c>
    </row>
    <row r="5" spans="1:8" x14ac:dyDescent="0.25">
      <c r="A5" s="177" t="s">
        <v>106</v>
      </c>
      <c r="B5" s="177" t="s">
        <v>144</v>
      </c>
      <c r="C5" s="177" t="s">
        <v>145</v>
      </c>
      <c r="D5" s="177" t="s">
        <v>142</v>
      </c>
      <c r="E5" s="177" t="s">
        <v>143</v>
      </c>
      <c r="F5" s="179">
        <v>119.7</v>
      </c>
      <c r="G5" s="179">
        <v>129.1</v>
      </c>
      <c r="H5" s="179">
        <v>132.69999999999999</v>
      </c>
    </row>
    <row r="6" spans="1:8" x14ac:dyDescent="0.25">
      <c r="A6" s="177" t="s">
        <v>106</v>
      </c>
      <c r="B6" s="177" t="s">
        <v>146</v>
      </c>
      <c r="C6" s="177" t="s">
        <v>147</v>
      </c>
      <c r="D6" s="177" t="s">
        <v>142</v>
      </c>
      <c r="E6" s="177" t="s">
        <v>143</v>
      </c>
      <c r="F6" s="179">
        <v>120.5</v>
      </c>
      <c r="G6" s="179">
        <v>129.4</v>
      </c>
      <c r="H6" s="179">
        <v>133</v>
      </c>
    </row>
    <row r="7" spans="1:8" x14ac:dyDescent="0.25">
      <c r="A7" s="177" t="s">
        <v>106</v>
      </c>
      <c r="B7" s="177" t="s">
        <v>148</v>
      </c>
      <c r="C7" s="177" t="s">
        <v>149</v>
      </c>
      <c r="D7" s="177" t="s">
        <v>142</v>
      </c>
      <c r="E7" s="177" t="s">
        <v>143</v>
      </c>
      <c r="F7" s="179">
        <v>121.2</v>
      </c>
      <c r="G7" s="179">
        <v>129</v>
      </c>
      <c r="H7" s="179">
        <v>132.9</v>
      </c>
    </row>
    <row r="8" spans="1:8" x14ac:dyDescent="0.25">
      <c r="A8" s="177" t="s">
        <v>106</v>
      </c>
      <c r="B8" s="177" t="s">
        <v>150</v>
      </c>
      <c r="C8" s="177" t="s">
        <v>151</v>
      </c>
      <c r="D8" s="177" t="s">
        <v>142</v>
      </c>
      <c r="E8" s="177" t="s">
        <v>143</v>
      </c>
      <c r="F8" s="179">
        <v>121.8</v>
      </c>
      <c r="G8" s="179">
        <v>129.4</v>
      </c>
      <c r="H8" s="179">
        <v>133.4</v>
      </c>
    </row>
    <row r="9" spans="1:8" x14ac:dyDescent="0.25">
      <c r="A9" s="177" t="s">
        <v>106</v>
      </c>
      <c r="B9" s="177" t="s">
        <v>152</v>
      </c>
      <c r="C9" s="177" t="s">
        <v>153</v>
      </c>
      <c r="D9" s="177" t="s">
        <v>142</v>
      </c>
      <c r="E9" s="177" t="s">
        <v>143</v>
      </c>
      <c r="F9" s="179">
        <v>122.3</v>
      </c>
      <c r="G9" s="179">
        <v>130.1</v>
      </c>
      <c r="H9" s="179">
        <v>133.5</v>
      </c>
    </row>
    <row r="10" spans="1:8" x14ac:dyDescent="0.25">
      <c r="A10" s="177" t="s">
        <v>106</v>
      </c>
      <c r="B10" s="177" t="s">
        <v>154</v>
      </c>
      <c r="C10" s="177" t="s">
        <v>155</v>
      </c>
      <c r="D10" s="177" t="s">
        <v>142</v>
      </c>
      <c r="E10" s="177" t="s">
        <v>143</v>
      </c>
      <c r="F10" s="179">
        <v>124.3</v>
      </c>
      <c r="G10" s="179">
        <v>130.19999999999999</v>
      </c>
      <c r="H10" s="179">
        <v>134.30000000000001</v>
      </c>
    </row>
    <row r="11" spans="1:8" x14ac:dyDescent="0.25">
      <c r="A11" s="177" t="s">
        <v>106</v>
      </c>
      <c r="B11" s="177" t="s">
        <v>156</v>
      </c>
      <c r="C11" s="177" t="s">
        <v>157</v>
      </c>
      <c r="D11" s="177" t="s">
        <v>142</v>
      </c>
      <c r="E11" s="177" t="s">
        <v>143</v>
      </c>
      <c r="F11" s="179">
        <v>124.8</v>
      </c>
      <c r="G11" s="179">
        <v>130</v>
      </c>
      <c r="H11" s="179">
        <v>134.6</v>
      </c>
    </row>
    <row r="12" spans="1:8" x14ac:dyDescent="0.25">
      <c r="A12" s="177" t="s">
        <v>106</v>
      </c>
      <c r="B12" s="177" t="s">
        <v>158</v>
      </c>
      <c r="C12" s="177" t="s">
        <v>159</v>
      </c>
      <c r="D12" s="177" t="s">
        <v>142</v>
      </c>
      <c r="E12" s="177" t="s">
        <v>143</v>
      </c>
      <c r="F12" s="179">
        <v>125.3</v>
      </c>
      <c r="G12" s="179">
        <v>130.5</v>
      </c>
      <c r="H12" s="179">
        <v>135.1</v>
      </c>
    </row>
    <row r="13" spans="1:8" x14ac:dyDescent="0.25">
      <c r="A13" s="177" t="s">
        <v>106</v>
      </c>
      <c r="B13" s="177" t="s">
        <v>160</v>
      </c>
      <c r="C13" s="177" t="s">
        <v>161</v>
      </c>
      <c r="D13" s="177" t="s">
        <v>142</v>
      </c>
      <c r="E13" s="177" t="s">
        <v>143</v>
      </c>
      <c r="F13" s="179">
        <v>124.8</v>
      </c>
      <c r="G13" s="179">
        <v>130</v>
      </c>
      <c r="H13" s="179">
        <v>135.1</v>
      </c>
    </row>
    <row r="14" spans="1:8" x14ac:dyDescent="0.25">
      <c r="A14" s="177" t="s">
        <v>106</v>
      </c>
      <c r="B14" s="177" t="s">
        <v>162</v>
      </c>
      <c r="C14" s="177" t="s">
        <v>163</v>
      </c>
      <c r="D14" s="177" t="s">
        <v>142</v>
      </c>
      <c r="E14" s="177" t="s">
        <v>143</v>
      </c>
      <c r="F14" s="179">
        <v>126</v>
      </c>
      <c r="G14" s="179">
        <v>130.80000000000001</v>
      </c>
      <c r="H14" s="179">
        <v>135.6</v>
      </c>
    </row>
    <row r="15" spans="1:8" x14ac:dyDescent="0.25">
      <c r="A15" s="177" t="s">
        <v>106</v>
      </c>
      <c r="B15" s="177" t="s">
        <v>164</v>
      </c>
      <c r="C15" s="177" t="s">
        <v>165</v>
      </c>
      <c r="D15" s="177" t="s">
        <v>142</v>
      </c>
      <c r="E15" s="177" t="s">
        <v>143</v>
      </c>
      <c r="F15" s="179">
        <v>126.8</v>
      </c>
      <c r="G15" s="179">
        <v>131.6</v>
      </c>
      <c r="H15" s="179">
        <v>136.1</v>
      </c>
    </row>
    <row r="16" spans="1:8" x14ac:dyDescent="0.25">
      <c r="A16" s="177" t="s">
        <v>106</v>
      </c>
      <c r="B16" s="177" t="s">
        <v>166</v>
      </c>
      <c r="C16" s="177" t="s">
        <v>167</v>
      </c>
      <c r="D16" s="177" t="s">
        <v>168</v>
      </c>
      <c r="E16" s="177" t="s">
        <v>143</v>
      </c>
      <c r="F16" s="178" t="s">
        <v>646</v>
      </c>
      <c r="G16" s="180">
        <v>0</v>
      </c>
      <c r="H16" s="180">
        <v>0</v>
      </c>
    </row>
    <row r="17" spans="1:8" x14ac:dyDescent="0.25">
      <c r="A17" s="177" t="s">
        <v>106</v>
      </c>
      <c r="B17" s="177" t="s">
        <v>169</v>
      </c>
      <c r="C17" s="177" t="s">
        <v>170</v>
      </c>
      <c r="D17" s="177" t="s">
        <v>168</v>
      </c>
      <c r="E17" s="177" t="s">
        <v>143</v>
      </c>
      <c r="F17" s="178" t="s">
        <v>646</v>
      </c>
      <c r="G17" s="180">
        <v>0</v>
      </c>
      <c r="H17" s="180">
        <v>0</v>
      </c>
    </row>
    <row r="18" spans="1:8" x14ac:dyDescent="0.25">
      <c r="A18" s="177" t="s">
        <v>106</v>
      </c>
      <c r="B18" s="177" t="s">
        <v>171</v>
      </c>
      <c r="C18" s="177" t="s">
        <v>172</v>
      </c>
      <c r="D18" s="177" t="s">
        <v>168</v>
      </c>
      <c r="E18" s="177" t="s">
        <v>143</v>
      </c>
      <c r="F18" s="178" t="s">
        <v>646</v>
      </c>
      <c r="G18" s="180">
        <v>0</v>
      </c>
      <c r="H18" s="180">
        <v>0</v>
      </c>
    </row>
    <row r="19" spans="1:8" x14ac:dyDescent="0.25">
      <c r="A19" s="177" t="s">
        <v>106</v>
      </c>
      <c r="B19" s="177" t="s">
        <v>173</v>
      </c>
      <c r="C19" s="177" t="s">
        <v>174</v>
      </c>
      <c r="D19" s="177" t="s">
        <v>168</v>
      </c>
      <c r="E19" s="177" t="s">
        <v>143</v>
      </c>
      <c r="F19" s="178" t="s">
        <v>646</v>
      </c>
      <c r="G19" s="180">
        <v>0</v>
      </c>
      <c r="H19" s="180">
        <v>0</v>
      </c>
    </row>
    <row r="20" spans="1:8" x14ac:dyDescent="0.25">
      <c r="A20" s="177" t="s">
        <v>106</v>
      </c>
      <c r="B20" s="177" t="s">
        <v>175</v>
      </c>
      <c r="C20" s="177" t="s">
        <v>176</v>
      </c>
      <c r="D20" s="177" t="s">
        <v>168</v>
      </c>
      <c r="E20" s="177" t="s">
        <v>143</v>
      </c>
      <c r="F20" s="178" t="s">
        <v>646</v>
      </c>
      <c r="G20" s="180">
        <v>0</v>
      </c>
      <c r="H20" s="180">
        <v>0</v>
      </c>
    </row>
    <row r="21" spans="1:8" x14ac:dyDescent="0.25">
      <c r="A21" s="177" t="s">
        <v>106</v>
      </c>
      <c r="B21" s="177" t="s">
        <v>177</v>
      </c>
      <c r="C21" s="177" t="s">
        <v>178</v>
      </c>
      <c r="D21" s="177" t="s">
        <v>168</v>
      </c>
      <c r="E21" s="177" t="s">
        <v>143</v>
      </c>
      <c r="F21" s="178" t="s">
        <v>646</v>
      </c>
      <c r="G21" s="178" t="s">
        <v>646</v>
      </c>
      <c r="H21" s="178" t="s">
        <v>646</v>
      </c>
    </row>
    <row r="22" spans="1:8" x14ac:dyDescent="0.25">
      <c r="A22" s="177" t="s">
        <v>106</v>
      </c>
      <c r="B22" s="177" t="s">
        <v>179</v>
      </c>
      <c r="C22" s="177" t="s">
        <v>180</v>
      </c>
      <c r="D22" s="177" t="s">
        <v>168</v>
      </c>
      <c r="E22" s="177" t="s">
        <v>143</v>
      </c>
      <c r="F22" s="178" t="s">
        <v>646</v>
      </c>
      <c r="G22" s="178" t="s">
        <v>646</v>
      </c>
      <c r="H22" s="178" t="s">
        <v>646</v>
      </c>
    </row>
    <row r="23" spans="1:8" x14ac:dyDescent="0.25">
      <c r="A23" s="177" t="s">
        <v>106</v>
      </c>
      <c r="B23" s="177" t="s">
        <v>181</v>
      </c>
      <c r="C23" s="177" t="s">
        <v>182</v>
      </c>
      <c r="D23" s="177" t="s">
        <v>168</v>
      </c>
      <c r="E23" s="177" t="s">
        <v>143</v>
      </c>
      <c r="F23" s="178" t="s">
        <v>646</v>
      </c>
      <c r="G23" s="178" t="s">
        <v>646</v>
      </c>
      <c r="H23" s="178" t="s">
        <v>646</v>
      </c>
    </row>
    <row r="24" spans="1:8" x14ac:dyDescent="0.25">
      <c r="A24" s="177" t="s">
        <v>106</v>
      </c>
      <c r="B24" s="177" t="s">
        <v>183</v>
      </c>
      <c r="C24" s="177" t="s">
        <v>184</v>
      </c>
      <c r="D24" s="177" t="s">
        <v>168</v>
      </c>
      <c r="E24" s="177" t="s">
        <v>143</v>
      </c>
      <c r="F24" s="178" t="s">
        <v>646</v>
      </c>
      <c r="G24" s="178" t="s">
        <v>646</v>
      </c>
      <c r="H24" s="178" t="s">
        <v>646</v>
      </c>
    </row>
    <row r="25" spans="1:8" x14ac:dyDescent="0.25">
      <c r="A25" s="177" t="s">
        <v>106</v>
      </c>
      <c r="B25" s="177" t="s">
        <v>185</v>
      </c>
      <c r="C25" s="177" t="s">
        <v>186</v>
      </c>
      <c r="D25" s="177" t="s">
        <v>168</v>
      </c>
      <c r="E25" s="177" t="s">
        <v>143</v>
      </c>
      <c r="F25" s="178" t="s">
        <v>646</v>
      </c>
      <c r="G25" s="178" t="s">
        <v>646</v>
      </c>
      <c r="H25" s="178" t="s">
        <v>646</v>
      </c>
    </row>
    <row r="26" spans="1:8" x14ac:dyDescent="0.25">
      <c r="A26" s="177" t="s">
        <v>106</v>
      </c>
      <c r="B26" s="177" t="s">
        <v>187</v>
      </c>
      <c r="C26" s="177" t="s">
        <v>188</v>
      </c>
      <c r="D26" s="177" t="s">
        <v>168</v>
      </c>
      <c r="E26" s="177" t="s">
        <v>143</v>
      </c>
      <c r="F26" s="178" t="s">
        <v>646</v>
      </c>
      <c r="G26" s="178" t="s">
        <v>646</v>
      </c>
      <c r="H26" s="178" t="s">
        <v>646</v>
      </c>
    </row>
    <row r="27" spans="1:8" x14ac:dyDescent="0.25">
      <c r="A27" s="177" t="s">
        <v>106</v>
      </c>
      <c r="B27" s="177" t="s">
        <v>189</v>
      </c>
      <c r="C27" s="177" t="s">
        <v>190</v>
      </c>
      <c r="D27" s="177" t="s">
        <v>168</v>
      </c>
      <c r="E27" s="177" t="s">
        <v>143</v>
      </c>
      <c r="F27" s="178" t="s">
        <v>646</v>
      </c>
      <c r="G27" s="178" t="s">
        <v>646</v>
      </c>
      <c r="H27" s="180">
        <v>0.22073704517144288</v>
      </c>
    </row>
    <row r="28" spans="1:8" x14ac:dyDescent="0.25">
      <c r="A28" s="177" t="s">
        <v>106</v>
      </c>
      <c r="B28" s="177" t="s">
        <v>191</v>
      </c>
      <c r="C28" s="177" t="s">
        <v>192</v>
      </c>
      <c r="D28" s="177" t="s">
        <v>168</v>
      </c>
      <c r="E28" s="177" t="s">
        <v>143</v>
      </c>
      <c r="F28" s="178" t="s">
        <v>646</v>
      </c>
      <c r="G28" s="178" t="s">
        <v>646</v>
      </c>
      <c r="H28" s="180">
        <v>7.5577338451171716</v>
      </c>
    </row>
    <row r="29" spans="1:8" x14ac:dyDescent="0.25">
      <c r="A29" s="177" t="s">
        <v>106</v>
      </c>
      <c r="B29" s="177" t="s">
        <v>193</v>
      </c>
      <c r="C29" s="177" t="s">
        <v>194</v>
      </c>
      <c r="D29" s="177" t="s">
        <v>168</v>
      </c>
      <c r="E29" s="177" t="s">
        <v>143</v>
      </c>
      <c r="F29" s="178" t="s">
        <v>646</v>
      </c>
      <c r="G29" s="178" t="s">
        <v>646</v>
      </c>
      <c r="H29" s="180">
        <v>0</v>
      </c>
    </row>
    <row r="30" spans="1:8" x14ac:dyDescent="0.25">
      <c r="A30" s="177" t="s">
        <v>106</v>
      </c>
      <c r="B30" s="177" t="s">
        <v>195</v>
      </c>
      <c r="C30" s="177" t="s">
        <v>196</v>
      </c>
      <c r="D30" s="177" t="s">
        <v>168</v>
      </c>
      <c r="E30" s="177" t="s">
        <v>143</v>
      </c>
      <c r="F30" s="178" t="s">
        <v>646</v>
      </c>
      <c r="G30" s="178" t="s">
        <v>646</v>
      </c>
      <c r="H30" s="180">
        <v>0</v>
      </c>
    </row>
    <row r="31" spans="1:8" x14ac:dyDescent="0.25">
      <c r="A31" s="177" t="s">
        <v>106</v>
      </c>
      <c r="B31" s="177" t="s">
        <v>197</v>
      </c>
      <c r="C31" s="177" t="s">
        <v>198</v>
      </c>
      <c r="D31" s="177" t="s">
        <v>168</v>
      </c>
      <c r="E31" s="177" t="s">
        <v>143</v>
      </c>
      <c r="F31" s="178" t="s">
        <v>646</v>
      </c>
      <c r="G31" s="178" t="s">
        <v>646</v>
      </c>
      <c r="H31" s="180">
        <v>0</v>
      </c>
    </row>
    <row r="32" spans="1:8" x14ac:dyDescent="0.25">
      <c r="A32" s="177" t="s">
        <v>106</v>
      </c>
      <c r="B32" s="177" t="s">
        <v>199</v>
      </c>
      <c r="C32" s="177" t="s">
        <v>200</v>
      </c>
      <c r="D32" s="177" t="s">
        <v>168</v>
      </c>
      <c r="E32" s="177" t="s">
        <v>143</v>
      </c>
      <c r="F32" s="178" t="s">
        <v>646</v>
      </c>
      <c r="G32" s="178" t="s">
        <v>646</v>
      </c>
      <c r="H32" s="178" t="s">
        <v>646</v>
      </c>
    </row>
    <row r="33" spans="1:8" x14ac:dyDescent="0.25">
      <c r="A33" s="177" t="s">
        <v>106</v>
      </c>
      <c r="B33" s="177" t="s">
        <v>201</v>
      </c>
      <c r="C33" s="177" t="s">
        <v>202</v>
      </c>
      <c r="D33" s="177" t="s">
        <v>168</v>
      </c>
      <c r="E33" s="177" t="s">
        <v>143</v>
      </c>
      <c r="F33" s="178" t="s">
        <v>646</v>
      </c>
      <c r="G33" s="178" t="s">
        <v>646</v>
      </c>
      <c r="H33" s="180">
        <v>0</v>
      </c>
    </row>
    <row r="34" spans="1:8" x14ac:dyDescent="0.25">
      <c r="A34" s="177" t="s">
        <v>106</v>
      </c>
      <c r="B34" s="177" t="s">
        <v>203</v>
      </c>
      <c r="C34" s="177" t="s">
        <v>204</v>
      </c>
      <c r="D34" s="177" t="s">
        <v>168</v>
      </c>
      <c r="E34" s="177" t="s">
        <v>143</v>
      </c>
      <c r="F34" s="178" t="s">
        <v>646</v>
      </c>
      <c r="G34" s="178" t="s">
        <v>646</v>
      </c>
      <c r="H34" s="180">
        <v>-0.65194925604544618</v>
      </c>
    </row>
    <row r="35" spans="1:8" x14ac:dyDescent="0.25">
      <c r="A35" s="177" t="s">
        <v>106</v>
      </c>
      <c r="B35" s="177" t="s">
        <v>205</v>
      </c>
      <c r="C35" s="177" t="s">
        <v>206</v>
      </c>
      <c r="D35" s="177" t="s">
        <v>168</v>
      </c>
      <c r="E35" s="177" t="s">
        <v>143</v>
      </c>
      <c r="F35" s="178" t="s">
        <v>646</v>
      </c>
      <c r="G35" s="178" t="s">
        <v>646</v>
      </c>
      <c r="H35" s="180">
        <v>0</v>
      </c>
    </row>
    <row r="36" spans="1:8" x14ac:dyDescent="0.25">
      <c r="A36" s="177" t="s">
        <v>106</v>
      </c>
      <c r="B36" s="177" t="s">
        <v>207</v>
      </c>
      <c r="C36" s="177" t="s">
        <v>208</v>
      </c>
      <c r="D36" s="177" t="s">
        <v>168</v>
      </c>
      <c r="E36" s="177" t="s">
        <v>143</v>
      </c>
      <c r="F36" s="178" t="s">
        <v>646</v>
      </c>
      <c r="G36" s="178" t="s">
        <v>646</v>
      </c>
      <c r="H36" s="180">
        <v>0</v>
      </c>
    </row>
    <row r="37" spans="1:8" x14ac:dyDescent="0.25">
      <c r="A37" s="177" t="s">
        <v>106</v>
      </c>
      <c r="B37" s="177" t="s">
        <v>209</v>
      </c>
      <c r="C37" s="177" t="s">
        <v>210</v>
      </c>
      <c r="D37" s="177" t="s">
        <v>168</v>
      </c>
      <c r="E37" s="177" t="s">
        <v>143</v>
      </c>
      <c r="F37" s="178" t="s">
        <v>646</v>
      </c>
      <c r="G37" s="178" t="s">
        <v>646</v>
      </c>
      <c r="H37" s="178" t="s">
        <v>646</v>
      </c>
    </row>
    <row r="38" spans="1:8" x14ac:dyDescent="0.25">
      <c r="A38" s="177" t="s">
        <v>106</v>
      </c>
      <c r="B38" s="177" t="s">
        <v>211</v>
      </c>
      <c r="C38" s="177" t="s">
        <v>212</v>
      </c>
      <c r="D38" s="177" t="s">
        <v>168</v>
      </c>
      <c r="E38" s="177" t="s">
        <v>143</v>
      </c>
      <c r="F38" s="178" t="s">
        <v>646</v>
      </c>
      <c r="G38" s="178" t="s">
        <v>646</v>
      </c>
      <c r="H38" s="180">
        <v>0.15183979074756682</v>
      </c>
    </row>
    <row r="39" spans="1:8" x14ac:dyDescent="0.25">
      <c r="A39" s="177" t="s">
        <v>106</v>
      </c>
      <c r="B39" s="177" t="s">
        <v>213</v>
      </c>
      <c r="C39" s="177" t="s">
        <v>214</v>
      </c>
      <c r="D39" s="177" t="s">
        <v>168</v>
      </c>
      <c r="E39" s="177" t="s">
        <v>143</v>
      </c>
      <c r="F39" s="178" t="s">
        <v>646</v>
      </c>
      <c r="G39" s="178" t="s">
        <v>646</v>
      </c>
      <c r="H39" s="180">
        <v>2.7522459228248124</v>
      </c>
    </row>
    <row r="40" spans="1:8" x14ac:dyDescent="0.25">
      <c r="A40" s="177" t="s">
        <v>106</v>
      </c>
      <c r="B40" s="177" t="s">
        <v>215</v>
      </c>
      <c r="C40" s="177" t="s">
        <v>216</v>
      </c>
      <c r="D40" s="177" t="s">
        <v>168</v>
      </c>
      <c r="E40" s="177" t="s">
        <v>143</v>
      </c>
      <c r="F40" s="178" t="s">
        <v>646</v>
      </c>
      <c r="G40" s="178" t="s">
        <v>646</v>
      </c>
      <c r="H40" s="180">
        <v>0</v>
      </c>
    </row>
    <row r="41" spans="1:8" x14ac:dyDescent="0.25">
      <c r="A41" s="177" t="s">
        <v>106</v>
      </c>
      <c r="B41" s="177" t="s">
        <v>217</v>
      </c>
      <c r="C41" s="177" t="s">
        <v>218</v>
      </c>
      <c r="D41" s="177" t="s">
        <v>168</v>
      </c>
      <c r="E41" s="177" t="s">
        <v>143</v>
      </c>
      <c r="F41" s="178" t="s">
        <v>646</v>
      </c>
      <c r="G41" s="178" t="s">
        <v>646</v>
      </c>
      <c r="H41" s="180">
        <v>0</v>
      </c>
    </row>
    <row r="42" spans="1:8" x14ac:dyDescent="0.25">
      <c r="A42" s="177" t="s">
        <v>106</v>
      </c>
      <c r="B42" s="177" t="s">
        <v>219</v>
      </c>
      <c r="C42" s="177" t="s">
        <v>220</v>
      </c>
      <c r="D42" s="177" t="s">
        <v>168</v>
      </c>
      <c r="E42" s="177" t="s">
        <v>143</v>
      </c>
      <c r="F42" s="178" t="s">
        <v>646</v>
      </c>
      <c r="G42" s="178" t="s">
        <v>646</v>
      </c>
      <c r="H42" s="180">
        <v>0</v>
      </c>
    </row>
    <row r="43" spans="1:8" x14ac:dyDescent="0.25">
      <c r="A43" s="177" t="s">
        <v>106</v>
      </c>
      <c r="B43" s="177" t="s">
        <v>221</v>
      </c>
      <c r="C43" s="177" t="s">
        <v>222</v>
      </c>
      <c r="D43" s="177" t="s">
        <v>168</v>
      </c>
      <c r="E43" s="177" t="s">
        <v>143</v>
      </c>
      <c r="F43" s="178" t="s">
        <v>646</v>
      </c>
      <c r="G43" s="178" t="s">
        <v>646</v>
      </c>
      <c r="H43" s="178" t="s">
        <v>646</v>
      </c>
    </row>
    <row r="44" spans="1:8" x14ac:dyDescent="0.25">
      <c r="A44" s="177" t="s">
        <v>106</v>
      </c>
      <c r="B44" s="177" t="s">
        <v>223</v>
      </c>
      <c r="C44" s="177" t="s">
        <v>224</v>
      </c>
      <c r="D44" s="177" t="s">
        <v>168</v>
      </c>
      <c r="E44" s="177" t="s">
        <v>143</v>
      </c>
      <c r="F44" s="178" t="s">
        <v>646</v>
      </c>
      <c r="G44" s="178" t="s">
        <v>646</v>
      </c>
      <c r="H44" s="178" t="s">
        <v>1456</v>
      </c>
    </row>
    <row r="45" spans="1:8" x14ac:dyDescent="0.25">
      <c r="A45" s="177" t="s">
        <v>106</v>
      </c>
      <c r="B45" s="177" t="s">
        <v>225</v>
      </c>
      <c r="C45" s="177" t="s">
        <v>226</v>
      </c>
      <c r="D45" s="177" t="s">
        <v>168</v>
      </c>
      <c r="E45" s="177" t="s">
        <v>143</v>
      </c>
      <c r="F45" s="178" t="s">
        <v>646</v>
      </c>
      <c r="G45" s="178" t="s">
        <v>646</v>
      </c>
      <c r="H45" s="178" t="s">
        <v>1456</v>
      </c>
    </row>
    <row r="46" spans="1:8" x14ac:dyDescent="0.25">
      <c r="A46" s="177" t="s">
        <v>106</v>
      </c>
      <c r="B46" s="177" t="s">
        <v>227</v>
      </c>
      <c r="C46" s="177" t="s">
        <v>228</v>
      </c>
      <c r="D46" s="177" t="s">
        <v>168</v>
      </c>
      <c r="E46" s="177" t="s">
        <v>143</v>
      </c>
      <c r="F46" s="178" t="s">
        <v>646</v>
      </c>
      <c r="G46" s="178" t="s">
        <v>646</v>
      </c>
      <c r="H46" s="178" t="s">
        <v>646</v>
      </c>
    </row>
    <row r="47" spans="1:8" x14ac:dyDescent="0.25">
      <c r="A47" s="177" t="s">
        <v>106</v>
      </c>
      <c r="B47" s="177" t="s">
        <v>229</v>
      </c>
      <c r="C47" s="177" t="s">
        <v>230</v>
      </c>
      <c r="D47" s="177" t="s">
        <v>168</v>
      </c>
      <c r="E47" s="177" t="s">
        <v>143</v>
      </c>
      <c r="F47" s="178" t="s">
        <v>646</v>
      </c>
      <c r="G47" s="178" t="s">
        <v>646</v>
      </c>
      <c r="H47" s="178" t="s">
        <v>646</v>
      </c>
    </row>
    <row r="48" spans="1:8" x14ac:dyDescent="0.25">
      <c r="A48" s="177" t="s">
        <v>106</v>
      </c>
      <c r="B48" s="177" t="s">
        <v>231</v>
      </c>
      <c r="C48" s="177" t="s">
        <v>232</v>
      </c>
      <c r="D48" s="177" t="s">
        <v>168</v>
      </c>
      <c r="E48" s="177" t="s">
        <v>143</v>
      </c>
      <c r="F48" s="178" t="s">
        <v>646</v>
      </c>
      <c r="G48" s="178" t="s">
        <v>646</v>
      </c>
      <c r="H48" s="178" t="s">
        <v>646</v>
      </c>
    </row>
    <row r="49" spans="1:8" x14ac:dyDescent="0.25">
      <c r="A49" s="177" t="s">
        <v>106</v>
      </c>
      <c r="B49" s="177" t="s">
        <v>233</v>
      </c>
      <c r="C49" s="177" t="s">
        <v>234</v>
      </c>
      <c r="D49" s="177" t="s">
        <v>168</v>
      </c>
      <c r="E49" s="177" t="s">
        <v>143</v>
      </c>
      <c r="F49" s="178" t="s">
        <v>646</v>
      </c>
      <c r="G49" s="178" t="s">
        <v>646</v>
      </c>
      <c r="H49" s="178" t="s">
        <v>646</v>
      </c>
    </row>
    <row r="50" spans="1:8" x14ac:dyDescent="0.25">
      <c r="A50" s="177" t="s">
        <v>106</v>
      </c>
      <c r="B50" s="177" t="s">
        <v>235</v>
      </c>
      <c r="C50" s="177" t="s">
        <v>236</v>
      </c>
      <c r="D50" s="177" t="s">
        <v>168</v>
      </c>
      <c r="E50" s="177" t="s">
        <v>143</v>
      </c>
      <c r="F50" s="178" t="s">
        <v>646</v>
      </c>
      <c r="G50" s="178" t="s">
        <v>646</v>
      </c>
      <c r="H50" s="178" t="s">
        <v>646</v>
      </c>
    </row>
    <row r="51" spans="1:8" x14ac:dyDescent="0.25">
      <c r="A51" s="177" t="s">
        <v>106</v>
      </c>
      <c r="B51" s="177" t="s">
        <v>237</v>
      </c>
      <c r="C51" s="177" t="s">
        <v>238</v>
      </c>
      <c r="D51" s="177" t="s">
        <v>168</v>
      </c>
      <c r="E51" s="177" t="s">
        <v>143</v>
      </c>
      <c r="F51" s="178" t="s">
        <v>646</v>
      </c>
      <c r="G51" s="178" t="s">
        <v>646</v>
      </c>
      <c r="H51" s="178" t="s">
        <v>646</v>
      </c>
    </row>
    <row r="52" spans="1:8" x14ac:dyDescent="0.25">
      <c r="A52" s="177" t="s">
        <v>106</v>
      </c>
      <c r="B52" s="177" t="s">
        <v>239</v>
      </c>
      <c r="C52" s="177" t="s">
        <v>240</v>
      </c>
      <c r="D52" s="177" t="s">
        <v>168</v>
      </c>
      <c r="E52" s="177" t="s">
        <v>143</v>
      </c>
      <c r="F52" s="178" t="s">
        <v>646</v>
      </c>
      <c r="G52" s="178" t="s">
        <v>646</v>
      </c>
      <c r="H52" s="178" t="s">
        <v>646</v>
      </c>
    </row>
    <row r="53" spans="1:8" x14ac:dyDescent="0.25">
      <c r="A53" s="177" t="s">
        <v>106</v>
      </c>
      <c r="B53" s="177" t="s">
        <v>241</v>
      </c>
      <c r="C53" s="177" t="s">
        <v>242</v>
      </c>
      <c r="D53" s="177" t="s">
        <v>168</v>
      </c>
      <c r="E53" s="177" t="s">
        <v>143</v>
      </c>
      <c r="F53" s="178" t="s">
        <v>646</v>
      </c>
      <c r="G53" s="178" t="s">
        <v>646</v>
      </c>
      <c r="H53" s="178" t="s">
        <v>646</v>
      </c>
    </row>
    <row r="54" spans="1:8" x14ac:dyDescent="0.25">
      <c r="A54" s="177" t="s">
        <v>106</v>
      </c>
      <c r="B54" s="177" t="s">
        <v>243</v>
      </c>
      <c r="C54" s="177" t="s">
        <v>244</v>
      </c>
      <c r="D54" s="177" t="s">
        <v>168</v>
      </c>
      <c r="E54" s="177" t="s">
        <v>143</v>
      </c>
      <c r="F54" s="178" t="s">
        <v>646</v>
      </c>
      <c r="G54" s="178" t="s">
        <v>646</v>
      </c>
      <c r="H54" s="178" t="s">
        <v>646</v>
      </c>
    </row>
    <row r="55" spans="1:8" x14ac:dyDescent="0.25">
      <c r="A55" s="177" t="s">
        <v>106</v>
      </c>
      <c r="B55" s="177" t="s">
        <v>245</v>
      </c>
      <c r="C55" s="177" t="s">
        <v>246</v>
      </c>
      <c r="D55" s="177" t="s">
        <v>168</v>
      </c>
      <c r="E55" s="177" t="s">
        <v>143</v>
      </c>
      <c r="F55" s="178" t="s">
        <v>646</v>
      </c>
      <c r="G55" s="178" t="s">
        <v>646</v>
      </c>
      <c r="H55" s="178" t="s">
        <v>646</v>
      </c>
    </row>
    <row r="56" spans="1:8" x14ac:dyDescent="0.25">
      <c r="A56" s="177" t="s">
        <v>106</v>
      </c>
      <c r="B56" s="177" t="s">
        <v>247</v>
      </c>
      <c r="C56" s="177" t="s">
        <v>248</v>
      </c>
      <c r="D56" s="177" t="s">
        <v>168</v>
      </c>
      <c r="E56" s="177" t="s">
        <v>143</v>
      </c>
      <c r="F56" s="178" t="s">
        <v>646</v>
      </c>
      <c r="G56" s="178" t="s">
        <v>646</v>
      </c>
      <c r="H56" s="178" t="s">
        <v>646</v>
      </c>
    </row>
    <row r="57" spans="1:8" x14ac:dyDescent="0.25">
      <c r="A57" s="177" t="s">
        <v>106</v>
      </c>
      <c r="B57" s="177" t="s">
        <v>249</v>
      </c>
      <c r="C57" s="177" t="s">
        <v>250</v>
      </c>
      <c r="D57" s="177" t="s">
        <v>168</v>
      </c>
      <c r="E57" s="177" t="s">
        <v>143</v>
      </c>
      <c r="F57" s="178" t="s">
        <v>646</v>
      </c>
      <c r="G57" s="178" t="s">
        <v>646</v>
      </c>
      <c r="H57" s="178" t="s">
        <v>646</v>
      </c>
    </row>
    <row r="58" spans="1:8" x14ac:dyDescent="0.25">
      <c r="A58" s="177" t="s">
        <v>106</v>
      </c>
      <c r="B58" s="177" t="s">
        <v>251</v>
      </c>
      <c r="C58" s="177" t="s">
        <v>252</v>
      </c>
      <c r="D58" s="177" t="s">
        <v>168</v>
      </c>
      <c r="E58" s="177" t="s">
        <v>143</v>
      </c>
      <c r="F58" s="178" t="s">
        <v>646</v>
      </c>
      <c r="G58" s="178" t="s">
        <v>646</v>
      </c>
      <c r="H58" s="178" t="s">
        <v>646</v>
      </c>
    </row>
    <row r="59" spans="1:8" x14ac:dyDescent="0.25">
      <c r="A59" s="177" t="s">
        <v>106</v>
      </c>
      <c r="B59" s="177" t="s">
        <v>253</v>
      </c>
      <c r="C59" s="177" t="s">
        <v>254</v>
      </c>
      <c r="D59" s="177" t="s">
        <v>168</v>
      </c>
      <c r="E59" s="177" t="s">
        <v>143</v>
      </c>
      <c r="F59" s="178" t="s">
        <v>646</v>
      </c>
      <c r="G59" s="178" t="s">
        <v>646</v>
      </c>
      <c r="H59" s="178" t="s">
        <v>646</v>
      </c>
    </row>
    <row r="60" spans="1:8" x14ac:dyDescent="0.25">
      <c r="A60" s="177" t="s">
        <v>106</v>
      </c>
      <c r="B60" s="177" t="s">
        <v>255</v>
      </c>
      <c r="C60" s="177" t="s">
        <v>256</v>
      </c>
      <c r="D60" s="177" t="s">
        <v>168</v>
      </c>
      <c r="E60" s="177" t="s">
        <v>143</v>
      </c>
      <c r="F60" s="178" t="s">
        <v>646</v>
      </c>
      <c r="G60" s="178" t="s">
        <v>646</v>
      </c>
      <c r="H60" s="178" t="s">
        <v>646</v>
      </c>
    </row>
    <row r="61" spans="1:8" x14ac:dyDescent="0.25">
      <c r="A61" s="177" t="s">
        <v>106</v>
      </c>
      <c r="B61" s="177" t="s">
        <v>257</v>
      </c>
      <c r="C61" s="177" t="s">
        <v>258</v>
      </c>
      <c r="D61" s="177" t="s">
        <v>168</v>
      </c>
      <c r="E61" s="177" t="s">
        <v>143</v>
      </c>
      <c r="F61" s="178" t="s">
        <v>646</v>
      </c>
      <c r="G61" s="178" t="s">
        <v>646</v>
      </c>
      <c r="H61" s="178" t="s">
        <v>646</v>
      </c>
    </row>
    <row r="62" spans="1:8" x14ac:dyDescent="0.25">
      <c r="A62" s="177" t="s">
        <v>106</v>
      </c>
      <c r="B62" s="177" t="s">
        <v>259</v>
      </c>
      <c r="C62" s="177" t="s">
        <v>260</v>
      </c>
      <c r="D62" s="177" t="s">
        <v>168</v>
      </c>
      <c r="E62" s="177" t="s">
        <v>143</v>
      </c>
      <c r="F62" s="178" t="s">
        <v>646</v>
      </c>
      <c r="G62" s="178" t="s">
        <v>646</v>
      </c>
      <c r="H62" s="178" t="s">
        <v>646</v>
      </c>
    </row>
    <row r="63" spans="1:8" x14ac:dyDescent="0.25">
      <c r="A63" s="177" t="s">
        <v>106</v>
      </c>
      <c r="B63" s="177" t="s">
        <v>261</v>
      </c>
      <c r="C63" s="177" t="s">
        <v>262</v>
      </c>
      <c r="D63" s="177" t="s">
        <v>168</v>
      </c>
      <c r="E63" s="177" t="s">
        <v>143</v>
      </c>
      <c r="F63" s="178" t="s">
        <v>646</v>
      </c>
      <c r="G63" s="178" t="s">
        <v>646</v>
      </c>
      <c r="H63" s="178" t="s">
        <v>646</v>
      </c>
    </row>
    <row r="64" spans="1:8" x14ac:dyDescent="0.25">
      <c r="A64" s="177" t="s">
        <v>106</v>
      </c>
      <c r="B64" s="177" t="s">
        <v>263</v>
      </c>
      <c r="C64" s="177" t="s">
        <v>264</v>
      </c>
      <c r="D64" s="177" t="s">
        <v>168</v>
      </c>
      <c r="E64" s="177" t="s">
        <v>143</v>
      </c>
      <c r="F64" s="178" t="s">
        <v>646</v>
      </c>
      <c r="G64" s="178" t="s">
        <v>646</v>
      </c>
      <c r="H64" s="178" t="s">
        <v>646</v>
      </c>
    </row>
    <row r="65" spans="1:8" x14ac:dyDescent="0.25">
      <c r="A65" s="177" t="s">
        <v>106</v>
      </c>
      <c r="B65" s="177" t="s">
        <v>265</v>
      </c>
      <c r="C65" s="177" t="s">
        <v>266</v>
      </c>
      <c r="D65" s="177" t="s">
        <v>168</v>
      </c>
      <c r="E65" s="177" t="s">
        <v>143</v>
      </c>
      <c r="F65" s="178" t="s">
        <v>646</v>
      </c>
      <c r="G65" s="178" t="s">
        <v>646</v>
      </c>
      <c r="H65" s="178" t="s">
        <v>646</v>
      </c>
    </row>
    <row r="66" spans="1:8" x14ac:dyDescent="0.25">
      <c r="A66" s="177" t="s">
        <v>106</v>
      </c>
      <c r="B66" s="177" t="s">
        <v>267</v>
      </c>
      <c r="C66" s="177" t="s">
        <v>268</v>
      </c>
      <c r="D66" s="177" t="s">
        <v>168</v>
      </c>
      <c r="E66" s="177" t="s">
        <v>143</v>
      </c>
      <c r="F66" s="178" t="s">
        <v>646</v>
      </c>
      <c r="G66" s="178" t="s">
        <v>646</v>
      </c>
      <c r="H66" s="178" t="s">
        <v>646</v>
      </c>
    </row>
    <row r="67" spans="1:8" x14ac:dyDescent="0.25">
      <c r="A67" s="177" t="s">
        <v>106</v>
      </c>
      <c r="B67" s="177" t="s">
        <v>269</v>
      </c>
      <c r="C67" s="177" t="s">
        <v>270</v>
      </c>
      <c r="D67" s="177" t="s">
        <v>168</v>
      </c>
      <c r="E67" s="177" t="s">
        <v>143</v>
      </c>
      <c r="F67" s="178" t="s">
        <v>646</v>
      </c>
      <c r="G67" s="178" t="s">
        <v>646</v>
      </c>
      <c r="H67" s="178" t="s">
        <v>646</v>
      </c>
    </row>
    <row r="68" spans="1:8" x14ac:dyDescent="0.25">
      <c r="A68" s="177" t="s">
        <v>106</v>
      </c>
      <c r="B68" s="177" t="s">
        <v>271</v>
      </c>
      <c r="C68" s="177" t="s">
        <v>272</v>
      </c>
      <c r="D68" s="177" t="s">
        <v>168</v>
      </c>
      <c r="E68" s="177" t="s">
        <v>143</v>
      </c>
      <c r="F68" s="178" t="s">
        <v>646</v>
      </c>
      <c r="G68" s="178" t="s">
        <v>646</v>
      </c>
      <c r="H68" s="180">
        <v>4.7949999999999999</v>
      </c>
    </row>
    <row r="69" spans="1:8" x14ac:dyDescent="0.25">
      <c r="A69" s="177" t="s">
        <v>106</v>
      </c>
      <c r="B69" s="177" t="s">
        <v>273</v>
      </c>
      <c r="C69" s="177" t="s">
        <v>272</v>
      </c>
      <c r="D69" s="177" t="s">
        <v>168</v>
      </c>
      <c r="E69" s="177" t="s">
        <v>143</v>
      </c>
      <c r="F69" s="178" t="s">
        <v>646</v>
      </c>
      <c r="G69" s="178" t="s">
        <v>646</v>
      </c>
      <c r="H69" s="180">
        <v>86.905916493759989</v>
      </c>
    </row>
    <row r="70" spans="1:8" x14ac:dyDescent="0.25">
      <c r="A70" s="177" t="s">
        <v>106</v>
      </c>
      <c r="B70" s="177" t="s">
        <v>274</v>
      </c>
      <c r="C70" s="177" t="s">
        <v>272</v>
      </c>
      <c r="D70" s="177" t="s">
        <v>168</v>
      </c>
      <c r="E70" s="177" t="s">
        <v>143</v>
      </c>
      <c r="F70" s="178" t="s">
        <v>646</v>
      </c>
      <c r="G70" s="178" t="s">
        <v>646</v>
      </c>
      <c r="H70" s="180">
        <v>0</v>
      </c>
    </row>
    <row r="71" spans="1:8" x14ac:dyDescent="0.25">
      <c r="A71" s="177" t="s">
        <v>106</v>
      </c>
      <c r="B71" s="177" t="s">
        <v>275</v>
      </c>
      <c r="C71" s="177" t="s">
        <v>276</v>
      </c>
      <c r="D71" s="177" t="s">
        <v>168</v>
      </c>
      <c r="E71" s="177" t="s">
        <v>143</v>
      </c>
      <c r="F71" s="178" t="s">
        <v>646</v>
      </c>
      <c r="G71" s="178" t="s">
        <v>646</v>
      </c>
      <c r="H71" s="180">
        <v>0</v>
      </c>
    </row>
    <row r="72" spans="1:8" x14ac:dyDescent="0.25">
      <c r="A72" s="177" t="s">
        <v>106</v>
      </c>
      <c r="B72" s="177" t="s">
        <v>277</v>
      </c>
      <c r="C72" s="177" t="s">
        <v>272</v>
      </c>
      <c r="D72" s="177" t="s">
        <v>168</v>
      </c>
      <c r="E72" s="177" t="s">
        <v>143</v>
      </c>
      <c r="F72" s="178" t="s">
        <v>646</v>
      </c>
      <c r="G72" s="178" t="s">
        <v>646</v>
      </c>
      <c r="H72" s="180">
        <v>0</v>
      </c>
    </row>
    <row r="73" spans="1:8" x14ac:dyDescent="0.25">
      <c r="A73" s="177" t="s">
        <v>106</v>
      </c>
      <c r="B73" s="177" t="s">
        <v>278</v>
      </c>
      <c r="C73" s="177" t="s">
        <v>272</v>
      </c>
      <c r="D73" s="177" t="s">
        <v>168</v>
      </c>
      <c r="E73" s="177" t="s">
        <v>143</v>
      </c>
      <c r="F73" s="178" t="s">
        <v>646</v>
      </c>
      <c r="G73" s="178" t="s">
        <v>646</v>
      </c>
      <c r="H73" s="180">
        <v>0</v>
      </c>
    </row>
    <row r="74" spans="1:8" x14ac:dyDescent="0.25">
      <c r="A74" s="177" t="s">
        <v>106</v>
      </c>
      <c r="B74" s="177" t="s">
        <v>279</v>
      </c>
      <c r="C74" s="177" t="s">
        <v>280</v>
      </c>
      <c r="D74" s="177" t="s">
        <v>168</v>
      </c>
      <c r="E74" s="177" t="s">
        <v>143</v>
      </c>
      <c r="F74" s="178" t="s">
        <v>646</v>
      </c>
      <c r="G74" s="178" t="s">
        <v>646</v>
      </c>
      <c r="H74" s="180">
        <v>91.700916493759991</v>
      </c>
    </row>
    <row r="75" spans="1:8" x14ac:dyDescent="0.25">
      <c r="A75" s="177" t="s">
        <v>106</v>
      </c>
      <c r="B75" s="177" t="s">
        <v>281</v>
      </c>
      <c r="C75" s="177" t="s">
        <v>282</v>
      </c>
      <c r="D75" s="177" t="s">
        <v>168</v>
      </c>
      <c r="E75" s="177" t="s">
        <v>143</v>
      </c>
      <c r="F75" s="178" t="s">
        <v>646</v>
      </c>
      <c r="G75" s="178" t="s">
        <v>646</v>
      </c>
      <c r="H75" s="180">
        <v>4.53</v>
      </c>
    </row>
    <row r="76" spans="1:8" x14ac:dyDescent="0.25">
      <c r="A76" s="177" t="s">
        <v>106</v>
      </c>
      <c r="B76" s="177" t="s">
        <v>283</v>
      </c>
      <c r="C76" s="177" t="s">
        <v>284</v>
      </c>
      <c r="D76" s="177" t="s">
        <v>168</v>
      </c>
      <c r="E76" s="177" t="s">
        <v>143</v>
      </c>
      <c r="F76" s="178" t="s">
        <v>646</v>
      </c>
      <c r="G76" s="178" t="s">
        <v>646</v>
      </c>
      <c r="H76" s="180">
        <v>82.111623470494081</v>
      </c>
    </row>
    <row r="77" spans="1:8" x14ac:dyDescent="0.25">
      <c r="A77" s="177" t="s">
        <v>106</v>
      </c>
      <c r="B77" s="177" t="s">
        <v>285</v>
      </c>
      <c r="C77" s="177" t="s">
        <v>286</v>
      </c>
      <c r="D77" s="177" t="s">
        <v>168</v>
      </c>
      <c r="E77" s="177" t="s">
        <v>143</v>
      </c>
      <c r="F77" s="178" t="s">
        <v>646</v>
      </c>
      <c r="G77" s="178" t="s">
        <v>646</v>
      </c>
      <c r="H77" s="180">
        <v>0</v>
      </c>
    </row>
    <row r="78" spans="1:8" x14ac:dyDescent="0.25">
      <c r="A78" s="177" t="s">
        <v>106</v>
      </c>
      <c r="B78" s="177" t="s">
        <v>287</v>
      </c>
      <c r="C78" s="177" t="s">
        <v>288</v>
      </c>
      <c r="D78" s="177" t="s">
        <v>168</v>
      </c>
      <c r="E78" s="177" t="s">
        <v>143</v>
      </c>
      <c r="F78" s="178" t="s">
        <v>646</v>
      </c>
      <c r="G78" s="178" t="s">
        <v>646</v>
      </c>
      <c r="H78" s="180">
        <v>0</v>
      </c>
    </row>
    <row r="79" spans="1:8" x14ac:dyDescent="0.25">
      <c r="A79" s="177" t="s">
        <v>106</v>
      </c>
      <c r="B79" s="177" t="s">
        <v>289</v>
      </c>
      <c r="C79" s="177" t="s">
        <v>286</v>
      </c>
      <c r="D79" s="177" t="s">
        <v>168</v>
      </c>
      <c r="E79" s="177" t="s">
        <v>143</v>
      </c>
      <c r="F79" s="178" t="s">
        <v>646</v>
      </c>
      <c r="G79" s="178" t="s">
        <v>646</v>
      </c>
      <c r="H79" s="180">
        <v>0</v>
      </c>
    </row>
    <row r="80" spans="1:8" x14ac:dyDescent="0.25">
      <c r="A80" s="177" t="s">
        <v>106</v>
      </c>
      <c r="B80" s="177" t="s">
        <v>290</v>
      </c>
      <c r="C80" s="177" t="s">
        <v>286</v>
      </c>
      <c r="D80" s="177" t="s">
        <v>168</v>
      </c>
      <c r="E80" s="177" t="s">
        <v>143</v>
      </c>
      <c r="F80" s="178" t="s">
        <v>646</v>
      </c>
      <c r="G80" s="178" t="s">
        <v>646</v>
      </c>
      <c r="H80" s="180">
        <v>0</v>
      </c>
    </row>
    <row r="81" spans="1:8" x14ac:dyDescent="0.25">
      <c r="A81" s="177" t="s">
        <v>106</v>
      </c>
      <c r="B81" s="177" t="s">
        <v>291</v>
      </c>
      <c r="C81" s="177" t="s">
        <v>292</v>
      </c>
      <c r="D81" s="177" t="s">
        <v>168</v>
      </c>
      <c r="E81" s="177" t="s">
        <v>143</v>
      </c>
      <c r="F81" s="178" t="s">
        <v>646</v>
      </c>
      <c r="G81" s="178" t="s">
        <v>646</v>
      </c>
      <c r="H81" s="180">
        <v>86.641623470494082</v>
      </c>
    </row>
    <row r="82" spans="1:8" x14ac:dyDescent="0.25">
      <c r="A82" s="177" t="s">
        <v>106</v>
      </c>
      <c r="B82" s="177" t="s">
        <v>293</v>
      </c>
      <c r="C82" s="177" t="s">
        <v>294</v>
      </c>
      <c r="D82" s="177" t="s">
        <v>168</v>
      </c>
      <c r="E82" s="177" t="s">
        <v>143</v>
      </c>
      <c r="F82" s="178" t="s">
        <v>646</v>
      </c>
      <c r="G82" s="178" t="s">
        <v>646</v>
      </c>
      <c r="H82" s="180">
        <v>3.8180000000000001</v>
      </c>
    </row>
    <row r="83" spans="1:8" x14ac:dyDescent="0.25">
      <c r="A83" s="177" t="s">
        <v>106</v>
      </c>
      <c r="B83" s="177" t="s">
        <v>295</v>
      </c>
      <c r="C83" s="177" t="s">
        <v>294</v>
      </c>
      <c r="D83" s="177" t="s">
        <v>168</v>
      </c>
      <c r="E83" s="177" t="s">
        <v>143</v>
      </c>
      <c r="F83" s="178" t="s">
        <v>646</v>
      </c>
      <c r="G83" s="178" t="s">
        <v>646</v>
      </c>
      <c r="H83" s="180">
        <v>88.174424623680807</v>
      </c>
    </row>
    <row r="84" spans="1:8" x14ac:dyDescent="0.25">
      <c r="A84" s="177" t="s">
        <v>106</v>
      </c>
      <c r="B84" s="177" t="s">
        <v>296</v>
      </c>
      <c r="C84" s="177" t="s">
        <v>294</v>
      </c>
      <c r="D84" s="177" t="s">
        <v>168</v>
      </c>
      <c r="E84" s="177" t="s">
        <v>143</v>
      </c>
      <c r="F84" s="178" t="s">
        <v>646</v>
      </c>
      <c r="G84" s="178" t="s">
        <v>646</v>
      </c>
      <c r="H84" s="180">
        <v>0</v>
      </c>
    </row>
    <row r="85" spans="1:8" x14ac:dyDescent="0.25">
      <c r="A85" s="177" t="s">
        <v>106</v>
      </c>
      <c r="B85" s="177" t="s">
        <v>297</v>
      </c>
      <c r="C85" s="177" t="s">
        <v>294</v>
      </c>
      <c r="D85" s="177" t="s">
        <v>168</v>
      </c>
      <c r="E85" s="177" t="s">
        <v>143</v>
      </c>
      <c r="F85" s="178" t="s">
        <v>646</v>
      </c>
      <c r="G85" s="178" t="s">
        <v>646</v>
      </c>
      <c r="H85" s="180">
        <v>0</v>
      </c>
    </row>
    <row r="86" spans="1:8" x14ac:dyDescent="0.25">
      <c r="A86" s="177" t="s">
        <v>106</v>
      </c>
      <c r="B86" s="177" t="s">
        <v>298</v>
      </c>
      <c r="C86" s="177" t="s">
        <v>294</v>
      </c>
      <c r="D86" s="177" t="s">
        <v>168</v>
      </c>
      <c r="E86" s="177" t="s">
        <v>143</v>
      </c>
      <c r="F86" s="178" t="s">
        <v>646</v>
      </c>
      <c r="G86" s="178" t="s">
        <v>646</v>
      </c>
      <c r="H86" s="180">
        <v>0</v>
      </c>
    </row>
    <row r="87" spans="1:8" x14ac:dyDescent="0.25">
      <c r="A87" s="177" t="s">
        <v>106</v>
      </c>
      <c r="B87" s="177" t="s">
        <v>299</v>
      </c>
      <c r="C87" s="177" t="s">
        <v>294</v>
      </c>
      <c r="D87" s="177" t="s">
        <v>168</v>
      </c>
      <c r="E87" s="177" t="s">
        <v>143</v>
      </c>
      <c r="F87" s="178" t="s">
        <v>646</v>
      </c>
      <c r="G87" s="178" t="s">
        <v>646</v>
      </c>
      <c r="H87" s="180">
        <v>0</v>
      </c>
    </row>
    <row r="88" spans="1:8" x14ac:dyDescent="0.25">
      <c r="A88" s="177" t="s">
        <v>106</v>
      </c>
      <c r="B88" s="177" t="s">
        <v>300</v>
      </c>
      <c r="C88" s="177" t="s">
        <v>301</v>
      </c>
      <c r="D88" s="177" t="s">
        <v>168</v>
      </c>
      <c r="E88" s="177" t="s">
        <v>143</v>
      </c>
      <c r="F88" s="178" t="s">
        <v>646</v>
      </c>
      <c r="G88" s="178" t="s">
        <v>646</v>
      </c>
      <c r="H88" s="180">
        <v>91.992424623680805</v>
      </c>
    </row>
    <row r="89" spans="1:8" x14ac:dyDescent="0.25">
      <c r="A89" s="177" t="s">
        <v>106</v>
      </c>
      <c r="B89" s="177" t="s">
        <v>302</v>
      </c>
      <c r="C89" s="177" t="s">
        <v>303</v>
      </c>
      <c r="D89" s="177" t="s">
        <v>168</v>
      </c>
      <c r="E89" s="177" t="s">
        <v>143</v>
      </c>
      <c r="F89" s="178" t="s">
        <v>646</v>
      </c>
      <c r="G89" s="178" t="s">
        <v>646</v>
      </c>
      <c r="H89" s="180">
        <v>13.142999999999999</v>
      </c>
    </row>
    <row r="90" spans="1:8" x14ac:dyDescent="0.25">
      <c r="A90" s="177" t="s">
        <v>106</v>
      </c>
      <c r="B90" s="177" t="s">
        <v>304</v>
      </c>
      <c r="C90" s="177" t="s">
        <v>305</v>
      </c>
      <c r="D90" s="177" t="s">
        <v>168</v>
      </c>
      <c r="E90" s="177" t="s">
        <v>143</v>
      </c>
      <c r="F90" s="178" t="s">
        <v>646</v>
      </c>
      <c r="G90" s="178" t="s">
        <v>646</v>
      </c>
      <c r="H90" s="180">
        <v>257.19196458793488</v>
      </c>
    </row>
    <row r="91" spans="1:8" x14ac:dyDescent="0.25">
      <c r="A91" s="177" t="s">
        <v>106</v>
      </c>
      <c r="B91" s="177" t="s">
        <v>306</v>
      </c>
      <c r="C91" s="177" t="s">
        <v>307</v>
      </c>
      <c r="D91" s="177" t="s">
        <v>168</v>
      </c>
      <c r="E91" s="177" t="s">
        <v>143</v>
      </c>
      <c r="F91" s="178" t="s">
        <v>646</v>
      </c>
      <c r="G91" s="178" t="s">
        <v>646</v>
      </c>
      <c r="H91" s="180">
        <v>0</v>
      </c>
    </row>
    <row r="92" spans="1:8" x14ac:dyDescent="0.25">
      <c r="A92" s="177" t="s">
        <v>106</v>
      </c>
      <c r="B92" s="177" t="s">
        <v>308</v>
      </c>
      <c r="C92" s="177" t="s">
        <v>309</v>
      </c>
      <c r="D92" s="177" t="s">
        <v>168</v>
      </c>
      <c r="E92" s="177" t="s">
        <v>143</v>
      </c>
      <c r="F92" s="178" t="s">
        <v>646</v>
      </c>
      <c r="G92" s="178" t="s">
        <v>646</v>
      </c>
      <c r="H92" s="180">
        <v>0</v>
      </c>
    </row>
    <row r="93" spans="1:8" x14ac:dyDescent="0.25">
      <c r="A93" s="177" t="s">
        <v>106</v>
      </c>
      <c r="B93" s="177" t="s">
        <v>310</v>
      </c>
      <c r="C93" s="177" t="s">
        <v>311</v>
      </c>
      <c r="D93" s="177" t="s">
        <v>168</v>
      </c>
      <c r="E93" s="177" t="s">
        <v>143</v>
      </c>
      <c r="F93" s="178" t="s">
        <v>646</v>
      </c>
      <c r="G93" s="178" t="s">
        <v>646</v>
      </c>
      <c r="H93" s="180">
        <v>0</v>
      </c>
    </row>
    <row r="94" spans="1:8" x14ac:dyDescent="0.25">
      <c r="A94" s="177" t="s">
        <v>106</v>
      </c>
      <c r="B94" s="177" t="s">
        <v>312</v>
      </c>
      <c r="C94" s="177" t="s">
        <v>313</v>
      </c>
      <c r="D94" s="177" t="s">
        <v>168</v>
      </c>
      <c r="E94" s="177" t="s">
        <v>143</v>
      </c>
      <c r="F94" s="178" t="s">
        <v>646</v>
      </c>
      <c r="G94" s="178" t="s">
        <v>646</v>
      </c>
      <c r="H94" s="180">
        <v>0</v>
      </c>
    </row>
    <row r="95" spans="1:8" x14ac:dyDescent="0.25">
      <c r="A95" s="177" t="s">
        <v>106</v>
      </c>
      <c r="B95" s="177" t="s">
        <v>314</v>
      </c>
      <c r="C95" s="177" t="s">
        <v>315</v>
      </c>
      <c r="D95" s="177" t="s">
        <v>168</v>
      </c>
      <c r="E95" s="177" t="s">
        <v>143</v>
      </c>
      <c r="F95" s="178" t="s">
        <v>646</v>
      </c>
      <c r="G95" s="178" t="s">
        <v>646</v>
      </c>
      <c r="H95" s="180">
        <v>270.33496458793485</v>
      </c>
    </row>
    <row r="96" spans="1:8" x14ac:dyDescent="0.25">
      <c r="A96" s="177" t="s">
        <v>106</v>
      </c>
      <c r="B96" s="177" t="s">
        <v>316</v>
      </c>
      <c r="C96" s="177" t="s">
        <v>317</v>
      </c>
      <c r="D96" s="177" t="s">
        <v>168</v>
      </c>
      <c r="E96" s="177" t="s">
        <v>143</v>
      </c>
      <c r="F96" s="178" t="s">
        <v>646</v>
      </c>
      <c r="G96" s="178" t="s">
        <v>646</v>
      </c>
      <c r="H96" s="180">
        <v>0</v>
      </c>
    </row>
    <row r="97" spans="1:8" x14ac:dyDescent="0.25">
      <c r="A97" s="177" t="s">
        <v>106</v>
      </c>
      <c r="B97" s="177" t="s">
        <v>318</v>
      </c>
      <c r="C97" s="177" t="s">
        <v>319</v>
      </c>
      <c r="D97" s="177" t="s">
        <v>168</v>
      </c>
      <c r="E97" s="177" t="s">
        <v>143</v>
      </c>
      <c r="F97" s="178" t="s">
        <v>646</v>
      </c>
      <c r="G97" s="178" t="s">
        <v>646</v>
      </c>
      <c r="H97" s="180">
        <v>0</v>
      </c>
    </row>
    <row r="98" spans="1:8" x14ac:dyDescent="0.25">
      <c r="A98" s="177" t="s">
        <v>106</v>
      </c>
      <c r="B98" s="177" t="s">
        <v>320</v>
      </c>
      <c r="C98" s="177" t="s">
        <v>321</v>
      </c>
      <c r="D98" s="177" t="s">
        <v>168</v>
      </c>
      <c r="E98" s="177" t="s">
        <v>143</v>
      </c>
      <c r="F98" s="178" t="s">
        <v>646</v>
      </c>
      <c r="G98" s="178" t="s">
        <v>646</v>
      </c>
      <c r="H98" s="180">
        <v>0</v>
      </c>
    </row>
    <row r="99" spans="1:8" x14ac:dyDescent="0.25">
      <c r="A99" s="177" t="s">
        <v>106</v>
      </c>
      <c r="B99" s="177" t="s">
        <v>322</v>
      </c>
      <c r="C99" s="177" t="s">
        <v>323</v>
      </c>
      <c r="D99" s="177" t="s">
        <v>168</v>
      </c>
      <c r="E99" s="177" t="s">
        <v>143</v>
      </c>
      <c r="F99" s="178" t="s">
        <v>646</v>
      </c>
      <c r="G99" s="178" t="s">
        <v>646</v>
      </c>
      <c r="H99" s="180">
        <v>0</v>
      </c>
    </row>
    <row r="100" spans="1:8" x14ac:dyDescent="0.25">
      <c r="A100" s="177" t="s">
        <v>106</v>
      </c>
      <c r="B100" s="177" t="s">
        <v>324</v>
      </c>
      <c r="C100" s="177" t="s">
        <v>325</v>
      </c>
      <c r="D100" s="177" t="s">
        <v>168</v>
      </c>
      <c r="E100" s="177" t="s">
        <v>143</v>
      </c>
      <c r="F100" s="178" t="s">
        <v>646</v>
      </c>
      <c r="G100" s="178" t="s">
        <v>646</v>
      </c>
      <c r="H100" s="180">
        <v>0</v>
      </c>
    </row>
    <row r="101" spans="1:8" x14ac:dyDescent="0.25">
      <c r="A101" s="177" t="s">
        <v>106</v>
      </c>
      <c r="B101" s="177" t="s">
        <v>326</v>
      </c>
      <c r="C101" s="177" t="s">
        <v>327</v>
      </c>
      <c r="D101" s="177" t="s">
        <v>168</v>
      </c>
      <c r="E101" s="177" t="s">
        <v>143</v>
      </c>
      <c r="F101" s="178" t="s">
        <v>646</v>
      </c>
      <c r="G101" s="178" t="s">
        <v>646</v>
      </c>
      <c r="H101" s="180">
        <v>0</v>
      </c>
    </row>
    <row r="102" spans="1:8" x14ac:dyDescent="0.25">
      <c r="A102" s="177" t="s">
        <v>106</v>
      </c>
      <c r="B102" s="177" t="s">
        <v>328</v>
      </c>
      <c r="C102" s="177" t="s">
        <v>329</v>
      </c>
      <c r="D102" s="177" t="s">
        <v>168</v>
      </c>
      <c r="E102" s="177" t="s">
        <v>143</v>
      </c>
      <c r="F102" s="178" t="s">
        <v>646</v>
      </c>
      <c r="G102" s="178" t="s">
        <v>646</v>
      </c>
      <c r="H102" s="180">
        <v>0</v>
      </c>
    </row>
    <row r="103" spans="1:8" x14ac:dyDescent="0.25">
      <c r="A103" s="177" t="s">
        <v>106</v>
      </c>
      <c r="B103" s="177" t="s">
        <v>330</v>
      </c>
      <c r="C103" s="177" t="s">
        <v>331</v>
      </c>
      <c r="D103" s="177" t="s">
        <v>168</v>
      </c>
      <c r="E103" s="177" t="s">
        <v>143</v>
      </c>
      <c r="F103" s="178" t="s">
        <v>646</v>
      </c>
      <c r="G103" s="178" t="s">
        <v>646</v>
      </c>
      <c r="H103" s="180">
        <v>-3.9047824837260499E-2</v>
      </c>
    </row>
    <row r="104" spans="1:8" x14ac:dyDescent="0.25">
      <c r="A104" s="177" t="s">
        <v>106</v>
      </c>
      <c r="B104" s="177" t="s">
        <v>332</v>
      </c>
      <c r="C104" s="177" t="s">
        <v>333</v>
      </c>
      <c r="D104" s="177" t="s">
        <v>168</v>
      </c>
      <c r="E104" s="177" t="s">
        <v>143</v>
      </c>
      <c r="F104" s="178" t="s">
        <v>646</v>
      </c>
      <c r="G104" s="178" t="s">
        <v>646</v>
      </c>
      <c r="H104" s="180">
        <v>0</v>
      </c>
    </row>
    <row r="105" spans="1:8" x14ac:dyDescent="0.25">
      <c r="A105" s="177" t="s">
        <v>106</v>
      </c>
      <c r="B105" s="177" t="s">
        <v>334</v>
      </c>
      <c r="C105" s="177" t="s">
        <v>335</v>
      </c>
      <c r="D105" s="177" t="s">
        <v>168</v>
      </c>
      <c r="E105" s="177" t="s">
        <v>143</v>
      </c>
      <c r="F105" s="178" t="s">
        <v>646</v>
      </c>
      <c r="G105" s="178" t="s">
        <v>646</v>
      </c>
      <c r="H105" s="180">
        <v>0</v>
      </c>
    </row>
    <row r="106" spans="1:8" x14ac:dyDescent="0.25">
      <c r="A106" s="177" t="s">
        <v>106</v>
      </c>
      <c r="B106" s="177" t="s">
        <v>336</v>
      </c>
      <c r="C106" s="177" t="s">
        <v>337</v>
      </c>
      <c r="D106" s="177" t="s">
        <v>168</v>
      </c>
      <c r="E106" s="177" t="s">
        <v>143</v>
      </c>
      <c r="F106" s="178" t="s">
        <v>646</v>
      </c>
      <c r="G106" s="178" t="s">
        <v>646</v>
      </c>
      <c r="H106" s="180">
        <v>0</v>
      </c>
    </row>
    <row r="107" spans="1:8" x14ac:dyDescent="0.25">
      <c r="A107" s="177" t="s">
        <v>106</v>
      </c>
      <c r="B107" s="177" t="s">
        <v>338</v>
      </c>
      <c r="C107" s="177" t="s">
        <v>339</v>
      </c>
      <c r="D107" s="177" t="s">
        <v>168</v>
      </c>
      <c r="E107" s="177" t="s">
        <v>143</v>
      </c>
      <c r="F107" s="178" t="s">
        <v>646</v>
      </c>
      <c r="G107" s="178" t="s">
        <v>646</v>
      </c>
      <c r="H107" s="180">
        <v>-3.9047824837260499E-2</v>
      </c>
    </row>
    <row r="108" spans="1:8" x14ac:dyDescent="0.25">
      <c r="A108" s="177" t="s">
        <v>106</v>
      </c>
      <c r="B108" s="177" t="s">
        <v>340</v>
      </c>
      <c r="C108" s="177" t="s">
        <v>341</v>
      </c>
      <c r="D108" s="177" t="s">
        <v>168</v>
      </c>
      <c r="E108" s="177" t="s">
        <v>143</v>
      </c>
      <c r="F108" s="178" t="s">
        <v>646</v>
      </c>
      <c r="G108" s="178" t="s">
        <v>646</v>
      </c>
      <c r="H108" s="180">
        <v>0</v>
      </c>
    </row>
    <row r="109" spans="1:8" x14ac:dyDescent="0.25">
      <c r="A109" s="177" t="s">
        <v>106</v>
      </c>
      <c r="B109" s="177" t="s">
        <v>342</v>
      </c>
      <c r="C109" s="177" t="s">
        <v>343</v>
      </c>
      <c r="D109" s="177" t="s">
        <v>168</v>
      </c>
      <c r="E109" s="177" t="s">
        <v>143</v>
      </c>
      <c r="F109" s="178" t="s">
        <v>646</v>
      </c>
      <c r="G109" s="178" t="s">
        <v>646</v>
      </c>
      <c r="H109" s="180">
        <v>-1.10809655752028E-2</v>
      </c>
    </row>
    <row r="110" spans="1:8" x14ac:dyDescent="0.25">
      <c r="A110" s="177" t="s">
        <v>106</v>
      </c>
      <c r="B110" s="177" t="s">
        <v>344</v>
      </c>
      <c r="C110" s="177" t="s">
        <v>345</v>
      </c>
      <c r="D110" s="177" t="s">
        <v>168</v>
      </c>
      <c r="E110" s="177" t="s">
        <v>143</v>
      </c>
      <c r="F110" s="178" t="s">
        <v>646</v>
      </c>
      <c r="G110" s="178" t="s">
        <v>646</v>
      </c>
      <c r="H110" s="178" t="s">
        <v>646</v>
      </c>
    </row>
    <row r="111" spans="1:8" x14ac:dyDescent="0.25">
      <c r="A111" s="177" t="s">
        <v>106</v>
      </c>
      <c r="B111" s="177" t="s">
        <v>346</v>
      </c>
      <c r="C111" s="177" t="s">
        <v>347</v>
      </c>
      <c r="D111" s="177" t="s">
        <v>168</v>
      </c>
      <c r="E111" s="177" t="s">
        <v>143</v>
      </c>
      <c r="F111" s="178" t="s">
        <v>646</v>
      </c>
      <c r="G111" s="178" t="s">
        <v>646</v>
      </c>
      <c r="H111" s="180">
        <v>0</v>
      </c>
    </row>
    <row r="112" spans="1:8" x14ac:dyDescent="0.25">
      <c r="A112" s="177" t="s">
        <v>106</v>
      </c>
      <c r="B112" s="177" t="s">
        <v>348</v>
      </c>
      <c r="C112" s="177" t="s">
        <v>349</v>
      </c>
      <c r="D112" s="177" t="s">
        <v>168</v>
      </c>
      <c r="E112" s="177" t="s">
        <v>143</v>
      </c>
      <c r="F112" s="178" t="s">
        <v>646</v>
      </c>
      <c r="G112" s="178" t="s">
        <v>646</v>
      </c>
      <c r="H112" s="180">
        <v>0</v>
      </c>
    </row>
    <row r="113" spans="1:8" x14ac:dyDescent="0.25">
      <c r="A113" s="177" t="s">
        <v>106</v>
      </c>
      <c r="B113" s="177" t="s">
        <v>350</v>
      </c>
      <c r="C113" s="177" t="s">
        <v>351</v>
      </c>
      <c r="D113" s="177" t="s">
        <v>168</v>
      </c>
      <c r="E113" s="177" t="s">
        <v>143</v>
      </c>
      <c r="F113" s="178" t="s">
        <v>646</v>
      </c>
      <c r="G113" s="178" t="s">
        <v>646</v>
      </c>
      <c r="H113" s="180">
        <v>0</v>
      </c>
    </row>
    <row r="114" spans="1:8" x14ac:dyDescent="0.25">
      <c r="A114" s="177" t="s">
        <v>106</v>
      </c>
      <c r="B114" s="177" t="s">
        <v>352</v>
      </c>
      <c r="C114" s="177" t="s">
        <v>353</v>
      </c>
      <c r="D114" s="177" t="s">
        <v>168</v>
      </c>
      <c r="E114" s="177" t="s">
        <v>143</v>
      </c>
      <c r="F114" s="178" t="s">
        <v>646</v>
      </c>
      <c r="G114" s="178" t="s">
        <v>646</v>
      </c>
      <c r="H114" s="180">
        <v>-1.10809655752028E-2</v>
      </c>
    </row>
    <row r="115" spans="1:8" x14ac:dyDescent="0.25">
      <c r="A115" s="177" t="s">
        <v>106</v>
      </c>
      <c r="B115" s="177" t="s">
        <v>354</v>
      </c>
      <c r="C115" s="177" t="s">
        <v>355</v>
      </c>
      <c r="D115" s="177" t="s">
        <v>168</v>
      </c>
      <c r="E115" s="177" t="s">
        <v>143</v>
      </c>
      <c r="F115" s="178" t="s">
        <v>646</v>
      </c>
      <c r="G115" s="178" t="s">
        <v>646</v>
      </c>
      <c r="H115" s="180">
        <v>2.3683801907484901E-2</v>
      </c>
    </row>
    <row r="116" spans="1:8" x14ac:dyDescent="0.25">
      <c r="A116" s="177" t="s">
        <v>106</v>
      </c>
      <c r="B116" s="177" t="s">
        <v>356</v>
      </c>
      <c r="C116" s="177" t="s">
        <v>357</v>
      </c>
      <c r="D116" s="177" t="s">
        <v>168</v>
      </c>
      <c r="E116" s="177" t="s">
        <v>143</v>
      </c>
      <c r="F116" s="178" t="s">
        <v>646</v>
      </c>
      <c r="G116" s="178" t="s">
        <v>646</v>
      </c>
      <c r="H116" s="180">
        <v>0.42929226203450099</v>
      </c>
    </row>
    <row r="117" spans="1:8" x14ac:dyDescent="0.25">
      <c r="A117" s="177" t="s">
        <v>106</v>
      </c>
      <c r="B117" s="177" t="s">
        <v>358</v>
      </c>
      <c r="C117" s="177" t="s">
        <v>359</v>
      </c>
      <c r="D117" s="177" t="s">
        <v>168</v>
      </c>
      <c r="E117" s="177" t="s">
        <v>143</v>
      </c>
      <c r="F117" s="178" t="s">
        <v>646</v>
      </c>
      <c r="G117" s="178" t="s">
        <v>646</v>
      </c>
      <c r="H117" s="180">
        <v>0</v>
      </c>
    </row>
    <row r="118" spans="1:8" x14ac:dyDescent="0.25">
      <c r="A118" s="177" t="s">
        <v>106</v>
      </c>
      <c r="B118" s="177" t="s">
        <v>360</v>
      </c>
      <c r="C118" s="177" t="s">
        <v>361</v>
      </c>
      <c r="D118" s="177" t="s">
        <v>168</v>
      </c>
      <c r="E118" s="177" t="s">
        <v>143</v>
      </c>
      <c r="F118" s="178" t="s">
        <v>646</v>
      </c>
      <c r="G118" s="178" t="s">
        <v>646</v>
      </c>
      <c r="H118" s="180">
        <v>0</v>
      </c>
    </row>
    <row r="119" spans="1:8" x14ac:dyDescent="0.25">
      <c r="A119" s="177" t="s">
        <v>106</v>
      </c>
      <c r="B119" s="177" t="s">
        <v>362</v>
      </c>
      <c r="C119" s="177" t="s">
        <v>363</v>
      </c>
      <c r="D119" s="177" t="s">
        <v>168</v>
      </c>
      <c r="E119" s="177" t="s">
        <v>143</v>
      </c>
      <c r="F119" s="178" t="s">
        <v>646</v>
      </c>
      <c r="G119" s="178" t="s">
        <v>646</v>
      </c>
      <c r="H119" s="180">
        <v>0</v>
      </c>
    </row>
    <row r="120" spans="1:8" x14ac:dyDescent="0.25">
      <c r="A120" s="177" t="s">
        <v>106</v>
      </c>
      <c r="B120" s="177" t="s">
        <v>364</v>
      </c>
      <c r="C120" s="177" t="s">
        <v>365</v>
      </c>
      <c r="D120" s="177" t="s">
        <v>168</v>
      </c>
      <c r="E120" s="177" t="s">
        <v>143</v>
      </c>
      <c r="F120" s="178" t="s">
        <v>646</v>
      </c>
      <c r="G120" s="178" t="s">
        <v>646</v>
      </c>
      <c r="H120" s="180">
        <v>0</v>
      </c>
    </row>
    <row r="121" spans="1:8" x14ac:dyDescent="0.25">
      <c r="A121" s="177" t="s">
        <v>106</v>
      </c>
      <c r="B121" s="177" t="s">
        <v>366</v>
      </c>
      <c r="C121" s="177" t="s">
        <v>367</v>
      </c>
      <c r="D121" s="177" t="s">
        <v>168</v>
      </c>
      <c r="E121" s="177" t="s">
        <v>143</v>
      </c>
      <c r="F121" s="178" t="s">
        <v>646</v>
      </c>
      <c r="G121" s="178" t="s">
        <v>646</v>
      </c>
      <c r="H121" s="180">
        <v>0.45297606394198592</v>
      </c>
    </row>
    <row r="122" spans="1:8" x14ac:dyDescent="0.25">
      <c r="A122" s="177" t="s">
        <v>106</v>
      </c>
      <c r="B122" s="177" t="s">
        <v>368</v>
      </c>
      <c r="C122" s="177" t="s">
        <v>369</v>
      </c>
      <c r="D122" s="177" t="s">
        <v>168</v>
      </c>
      <c r="E122" s="177" t="s">
        <v>143</v>
      </c>
      <c r="F122" s="178" t="s">
        <v>646</v>
      </c>
      <c r="G122" s="178" t="s">
        <v>646</v>
      </c>
      <c r="H122" s="180">
        <v>0</v>
      </c>
    </row>
    <row r="123" spans="1:8" x14ac:dyDescent="0.25">
      <c r="A123" s="177" t="s">
        <v>106</v>
      </c>
      <c r="B123" s="177" t="s">
        <v>370</v>
      </c>
      <c r="C123" s="177" t="s">
        <v>371</v>
      </c>
      <c r="D123" s="177" t="s">
        <v>168</v>
      </c>
      <c r="E123" s="177" t="s">
        <v>143</v>
      </c>
      <c r="F123" s="178" t="s">
        <v>646</v>
      </c>
      <c r="G123" s="178" t="s">
        <v>646</v>
      </c>
      <c r="H123" s="180">
        <v>0</v>
      </c>
    </row>
    <row r="124" spans="1:8" x14ac:dyDescent="0.25">
      <c r="A124" s="177" t="s">
        <v>106</v>
      </c>
      <c r="B124" s="177" t="s">
        <v>372</v>
      </c>
      <c r="C124" s="177" t="s">
        <v>373</v>
      </c>
      <c r="D124" s="177" t="s">
        <v>168</v>
      </c>
      <c r="E124" s="177" t="s">
        <v>143</v>
      </c>
      <c r="F124" s="178" t="s">
        <v>646</v>
      </c>
      <c r="G124" s="178" t="s">
        <v>646</v>
      </c>
      <c r="H124" s="180">
        <v>0</v>
      </c>
    </row>
    <row r="125" spans="1:8" x14ac:dyDescent="0.25">
      <c r="A125" s="177" t="s">
        <v>106</v>
      </c>
      <c r="B125" s="177" t="s">
        <v>374</v>
      </c>
      <c r="C125" s="177" t="s">
        <v>375</v>
      </c>
      <c r="D125" s="177" t="s">
        <v>168</v>
      </c>
      <c r="E125" s="177" t="s">
        <v>143</v>
      </c>
      <c r="F125" s="178" t="s">
        <v>646</v>
      </c>
      <c r="G125" s="178" t="s">
        <v>646</v>
      </c>
      <c r="H125" s="180">
        <v>0</v>
      </c>
    </row>
    <row r="126" spans="1:8" x14ac:dyDescent="0.25">
      <c r="A126" s="177" t="s">
        <v>106</v>
      </c>
      <c r="B126" s="177" t="s">
        <v>376</v>
      </c>
      <c r="C126" s="177" t="s">
        <v>377</v>
      </c>
      <c r="D126" s="177" t="s">
        <v>168</v>
      </c>
      <c r="E126" s="177" t="s">
        <v>143</v>
      </c>
      <c r="F126" s="178" t="s">
        <v>646</v>
      </c>
      <c r="G126" s="178" t="s">
        <v>646</v>
      </c>
      <c r="H126" s="180">
        <v>0</v>
      </c>
    </row>
    <row r="127" spans="1:8" x14ac:dyDescent="0.25">
      <c r="A127" s="177" t="s">
        <v>106</v>
      </c>
      <c r="B127" s="177" t="s">
        <v>378</v>
      </c>
      <c r="C127" s="177" t="s">
        <v>379</v>
      </c>
      <c r="D127" s="177" t="s">
        <v>168</v>
      </c>
      <c r="E127" s="177" t="s">
        <v>143</v>
      </c>
      <c r="F127" s="178" t="s">
        <v>646</v>
      </c>
      <c r="G127" s="178" t="s">
        <v>646</v>
      </c>
      <c r="H127" s="180">
        <v>0</v>
      </c>
    </row>
    <row r="128" spans="1:8" x14ac:dyDescent="0.25">
      <c r="A128" s="177" t="s">
        <v>106</v>
      </c>
      <c r="B128" s="177" t="s">
        <v>380</v>
      </c>
      <c r="C128" s="177" t="s">
        <v>381</v>
      </c>
      <c r="D128" s="177" t="s">
        <v>168</v>
      </c>
      <c r="E128" s="177" t="s">
        <v>143</v>
      </c>
      <c r="F128" s="178" t="s">
        <v>646</v>
      </c>
      <c r="G128" s="178" t="s">
        <v>646</v>
      </c>
      <c r="H128" s="180">
        <v>0</v>
      </c>
    </row>
    <row r="129" spans="1:8" x14ac:dyDescent="0.25">
      <c r="A129" s="177" t="s">
        <v>106</v>
      </c>
      <c r="B129" s="177" t="s">
        <v>382</v>
      </c>
      <c r="C129" s="177" t="s">
        <v>383</v>
      </c>
      <c r="D129" s="177" t="s">
        <v>168</v>
      </c>
      <c r="E129" s="177" t="s">
        <v>143</v>
      </c>
      <c r="F129" s="178" t="s">
        <v>646</v>
      </c>
      <c r="G129" s="178" t="s">
        <v>646</v>
      </c>
      <c r="H129" s="180">
        <v>0</v>
      </c>
    </row>
    <row r="130" spans="1:8" x14ac:dyDescent="0.25">
      <c r="A130" s="177" t="s">
        <v>106</v>
      </c>
      <c r="B130" s="177" t="s">
        <v>384</v>
      </c>
      <c r="C130" s="177" t="s">
        <v>385</v>
      </c>
      <c r="D130" s="177" t="s">
        <v>168</v>
      </c>
      <c r="E130" s="177" t="s">
        <v>143</v>
      </c>
      <c r="F130" s="178" t="s">
        <v>646</v>
      </c>
      <c r="G130" s="178" t="s">
        <v>646</v>
      </c>
      <c r="H130" s="180">
        <v>0</v>
      </c>
    </row>
    <row r="131" spans="1:8" x14ac:dyDescent="0.25">
      <c r="A131" s="177" t="s">
        <v>106</v>
      </c>
      <c r="B131" s="177" t="s">
        <v>386</v>
      </c>
      <c r="C131" s="177" t="s">
        <v>387</v>
      </c>
      <c r="D131" s="177" t="s">
        <v>168</v>
      </c>
      <c r="E131" s="177" t="s">
        <v>143</v>
      </c>
      <c r="F131" s="178" t="s">
        <v>646</v>
      </c>
      <c r="G131" s="178" t="s">
        <v>646</v>
      </c>
      <c r="H131" s="180">
        <v>0</v>
      </c>
    </row>
    <row r="132" spans="1:8" x14ac:dyDescent="0.25">
      <c r="A132" s="177" t="s">
        <v>106</v>
      </c>
      <c r="B132" s="177" t="s">
        <v>388</v>
      </c>
      <c r="C132" s="177" t="s">
        <v>389</v>
      </c>
      <c r="D132" s="177" t="s">
        <v>168</v>
      </c>
      <c r="E132" s="177" t="s">
        <v>143</v>
      </c>
      <c r="F132" s="178" t="s">
        <v>646</v>
      </c>
      <c r="G132" s="178" t="s">
        <v>646</v>
      </c>
      <c r="H132" s="180">
        <v>0</v>
      </c>
    </row>
    <row r="133" spans="1:8" x14ac:dyDescent="0.25">
      <c r="A133" s="177" t="s">
        <v>106</v>
      </c>
      <c r="B133" s="177" t="s">
        <v>390</v>
      </c>
      <c r="C133" s="177" t="s">
        <v>391</v>
      </c>
      <c r="D133" s="177" t="s">
        <v>168</v>
      </c>
      <c r="E133" s="177" t="s">
        <v>143</v>
      </c>
      <c r="F133" s="178" t="s">
        <v>646</v>
      </c>
      <c r="G133" s="178" t="s">
        <v>646</v>
      </c>
      <c r="H133" s="180">
        <v>0</v>
      </c>
    </row>
    <row r="134" spans="1:8" x14ac:dyDescent="0.25">
      <c r="A134" s="177" t="s">
        <v>106</v>
      </c>
      <c r="B134" s="177" t="s">
        <v>392</v>
      </c>
      <c r="C134" s="177" t="s">
        <v>393</v>
      </c>
      <c r="D134" s="177" t="s">
        <v>168</v>
      </c>
      <c r="E134" s="177" t="s">
        <v>143</v>
      </c>
      <c r="F134" s="178" t="s">
        <v>646</v>
      </c>
      <c r="G134" s="178" t="s">
        <v>646</v>
      </c>
      <c r="H134" s="180">
        <v>0</v>
      </c>
    </row>
    <row r="135" spans="1:8" x14ac:dyDescent="0.25">
      <c r="A135" s="177" t="s">
        <v>106</v>
      </c>
      <c r="B135" s="177" t="s">
        <v>394</v>
      </c>
      <c r="C135" s="177" t="s">
        <v>395</v>
      </c>
      <c r="D135" s="177" t="s">
        <v>168</v>
      </c>
      <c r="E135" s="177" t="s">
        <v>143</v>
      </c>
      <c r="F135" s="178" t="s">
        <v>646</v>
      </c>
      <c r="G135" s="178" t="s">
        <v>646</v>
      </c>
      <c r="H135" s="180">
        <v>0</v>
      </c>
    </row>
    <row r="136" spans="1:8" x14ac:dyDescent="0.25">
      <c r="A136" s="177" t="s">
        <v>106</v>
      </c>
      <c r="B136" s="177" t="s">
        <v>396</v>
      </c>
      <c r="C136" s="177" t="s">
        <v>397</v>
      </c>
      <c r="D136" s="177" t="s">
        <v>168</v>
      </c>
      <c r="E136" s="177" t="s">
        <v>143</v>
      </c>
      <c r="F136" s="178" t="s">
        <v>646</v>
      </c>
      <c r="G136" s="178" t="s">
        <v>646</v>
      </c>
      <c r="H136" s="180">
        <v>0</v>
      </c>
    </row>
    <row r="137" spans="1:8" x14ac:dyDescent="0.25">
      <c r="A137" s="177" t="s">
        <v>106</v>
      </c>
      <c r="B137" s="177" t="s">
        <v>398</v>
      </c>
      <c r="C137" s="177" t="s">
        <v>399</v>
      </c>
      <c r="D137" s="177" t="s">
        <v>168</v>
      </c>
      <c r="E137" s="177" t="s">
        <v>143</v>
      </c>
      <c r="F137" s="178" t="s">
        <v>646</v>
      </c>
      <c r="G137" s="178" t="s">
        <v>646</v>
      </c>
      <c r="H137" s="180">
        <v>0</v>
      </c>
    </row>
    <row r="138" spans="1:8" x14ac:dyDescent="0.25">
      <c r="A138" s="177" t="s">
        <v>106</v>
      </c>
      <c r="B138" s="177" t="s">
        <v>400</v>
      </c>
      <c r="C138" s="177" t="s">
        <v>401</v>
      </c>
      <c r="D138" s="177" t="s">
        <v>168</v>
      </c>
      <c r="E138" s="177" t="s">
        <v>143</v>
      </c>
      <c r="F138" s="178" t="s">
        <v>646</v>
      </c>
      <c r="G138" s="178" t="s">
        <v>646</v>
      </c>
      <c r="H138" s="180">
        <v>0</v>
      </c>
    </row>
    <row r="139" spans="1:8" x14ac:dyDescent="0.25">
      <c r="A139" s="177" t="s">
        <v>106</v>
      </c>
      <c r="B139" s="177" t="s">
        <v>402</v>
      </c>
      <c r="C139" s="177" t="s">
        <v>403</v>
      </c>
      <c r="D139" s="177" t="s">
        <v>168</v>
      </c>
      <c r="E139" s="177" t="s">
        <v>143</v>
      </c>
      <c r="F139" s="178" t="s">
        <v>646</v>
      </c>
      <c r="G139" s="178" t="s">
        <v>646</v>
      </c>
      <c r="H139" s="180">
        <v>0</v>
      </c>
    </row>
    <row r="140" spans="1:8" x14ac:dyDescent="0.25">
      <c r="A140" s="177" t="s">
        <v>106</v>
      </c>
      <c r="B140" s="177" t="s">
        <v>404</v>
      </c>
      <c r="C140" s="177" t="s">
        <v>405</v>
      </c>
      <c r="D140" s="177" t="s">
        <v>168</v>
      </c>
      <c r="E140" s="177" t="s">
        <v>143</v>
      </c>
      <c r="F140" s="178" t="s">
        <v>646</v>
      </c>
      <c r="G140" s="178" t="s">
        <v>646</v>
      </c>
      <c r="H140" s="180">
        <v>0</v>
      </c>
    </row>
    <row r="141" spans="1:8" x14ac:dyDescent="0.25">
      <c r="A141" s="177" t="s">
        <v>106</v>
      </c>
      <c r="B141" s="177" t="s">
        <v>406</v>
      </c>
      <c r="C141" s="177" t="s">
        <v>407</v>
      </c>
      <c r="D141" s="177" t="s">
        <v>168</v>
      </c>
      <c r="E141" s="177" t="s">
        <v>143</v>
      </c>
      <c r="F141" s="178" t="s">
        <v>646</v>
      </c>
      <c r="G141" s="178" t="s">
        <v>646</v>
      </c>
      <c r="H141" s="180">
        <v>0</v>
      </c>
    </row>
    <row r="142" spans="1:8" x14ac:dyDescent="0.25">
      <c r="A142" s="177" t="s">
        <v>106</v>
      </c>
      <c r="B142" s="177" t="s">
        <v>408</v>
      </c>
      <c r="C142" s="177" t="s">
        <v>409</v>
      </c>
      <c r="D142" s="177" t="s">
        <v>168</v>
      </c>
      <c r="E142" s="177" t="s">
        <v>143</v>
      </c>
      <c r="F142" s="178" t="s">
        <v>646</v>
      </c>
      <c r="G142" s="178" t="s">
        <v>646</v>
      </c>
      <c r="H142" s="180">
        <v>0</v>
      </c>
    </row>
    <row r="143" spans="1:8" x14ac:dyDescent="0.25">
      <c r="A143" s="177" t="s">
        <v>106</v>
      </c>
      <c r="B143" s="177" t="s">
        <v>410</v>
      </c>
      <c r="C143" s="177" t="s">
        <v>411</v>
      </c>
      <c r="D143" s="177" t="s">
        <v>168</v>
      </c>
      <c r="E143" s="177" t="s">
        <v>143</v>
      </c>
      <c r="F143" s="178" t="s">
        <v>646</v>
      </c>
      <c r="G143" s="178" t="s">
        <v>646</v>
      </c>
      <c r="H143" s="180">
        <v>0</v>
      </c>
    </row>
    <row r="144" spans="1:8" x14ac:dyDescent="0.25">
      <c r="A144" s="177" t="s">
        <v>106</v>
      </c>
      <c r="B144" s="177" t="s">
        <v>412</v>
      </c>
      <c r="C144" s="177" t="s">
        <v>413</v>
      </c>
      <c r="D144" s="177" t="s">
        <v>168</v>
      </c>
      <c r="E144" s="177" t="s">
        <v>143</v>
      </c>
      <c r="F144" s="178" t="s">
        <v>646</v>
      </c>
      <c r="G144" s="178" t="s">
        <v>646</v>
      </c>
      <c r="H144" s="180">
        <v>0</v>
      </c>
    </row>
    <row r="145" spans="1:8" x14ac:dyDescent="0.25">
      <c r="A145" s="177" t="s">
        <v>106</v>
      </c>
      <c r="B145" s="177" t="s">
        <v>414</v>
      </c>
      <c r="C145" s="177" t="s">
        <v>415</v>
      </c>
      <c r="D145" s="177" t="s">
        <v>168</v>
      </c>
      <c r="E145" s="177" t="s">
        <v>143</v>
      </c>
      <c r="F145" s="178" t="s">
        <v>646</v>
      </c>
      <c r="G145" s="178" t="s">
        <v>646</v>
      </c>
      <c r="H145" s="180">
        <v>0</v>
      </c>
    </row>
    <row r="146" spans="1:8" x14ac:dyDescent="0.25">
      <c r="A146" s="177" t="s">
        <v>106</v>
      </c>
      <c r="B146" s="177" t="s">
        <v>416</v>
      </c>
      <c r="C146" s="177" t="s">
        <v>417</v>
      </c>
      <c r="D146" s="177" t="s">
        <v>168</v>
      </c>
      <c r="E146" s="177" t="s">
        <v>143</v>
      </c>
      <c r="F146" s="178" t="s">
        <v>646</v>
      </c>
      <c r="G146" s="178" t="s">
        <v>646</v>
      </c>
      <c r="H146" s="180">
        <v>0</v>
      </c>
    </row>
    <row r="147" spans="1:8" x14ac:dyDescent="0.25">
      <c r="A147" s="177" t="s">
        <v>106</v>
      </c>
      <c r="B147" s="177" t="s">
        <v>418</v>
      </c>
      <c r="C147" s="177" t="s">
        <v>419</v>
      </c>
      <c r="D147" s="177" t="s">
        <v>168</v>
      </c>
      <c r="E147" s="177" t="s">
        <v>143</v>
      </c>
      <c r="F147" s="178" t="s">
        <v>646</v>
      </c>
      <c r="G147" s="178" t="s">
        <v>646</v>
      </c>
      <c r="H147" s="180">
        <v>0</v>
      </c>
    </row>
    <row r="148" spans="1:8" x14ac:dyDescent="0.25">
      <c r="A148" s="177" t="s">
        <v>106</v>
      </c>
      <c r="B148" s="177" t="s">
        <v>420</v>
      </c>
      <c r="C148" s="177" t="s">
        <v>421</v>
      </c>
      <c r="D148" s="177" t="s">
        <v>168</v>
      </c>
      <c r="E148" s="177" t="s">
        <v>143</v>
      </c>
      <c r="F148" s="178" t="s">
        <v>646</v>
      </c>
      <c r="G148" s="178" t="s">
        <v>646</v>
      </c>
      <c r="H148" s="180">
        <v>0</v>
      </c>
    </row>
    <row r="149" spans="1:8" x14ac:dyDescent="0.25">
      <c r="A149" s="177" t="s">
        <v>106</v>
      </c>
      <c r="B149" s="177" t="s">
        <v>422</v>
      </c>
      <c r="C149" s="177" t="s">
        <v>423</v>
      </c>
      <c r="D149" s="177" t="s">
        <v>168</v>
      </c>
      <c r="E149" s="177" t="s">
        <v>143</v>
      </c>
      <c r="F149" s="178" t="s">
        <v>646</v>
      </c>
      <c r="G149" s="178" t="s">
        <v>646</v>
      </c>
      <c r="H149" s="180">
        <v>0.22082386941265192</v>
      </c>
    </row>
    <row r="150" spans="1:8" x14ac:dyDescent="0.25">
      <c r="A150" s="177" t="s">
        <v>106</v>
      </c>
      <c r="B150" s="177" t="s">
        <v>424</v>
      </c>
      <c r="C150" s="177" t="s">
        <v>425</v>
      </c>
      <c r="D150" s="177" t="s">
        <v>168</v>
      </c>
      <c r="E150" s="177" t="s">
        <v>143</v>
      </c>
      <c r="F150" s="178" t="s">
        <v>646</v>
      </c>
      <c r="G150" s="178" t="s">
        <v>646</v>
      </c>
      <c r="H150" s="180">
        <v>7.5576095675720891</v>
      </c>
    </row>
    <row r="151" spans="1:8" x14ac:dyDescent="0.25">
      <c r="A151" s="177" t="s">
        <v>106</v>
      </c>
      <c r="B151" s="177" t="s">
        <v>426</v>
      </c>
      <c r="C151" s="177" t="s">
        <v>427</v>
      </c>
      <c r="D151" s="177" t="s">
        <v>168</v>
      </c>
      <c r="E151" s="177" t="s">
        <v>143</v>
      </c>
      <c r="F151" s="178" t="s">
        <v>646</v>
      </c>
      <c r="G151" s="178" t="s">
        <v>646</v>
      </c>
      <c r="H151" s="180">
        <v>0</v>
      </c>
    </row>
    <row r="152" spans="1:8" x14ac:dyDescent="0.25">
      <c r="A152" s="177" t="s">
        <v>106</v>
      </c>
      <c r="B152" s="177" t="s">
        <v>428</v>
      </c>
      <c r="C152" s="177" t="s">
        <v>429</v>
      </c>
      <c r="D152" s="177" t="s">
        <v>168</v>
      </c>
      <c r="E152" s="177" t="s">
        <v>143</v>
      </c>
      <c r="F152" s="178" t="s">
        <v>646</v>
      </c>
      <c r="G152" s="178" t="s">
        <v>646</v>
      </c>
      <c r="H152" s="180">
        <v>0</v>
      </c>
    </row>
    <row r="153" spans="1:8" x14ac:dyDescent="0.25">
      <c r="A153" s="177" t="s">
        <v>106</v>
      </c>
      <c r="B153" s="177" t="s">
        <v>430</v>
      </c>
      <c r="C153" s="177" t="s">
        <v>431</v>
      </c>
      <c r="D153" s="177" t="s">
        <v>168</v>
      </c>
      <c r="E153" s="177" t="s">
        <v>143</v>
      </c>
      <c r="F153" s="178" t="s">
        <v>646</v>
      </c>
      <c r="G153" s="178" t="s">
        <v>646</v>
      </c>
      <c r="H153" s="180">
        <v>0</v>
      </c>
    </row>
    <row r="154" spans="1:8" x14ac:dyDescent="0.25">
      <c r="A154" s="177" t="s">
        <v>106</v>
      </c>
      <c r="B154" s="177" t="s">
        <v>432</v>
      </c>
      <c r="C154" s="177" t="s">
        <v>433</v>
      </c>
      <c r="D154" s="177" t="s">
        <v>168</v>
      </c>
      <c r="E154" s="177" t="s">
        <v>143</v>
      </c>
      <c r="F154" s="178" t="s">
        <v>646</v>
      </c>
      <c r="G154" s="178" t="s">
        <v>646</v>
      </c>
      <c r="H154" s="180">
        <v>0</v>
      </c>
    </row>
    <row r="155" spans="1:8" x14ac:dyDescent="0.25">
      <c r="A155" s="177" t="s">
        <v>106</v>
      </c>
      <c r="B155" s="177" t="s">
        <v>434</v>
      </c>
      <c r="C155" s="177" t="s">
        <v>435</v>
      </c>
      <c r="D155" s="177" t="s">
        <v>168</v>
      </c>
      <c r="E155" s="177" t="s">
        <v>143</v>
      </c>
      <c r="F155" s="178" t="s">
        <v>646</v>
      </c>
      <c r="G155" s="178" t="s">
        <v>646</v>
      </c>
      <c r="H155" s="180">
        <v>7.7784334369847414</v>
      </c>
    </row>
    <row r="156" spans="1:8" x14ac:dyDescent="0.25">
      <c r="A156" s="177" t="s">
        <v>106</v>
      </c>
      <c r="B156" s="177" t="s">
        <v>436</v>
      </c>
      <c r="C156" s="177" t="s">
        <v>437</v>
      </c>
      <c r="D156" s="177" t="s">
        <v>168</v>
      </c>
      <c r="E156" s="177" t="s">
        <v>143</v>
      </c>
      <c r="F156" s="178" t="s">
        <v>646</v>
      </c>
      <c r="G156" s="178" t="s">
        <v>646</v>
      </c>
      <c r="H156" s="180">
        <v>0</v>
      </c>
    </row>
    <row r="157" spans="1:8" x14ac:dyDescent="0.25">
      <c r="A157" s="177" t="s">
        <v>106</v>
      </c>
      <c r="B157" s="177" t="s">
        <v>438</v>
      </c>
      <c r="C157" s="177" t="s">
        <v>439</v>
      </c>
      <c r="D157" s="177" t="s">
        <v>168</v>
      </c>
      <c r="E157" s="177" t="s">
        <v>143</v>
      </c>
      <c r="F157" s="178" t="s">
        <v>646</v>
      </c>
      <c r="G157" s="178" t="s">
        <v>646</v>
      </c>
      <c r="H157" s="180">
        <v>-0.65194925604544618</v>
      </c>
    </row>
    <row r="158" spans="1:8" x14ac:dyDescent="0.25">
      <c r="A158" s="177" t="s">
        <v>106</v>
      </c>
      <c r="B158" s="177" t="s">
        <v>440</v>
      </c>
      <c r="C158" s="177" t="s">
        <v>441</v>
      </c>
      <c r="D158" s="177" t="s">
        <v>168</v>
      </c>
      <c r="E158" s="177" t="s">
        <v>143</v>
      </c>
      <c r="F158" s="178" t="s">
        <v>646</v>
      </c>
      <c r="G158" s="178" t="s">
        <v>646</v>
      </c>
      <c r="H158" s="180">
        <v>0</v>
      </c>
    </row>
    <row r="159" spans="1:8" x14ac:dyDescent="0.25">
      <c r="A159" s="177" t="s">
        <v>106</v>
      </c>
      <c r="B159" s="177" t="s">
        <v>442</v>
      </c>
      <c r="C159" s="177" t="s">
        <v>443</v>
      </c>
      <c r="D159" s="177" t="s">
        <v>168</v>
      </c>
      <c r="E159" s="177" t="s">
        <v>143</v>
      </c>
      <c r="F159" s="178" t="s">
        <v>646</v>
      </c>
      <c r="G159" s="178" t="s">
        <v>646</v>
      </c>
      <c r="H159" s="180">
        <v>0</v>
      </c>
    </row>
    <row r="160" spans="1:8" x14ac:dyDescent="0.25">
      <c r="A160" s="177" t="s">
        <v>106</v>
      </c>
      <c r="B160" s="177" t="s">
        <v>444</v>
      </c>
      <c r="C160" s="177" t="s">
        <v>445</v>
      </c>
      <c r="D160" s="177" t="s">
        <v>168</v>
      </c>
      <c r="E160" s="177" t="s">
        <v>143</v>
      </c>
      <c r="F160" s="178" t="s">
        <v>646</v>
      </c>
      <c r="G160" s="178" t="s">
        <v>646</v>
      </c>
      <c r="H160" s="180">
        <v>0</v>
      </c>
    </row>
    <row r="161" spans="1:8" x14ac:dyDescent="0.25">
      <c r="A161" s="177" t="s">
        <v>106</v>
      </c>
      <c r="B161" s="177" t="s">
        <v>446</v>
      </c>
      <c r="C161" s="177" t="s">
        <v>447</v>
      </c>
      <c r="D161" s="177" t="s">
        <v>168</v>
      </c>
      <c r="E161" s="177" t="s">
        <v>143</v>
      </c>
      <c r="F161" s="178" t="s">
        <v>646</v>
      </c>
      <c r="G161" s="178" t="s">
        <v>646</v>
      </c>
      <c r="H161" s="180">
        <v>-0.65194925604544618</v>
      </c>
    </row>
    <row r="162" spans="1:8" x14ac:dyDescent="0.25">
      <c r="A162" s="177" t="s">
        <v>106</v>
      </c>
      <c r="B162" s="177" t="s">
        <v>448</v>
      </c>
      <c r="C162" s="177" t="s">
        <v>449</v>
      </c>
      <c r="D162" s="177" t="s">
        <v>168</v>
      </c>
      <c r="E162" s="177" t="s">
        <v>143</v>
      </c>
      <c r="F162" s="178" t="s">
        <v>646</v>
      </c>
      <c r="G162" s="178" t="s">
        <v>646</v>
      </c>
      <c r="H162" s="180">
        <v>0.15183033295067094</v>
      </c>
    </row>
    <row r="163" spans="1:8" x14ac:dyDescent="0.25">
      <c r="A163" s="177" t="s">
        <v>106</v>
      </c>
      <c r="B163" s="177" t="s">
        <v>450</v>
      </c>
      <c r="C163" s="177" t="s">
        <v>451</v>
      </c>
      <c r="D163" s="177" t="s">
        <v>168</v>
      </c>
      <c r="E163" s="177" t="s">
        <v>143</v>
      </c>
      <c r="F163" s="178" t="s">
        <v>646</v>
      </c>
      <c r="G163" s="178" t="s">
        <v>646</v>
      </c>
      <c r="H163" s="180">
        <v>2.7520744909305961</v>
      </c>
    </row>
    <row r="164" spans="1:8" x14ac:dyDescent="0.25">
      <c r="A164" s="177" t="s">
        <v>106</v>
      </c>
      <c r="B164" s="177" t="s">
        <v>452</v>
      </c>
      <c r="C164" s="177" t="s">
        <v>453</v>
      </c>
      <c r="D164" s="177" t="s">
        <v>168</v>
      </c>
      <c r="E164" s="177" t="s">
        <v>143</v>
      </c>
      <c r="F164" s="178" t="s">
        <v>646</v>
      </c>
      <c r="G164" s="178" t="s">
        <v>646</v>
      </c>
      <c r="H164" s="180">
        <v>0</v>
      </c>
    </row>
    <row r="165" spans="1:8" x14ac:dyDescent="0.25">
      <c r="A165" s="177" t="s">
        <v>106</v>
      </c>
      <c r="B165" s="177" t="s">
        <v>454</v>
      </c>
      <c r="C165" s="177" t="s">
        <v>455</v>
      </c>
      <c r="D165" s="177" t="s">
        <v>168</v>
      </c>
      <c r="E165" s="177" t="s">
        <v>143</v>
      </c>
      <c r="F165" s="178" t="s">
        <v>646</v>
      </c>
      <c r="G165" s="178" t="s">
        <v>646</v>
      </c>
      <c r="H165" s="180">
        <v>0</v>
      </c>
    </row>
    <row r="166" spans="1:8" x14ac:dyDescent="0.25">
      <c r="A166" s="177" t="s">
        <v>106</v>
      </c>
      <c r="B166" s="177" t="s">
        <v>456</v>
      </c>
      <c r="C166" s="177" t="s">
        <v>457</v>
      </c>
      <c r="D166" s="177" t="s">
        <v>168</v>
      </c>
      <c r="E166" s="177" t="s">
        <v>143</v>
      </c>
      <c r="F166" s="178" t="s">
        <v>646</v>
      </c>
      <c r="G166" s="178" t="s">
        <v>646</v>
      </c>
      <c r="H166" s="180">
        <v>0</v>
      </c>
    </row>
    <row r="167" spans="1:8" x14ac:dyDescent="0.25">
      <c r="A167" s="177" t="s">
        <v>106</v>
      </c>
      <c r="B167" s="177" t="s">
        <v>458</v>
      </c>
      <c r="C167" s="177" t="s">
        <v>459</v>
      </c>
      <c r="D167" s="177" t="s">
        <v>168</v>
      </c>
      <c r="E167" s="177" t="s">
        <v>143</v>
      </c>
      <c r="F167" s="178" t="s">
        <v>646</v>
      </c>
      <c r="G167" s="178" t="s">
        <v>646</v>
      </c>
      <c r="H167" s="180">
        <v>0</v>
      </c>
    </row>
    <row r="168" spans="1:8" x14ac:dyDescent="0.25">
      <c r="A168" s="177" t="s">
        <v>106</v>
      </c>
      <c r="B168" s="177" t="s">
        <v>460</v>
      </c>
      <c r="C168" s="177" t="s">
        <v>461</v>
      </c>
      <c r="D168" s="177" t="s">
        <v>168</v>
      </c>
      <c r="E168" s="177" t="s">
        <v>143</v>
      </c>
      <c r="F168" s="178" t="s">
        <v>646</v>
      </c>
      <c r="G168" s="178" t="s">
        <v>646</v>
      </c>
      <c r="H168" s="180">
        <v>2.903904823881267</v>
      </c>
    </row>
    <row r="169" spans="1:8" x14ac:dyDescent="0.25">
      <c r="A169" s="177" t="s">
        <v>106</v>
      </c>
      <c r="B169" s="177" t="s">
        <v>462</v>
      </c>
      <c r="C169" s="177" t="s">
        <v>463</v>
      </c>
      <c r="D169" s="177" t="s">
        <v>168</v>
      </c>
      <c r="E169" s="177" t="s">
        <v>143</v>
      </c>
      <c r="F169" s="178" t="s">
        <v>646</v>
      </c>
      <c r="G169" s="178" t="s">
        <v>646</v>
      </c>
      <c r="H169" s="180">
        <v>0</v>
      </c>
    </row>
    <row r="170" spans="1:8" x14ac:dyDescent="0.25">
      <c r="A170" s="177" t="s">
        <v>106</v>
      </c>
      <c r="B170" s="177" t="s">
        <v>464</v>
      </c>
      <c r="C170" s="177" t="s">
        <v>465</v>
      </c>
      <c r="D170" s="177" t="s">
        <v>168</v>
      </c>
      <c r="E170" s="177" t="s">
        <v>143</v>
      </c>
      <c r="F170" s="178" t="s">
        <v>646</v>
      </c>
      <c r="G170" s="178" t="s">
        <v>646</v>
      </c>
      <c r="H170" s="180">
        <v>0</v>
      </c>
    </row>
    <row r="171" spans="1:8" x14ac:dyDescent="0.25">
      <c r="A171" s="177" t="s">
        <v>106</v>
      </c>
      <c r="B171" s="177" t="s">
        <v>466</v>
      </c>
      <c r="C171" s="177" t="s">
        <v>467</v>
      </c>
      <c r="D171" s="177" t="s">
        <v>168</v>
      </c>
      <c r="E171" s="177" t="s">
        <v>143</v>
      </c>
      <c r="F171" s="178" t="s">
        <v>646</v>
      </c>
      <c r="G171" s="178" t="s">
        <v>646</v>
      </c>
      <c r="H171" s="180">
        <v>0</v>
      </c>
    </row>
    <row r="172" spans="1:8" x14ac:dyDescent="0.25">
      <c r="A172" s="177" t="s">
        <v>106</v>
      </c>
      <c r="B172" s="177" t="s">
        <v>468</v>
      </c>
      <c r="C172" s="177" t="s">
        <v>469</v>
      </c>
      <c r="D172" s="177" t="s">
        <v>168</v>
      </c>
      <c r="E172" s="177" t="s">
        <v>143</v>
      </c>
      <c r="F172" s="178" t="s">
        <v>646</v>
      </c>
      <c r="G172" s="178" t="s">
        <v>646</v>
      </c>
      <c r="H172" s="180">
        <v>0</v>
      </c>
    </row>
    <row r="173" spans="1:8" x14ac:dyDescent="0.25">
      <c r="A173" s="177" t="s">
        <v>106</v>
      </c>
      <c r="B173" s="177" t="s">
        <v>470</v>
      </c>
      <c r="C173" s="177" t="s">
        <v>471</v>
      </c>
      <c r="D173" s="177" t="s">
        <v>168</v>
      </c>
      <c r="E173" s="177" t="s">
        <v>143</v>
      </c>
      <c r="F173" s="178" t="s">
        <v>646</v>
      </c>
      <c r="G173" s="178" t="s">
        <v>646</v>
      </c>
      <c r="H173" s="180">
        <v>0</v>
      </c>
    </row>
    <row r="174" spans="1:8" x14ac:dyDescent="0.25">
      <c r="A174" s="177" t="s">
        <v>106</v>
      </c>
      <c r="B174" s="177" t="s">
        <v>472</v>
      </c>
      <c r="C174" s="177" t="s">
        <v>473</v>
      </c>
      <c r="D174" s="177" t="s">
        <v>168</v>
      </c>
      <c r="E174" s="177" t="s">
        <v>143</v>
      </c>
      <c r="F174" s="178" t="s">
        <v>646</v>
      </c>
      <c r="G174" s="178" t="s">
        <v>646</v>
      </c>
      <c r="H174" s="180">
        <v>0</v>
      </c>
    </row>
    <row r="175" spans="1:8" x14ac:dyDescent="0.25">
      <c r="A175" s="177" t="s">
        <v>106</v>
      </c>
      <c r="B175" s="177" t="s">
        <v>474</v>
      </c>
      <c r="C175" s="177" t="s">
        <v>475</v>
      </c>
      <c r="D175" s="177" t="s">
        <v>168</v>
      </c>
      <c r="E175" s="177" t="s">
        <v>143</v>
      </c>
      <c r="F175" s="178" t="s">
        <v>646</v>
      </c>
      <c r="G175" s="178" t="s">
        <v>646</v>
      </c>
      <c r="H175" s="180">
        <v>0</v>
      </c>
    </row>
    <row r="176" spans="1:8" x14ac:dyDescent="0.25">
      <c r="A176" s="177" t="s">
        <v>106</v>
      </c>
      <c r="B176" s="177" t="s">
        <v>476</v>
      </c>
      <c r="C176" s="177" t="s">
        <v>477</v>
      </c>
      <c r="D176" s="177" t="s">
        <v>168</v>
      </c>
      <c r="E176" s="177" t="s">
        <v>143</v>
      </c>
      <c r="F176" s="178" t="s">
        <v>646</v>
      </c>
      <c r="G176" s="178" t="s">
        <v>646</v>
      </c>
      <c r="H176" s="180">
        <v>0</v>
      </c>
    </row>
    <row r="177" spans="1:8" x14ac:dyDescent="0.25">
      <c r="A177" s="177" t="s">
        <v>106</v>
      </c>
      <c r="B177" s="177" t="s">
        <v>478</v>
      </c>
      <c r="C177" s="177" t="s">
        <v>479</v>
      </c>
      <c r="D177" s="177" t="s">
        <v>168</v>
      </c>
      <c r="E177" s="177" t="s">
        <v>143</v>
      </c>
      <c r="F177" s="178" t="s">
        <v>646</v>
      </c>
      <c r="G177" s="178" t="s">
        <v>646</v>
      </c>
      <c r="H177" s="180">
        <v>0</v>
      </c>
    </row>
    <row r="178" spans="1:8" x14ac:dyDescent="0.25">
      <c r="A178" s="177" t="s">
        <v>106</v>
      </c>
      <c r="B178" s="177" t="s">
        <v>480</v>
      </c>
      <c r="C178" s="177" t="s">
        <v>481</v>
      </c>
      <c r="D178" s="177" t="s">
        <v>168</v>
      </c>
      <c r="E178" s="177" t="s">
        <v>143</v>
      </c>
      <c r="F178" s="178" t="s">
        <v>646</v>
      </c>
      <c r="G178" s="178" t="s">
        <v>646</v>
      </c>
      <c r="H178" s="180">
        <v>0</v>
      </c>
    </row>
    <row r="179" spans="1:8" x14ac:dyDescent="0.25">
      <c r="A179" s="177" t="s">
        <v>106</v>
      </c>
      <c r="B179" s="177" t="s">
        <v>482</v>
      </c>
      <c r="C179" s="177" t="s">
        <v>483</v>
      </c>
      <c r="D179" s="177" t="s">
        <v>168</v>
      </c>
      <c r="E179" s="177" t="s">
        <v>143</v>
      </c>
      <c r="F179" s="178" t="s">
        <v>646</v>
      </c>
      <c r="G179" s="178" t="s">
        <v>646</v>
      </c>
      <c r="H179" s="180">
        <v>0</v>
      </c>
    </row>
    <row r="180" spans="1:8" x14ac:dyDescent="0.25">
      <c r="A180" s="177" t="s">
        <v>106</v>
      </c>
      <c r="B180" s="177" t="s">
        <v>484</v>
      </c>
      <c r="C180" s="177" t="s">
        <v>485</v>
      </c>
      <c r="D180" s="177" t="s">
        <v>168</v>
      </c>
      <c r="E180" s="177" t="s">
        <v>143</v>
      </c>
      <c r="F180" s="178" t="s">
        <v>646</v>
      </c>
      <c r="G180" s="178" t="s">
        <v>646</v>
      </c>
      <c r="H180" s="180">
        <v>0</v>
      </c>
    </row>
    <row r="181" spans="1:8" x14ac:dyDescent="0.25">
      <c r="A181" s="177" t="s">
        <v>106</v>
      </c>
      <c r="B181" s="177" t="s">
        <v>486</v>
      </c>
      <c r="C181" s="177" t="s">
        <v>487</v>
      </c>
      <c r="D181" s="177" t="s">
        <v>168</v>
      </c>
      <c r="E181" s="177" t="s">
        <v>143</v>
      </c>
      <c r="F181" s="178" t="s">
        <v>646</v>
      </c>
      <c r="G181" s="178" t="s">
        <v>646</v>
      </c>
      <c r="H181" s="180">
        <v>0</v>
      </c>
    </row>
    <row r="182" spans="1:8" x14ac:dyDescent="0.25">
      <c r="A182" s="177" t="s">
        <v>106</v>
      </c>
      <c r="B182" s="177" t="s">
        <v>488</v>
      </c>
      <c r="C182" s="177" t="s">
        <v>489</v>
      </c>
      <c r="D182" s="177" t="s">
        <v>168</v>
      </c>
      <c r="E182" s="177" t="s">
        <v>143</v>
      </c>
      <c r="F182" s="178" t="s">
        <v>646</v>
      </c>
      <c r="G182" s="178" t="s">
        <v>646</v>
      </c>
      <c r="H182" s="180">
        <v>0</v>
      </c>
    </row>
    <row r="183" spans="1:8" x14ac:dyDescent="0.25">
      <c r="A183" s="177" t="s">
        <v>106</v>
      </c>
      <c r="B183" s="177" t="s">
        <v>490</v>
      </c>
      <c r="C183" s="177" t="s">
        <v>491</v>
      </c>
      <c r="D183" s="177" t="s">
        <v>168</v>
      </c>
      <c r="E183" s="177" t="s">
        <v>143</v>
      </c>
      <c r="F183" s="178" t="s">
        <v>646</v>
      </c>
      <c r="G183" s="178" t="s">
        <v>646</v>
      </c>
      <c r="H183" s="180">
        <v>0</v>
      </c>
    </row>
    <row r="184" spans="1:8" x14ac:dyDescent="0.25">
      <c r="A184" s="177" t="s">
        <v>106</v>
      </c>
      <c r="B184" s="177" t="s">
        <v>492</v>
      </c>
      <c r="C184" s="177" t="s">
        <v>493</v>
      </c>
      <c r="D184" s="177" t="s">
        <v>168</v>
      </c>
      <c r="E184" s="177" t="s">
        <v>143</v>
      </c>
      <c r="F184" s="178" t="s">
        <v>646</v>
      </c>
      <c r="G184" s="178" t="s">
        <v>646</v>
      </c>
      <c r="H184" s="180">
        <v>0</v>
      </c>
    </row>
    <row r="185" spans="1:8" x14ac:dyDescent="0.25">
      <c r="A185" s="177" t="s">
        <v>106</v>
      </c>
      <c r="B185" s="177" t="s">
        <v>494</v>
      </c>
      <c r="C185" s="177" t="s">
        <v>495</v>
      </c>
      <c r="D185" s="177" t="s">
        <v>168</v>
      </c>
      <c r="E185" s="177" t="s">
        <v>143</v>
      </c>
      <c r="F185" s="178" t="s">
        <v>646</v>
      </c>
      <c r="G185" s="178" t="s">
        <v>646</v>
      </c>
      <c r="H185" s="180">
        <v>0</v>
      </c>
    </row>
    <row r="186" spans="1:8" x14ac:dyDescent="0.25">
      <c r="A186" s="177" t="s">
        <v>106</v>
      </c>
      <c r="B186" s="177" t="s">
        <v>496</v>
      </c>
      <c r="C186" s="177" t="s">
        <v>497</v>
      </c>
      <c r="D186" s="177" t="s">
        <v>168</v>
      </c>
      <c r="E186" s="177" t="s">
        <v>143</v>
      </c>
      <c r="F186" s="178" t="s">
        <v>646</v>
      </c>
      <c r="G186" s="178" t="s">
        <v>646</v>
      </c>
      <c r="H186" s="180">
        <v>0</v>
      </c>
    </row>
    <row r="187" spans="1:8" x14ac:dyDescent="0.25">
      <c r="A187" s="177" t="s">
        <v>106</v>
      </c>
      <c r="B187" s="177" t="s">
        <v>498</v>
      </c>
      <c r="C187" s="177" t="s">
        <v>499</v>
      </c>
      <c r="D187" s="177" t="s">
        <v>168</v>
      </c>
      <c r="E187" s="177" t="s">
        <v>143</v>
      </c>
      <c r="F187" s="178" t="s">
        <v>646</v>
      </c>
      <c r="G187" s="178" t="s">
        <v>646</v>
      </c>
      <c r="H187" s="180">
        <v>0</v>
      </c>
    </row>
    <row r="188" spans="1:8" x14ac:dyDescent="0.25">
      <c r="A188" s="177" t="s">
        <v>106</v>
      </c>
      <c r="B188" s="177" t="s">
        <v>500</v>
      </c>
      <c r="C188" s="177" t="s">
        <v>501</v>
      </c>
      <c r="D188" s="177" t="s">
        <v>168</v>
      </c>
      <c r="E188" s="177" t="s">
        <v>143</v>
      </c>
      <c r="F188" s="178" t="s">
        <v>646</v>
      </c>
      <c r="G188" s="178" t="s">
        <v>646</v>
      </c>
      <c r="H188" s="180">
        <v>0</v>
      </c>
    </row>
    <row r="189" spans="1:8" x14ac:dyDescent="0.25">
      <c r="A189" s="177" t="s">
        <v>106</v>
      </c>
      <c r="B189" s="177" t="s">
        <v>502</v>
      </c>
      <c r="C189" s="177" t="s">
        <v>503</v>
      </c>
      <c r="D189" s="177" t="s">
        <v>168</v>
      </c>
      <c r="E189" s="177" t="s">
        <v>143</v>
      </c>
      <c r="F189" s="178" t="s">
        <v>646</v>
      </c>
      <c r="G189" s="178" t="s">
        <v>646</v>
      </c>
      <c r="H189" s="180">
        <v>0</v>
      </c>
    </row>
    <row r="190" spans="1:8" x14ac:dyDescent="0.25">
      <c r="A190" s="177" t="s">
        <v>106</v>
      </c>
      <c r="B190" s="177" t="s">
        <v>504</v>
      </c>
      <c r="C190" s="177" t="s">
        <v>505</v>
      </c>
      <c r="D190" s="177" t="s">
        <v>168</v>
      </c>
      <c r="E190" s="177" t="s">
        <v>143</v>
      </c>
      <c r="F190" s="178" t="s">
        <v>646</v>
      </c>
      <c r="G190" s="178" t="s">
        <v>646</v>
      </c>
      <c r="H190" s="180">
        <v>0</v>
      </c>
    </row>
    <row r="191" spans="1:8" x14ac:dyDescent="0.25">
      <c r="A191" s="177" t="s">
        <v>106</v>
      </c>
      <c r="B191" s="177" t="s">
        <v>506</v>
      </c>
      <c r="C191" s="177" t="s">
        <v>507</v>
      </c>
      <c r="D191" s="177" t="s">
        <v>168</v>
      </c>
      <c r="E191" s="177" t="s">
        <v>143</v>
      </c>
      <c r="F191" s="178" t="s">
        <v>646</v>
      </c>
      <c r="G191" s="178" t="s">
        <v>646</v>
      </c>
      <c r="H191" s="180">
        <v>0</v>
      </c>
    </row>
    <row r="192" spans="1:8" x14ac:dyDescent="0.25">
      <c r="A192" s="177" t="s">
        <v>106</v>
      </c>
      <c r="B192" s="177" t="s">
        <v>508</v>
      </c>
      <c r="C192" s="177" t="s">
        <v>509</v>
      </c>
      <c r="D192" s="177" t="s">
        <v>168</v>
      </c>
      <c r="E192" s="177" t="s">
        <v>143</v>
      </c>
      <c r="F192" s="178" t="s">
        <v>646</v>
      </c>
      <c r="G192" s="178" t="s">
        <v>646</v>
      </c>
      <c r="H192" s="180">
        <v>0</v>
      </c>
    </row>
    <row r="193" spans="1:8" x14ac:dyDescent="0.25">
      <c r="A193" s="177" t="s">
        <v>106</v>
      </c>
      <c r="B193" s="177" t="s">
        <v>510</v>
      </c>
      <c r="C193" s="177" t="s">
        <v>511</v>
      </c>
      <c r="D193" s="177" t="s">
        <v>168</v>
      </c>
      <c r="E193" s="177" t="s">
        <v>143</v>
      </c>
      <c r="F193" s="178" t="s">
        <v>646</v>
      </c>
      <c r="G193" s="178" t="s">
        <v>646</v>
      </c>
      <c r="H193" s="180">
        <v>0</v>
      </c>
    </row>
    <row r="194" spans="1:8" x14ac:dyDescent="0.25">
      <c r="A194" s="177" t="s">
        <v>106</v>
      </c>
      <c r="B194" s="177" t="s">
        <v>512</v>
      </c>
      <c r="C194" s="177" t="s">
        <v>513</v>
      </c>
      <c r="D194" s="177" t="s">
        <v>168</v>
      </c>
      <c r="E194" s="177" t="s">
        <v>143</v>
      </c>
      <c r="F194" s="178" t="s">
        <v>646</v>
      </c>
      <c r="G194" s="178" t="s">
        <v>646</v>
      </c>
      <c r="H194" s="180">
        <v>0</v>
      </c>
    </row>
    <row r="195" spans="1:8" x14ac:dyDescent="0.25">
      <c r="A195" s="177" t="s">
        <v>106</v>
      </c>
      <c r="B195" s="177" t="s">
        <v>514</v>
      </c>
      <c r="C195" s="177" t="s">
        <v>515</v>
      </c>
      <c r="D195" s="177" t="s">
        <v>168</v>
      </c>
      <c r="E195" s="177" t="s">
        <v>143</v>
      </c>
      <c r="F195" s="178" t="s">
        <v>646</v>
      </c>
      <c r="G195" s="178" t="s">
        <v>646</v>
      </c>
      <c r="H195" s="180">
        <v>0</v>
      </c>
    </row>
    <row r="196" spans="1:8" x14ac:dyDescent="0.25">
      <c r="A196" s="177" t="s">
        <v>106</v>
      </c>
      <c r="B196" s="177" t="s">
        <v>516</v>
      </c>
      <c r="C196" s="177" t="s">
        <v>517</v>
      </c>
      <c r="D196" s="177" t="s">
        <v>168</v>
      </c>
      <c r="E196" s="177" t="s">
        <v>143</v>
      </c>
      <c r="F196" s="178" t="s">
        <v>646</v>
      </c>
      <c r="G196" s="178" t="s">
        <v>646</v>
      </c>
      <c r="H196" s="180">
        <v>0</v>
      </c>
    </row>
    <row r="197" spans="1:8" x14ac:dyDescent="0.25">
      <c r="A197" s="177" t="s">
        <v>106</v>
      </c>
      <c r="B197" s="177" t="s">
        <v>518</v>
      </c>
      <c r="C197" s="177" t="s">
        <v>519</v>
      </c>
      <c r="D197" s="177" t="s">
        <v>168</v>
      </c>
      <c r="E197" s="177" t="s">
        <v>143</v>
      </c>
      <c r="F197" s="178" t="s">
        <v>646</v>
      </c>
      <c r="G197" s="178" t="s">
        <v>646</v>
      </c>
      <c r="H197" s="180">
        <v>0</v>
      </c>
    </row>
    <row r="198" spans="1:8" x14ac:dyDescent="0.25">
      <c r="A198" s="177" t="s">
        <v>106</v>
      </c>
      <c r="B198" s="177" t="s">
        <v>520</v>
      </c>
      <c r="C198" s="177" t="s">
        <v>521</v>
      </c>
      <c r="D198" s="177" t="s">
        <v>168</v>
      </c>
      <c r="E198" s="177" t="s">
        <v>143</v>
      </c>
      <c r="F198" s="178" t="s">
        <v>646</v>
      </c>
      <c r="G198" s="178" t="s">
        <v>646</v>
      </c>
      <c r="H198" s="180">
        <v>0</v>
      </c>
    </row>
    <row r="199" spans="1:8" x14ac:dyDescent="0.25">
      <c r="A199" s="177" t="s">
        <v>106</v>
      </c>
      <c r="B199" s="177" t="s">
        <v>522</v>
      </c>
      <c r="C199" s="177" t="s">
        <v>523</v>
      </c>
      <c r="D199" s="177" t="s">
        <v>168</v>
      </c>
      <c r="E199" s="177" t="s">
        <v>143</v>
      </c>
      <c r="F199" s="178" t="s">
        <v>646</v>
      </c>
      <c r="G199" s="178" t="s">
        <v>646</v>
      </c>
      <c r="H199" s="180">
        <v>0</v>
      </c>
    </row>
    <row r="200" spans="1:8" x14ac:dyDescent="0.25">
      <c r="A200" s="177" t="s">
        <v>106</v>
      </c>
      <c r="B200" s="177" t="s">
        <v>524</v>
      </c>
      <c r="C200" s="177" t="s">
        <v>525</v>
      </c>
      <c r="D200" s="177" t="s">
        <v>168</v>
      </c>
      <c r="E200" s="177" t="s">
        <v>143</v>
      </c>
      <c r="F200" s="178" t="s">
        <v>646</v>
      </c>
      <c r="G200" s="178" t="s">
        <v>646</v>
      </c>
      <c r="H200" s="180">
        <v>0</v>
      </c>
    </row>
    <row r="201" spans="1:8" x14ac:dyDescent="0.25">
      <c r="A201" s="177" t="s">
        <v>106</v>
      </c>
      <c r="B201" s="177" t="s">
        <v>526</v>
      </c>
      <c r="C201" s="177" t="s">
        <v>527</v>
      </c>
      <c r="D201" s="177" t="s">
        <v>168</v>
      </c>
      <c r="E201" s="177" t="s">
        <v>143</v>
      </c>
      <c r="F201" s="178" t="s">
        <v>646</v>
      </c>
      <c r="G201" s="178" t="s">
        <v>646</v>
      </c>
      <c r="H201" s="180">
        <v>13.539338004270807</v>
      </c>
    </row>
    <row r="202" spans="1:8" x14ac:dyDescent="0.25">
      <c r="A202" s="177" t="s">
        <v>106</v>
      </c>
      <c r="B202" s="177" t="s">
        <v>528</v>
      </c>
      <c r="C202" s="177" t="s">
        <v>529</v>
      </c>
      <c r="D202" s="177" t="s">
        <v>168</v>
      </c>
      <c r="E202" s="177" t="s">
        <v>143</v>
      </c>
      <c r="F202" s="178" t="s">
        <v>646</v>
      </c>
      <c r="G202" s="178" t="s">
        <v>646</v>
      </c>
      <c r="H202" s="180">
        <v>267.22886286201413</v>
      </c>
    </row>
    <row r="203" spans="1:8" x14ac:dyDescent="0.25">
      <c r="A203" s="177" t="s">
        <v>106</v>
      </c>
      <c r="B203" s="177" t="s">
        <v>530</v>
      </c>
      <c r="C203" s="177" t="s">
        <v>531</v>
      </c>
      <c r="D203" s="177" t="s">
        <v>168</v>
      </c>
      <c r="E203" s="177" t="s">
        <v>143</v>
      </c>
      <c r="F203" s="178" t="s">
        <v>646</v>
      </c>
      <c r="G203" s="178" t="s">
        <v>646</v>
      </c>
      <c r="H203" s="180">
        <v>0</v>
      </c>
    </row>
    <row r="204" spans="1:8" x14ac:dyDescent="0.25">
      <c r="A204" s="177" t="s">
        <v>106</v>
      </c>
      <c r="B204" s="177" t="s">
        <v>532</v>
      </c>
      <c r="C204" s="177" t="s">
        <v>533</v>
      </c>
      <c r="D204" s="177" t="s">
        <v>168</v>
      </c>
      <c r="E204" s="177" t="s">
        <v>143</v>
      </c>
      <c r="F204" s="178" t="s">
        <v>646</v>
      </c>
      <c r="G204" s="178" t="s">
        <v>646</v>
      </c>
      <c r="H204" s="180">
        <v>0</v>
      </c>
    </row>
    <row r="205" spans="1:8" x14ac:dyDescent="0.25">
      <c r="A205" s="177" t="s">
        <v>106</v>
      </c>
      <c r="B205" s="177" t="s">
        <v>534</v>
      </c>
      <c r="C205" s="177" t="s">
        <v>535</v>
      </c>
      <c r="D205" s="177" t="s">
        <v>168</v>
      </c>
      <c r="E205" s="177" t="s">
        <v>143</v>
      </c>
      <c r="F205" s="178" t="s">
        <v>646</v>
      </c>
      <c r="G205" s="178" t="s">
        <v>646</v>
      </c>
      <c r="H205" s="180">
        <v>0</v>
      </c>
    </row>
    <row r="206" spans="1:8" x14ac:dyDescent="0.25">
      <c r="A206" s="177" t="s">
        <v>106</v>
      </c>
      <c r="B206" s="177" t="s">
        <v>536</v>
      </c>
      <c r="C206" s="177" t="s">
        <v>537</v>
      </c>
      <c r="D206" s="177" t="s">
        <v>168</v>
      </c>
      <c r="E206" s="177" t="s">
        <v>143</v>
      </c>
      <c r="F206" s="178" t="s">
        <v>646</v>
      </c>
      <c r="G206" s="178" t="s">
        <v>646</v>
      </c>
      <c r="H206" s="180">
        <v>0</v>
      </c>
    </row>
    <row r="207" spans="1:8" x14ac:dyDescent="0.25">
      <c r="A207" s="177" t="s">
        <v>106</v>
      </c>
      <c r="B207" s="177" t="s">
        <v>538</v>
      </c>
      <c r="C207" s="177" t="s">
        <v>539</v>
      </c>
      <c r="D207" s="177" t="s">
        <v>168</v>
      </c>
      <c r="E207" s="177" t="s">
        <v>143</v>
      </c>
      <c r="F207" s="178" t="s">
        <v>646</v>
      </c>
      <c r="G207" s="178" t="s">
        <v>646</v>
      </c>
      <c r="H207" s="180">
        <v>280.76820086628493</v>
      </c>
    </row>
    <row r="208" spans="1:8" x14ac:dyDescent="0.25">
      <c r="A208" s="177" t="s">
        <v>106</v>
      </c>
      <c r="B208" s="177" t="s">
        <v>540</v>
      </c>
      <c r="C208" s="177" t="s">
        <v>541</v>
      </c>
      <c r="D208" s="177" t="s">
        <v>168</v>
      </c>
      <c r="E208" s="177" t="s">
        <v>143</v>
      </c>
      <c r="F208" s="178" t="s">
        <v>646</v>
      </c>
      <c r="G208" s="178" t="s">
        <v>646</v>
      </c>
      <c r="H208" s="180">
        <v>13.660954937420009</v>
      </c>
    </row>
    <row r="209" spans="1:8" x14ac:dyDescent="0.25">
      <c r="A209" s="177" t="s">
        <v>106</v>
      </c>
      <c r="B209" s="177" t="s">
        <v>542</v>
      </c>
      <c r="C209" s="177" t="s">
        <v>543</v>
      </c>
      <c r="D209" s="177" t="s">
        <v>168</v>
      </c>
      <c r="E209" s="177" t="s">
        <v>143</v>
      </c>
      <c r="F209" s="178" t="s">
        <v>646</v>
      </c>
      <c r="G209" s="178" t="s">
        <v>646</v>
      </c>
      <c r="H209" s="180">
        <v>270.98665975619349</v>
      </c>
    </row>
    <row r="210" spans="1:8" x14ac:dyDescent="0.25">
      <c r="A210" s="177" t="s">
        <v>106</v>
      </c>
      <c r="B210" s="177" t="s">
        <v>544</v>
      </c>
      <c r="C210" s="177" t="s">
        <v>545</v>
      </c>
      <c r="D210" s="177" t="s">
        <v>168</v>
      </c>
      <c r="E210" s="177" t="s">
        <v>143</v>
      </c>
      <c r="F210" s="178" t="s">
        <v>646</v>
      </c>
      <c r="G210" s="178" t="s">
        <v>646</v>
      </c>
      <c r="H210" s="180">
        <v>0</v>
      </c>
    </row>
    <row r="211" spans="1:8" x14ac:dyDescent="0.25">
      <c r="A211" s="177" t="s">
        <v>106</v>
      </c>
      <c r="B211" s="177" t="s">
        <v>546</v>
      </c>
      <c r="C211" s="177" t="s">
        <v>547</v>
      </c>
      <c r="D211" s="177" t="s">
        <v>168</v>
      </c>
      <c r="E211" s="177" t="s">
        <v>143</v>
      </c>
      <c r="F211" s="178" t="s">
        <v>646</v>
      </c>
      <c r="G211" s="178" t="s">
        <v>646</v>
      </c>
      <c r="H211" s="180">
        <v>0</v>
      </c>
    </row>
    <row r="212" spans="1:8" x14ac:dyDescent="0.25">
      <c r="A212" s="177" t="s">
        <v>106</v>
      </c>
      <c r="B212" s="177" t="s">
        <v>548</v>
      </c>
      <c r="C212" s="177" t="s">
        <v>549</v>
      </c>
      <c r="D212" s="177" t="s">
        <v>168</v>
      </c>
      <c r="E212" s="177" t="s">
        <v>143</v>
      </c>
      <c r="F212" s="178" t="s">
        <v>646</v>
      </c>
      <c r="G212" s="178" t="s">
        <v>646</v>
      </c>
      <c r="H212" s="180">
        <v>0</v>
      </c>
    </row>
    <row r="213" spans="1:8" x14ac:dyDescent="0.25">
      <c r="A213" s="177" t="s">
        <v>106</v>
      </c>
      <c r="B213" s="177" t="s">
        <v>550</v>
      </c>
      <c r="C213" s="177" t="s">
        <v>551</v>
      </c>
      <c r="D213" s="177" t="s">
        <v>168</v>
      </c>
      <c r="E213" s="177" t="s">
        <v>143</v>
      </c>
      <c r="F213" s="178" t="s">
        <v>646</v>
      </c>
      <c r="G213" s="178" t="s">
        <v>646</v>
      </c>
      <c r="H213" s="180">
        <v>0</v>
      </c>
    </row>
    <row r="214" spans="1:8" x14ac:dyDescent="0.25">
      <c r="A214" s="177" t="s">
        <v>106</v>
      </c>
      <c r="B214" s="177" t="s">
        <v>552</v>
      </c>
      <c r="C214" s="177" t="s">
        <v>553</v>
      </c>
      <c r="D214" s="177" t="s">
        <v>168</v>
      </c>
      <c r="E214" s="177" t="s">
        <v>143</v>
      </c>
      <c r="F214" s="178" t="s">
        <v>646</v>
      </c>
      <c r="G214" s="178" t="s">
        <v>646</v>
      </c>
      <c r="H214" s="180">
        <v>284.64761469361349</v>
      </c>
    </row>
    <row r="215" spans="1:8" x14ac:dyDescent="0.25">
      <c r="A215" s="177" t="s">
        <v>106</v>
      </c>
      <c r="B215" s="177" t="s">
        <v>554</v>
      </c>
      <c r="C215" s="177" t="s">
        <v>555</v>
      </c>
      <c r="D215" s="177" t="s">
        <v>168</v>
      </c>
      <c r="E215" s="177" t="s">
        <v>143</v>
      </c>
      <c r="F215" s="178" t="s">
        <v>646</v>
      </c>
      <c r="G215" s="178" t="s">
        <v>646</v>
      </c>
      <c r="H215" s="180">
        <v>15.984316712728114</v>
      </c>
    </row>
    <row r="216" spans="1:8" x14ac:dyDescent="0.25">
      <c r="A216" s="177" t="s">
        <v>106</v>
      </c>
      <c r="B216" s="177" t="s">
        <v>556</v>
      </c>
      <c r="C216" s="177" t="s">
        <v>557</v>
      </c>
      <c r="D216" s="177" t="s">
        <v>168</v>
      </c>
      <c r="E216" s="177" t="s">
        <v>143</v>
      </c>
      <c r="F216" s="178" t="s">
        <v>646</v>
      </c>
      <c r="G216" s="178" t="s">
        <v>646</v>
      </c>
      <c r="H216" s="180">
        <v>315.4992931518982</v>
      </c>
    </row>
    <row r="217" spans="1:8" x14ac:dyDescent="0.25">
      <c r="A217" s="177" t="s">
        <v>106</v>
      </c>
      <c r="B217" s="177" t="s">
        <v>558</v>
      </c>
      <c r="C217" s="177" t="s">
        <v>559</v>
      </c>
      <c r="D217" s="177" t="s">
        <v>168</v>
      </c>
      <c r="E217" s="177" t="s">
        <v>143</v>
      </c>
      <c r="F217" s="178" t="s">
        <v>646</v>
      </c>
      <c r="G217" s="178" t="s">
        <v>646</v>
      </c>
      <c r="H217" s="180">
        <v>0</v>
      </c>
    </row>
    <row r="218" spans="1:8" x14ac:dyDescent="0.25">
      <c r="A218" s="177" t="s">
        <v>106</v>
      </c>
      <c r="B218" s="177" t="s">
        <v>560</v>
      </c>
      <c r="C218" s="177" t="s">
        <v>561</v>
      </c>
      <c r="D218" s="177" t="s">
        <v>168</v>
      </c>
      <c r="E218" s="177" t="s">
        <v>143</v>
      </c>
      <c r="F218" s="178" t="s">
        <v>646</v>
      </c>
      <c r="G218" s="178" t="s">
        <v>646</v>
      </c>
      <c r="H218" s="180">
        <v>0</v>
      </c>
    </row>
    <row r="219" spans="1:8" x14ac:dyDescent="0.25">
      <c r="A219" s="177" t="s">
        <v>106</v>
      </c>
      <c r="B219" s="177" t="s">
        <v>562</v>
      </c>
      <c r="C219" s="177" t="s">
        <v>563</v>
      </c>
      <c r="D219" s="177" t="s">
        <v>168</v>
      </c>
      <c r="E219" s="177" t="s">
        <v>143</v>
      </c>
      <c r="F219" s="178" t="s">
        <v>646</v>
      </c>
      <c r="G219" s="178" t="s">
        <v>646</v>
      </c>
      <c r="H219" s="180">
        <v>0</v>
      </c>
    </row>
    <row r="220" spans="1:8" x14ac:dyDescent="0.25">
      <c r="A220" s="177" t="s">
        <v>106</v>
      </c>
      <c r="B220" s="177" t="s">
        <v>564</v>
      </c>
      <c r="C220" s="177" t="s">
        <v>565</v>
      </c>
      <c r="D220" s="177" t="s">
        <v>168</v>
      </c>
      <c r="E220" s="177" t="s">
        <v>143</v>
      </c>
      <c r="F220" s="178" t="s">
        <v>646</v>
      </c>
      <c r="G220" s="178" t="s">
        <v>646</v>
      </c>
      <c r="H220" s="180">
        <v>0</v>
      </c>
    </row>
    <row r="221" spans="1:8" x14ac:dyDescent="0.25">
      <c r="A221" s="177" t="s">
        <v>106</v>
      </c>
      <c r="B221" s="177" t="s">
        <v>566</v>
      </c>
      <c r="C221" s="177" t="s">
        <v>567</v>
      </c>
      <c r="D221" s="177" t="s">
        <v>168</v>
      </c>
      <c r="E221" s="177" t="s">
        <v>143</v>
      </c>
      <c r="F221" s="178" t="s">
        <v>646</v>
      </c>
      <c r="G221" s="178" t="s">
        <v>646</v>
      </c>
      <c r="H221" s="180">
        <v>331.48360986462632</v>
      </c>
    </row>
    <row r="222" spans="1:8" x14ac:dyDescent="0.25">
      <c r="A222" s="177" t="s">
        <v>106</v>
      </c>
      <c r="B222" s="177" t="s">
        <v>568</v>
      </c>
      <c r="C222" s="177" t="s">
        <v>569</v>
      </c>
      <c r="D222" s="177" t="s">
        <v>168</v>
      </c>
      <c r="E222" s="177" t="s">
        <v>143</v>
      </c>
      <c r="F222" s="178" t="s">
        <v>646</v>
      </c>
      <c r="G222" s="178" t="s">
        <v>646</v>
      </c>
      <c r="H222" s="180">
        <v>16.472560995656689</v>
      </c>
    </row>
    <row r="223" spans="1:8" x14ac:dyDescent="0.25">
      <c r="A223" s="177" t="s">
        <v>106</v>
      </c>
      <c r="B223" s="177" t="s">
        <v>570</v>
      </c>
      <c r="C223" s="177" t="s">
        <v>571</v>
      </c>
      <c r="D223" s="177" t="s">
        <v>168</v>
      </c>
      <c r="E223" s="177" t="s">
        <v>143</v>
      </c>
      <c r="F223" s="178" t="s">
        <v>646</v>
      </c>
      <c r="G223" s="178" t="s">
        <v>646</v>
      </c>
      <c r="H223" s="180">
        <v>325.13628476798397</v>
      </c>
    </row>
    <row r="224" spans="1:8" x14ac:dyDescent="0.25">
      <c r="A224" s="177" t="s">
        <v>106</v>
      </c>
      <c r="B224" s="177" t="s">
        <v>572</v>
      </c>
      <c r="C224" s="177" t="s">
        <v>573</v>
      </c>
      <c r="D224" s="177" t="s">
        <v>168</v>
      </c>
      <c r="E224" s="177" t="s">
        <v>143</v>
      </c>
      <c r="F224" s="178" t="s">
        <v>646</v>
      </c>
      <c r="G224" s="178" t="s">
        <v>646</v>
      </c>
      <c r="H224" s="180">
        <v>0</v>
      </c>
    </row>
    <row r="225" spans="1:8" x14ac:dyDescent="0.25">
      <c r="A225" s="177" t="s">
        <v>106</v>
      </c>
      <c r="B225" s="177" t="s">
        <v>574</v>
      </c>
      <c r="C225" s="177" t="s">
        <v>575</v>
      </c>
      <c r="D225" s="177" t="s">
        <v>168</v>
      </c>
      <c r="E225" s="177" t="s">
        <v>143</v>
      </c>
      <c r="F225" s="178" t="s">
        <v>646</v>
      </c>
      <c r="G225" s="178" t="s">
        <v>646</v>
      </c>
      <c r="H225" s="180">
        <v>0</v>
      </c>
    </row>
    <row r="226" spans="1:8" x14ac:dyDescent="0.25">
      <c r="A226" s="177" t="s">
        <v>106</v>
      </c>
      <c r="B226" s="177" t="s">
        <v>576</v>
      </c>
      <c r="C226" s="177" t="s">
        <v>577</v>
      </c>
      <c r="D226" s="177" t="s">
        <v>168</v>
      </c>
      <c r="E226" s="177" t="s">
        <v>143</v>
      </c>
      <c r="F226" s="178" t="s">
        <v>646</v>
      </c>
      <c r="G226" s="178" t="s">
        <v>646</v>
      </c>
      <c r="H226" s="180">
        <v>0</v>
      </c>
    </row>
    <row r="227" spans="1:8" x14ac:dyDescent="0.25">
      <c r="A227" s="177" t="s">
        <v>106</v>
      </c>
      <c r="B227" s="177" t="s">
        <v>578</v>
      </c>
      <c r="C227" s="177" t="s">
        <v>579</v>
      </c>
      <c r="D227" s="177" t="s">
        <v>168</v>
      </c>
      <c r="E227" s="177" t="s">
        <v>143</v>
      </c>
      <c r="F227" s="178" t="s">
        <v>646</v>
      </c>
      <c r="G227" s="178" t="s">
        <v>646</v>
      </c>
      <c r="H227" s="180">
        <v>0</v>
      </c>
    </row>
    <row r="228" spans="1:8" x14ac:dyDescent="0.25">
      <c r="A228" s="177" t="s">
        <v>106</v>
      </c>
      <c r="B228" s="177" t="s">
        <v>580</v>
      </c>
      <c r="C228" s="177" t="s">
        <v>581</v>
      </c>
      <c r="D228" s="177" t="s">
        <v>168</v>
      </c>
      <c r="E228" s="177" t="s">
        <v>143</v>
      </c>
      <c r="F228" s="178" t="s">
        <v>646</v>
      </c>
      <c r="G228" s="178" t="s">
        <v>646</v>
      </c>
      <c r="H228" s="180">
        <v>341.60884576364066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 x14ac:dyDescent="0.25"/>
  <cols>
    <col min="2" max="2" width="33.81640625" bestFit="1" customWidth="1"/>
    <col min="3" max="3" width="147.36328125" customWidth="1"/>
    <col min="5" max="5" width="16" bestFit="1" customWidth="1"/>
    <col min="9" max="11" width="20.81640625" customWidth="1"/>
  </cols>
  <sheetData>
    <row r="1" spans="1:14" ht="24.75" x14ac:dyDescent="0.65">
      <c r="A1" s="211" t="str">
        <f ca="1" xml:space="preserve"> RIGHT(CELL("filename", $A$1), LEN(CELL("filename", $A$1)) - SEARCH("]", CELL("filename", $A$1)))</f>
        <v>InpOverride</v>
      </c>
      <c r="C1" s="251"/>
      <c r="E1" s="251"/>
    </row>
    <row r="2" spans="1:14" ht="42.75" x14ac:dyDescent="0.45">
      <c r="A2" s="252" t="s">
        <v>92</v>
      </c>
      <c r="B2" s="252" t="s">
        <v>133</v>
      </c>
      <c r="C2" s="252" t="s">
        <v>134</v>
      </c>
      <c r="D2" s="252" t="s">
        <v>135</v>
      </c>
      <c r="E2" s="252" t="s">
        <v>136</v>
      </c>
      <c r="F2" s="252" t="s">
        <v>137</v>
      </c>
      <c r="G2" s="252" t="s">
        <v>138</v>
      </c>
      <c r="H2" s="252" t="s">
        <v>139</v>
      </c>
      <c r="I2" s="212" t="s">
        <v>582</v>
      </c>
      <c r="J2" s="212" t="s">
        <v>583</v>
      </c>
      <c r="K2" s="213" t="s">
        <v>584</v>
      </c>
    </row>
    <row r="3" spans="1:14" x14ac:dyDescent="0.25">
      <c r="I3" s="214"/>
      <c r="J3" s="214"/>
      <c r="K3" s="215"/>
    </row>
    <row r="4" spans="1:14" x14ac:dyDescent="0.25">
      <c r="A4" s="177" t="str">
        <f xml:space="preserve"> F_Inputs!A4</f>
        <v>SES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 x14ac:dyDescent="0.25">
      <c r="A5" s="177" t="str">
        <f xml:space="preserve"> F_Inputs!A5</f>
        <v>SES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 x14ac:dyDescent="0.25">
      <c r="A6" s="177" t="str">
        <f xml:space="preserve"> F_Inputs!A6</f>
        <v>SES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 x14ac:dyDescent="0.25">
      <c r="A7" s="177" t="str">
        <f xml:space="preserve"> F_Inputs!A7</f>
        <v>SES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 x14ac:dyDescent="0.25">
      <c r="A8" s="177" t="str">
        <f xml:space="preserve"> F_Inputs!A8</f>
        <v>SES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 x14ac:dyDescent="0.25">
      <c r="A9" s="177" t="str">
        <f xml:space="preserve"> F_Inputs!A9</f>
        <v>SES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 x14ac:dyDescent="0.25">
      <c r="A10" s="177" t="str">
        <f xml:space="preserve"> F_Inputs!A10</f>
        <v>SES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 x14ac:dyDescent="0.25">
      <c r="A11" s="177" t="str">
        <f xml:space="preserve"> F_Inputs!A11</f>
        <v>SES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 x14ac:dyDescent="0.25">
      <c r="A12" s="177" t="str">
        <f xml:space="preserve"> F_Inputs!A12</f>
        <v>SES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 x14ac:dyDescent="0.25">
      <c r="A13" s="177" t="str">
        <f xml:space="preserve"> F_Inputs!A13</f>
        <v>SES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 x14ac:dyDescent="0.25">
      <c r="A14" s="177" t="str">
        <f xml:space="preserve"> F_Inputs!A14</f>
        <v>SES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 x14ac:dyDescent="0.25">
      <c r="A15" s="177" t="str">
        <f xml:space="preserve"> F_Inputs!A15</f>
        <v>SES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 x14ac:dyDescent="0.25">
      <c r="A16" s="177" t="str">
        <f xml:space="preserve"> F_Inputs!A16</f>
        <v>SES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 x14ac:dyDescent="0.25">
      <c r="A17" s="177" t="str">
        <f xml:space="preserve"> F_Inputs!A17</f>
        <v>SES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 x14ac:dyDescent="0.25">
      <c r="A18" s="177" t="str">
        <f xml:space="preserve"> F_Inputs!A18</f>
        <v>SES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 x14ac:dyDescent="0.25">
      <c r="A19" s="177" t="str">
        <f xml:space="preserve"> F_Inputs!A19</f>
        <v>SES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 x14ac:dyDescent="0.25">
      <c r="A20" s="177" t="str">
        <f xml:space="preserve"> F_Inputs!A20</f>
        <v>SES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 x14ac:dyDescent="0.25">
      <c r="A21" s="177" t="str">
        <f xml:space="preserve"> F_Inputs!A21</f>
        <v>SES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 x14ac:dyDescent="0.25">
      <c r="A22" s="177" t="str">
        <f xml:space="preserve"> F_Inputs!A22</f>
        <v>SES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 x14ac:dyDescent="0.25">
      <c r="A23" s="177" t="str">
        <f xml:space="preserve"> F_Inputs!A23</f>
        <v>SES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 x14ac:dyDescent="0.25">
      <c r="A24" s="177" t="str">
        <f xml:space="preserve"> F_Inputs!A24</f>
        <v>SES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 x14ac:dyDescent="0.25">
      <c r="A25" s="177" t="str">
        <f xml:space="preserve"> F_Inputs!A25</f>
        <v>SES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 x14ac:dyDescent="0.25">
      <c r="A26" s="177" t="str">
        <f xml:space="preserve"> F_Inputs!A26</f>
        <v>SES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 x14ac:dyDescent="0.25">
      <c r="A27" s="177" t="str">
        <f xml:space="preserve"> F_Inputs!A27</f>
        <v>SES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 x14ac:dyDescent="0.25">
      <c r="A28" s="177" t="str">
        <f xml:space="preserve"> F_Inputs!A28</f>
        <v>SES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 x14ac:dyDescent="0.25">
      <c r="A29" s="177" t="str">
        <f xml:space="preserve"> F_Inputs!A29</f>
        <v>SES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 x14ac:dyDescent="0.25">
      <c r="A30" s="177" t="str">
        <f xml:space="preserve"> F_Inputs!A30</f>
        <v>SES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 x14ac:dyDescent="0.25">
      <c r="A31" s="177" t="str">
        <f xml:space="preserve"> F_Inputs!A31</f>
        <v>SES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 x14ac:dyDescent="0.25">
      <c r="A32" s="177" t="str">
        <f xml:space="preserve"> F_Inputs!A32</f>
        <v>SES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 x14ac:dyDescent="0.25">
      <c r="A33" s="177" t="str">
        <f xml:space="preserve"> F_Inputs!A33</f>
        <v>SES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 x14ac:dyDescent="0.25">
      <c r="A34" s="177" t="str">
        <f xml:space="preserve"> F_Inputs!A34</f>
        <v>SES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 x14ac:dyDescent="0.25">
      <c r="A35" s="177" t="str">
        <f xml:space="preserve"> F_Inputs!A35</f>
        <v>SES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 x14ac:dyDescent="0.25">
      <c r="A36" s="177" t="str">
        <f xml:space="preserve"> F_Inputs!A36</f>
        <v>SES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 x14ac:dyDescent="0.25">
      <c r="A37" s="177" t="str">
        <f xml:space="preserve"> F_Inputs!A37</f>
        <v>SES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 x14ac:dyDescent="0.25">
      <c r="A38" s="177" t="str">
        <f xml:space="preserve"> F_Inputs!A38</f>
        <v>SES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 x14ac:dyDescent="0.25">
      <c r="A39" s="177" t="str">
        <f xml:space="preserve"> F_Inputs!A39</f>
        <v>SES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 x14ac:dyDescent="0.25">
      <c r="A40" s="177" t="str">
        <f xml:space="preserve"> F_Inputs!A40</f>
        <v>SES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 x14ac:dyDescent="0.25">
      <c r="A41" s="177" t="str">
        <f xml:space="preserve"> F_Inputs!A41</f>
        <v>SES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 x14ac:dyDescent="0.25">
      <c r="A42" s="177" t="str">
        <f xml:space="preserve"> F_Inputs!A42</f>
        <v>SES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 x14ac:dyDescent="0.25">
      <c r="A43" s="177" t="str">
        <f xml:space="preserve"> F_Inputs!A43</f>
        <v>SES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 x14ac:dyDescent="0.25">
      <c r="A44" s="177" t="str">
        <f xml:space="preserve"> F_Inputs!A44</f>
        <v>SES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 x14ac:dyDescent="0.25">
      <c r="A45" s="177" t="str">
        <f xml:space="preserve"> F_Inputs!A45</f>
        <v>SES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 x14ac:dyDescent="0.25">
      <c r="A46" s="177" t="str">
        <f xml:space="preserve"> F_Inputs!A46</f>
        <v>SES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 x14ac:dyDescent="0.25">
      <c r="A47" s="177" t="str">
        <f xml:space="preserve"> F_Inputs!A47</f>
        <v>SES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 x14ac:dyDescent="0.25">
      <c r="A48" s="177" t="str">
        <f xml:space="preserve"> F_Inputs!A48</f>
        <v>SES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 x14ac:dyDescent="0.25">
      <c r="A49" s="177" t="str">
        <f xml:space="preserve"> F_Inputs!A49</f>
        <v>SES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 x14ac:dyDescent="0.25">
      <c r="A50" s="177" t="str">
        <f xml:space="preserve"> F_Inputs!A50</f>
        <v>SES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 x14ac:dyDescent="0.25">
      <c r="A51" s="177" t="str">
        <f xml:space="preserve"> F_Inputs!A51</f>
        <v>SES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 x14ac:dyDescent="0.25">
      <c r="A52" s="177" t="str">
        <f xml:space="preserve"> F_Inputs!A52</f>
        <v>SES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 x14ac:dyDescent="0.25">
      <c r="A53" s="177" t="str">
        <f xml:space="preserve"> F_Inputs!A53</f>
        <v>SES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 x14ac:dyDescent="0.25">
      <c r="A54" s="177" t="str">
        <f xml:space="preserve"> F_Inputs!A54</f>
        <v>SES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 x14ac:dyDescent="0.25">
      <c r="A55" s="177" t="str">
        <f xml:space="preserve"> F_Inputs!A55</f>
        <v>SES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 x14ac:dyDescent="0.25">
      <c r="A56" s="177" t="str">
        <f xml:space="preserve"> F_Inputs!A56</f>
        <v>SES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 x14ac:dyDescent="0.25">
      <c r="A57" s="177" t="str">
        <f xml:space="preserve"> F_Inputs!A57</f>
        <v>SES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 x14ac:dyDescent="0.25">
      <c r="A58" s="177" t="str">
        <f xml:space="preserve"> F_Inputs!A58</f>
        <v>SES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 x14ac:dyDescent="0.25">
      <c r="A59" s="177" t="str">
        <f xml:space="preserve"> F_Inputs!A59</f>
        <v>SES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 x14ac:dyDescent="0.25">
      <c r="A60" s="177" t="str">
        <f xml:space="preserve"> F_Inputs!A60</f>
        <v>SES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 x14ac:dyDescent="0.25">
      <c r="A61" s="177" t="str">
        <f xml:space="preserve"> F_Inputs!A61</f>
        <v>SES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 x14ac:dyDescent="0.25">
      <c r="A62" s="177" t="str">
        <f xml:space="preserve"> F_Inputs!A62</f>
        <v>SES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 x14ac:dyDescent="0.25">
      <c r="A63" s="177" t="str">
        <f xml:space="preserve"> F_Inputs!A63</f>
        <v>SES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 x14ac:dyDescent="0.25">
      <c r="A64" s="177" t="str">
        <f xml:space="preserve"> F_Inputs!A64</f>
        <v>SES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 x14ac:dyDescent="0.25">
      <c r="A65" s="177" t="str">
        <f xml:space="preserve"> F_Inputs!A65</f>
        <v>SES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 x14ac:dyDescent="0.25">
      <c r="A66" s="177" t="str">
        <f xml:space="preserve"> F_Inputs!A66</f>
        <v>SES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 x14ac:dyDescent="0.25">
      <c r="A67" s="177" t="str">
        <f xml:space="preserve"> F_Inputs!A67</f>
        <v>SES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 x14ac:dyDescent="0.25">
      <c r="A68" s="177" t="str">
        <f xml:space="preserve"> F_Inputs!A68</f>
        <v>SES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 x14ac:dyDescent="0.25">
      <c r="A69" s="177" t="str">
        <f xml:space="preserve"> F_Inputs!A69</f>
        <v>SES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 x14ac:dyDescent="0.25">
      <c r="A70" s="177" t="str">
        <f xml:space="preserve"> F_Inputs!A70</f>
        <v>SES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 x14ac:dyDescent="0.25">
      <c r="A71" s="177" t="str">
        <f xml:space="preserve"> F_Inputs!A71</f>
        <v>SES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 x14ac:dyDescent="0.25">
      <c r="A72" s="177" t="str">
        <f xml:space="preserve"> F_Inputs!A72</f>
        <v>SES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 x14ac:dyDescent="0.25">
      <c r="A73" s="177" t="str">
        <f xml:space="preserve"> F_Inputs!A73</f>
        <v>SES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 x14ac:dyDescent="0.25">
      <c r="A74" s="177" t="str">
        <f xml:space="preserve"> F_Inputs!A74</f>
        <v>SES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 x14ac:dyDescent="0.25">
      <c r="A75" s="177" t="str">
        <f xml:space="preserve"> F_Inputs!A75</f>
        <v>SES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 x14ac:dyDescent="0.25">
      <c r="A76" s="177" t="str">
        <f xml:space="preserve"> F_Inputs!A76</f>
        <v>SES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 x14ac:dyDescent="0.25">
      <c r="A77" s="177" t="str">
        <f xml:space="preserve"> F_Inputs!A77</f>
        <v>SES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 x14ac:dyDescent="0.25">
      <c r="A78" s="177" t="str">
        <f xml:space="preserve"> F_Inputs!A78</f>
        <v>SES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 x14ac:dyDescent="0.25">
      <c r="A79" s="177" t="str">
        <f xml:space="preserve"> F_Inputs!A79</f>
        <v>SES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 x14ac:dyDescent="0.25">
      <c r="A80" s="177" t="str">
        <f xml:space="preserve"> F_Inputs!A80</f>
        <v>SES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 x14ac:dyDescent="0.25">
      <c r="A81" s="177" t="str">
        <f xml:space="preserve"> F_Inputs!A81</f>
        <v>SES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 x14ac:dyDescent="0.25">
      <c r="A82" s="177" t="str">
        <f xml:space="preserve"> F_Inputs!A82</f>
        <v>SES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 x14ac:dyDescent="0.25">
      <c r="A83" s="177" t="str">
        <f xml:space="preserve"> F_Inputs!A83</f>
        <v>SES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 x14ac:dyDescent="0.25">
      <c r="A84" s="177" t="str">
        <f xml:space="preserve"> F_Inputs!A84</f>
        <v>SES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 x14ac:dyDescent="0.25">
      <c r="A85" s="177" t="str">
        <f xml:space="preserve"> F_Inputs!A85</f>
        <v>SES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 x14ac:dyDescent="0.25">
      <c r="A86" s="177" t="str">
        <f xml:space="preserve"> F_Inputs!A86</f>
        <v>SES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 x14ac:dyDescent="0.25">
      <c r="A87" s="177" t="str">
        <f xml:space="preserve"> F_Inputs!A87</f>
        <v>SES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 x14ac:dyDescent="0.25">
      <c r="A88" s="177" t="str">
        <f xml:space="preserve"> F_Inputs!A88</f>
        <v>SES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 x14ac:dyDescent="0.25">
      <c r="A89" s="177" t="str">
        <f xml:space="preserve"> F_Inputs!A89</f>
        <v>SES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 x14ac:dyDescent="0.25">
      <c r="A90" s="177" t="str">
        <f xml:space="preserve"> F_Inputs!A90</f>
        <v>SES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 x14ac:dyDescent="0.25">
      <c r="A91" s="177" t="str">
        <f xml:space="preserve"> F_Inputs!A91</f>
        <v>SES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 x14ac:dyDescent="0.25">
      <c r="A92" s="177" t="str">
        <f xml:space="preserve"> F_Inputs!A92</f>
        <v>SES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 x14ac:dyDescent="0.25">
      <c r="A93" s="177" t="str">
        <f xml:space="preserve"> F_Inputs!A93</f>
        <v>SES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 x14ac:dyDescent="0.25">
      <c r="A94" s="177" t="str">
        <f xml:space="preserve"> F_Inputs!A94</f>
        <v>SES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 x14ac:dyDescent="0.25">
      <c r="A95" s="177" t="str">
        <f xml:space="preserve"> F_Inputs!A95</f>
        <v>SES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 x14ac:dyDescent="0.25">
      <c r="A96" s="177" t="str">
        <f xml:space="preserve"> F_Inputs!A96</f>
        <v>SES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 x14ac:dyDescent="0.25">
      <c r="A97" s="177" t="str">
        <f xml:space="preserve"> F_Inputs!A97</f>
        <v>SES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 x14ac:dyDescent="0.25">
      <c r="A98" s="177" t="str">
        <f xml:space="preserve"> F_Inputs!A98</f>
        <v>SES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 x14ac:dyDescent="0.25">
      <c r="A99" s="177" t="str">
        <f xml:space="preserve"> F_Inputs!A99</f>
        <v>SES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 x14ac:dyDescent="0.25">
      <c r="A100" s="177" t="str">
        <f xml:space="preserve"> F_Inputs!A100</f>
        <v>SES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 x14ac:dyDescent="0.25">
      <c r="A101" s="177" t="str">
        <f xml:space="preserve"> F_Inputs!A101</f>
        <v>SES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 x14ac:dyDescent="0.25">
      <c r="A102" s="177" t="str">
        <f xml:space="preserve"> F_Inputs!A102</f>
        <v>SES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 x14ac:dyDescent="0.25">
      <c r="A103" s="177" t="str">
        <f xml:space="preserve"> F_Inputs!A103</f>
        <v>SES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 x14ac:dyDescent="0.25">
      <c r="A104" s="177" t="str">
        <f xml:space="preserve"> F_Inputs!A104</f>
        <v>SES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 x14ac:dyDescent="0.25">
      <c r="A105" s="177" t="str">
        <f xml:space="preserve"> F_Inputs!A105</f>
        <v>SES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 x14ac:dyDescent="0.25">
      <c r="A106" s="177" t="str">
        <f xml:space="preserve"> F_Inputs!A106</f>
        <v>SES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 x14ac:dyDescent="0.25">
      <c r="A107" s="177" t="str">
        <f xml:space="preserve"> F_Inputs!A107</f>
        <v>SES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 x14ac:dyDescent="0.25">
      <c r="A108" s="177" t="str">
        <f xml:space="preserve"> F_Inputs!A108</f>
        <v>SES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 x14ac:dyDescent="0.25">
      <c r="A109" s="177" t="str">
        <f xml:space="preserve"> F_Inputs!A109</f>
        <v>SES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 x14ac:dyDescent="0.25">
      <c r="A110" s="177" t="str">
        <f xml:space="preserve"> F_Inputs!A110</f>
        <v>SES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 x14ac:dyDescent="0.25">
      <c r="A111" s="177" t="str">
        <f xml:space="preserve"> F_Inputs!A111</f>
        <v>SES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 x14ac:dyDescent="0.25">
      <c r="A112" s="177" t="str">
        <f xml:space="preserve"> F_Inputs!A112</f>
        <v>SES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 x14ac:dyDescent="0.25">
      <c r="A113" s="177" t="str">
        <f xml:space="preserve"> F_Inputs!A113</f>
        <v>SES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 x14ac:dyDescent="0.25">
      <c r="A114" s="177" t="str">
        <f xml:space="preserve"> F_Inputs!A114</f>
        <v>SES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 x14ac:dyDescent="0.25">
      <c r="A115" s="177" t="str">
        <f xml:space="preserve"> F_Inputs!A115</f>
        <v>SES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 x14ac:dyDescent="0.25">
      <c r="A116" s="177" t="str">
        <f xml:space="preserve"> F_Inputs!A116</f>
        <v>SES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 x14ac:dyDescent="0.25">
      <c r="A117" s="177" t="str">
        <f xml:space="preserve"> F_Inputs!A117</f>
        <v>SES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 x14ac:dyDescent="0.25">
      <c r="A118" s="177" t="str">
        <f xml:space="preserve"> F_Inputs!A118</f>
        <v>SES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 x14ac:dyDescent="0.25">
      <c r="A119" s="177" t="str">
        <f xml:space="preserve"> F_Inputs!A119</f>
        <v>SES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 x14ac:dyDescent="0.25">
      <c r="A120" s="177" t="str">
        <f xml:space="preserve"> F_Inputs!A120</f>
        <v>SES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 x14ac:dyDescent="0.25">
      <c r="A121" s="177" t="str">
        <f xml:space="preserve"> F_Inputs!A121</f>
        <v>SES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 x14ac:dyDescent="0.25">
      <c r="A122" s="177" t="str">
        <f xml:space="preserve"> F_Inputs!A122</f>
        <v>SES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 x14ac:dyDescent="0.25">
      <c r="A123" s="177" t="str">
        <f xml:space="preserve"> F_Inputs!A123</f>
        <v>SES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 x14ac:dyDescent="0.25">
      <c r="A124" s="177" t="str">
        <f xml:space="preserve"> F_Inputs!A124</f>
        <v>SES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 x14ac:dyDescent="0.25">
      <c r="A125" s="177" t="str">
        <f xml:space="preserve"> F_Inputs!A125</f>
        <v>SES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 x14ac:dyDescent="0.25">
      <c r="A126" s="177" t="str">
        <f xml:space="preserve"> F_Inputs!A126</f>
        <v>SES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 x14ac:dyDescent="0.25">
      <c r="A127" s="177" t="str">
        <f xml:space="preserve"> F_Inputs!A127</f>
        <v>SES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 x14ac:dyDescent="0.25">
      <c r="A128" s="177" t="str">
        <f xml:space="preserve"> F_Inputs!A128</f>
        <v>SES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 x14ac:dyDescent="0.25">
      <c r="A129" s="177" t="str">
        <f xml:space="preserve"> F_Inputs!A129</f>
        <v>SES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 x14ac:dyDescent="0.25">
      <c r="A130" s="177" t="str">
        <f xml:space="preserve"> F_Inputs!A130</f>
        <v>SES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 x14ac:dyDescent="0.25">
      <c r="A131" s="177" t="str">
        <f xml:space="preserve"> F_Inputs!A131</f>
        <v>SES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 x14ac:dyDescent="0.25">
      <c r="A132" s="177" t="str">
        <f xml:space="preserve"> F_Inputs!A132</f>
        <v>SES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 x14ac:dyDescent="0.25">
      <c r="A133" s="177" t="str">
        <f xml:space="preserve"> F_Inputs!A133</f>
        <v>SES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 x14ac:dyDescent="0.25">
      <c r="A134" s="177" t="str">
        <f xml:space="preserve"> F_Inputs!A134</f>
        <v>SES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 x14ac:dyDescent="0.25">
      <c r="A135" s="177" t="str">
        <f xml:space="preserve"> F_Inputs!A135</f>
        <v>SES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 x14ac:dyDescent="0.25">
      <c r="A136" s="177" t="str">
        <f xml:space="preserve"> F_Inputs!A136</f>
        <v>SES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 x14ac:dyDescent="0.25">
      <c r="A137" s="177" t="str">
        <f xml:space="preserve"> F_Inputs!A137</f>
        <v>SES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 x14ac:dyDescent="0.25">
      <c r="A138" s="177" t="str">
        <f xml:space="preserve"> F_Inputs!A138</f>
        <v>SES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 x14ac:dyDescent="0.25">
      <c r="A139" s="177" t="str">
        <f xml:space="preserve"> F_Inputs!A139</f>
        <v>SES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 x14ac:dyDescent="0.25">
      <c r="A140" s="177" t="str">
        <f xml:space="preserve"> F_Inputs!A140</f>
        <v>SES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 x14ac:dyDescent="0.25">
      <c r="A141" s="177" t="str">
        <f xml:space="preserve"> F_Inputs!A141</f>
        <v>SES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 x14ac:dyDescent="0.25">
      <c r="A142" s="177" t="str">
        <f xml:space="preserve"> F_Inputs!A142</f>
        <v>SES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 x14ac:dyDescent="0.25">
      <c r="A143" s="177" t="str">
        <f xml:space="preserve"> F_Inputs!A143</f>
        <v>SES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 x14ac:dyDescent="0.25">
      <c r="A144" s="177" t="str">
        <f xml:space="preserve"> F_Inputs!A144</f>
        <v>SES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 x14ac:dyDescent="0.25">
      <c r="A145" s="177" t="str">
        <f xml:space="preserve"> F_Inputs!A145</f>
        <v>SES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 x14ac:dyDescent="0.25">
      <c r="A146" s="177" t="str">
        <f xml:space="preserve"> F_Inputs!A146</f>
        <v>SES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 x14ac:dyDescent="0.25">
      <c r="A147" s="177" t="str">
        <f xml:space="preserve"> F_Inputs!A147</f>
        <v>SES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 x14ac:dyDescent="0.25">
      <c r="A148" s="177" t="str">
        <f xml:space="preserve"> F_Inputs!A148</f>
        <v>SES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 x14ac:dyDescent="0.25">
      <c r="A149" s="177" t="str">
        <f xml:space="preserve"> F_Inputs!A149</f>
        <v>SES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 x14ac:dyDescent="0.25">
      <c r="A150" s="177" t="str">
        <f xml:space="preserve"> F_Inputs!A150</f>
        <v>SES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 x14ac:dyDescent="0.25">
      <c r="A151" s="177" t="str">
        <f xml:space="preserve"> F_Inputs!A151</f>
        <v>SES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 x14ac:dyDescent="0.25">
      <c r="A152" s="177" t="str">
        <f xml:space="preserve"> F_Inputs!A152</f>
        <v>SES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 x14ac:dyDescent="0.25">
      <c r="A153" s="177" t="str">
        <f xml:space="preserve"> F_Inputs!A153</f>
        <v>SES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 x14ac:dyDescent="0.25">
      <c r="A154" s="177" t="str">
        <f xml:space="preserve"> F_Inputs!A154</f>
        <v>SES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 x14ac:dyDescent="0.25">
      <c r="A155" s="177" t="str">
        <f xml:space="preserve"> F_Inputs!A155</f>
        <v>SES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 x14ac:dyDescent="0.25">
      <c r="A156" s="177" t="str">
        <f xml:space="preserve"> F_Inputs!A156</f>
        <v>SES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 x14ac:dyDescent="0.25">
      <c r="A157" s="177" t="str">
        <f xml:space="preserve"> F_Inputs!A157</f>
        <v>SES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 x14ac:dyDescent="0.25">
      <c r="A158" s="177" t="str">
        <f xml:space="preserve"> F_Inputs!A158</f>
        <v>SES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 x14ac:dyDescent="0.25">
      <c r="A159" s="177" t="str">
        <f xml:space="preserve"> F_Inputs!A159</f>
        <v>SES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 x14ac:dyDescent="0.25">
      <c r="A160" s="177" t="str">
        <f xml:space="preserve"> F_Inputs!A160</f>
        <v>SES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 x14ac:dyDescent="0.25">
      <c r="A161" s="177" t="str">
        <f xml:space="preserve"> F_Inputs!A161</f>
        <v>SES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 x14ac:dyDescent="0.25">
      <c r="A162" s="177" t="str">
        <f xml:space="preserve"> F_Inputs!A162</f>
        <v>SES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 x14ac:dyDescent="0.25">
      <c r="A163" s="177" t="str">
        <f xml:space="preserve"> F_Inputs!A163</f>
        <v>SES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 x14ac:dyDescent="0.25">
      <c r="A164" s="177" t="str">
        <f xml:space="preserve"> F_Inputs!A164</f>
        <v>SES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 x14ac:dyDescent="0.25">
      <c r="A165" s="177" t="str">
        <f xml:space="preserve"> F_Inputs!A165</f>
        <v>SES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 x14ac:dyDescent="0.25">
      <c r="A166" s="177" t="str">
        <f xml:space="preserve"> F_Inputs!A166</f>
        <v>SES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 x14ac:dyDescent="0.25">
      <c r="A167" s="177" t="str">
        <f xml:space="preserve"> F_Inputs!A167</f>
        <v>SES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 x14ac:dyDescent="0.25">
      <c r="A168" s="177" t="str">
        <f xml:space="preserve"> F_Inputs!A168</f>
        <v>SES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 x14ac:dyDescent="0.25">
      <c r="A169" s="177" t="str">
        <f xml:space="preserve"> F_Inputs!A169</f>
        <v>SES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 x14ac:dyDescent="0.25">
      <c r="A170" s="177" t="str">
        <f xml:space="preserve"> F_Inputs!A170</f>
        <v>SES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 x14ac:dyDescent="0.25">
      <c r="A171" s="177" t="str">
        <f xml:space="preserve"> F_Inputs!A171</f>
        <v>SES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 x14ac:dyDescent="0.25">
      <c r="A172" s="177" t="str">
        <f xml:space="preserve"> F_Inputs!A172</f>
        <v>SES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 x14ac:dyDescent="0.25">
      <c r="A173" s="177" t="str">
        <f xml:space="preserve"> F_Inputs!A173</f>
        <v>SES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 x14ac:dyDescent="0.25">
      <c r="A174" s="177" t="str">
        <f xml:space="preserve"> F_Inputs!A174</f>
        <v>SES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 x14ac:dyDescent="0.25">
      <c r="A175" s="177" t="str">
        <f xml:space="preserve"> F_Inputs!A175</f>
        <v>SES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 x14ac:dyDescent="0.25">
      <c r="A176" s="177" t="str">
        <f xml:space="preserve"> F_Inputs!A176</f>
        <v>SES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 x14ac:dyDescent="0.25">
      <c r="A177" s="177" t="str">
        <f xml:space="preserve"> F_Inputs!A177</f>
        <v>SES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 x14ac:dyDescent="0.25">
      <c r="A178" s="177" t="str">
        <f xml:space="preserve"> F_Inputs!A178</f>
        <v>SES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 x14ac:dyDescent="0.25">
      <c r="A179" s="177" t="str">
        <f xml:space="preserve"> F_Inputs!A179</f>
        <v>SES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 x14ac:dyDescent="0.25">
      <c r="A180" s="177" t="str">
        <f xml:space="preserve"> F_Inputs!A180</f>
        <v>SES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 x14ac:dyDescent="0.25">
      <c r="A181" s="177" t="str">
        <f xml:space="preserve"> F_Inputs!A181</f>
        <v>SES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 x14ac:dyDescent="0.25">
      <c r="A182" s="177" t="str">
        <f xml:space="preserve"> F_Inputs!A182</f>
        <v>SES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 x14ac:dyDescent="0.25">
      <c r="A183" s="177" t="str">
        <f xml:space="preserve"> F_Inputs!A183</f>
        <v>SES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 x14ac:dyDescent="0.25">
      <c r="A184" s="177" t="str">
        <f xml:space="preserve"> F_Inputs!A184</f>
        <v>SES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 x14ac:dyDescent="0.25">
      <c r="A185" s="177" t="str">
        <f xml:space="preserve"> F_Inputs!A185</f>
        <v>SES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 x14ac:dyDescent="0.25">
      <c r="A186" s="177" t="str">
        <f xml:space="preserve"> F_Inputs!A186</f>
        <v>SES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 x14ac:dyDescent="0.25">
      <c r="A187" s="177" t="str">
        <f xml:space="preserve"> F_Inputs!A187</f>
        <v>SES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 x14ac:dyDescent="0.25">
      <c r="A188" s="177" t="str">
        <f xml:space="preserve"> F_Inputs!A188</f>
        <v>SES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 x14ac:dyDescent="0.25">
      <c r="A189" s="177" t="str">
        <f xml:space="preserve"> F_Inputs!A189</f>
        <v>SES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 x14ac:dyDescent="0.25">
      <c r="A190" s="177" t="str">
        <f xml:space="preserve"> F_Inputs!A190</f>
        <v>SES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 x14ac:dyDescent="0.25">
      <c r="A191" s="177" t="str">
        <f xml:space="preserve"> F_Inputs!A191</f>
        <v>SES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 x14ac:dyDescent="0.25">
      <c r="A192" s="177" t="str">
        <f xml:space="preserve"> F_Inputs!A192</f>
        <v>SES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 x14ac:dyDescent="0.25">
      <c r="A193" s="177" t="str">
        <f xml:space="preserve"> F_Inputs!A193</f>
        <v>SES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 x14ac:dyDescent="0.25">
      <c r="A194" s="177" t="str">
        <f xml:space="preserve"> F_Inputs!A194</f>
        <v>SES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 x14ac:dyDescent="0.25">
      <c r="A195" s="177" t="str">
        <f xml:space="preserve"> F_Inputs!A195</f>
        <v>SES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 x14ac:dyDescent="0.25">
      <c r="A196" s="177" t="str">
        <f xml:space="preserve"> F_Inputs!A196</f>
        <v>SES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 x14ac:dyDescent="0.25">
      <c r="A197" s="177" t="str">
        <f xml:space="preserve"> F_Inputs!A197</f>
        <v>SES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 x14ac:dyDescent="0.25">
      <c r="A198" s="177" t="str">
        <f xml:space="preserve"> F_Inputs!A198</f>
        <v>SES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 x14ac:dyDescent="0.25">
      <c r="A199" s="177" t="str">
        <f xml:space="preserve"> F_Inputs!A199</f>
        <v>SES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 x14ac:dyDescent="0.25">
      <c r="A200" s="177" t="str">
        <f xml:space="preserve"> F_Inputs!A200</f>
        <v>SES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 x14ac:dyDescent="0.25">
      <c r="A201" s="177" t="str">
        <f xml:space="preserve"> F_Inputs!A201</f>
        <v>SES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 x14ac:dyDescent="0.25">
      <c r="A202" s="177" t="str">
        <f xml:space="preserve"> F_Inputs!A202</f>
        <v>SES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 x14ac:dyDescent="0.25">
      <c r="A203" s="177" t="str">
        <f xml:space="preserve"> F_Inputs!A203</f>
        <v>SES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 x14ac:dyDescent="0.25">
      <c r="A204" s="177" t="str">
        <f xml:space="preserve"> F_Inputs!A204</f>
        <v>SES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 x14ac:dyDescent="0.25">
      <c r="A205" s="177" t="str">
        <f xml:space="preserve"> F_Inputs!A205</f>
        <v>SES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 x14ac:dyDescent="0.25">
      <c r="A206" s="177" t="str">
        <f xml:space="preserve"> F_Inputs!A206</f>
        <v>SES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 x14ac:dyDescent="0.25">
      <c r="A207" s="177" t="str">
        <f xml:space="preserve"> F_Inputs!A207</f>
        <v>SES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 x14ac:dyDescent="0.25">
      <c r="A208" s="177" t="str">
        <f xml:space="preserve"> F_Inputs!A208</f>
        <v>SES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 x14ac:dyDescent="0.25">
      <c r="A209" s="177" t="str">
        <f xml:space="preserve"> F_Inputs!A209</f>
        <v>SES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 x14ac:dyDescent="0.25">
      <c r="A210" s="177" t="str">
        <f xml:space="preserve"> F_Inputs!A210</f>
        <v>SES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 x14ac:dyDescent="0.25">
      <c r="A211" s="177" t="str">
        <f xml:space="preserve"> F_Inputs!A211</f>
        <v>SES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 x14ac:dyDescent="0.25">
      <c r="A212" s="177" t="str">
        <f xml:space="preserve"> F_Inputs!A212</f>
        <v>SES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 x14ac:dyDescent="0.25">
      <c r="A213" s="177" t="str">
        <f xml:space="preserve"> F_Inputs!A213</f>
        <v>SES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 x14ac:dyDescent="0.25">
      <c r="A214" s="177" t="str">
        <f xml:space="preserve"> F_Inputs!A214</f>
        <v>SES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 x14ac:dyDescent="0.25">
      <c r="A215" s="177" t="str">
        <f xml:space="preserve"> F_Inputs!A215</f>
        <v>SES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 x14ac:dyDescent="0.25">
      <c r="A216" s="177" t="str">
        <f xml:space="preserve"> F_Inputs!A216</f>
        <v>SES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 x14ac:dyDescent="0.25">
      <c r="A217" s="177" t="str">
        <f xml:space="preserve"> F_Inputs!A217</f>
        <v>SES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 x14ac:dyDescent="0.25">
      <c r="A218" s="177" t="str">
        <f xml:space="preserve"> F_Inputs!A218</f>
        <v>SES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 x14ac:dyDescent="0.25">
      <c r="A219" s="177" t="str">
        <f xml:space="preserve"> F_Inputs!A219</f>
        <v>SES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 x14ac:dyDescent="0.25">
      <c r="A220" s="177" t="str">
        <f xml:space="preserve"> F_Inputs!A220</f>
        <v>SES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 x14ac:dyDescent="0.25">
      <c r="A221" s="177" t="str">
        <f xml:space="preserve"> F_Inputs!A221</f>
        <v>SES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 x14ac:dyDescent="0.25">
      <c r="A222" s="177" t="str">
        <f xml:space="preserve"> F_Inputs!A222</f>
        <v>SES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 x14ac:dyDescent="0.25">
      <c r="A223" s="177" t="str">
        <f xml:space="preserve"> F_Inputs!A223</f>
        <v>SES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 x14ac:dyDescent="0.25">
      <c r="A224" s="177" t="str">
        <f xml:space="preserve"> F_Inputs!A224</f>
        <v>SES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 x14ac:dyDescent="0.25">
      <c r="A225" s="177" t="str">
        <f xml:space="preserve"> F_Inputs!A225</f>
        <v>SES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 x14ac:dyDescent="0.25">
      <c r="A226" s="177" t="str">
        <f xml:space="preserve"> F_Inputs!A226</f>
        <v>SES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 x14ac:dyDescent="0.25">
      <c r="A227" s="177" t="str">
        <f xml:space="preserve"> F_Inputs!A227</f>
        <v>SES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 x14ac:dyDescent="0.25">
      <c r="A228" s="177" t="str">
        <f xml:space="preserve"> F_Inputs!A228</f>
        <v>SES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 x14ac:dyDescent="0.25">
      <c r="A229" s="263" t="str">
        <f>A228</f>
        <v>SES</v>
      </c>
      <c r="B229" s="263" t="s">
        <v>585</v>
      </c>
      <c r="C229" s="263" t="s">
        <v>586</v>
      </c>
      <c r="D229" s="263" t="s">
        <v>168</v>
      </c>
      <c r="E229" s="263" t="s">
        <v>143</v>
      </c>
      <c r="F229" s="208"/>
      <c r="G229" s="208"/>
      <c r="H229" s="210"/>
      <c r="I229" s="216"/>
      <c r="J229" s="216"/>
      <c r="K229" s="217"/>
    </row>
    <row r="230" spans="1:11" x14ac:dyDescent="0.25">
      <c r="A230" s="263" t="str">
        <f>A229</f>
        <v>SES</v>
      </c>
      <c r="B230" s="263" t="s">
        <v>587</v>
      </c>
      <c r="C230" s="263" t="s">
        <v>588</v>
      </c>
      <c r="D230" s="263" t="s">
        <v>168</v>
      </c>
      <c r="E230" s="263" t="s">
        <v>143</v>
      </c>
      <c r="F230" s="208"/>
      <c r="G230" s="208"/>
      <c r="H230" s="210"/>
      <c r="I230" s="216"/>
      <c r="J230" s="216"/>
      <c r="K230" s="217"/>
    </row>
    <row r="231" spans="1:11" x14ac:dyDescent="0.25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 x14ac:dyDescent="0.25"/>
  <cols>
    <col min="1" max="1" width="9.36328125" style="209"/>
    <col min="2" max="2" width="33.81640625" style="209" bestFit="1" customWidth="1"/>
    <col min="3" max="3" width="142" customWidth="1"/>
    <col min="5" max="5" width="16" bestFit="1" customWidth="1"/>
    <col min="6" max="6" width="16" customWidth="1"/>
    <col min="8" max="8" width="9.36328125" style="209"/>
  </cols>
  <sheetData>
    <row r="1" spans="1:8" s="209" customFormat="1" ht="24.75" x14ac:dyDescent="0.65">
      <c r="A1" s="211" t="str">
        <f ca="1" xml:space="preserve"> RIGHT(CELL("filename", $A$1), LEN(CELL("filename", $A$1)) - SEARCH("]", CELL("filename", $A$1)))</f>
        <v>InpActive</v>
      </c>
      <c r="C1" s="253"/>
      <c r="E1" s="253"/>
      <c r="F1" s="253"/>
    </row>
    <row r="2" spans="1:8" ht="14.25" x14ac:dyDescent="0.45">
      <c r="A2" s="254" t="s">
        <v>92</v>
      </c>
      <c r="B2" s="254" t="s">
        <v>133</v>
      </c>
      <c r="C2" s="252" t="s">
        <v>134</v>
      </c>
      <c r="D2" s="252" t="s">
        <v>135</v>
      </c>
      <c r="E2" s="252" t="s">
        <v>136</v>
      </c>
      <c r="F2" s="252" t="s">
        <v>137</v>
      </c>
      <c r="G2" s="252" t="s">
        <v>138</v>
      </c>
      <c r="H2" s="254" t="s">
        <v>139</v>
      </c>
    </row>
    <row r="4" spans="1:8" x14ac:dyDescent="0.25">
      <c r="A4" s="262" t="str">
        <f xml:space="preserve"> F_Inputs!A4</f>
        <v>SES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 x14ac:dyDescent="0.25">
      <c r="A5" s="262" t="str">
        <f xml:space="preserve"> F_Inputs!A5</f>
        <v>SES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 x14ac:dyDescent="0.25">
      <c r="A6" s="262" t="str">
        <f xml:space="preserve"> F_Inputs!A6</f>
        <v>SES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 x14ac:dyDescent="0.25">
      <c r="A7" s="262" t="str">
        <f xml:space="preserve"> F_Inputs!A7</f>
        <v>SES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 x14ac:dyDescent="0.25">
      <c r="A8" s="262" t="str">
        <f xml:space="preserve"> F_Inputs!A8</f>
        <v>SES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 x14ac:dyDescent="0.25">
      <c r="A9" s="262" t="str">
        <f xml:space="preserve"> F_Inputs!A9</f>
        <v>SES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133.5</v>
      </c>
    </row>
    <row r="10" spans="1:8" x14ac:dyDescent="0.25">
      <c r="A10" s="262" t="str">
        <f xml:space="preserve"> F_Inputs!A10</f>
        <v>SES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134.30000000000001</v>
      </c>
    </row>
    <row r="11" spans="1:8" x14ac:dyDescent="0.25">
      <c r="A11" s="262" t="str">
        <f xml:space="preserve"> F_Inputs!A11</f>
        <v>SES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134.6</v>
      </c>
    </row>
    <row r="12" spans="1:8" x14ac:dyDescent="0.25">
      <c r="A12" s="262" t="str">
        <f xml:space="preserve"> F_Inputs!A12</f>
        <v>SES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135.1</v>
      </c>
    </row>
    <row r="13" spans="1:8" x14ac:dyDescent="0.25">
      <c r="A13" s="262" t="str">
        <f xml:space="preserve"> F_Inputs!A13</f>
        <v>SES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135.1</v>
      </c>
    </row>
    <row r="14" spans="1:8" x14ac:dyDescent="0.25">
      <c r="A14" s="262" t="str">
        <f xml:space="preserve"> F_Inputs!A14</f>
        <v>SES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135.6</v>
      </c>
    </row>
    <row r="15" spans="1:8" x14ac:dyDescent="0.25">
      <c r="A15" s="262" t="str">
        <f xml:space="preserve"> F_Inputs!A15</f>
        <v>SES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136.1</v>
      </c>
    </row>
    <row r="16" spans="1:8" x14ac:dyDescent="0.25">
      <c r="A16" s="262" t="str">
        <f xml:space="preserve"> F_Inputs!A16</f>
        <v>SES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 x14ac:dyDescent="0.25">
      <c r="A17" s="262" t="str">
        <f xml:space="preserve"> F_Inputs!A17</f>
        <v>SES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 x14ac:dyDescent="0.25">
      <c r="A18" s="262" t="str">
        <f xml:space="preserve"> F_Inputs!A18</f>
        <v>SES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 x14ac:dyDescent="0.25">
      <c r="A19" s="262" t="str">
        <f xml:space="preserve"> F_Inputs!A19</f>
        <v>SES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 x14ac:dyDescent="0.25">
      <c r="A20" s="262" t="str">
        <f xml:space="preserve"> F_Inputs!A20</f>
        <v>SES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 x14ac:dyDescent="0.25">
      <c r="A21" s="262" t="str">
        <f xml:space="preserve"> F_Inputs!A21</f>
        <v>SES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 t="str">
        <f xml:space="preserve"> IF(InpOverride!F21 = 0, F_Inputs!F21, InpOverride!F21)</f>
        <v/>
      </c>
      <c r="G21" s="210" t="str">
        <f xml:space="preserve"> IF(InpOverride!G21 = 0, F_Inputs!G21, InpOverride!G21)</f>
        <v/>
      </c>
      <c r="H21" s="210" t="str">
        <f xml:space="preserve"> IF(InpOverride!H21 = 0, F_Inputs!H21, InpOverride!H21)</f>
        <v/>
      </c>
    </row>
    <row r="22" spans="1:8" x14ac:dyDescent="0.25">
      <c r="A22" s="262" t="str">
        <f xml:space="preserve"> F_Inputs!A22</f>
        <v>SES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 t="str">
        <f xml:space="preserve"> IF(InpOverride!F22 = 0, F_Inputs!F22, InpOverride!F22)</f>
        <v/>
      </c>
      <c r="G22" s="210" t="str">
        <f xml:space="preserve"> IF(InpOverride!G22 = 0, F_Inputs!G22, InpOverride!G22)</f>
        <v/>
      </c>
      <c r="H22" s="210" t="str">
        <f xml:space="preserve"> IF(InpOverride!H22 = 0, F_Inputs!H22, InpOverride!H22)</f>
        <v/>
      </c>
    </row>
    <row r="23" spans="1:8" x14ac:dyDescent="0.25">
      <c r="A23" s="262" t="str">
        <f xml:space="preserve"> F_Inputs!A23</f>
        <v>SES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 t="str">
        <f xml:space="preserve"> IF(InpOverride!F23 = 0, F_Inputs!F23, InpOverride!F23)</f>
        <v/>
      </c>
      <c r="G23" s="210" t="str">
        <f xml:space="preserve"> IF(InpOverride!G23 = 0, F_Inputs!G23, InpOverride!G23)</f>
        <v/>
      </c>
      <c r="H23" s="210" t="str">
        <f xml:space="preserve"> IF(InpOverride!H23 = 0, F_Inputs!H23, InpOverride!H23)</f>
        <v/>
      </c>
    </row>
    <row r="24" spans="1:8" x14ac:dyDescent="0.25">
      <c r="A24" s="262" t="str">
        <f xml:space="preserve"> F_Inputs!A24</f>
        <v>SES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 t="str">
        <f xml:space="preserve"> IF(InpOverride!F24 = 0, F_Inputs!F24, InpOverride!F24)</f>
        <v/>
      </c>
      <c r="G24" s="210" t="str">
        <f xml:space="preserve"> IF(InpOverride!G24 = 0, F_Inputs!G24, InpOverride!G24)</f>
        <v/>
      </c>
      <c r="H24" s="210" t="str">
        <f xml:space="preserve"> IF(InpOverride!H24 = 0, F_Inputs!H24, InpOverride!H24)</f>
        <v/>
      </c>
    </row>
    <row r="25" spans="1:8" x14ac:dyDescent="0.25">
      <c r="A25" s="262" t="str">
        <f xml:space="preserve"> F_Inputs!A25</f>
        <v>SES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 t="str">
        <f xml:space="preserve"> IF(InpOverride!F25 = 0, F_Inputs!F25, InpOverride!F25)</f>
        <v/>
      </c>
      <c r="G25" s="210" t="str">
        <f xml:space="preserve"> IF(InpOverride!G25 = 0, F_Inputs!G25, InpOverride!G25)</f>
        <v/>
      </c>
      <c r="H25" s="210" t="str">
        <f xml:space="preserve"> IF(InpOverride!H25 = 0, F_Inputs!H25, InpOverride!H25)</f>
        <v/>
      </c>
    </row>
    <row r="26" spans="1:8" x14ac:dyDescent="0.25">
      <c r="A26" s="262" t="str">
        <f xml:space="preserve"> F_Inputs!A26</f>
        <v>SES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 x14ac:dyDescent="0.25">
      <c r="A27" s="262" t="str">
        <f xml:space="preserve"> F_Inputs!A27</f>
        <v>SES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0.22073704517144288</v>
      </c>
    </row>
    <row r="28" spans="1:8" x14ac:dyDescent="0.25">
      <c r="A28" s="262" t="str">
        <f xml:space="preserve"> F_Inputs!A28</f>
        <v>SES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7.5577338451171716</v>
      </c>
    </row>
    <row r="29" spans="1:8" x14ac:dyDescent="0.25">
      <c r="A29" s="262" t="str">
        <f xml:space="preserve"> F_Inputs!A29</f>
        <v>SES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0</v>
      </c>
    </row>
    <row r="30" spans="1:8" x14ac:dyDescent="0.25">
      <c r="A30" s="262" t="str">
        <f xml:space="preserve"> F_Inputs!A30</f>
        <v>SES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0</v>
      </c>
    </row>
    <row r="31" spans="1:8" x14ac:dyDescent="0.25">
      <c r="A31" s="262" t="str">
        <f xml:space="preserve"> F_Inputs!A31</f>
        <v>SES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 x14ac:dyDescent="0.25">
      <c r="A32" s="262" t="str">
        <f xml:space="preserve"> F_Inputs!A32</f>
        <v>SES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 x14ac:dyDescent="0.25">
      <c r="A33" s="262" t="str">
        <f xml:space="preserve"> F_Inputs!A33</f>
        <v>SES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0</v>
      </c>
    </row>
    <row r="34" spans="1:8" x14ac:dyDescent="0.25">
      <c r="A34" s="262" t="str">
        <f xml:space="preserve"> F_Inputs!A34</f>
        <v>SES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-0.65194925604544618</v>
      </c>
    </row>
    <row r="35" spans="1:8" x14ac:dyDescent="0.25">
      <c r="A35" s="262" t="str">
        <f xml:space="preserve"> F_Inputs!A35</f>
        <v>SES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0</v>
      </c>
    </row>
    <row r="36" spans="1:8" x14ac:dyDescent="0.25">
      <c r="A36" s="262" t="str">
        <f xml:space="preserve"> F_Inputs!A36</f>
        <v>SES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 x14ac:dyDescent="0.25">
      <c r="A37" s="262" t="str">
        <f xml:space="preserve"> F_Inputs!A37</f>
        <v>SES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 x14ac:dyDescent="0.25">
      <c r="A38" s="262" t="str">
        <f xml:space="preserve"> F_Inputs!A38</f>
        <v>SES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0.15183979074756682</v>
      </c>
    </row>
    <row r="39" spans="1:8" x14ac:dyDescent="0.25">
      <c r="A39" s="262" t="str">
        <f xml:space="preserve"> F_Inputs!A39</f>
        <v>SES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2.7522459228248124</v>
      </c>
    </row>
    <row r="40" spans="1:8" x14ac:dyDescent="0.25">
      <c r="A40" s="262" t="str">
        <f xml:space="preserve"> F_Inputs!A40</f>
        <v>SES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0</v>
      </c>
    </row>
    <row r="41" spans="1:8" x14ac:dyDescent="0.25">
      <c r="A41" s="262" t="str">
        <f xml:space="preserve"> F_Inputs!A41</f>
        <v>SES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0</v>
      </c>
    </row>
    <row r="42" spans="1:8" x14ac:dyDescent="0.25">
      <c r="A42" s="262" t="str">
        <f xml:space="preserve"> F_Inputs!A42</f>
        <v>SES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 x14ac:dyDescent="0.25">
      <c r="A43" s="262" t="str">
        <f xml:space="preserve"> F_Inputs!A43</f>
        <v>SES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 x14ac:dyDescent="0.25">
      <c r="A44" s="262" t="str">
        <f xml:space="preserve"> F_Inputs!A44</f>
        <v>SES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 t="str">
        <f xml:space="preserve"> IF(InpOverride!H44 = 0, F_Inputs!H44, InpOverride!H44)</f>
        <v>N/A</v>
      </c>
    </row>
    <row r="45" spans="1:8" x14ac:dyDescent="0.25">
      <c r="A45" s="262" t="str">
        <f xml:space="preserve"> F_Inputs!A45</f>
        <v>SES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 t="str">
        <f xml:space="preserve"> IF(InpOverride!H45 = 0, F_Inputs!H45, InpOverride!H45)</f>
        <v>N/A</v>
      </c>
    </row>
    <row r="46" spans="1:8" x14ac:dyDescent="0.25">
      <c r="A46" s="262" t="str">
        <f xml:space="preserve"> F_Inputs!A46</f>
        <v>SES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 t="str">
        <f xml:space="preserve"> IF(InpOverride!H46 = 0, F_Inputs!H46, InpOverride!H46)</f>
        <v/>
      </c>
    </row>
    <row r="47" spans="1:8" x14ac:dyDescent="0.25">
      <c r="A47" s="262" t="str">
        <f xml:space="preserve"> F_Inputs!A47</f>
        <v>SES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 t="str">
        <f xml:space="preserve"> IF(InpOverride!H47 = 0, F_Inputs!H47, InpOverride!H47)</f>
        <v/>
      </c>
    </row>
    <row r="48" spans="1:8" x14ac:dyDescent="0.25">
      <c r="A48" s="262" t="str">
        <f xml:space="preserve"> F_Inputs!A48</f>
        <v>SES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 t="str">
        <f xml:space="preserve"> IF(InpOverride!H48 = 0, F_Inputs!H48, InpOverride!H48)</f>
        <v/>
      </c>
    </row>
    <row r="49" spans="1:8" x14ac:dyDescent="0.25">
      <c r="A49" s="262" t="str">
        <f xml:space="preserve"> F_Inputs!A49</f>
        <v>SES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 t="str">
        <f xml:space="preserve"> IF(InpOverride!H49 = 0, F_Inputs!H49, InpOverride!H49)</f>
        <v/>
      </c>
    </row>
    <row r="50" spans="1:8" x14ac:dyDescent="0.25">
      <c r="A50" s="262" t="str">
        <f xml:space="preserve"> F_Inputs!A50</f>
        <v>SES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 x14ac:dyDescent="0.25">
      <c r="A51" s="262" t="str">
        <f xml:space="preserve"> F_Inputs!A51</f>
        <v>SES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 x14ac:dyDescent="0.25">
      <c r="A52" s="262" t="str">
        <f xml:space="preserve"> F_Inputs!A52</f>
        <v>SES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 x14ac:dyDescent="0.25">
      <c r="A53" s="262" t="str">
        <f xml:space="preserve"> F_Inputs!A53</f>
        <v>SES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 x14ac:dyDescent="0.25">
      <c r="A54" s="262" t="str">
        <f xml:space="preserve"> F_Inputs!A54</f>
        <v>SES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 x14ac:dyDescent="0.25">
      <c r="A55" s="262" t="str">
        <f xml:space="preserve"> F_Inputs!A55</f>
        <v>SES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 x14ac:dyDescent="0.25">
      <c r="A56" s="262" t="str">
        <f xml:space="preserve"> F_Inputs!A56</f>
        <v>SES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 t="str">
        <f xml:space="preserve"> IF(InpOverride!H56 = 0, F_Inputs!H56, InpOverride!H56)</f>
        <v/>
      </c>
    </row>
    <row r="57" spans="1:8" x14ac:dyDescent="0.25">
      <c r="A57" s="262" t="str">
        <f xml:space="preserve"> F_Inputs!A57</f>
        <v>SES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 t="str">
        <f xml:space="preserve"> IF(InpOverride!H57 = 0, F_Inputs!H57, InpOverride!H57)</f>
        <v/>
      </c>
    </row>
    <row r="58" spans="1:8" x14ac:dyDescent="0.25">
      <c r="A58" s="262" t="str">
        <f xml:space="preserve"> F_Inputs!A58</f>
        <v>SES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 t="str">
        <f xml:space="preserve"> IF(InpOverride!H58 = 0, F_Inputs!H58, InpOverride!H58)</f>
        <v/>
      </c>
    </row>
    <row r="59" spans="1:8" x14ac:dyDescent="0.25">
      <c r="A59" s="262" t="str">
        <f xml:space="preserve"> F_Inputs!A59</f>
        <v>SES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 t="str">
        <f xml:space="preserve"> IF(InpOverride!H59 = 0, F_Inputs!H59, InpOverride!H59)</f>
        <v/>
      </c>
    </row>
    <row r="60" spans="1:8" x14ac:dyDescent="0.25">
      <c r="A60" s="262" t="str">
        <f xml:space="preserve"> F_Inputs!A60</f>
        <v>SES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 x14ac:dyDescent="0.25">
      <c r="A61" s="262" t="str">
        <f xml:space="preserve"> F_Inputs!A61</f>
        <v>SES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 x14ac:dyDescent="0.25">
      <c r="A62" s="262" t="str">
        <f xml:space="preserve"> F_Inputs!A62</f>
        <v>SES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 t="str">
        <f xml:space="preserve"> IF(InpOverride!H62 = 0, F_Inputs!H62, InpOverride!H62)</f>
        <v/>
      </c>
    </row>
    <row r="63" spans="1:8" x14ac:dyDescent="0.25">
      <c r="A63" s="262" t="str">
        <f xml:space="preserve"> F_Inputs!A63</f>
        <v>SES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 t="str">
        <f xml:space="preserve"> IF(InpOverride!H63 = 0, F_Inputs!H63, InpOverride!H63)</f>
        <v/>
      </c>
    </row>
    <row r="64" spans="1:8" x14ac:dyDescent="0.25">
      <c r="A64" s="262" t="str">
        <f xml:space="preserve"> F_Inputs!A64</f>
        <v>SES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 t="str">
        <f xml:space="preserve"> IF(InpOverride!H64 = 0, F_Inputs!H64, InpOverride!H64)</f>
        <v/>
      </c>
    </row>
    <row r="65" spans="1:8" x14ac:dyDescent="0.25">
      <c r="A65" s="262" t="str">
        <f xml:space="preserve"> F_Inputs!A65</f>
        <v>SES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 t="str">
        <f xml:space="preserve"> IF(InpOverride!H65 = 0, F_Inputs!H65, InpOverride!H65)</f>
        <v/>
      </c>
    </row>
    <row r="66" spans="1:8" x14ac:dyDescent="0.25">
      <c r="A66" s="262" t="str">
        <f xml:space="preserve"> F_Inputs!A66</f>
        <v>SES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 x14ac:dyDescent="0.25">
      <c r="A67" s="262" t="str">
        <f xml:space="preserve"> F_Inputs!A67</f>
        <v>SES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 x14ac:dyDescent="0.25">
      <c r="A68" s="262" t="str">
        <f xml:space="preserve"> F_Inputs!A68</f>
        <v>SES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4.7949999999999999</v>
      </c>
    </row>
    <row r="69" spans="1:8" x14ac:dyDescent="0.25">
      <c r="A69" s="262" t="str">
        <f xml:space="preserve"> F_Inputs!A69</f>
        <v>SES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86.905916493759989</v>
      </c>
    </row>
    <row r="70" spans="1:8" x14ac:dyDescent="0.25">
      <c r="A70" s="262" t="str">
        <f xml:space="preserve"> F_Inputs!A70</f>
        <v>SES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0</v>
      </c>
    </row>
    <row r="71" spans="1:8" x14ac:dyDescent="0.25">
      <c r="A71" s="262" t="str">
        <f xml:space="preserve"> F_Inputs!A71</f>
        <v>SES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0</v>
      </c>
    </row>
    <row r="72" spans="1:8" x14ac:dyDescent="0.25">
      <c r="A72" s="262" t="str">
        <f xml:space="preserve"> F_Inputs!A72</f>
        <v>SES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 x14ac:dyDescent="0.25">
      <c r="A73" s="262" t="str">
        <f xml:space="preserve"> F_Inputs!A73</f>
        <v>SES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 x14ac:dyDescent="0.25">
      <c r="A74" s="262" t="str">
        <f xml:space="preserve"> F_Inputs!A74</f>
        <v>SES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91.700916493759991</v>
      </c>
    </row>
    <row r="75" spans="1:8" x14ac:dyDescent="0.25">
      <c r="A75" s="262" t="str">
        <f xml:space="preserve"> F_Inputs!A75</f>
        <v>SES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4.53</v>
      </c>
    </row>
    <row r="76" spans="1:8" x14ac:dyDescent="0.25">
      <c r="A76" s="262" t="str">
        <f xml:space="preserve"> F_Inputs!A76</f>
        <v>SES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82.111623470494081</v>
      </c>
    </row>
    <row r="77" spans="1:8" x14ac:dyDescent="0.25">
      <c r="A77" s="262" t="str">
        <f xml:space="preserve"> F_Inputs!A77</f>
        <v>SES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0</v>
      </c>
    </row>
    <row r="78" spans="1:8" x14ac:dyDescent="0.25">
      <c r="A78" s="262" t="str">
        <f xml:space="preserve"> F_Inputs!A78</f>
        <v>SES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0</v>
      </c>
    </row>
    <row r="79" spans="1:8" x14ac:dyDescent="0.25">
      <c r="A79" s="262" t="str">
        <f xml:space="preserve"> F_Inputs!A79</f>
        <v>SES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 x14ac:dyDescent="0.25">
      <c r="A80" s="262" t="str">
        <f xml:space="preserve"> F_Inputs!A80</f>
        <v>SES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 x14ac:dyDescent="0.25">
      <c r="A81" s="262" t="str">
        <f xml:space="preserve"> F_Inputs!A81</f>
        <v>SES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86.641623470494082</v>
      </c>
    </row>
    <row r="82" spans="1:8" x14ac:dyDescent="0.25">
      <c r="A82" s="262" t="str">
        <f xml:space="preserve"> F_Inputs!A82</f>
        <v>SES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3.8180000000000001</v>
      </c>
    </row>
    <row r="83" spans="1:8" x14ac:dyDescent="0.25">
      <c r="A83" s="262" t="str">
        <f xml:space="preserve"> F_Inputs!A83</f>
        <v>SES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88.174424623680807</v>
      </c>
    </row>
    <row r="84" spans="1:8" x14ac:dyDescent="0.25">
      <c r="A84" s="262" t="str">
        <f xml:space="preserve"> F_Inputs!A84</f>
        <v>SES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0</v>
      </c>
    </row>
    <row r="85" spans="1:8" x14ac:dyDescent="0.25">
      <c r="A85" s="262" t="str">
        <f xml:space="preserve"> F_Inputs!A85</f>
        <v>SES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0</v>
      </c>
    </row>
    <row r="86" spans="1:8" x14ac:dyDescent="0.25">
      <c r="A86" s="262" t="str">
        <f xml:space="preserve"> F_Inputs!A86</f>
        <v>SES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 x14ac:dyDescent="0.25">
      <c r="A87" s="262" t="str">
        <f xml:space="preserve"> F_Inputs!A87</f>
        <v>SES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 x14ac:dyDescent="0.25">
      <c r="A88" s="262" t="str">
        <f xml:space="preserve"> F_Inputs!A88</f>
        <v>SES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91.992424623680805</v>
      </c>
    </row>
    <row r="89" spans="1:8" x14ac:dyDescent="0.25">
      <c r="A89" s="262" t="str">
        <f xml:space="preserve"> F_Inputs!A89</f>
        <v>SES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13.142999999999999</v>
      </c>
    </row>
    <row r="90" spans="1:8" x14ac:dyDescent="0.25">
      <c r="A90" s="262" t="str">
        <f xml:space="preserve"> F_Inputs!A90</f>
        <v>SES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257.19196458793488</v>
      </c>
    </row>
    <row r="91" spans="1:8" x14ac:dyDescent="0.25">
      <c r="A91" s="262" t="str">
        <f xml:space="preserve"> F_Inputs!A91</f>
        <v>SES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0</v>
      </c>
    </row>
    <row r="92" spans="1:8" x14ac:dyDescent="0.25">
      <c r="A92" s="262" t="str">
        <f xml:space="preserve"> F_Inputs!A92</f>
        <v>SES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0</v>
      </c>
    </row>
    <row r="93" spans="1:8" x14ac:dyDescent="0.25">
      <c r="A93" s="262" t="str">
        <f xml:space="preserve"> F_Inputs!A93</f>
        <v>SES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 x14ac:dyDescent="0.25">
      <c r="A94" s="262" t="str">
        <f xml:space="preserve"> F_Inputs!A94</f>
        <v>SES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 x14ac:dyDescent="0.25">
      <c r="A95" s="262" t="str">
        <f xml:space="preserve"> F_Inputs!A95</f>
        <v>SES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270.33496458793485</v>
      </c>
    </row>
    <row r="96" spans="1:8" x14ac:dyDescent="0.25">
      <c r="A96" s="262" t="str">
        <f xml:space="preserve"> F_Inputs!A96</f>
        <v>SES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 x14ac:dyDescent="0.25">
      <c r="A97" s="262" t="str">
        <f xml:space="preserve"> F_Inputs!A97</f>
        <v>SES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 x14ac:dyDescent="0.25">
      <c r="A98" s="262" t="str">
        <f xml:space="preserve"> F_Inputs!A98</f>
        <v>SES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</v>
      </c>
    </row>
    <row r="99" spans="1:8" x14ac:dyDescent="0.25">
      <c r="A99" s="262" t="str">
        <f xml:space="preserve"> F_Inputs!A99</f>
        <v>SES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 x14ac:dyDescent="0.25">
      <c r="A100" s="262" t="str">
        <f xml:space="preserve"> F_Inputs!A100</f>
        <v>SES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 x14ac:dyDescent="0.25">
      <c r="A101" s="262" t="str">
        <f xml:space="preserve"> F_Inputs!A101</f>
        <v>SES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 x14ac:dyDescent="0.25">
      <c r="A102" s="262" t="str">
        <f xml:space="preserve"> F_Inputs!A102</f>
        <v>SES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 x14ac:dyDescent="0.25">
      <c r="A103" s="262" t="str">
        <f xml:space="preserve"> F_Inputs!A103</f>
        <v>SES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-3.9047824837260499E-2</v>
      </c>
    </row>
    <row r="104" spans="1:8" x14ac:dyDescent="0.25">
      <c r="A104" s="262" t="str">
        <f xml:space="preserve"> F_Inputs!A104</f>
        <v>SES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0</v>
      </c>
    </row>
    <row r="105" spans="1:8" x14ac:dyDescent="0.25">
      <c r="A105" s="262" t="str">
        <f xml:space="preserve"> F_Inputs!A105</f>
        <v>SES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 x14ac:dyDescent="0.25">
      <c r="A106" s="262" t="str">
        <f xml:space="preserve"> F_Inputs!A106</f>
        <v>SES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 x14ac:dyDescent="0.25">
      <c r="A107" s="262" t="str">
        <f xml:space="preserve"> F_Inputs!A107</f>
        <v>SES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-3.9047824837260499E-2</v>
      </c>
    </row>
    <row r="108" spans="1:8" x14ac:dyDescent="0.25">
      <c r="A108" s="262" t="str">
        <f xml:space="preserve"> F_Inputs!A108</f>
        <v>SES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 x14ac:dyDescent="0.25">
      <c r="A109" s="262" t="str">
        <f xml:space="preserve"> F_Inputs!A109</f>
        <v>SES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-1.10809655752028E-2</v>
      </c>
    </row>
    <row r="110" spans="1:8" x14ac:dyDescent="0.25">
      <c r="A110" s="262" t="str">
        <f xml:space="preserve"> F_Inputs!A110</f>
        <v>SES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 x14ac:dyDescent="0.25">
      <c r="A111" s="262" t="str">
        <f xml:space="preserve"> F_Inputs!A111</f>
        <v>SES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</v>
      </c>
    </row>
    <row r="112" spans="1:8" x14ac:dyDescent="0.25">
      <c r="A112" s="262" t="str">
        <f xml:space="preserve"> F_Inputs!A112</f>
        <v>SES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 x14ac:dyDescent="0.25">
      <c r="A113" s="262" t="str">
        <f xml:space="preserve"> F_Inputs!A113</f>
        <v>SES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 x14ac:dyDescent="0.25">
      <c r="A114" s="262" t="str">
        <f xml:space="preserve"> F_Inputs!A114</f>
        <v>SES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-1.10809655752028E-2</v>
      </c>
    </row>
    <row r="115" spans="1:8" x14ac:dyDescent="0.25">
      <c r="A115" s="262" t="str">
        <f xml:space="preserve"> F_Inputs!A115</f>
        <v>SES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2.3683801907484901E-2</v>
      </c>
    </row>
    <row r="116" spans="1:8" x14ac:dyDescent="0.25">
      <c r="A116" s="262" t="str">
        <f xml:space="preserve"> F_Inputs!A116</f>
        <v>SES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0.42929226203450099</v>
      </c>
    </row>
    <row r="117" spans="1:8" x14ac:dyDescent="0.25">
      <c r="A117" s="262" t="str">
        <f xml:space="preserve"> F_Inputs!A117</f>
        <v>SES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0</v>
      </c>
    </row>
    <row r="118" spans="1:8" x14ac:dyDescent="0.25">
      <c r="A118" s="262" t="str">
        <f xml:space="preserve"> F_Inputs!A118</f>
        <v>SES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0</v>
      </c>
    </row>
    <row r="119" spans="1:8" x14ac:dyDescent="0.25">
      <c r="A119" s="262" t="str">
        <f xml:space="preserve"> F_Inputs!A119</f>
        <v>SES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 x14ac:dyDescent="0.25">
      <c r="A120" s="262" t="str">
        <f xml:space="preserve"> F_Inputs!A120</f>
        <v>SES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 x14ac:dyDescent="0.25">
      <c r="A121" s="262" t="str">
        <f xml:space="preserve"> F_Inputs!A121</f>
        <v>SES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0.45297606394198592</v>
      </c>
    </row>
    <row r="122" spans="1:8" x14ac:dyDescent="0.25">
      <c r="A122" s="262" t="str">
        <f xml:space="preserve"> F_Inputs!A122</f>
        <v>SES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 x14ac:dyDescent="0.25">
      <c r="A123" s="262" t="str">
        <f xml:space="preserve"> F_Inputs!A123</f>
        <v>SES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 x14ac:dyDescent="0.25">
      <c r="A124" s="262" t="str">
        <f xml:space="preserve"> F_Inputs!A124</f>
        <v>SES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 x14ac:dyDescent="0.25">
      <c r="A125" s="262" t="str">
        <f xml:space="preserve"> F_Inputs!A125</f>
        <v>SES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 x14ac:dyDescent="0.25">
      <c r="A126" s="262" t="str">
        <f xml:space="preserve"> F_Inputs!A126</f>
        <v>SES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 x14ac:dyDescent="0.25">
      <c r="A127" s="262" t="str">
        <f xml:space="preserve"> F_Inputs!A127</f>
        <v>SES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 x14ac:dyDescent="0.25">
      <c r="A128" s="262" t="str">
        <f xml:space="preserve"> F_Inputs!A128</f>
        <v>SES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 x14ac:dyDescent="0.25">
      <c r="A129" s="262" t="str">
        <f xml:space="preserve"> F_Inputs!A129</f>
        <v>SES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 x14ac:dyDescent="0.25">
      <c r="A130" s="262" t="str">
        <f xml:space="preserve"> F_Inputs!A130</f>
        <v>SES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 x14ac:dyDescent="0.25">
      <c r="A131" s="262" t="str">
        <f xml:space="preserve"> F_Inputs!A131</f>
        <v>SES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 x14ac:dyDescent="0.25">
      <c r="A132" s="262" t="str">
        <f xml:space="preserve"> F_Inputs!A132</f>
        <v>SES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 x14ac:dyDescent="0.25">
      <c r="A133" s="262" t="str">
        <f xml:space="preserve"> F_Inputs!A133</f>
        <v>SES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 x14ac:dyDescent="0.25">
      <c r="A134" s="262" t="str">
        <f xml:space="preserve"> F_Inputs!A134</f>
        <v>SES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 x14ac:dyDescent="0.25">
      <c r="A135" s="262" t="str">
        <f xml:space="preserve"> F_Inputs!A135</f>
        <v>SES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 x14ac:dyDescent="0.25">
      <c r="A136" s="262" t="str">
        <f xml:space="preserve"> F_Inputs!A136</f>
        <v>SES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 x14ac:dyDescent="0.25">
      <c r="A137" s="262" t="str">
        <f xml:space="preserve"> F_Inputs!A137</f>
        <v>SES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 x14ac:dyDescent="0.25">
      <c r="A138" s="262" t="str">
        <f xml:space="preserve"> F_Inputs!A138</f>
        <v>SES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 x14ac:dyDescent="0.25">
      <c r="A139" s="262" t="str">
        <f xml:space="preserve"> F_Inputs!A139</f>
        <v>SES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 x14ac:dyDescent="0.25">
      <c r="A140" s="262" t="str">
        <f xml:space="preserve"> F_Inputs!A140</f>
        <v>SES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 x14ac:dyDescent="0.25">
      <c r="A141" s="262" t="str">
        <f xml:space="preserve"> F_Inputs!A141</f>
        <v>SES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 x14ac:dyDescent="0.25">
      <c r="A142" s="262" t="str">
        <f xml:space="preserve"> F_Inputs!A142</f>
        <v>SES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 x14ac:dyDescent="0.25">
      <c r="A143" s="262" t="str">
        <f xml:space="preserve"> F_Inputs!A143</f>
        <v>SES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 x14ac:dyDescent="0.25">
      <c r="A144" s="262" t="str">
        <f xml:space="preserve"> F_Inputs!A144</f>
        <v>SES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0</v>
      </c>
    </row>
    <row r="145" spans="1:8" x14ac:dyDescent="0.25">
      <c r="A145" s="262" t="str">
        <f xml:space="preserve"> F_Inputs!A145</f>
        <v>SES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 x14ac:dyDescent="0.25">
      <c r="A146" s="262" t="str">
        <f xml:space="preserve"> F_Inputs!A146</f>
        <v>SES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 x14ac:dyDescent="0.25">
      <c r="A147" s="262" t="str">
        <f xml:space="preserve"> F_Inputs!A147</f>
        <v>SES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 x14ac:dyDescent="0.25">
      <c r="A148" s="262" t="str">
        <f xml:space="preserve"> F_Inputs!A148</f>
        <v>SES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0</v>
      </c>
    </row>
    <row r="149" spans="1:8" x14ac:dyDescent="0.25">
      <c r="A149" s="262" t="str">
        <f xml:space="preserve"> F_Inputs!A149</f>
        <v>SES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0.22082386941265192</v>
      </c>
    </row>
    <row r="150" spans="1:8" x14ac:dyDescent="0.25">
      <c r="A150" s="262" t="str">
        <f xml:space="preserve"> F_Inputs!A150</f>
        <v>SES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7.5576095675720891</v>
      </c>
    </row>
    <row r="151" spans="1:8" x14ac:dyDescent="0.25">
      <c r="A151" s="262" t="str">
        <f xml:space="preserve"> F_Inputs!A151</f>
        <v>SES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0</v>
      </c>
    </row>
    <row r="152" spans="1:8" x14ac:dyDescent="0.25">
      <c r="A152" s="262" t="str">
        <f xml:space="preserve"> F_Inputs!A152</f>
        <v>SES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0</v>
      </c>
    </row>
    <row r="153" spans="1:8" x14ac:dyDescent="0.25">
      <c r="A153" s="262" t="str">
        <f xml:space="preserve"> F_Inputs!A153</f>
        <v>SES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 x14ac:dyDescent="0.25">
      <c r="A154" s="262" t="str">
        <f xml:space="preserve"> F_Inputs!A154</f>
        <v>SES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 x14ac:dyDescent="0.25">
      <c r="A155" s="262" t="str">
        <f xml:space="preserve"> F_Inputs!A155</f>
        <v>SES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7.7784334369847414</v>
      </c>
    </row>
    <row r="156" spans="1:8" x14ac:dyDescent="0.25">
      <c r="A156" s="262" t="str">
        <f xml:space="preserve"> F_Inputs!A156</f>
        <v>SES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0</v>
      </c>
    </row>
    <row r="157" spans="1:8" x14ac:dyDescent="0.25">
      <c r="A157" s="262" t="str">
        <f xml:space="preserve"> F_Inputs!A157</f>
        <v>SES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-0.65194925604544618</v>
      </c>
    </row>
    <row r="158" spans="1:8" x14ac:dyDescent="0.25">
      <c r="A158" s="262" t="str">
        <f xml:space="preserve"> F_Inputs!A158</f>
        <v>SES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0</v>
      </c>
    </row>
    <row r="159" spans="1:8" x14ac:dyDescent="0.25">
      <c r="A159" s="262" t="str">
        <f xml:space="preserve"> F_Inputs!A159</f>
        <v>SES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 x14ac:dyDescent="0.25">
      <c r="A160" s="262" t="str">
        <f xml:space="preserve"> F_Inputs!A160</f>
        <v>SES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 x14ac:dyDescent="0.25">
      <c r="A161" s="262" t="str">
        <f xml:space="preserve"> F_Inputs!A161</f>
        <v>SES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-0.65194925604544618</v>
      </c>
    </row>
    <row r="162" spans="1:8" x14ac:dyDescent="0.25">
      <c r="A162" s="262" t="str">
        <f xml:space="preserve"> F_Inputs!A162</f>
        <v>SES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0.15183033295067094</v>
      </c>
    </row>
    <row r="163" spans="1:8" x14ac:dyDescent="0.25">
      <c r="A163" s="262" t="str">
        <f xml:space="preserve"> F_Inputs!A163</f>
        <v>SES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2.7520744909305961</v>
      </c>
    </row>
    <row r="164" spans="1:8" x14ac:dyDescent="0.25">
      <c r="A164" s="262" t="str">
        <f xml:space="preserve"> F_Inputs!A164</f>
        <v>SES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0</v>
      </c>
    </row>
    <row r="165" spans="1:8" x14ac:dyDescent="0.25">
      <c r="A165" s="262" t="str">
        <f xml:space="preserve"> F_Inputs!A165</f>
        <v>SES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0</v>
      </c>
    </row>
    <row r="166" spans="1:8" x14ac:dyDescent="0.25">
      <c r="A166" s="262" t="str">
        <f xml:space="preserve"> F_Inputs!A166</f>
        <v>SES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 x14ac:dyDescent="0.25">
      <c r="A167" s="262" t="str">
        <f xml:space="preserve"> F_Inputs!A167</f>
        <v>SES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 x14ac:dyDescent="0.25">
      <c r="A168" s="262" t="str">
        <f xml:space="preserve"> F_Inputs!A168</f>
        <v>SES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2.903904823881267</v>
      </c>
    </row>
    <row r="169" spans="1:8" x14ac:dyDescent="0.25">
      <c r="A169" s="262" t="str">
        <f xml:space="preserve"> F_Inputs!A169</f>
        <v>SES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0</v>
      </c>
    </row>
    <row r="170" spans="1:8" x14ac:dyDescent="0.25">
      <c r="A170" s="262" t="str">
        <f xml:space="preserve"> F_Inputs!A170</f>
        <v>SES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 x14ac:dyDescent="0.25">
      <c r="A171" s="262" t="str">
        <f xml:space="preserve"> F_Inputs!A171</f>
        <v>SES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0</v>
      </c>
    </row>
    <row r="172" spans="1:8" x14ac:dyDescent="0.25">
      <c r="A172" s="262" t="str">
        <f xml:space="preserve"> F_Inputs!A172</f>
        <v>SES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0</v>
      </c>
    </row>
    <row r="173" spans="1:8" x14ac:dyDescent="0.25">
      <c r="A173" s="262" t="str">
        <f xml:space="preserve"> F_Inputs!A173</f>
        <v>SES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0</v>
      </c>
    </row>
    <row r="174" spans="1:8" x14ac:dyDescent="0.25">
      <c r="A174" s="262" t="str">
        <f xml:space="preserve"> F_Inputs!A174</f>
        <v>SES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0</v>
      </c>
    </row>
    <row r="175" spans="1:8" x14ac:dyDescent="0.25">
      <c r="A175" s="262" t="str">
        <f xml:space="preserve"> F_Inputs!A175</f>
        <v>SES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 x14ac:dyDescent="0.25">
      <c r="A176" s="262" t="str">
        <f xml:space="preserve"> F_Inputs!A176</f>
        <v>SES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0</v>
      </c>
    </row>
    <row r="177" spans="1:8" x14ac:dyDescent="0.25">
      <c r="A177" s="262" t="str">
        <f xml:space="preserve"> F_Inputs!A177</f>
        <v>SES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 x14ac:dyDescent="0.25">
      <c r="A178" s="262" t="str">
        <f xml:space="preserve"> F_Inputs!A178</f>
        <v>SES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 x14ac:dyDescent="0.25">
      <c r="A179" s="262" t="str">
        <f xml:space="preserve"> F_Inputs!A179</f>
        <v>SES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 x14ac:dyDescent="0.25">
      <c r="A180" s="262" t="str">
        <f xml:space="preserve"> F_Inputs!A180</f>
        <v>SES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 x14ac:dyDescent="0.25">
      <c r="A181" s="262" t="str">
        <f xml:space="preserve"> F_Inputs!A181</f>
        <v>SES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 x14ac:dyDescent="0.25">
      <c r="A182" s="262" t="str">
        <f xml:space="preserve"> F_Inputs!A182</f>
        <v>SES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 x14ac:dyDescent="0.25">
      <c r="A183" s="262" t="str">
        <f xml:space="preserve"> F_Inputs!A183</f>
        <v>SES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 x14ac:dyDescent="0.25">
      <c r="A184" s="262" t="str">
        <f xml:space="preserve"> F_Inputs!A184</f>
        <v>SES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 x14ac:dyDescent="0.25">
      <c r="A185" s="262" t="str">
        <f xml:space="preserve"> F_Inputs!A185</f>
        <v>SES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 x14ac:dyDescent="0.25">
      <c r="A186" s="262" t="str">
        <f xml:space="preserve"> F_Inputs!A186</f>
        <v>SES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 x14ac:dyDescent="0.25">
      <c r="A187" s="262" t="str">
        <f xml:space="preserve"> F_Inputs!A187</f>
        <v>SES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0</v>
      </c>
    </row>
    <row r="188" spans="1:8" x14ac:dyDescent="0.25">
      <c r="A188" s="262" t="str">
        <f xml:space="preserve"> F_Inputs!A188</f>
        <v>SES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0</v>
      </c>
    </row>
    <row r="189" spans="1:8" x14ac:dyDescent="0.25">
      <c r="A189" s="262" t="str">
        <f xml:space="preserve"> F_Inputs!A189</f>
        <v>SES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0</v>
      </c>
    </row>
    <row r="190" spans="1:8" x14ac:dyDescent="0.25">
      <c r="A190" s="262" t="str">
        <f xml:space="preserve"> F_Inputs!A190</f>
        <v>SES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 x14ac:dyDescent="0.25">
      <c r="A191" s="262" t="str">
        <f xml:space="preserve"> F_Inputs!A191</f>
        <v>SES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 x14ac:dyDescent="0.25">
      <c r="A192" s="262" t="str">
        <f xml:space="preserve"> F_Inputs!A192</f>
        <v>SES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 x14ac:dyDescent="0.25">
      <c r="A193" s="262" t="str">
        <f xml:space="preserve"> F_Inputs!A193</f>
        <v>SES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0</v>
      </c>
    </row>
    <row r="194" spans="1:8" x14ac:dyDescent="0.25">
      <c r="A194" s="262" t="str">
        <f xml:space="preserve"> F_Inputs!A194</f>
        <v>SES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 x14ac:dyDescent="0.25">
      <c r="A195" s="262" t="str">
        <f xml:space="preserve"> F_Inputs!A195</f>
        <v>SES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0</v>
      </c>
    </row>
    <row r="196" spans="1:8" x14ac:dyDescent="0.25">
      <c r="A196" s="262" t="str">
        <f xml:space="preserve"> F_Inputs!A196</f>
        <v>SES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0</v>
      </c>
    </row>
    <row r="197" spans="1:8" x14ac:dyDescent="0.25">
      <c r="A197" s="262" t="str">
        <f xml:space="preserve"> F_Inputs!A197</f>
        <v>SES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 x14ac:dyDescent="0.25">
      <c r="A198" s="262" t="str">
        <f xml:space="preserve"> F_Inputs!A198</f>
        <v>SES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 x14ac:dyDescent="0.25">
      <c r="A199" s="262" t="str">
        <f xml:space="preserve"> F_Inputs!A199</f>
        <v>SES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 x14ac:dyDescent="0.25">
      <c r="A200" s="262" t="str">
        <f xml:space="preserve"> F_Inputs!A200</f>
        <v>SES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0</v>
      </c>
    </row>
    <row r="201" spans="1:8" x14ac:dyDescent="0.25">
      <c r="A201" s="262" t="str">
        <f xml:space="preserve"> F_Inputs!A201</f>
        <v>SES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13.539338004270807</v>
      </c>
    </row>
    <row r="202" spans="1:8" x14ac:dyDescent="0.25">
      <c r="A202" s="262" t="str">
        <f xml:space="preserve"> F_Inputs!A202</f>
        <v>SES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267.22886286201413</v>
      </c>
    </row>
    <row r="203" spans="1:8" x14ac:dyDescent="0.25">
      <c r="A203" s="262" t="str">
        <f xml:space="preserve"> F_Inputs!A203</f>
        <v>SES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0</v>
      </c>
    </row>
    <row r="204" spans="1:8" x14ac:dyDescent="0.25">
      <c r="A204" s="262" t="str">
        <f xml:space="preserve"> F_Inputs!A204</f>
        <v>SES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0</v>
      </c>
    </row>
    <row r="205" spans="1:8" x14ac:dyDescent="0.25">
      <c r="A205" s="262" t="str">
        <f xml:space="preserve"> F_Inputs!A205</f>
        <v>SES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 x14ac:dyDescent="0.25">
      <c r="A206" s="262" t="str">
        <f xml:space="preserve"> F_Inputs!A206</f>
        <v>SES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 x14ac:dyDescent="0.25">
      <c r="A207" s="262" t="str">
        <f xml:space="preserve"> F_Inputs!A207</f>
        <v>SES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280.76820086628493</v>
      </c>
    </row>
    <row r="208" spans="1:8" x14ac:dyDescent="0.25">
      <c r="A208" s="262" t="str">
        <f xml:space="preserve"> F_Inputs!A208</f>
        <v>SES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13.660954937420009</v>
      </c>
    </row>
    <row r="209" spans="1:8" x14ac:dyDescent="0.25">
      <c r="A209" s="262" t="str">
        <f xml:space="preserve"> F_Inputs!A209</f>
        <v>SES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270.98665975619349</v>
      </c>
    </row>
    <row r="210" spans="1:8" x14ac:dyDescent="0.25">
      <c r="A210" s="262" t="str">
        <f xml:space="preserve"> F_Inputs!A210</f>
        <v>SES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0</v>
      </c>
    </row>
    <row r="211" spans="1:8" x14ac:dyDescent="0.25">
      <c r="A211" s="262" t="str">
        <f xml:space="preserve"> F_Inputs!A211</f>
        <v>SES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0</v>
      </c>
    </row>
    <row r="212" spans="1:8" x14ac:dyDescent="0.25">
      <c r="A212" s="262" t="str">
        <f xml:space="preserve"> F_Inputs!A212</f>
        <v>SES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 x14ac:dyDescent="0.25">
      <c r="A213" s="262" t="str">
        <f xml:space="preserve"> F_Inputs!A213</f>
        <v>SES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 x14ac:dyDescent="0.25">
      <c r="A214" s="262" t="str">
        <f xml:space="preserve"> F_Inputs!A214</f>
        <v>SES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284.64761469361349</v>
      </c>
    </row>
    <row r="215" spans="1:8" x14ac:dyDescent="0.25">
      <c r="A215" s="262" t="str">
        <f xml:space="preserve"> F_Inputs!A215</f>
        <v>SES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15.984316712728114</v>
      </c>
    </row>
    <row r="216" spans="1:8" x14ac:dyDescent="0.25">
      <c r="A216" s="262" t="str">
        <f xml:space="preserve"> F_Inputs!A216</f>
        <v>SES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315.4992931518982</v>
      </c>
    </row>
    <row r="217" spans="1:8" x14ac:dyDescent="0.25">
      <c r="A217" s="262" t="str">
        <f xml:space="preserve"> F_Inputs!A217</f>
        <v>SES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0</v>
      </c>
    </row>
    <row r="218" spans="1:8" x14ac:dyDescent="0.25">
      <c r="A218" s="262" t="str">
        <f xml:space="preserve"> F_Inputs!A218</f>
        <v>SES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0</v>
      </c>
    </row>
    <row r="219" spans="1:8" x14ac:dyDescent="0.25">
      <c r="A219" s="262" t="str">
        <f xml:space="preserve"> F_Inputs!A219</f>
        <v>SES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 x14ac:dyDescent="0.25">
      <c r="A220" s="262" t="str">
        <f xml:space="preserve"> F_Inputs!A220</f>
        <v>SES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 x14ac:dyDescent="0.25">
      <c r="A221" s="262" t="str">
        <f xml:space="preserve"> F_Inputs!A221</f>
        <v>SES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331.48360986462632</v>
      </c>
    </row>
    <row r="222" spans="1:8" x14ac:dyDescent="0.25">
      <c r="A222" s="262" t="str">
        <f xml:space="preserve"> F_Inputs!A222</f>
        <v>SES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16.472560995656689</v>
      </c>
    </row>
    <row r="223" spans="1:8" x14ac:dyDescent="0.25">
      <c r="A223" s="262" t="str">
        <f xml:space="preserve"> F_Inputs!A223</f>
        <v>SES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325.13628476798397</v>
      </c>
    </row>
    <row r="224" spans="1:8" x14ac:dyDescent="0.25">
      <c r="A224" s="262" t="str">
        <f xml:space="preserve"> F_Inputs!A224</f>
        <v>SES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0</v>
      </c>
    </row>
    <row r="225" spans="1:8" x14ac:dyDescent="0.25">
      <c r="A225" s="262" t="str">
        <f xml:space="preserve"> F_Inputs!A225</f>
        <v>SES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0</v>
      </c>
    </row>
    <row r="226" spans="1:8" x14ac:dyDescent="0.25">
      <c r="A226" s="262" t="str">
        <f xml:space="preserve"> F_Inputs!A226</f>
        <v>SES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 x14ac:dyDescent="0.25">
      <c r="A227" s="262" t="str">
        <f xml:space="preserve"> F_Inputs!A227</f>
        <v>SES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 x14ac:dyDescent="0.25">
      <c r="A228" s="262" t="str">
        <f xml:space="preserve"> F_Inputs!A228</f>
        <v>SES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341.60884576364066</v>
      </c>
    </row>
    <row r="229" spans="1:8" x14ac:dyDescent="0.25">
      <c r="A229" s="263" t="str">
        <f>InpOverride!A229</f>
        <v>SES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 x14ac:dyDescent="0.25">
      <c r="A230" s="263" t="str">
        <f>InpOverride!A230</f>
        <v>SES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57.453125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593</v>
      </c>
      <c r="C3" s="170" t="s">
        <v>594</v>
      </c>
      <c r="D3" s="170">
        <v>78.024998529191848</v>
      </c>
    </row>
    <row r="4" spans="1:4" x14ac:dyDescent="0.35">
      <c r="A4" s="168" t="s">
        <v>96</v>
      </c>
      <c r="B4" s="169" t="s">
        <v>595</v>
      </c>
      <c r="C4" s="170" t="s">
        <v>596</v>
      </c>
      <c r="D4" s="170">
        <v>1163.0269092797437</v>
      </c>
    </row>
    <row r="5" spans="1:4" x14ac:dyDescent="0.35">
      <c r="A5" s="168" t="s">
        <v>96</v>
      </c>
      <c r="B5" s="169" t="s">
        <v>597</v>
      </c>
      <c r="C5" s="170" t="s">
        <v>598</v>
      </c>
      <c r="D5" s="170">
        <v>1752.1045549330327</v>
      </c>
    </row>
    <row r="6" spans="1:4" x14ac:dyDescent="0.35">
      <c r="A6" s="168" t="s">
        <v>96</v>
      </c>
      <c r="B6" s="169" t="s">
        <v>599</v>
      </c>
      <c r="C6" s="170" t="s">
        <v>600</v>
      </c>
      <c r="D6" s="170">
        <v>122.67773811849359</v>
      </c>
    </row>
    <row r="7" spans="1:4" x14ac:dyDescent="0.35">
      <c r="A7" s="168" t="s">
        <v>96</v>
      </c>
      <c r="B7" s="169" t="s">
        <v>601</v>
      </c>
      <c r="C7" s="170" t="s">
        <v>602</v>
      </c>
      <c r="D7" s="170">
        <v>0</v>
      </c>
    </row>
    <row r="9" spans="1:4" x14ac:dyDescent="0.35">
      <c r="A9" s="168" t="s">
        <v>100</v>
      </c>
      <c r="B9" s="169" t="s">
        <v>593</v>
      </c>
      <c r="C9" s="170" t="s">
        <v>594</v>
      </c>
      <c r="D9" s="170">
        <v>83.005661170897383</v>
      </c>
    </row>
    <row r="10" spans="1:4" x14ac:dyDescent="0.35">
      <c r="A10" s="168" t="s">
        <v>100</v>
      </c>
      <c r="B10" s="169" t="s">
        <v>595</v>
      </c>
      <c r="C10" s="170" t="s">
        <v>596</v>
      </c>
      <c r="D10" s="170">
        <v>678.20150951566575</v>
      </c>
    </row>
    <row r="11" spans="1:4" x14ac:dyDescent="0.35">
      <c r="A11" s="168" t="s">
        <v>100</v>
      </c>
      <c r="B11" s="169" t="s">
        <v>597</v>
      </c>
      <c r="C11" s="170" t="s">
        <v>598</v>
      </c>
      <c r="D11" s="170">
        <v>1561.880480620759</v>
      </c>
    </row>
    <row r="12" spans="1:4" x14ac:dyDescent="0.35">
      <c r="A12" s="168" t="s">
        <v>100</v>
      </c>
      <c r="B12" s="169" t="s">
        <v>599</v>
      </c>
      <c r="C12" s="170" t="s">
        <v>600</v>
      </c>
      <c r="D12" s="170">
        <v>81.873517330208998</v>
      </c>
    </row>
    <row r="13" spans="1:4" x14ac:dyDescent="0.35">
      <c r="A13" s="168" t="s">
        <v>100</v>
      </c>
      <c r="B13" s="169" t="s">
        <v>601</v>
      </c>
      <c r="C13" s="170" t="s">
        <v>602</v>
      </c>
      <c r="D13" s="170">
        <v>0</v>
      </c>
    </row>
    <row r="15" spans="1:4" x14ac:dyDescent="0.35">
      <c r="A15" s="168" t="s">
        <v>124</v>
      </c>
      <c r="B15" s="169" t="s">
        <v>593</v>
      </c>
      <c r="C15" s="170" t="s">
        <v>594</v>
      </c>
      <c r="D15" s="170">
        <v>21.223577751961528</v>
      </c>
    </row>
    <row r="16" spans="1:4" x14ac:dyDescent="0.35">
      <c r="A16" s="168" t="s">
        <v>124</v>
      </c>
      <c r="B16" s="169" t="s">
        <v>595</v>
      </c>
      <c r="C16" s="170" t="s">
        <v>596</v>
      </c>
      <c r="D16" s="170">
        <v>5.2194247141257213</v>
      </c>
    </row>
    <row r="17" spans="1:4" x14ac:dyDescent="0.35">
      <c r="A17" s="168" t="s">
        <v>124</v>
      </c>
      <c r="B17" s="169" t="s">
        <v>597</v>
      </c>
      <c r="C17" s="170" t="s">
        <v>598</v>
      </c>
      <c r="D17" s="170">
        <v>0.28100297806447888</v>
      </c>
    </row>
    <row r="18" spans="1:4" x14ac:dyDescent="0.35">
      <c r="A18" s="168" t="s">
        <v>124</v>
      </c>
      <c r="B18" s="169" t="s">
        <v>599</v>
      </c>
      <c r="C18" s="170" t="s">
        <v>600</v>
      </c>
      <c r="D18" s="170">
        <v>0</v>
      </c>
    </row>
    <row r="19" spans="1:4" x14ac:dyDescent="0.35">
      <c r="A19" s="168" t="s">
        <v>124</v>
      </c>
      <c r="B19" s="169" t="s">
        <v>601</v>
      </c>
      <c r="C19" s="170" t="s">
        <v>602</v>
      </c>
      <c r="D19" s="170">
        <v>0</v>
      </c>
    </row>
    <row r="21" spans="1:4" x14ac:dyDescent="0.35">
      <c r="A21" s="168" t="s">
        <v>102</v>
      </c>
      <c r="B21" s="169" t="s">
        <v>593</v>
      </c>
      <c r="C21" s="170" t="s">
        <v>594</v>
      </c>
      <c r="D21" s="170">
        <v>117.8129056186979</v>
      </c>
    </row>
    <row r="22" spans="1:4" x14ac:dyDescent="0.35">
      <c r="A22" s="168" t="s">
        <v>102</v>
      </c>
      <c r="B22" s="169" t="s">
        <v>595</v>
      </c>
      <c r="C22" s="170" t="s">
        <v>596</v>
      </c>
      <c r="D22" s="170">
        <v>696.48880204736474</v>
      </c>
    </row>
    <row r="23" spans="1:4" x14ac:dyDescent="0.35">
      <c r="A23" s="168" t="s">
        <v>102</v>
      </c>
      <c r="B23" s="169" t="s">
        <v>597</v>
      </c>
      <c r="C23" s="170" t="s">
        <v>598</v>
      </c>
      <c r="D23" s="170">
        <v>756.16453525431109</v>
      </c>
    </row>
    <row r="24" spans="1:4" x14ac:dyDescent="0.35">
      <c r="A24" s="168" t="s">
        <v>102</v>
      </c>
      <c r="B24" s="169" t="s">
        <v>599</v>
      </c>
      <c r="C24" s="170" t="s">
        <v>600</v>
      </c>
      <c r="D24" s="170">
        <v>47.621406660667773</v>
      </c>
    </row>
    <row r="25" spans="1:4" x14ac:dyDescent="0.35">
      <c r="A25" s="168" t="s">
        <v>102</v>
      </c>
      <c r="B25" s="169" t="s">
        <v>601</v>
      </c>
      <c r="C25" s="170" t="s">
        <v>602</v>
      </c>
      <c r="D25" s="170">
        <v>0</v>
      </c>
    </row>
    <row r="27" spans="1:4" x14ac:dyDescent="0.35">
      <c r="A27" s="168" t="s">
        <v>126</v>
      </c>
      <c r="B27" s="169" t="s">
        <v>593</v>
      </c>
      <c r="C27" s="170" t="s">
        <v>594</v>
      </c>
      <c r="D27" s="170">
        <v>152.6659806075991</v>
      </c>
    </row>
    <row r="28" spans="1:4" x14ac:dyDescent="0.35">
      <c r="A28" s="168" t="s">
        <v>126</v>
      </c>
      <c r="B28" s="169" t="s">
        <v>595</v>
      </c>
      <c r="C28" s="170" t="s">
        <v>596</v>
      </c>
      <c r="D28" s="170">
        <v>1671.4699971803875</v>
      </c>
    </row>
    <row r="29" spans="1:4" x14ac:dyDescent="0.35">
      <c r="A29" s="168" t="s">
        <v>126</v>
      </c>
      <c r="B29" s="169" t="s">
        <v>597</v>
      </c>
      <c r="C29" s="170" t="s">
        <v>598</v>
      </c>
      <c r="D29" s="170">
        <v>1538.9420690207423</v>
      </c>
    </row>
    <row r="30" spans="1:4" x14ac:dyDescent="0.35">
      <c r="A30" s="168" t="s">
        <v>126</v>
      </c>
      <c r="B30" s="169" t="s">
        <v>599</v>
      </c>
      <c r="C30" s="170" t="s">
        <v>600</v>
      </c>
      <c r="D30" s="170">
        <v>181.19790242391846</v>
      </c>
    </row>
    <row r="31" spans="1:4" x14ac:dyDescent="0.35">
      <c r="A31" s="168" t="s">
        <v>126</v>
      </c>
      <c r="B31" s="169" t="s">
        <v>601</v>
      </c>
      <c r="C31" s="170" t="s">
        <v>602</v>
      </c>
      <c r="D31" s="170">
        <v>0</v>
      </c>
    </row>
    <row r="33" spans="1:4" x14ac:dyDescent="0.35">
      <c r="A33" s="168" t="s">
        <v>114</v>
      </c>
      <c r="B33" s="169" t="s">
        <v>593</v>
      </c>
      <c r="C33" s="171" t="s">
        <v>594</v>
      </c>
      <c r="D33" s="171">
        <v>61.376978145902548</v>
      </c>
    </row>
    <row r="34" spans="1:4" x14ac:dyDescent="0.35">
      <c r="A34" s="168" t="s">
        <v>114</v>
      </c>
      <c r="B34" s="169" t="s">
        <v>595</v>
      </c>
      <c r="C34" s="171" t="s">
        <v>596</v>
      </c>
      <c r="D34" s="171">
        <v>563.66476054491216</v>
      </c>
    </row>
    <row r="35" spans="1:4" x14ac:dyDescent="0.35">
      <c r="A35" s="168" t="s">
        <v>114</v>
      </c>
      <c r="B35" s="169" t="s">
        <v>597</v>
      </c>
      <c r="C35" s="171" t="s">
        <v>598</v>
      </c>
      <c r="D35" s="171">
        <v>659.73007862698466</v>
      </c>
    </row>
    <row r="36" spans="1:4" x14ac:dyDescent="0.35">
      <c r="A36" s="168" t="s">
        <v>114</v>
      </c>
      <c r="B36" s="169" t="s">
        <v>599</v>
      </c>
      <c r="C36" s="171" t="s">
        <v>600</v>
      </c>
      <c r="D36" s="171">
        <v>26.010741959149527</v>
      </c>
    </row>
    <row r="37" spans="1:4" x14ac:dyDescent="0.35">
      <c r="A37" s="168" t="s">
        <v>114</v>
      </c>
      <c r="B37" s="169" t="s">
        <v>601</v>
      </c>
      <c r="C37" s="171" t="s">
        <v>602</v>
      </c>
      <c r="D37" s="171">
        <v>0</v>
      </c>
    </row>
    <row r="39" spans="1:4" x14ac:dyDescent="0.35">
      <c r="A39" s="168" t="s">
        <v>108</v>
      </c>
      <c r="B39" s="169" t="s">
        <v>593</v>
      </c>
      <c r="C39" s="170" t="s">
        <v>594</v>
      </c>
      <c r="D39" s="170">
        <v>31.027929873912452</v>
      </c>
    </row>
    <row r="40" spans="1:4" x14ac:dyDescent="0.35">
      <c r="A40" s="168" t="s">
        <v>108</v>
      </c>
      <c r="B40" s="169" t="s">
        <v>595</v>
      </c>
      <c r="C40" s="170" t="s">
        <v>596</v>
      </c>
      <c r="D40" s="170">
        <v>414.52049111946963</v>
      </c>
    </row>
    <row r="41" spans="1:4" x14ac:dyDescent="0.35">
      <c r="A41" s="168" t="s">
        <v>108</v>
      </c>
      <c r="B41" s="169" t="s">
        <v>597</v>
      </c>
      <c r="C41" s="170" t="s">
        <v>598</v>
      </c>
      <c r="D41" s="170">
        <v>1420.7936160532406</v>
      </c>
    </row>
    <row r="42" spans="1:4" x14ac:dyDescent="0.35">
      <c r="A42" s="168" t="s">
        <v>108</v>
      </c>
      <c r="B42" s="169" t="s">
        <v>599</v>
      </c>
      <c r="C42" s="170" t="s">
        <v>600</v>
      </c>
      <c r="D42" s="170">
        <v>62.94029690791028</v>
      </c>
    </row>
    <row r="43" spans="1:4" x14ac:dyDescent="0.35">
      <c r="A43" s="168" t="s">
        <v>108</v>
      </c>
      <c r="B43" s="169" t="s">
        <v>601</v>
      </c>
      <c r="C43" s="170" t="s">
        <v>602</v>
      </c>
      <c r="D43" s="170">
        <v>0</v>
      </c>
    </row>
    <row r="45" spans="1:4" x14ac:dyDescent="0.35">
      <c r="A45" s="168" t="s">
        <v>116</v>
      </c>
      <c r="B45" s="169" t="s">
        <v>593</v>
      </c>
      <c r="C45" s="170" t="s">
        <v>594</v>
      </c>
      <c r="D45" s="170">
        <v>126.05383282677437</v>
      </c>
    </row>
    <row r="46" spans="1:4" x14ac:dyDescent="0.35">
      <c r="A46" s="168" t="s">
        <v>116</v>
      </c>
      <c r="B46" s="169" t="s">
        <v>595</v>
      </c>
      <c r="C46" s="170" t="s">
        <v>596</v>
      </c>
      <c r="D46" s="170">
        <v>2496.9728870243603</v>
      </c>
    </row>
    <row r="47" spans="1:4" x14ac:dyDescent="0.35">
      <c r="A47" s="168" t="s">
        <v>116</v>
      </c>
      <c r="B47" s="169" t="s">
        <v>597</v>
      </c>
      <c r="C47" s="170" t="s">
        <v>598</v>
      </c>
      <c r="D47" s="170">
        <v>1978.8330635133252</v>
      </c>
    </row>
    <row r="48" spans="1:4" x14ac:dyDescent="0.35">
      <c r="A48" s="168" t="s">
        <v>116</v>
      </c>
      <c r="B48" s="169" t="s">
        <v>599</v>
      </c>
      <c r="C48" s="170" t="s">
        <v>600</v>
      </c>
      <c r="D48" s="170">
        <v>620.31040002203417</v>
      </c>
    </row>
    <row r="49" spans="1:4" x14ac:dyDescent="0.35">
      <c r="A49" s="168" t="s">
        <v>116</v>
      </c>
      <c r="B49" s="169" t="s">
        <v>601</v>
      </c>
      <c r="C49" s="170" t="s">
        <v>602</v>
      </c>
      <c r="D49" s="170">
        <v>670.18401734032125</v>
      </c>
    </row>
    <row r="51" spans="1:4" x14ac:dyDescent="0.35">
      <c r="A51" s="168" t="s">
        <v>118</v>
      </c>
      <c r="B51" s="169" t="s">
        <v>593</v>
      </c>
      <c r="C51" s="170" t="s">
        <v>594</v>
      </c>
      <c r="D51" s="170">
        <v>252.02819614755992</v>
      </c>
    </row>
    <row r="52" spans="1:4" x14ac:dyDescent="0.35">
      <c r="A52" s="168" t="s">
        <v>118</v>
      </c>
      <c r="B52" s="169" t="s">
        <v>595</v>
      </c>
      <c r="C52" s="170" t="s">
        <v>596</v>
      </c>
      <c r="D52" s="170">
        <v>1299.4588194938669</v>
      </c>
    </row>
    <row r="53" spans="1:4" x14ac:dyDescent="0.35">
      <c r="A53" s="168" t="s">
        <v>118</v>
      </c>
      <c r="B53" s="169" t="s">
        <v>597</v>
      </c>
      <c r="C53" s="170" t="s">
        <v>598</v>
      </c>
      <c r="D53" s="170">
        <v>2730.5280205633335</v>
      </c>
    </row>
    <row r="54" spans="1:4" x14ac:dyDescent="0.35">
      <c r="A54" s="168" t="s">
        <v>118</v>
      </c>
      <c r="B54" s="169" t="s">
        <v>599</v>
      </c>
      <c r="C54" s="170" t="s">
        <v>600</v>
      </c>
      <c r="D54" s="170">
        <v>135.82063063672186</v>
      </c>
    </row>
    <row r="55" spans="1:4" x14ac:dyDescent="0.35">
      <c r="A55" s="168" t="s">
        <v>118</v>
      </c>
      <c r="B55" s="169" t="s">
        <v>601</v>
      </c>
      <c r="C55" s="170" t="s">
        <v>602</v>
      </c>
      <c r="D55" s="170">
        <v>0</v>
      </c>
    </row>
    <row r="57" spans="1:4" x14ac:dyDescent="0.35">
      <c r="A57" s="168" t="s">
        <v>120</v>
      </c>
      <c r="B57" s="169" t="s">
        <v>593</v>
      </c>
      <c r="C57" s="170" t="s">
        <v>594</v>
      </c>
      <c r="D57" s="170">
        <v>24.820165001516379</v>
      </c>
    </row>
    <row r="58" spans="1:4" x14ac:dyDescent="0.35">
      <c r="A58" s="168" t="s">
        <v>120</v>
      </c>
      <c r="B58" s="169" t="s">
        <v>595</v>
      </c>
      <c r="C58" s="170" t="s">
        <v>596</v>
      </c>
      <c r="D58" s="170">
        <v>445.08780311111775</v>
      </c>
    </row>
    <row r="59" spans="1:4" x14ac:dyDescent="0.35">
      <c r="A59" s="168" t="s">
        <v>120</v>
      </c>
      <c r="B59" s="169" t="s">
        <v>597</v>
      </c>
      <c r="C59" s="170" t="s">
        <v>598</v>
      </c>
      <c r="D59" s="170">
        <v>803.77808491521046</v>
      </c>
    </row>
    <row r="60" spans="1:4" x14ac:dyDescent="0.35">
      <c r="A60" s="168" t="s">
        <v>120</v>
      </c>
      <c r="B60" s="169" t="s">
        <v>599</v>
      </c>
      <c r="C60" s="170" t="s">
        <v>600</v>
      </c>
      <c r="D60" s="170">
        <v>35.235463178965396</v>
      </c>
    </row>
    <row r="61" spans="1:4" x14ac:dyDescent="0.35">
      <c r="A61" s="168" t="s">
        <v>120</v>
      </c>
      <c r="B61" s="169" t="s">
        <v>601</v>
      </c>
      <c r="C61" s="170" t="s">
        <v>602</v>
      </c>
      <c r="D61" s="170">
        <v>0</v>
      </c>
    </row>
    <row r="63" spans="1:4" x14ac:dyDescent="0.35">
      <c r="A63" s="168" t="s">
        <v>122</v>
      </c>
      <c r="B63" s="169" t="s">
        <v>593</v>
      </c>
      <c r="C63" s="170" t="s">
        <v>594</v>
      </c>
      <c r="D63" s="170">
        <v>257.96064010906349</v>
      </c>
    </row>
    <row r="64" spans="1:4" x14ac:dyDescent="0.35">
      <c r="A64" s="168" t="s">
        <v>122</v>
      </c>
      <c r="B64" s="169" t="s">
        <v>595</v>
      </c>
      <c r="C64" s="170" t="s">
        <v>596</v>
      </c>
      <c r="D64" s="170">
        <v>965.62822427931519</v>
      </c>
    </row>
    <row r="65" spans="1:4" x14ac:dyDescent="0.35">
      <c r="A65" s="168" t="s">
        <v>122</v>
      </c>
      <c r="B65" s="169" t="s">
        <v>597</v>
      </c>
      <c r="C65" s="170" t="s">
        <v>598</v>
      </c>
      <c r="D65" s="170">
        <v>1502.1220583647087</v>
      </c>
    </row>
    <row r="66" spans="1:4" x14ac:dyDescent="0.35">
      <c r="A66" s="168" t="s">
        <v>122</v>
      </c>
      <c r="B66" s="169" t="s">
        <v>599</v>
      </c>
      <c r="C66" s="170" t="s">
        <v>600</v>
      </c>
      <c r="D66" s="170">
        <v>94.080981034972154</v>
      </c>
    </row>
    <row r="67" spans="1:4" x14ac:dyDescent="0.35">
      <c r="A67" s="168" t="s">
        <v>122</v>
      </c>
      <c r="B67" s="169" t="s">
        <v>601</v>
      </c>
      <c r="C67" s="170" t="s">
        <v>602</v>
      </c>
      <c r="D67" s="170">
        <v>0</v>
      </c>
    </row>
    <row r="69" spans="1:4" x14ac:dyDescent="0.35">
      <c r="A69" s="168" t="s">
        <v>94</v>
      </c>
      <c r="B69" s="169" t="s">
        <v>593</v>
      </c>
      <c r="C69" s="170" t="s">
        <v>594</v>
      </c>
      <c r="D69" s="170">
        <v>41.534249158540774</v>
      </c>
    </row>
    <row r="70" spans="1:4" x14ac:dyDescent="0.35">
      <c r="A70" s="168" t="s">
        <v>94</v>
      </c>
      <c r="B70" s="169" t="s">
        <v>595</v>
      </c>
      <c r="C70" s="170" t="s">
        <v>596</v>
      </c>
      <c r="D70" s="170">
        <v>437.58664596861627</v>
      </c>
    </row>
    <row r="71" spans="1:4" x14ac:dyDescent="0.35">
      <c r="A71" s="168" t="s">
        <v>94</v>
      </c>
      <c r="B71" s="169" t="s">
        <v>597</v>
      </c>
      <c r="C71" s="170" t="s">
        <v>598</v>
      </c>
      <c r="D71" s="170">
        <v>0</v>
      </c>
    </row>
    <row r="72" spans="1:4" x14ac:dyDescent="0.35">
      <c r="A72" s="168" t="s">
        <v>94</v>
      </c>
      <c r="B72" s="169" t="s">
        <v>599</v>
      </c>
      <c r="C72" s="170" t="s">
        <v>600</v>
      </c>
      <c r="D72" s="170">
        <v>0</v>
      </c>
    </row>
    <row r="73" spans="1:4" x14ac:dyDescent="0.35">
      <c r="A73" s="168" t="s">
        <v>94</v>
      </c>
      <c r="B73" s="169" t="s">
        <v>601</v>
      </c>
      <c r="C73" s="170" t="s">
        <v>602</v>
      </c>
      <c r="D73" s="170">
        <v>0</v>
      </c>
    </row>
    <row r="75" spans="1:4" x14ac:dyDescent="0.35">
      <c r="A75" s="168" t="s">
        <v>98</v>
      </c>
      <c r="B75" s="169" t="s">
        <v>593</v>
      </c>
      <c r="C75" s="170" t="s">
        <v>594</v>
      </c>
      <c r="D75" s="170">
        <v>54.653229884643451</v>
      </c>
    </row>
    <row r="76" spans="1:4" x14ac:dyDescent="0.35">
      <c r="A76" s="168" t="s">
        <v>98</v>
      </c>
      <c r="B76" s="169" t="s">
        <v>595</v>
      </c>
      <c r="C76" s="170" t="s">
        <v>596</v>
      </c>
      <c r="D76" s="170">
        <v>160.15538306944418</v>
      </c>
    </row>
    <row r="77" spans="1:4" x14ac:dyDescent="0.35">
      <c r="A77" s="168" t="s">
        <v>98</v>
      </c>
      <c r="B77" s="169" t="s">
        <v>597</v>
      </c>
      <c r="C77" s="170" t="s">
        <v>598</v>
      </c>
      <c r="D77" s="170">
        <v>0</v>
      </c>
    </row>
    <row r="78" spans="1:4" x14ac:dyDescent="0.35">
      <c r="A78" s="168" t="s">
        <v>98</v>
      </c>
      <c r="B78" s="169" t="s">
        <v>599</v>
      </c>
      <c r="C78" s="170" t="s">
        <v>600</v>
      </c>
      <c r="D78" s="170">
        <v>0</v>
      </c>
    </row>
    <row r="79" spans="1:4" x14ac:dyDescent="0.35">
      <c r="A79" s="168" t="s">
        <v>98</v>
      </c>
      <c r="B79" s="169" t="s">
        <v>601</v>
      </c>
      <c r="C79" s="170" t="s">
        <v>602</v>
      </c>
      <c r="D79" s="170">
        <v>0</v>
      </c>
    </row>
    <row r="81" spans="1:4" x14ac:dyDescent="0.35">
      <c r="A81" s="168" t="s">
        <v>104</v>
      </c>
      <c r="B81" s="169" t="s">
        <v>593</v>
      </c>
      <c r="C81" s="170" t="s">
        <v>594</v>
      </c>
      <c r="D81" s="170">
        <v>1.6602080150188334</v>
      </c>
    </row>
    <row r="82" spans="1:4" x14ac:dyDescent="0.35">
      <c r="A82" s="168" t="s">
        <v>104</v>
      </c>
      <c r="B82" s="169" t="s">
        <v>595</v>
      </c>
      <c r="C82" s="170" t="s">
        <v>596</v>
      </c>
      <c r="D82" s="170">
        <v>58.714481551414451</v>
      </c>
    </row>
    <row r="83" spans="1:4" x14ac:dyDescent="0.35">
      <c r="A83" s="168" t="s">
        <v>104</v>
      </c>
      <c r="B83" s="169" t="s">
        <v>597</v>
      </c>
      <c r="C83" s="170" t="s">
        <v>598</v>
      </c>
      <c r="D83" s="170">
        <v>0</v>
      </c>
    </row>
    <row r="84" spans="1:4" x14ac:dyDescent="0.35">
      <c r="A84" s="168" t="s">
        <v>104</v>
      </c>
      <c r="B84" s="169" t="s">
        <v>599</v>
      </c>
      <c r="C84" s="170" t="s">
        <v>600</v>
      </c>
      <c r="D84" s="170">
        <v>0</v>
      </c>
    </row>
    <row r="85" spans="1:4" x14ac:dyDescent="0.35">
      <c r="A85" s="168" t="s">
        <v>104</v>
      </c>
      <c r="B85" s="169" t="s">
        <v>601</v>
      </c>
      <c r="C85" s="170" t="s">
        <v>602</v>
      </c>
      <c r="D85" s="170">
        <v>5.233040834470633E-9</v>
      </c>
    </row>
    <row r="87" spans="1:4" x14ac:dyDescent="0.35">
      <c r="A87" s="168" t="s">
        <v>110</v>
      </c>
      <c r="B87" s="169" t="s">
        <v>593</v>
      </c>
      <c r="C87" s="170" t="s">
        <v>594</v>
      </c>
      <c r="D87" s="170">
        <v>28.325915399222914</v>
      </c>
    </row>
    <row r="88" spans="1:4" x14ac:dyDescent="0.35">
      <c r="A88" s="168" t="s">
        <v>110</v>
      </c>
      <c r="B88" s="169" t="s">
        <v>595</v>
      </c>
      <c r="C88" s="170" t="s">
        <v>596</v>
      </c>
      <c r="D88" s="170">
        <v>532.34349746874523</v>
      </c>
    </row>
    <row r="89" spans="1:4" x14ac:dyDescent="0.35">
      <c r="A89" s="168" t="s">
        <v>110</v>
      </c>
      <c r="B89" s="169" t="s">
        <v>597</v>
      </c>
      <c r="C89" s="170" t="s">
        <v>598</v>
      </c>
      <c r="D89" s="170">
        <v>0</v>
      </c>
    </row>
    <row r="90" spans="1:4" x14ac:dyDescent="0.35">
      <c r="A90" s="168" t="s">
        <v>110</v>
      </c>
      <c r="B90" s="169" t="s">
        <v>599</v>
      </c>
      <c r="C90" s="170" t="s">
        <v>600</v>
      </c>
      <c r="D90" s="170">
        <v>0</v>
      </c>
    </row>
    <row r="91" spans="1:4" x14ac:dyDescent="0.35">
      <c r="A91" s="168" t="s">
        <v>110</v>
      </c>
      <c r="B91" s="169" t="s">
        <v>601</v>
      </c>
      <c r="C91" s="170" t="s">
        <v>602</v>
      </c>
      <c r="D91" s="170">
        <v>0</v>
      </c>
    </row>
    <row r="93" spans="1:4" x14ac:dyDescent="0.35">
      <c r="A93" s="168" t="s">
        <v>112</v>
      </c>
      <c r="B93" s="169" t="s">
        <v>593</v>
      </c>
      <c r="C93" s="170" t="s">
        <v>594</v>
      </c>
      <c r="D93" s="170">
        <v>3.163445281125588</v>
      </c>
    </row>
    <row r="94" spans="1:4" x14ac:dyDescent="0.35">
      <c r="A94" s="168" t="s">
        <v>112</v>
      </c>
      <c r="B94" s="169" t="s">
        <v>595</v>
      </c>
      <c r="C94" s="170" t="s">
        <v>596</v>
      </c>
      <c r="D94" s="170">
        <v>124.19841901667475</v>
      </c>
    </row>
    <row r="95" spans="1:4" x14ac:dyDescent="0.35">
      <c r="A95" s="168" t="s">
        <v>112</v>
      </c>
      <c r="B95" s="169" t="s">
        <v>597</v>
      </c>
      <c r="C95" s="170" t="s">
        <v>598</v>
      </c>
      <c r="D95" s="170">
        <v>0</v>
      </c>
    </row>
    <row r="96" spans="1:4" x14ac:dyDescent="0.35">
      <c r="A96" s="168" t="s">
        <v>112</v>
      </c>
      <c r="B96" s="169" t="s">
        <v>599</v>
      </c>
      <c r="C96" s="170" t="s">
        <v>600</v>
      </c>
      <c r="D96" s="170">
        <v>0</v>
      </c>
    </row>
    <row r="97" spans="1:4" x14ac:dyDescent="0.35">
      <c r="A97" s="168" t="s">
        <v>112</v>
      </c>
      <c r="B97" s="169" t="s">
        <v>601</v>
      </c>
      <c r="C97" s="170" t="s">
        <v>602</v>
      </c>
      <c r="D97" s="170">
        <v>0</v>
      </c>
    </row>
    <row r="99" spans="1:4" x14ac:dyDescent="0.35">
      <c r="A99" s="168" t="s">
        <v>106</v>
      </c>
      <c r="B99" s="169" t="s">
        <v>593</v>
      </c>
      <c r="C99" s="170" t="s">
        <v>594</v>
      </c>
      <c r="D99" s="170">
        <v>4.7945483598334349</v>
      </c>
    </row>
    <row r="100" spans="1:4" x14ac:dyDescent="0.35">
      <c r="A100" s="168" t="s">
        <v>106</v>
      </c>
      <c r="B100" s="169" t="s">
        <v>595</v>
      </c>
      <c r="C100" s="170" t="s">
        <v>596</v>
      </c>
      <c r="D100" s="170">
        <v>86.905916493759989</v>
      </c>
    </row>
    <row r="101" spans="1:4" x14ac:dyDescent="0.35">
      <c r="A101" s="168" t="s">
        <v>106</v>
      </c>
      <c r="B101" s="169" t="s">
        <v>597</v>
      </c>
      <c r="C101" s="170" t="s">
        <v>598</v>
      </c>
      <c r="D101" s="170">
        <v>0</v>
      </c>
    </row>
    <row r="102" spans="1:4" x14ac:dyDescent="0.35">
      <c r="A102" s="168" t="s">
        <v>106</v>
      </c>
      <c r="B102" s="169" t="s">
        <v>599</v>
      </c>
      <c r="C102" s="170" t="s">
        <v>600</v>
      </c>
      <c r="D102" s="170">
        <v>0</v>
      </c>
    </row>
    <row r="103" spans="1:4" x14ac:dyDescent="0.35">
      <c r="A103" s="168" t="s">
        <v>106</v>
      </c>
      <c r="B103" s="169" t="s">
        <v>601</v>
      </c>
      <c r="C103" s="170" t="s">
        <v>602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6328125" defaultRowHeight="13.5" x14ac:dyDescent="0.35"/>
  <cols>
    <col min="1" max="1" width="11.6328125" style="167" bestFit="1" customWidth="1"/>
    <col min="2" max="2" width="71.6328125" style="167" bestFit="1" customWidth="1"/>
    <col min="3" max="3" width="42.36328125" style="167" bestFit="1" customWidth="1"/>
    <col min="4" max="4" width="11.1796875" style="167" bestFit="1" customWidth="1"/>
    <col min="5" max="16384" width="9.36328125" style="167"/>
  </cols>
  <sheetData>
    <row r="1" spans="1:4" x14ac:dyDescent="0.35">
      <c r="A1" s="167" t="s">
        <v>589</v>
      </c>
      <c r="B1" s="167" t="s">
        <v>590</v>
      </c>
      <c r="C1" s="167" t="s">
        <v>591</v>
      </c>
      <c r="D1" s="167" t="s">
        <v>592</v>
      </c>
    </row>
    <row r="3" spans="1:4" x14ac:dyDescent="0.35">
      <c r="A3" s="168" t="s">
        <v>96</v>
      </c>
      <c r="B3" s="169" t="s">
        <v>603</v>
      </c>
      <c r="C3" s="170" t="s">
        <v>604</v>
      </c>
      <c r="D3" s="170">
        <v>74.550343669432479</v>
      </c>
    </row>
    <row r="4" spans="1:4" x14ac:dyDescent="0.35">
      <c r="A4" s="168" t="s">
        <v>96</v>
      </c>
      <c r="B4" s="169" t="s">
        <v>605</v>
      </c>
      <c r="C4" s="170" t="s">
        <v>606</v>
      </c>
      <c r="D4" s="170">
        <v>1111.2343148736336</v>
      </c>
    </row>
    <row r="5" spans="1:4" x14ac:dyDescent="0.35">
      <c r="A5" s="168" t="s">
        <v>96</v>
      </c>
      <c r="B5" s="169" t="s">
        <v>607</v>
      </c>
      <c r="C5" s="170" t="s">
        <v>608</v>
      </c>
      <c r="D5" s="170">
        <v>1674.078810346484</v>
      </c>
    </row>
    <row r="6" spans="1:4" x14ac:dyDescent="0.35">
      <c r="A6" s="168" t="s">
        <v>96</v>
      </c>
      <c r="B6" s="169" t="s">
        <v>609</v>
      </c>
      <c r="C6" s="170" t="s">
        <v>610</v>
      </c>
      <c r="D6" s="170">
        <v>117.21458134857417</v>
      </c>
    </row>
    <row r="7" spans="1:4" x14ac:dyDescent="0.35">
      <c r="A7" s="168" t="s">
        <v>96</v>
      </c>
      <c r="B7" s="169" t="s">
        <v>611</v>
      </c>
      <c r="C7" s="170" t="s">
        <v>612</v>
      </c>
      <c r="D7" s="170">
        <v>0</v>
      </c>
    </row>
    <row r="9" spans="1:4" x14ac:dyDescent="0.35">
      <c r="A9" s="168" t="s">
        <v>100</v>
      </c>
      <c r="B9" s="169" t="s">
        <v>603</v>
      </c>
      <c r="C9" s="170" t="s">
        <v>604</v>
      </c>
      <c r="D9" s="170">
        <v>79.30920452992622</v>
      </c>
    </row>
    <row r="10" spans="1:4" x14ac:dyDescent="0.35">
      <c r="A10" s="168" t="s">
        <v>100</v>
      </c>
      <c r="B10" s="169" t="s">
        <v>605</v>
      </c>
      <c r="C10" s="170" t="s">
        <v>606</v>
      </c>
      <c r="D10" s="170">
        <v>647.99944331436893</v>
      </c>
    </row>
    <row r="11" spans="1:4" x14ac:dyDescent="0.35">
      <c r="A11" s="168" t="s">
        <v>100</v>
      </c>
      <c r="B11" s="169" t="s">
        <v>607</v>
      </c>
      <c r="C11" s="170" t="s">
        <v>608</v>
      </c>
      <c r="D11" s="170">
        <v>1492.3259057453515</v>
      </c>
    </row>
    <row r="12" spans="1:4" x14ac:dyDescent="0.35">
      <c r="A12" s="168" t="s">
        <v>100</v>
      </c>
      <c r="B12" s="169" t="s">
        <v>609</v>
      </c>
      <c r="C12" s="170" t="s">
        <v>610</v>
      </c>
      <c r="D12" s="170">
        <v>78.227477980774495</v>
      </c>
    </row>
    <row r="13" spans="1:4" x14ac:dyDescent="0.35">
      <c r="A13" s="168" t="s">
        <v>100</v>
      </c>
      <c r="B13" s="169" t="s">
        <v>611</v>
      </c>
      <c r="C13" s="170" t="s">
        <v>612</v>
      </c>
      <c r="D13" s="170">
        <v>0</v>
      </c>
    </row>
    <row r="15" spans="1:4" x14ac:dyDescent="0.35">
      <c r="A15" s="168" t="s">
        <v>124</v>
      </c>
      <c r="B15" s="169" t="s">
        <v>603</v>
      </c>
      <c r="C15" s="170" t="s">
        <v>604</v>
      </c>
      <c r="D15" s="170">
        <v>20.278436976986139</v>
      </c>
    </row>
    <row r="16" spans="1:4" x14ac:dyDescent="0.35">
      <c r="A16" s="168" t="s">
        <v>124</v>
      </c>
      <c r="B16" s="169" t="s">
        <v>605</v>
      </c>
      <c r="C16" s="170" t="s">
        <v>606</v>
      </c>
      <c r="D16" s="170">
        <v>4.9869902406883408</v>
      </c>
    </row>
    <row r="17" spans="1:4" x14ac:dyDescent="0.35">
      <c r="A17" s="168" t="s">
        <v>124</v>
      </c>
      <c r="B17" s="169" t="s">
        <v>607</v>
      </c>
      <c r="C17" s="170" t="s">
        <v>608</v>
      </c>
      <c r="D17" s="170">
        <v>0.26848918912831765</v>
      </c>
    </row>
    <row r="18" spans="1:4" x14ac:dyDescent="0.35">
      <c r="A18" s="168" t="s">
        <v>124</v>
      </c>
      <c r="B18" s="169" t="s">
        <v>609</v>
      </c>
      <c r="C18" s="170" t="s">
        <v>610</v>
      </c>
      <c r="D18" s="170">
        <v>0</v>
      </c>
    </row>
    <row r="19" spans="1:4" x14ac:dyDescent="0.35">
      <c r="A19" s="168" t="s">
        <v>124</v>
      </c>
      <c r="B19" s="169" t="s">
        <v>611</v>
      </c>
      <c r="C19" s="170" t="s">
        <v>612</v>
      </c>
      <c r="D19" s="170">
        <v>0</v>
      </c>
    </row>
    <row r="21" spans="1:4" x14ac:dyDescent="0.35">
      <c r="A21" s="168" t="s">
        <v>102</v>
      </c>
      <c r="B21" s="169" t="s">
        <v>603</v>
      </c>
      <c r="C21" s="170" t="s">
        <v>604</v>
      </c>
      <c r="D21" s="170">
        <v>112.56639241437884</v>
      </c>
    </row>
    <row r="22" spans="1:4" x14ac:dyDescent="0.35">
      <c r="A22" s="168" t="s">
        <v>102</v>
      </c>
      <c r="B22" s="169" t="s">
        <v>605</v>
      </c>
      <c r="C22" s="170" t="s">
        <v>606</v>
      </c>
      <c r="D22" s="170">
        <v>665.47235544151908</v>
      </c>
    </row>
    <row r="23" spans="1:4" x14ac:dyDescent="0.35">
      <c r="A23" s="168" t="s">
        <v>102</v>
      </c>
      <c r="B23" s="169" t="s">
        <v>607</v>
      </c>
      <c r="C23" s="170" t="s">
        <v>608</v>
      </c>
      <c r="D23" s="170">
        <v>722.49057400180232</v>
      </c>
    </row>
    <row r="24" spans="1:4" x14ac:dyDescent="0.35">
      <c r="A24" s="168" t="s">
        <v>102</v>
      </c>
      <c r="B24" s="169" t="s">
        <v>609</v>
      </c>
      <c r="C24" s="170" t="s">
        <v>610</v>
      </c>
      <c r="D24" s="170">
        <v>45.500702332552244</v>
      </c>
    </row>
    <row r="25" spans="1:4" x14ac:dyDescent="0.35">
      <c r="A25" s="168" t="s">
        <v>102</v>
      </c>
      <c r="B25" s="169" t="s">
        <v>611</v>
      </c>
      <c r="C25" s="170" t="s">
        <v>612</v>
      </c>
      <c r="D25" s="170">
        <v>0</v>
      </c>
    </row>
    <row r="27" spans="1:4" x14ac:dyDescent="0.35">
      <c r="A27" s="168" t="s">
        <v>126</v>
      </c>
      <c r="B27" s="169" t="s">
        <v>603</v>
      </c>
      <c r="C27" s="170" t="s">
        <v>604</v>
      </c>
      <c r="D27" s="170">
        <v>153.7116456953807</v>
      </c>
    </row>
    <row r="28" spans="1:4" x14ac:dyDescent="0.35">
      <c r="A28" s="168" t="s">
        <v>126</v>
      </c>
      <c r="B28" s="169" t="s">
        <v>605</v>
      </c>
      <c r="C28" s="170" t="s">
        <v>606</v>
      </c>
      <c r="D28" s="170">
        <v>1670.959971618294</v>
      </c>
    </row>
    <row r="29" spans="1:4" x14ac:dyDescent="0.35">
      <c r="A29" s="168" t="s">
        <v>126</v>
      </c>
      <c r="B29" s="169" t="s">
        <v>607</v>
      </c>
      <c r="C29" s="170" t="s">
        <v>608</v>
      </c>
      <c r="D29" s="170">
        <v>1553.7129630348375</v>
      </c>
    </row>
    <row r="30" spans="1:4" x14ac:dyDescent="0.35">
      <c r="A30" s="168" t="s">
        <v>126</v>
      </c>
      <c r="B30" s="169" t="s">
        <v>609</v>
      </c>
      <c r="C30" s="170" t="s">
        <v>610</v>
      </c>
      <c r="D30" s="170">
        <v>182.67509227276534</v>
      </c>
    </row>
    <row r="31" spans="1:4" x14ac:dyDescent="0.35">
      <c r="A31" s="168" t="s">
        <v>126</v>
      </c>
      <c r="B31" s="169" t="s">
        <v>611</v>
      </c>
      <c r="C31" s="170" t="s">
        <v>612</v>
      </c>
      <c r="D31" s="170">
        <v>0</v>
      </c>
    </row>
    <row r="33" spans="1:4" x14ac:dyDescent="0.35">
      <c r="A33" s="168" t="s">
        <v>114</v>
      </c>
      <c r="B33" s="169" t="s">
        <v>603</v>
      </c>
      <c r="C33" s="171" t="s">
        <v>604</v>
      </c>
      <c r="D33" s="171">
        <v>58.643702664811521</v>
      </c>
    </row>
    <row r="34" spans="1:4" x14ac:dyDescent="0.35">
      <c r="A34" s="168" t="s">
        <v>114</v>
      </c>
      <c r="B34" s="169" t="s">
        <v>605</v>
      </c>
      <c r="C34" s="171" t="s">
        <v>606</v>
      </c>
      <c r="D34" s="171">
        <v>539.29832314866474</v>
      </c>
    </row>
    <row r="35" spans="1:4" x14ac:dyDescent="0.35">
      <c r="A35" s="168" t="s">
        <v>114</v>
      </c>
      <c r="B35" s="169" t="s">
        <v>607</v>
      </c>
      <c r="C35" s="171" t="s">
        <v>608</v>
      </c>
      <c r="D35" s="171">
        <v>635.08495242794345</v>
      </c>
    </row>
    <row r="36" spans="1:4" x14ac:dyDescent="0.35">
      <c r="A36" s="168" t="s">
        <v>114</v>
      </c>
      <c r="B36" s="169" t="s">
        <v>609</v>
      </c>
      <c r="C36" s="171" t="s">
        <v>610</v>
      </c>
      <c r="D36" s="171">
        <v>24.852416388396811</v>
      </c>
    </row>
    <row r="37" spans="1:4" x14ac:dyDescent="0.35">
      <c r="A37" s="168" t="s">
        <v>114</v>
      </c>
      <c r="B37" s="169" t="s">
        <v>611</v>
      </c>
      <c r="C37" s="171" t="s">
        <v>612</v>
      </c>
      <c r="D37" s="171">
        <v>0</v>
      </c>
    </row>
    <row r="39" spans="1:4" x14ac:dyDescent="0.35">
      <c r="A39" s="168" t="s">
        <v>108</v>
      </c>
      <c r="B39" s="169" t="s">
        <v>603</v>
      </c>
      <c r="C39" s="170" t="s">
        <v>604</v>
      </c>
      <c r="D39" s="170">
        <v>29.646175957129913</v>
      </c>
    </row>
    <row r="40" spans="1:4" x14ac:dyDescent="0.35">
      <c r="A40" s="168" t="s">
        <v>108</v>
      </c>
      <c r="B40" s="169" t="s">
        <v>605</v>
      </c>
      <c r="C40" s="170" t="s">
        <v>606</v>
      </c>
      <c r="D40" s="170">
        <v>395.85492659784848</v>
      </c>
    </row>
    <row r="41" spans="1:4" x14ac:dyDescent="0.35">
      <c r="A41" s="168" t="s">
        <v>108</v>
      </c>
      <c r="B41" s="169" t="s">
        <v>607</v>
      </c>
      <c r="C41" s="170" t="s">
        <v>608</v>
      </c>
      <c r="D41" s="170">
        <v>1358.2385256108939</v>
      </c>
    </row>
    <row r="42" spans="1:4" x14ac:dyDescent="0.35">
      <c r="A42" s="168" t="s">
        <v>108</v>
      </c>
      <c r="B42" s="169" t="s">
        <v>609</v>
      </c>
      <c r="C42" s="170" t="s">
        <v>610</v>
      </c>
      <c r="D42" s="170">
        <v>60.137402801556064</v>
      </c>
    </row>
    <row r="43" spans="1:4" x14ac:dyDescent="0.35">
      <c r="A43" s="168" t="s">
        <v>108</v>
      </c>
      <c r="B43" s="169" t="s">
        <v>611</v>
      </c>
      <c r="C43" s="170" t="s">
        <v>612</v>
      </c>
      <c r="D43" s="170">
        <v>0</v>
      </c>
    </row>
    <row r="45" spans="1:4" x14ac:dyDescent="0.35">
      <c r="A45" s="168" t="s">
        <v>116</v>
      </c>
      <c r="B45" s="169" t="s">
        <v>603</v>
      </c>
      <c r="C45" s="170" t="s">
        <v>604</v>
      </c>
      <c r="D45" s="170">
        <v>120.44032983312835</v>
      </c>
    </row>
    <row r="46" spans="1:4" x14ac:dyDescent="0.35">
      <c r="A46" s="168" t="s">
        <v>116</v>
      </c>
      <c r="B46" s="169" t="s">
        <v>605</v>
      </c>
      <c r="C46" s="170" t="s">
        <v>606</v>
      </c>
      <c r="D46" s="170">
        <v>2335.0800609927855</v>
      </c>
    </row>
    <row r="47" spans="1:4" x14ac:dyDescent="0.35">
      <c r="A47" s="168" t="s">
        <v>116</v>
      </c>
      <c r="B47" s="169" t="s">
        <v>607</v>
      </c>
      <c r="C47" s="170" t="s">
        <v>608</v>
      </c>
      <c r="D47" s="170">
        <v>1874.7416001514327</v>
      </c>
    </row>
    <row r="48" spans="1:4" x14ac:dyDescent="0.35">
      <c r="A48" s="168" t="s">
        <v>116</v>
      </c>
      <c r="B48" s="169" t="s">
        <v>609</v>
      </c>
      <c r="C48" s="170" t="s">
        <v>610</v>
      </c>
      <c r="D48" s="170">
        <v>592.68637456063755</v>
      </c>
    </row>
    <row r="49" spans="1:4" x14ac:dyDescent="0.35">
      <c r="A49" s="168" t="s">
        <v>116</v>
      </c>
      <c r="B49" s="169" t="s">
        <v>611</v>
      </c>
      <c r="C49" s="170" t="s">
        <v>612</v>
      </c>
      <c r="D49" s="170">
        <v>640.33899078881961</v>
      </c>
    </row>
    <row r="51" spans="1:4" x14ac:dyDescent="0.35">
      <c r="A51" s="168" t="s">
        <v>118</v>
      </c>
      <c r="B51" s="169" t="s">
        <v>603</v>
      </c>
      <c r="C51" s="170" t="s">
        <v>604</v>
      </c>
      <c r="D51" s="170">
        <v>253.64248005877693</v>
      </c>
    </row>
    <row r="52" spans="1:4" x14ac:dyDescent="0.35">
      <c r="A52" s="168" t="s">
        <v>118</v>
      </c>
      <c r="B52" s="169" t="s">
        <v>605</v>
      </c>
      <c r="C52" s="170" t="s">
        <v>606</v>
      </c>
      <c r="D52" s="170">
        <v>1309.0733944320466</v>
      </c>
    </row>
    <row r="53" spans="1:4" x14ac:dyDescent="0.35">
      <c r="A53" s="168" t="s">
        <v>118</v>
      </c>
      <c r="B53" s="169" t="s">
        <v>607</v>
      </c>
      <c r="C53" s="170" t="s">
        <v>608</v>
      </c>
      <c r="D53" s="170">
        <v>2749.6334906223033</v>
      </c>
    </row>
    <row r="54" spans="1:4" x14ac:dyDescent="0.35">
      <c r="A54" s="168" t="s">
        <v>118</v>
      </c>
      <c r="B54" s="169" t="s">
        <v>609</v>
      </c>
      <c r="C54" s="170" t="s">
        <v>610</v>
      </c>
      <c r="D54" s="170">
        <v>137.13658817796588</v>
      </c>
    </row>
    <row r="55" spans="1:4" x14ac:dyDescent="0.35">
      <c r="A55" s="168" t="s">
        <v>118</v>
      </c>
      <c r="B55" s="169" t="s">
        <v>611</v>
      </c>
      <c r="C55" s="170" t="s">
        <v>612</v>
      </c>
      <c r="D55" s="170">
        <v>0</v>
      </c>
    </row>
    <row r="57" spans="1:4" x14ac:dyDescent="0.35">
      <c r="A57" s="168" t="s">
        <v>120</v>
      </c>
      <c r="B57" s="169" t="s">
        <v>603</v>
      </c>
      <c r="C57" s="170" t="s">
        <v>604</v>
      </c>
      <c r="D57" s="170">
        <v>23.513247247823969</v>
      </c>
    </row>
    <row r="58" spans="1:4" x14ac:dyDescent="0.35">
      <c r="A58" s="168" t="s">
        <v>120</v>
      </c>
      <c r="B58" s="169" t="s">
        <v>605</v>
      </c>
      <c r="C58" s="170" t="s">
        <v>606</v>
      </c>
      <c r="D58" s="170">
        <v>416.2093060579694</v>
      </c>
    </row>
    <row r="59" spans="1:4" x14ac:dyDescent="0.35">
      <c r="A59" s="168" t="s">
        <v>120</v>
      </c>
      <c r="B59" s="169" t="s">
        <v>607</v>
      </c>
      <c r="C59" s="170" t="s">
        <v>608</v>
      </c>
      <c r="D59" s="170">
        <v>744.59701741097933</v>
      </c>
    </row>
    <row r="60" spans="1:4" x14ac:dyDescent="0.35">
      <c r="A60" s="168" t="s">
        <v>120</v>
      </c>
      <c r="B60" s="169" t="s">
        <v>609</v>
      </c>
      <c r="C60" s="170" t="s">
        <v>610</v>
      </c>
      <c r="D60" s="170">
        <v>33.427083868341654</v>
      </c>
    </row>
    <row r="61" spans="1:4" x14ac:dyDescent="0.35">
      <c r="A61" s="168" t="s">
        <v>120</v>
      </c>
      <c r="B61" s="169" t="s">
        <v>611</v>
      </c>
      <c r="C61" s="170" t="s">
        <v>612</v>
      </c>
      <c r="D61" s="170">
        <v>0</v>
      </c>
    </row>
    <row r="63" spans="1:4" x14ac:dyDescent="0.35">
      <c r="A63" s="168" t="s">
        <v>122</v>
      </c>
      <c r="B63" s="169" t="s">
        <v>603</v>
      </c>
      <c r="C63" s="170" t="s">
        <v>604</v>
      </c>
      <c r="D63" s="170">
        <v>246.47298604078119</v>
      </c>
    </row>
    <row r="64" spans="1:4" x14ac:dyDescent="0.35">
      <c r="A64" s="168" t="s">
        <v>122</v>
      </c>
      <c r="B64" s="169" t="s">
        <v>605</v>
      </c>
      <c r="C64" s="170" t="s">
        <v>606</v>
      </c>
      <c r="D64" s="170">
        <v>922.62630354287808</v>
      </c>
    </row>
    <row r="65" spans="1:4" x14ac:dyDescent="0.35">
      <c r="A65" s="168" t="s">
        <v>122</v>
      </c>
      <c r="B65" s="169" t="s">
        <v>607</v>
      </c>
      <c r="C65" s="170" t="s">
        <v>608</v>
      </c>
      <c r="D65" s="170">
        <v>1435.228680493052</v>
      </c>
    </row>
    <row r="66" spans="1:4" x14ac:dyDescent="0.35">
      <c r="A66" s="168" t="s">
        <v>122</v>
      </c>
      <c r="B66" s="169" t="s">
        <v>609</v>
      </c>
      <c r="C66" s="170" t="s">
        <v>610</v>
      </c>
      <c r="D66" s="170">
        <v>89.891311773500874</v>
      </c>
    </row>
    <row r="67" spans="1:4" x14ac:dyDescent="0.35">
      <c r="A67" s="168" t="s">
        <v>122</v>
      </c>
      <c r="B67" s="169" t="s">
        <v>611</v>
      </c>
      <c r="C67" s="170" t="s">
        <v>612</v>
      </c>
      <c r="D67" s="170">
        <v>0</v>
      </c>
    </row>
    <row r="69" spans="1:4" x14ac:dyDescent="0.35">
      <c r="A69" s="168" t="s">
        <v>94</v>
      </c>
      <c r="B69" s="169" t="s">
        <v>603</v>
      </c>
      <c r="C69" s="170" t="s">
        <v>604</v>
      </c>
      <c r="D69" s="170">
        <v>39.684621687786191</v>
      </c>
    </row>
    <row r="70" spans="1:4" x14ac:dyDescent="0.35">
      <c r="A70" s="168" t="s">
        <v>94</v>
      </c>
      <c r="B70" s="169" t="s">
        <v>605</v>
      </c>
      <c r="C70" s="170" t="s">
        <v>606</v>
      </c>
      <c r="D70" s="170">
        <v>418.09978157076824</v>
      </c>
    </row>
    <row r="71" spans="1:4" x14ac:dyDescent="0.35">
      <c r="A71" s="168" t="s">
        <v>94</v>
      </c>
      <c r="B71" s="169" t="s">
        <v>607</v>
      </c>
      <c r="C71" s="170" t="s">
        <v>608</v>
      </c>
      <c r="D71" s="170">
        <v>0</v>
      </c>
    </row>
    <row r="72" spans="1:4" x14ac:dyDescent="0.35">
      <c r="A72" s="168" t="s">
        <v>94</v>
      </c>
      <c r="B72" s="169" t="s">
        <v>609</v>
      </c>
      <c r="C72" s="170" t="s">
        <v>610</v>
      </c>
      <c r="D72" s="170">
        <v>0</v>
      </c>
    </row>
    <row r="73" spans="1:4" x14ac:dyDescent="0.35">
      <c r="A73" s="168" t="s">
        <v>94</v>
      </c>
      <c r="B73" s="169" t="s">
        <v>611</v>
      </c>
      <c r="C73" s="170" t="s">
        <v>612</v>
      </c>
      <c r="D73" s="170">
        <v>0</v>
      </c>
    </row>
    <row r="75" spans="1:4" x14ac:dyDescent="0.35">
      <c r="A75" s="168" t="s">
        <v>98</v>
      </c>
      <c r="B75" s="169" t="s">
        <v>603</v>
      </c>
      <c r="C75" s="170" t="s">
        <v>604</v>
      </c>
      <c r="D75" s="170">
        <v>52.219380292846616</v>
      </c>
    </row>
    <row r="76" spans="1:4" x14ac:dyDescent="0.35">
      <c r="A76" s="168" t="s">
        <v>98</v>
      </c>
      <c r="B76" s="169" t="s">
        <v>605</v>
      </c>
      <c r="C76" s="170" t="s">
        <v>606</v>
      </c>
      <c r="D76" s="170">
        <v>155.7181175728183</v>
      </c>
    </row>
    <row r="77" spans="1:4" x14ac:dyDescent="0.35">
      <c r="A77" s="168" t="s">
        <v>98</v>
      </c>
      <c r="B77" s="169" t="s">
        <v>607</v>
      </c>
      <c r="C77" s="170" t="s">
        <v>608</v>
      </c>
      <c r="D77" s="170">
        <v>0</v>
      </c>
    </row>
    <row r="78" spans="1:4" x14ac:dyDescent="0.35">
      <c r="A78" s="168" t="s">
        <v>98</v>
      </c>
      <c r="B78" s="169" t="s">
        <v>609</v>
      </c>
      <c r="C78" s="170" t="s">
        <v>610</v>
      </c>
      <c r="D78" s="170">
        <v>0</v>
      </c>
    </row>
    <row r="79" spans="1:4" x14ac:dyDescent="0.35">
      <c r="A79" s="168" t="s">
        <v>98</v>
      </c>
      <c r="B79" s="169" t="s">
        <v>611</v>
      </c>
      <c r="C79" s="170" t="s">
        <v>612</v>
      </c>
      <c r="D79" s="170">
        <v>0</v>
      </c>
    </row>
    <row r="81" spans="1:4" x14ac:dyDescent="0.35">
      <c r="A81" s="168" t="s">
        <v>104</v>
      </c>
      <c r="B81" s="169" t="s">
        <v>603</v>
      </c>
      <c r="C81" s="170" t="s">
        <v>604</v>
      </c>
      <c r="D81" s="170">
        <v>1.5862746608844089</v>
      </c>
    </row>
    <row r="82" spans="1:4" x14ac:dyDescent="0.35">
      <c r="A82" s="168" t="s">
        <v>104</v>
      </c>
      <c r="B82" s="169" t="s">
        <v>605</v>
      </c>
      <c r="C82" s="170" t="s">
        <v>606</v>
      </c>
      <c r="D82" s="170">
        <v>56.630017599189927</v>
      </c>
    </row>
    <row r="83" spans="1:4" x14ac:dyDescent="0.35">
      <c r="A83" s="168" t="s">
        <v>104</v>
      </c>
      <c r="B83" s="169" t="s">
        <v>607</v>
      </c>
      <c r="C83" s="170" t="s">
        <v>608</v>
      </c>
      <c r="D83" s="170">
        <v>0</v>
      </c>
    </row>
    <row r="84" spans="1:4" x14ac:dyDescent="0.35">
      <c r="A84" s="168" t="s">
        <v>104</v>
      </c>
      <c r="B84" s="169" t="s">
        <v>609</v>
      </c>
      <c r="C84" s="170" t="s">
        <v>610</v>
      </c>
      <c r="D84" s="170">
        <v>0</v>
      </c>
    </row>
    <row r="85" spans="1:4" x14ac:dyDescent="0.35">
      <c r="A85" s="168" t="s">
        <v>104</v>
      </c>
      <c r="B85" s="169" t="s">
        <v>611</v>
      </c>
      <c r="C85" s="170" t="s">
        <v>612</v>
      </c>
      <c r="D85" s="170">
        <v>5.0000000000000018E-9</v>
      </c>
    </row>
    <row r="87" spans="1:4" x14ac:dyDescent="0.35">
      <c r="A87" s="168" t="s">
        <v>110</v>
      </c>
      <c r="B87" s="169" t="s">
        <v>603</v>
      </c>
      <c r="C87" s="170" t="s">
        <v>604</v>
      </c>
      <c r="D87" s="170">
        <v>28.134465840401102</v>
      </c>
    </row>
    <row r="88" spans="1:4" x14ac:dyDescent="0.35">
      <c r="A88" s="168" t="s">
        <v>110</v>
      </c>
      <c r="B88" s="169" t="s">
        <v>605</v>
      </c>
      <c r="C88" s="170" t="s">
        <v>606</v>
      </c>
      <c r="D88" s="170">
        <v>529.58749171198463</v>
      </c>
    </row>
    <row r="89" spans="1:4" x14ac:dyDescent="0.35">
      <c r="A89" s="168" t="s">
        <v>110</v>
      </c>
      <c r="B89" s="169" t="s">
        <v>607</v>
      </c>
      <c r="C89" s="170" t="s">
        <v>608</v>
      </c>
      <c r="D89" s="170">
        <v>0</v>
      </c>
    </row>
    <row r="90" spans="1:4" x14ac:dyDescent="0.35">
      <c r="A90" s="168" t="s">
        <v>110</v>
      </c>
      <c r="B90" s="169" t="s">
        <v>609</v>
      </c>
      <c r="C90" s="170" t="s">
        <v>610</v>
      </c>
      <c r="D90" s="170">
        <v>0</v>
      </c>
    </row>
    <row r="91" spans="1:4" x14ac:dyDescent="0.35">
      <c r="A91" s="168" t="s">
        <v>110</v>
      </c>
      <c r="B91" s="169" t="s">
        <v>611</v>
      </c>
      <c r="C91" s="170" t="s">
        <v>612</v>
      </c>
      <c r="D91" s="170">
        <v>0</v>
      </c>
    </row>
    <row r="93" spans="1:4" x14ac:dyDescent="0.35">
      <c r="A93" s="168" t="s">
        <v>112</v>
      </c>
      <c r="B93" s="169" t="s">
        <v>603</v>
      </c>
      <c r="C93" s="170" t="s">
        <v>604</v>
      </c>
      <c r="D93" s="170">
        <v>2.914710036813192</v>
      </c>
    </row>
    <row r="94" spans="1:4" x14ac:dyDescent="0.35">
      <c r="A94" s="168" t="s">
        <v>112</v>
      </c>
      <c r="B94" s="169" t="s">
        <v>605</v>
      </c>
      <c r="C94" s="170" t="s">
        <v>606</v>
      </c>
      <c r="D94" s="170">
        <v>135.39987199832291</v>
      </c>
    </row>
    <row r="95" spans="1:4" x14ac:dyDescent="0.35">
      <c r="A95" s="168" t="s">
        <v>112</v>
      </c>
      <c r="B95" s="169" t="s">
        <v>607</v>
      </c>
      <c r="C95" s="170" t="s">
        <v>608</v>
      </c>
      <c r="D95" s="170">
        <v>0</v>
      </c>
    </row>
    <row r="96" spans="1:4" x14ac:dyDescent="0.35">
      <c r="A96" s="168" t="s">
        <v>112</v>
      </c>
      <c r="B96" s="169" t="s">
        <v>609</v>
      </c>
      <c r="C96" s="170" t="s">
        <v>610</v>
      </c>
      <c r="D96" s="170">
        <v>0</v>
      </c>
    </row>
    <row r="97" spans="1:4" x14ac:dyDescent="0.35">
      <c r="A97" s="168" t="s">
        <v>112</v>
      </c>
      <c r="B97" s="169" t="s">
        <v>611</v>
      </c>
      <c r="C97" s="170" t="s">
        <v>612</v>
      </c>
      <c r="D97" s="170">
        <v>0</v>
      </c>
    </row>
    <row r="99" spans="1:4" x14ac:dyDescent="0.35">
      <c r="A99" s="168" t="s">
        <v>106</v>
      </c>
      <c r="B99" s="169" t="s">
        <v>603</v>
      </c>
      <c r="C99" s="170" t="s">
        <v>604</v>
      </c>
      <c r="D99" s="170">
        <v>4.5300500301608997</v>
      </c>
    </row>
    <row r="100" spans="1:4" x14ac:dyDescent="0.35">
      <c r="A100" s="168" t="s">
        <v>106</v>
      </c>
      <c r="B100" s="169" t="s">
        <v>605</v>
      </c>
      <c r="C100" s="170" t="s">
        <v>606</v>
      </c>
      <c r="D100" s="170">
        <v>82.111623470494081</v>
      </c>
    </row>
    <row r="101" spans="1:4" x14ac:dyDescent="0.35">
      <c r="A101" s="168" t="s">
        <v>106</v>
      </c>
      <c r="B101" s="169" t="s">
        <v>607</v>
      </c>
      <c r="C101" s="170" t="s">
        <v>608</v>
      </c>
      <c r="D101" s="170">
        <v>0</v>
      </c>
    </row>
    <row r="102" spans="1:4" x14ac:dyDescent="0.35">
      <c r="A102" s="168" t="s">
        <v>106</v>
      </c>
      <c r="B102" s="169" t="s">
        <v>609</v>
      </c>
      <c r="C102" s="170" t="s">
        <v>610</v>
      </c>
      <c r="D102" s="170">
        <v>0</v>
      </c>
    </row>
    <row r="103" spans="1:4" x14ac:dyDescent="0.35">
      <c r="A103" s="168" t="s">
        <v>106</v>
      </c>
      <c r="B103" s="169" t="s">
        <v>611</v>
      </c>
      <c r="C103" s="170" t="s">
        <v>612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196ACB8E-940D-4491-847B-3A7777891D6D}">
  <ds:schemaRefs/>
</ds:datastoreItem>
</file>

<file path=customXml/itemProps2.xml><?xml version="1.0" encoding="utf-8"?>
<ds:datastoreItem xmlns:ds="http://schemas.openxmlformats.org/officeDocument/2006/customXml" ds:itemID="{D0487E81-0221-4E42-9388-BF9B2023D77A}"/>
</file>

<file path=customXml/itemProps3.xml><?xml version="1.0" encoding="utf-8"?>
<ds:datastoreItem xmlns:ds="http://schemas.openxmlformats.org/officeDocument/2006/customXml" ds:itemID="{A9E15729-97A1-4DE5-BE8C-C54C46CB2840}"/>
</file>

<file path=customXml/itemProps4.xml><?xml version="1.0" encoding="utf-8"?>
<ds:datastoreItem xmlns:ds="http://schemas.openxmlformats.org/officeDocument/2006/customXml" ds:itemID="{14AC37DF-C15C-4772-B487-E28FF331E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Cover</vt:lpstr>
      <vt:lpstr>FAST</vt:lpstr>
      <vt:lpstr>Validation</vt:lpstr>
      <vt:lpstr>Contents</vt:lpstr>
      <vt:lpstr>F_Inputs</vt:lpstr>
      <vt:lpstr>InpOverride</vt:lpstr>
      <vt:lpstr>InpActive</vt:lpstr>
      <vt:lpstr>Pre2020RCV_RPI-inflated</vt:lpstr>
      <vt:lpstr>Pre2020RCV_CPIH-inflated</vt:lpstr>
      <vt:lpstr>2020-25RCV</vt:lpstr>
      <vt:lpstr>OtherRCV</vt:lpstr>
      <vt:lpstr>BYR</vt:lpstr>
      <vt:lpstr>BYR_Override</vt:lpstr>
      <vt:lpstr>BYR_Active</vt:lpstr>
      <vt:lpstr>InpS</vt:lpstr>
      <vt:lpstr>Time</vt:lpstr>
      <vt:lpstr>Indexation</vt:lpstr>
      <vt:lpstr>Calc</vt:lpstr>
      <vt:lpstr>Calc_BYR_CoView</vt:lpstr>
      <vt:lpstr>Outputs</vt:lpstr>
      <vt:lpstr>Checks</vt:lpstr>
      <vt:lpstr>F_Outputs</vt:lpstr>
      <vt:lpstr>RCV by model</vt:lpstr>
      <vt:lpstr>RCV by price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2025-09-25T13:26:09Z</dcterms:created>
  <dcterms:modified xsi:type="dcterms:W3CDTF">2025-09-25T13:26:39Z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0x010100764DD18A57545C43AA1544940FC64A16</vt:lpwstr>
  </property>
</Properties>
</file>